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33" firstSheet="0" activeTab="0"/>
  </bookViews>
  <sheets>
    <sheet name="Hoja1" sheetId="1" state="visible" r:id="rId2"/>
    <sheet name="Distribución horaria" sheetId="2" state="visible" r:id="rId3"/>
    <sheet name="Parámetros" sheetId="3" state="visible" r:id="rId4"/>
    <sheet name="Escenario de reducción" sheetId="4" state="visible" r:id="rId5"/>
  </sheets>
  <definedNames>
    <definedName function="false" hidden="true" localSheetId="0" name="_xlnm._FilterDatabase" vbProcedure="false">Hoja1!$A$1:$BQ$1684</definedName>
    <definedName function="false" hidden="true" localSheetId="2" name="_xlnm._FilterDatabase" vbProcedure="false">Parámetros!$J$2:$J$208</definedName>
    <definedName function="false" hidden="false" localSheetId="0" name="_xlnm._FilterDatabase" vbProcedure="false">Hoja1!$A$3:$BQ$1685</definedName>
    <definedName function="false" hidden="false" localSheetId="0" name="_xlnm._FilterDatabase_0" vbProcedure="false">Hoja1!$A$3:$BQ$1685</definedName>
    <definedName function="false" hidden="false" localSheetId="0" name="_xlnm._FilterDatabase_0_0" vbProcedure="false">Hoja1!$A$3:$BQ$1685</definedName>
    <definedName function="false" hidden="false" localSheetId="2" name="_xlnm._FilterDatabase" vbProcedure="false">Parámetros!$J$2:$J$208</definedName>
    <definedName function="false" hidden="false" localSheetId="2" name="_xlnm._FilterDatabase_0" vbProcedure="false">Parámetros!$J$2:$J$208</definedName>
    <definedName function="false" hidden="false" localSheetId="2" name="_xlnm._FilterDatabase_0_0" vbProcedure="false">Parámetros!$J$2:$J$208</definedName>
  </definedNames>
  <calcPr iterateCount="100" refMode="A1" iterate="false" iterateDelta="0.0001"/>
</workbook>
</file>

<file path=xl/sharedStrings.xml><?xml version="1.0" encoding="utf-8"?>
<sst xmlns="http://schemas.openxmlformats.org/spreadsheetml/2006/main" count="20053" uniqueCount="4230">
  <si>
    <t>DETERMINACION DE HORAS DE OPERACI{ON</t>
  </si>
  <si>
    <t>CALCULO DE EMISIONES A ABRIL DE 2014</t>
  </si>
  <si>
    <t>FACTORES DE EMISIÓN</t>
  </si>
  <si>
    <t>ton/año 2012</t>
  </si>
  <si>
    <t>ton/día 2012</t>
  </si>
  <si>
    <t>g/año 2012</t>
  </si>
  <si>
    <t>g/día 2012</t>
  </si>
  <si>
    <t>Incertidumbre</t>
  </si>
  <si>
    <t>Latitud</t>
  </si>
  <si>
    <t>Longitud</t>
  </si>
  <si>
    <t>X</t>
  </si>
  <si>
    <t>Y</t>
  </si>
  <si>
    <t>Celda</t>
  </si>
  <si>
    <t>RAZON  SOCIAL</t>
  </si>
  <si>
    <t>ACTIVIDAD PRODUCTIVA</t>
  </si>
  <si>
    <t>DIRECCION</t>
  </si>
  <si>
    <t>LOCALIDAD</t>
  </si>
  <si>
    <t>TIPO DE FUENTE</t>
  </si>
  <si>
    <t>CAPACIDAD</t>
  </si>
  <si>
    <t>UNIDADES</t>
  </si>
  <si>
    <t>AÑO FABRICACION</t>
  </si>
  <si>
    <t>TIPO DE COMBUSTIBLE</t>
  </si>
  <si>
    <t>CATEGORIA</t>
  </si>
  <si>
    <t>Tasa de crecimiento promedio 2008 a 2013</t>
  </si>
  <si>
    <t>CONSUMO DE COMBUSTIBLE AÑO 2008</t>
  </si>
  <si>
    <t>CONSUMO DE COMBUSTIBLE AÑO 2012</t>
  </si>
  <si>
    <t>UNIDAD CONSUMO</t>
  </si>
  <si>
    <t>CONSUMO DE GAS AÑO 2012</t>
  </si>
  <si>
    <t>Consumo Final</t>
  </si>
  <si>
    <t>TIEMPO DE OPERACIÓN CON AJUSTES</t>
  </si>
  <si>
    <t>OBSERVACIONES PARA DEFINIR TIEMPO DE OPERACIÓN</t>
  </si>
  <si>
    <t>DIAS QUE NO OPERA</t>
  </si>
  <si>
    <t>HORAS DE OPERACIÓN</t>
  </si>
  <si>
    <t>OBSERVACIONES RELEVANTES</t>
  </si>
  <si>
    <t>OTRAS OBSERVACIONES</t>
  </si>
  <si>
    <t>Unidad</t>
  </si>
  <si>
    <t>PMT</t>
  </si>
  <si>
    <t>NOx</t>
  </si>
  <si>
    <t>SO2</t>
  </si>
  <si>
    <t>CO</t>
  </si>
  <si>
    <r>
      <t>CO</t>
    </r>
    <r>
      <rPr>
        <b val="true"/>
        <vertAlign val="subscript"/>
        <sz val="7"/>
        <color rgb="FF000000"/>
        <rFont val="Times New Roman"/>
        <family val="1"/>
        <charset val="1"/>
      </rPr>
      <t>2</t>
    </r>
  </si>
  <si>
    <t>VOC (materias primas)</t>
  </si>
  <si>
    <t>VOC (Ton/Kg) 
Ton/m2
Ton/m3
Kg/Kg</t>
  </si>
  <si>
    <t>MP</t>
  </si>
  <si>
    <t>VOC</t>
  </si>
  <si>
    <t>% error consumo combustible</t>
  </si>
  <si>
    <t>Error consumo comustible</t>
  </si>
  <si>
    <t>% error VOC (materias primas)</t>
  </si>
  <si>
    <t>Error VOC (materias primas)</t>
  </si>
  <si>
    <t>IFE_MP</t>
  </si>
  <si>
    <t>IFE_NOx</t>
  </si>
  <si>
    <t>IFE_SO2</t>
  </si>
  <si>
    <t>IFE_CO</t>
  </si>
  <si>
    <t>IFE_CO2</t>
  </si>
  <si>
    <t>IFE_VOC</t>
  </si>
  <si>
    <t>IE_MP</t>
  </si>
  <si>
    <t>IE_NOx</t>
  </si>
  <si>
    <t>IE_SO2</t>
  </si>
  <si>
    <t>IE_CO</t>
  </si>
  <si>
    <t>IE_CO2</t>
  </si>
  <si>
    <t>IE_VOC</t>
  </si>
  <si>
    <t>AVICOLA MILUC LTDA</t>
  </si>
  <si>
    <t>PROCESO DE ALISTAMIENTO DE POLLOS PARA LA VENTA</t>
  </si>
  <si>
    <t>AV CIUDAD DE CALI NO. 14 60</t>
  </si>
  <si>
    <t>FONTIBON</t>
  </si>
  <si>
    <t>CALDERA</t>
  </si>
  <si>
    <t>BPH</t>
  </si>
  <si>
    <t>GAS NATURAL</t>
  </si>
  <si>
    <t>CG3</t>
  </si>
  <si>
    <t>m3_año</t>
  </si>
  <si>
    <t>LA CALDERA ES DUAL, GAS NATURAL Y ACPM, PERO SOLO</t>
  </si>
  <si>
    <t>LA CALDERA SE ENCUANTRA ENCENDIDA 24 HORAS AL DIA Y ES AUTOMATICA, NO TIENEN DISPONIBLE EL RUT EN LA EMPRESA</t>
  </si>
  <si>
    <t>mg/m3</t>
  </si>
  <si>
    <t>LAMINADOS DEL SUR LTDA</t>
  </si>
  <si>
    <t>COMPRA Y VENTA DE MATERIALES DE HIERRO, TRATAMIENTO TERMICO DE VARILLAS DE HIERRO Y VENTA PARA CONSTRUCTORES</t>
  </si>
  <si>
    <t>AV CENTENARIO CL 13 NO. 96 B 95 INT 3 (NUEVA)</t>
  </si>
  <si>
    <t>HORNO</t>
  </si>
  <si>
    <t>GLP</t>
  </si>
  <si>
    <t>se asume 8 horas de operación</t>
  </si>
  <si>
    <t>EL CONSUMO SE VERIFICO CON LA FACTURA DEL GAS, LA</t>
  </si>
  <si>
    <t>EN LOS MESES DE DICIEMBRE Y NOVIEMBRE NO OPERA EL HORNO, EN EL MES SE TRABAJA 15 DIAS RECOLECTANDO MATERIAL Y EN LOS OTROS 15 DIAS SE PONE EN FUNCIONAMIENTO EL HORNO PARA EL CALENTAMIENTO</t>
  </si>
  <si>
    <t>FUNDIPARTES LTDA</t>
  </si>
  <si>
    <t>FUNDICION DE PARTES PARA LA INDUSTRIA Y EL HOGAR</t>
  </si>
  <si>
    <t>DIAG 16 NO. 100 30</t>
  </si>
  <si>
    <t>CARBON COQUE</t>
  </si>
  <si>
    <t>HC</t>
  </si>
  <si>
    <t>kg_año</t>
  </si>
  <si>
    <t>LA CAPACIDAD REPORTADA CORRESPONDE A LA POTENCIA D</t>
  </si>
  <si>
    <t>EL HORNO DE APAGA DEL 15 DE DICIEMBRE AL 2 DE ENERO</t>
  </si>
  <si>
    <t>mg/Kg</t>
  </si>
  <si>
    <t>REENCAUCHADORA SUPERIOR S.A.</t>
  </si>
  <si>
    <t>REENCAUCHE DE LLANTAS PARA CARGA PESADA</t>
  </si>
  <si>
    <t>CL 17 NO. 96 A 40</t>
  </si>
  <si>
    <t>EL CONSUMO DE GAS NATURAL CORRESPONDE SOLAMENTE A</t>
  </si>
  <si>
    <t>SE PRESENTAN VACACIONES DEL 23 DE DICIEMBRE AL 8 DE ENERO, TIEMPO DURANTE EL CUAL LA CALDERA PERMANECE APAGADA</t>
  </si>
  <si>
    <t>INDUSTRIAS J MONTES</t>
  </si>
  <si>
    <t>FABRICACION DE INSUMOS PARA PANADERIA Y PASTELERIA</t>
  </si>
  <si>
    <t>CR 96 F NO. 22 48 (NUEVA)</t>
  </si>
  <si>
    <t>se asume 8 horas de operación y 365 dias</t>
  </si>
  <si>
    <t>LA CALDERA GENERA VAPOR, TIENE DUCTO DE SALIDA AL</t>
  </si>
  <si>
    <t>SE ADJUNTO UN INFORME TECNICO REALIZADO POR EL SDA DONDE SE CLASIFICA LA FUENTE COMO UNA CALDERA</t>
  </si>
  <si>
    <t>INDUSTRIA NACIONAL DE GASEOSAS S.A. (EMBOTELLADORA SANTANDER EMBOSAN S.A.)</t>
  </si>
  <si>
    <t>FABRICACION Y VENTA DE PRODUCTOS DE REFRESCOS Y AGUAS PARA CONSUMO HUMANO</t>
  </si>
  <si>
    <t>ACR 96 NO. 24 C 94</t>
  </si>
  <si>
    <t>CG2</t>
  </si>
  <si>
    <t>SIN FESTIVOS</t>
  </si>
  <si>
    <t>EL CONSUMO TOTAL DE LA PLANTA ES DE 5268 M3/DIA EL</t>
  </si>
  <si>
    <t>SON 298 DIAS LABORALES, SIN CONTAR FESTIVOS, Y SE LES REALIZA MANTENIMIENTO A LAS CALDERAS DURANTE 3 DIAS EN TODO EL ANO, LO QUE DA UN TIEMPO DE OPERACIÓN DE 295 DIAS</t>
  </si>
  <si>
    <t>CG1</t>
  </si>
  <si>
    <t>AVESCO S.A.</t>
  </si>
  <si>
    <t>FABRICACION Y VENTA DE ALIMENTOS PARA CONSUMO HUMANO</t>
  </si>
  <si>
    <t>CL 24 F TRANS 94 51</t>
  </si>
  <si>
    <t>EL RECIBO DEL GAS CORRESPONDE AL CONSUMO DE TODA L</t>
  </si>
  <si>
    <t>SUMIPOR LTDA</t>
  </si>
  <si>
    <t>ELABORACION DE ARTICULOS DE ICOPOR PARA DIFERENTES CLIENTES</t>
  </si>
  <si>
    <t>CL 23 NO. 96 F 50</t>
  </si>
  <si>
    <t>REVISION TECNICA GAS NATURAL Y COLGAS</t>
  </si>
  <si>
    <t>FRESENIUS MEDICAL CARE</t>
  </si>
  <si>
    <t>FABRICACION DE EQUIPOS E INSUMOS DE TRATAMIENTO ESPECIALIZADO</t>
  </si>
  <si>
    <t>DIAG 25 G NO. 95 A 85</t>
  </si>
  <si>
    <t>DEL 20 DE DICIEMBRE AL 3 DE ENERO PRA EL TRBAJO DE</t>
  </si>
  <si>
    <t>COLOMA LTDA</t>
  </si>
  <si>
    <t>FABRICACION DE LICORES PARA CONSUMO HUMANO</t>
  </si>
  <si>
    <t>CR 100 NO. 25 F 21</t>
  </si>
  <si>
    <t>DIESEL</t>
  </si>
  <si>
    <t>ACD</t>
  </si>
  <si>
    <t>SE COMPRAN 150 GALORES DE DIESEL QUE DURAN APROXIM</t>
  </si>
  <si>
    <t>EN OCTUBRE Y NOVIEMBRE SE PRENDE LA CALDERA LAS 8AM Y APAGA A LAS 4PM DURANTE 2 DIAS A LA SEMANA</t>
  </si>
  <si>
    <t>TRIPLEX OMEGA</t>
  </si>
  <si>
    <t>FABRICACION DE CHAPILLA Y TRIPLEX EN MADERA PARA CONSTRUCCION EN MADERA</t>
  </si>
  <si>
    <t>CR 100 NO. 25 C 11</t>
  </si>
  <si>
    <t>COMSUMOS EN M3/MES: CALDERA 6048 M3/MES, CALDERIN</t>
  </si>
  <si>
    <t>EL TRABAJO DE LAS FUENTES PARA EL 20 DE DICIEMBRE E INICIA EL 14 DE ENERO, TIENEN UN HORNO DE SECADO DE MADERA, PERO NO TIENE CHIMENEAS NI EMITEN NADA AL EXTERIOR DE LA EMPRESA</t>
  </si>
  <si>
    <t>EL CALDERIN NO TIENE PLACA, PERO ES APROXIMADAMENT</t>
  </si>
  <si>
    <t>TOLEDO PASTELERIA</t>
  </si>
  <si>
    <t>FABRICACION DE PRODUCTO DE BISCOCHERIA Y PASTELERIA PARA CONSUMO HUMANO</t>
  </si>
  <si>
    <t>CR 100 NO. 18 37</t>
  </si>
  <si>
    <t>LOS DATOS DE LAS CALDERAS FUERON SUMINISTRADOS POR</t>
  </si>
  <si>
    <t>EL CODIGO CIIU FUE TOMADO DEL RUT, EL SENOR ALEJANDRO GONZALES NO TRABAJA EN LA EMPRESA POR LO QUE NO SE ENCUENTRAN SUS DATOS DE CONTACTO, EL VA UNA VEZ AL MES A  HACER EL MANTENIMIENTO DE LAS CALDERAS</t>
  </si>
  <si>
    <t>INDUSTRIAS GELEYCO LTDA</t>
  </si>
  <si>
    <t>FABRICACION DE AUTOPARTES PARA MOTOCICLETAS</t>
  </si>
  <si>
    <t>CR 102 NO. 16 I 59</t>
  </si>
  <si>
    <t>HG3</t>
  </si>
  <si>
    <t>LA CAPACIDAD REPORTADA ES LA CAPACIDAD DEL QUEMADO</t>
  </si>
  <si>
    <t>SE ANEXO COPIA DEL ACTA DE LA VISITA DE LA SDA, LA SENORA NANCY GUEVARA ACOMPANO A EL ENCUESTADOR A  TOMAR LOS DATOS DE LOS HORNOS YA QUE LOS OPERARIOS NO SABIAN QUE ERA LO QUE SE ESTABA PREGUNTANDO</t>
  </si>
  <si>
    <t>HG2</t>
  </si>
  <si>
    <t>EL CONSUMO GENERAL DE LA INDUSTRIA DE LOS ULTIMOS</t>
  </si>
  <si>
    <t>PENGOLD DE COLOMBIA LTDA</t>
  </si>
  <si>
    <t>PRODUCCION DE ACEITES LUBRICANTES PARA CARROS</t>
  </si>
  <si>
    <t>CR 102 NO. 19 75 (NUEVA)</t>
  </si>
  <si>
    <t>EL CONSUMO SE VERIFICO CON EL RECIBO DE COMPRA DEL</t>
  </si>
  <si>
    <t>TODO EL MES DE DICIEMBRE NO SE USA LA CALDERA</t>
  </si>
  <si>
    <t>DETERGENTES LTDA (DERSA)</t>
  </si>
  <si>
    <t>FABRICACION DE JABONES Y DETERGENTES</t>
  </si>
  <si>
    <t>CR 36 NO. 5 C 49</t>
  </si>
  <si>
    <t>PUENTE ARANDA</t>
  </si>
  <si>
    <t>LA INFORMACION FUE SUMINISTRADA POR LA PERSONA DE</t>
  </si>
  <si>
    <t>POLLO ANDINO S.A.</t>
  </si>
  <si>
    <t>PRODUCCION Y COMERCIALIZACION DE PRODUCTOS DERIVADOS DEL POLLO</t>
  </si>
  <si>
    <t>DIAG 7 NO. 37 14</t>
  </si>
  <si>
    <t>LOS CONSUMO FUERON DADO TELEFONICAMENTE, ESTOS SON</t>
  </si>
  <si>
    <t>CI DULCE LA AMERICANA S.A.</t>
  </si>
  <si>
    <t>FABRICACION DE CONFITES DUROS</t>
  </si>
  <si>
    <t>CL 12 NO. 37 7 (NUEVA)</t>
  </si>
  <si>
    <t>EL CONSUMO FUE DADO POR LA PERSONA DE CONTACTO</t>
  </si>
  <si>
    <t>METALURGIAS BOGOTA S.A. METALBOGOTA S.A.</t>
  </si>
  <si>
    <t>FABRICACION DE AUTOPARTES METALICAS</t>
  </si>
  <si>
    <t>CL 7 NO. 38 75</t>
  </si>
  <si>
    <t>LA EMPRESA TIENE VACACIONES COLECTIVAS 3 SEMANAS E</t>
  </si>
  <si>
    <t>TINTORERIA 90° LTDA</t>
  </si>
  <si>
    <t>PRELAVADO DE JEAN, ACABADOS TEXTILES</t>
  </si>
  <si>
    <t>CR 39 NO. 7 61</t>
  </si>
  <si>
    <t>CARBON MINERAL</t>
  </si>
  <si>
    <t>CC2</t>
  </si>
  <si>
    <t>NO SE PUDO VERIFICAR LA CAPACIDAD DE LA CALDERA YA</t>
  </si>
  <si>
    <t>SENORA LECHE LTDA</t>
  </si>
  <si>
    <t>PRODUCCION DE LACTEOS</t>
  </si>
  <si>
    <t>CR 40 NO. 7 43</t>
  </si>
  <si>
    <t>EL CONSUMO DE COMBUSTIBLE FUE ESTIMADO POR LA PERS</t>
  </si>
  <si>
    <t>IGH FACOVE CI LTDA</t>
  </si>
  <si>
    <t>FABRICACION DE PANALES, RADIADORES Y VENTILADORES</t>
  </si>
  <si>
    <t>TRANS 42 NO. 5 B 98</t>
  </si>
  <si>
    <t>INDUSTRIA COLOMBIANA DE HILOS AGUILA S.A.</t>
  </si>
  <si>
    <t>PROCESAMIENTO DE HILOS</t>
  </si>
  <si>
    <t>CL 9 NO. 40 26</t>
  </si>
  <si>
    <t>CRUDO (Rubiales)</t>
  </si>
  <si>
    <t>CTA</t>
  </si>
  <si>
    <t>NO QUISIERON DAR LA INFORMACION SOBRE LOS CONSUMOS</t>
  </si>
  <si>
    <t>FABRICA DE SEBOS LUIS MUNOZ Y CIA LTDA</t>
  </si>
  <si>
    <t>FABRICACION DE GRASAS</t>
  </si>
  <si>
    <t>TRANS 42 NO. 10 A 82</t>
  </si>
  <si>
    <t>TEJIDOS, MEDIA Y CALCETINES TEMECAL S.A.</t>
  </si>
  <si>
    <t>PRODUCCION DE MEDIA Y CALCETINES PARA USO HUMANO</t>
  </si>
  <si>
    <t>CL 12 NO. 43 31 (ANTIGUA)</t>
  </si>
  <si>
    <t>ACEITE USADO</t>
  </si>
  <si>
    <t>NO SE PERMITIO EL INGRESO A LA PLANTA, LA INFORMAC</t>
  </si>
  <si>
    <t>MECANIZADOS INDUSTRIALES MABER LTDA</t>
  </si>
  <si>
    <t>FUNDICION DE ALUMINO PARA REPUESTOS</t>
  </si>
  <si>
    <t>CL 12 B NO. 43 39</t>
  </si>
  <si>
    <t>NO SE PUDO VERIFICAR LA CAPACIDAD DEL HORNO DADO Q</t>
  </si>
  <si>
    <t>RODINDUSTRIAL LTDA</t>
  </si>
  <si>
    <t>FABRICACION DE RODILLOS PARA ARTES GRAFICAS</t>
  </si>
  <si>
    <t>CL 12 NO. 44 81</t>
  </si>
  <si>
    <t>NO SE PUDO OBTENER LA CAPACIDAD DE LA CALDERA UA Q</t>
  </si>
  <si>
    <t>CREACIONES MEDELLIN LTDA</t>
  </si>
  <si>
    <t>FABRICACION DE PRODUCTOS DE CAUCHO PARA CALZADO</t>
  </si>
  <si>
    <t>CL 23 NO. 44 51</t>
  </si>
  <si>
    <t>LA INFORMACION FUE SUMINISTRADA POR EL GERENTE DE</t>
  </si>
  <si>
    <t>EMPOLLACOL S.A.</t>
  </si>
  <si>
    <t>PRODUCCIÓN ESPECÍFICAMENTE PECUARIA</t>
  </si>
  <si>
    <t>CL 12 A NO. 44 44</t>
  </si>
  <si>
    <t>LA INFORMACION FUE SUMINISTRADA PRO LA PERSONA DE</t>
  </si>
  <si>
    <t>EL CODIGO CIIU FUE SUMINISTRADO POR TELEFONO</t>
  </si>
  <si>
    <t>SOPORTES Y TORNILLOS</t>
  </si>
  <si>
    <t>FABRICACION DE REPUESTOS PARA CARRO</t>
  </si>
  <si>
    <t>CL 3 SUR NO. 61 A 16</t>
  </si>
  <si>
    <t>KENNEDY</t>
  </si>
  <si>
    <t>EL CONSUMO FUE OBTENIDO DEL RECIBO DEL GAS DE LA E</t>
  </si>
  <si>
    <t>CONSERVAS LA DELICIA Y CIA LTDA</t>
  </si>
  <si>
    <t>ELABORACION Y FABRICACION DE BOCADILLOS</t>
  </si>
  <si>
    <t>CL 3 B NO. 32 26</t>
  </si>
  <si>
    <t>SE REVISO LA CALDERA, LA CALDERA TRABAJABA CON CAR</t>
  </si>
  <si>
    <t>LA EMPRESA NO TIENE NOMBRE A LA VISTA</t>
  </si>
  <si>
    <t>SITCOL GOMA LTDA</t>
  </si>
  <si>
    <t>FABRICACION DE SUELAS DE CAUCHO</t>
  </si>
  <si>
    <t>ACL 3 NO. 34 A 14</t>
  </si>
  <si>
    <t>EN MARZO DE 2007 SE REALIZO EL CAMBIO DE DIESEL A</t>
  </si>
  <si>
    <t>EN OCTUBRE DE 2007 LA EMPRESA REALIZO UNA AUDITORIA ENERGATICA BAJO SUPERVISION DE LA SDA</t>
  </si>
  <si>
    <t>ROPA LTDA</t>
  </si>
  <si>
    <t>FABRICACION Y ELABORACION DE PRENDAS DE VESTIR</t>
  </si>
  <si>
    <t>CR 31 NO. 6 75</t>
  </si>
  <si>
    <t>SE CORROBORO EL CODIGO CIIU CON LA REPRESENTANTE L</t>
  </si>
  <si>
    <t>MANUEL JOSE CARDONA(FACAUTOS)</t>
  </si>
  <si>
    <t>FABRICACION DE PARTES PARA AUTOMOTORES</t>
  </si>
  <si>
    <t>CR 31 NO. 7 81</t>
  </si>
  <si>
    <t>EL CONSUMOS DE COMBUSTIBLE PROMEDIO EN LOS MESES D</t>
  </si>
  <si>
    <t>FABRICA DE BOCADILLOS Y CONSERVAS LOS GUAYABOS</t>
  </si>
  <si>
    <t>FABRICACION Y PRODUCCION DE BOCADILLO</t>
  </si>
  <si>
    <t>CR 31 NO. 8 92</t>
  </si>
  <si>
    <t>EL DATO DE CAPACIDAD DADO POR EL CONTACTO ERA 10 H</t>
  </si>
  <si>
    <t>EN LA CHIMENEA HAY UN FILTRO A 2.5 METROS DEL PISO, UTILIZADO COMO MECANISMO DE CONTROL PERO NO CORRESPONDE A NINGUNO DE SISTEMAS RECONOCIDOS.</t>
  </si>
  <si>
    <t>TECNIACABADOS BEM</t>
  </si>
  <si>
    <t>TINTORERIA DE PRODUCTOS TEXTILES PARA COMERCIO</t>
  </si>
  <si>
    <t>CR 32 NO. 8 A 39</t>
  </si>
  <si>
    <t>CC1</t>
  </si>
  <si>
    <t>EL CONSUMO DE CARBON FUE DADO EN BULTOS, SE TENIA</t>
  </si>
  <si>
    <t>mg/kg</t>
  </si>
  <si>
    <t>WILLIAM BALLESTEROS</t>
  </si>
  <si>
    <t>PRODUCCION Y FABRICACION DE BALONES</t>
  </si>
  <si>
    <t>CL 7 NO. 32 44</t>
  </si>
  <si>
    <t>EL CONSUMO DE GAS NATURAL FUE OBTENIDO MEDIANTE UN</t>
  </si>
  <si>
    <t>TINTORERIA Y ACABADOS INDUSTRIALES COLOR MODA LTDA</t>
  </si>
  <si>
    <t>LAVADO Y PLANCHADO DE PRENDAS DE VESTIR</t>
  </si>
  <si>
    <t>CL 9 NO. 32 52</t>
  </si>
  <si>
    <t>EL CALCULO DEL CONSUMO DE COMBUSTIBLE SE HIZO A PA</t>
  </si>
  <si>
    <t>LACTICREMA LTDA (COPO HELADO)</t>
  </si>
  <si>
    <t>FABRICACION Y COMERCIALIZACION DE HELADO</t>
  </si>
  <si>
    <t>CR 32 NO. 10 41</t>
  </si>
  <si>
    <t>EL SENOR ORLANDO DIAZ INFORMA QUE LA CALDERA NO ES</t>
  </si>
  <si>
    <t>EL ANO DE FABRICACION DE LA CALDERA NO ESTA DISPONIBLE, SIN EMBARGO EL DATO DE ENTRADA A LA CALDERA A LA FABRICA ES DE 1998</t>
  </si>
  <si>
    <t>ARNESES Y GOMAS S.A.</t>
  </si>
  <si>
    <t>ENSAMBLE DE PRODUCTOS METALICOS</t>
  </si>
  <si>
    <t>CR 33 NO. 10 31</t>
  </si>
  <si>
    <t>EL CONSUMO DE GAS ES UNICAMENTE PARA LA CALDERA, N</t>
  </si>
  <si>
    <t>FABRICA DE DULCES EL ROUSAL Y CIA S. EN C.</t>
  </si>
  <si>
    <t>FABRICACION Y COMERCIALIZACION DE CONFITERIA</t>
  </si>
  <si>
    <t>CL 9 NO. 34 39</t>
  </si>
  <si>
    <t>CRUDO (Castilla)</t>
  </si>
  <si>
    <t>EL TIEMPO DE OPERACIÓN DE LA FUENTE DE COMBUSTION</t>
  </si>
  <si>
    <t>FABRICA DE GRASAS Y PRODUCTOS QUIMICOS LTDA (GRASCO LTDA)</t>
  </si>
  <si>
    <t>FABRICACION DE MARGARINAS Y ACEITES VEGETALES PARA CONSUMO HUMANO</t>
  </si>
  <si>
    <t>CR 35 NO. 7 50</t>
  </si>
  <si>
    <t>LA INFORMACION FUE SUMINISTRADA POR EL SENOR JAIME</t>
  </si>
  <si>
    <t>TERCIOPELOS Y PELUCHES LTDA</t>
  </si>
  <si>
    <t>PRODUCCION DE TEXTILES PARA CONFECCION</t>
  </si>
  <si>
    <t>CL 17 NO. 68 D 39</t>
  </si>
  <si>
    <t>CADA CALDERA TIENE ASOCIADA UNA CHIMENEA CON UN SO</t>
  </si>
  <si>
    <t>EL CODIGO CIIU FUE TOMADO DEL RUT, LA EMPRESA RIELLO ES LA ENCARGADA DEL MANTENIMIENTO DE LAS CALDERAS Y DEL CONTROL DE LAS EMISIONES, EL MODULADOR DE LAS CALDERAS HACE QUE ESTAS OPEREN SEGÚN LOS REQURIMIENTOS DE LA PRODUCCION</t>
  </si>
  <si>
    <t>COMESTIBLES ITALO S.A.</t>
  </si>
  <si>
    <t>PRODUCCION Y COMERCIALIZACION DE DULCES Y GALLETAS PARA TODOS LOS MERCADOS</t>
  </si>
  <si>
    <t>CR 68 D NO. 15 26</t>
  </si>
  <si>
    <t>EL CODIGO CIIU FUE TOMADO DEL RUT, EL MANTENIMIENTO SEMANAL SE DEMORA UN DIA, LA EMPRESA COLMESA REALIZA CADA 6 MESES EL MANTENIMIENTO GENERAL DE LA CALDERA</t>
  </si>
  <si>
    <t>EL CONSUMO DE COMBUSTIBLE SE OBTUVO DE LA FICHA TE</t>
  </si>
  <si>
    <t>EL CODIGO CIIU FUE TOMADO DEL RUT, AL HORNO LLEGA UNA MASA VISCOSA DE HARINA, AZUCAR Y DEMAS, EN EL HORNO SE SECA EL AGUA DE ESTA MASA Y QUEDA LA GALLETA O EL DULCE ELABORADO</t>
  </si>
  <si>
    <t>LA POTENCIA DE LOS HORNOS SE OBTUVO DEL MOTOOR DE</t>
  </si>
  <si>
    <t>FORMAPLAC S.A.</t>
  </si>
  <si>
    <t>PRODUCCION Y COMERCIALIZACION DE POLIESTIRENO</t>
  </si>
  <si>
    <t>CR 65 NO. 14 96</t>
  </si>
  <si>
    <t>DE ACUERDO CON LA INFROMACION SUMINISTRADA POR LA</t>
  </si>
  <si>
    <t>EL FUNCIONAMIENTO DE 16 HORAS AL DIA ES HASTA EL MES DE JUNIO, DESPUES DE ESTE SE TRABAJA EL TURNO NORMAL DE 8 HORAS DIARIAS</t>
  </si>
  <si>
    <t>CL 19 NO. 63 15</t>
  </si>
  <si>
    <t>LA CALDERA 2 SE EN CUENTRA EN UNA DIRECCION DIFERE</t>
  </si>
  <si>
    <t>ESSEX FARMACEUTICA S.A.</t>
  </si>
  <si>
    <t>FABRICACION DE PRODUCTOS FARMACEUTICOS</t>
  </si>
  <si>
    <t>ACR 68 NO. 17 64</t>
  </si>
  <si>
    <t>LA EMPRESA ES UNA DIVISION DE SCHERING PLOUGH S.A.</t>
  </si>
  <si>
    <t>SE ANEXO COPIA DEL INVENTARIO DE FUENTES FIJAS REALIZADO POR EL DAMA Y LA UNIVERSIDAD CENTRAL</t>
  </si>
  <si>
    <t>WESTON LTDA</t>
  </si>
  <si>
    <t>FABRICACION DE MUEBLES DE REFRIGERACION E INDUSTRIALES</t>
  </si>
  <si>
    <t>CL 16 NO. 65 B 82</t>
  </si>
  <si>
    <t>EL CONSUMO DE COMBUTIBLE TOTAL DE LA EMPRESA ES DE</t>
  </si>
  <si>
    <t>EL ANO DE FABRICACION DEL HORNO FUE ESTIMADO POR EL SENOR EVARISTO ACUNA YA QUE NO SE POSEIA ESTA INFORMACION</t>
  </si>
  <si>
    <t>FASHION WASH LAVANDERIA INDUSTRIAL EU</t>
  </si>
  <si>
    <t>ACABADO DE PRODUCTOS TEXTILES NO PRODUCIDOS EN LA MISMA UNIDAD DE PRODUCCION</t>
  </si>
  <si>
    <t>CR 42 NO. 17 A 52</t>
  </si>
  <si>
    <t>EL PROMEDIO DE GAS DE LOS ULTIMOS 6 MESES ES NOV:5</t>
  </si>
  <si>
    <t>EL CODIGO CIIU FUE TOMADO DEL RUT. LA CHIMENEA NO CUENTA CON PUNTOS DE MUESTREO. SEGÚN EL TAMAÑO DE LA CALDERA DEBE TENER UNA CAPACIDAD APROXIMADA DE 60 BHP.</t>
  </si>
  <si>
    <t>IGNACIO GOMEZ IHM S.A.</t>
  </si>
  <si>
    <t>MANUFACTURA DE MOTRES, BOMBAS Y COMPRESORES</t>
  </si>
  <si>
    <t>CR 42 BIS NO. 17 A 24</t>
  </si>
  <si>
    <t>NO SE TIENE LA CAPACIDAD EXACTA DEL HORNO, SIN EMB</t>
  </si>
  <si>
    <t>EL CODIGO CIIU FUE TOMADO DEL RUT</t>
  </si>
  <si>
    <t>LABORATORIO BUSSIE S.A.</t>
  </si>
  <si>
    <t>FABRICACION Y COMERCIALIZACION DE MEDICAMENTOS PARA CONSUMO HUMANO</t>
  </si>
  <si>
    <t>DIAG 19 D NO. 39 41</t>
  </si>
  <si>
    <t>SEGÚN LOS DATOS SUMINISTRADOS LA CALDERA NO SE USA</t>
  </si>
  <si>
    <t>EL CODIGO CIIU FUE TOMADO DEL RUT, EL OTRO CODIGO CIIU ENCONTRADO FUE EL G5135</t>
  </si>
  <si>
    <t>ALIMENTOS SAS S.A.</t>
  </si>
  <si>
    <t>DESPULPADORA DE FRUTAS</t>
  </si>
  <si>
    <t>DIAG 19 NO. 39 20</t>
  </si>
  <si>
    <t>LA INFORMACION FUE TOMADA DE LA PLACA DE LA CALDER</t>
  </si>
  <si>
    <t>FERMAT COMERCIAL LTDA</t>
  </si>
  <si>
    <t>FABRICACION Y VENTA DE EQUIPOS DE REFRIGERACION</t>
  </si>
  <si>
    <t>CL 15 NO. 36 89</t>
  </si>
  <si>
    <t>EL HORNO LLEVA EN FUNCIONAMIENTO 4 MESES, LOS ULTI</t>
  </si>
  <si>
    <t>ROTADYNE DE COLOMBIA S.A.</t>
  </si>
  <si>
    <t>DIAG 18 BIS NO. 41 39 BDG 1</t>
  </si>
  <si>
    <t>LA INFORMACION FUE DADA POR LA PERSONA DE CONTACTO</t>
  </si>
  <si>
    <t>TAPICERIAS TECNICAS E U</t>
  </si>
  <si>
    <t>FABRICACION DE MUEBLES PARA OFICINA</t>
  </si>
  <si>
    <t>CR 102 NO. 16 I 36</t>
  </si>
  <si>
    <t>EL CONSUMO REPORTADO ES EL PROMEDIO MENSUAL DE CON</t>
  </si>
  <si>
    <t>PRODUCTOS EL SOL LTDA</t>
  </si>
  <si>
    <t>FABRICACION Y DISTRIBUCION DE PRODUCTOS DE ASEO</t>
  </si>
  <si>
    <t>CL 16 I NO. 100 93</t>
  </si>
  <si>
    <t>LABORATORIO INTERNACIONAL S.A. (LABINCO S.A.)</t>
  </si>
  <si>
    <t>FABRICACION DE MEDICAMENTOS PARA CONSUMO HUMANO</t>
  </si>
  <si>
    <t>CR 32 A NO. 10 A 99</t>
  </si>
  <si>
    <t>LA CALDERA ES DE TIPO DUAL PERO SIEMPRE SE HA TRAB</t>
  </si>
  <si>
    <t>TERCER PERSONA DE CONTACTO: ANDRES DIAZ BAUTISTA, INGENIERO DE MANTENIMIENTO, 3511492 EXT 1601</t>
  </si>
  <si>
    <t>FABRICA DE ESPERMAS LA CORONA LTDA (FABRICA DE ESPERMAS LA ROCA LTDA)</t>
  </si>
  <si>
    <t>FABRICACION Y COMERCIALIZACION DE VELAS</t>
  </si>
  <si>
    <t>CR 31 A NO. 9 52 (NUEVA)</t>
  </si>
  <si>
    <t>HACE DOS ANOS SE LA HIZO EL CAMBIO A LA CALDERA DE</t>
  </si>
  <si>
    <t>EL NOMBRE DE ESPERMAS LA ROCA NO CORRESPONDIA A LA DIRECCION SUMINISTRADA YA QUE SE TRRASLADO DE SEDE, EL NOMBRE REAL DE LA INDUSTRIA ES FABRICA DE ESPERMAS LA CORONA, LLEVA EN FUNCIONAMIENTO 52 ANOS</t>
  </si>
  <si>
    <t>JABONERIA RENO LTDA</t>
  </si>
  <si>
    <t>FABRICACION DE JABONES PARA EL ASEO DEL HOGAR</t>
  </si>
  <si>
    <t>CR 33 NO. 12 B 51</t>
  </si>
  <si>
    <t>LA INFORMACION DE LA CALDERA FUE DADA POR EL CONTA</t>
  </si>
  <si>
    <t>MASTER S.A.</t>
  </si>
  <si>
    <t>REENCAUCHE DE LLANTAS USADAS PARA VEHICULOS</t>
  </si>
  <si>
    <t>CR 33 NO. 13 81</t>
  </si>
  <si>
    <t>LA INFORMACION DE LA CALDERA FUE TOMADA DE LA PLAC</t>
  </si>
  <si>
    <t>EL CODIGO CIIU FUE TOMADO DEL RUT, LOS OTROS 2 CODIGOS ENCONTRADOS FUERON EL  G5020 Y EL G5030 QUE HACEN REFERENCIA A LA REPARACION DE VEHICULOS Y COMERCIALIZACION DE PARTES AUTOMOTRICES</t>
  </si>
  <si>
    <t>AGROINDUSTRIAS UVE S.A.</t>
  </si>
  <si>
    <t>EXPLOTACION DE LA INDUSTRIA AVICOLA</t>
  </si>
  <si>
    <t>CL 17 B NO. 32 28</t>
  </si>
  <si>
    <t>LAS DOS CALDERAS SON DUALES, GAS NATURA Y DIESEL,</t>
  </si>
  <si>
    <t>EL CODIGO CIIU FUE DADO POR LA PERSONA DE CONTACTO, ESTE CODIGO HACE REFERENCIA AL A CRIA ESPECIALIZADA DE AVES DE CORRAL</t>
  </si>
  <si>
    <t>INDUSTRIAS SALSAMENTARIAS EL BOHEMIO LTDA</t>
  </si>
  <si>
    <t>PRODUCCION DE ALIMENTOS CARNICOS NO ENLATADOS PARA CONSUMO HUAMNO</t>
  </si>
  <si>
    <t>CR 40 NO. 17 A 30</t>
  </si>
  <si>
    <t>EL CONSUMO ES UN PROMEDIO DE GAS AL QUE LA EMPRESA</t>
  </si>
  <si>
    <t>LABORATORIOS CALIFORNIA S.A.</t>
  </si>
  <si>
    <t>FABRICACION Y COMERCIALIZACION DE PRODUCTOS FARMACEUTICOS</t>
  </si>
  <si>
    <t>CL 17 NO. 42 9 (NUEVA)</t>
  </si>
  <si>
    <t>LA CAPACIDAD DE LA CALDERA FUE TOMADA DE LA PLACA</t>
  </si>
  <si>
    <t>QUIMICA PATRIC LTDA</t>
  </si>
  <si>
    <t>CL 17 A NO. 42 A 99</t>
  </si>
  <si>
    <t>LA INFORMACION DEL CONSUMO ES UN PROMEDIO DADO POR</t>
  </si>
  <si>
    <t>COLOMBIANA DE SUELAS LTDA COLSUELAS</t>
  </si>
  <si>
    <t>FABRICACION DE SUELAS DE CAUCHO PARA ZAPATOS</t>
  </si>
  <si>
    <t>CL 20 C NO. 42 60 INT 2</t>
  </si>
  <si>
    <t>LA EMPRESA CUENTA CON UN MUESTRO ISOCINETICO, PART</t>
  </si>
  <si>
    <t>FARMALOGICA S.A.</t>
  </si>
  <si>
    <t>LABORATORIO FARMACEUTICO, PRODUCCION DE MEDICAMENTE PARA CONSUMO HUMANO</t>
  </si>
  <si>
    <t>CR 43 A NO. 20 B 7</t>
  </si>
  <si>
    <t>EL CONSUMO DEL GAS FUE EL PROMEDIO DE LOS ULTIMOS</t>
  </si>
  <si>
    <t>EL CODIGO CIIU FUE TOMADO DEL RUT, EL OTRO CODIGO CIIU ENCONTRADO FUE EL K7495</t>
  </si>
  <si>
    <t>PONCOLOR LTDA</t>
  </si>
  <si>
    <t>TINTURADO DE TEXTILES</t>
  </si>
  <si>
    <t>CR 43 A NO. 20 91</t>
  </si>
  <si>
    <t>EN ESTE LUGAR ANTES FUNCIONABA LA EMPRESA TINTOTEL</t>
  </si>
  <si>
    <t>COFRECOL LTDA</t>
  </si>
  <si>
    <t>COMERCIALIZACION DE PRODUCTOS ELECTRICOS</t>
  </si>
  <si>
    <t>CR 69 C NO. 21 22 SUR</t>
  </si>
  <si>
    <t>EL DATO DE LA CAPACIDAD ES DEL QUEMADOR, EL CONSUM</t>
  </si>
  <si>
    <t>SALSAMENTARIA COLOMBIANITA</t>
  </si>
  <si>
    <t>PRODUCCION Y COMERCIALIZACION DE EMBUTIDOS</t>
  </si>
  <si>
    <t>CL 35 NO. 69 B 35</t>
  </si>
  <si>
    <t>TIENEN UN HORNO EL CUAL ES ALIMENTADO POR LAS 2 CA</t>
  </si>
  <si>
    <t>COLSECADO LTDA</t>
  </si>
  <si>
    <t>TRANSFORMACION DE MADERA</t>
  </si>
  <si>
    <t>CR 68 A NO. 39 I 85 (NUEVA)</t>
  </si>
  <si>
    <t>EL CICLON NO FUENCIONA, NO SE PUDO TENER INFORMACI</t>
  </si>
  <si>
    <t>QUALA</t>
  </si>
  <si>
    <t>ELABORACION Y COMERCIALIZACION DE PRODUCTOS MASIVOS</t>
  </si>
  <si>
    <t>CR 68 D NO. 39 F 51 SUR</t>
  </si>
  <si>
    <t>EL CONSUMO DE GAS NATURAL ES COMPARTIDO POR LAS 3</t>
  </si>
  <si>
    <t>GOLOSINAS DE COLOMBIA</t>
  </si>
  <si>
    <t>FABRICACION DE PRODUCTOS ALIMENTICIOS</t>
  </si>
  <si>
    <t>CR 68 F NO. 38 20 SUR</t>
  </si>
  <si>
    <t>se asume 24 horas de operación</t>
  </si>
  <si>
    <t>LA PLACA DE FABRICACION NO ES LEGIBLE POR ESO NO S</t>
  </si>
  <si>
    <t>BRUS REFRIGERACION DE COLOMBIA</t>
  </si>
  <si>
    <t>METALMECANICA</t>
  </si>
  <si>
    <t>CR 68 G NO. 39 F 10 SUR (NUEVA)</t>
  </si>
  <si>
    <t>LA CAPACIDAD REPORTADA CORRESPONDE A LA CAPACIDAD</t>
  </si>
  <si>
    <t>TALLERES DE FUNDICION SIMBAQUEVA HERMANOS</t>
  </si>
  <si>
    <t>FUNDICION DE ACERO PARA FABRICACION DE REJILLAS</t>
  </si>
  <si>
    <t>CR 68 I NO. 35 A 19 SUR</t>
  </si>
  <si>
    <t>EL HORNO SOLO LO PRENDE 3 HORAS AL MES POR PROCESO</t>
  </si>
  <si>
    <t>MAVIPONQUES</t>
  </si>
  <si>
    <t>FABRICACION DE ALIMENTOS, TORTAS Y PONQUES</t>
  </si>
  <si>
    <t>CL 34 SUR NO. 68 N 29</t>
  </si>
  <si>
    <t>HG1</t>
  </si>
  <si>
    <t>EL CONSUMO DE GAS NATURAL ES COMPARTIDO POR LOS HO</t>
  </si>
  <si>
    <t>EXIPLAST S.A.</t>
  </si>
  <si>
    <t>FABRICACION DE PARTES PLASTICAS PARA AUTOMOTORES</t>
  </si>
  <si>
    <t>CR 68 A NO. 39 F 85 SUR</t>
  </si>
  <si>
    <t>EL HORNO TIENE 2 QUEMADORES CADA UNO CON UNA CAPCI</t>
  </si>
  <si>
    <t>SOCIEDAD UNIDAD DE ELECTRODIMESTICOS SUDELEC S.A.</t>
  </si>
  <si>
    <t>FABRICACION DE COCINAS Y ESTUFAS ELECTRICAS Y A GAS</t>
  </si>
  <si>
    <t>CR 68 D NO. 39 F 34 SUR</t>
  </si>
  <si>
    <t>EL HORNO TIENE 16 QUEMADORES, Y LA CAPACIDAD REPOR</t>
  </si>
  <si>
    <t>ALAMBRES Y MALLA S.A.</t>
  </si>
  <si>
    <t>METALMECANICA, ELABORACION DE MALLAS Y ALAMBRES</t>
  </si>
  <si>
    <t>INDUSTRIAS LA VICTORIA S.A. (JABORNERIA LA VICTORIA S.A.)</t>
  </si>
  <si>
    <t>CR 68 A NO. 39 I 55 SUR</t>
  </si>
  <si>
    <t>GLP: CORRESPONDE A GAS PROPANO. LA CALDERA NO SE E</t>
  </si>
  <si>
    <t>LA CAPACIDAD REPORTADA ES LA DEL QUEMADOR, LOS ULT</t>
  </si>
  <si>
    <t>INVERSIONES ALDEMAR JGB</t>
  </si>
  <si>
    <t>ENSAMBLE Y FABRICACION DE CARROCERIAS</t>
  </si>
  <si>
    <t>CL 40 SUR NO. 68 A 54</t>
  </si>
  <si>
    <t>EL CONSUMO DE GAS NATRUAL ES COMPARTIDO CON LA COC</t>
  </si>
  <si>
    <t>ACERO ESTRUCTURAL DE COLOMBIA (ACERAL S.A.)</t>
  </si>
  <si>
    <t>FABRICACION DE PRODUCTOS METALICOS</t>
  </si>
  <si>
    <t>CL 40 SUR NO. 68 A 76</t>
  </si>
  <si>
    <t>EL DATO DEL CONSUMO FUE TOMADA DE LA FACTURA DEL U</t>
  </si>
  <si>
    <t>SE ANEXO CARTA DIRIGIDA A LA SECRETARIA</t>
  </si>
  <si>
    <t>CONSULTECNICA S.A.</t>
  </si>
  <si>
    <t>FABRICACION DE EQUIPOS INDUSTRIALES PARA LA EXTRACCION DE ACEITE DE PALMA (METALMECANICA)</t>
  </si>
  <si>
    <t>CR 82 B NO. 54 A SUR 03</t>
  </si>
  <si>
    <t>BOSA</t>
  </si>
  <si>
    <t>EL CONSUMO GLOBAL DE GAS ES DE 1,601 m³/mes, QUE I</t>
  </si>
  <si>
    <t>LA ENCUESTA FUE REALIZADA EN LA SEMANA 8, AUNQUE FUE ASIGNADA PARA LA SEMANA 1.</t>
  </si>
  <si>
    <t>EL HORNO 2 NO FUNCIONA DESDE HACE UN ANO POR LO QU</t>
  </si>
  <si>
    <t>NINGUNA</t>
  </si>
  <si>
    <t>NACIONAL DE PAPAS RGR</t>
  </si>
  <si>
    <t>PRODUCCION Y COMERCIALIZACION DE ALIMENTOS</t>
  </si>
  <si>
    <t>CR 81 G NO. 45 57 SUR</t>
  </si>
  <si>
    <t>EL CONSUMO DE COMBUSTIBLE FUE SUMINSITRADO PRO LA</t>
  </si>
  <si>
    <t>EL HOrNO 2 NO TRABAJA DESDE HACE 2 MESES DEBIDO A</t>
  </si>
  <si>
    <t>FUNRINAL LTDA (FUNDESPA LTDA)</t>
  </si>
  <si>
    <t>FUNDICION DE METALES</t>
  </si>
  <si>
    <t>CR 68 C BIS NO. 42 32 SUR</t>
  </si>
  <si>
    <t>EL HORNO SE PRENDE SOLAMENTE UNA VEZ AL MES YA QUE</t>
  </si>
  <si>
    <t>NO SE TENIA LA INFORMACION DEL CODIGO CIIU</t>
  </si>
  <si>
    <t>LUIS EDUARDO CAICEDO (LEC LEE)</t>
  </si>
  <si>
    <t>FABRICACION DE PRODUCTOS TEXTILES: PANTALONES PARA HOMBRE Y MUJER</t>
  </si>
  <si>
    <t>CL 20 B NO, 44 35</t>
  </si>
  <si>
    <t>LA INFORMACION FUE DADA POR EL JEFE DE MANTENIMIEN</t>
  </si>
  <si>
    <t>EN LOS PRIMEROS MESES DEL ANO LA PRODUCCION SUFRE UN DESCENSO POR LO QUE ES INUTIL EL FUNCIONAMIENTO DE LA CALDERA EN ESOS MESES, EL CODIGO CIIU FUE TOMADO DEL RUT</t>
  </si>
  <si>
    <t>GABRIEL DE COLOMBIA S.A.</t>
  </si>
  <si>
    <t>FABRICACION Y COMERCIALIZACION DE ELEMENTOS DE SUSPENSIÓN PARA EL SECTOR AUTOMOTOR</t>
  </si>
  <si>
    <t>AV AMERICAS NO. 50 52</t>
  </si>
  <si>
    <t>SOLAMENTE LA CALDERA Y EL HORNO CONSUMEN GAS NATUR</t>
  </si>
  <si>
    <t>CODIGO CIIU TOMADO DEL RUT, FUE NECESARIO HACER UNA SEGUNDA VISITA EL DIA JUEVES 19 DE JUNIO, LA CALDERA CUENTA CON 3  NIPLES, POR SU PROPIA CUENTA TOMAN MEDICIONES ANUALES DE GASES DE LA CALDERA Y EL HORNO PARA EL INFORME ISOCINETICO PARA CONTROLAR LA EF</t>
  </si>
  <si>
    <t>CODIGO CIIU TOMADO DEL RUT, FUE NECESARIO HACER UNA SEGUNDA VISITA EL DIA JUEVES 19 DE JUNIO, EL HORNO CUENTA CON 1 NIPLE, POR SU PROPIA CUENTA TOMAN MEDICIONES ANUALES DE GASES DE LA CALDERA Y EL HORNO PARA EL INFORME ISOCINETICO PARA CONTROLAR LA EFICIE</t>
  </si>
  <si>
    <t>AUTOMUNDIAL S.A.</t>
  </si>
  <si>
    <t>FABRICACION DE BANDAS Y REENCAUCHE DE LLANTAS PARA COMERCIALIZAR EN GOODYEAR</t>
  </si>
  <si>
    <t>CL 13 NO. 49 79</t>
  </si>
  <si>
    <t>LA CAPACIDAD DE LA CALDERA SE OBTUVO DE LA PLACA,</t>
  </si>
  <si>
    <t>EL CODIGO CIIU FUE TOMADO DEL RUT, SE OBSERVO UNA CHIMENEA ASOCIADA A LA CALDERA LA CUAL TIENE SOLAMENTE UN NIPLE, LA CANTIDAD DE GOLPES QUE GENERA LA PRENSA HACIA LA CALDERA DA UN TOTAL DE 350 H/MES, CADA GOLPE DE PETICION GENERA EN LA CALDERA UNA ACTIVI</t>
  </si>
  <si>
    <t>ANDINA TRIM S.A.</t>
  </si>
  <si>
    <t>FABRICA DE AUTOPARTES PARA AUTOMOVILES</t>
  </si>
  <si>
    <t>ACR 50 NO. 5 G 50 (NUEVA)</t>
  </si>
  <si>
    <t>LAS CALDERAS SON DUALES Y ACUTALMENTE OPERAN CON D</t>
  </si>
  <si>
    <t>EL CODIGO CIIU FUE TOMADO DEL RUT, NO SE PERMITIO EL INGRESO PORQUE NO SE TENIA CARNET DE LA ARP, LA PERSONA DE CONTACTO INFORMO QUE LA CALDERA TIENE SU PROPIA CHIMENEA CON UN SOLO NIPLE</t>
  </si>
  <si>
    <t>COLORTEX LTDA</t>
  </si>
  <si>
    <t>PRODUCCION Y ACABADOS TEXTILES</t>
  </si>
  <si>
    <t>CR 54 NO. 5 C 72</t>
  </si>
  <si>
    <t>LAS CAPACIDADES DE LAS CALDERAS SE TOMARON DIRECTA</t>
  </si>
  <si>
    <t>CADA 15 DIAS SE LE REALIZA MANTENIMIENTO A LAS CALDEREAS 1 Y2 , POR LO TANTO LAS OTRAS CALDERAS SE PRENDEN, FUNCIONANDO TODAS AL TIEMPO, AL MENOS CADA 15 DIAS DURANTE 24 HORAS O CUANDO LA PRODUCCION LO AMERITE</t>
  </si>
  <si>
    <t>CADA 15 DIAS SE LE REALIZA MANTENIMIENTO A LAS CALDEREAS 1 Y2 , POR LO TANTO LAS OTRAS CALDERAS SE PRENDEN AL MENOS CADA 15 DIAS DURANTE 24 HORAS O CUANDO LA PRODUCCION LO AMERITE</t>
  </si>
  <si>
    <t>TINTORERIA ASITEX S.A.</t>
  </si>
  <si>
    <t>FABRICACION DE PRODUCTOS TEXTILES QUE NO SE PRODUCEN EN LA MISMA UNIDAD DE PRODUCCION, ELLOS SON ACABADOS PARA CONFECCION</t>
  </si>
  <si>
    <t>CR 63 NO. 18 A 43</t>
  </si>
  <si>
    <t>LAS CALDERAS FUERON CONVERTIDAS DE ACPM A GAS NATU</t>
  </si>
  <si>
    <t>A LA CALDERA 1 SE LE REALIZA MANTENIMIENTO LOS FINES DE SEMANA ASI COMO UN ANALISIS DE GASES</t>
  </si>
  <si>
    <t>CADA MES SE LE REALIZA MANTENIMIENTO A LAS CALDERAS Y TAMBIEN UN ANALISIS DE GASES</t>
  </si>
  <si>
    <t>se asume 8 horas de operación y 183 dias</t>
  </si>
  <si>
    <t>EMPACOR S.A.</t>
  </si>
  <si>
    <t>ELABORACION DE CORRUGADOS PARA EMPAQUES</t>
  </si>
  <si>
    <t>CR 68 B NO. 17 56</t>
  </si>
  <si>
    <t>LAS CALDERAS TRABAJAN A LA PARA, EL CONSUMO SE OBT</t>
  </si>
  <si>
    <t>EL CODIGO CIIU SE OBTUVO DEL RUT, LAS CALDERAS OPERAN DE ACUERDO A UN SISTEMA OPERATIVO LLAMADO LINK QUE MARCAN LOS PUNTOS DE EFICIENCIA OPTIMOS O IDEALES POR LO QUE EL FUNCIONAMIENTO NORMAL DE LAS CALDERAS SE APROXIMA A LOS IDEALES</t>
  </si>
  <si>
    <t>ANGLOGOLD ASHANTI</t>
  </si>
  <si>
    <t>TRATAMIENTO DE MINERIA PARA PULVERIZACION DE ROCAS</t>
  </si>
  <si>
    <t>CL 16 NO. 68 D 80</t>
  </si>
  <si>
    <t>LA SOCIEDAD KEDAHDA S.A. ES UN SOCIO DE ANGLOGOLD</t>
  </si>
  <si>
    <t>ALGUNOS FINES DE SEMANA SE LE REALIZA MANTENIMIENTO PREVENTIVO AL HORNO, FUE NECESARIO UNA SEGUNDA VISITA EL 19 DE JUNIO DE 2008</t>
  </si>
  <si>
    <t>VICAR FARMACEUTICA S.A.</t>
  </si>
  <si>
    <t>FABRICACIONDE PRODUCTOS FARMACEUTICOS VETERINARIOS</t>
  </si>
  <si>
    <t>CL 17 A NO. 68 82</t>
  </si>
  <si>
    <t>EL CONSUMO DE LA CALDERA SE OBTUVO A PARTIR DE REG</t>
  </si>
  <si>
    <t>LA CALDERA PERMANECE INACTIVA EN VACACIONES, CADA 3 MESES SE REALIZA MANTENIMIENTO  LOS FINES DE SEMANA, LA CALDERA NO TRABAJA FESTIVOS NI SEMANA SANTA, EL PROVEEDOR DE LA CALDERA Y GAS NATURAL REALIZAN INFORMES SOBRE LAS EMISIONES DE LA CALDERA</t>
  </si>
  <si>
    <t>KELLOG DE COLOMBIA S.A.</t>
  </si>
  <si>
    <t>FABRICACION Y COMERCIALIZACON DE CEREALES PARA TODOS LOS MERCADOS</t>
  </si>
  <si>
    <t>CL 17 NO. 68 95</t>
  </si>
  <si>
    <t>LA CAPACIDAD DE LAS CALDERAS FUERON TOMADAS DE LAS</t>
  </si>
  <si>
    <t>CODIGO CIIU TOMADO DEL RUT, LAS CALDERAS DEBEN ESTAR PRENDIDAS TODO EL DIA YA QUE EL VAPOR ES SIEMPRE NECESARIO EN LOS PROCESOS</t>
  </si>
  <si>
    <t>LA POTENCIA DEL HORNO REGISTRADA ES LA POTENCIA DE</t>
  </si>
  <si>
    <t>HENKEL COLOMBIANA S.A.</t>
  </si>
  <si>
    <t>FABRICACION Y ELABORACION DE PRODUCTOS CAPILARES</t>
  </si>
  <si>
    <t>CL NO. 68 B 97</t>
  </si>
  <si>
    <t>LA CALDERA ESTA DISENADA PARA TRABAJAR CON DIESEL</t>
  </si>
  <si>
    <t>EL CODIGO CIIU FUE OBTENIDO DEL FORMATO DE PAGO DE IMPUESTOS, SE REALIZA MANTENIMIENTO CADA 6 MESES E INFORMES ISOCINETICOS</t>
  </si>
  <si>
    <t>SALSAMENTARIA HAMBURGER LTDA</t>
  </si>
  <si>
    <t>PRODUCCION DE SALSAS PARA LA INDUSTRIA ALIMENTICIA</t>
  </si>
  <si>
    <t>CR 72 A NO. 5 SUR 33</t>
  </si>
  <si>
    <t>EXISTE UNA CALDERA, SIN EMBARGO, EN EL MOMENTO EN</t>
  </si>
  <si>
    <t>LA EMPRESA FUE ASIGNADA EN LA PRIMERA SEMANA DE JUNIO, PERO FUE VISITADA EL 28 DE JULIO. EL CODIGO CIIU FUE TOMADO DEL RUT.</t>
  </si>
  <si>
    <t>FUNDICION SANTA FE - AVENDANO MARCO AURELIO</t>
  </si>
  <si>
    <t>FUNDICION DE METALES FERROSOS</t>
  </si>
  <si>
    <t>CR 64 NO. 3 14</t>
  </si>
  <si>
    <t>LA CAPACIDAD DEL HORNO CORRESPONDE AL QUEMADOR DEL</t>
  </si>
  <si>
    <t>DISTRICOPOR</t>
  </si>
  <si>
    <t>FABRICACION DE ICOPOR</t>
  </si>
  <si>
    <t>CR 59 NO. 4 B 69</t>
  </si>
  <si>
    <t>LOS DIAS DE OPERACIÓN SE OBTUVIERON MILTIPLICANDO</t>
  </si>
  <si>
    <t>EL CODIGO CIIU FUE DICTADO POR LA PERSONA DE CONTACTO</t>
  </si>
  <si>
    <t>SOLDADURAS WEST ARCO LTDA</t>
  </si>
  <si>
    <t>FABRICACION Y COMERCIALIZACION DE ELECTRODOS PARA SOLDADURA</t>
  </si>
  <si>
    <t>ACR 68 NO. 5 93</t>
  </si>
  <si>
    <t>se asume 8 horas de operación y 20 dias de vacaciones</t>
  </si>
  <si>
    <t>LA RAZON SOCIAL DE LA EMPRESA CAMBIO EN JUNIO 1 DE</t>
  </si>
  <si>
    <t>COLTAVIRA S.A.</t>
  </si>
  <si>
    <t>FABRICACION DE MEDIDORES DE AGUA</t>
  </si>
  <si>
    <t>AV AMERICAS NO. 66 A 8</t>
  </si>
  <si>
    <t>LOS 2 PRIMEROS HORNOS TRABAJAN 3 TURNOS ALDIA Y LO</t>
  </si>
  <si>
    <t>EL CODIGO CIIU FUE TOMADO DEL RUT, SE ADJUTNO HOJA CON DATOS TECNICOS SOBRE LAS FUENTES DE EMISION DADA POR LA EMPRESA COLTAVIRA S.A.</t>
  </si>
  <si>
    <t>ROPHSON LABORATORIO INYECTABLES LTDA</t>
  </si>
  <si>
    <t>CR 62 NO. 10 31</t>
  </si>
  <si>
    <t>EN LA EMPRESA CUENTAN CON 3 TURNOS, DE 6 AM A 2 PM</t>
  </si>
  <si>
    <t>TINTORERIA NEW COLOR</t>
  </si>
  <si>
    <t>LAVADO Y TERMINADO DE PRENDAS</t>
  </si>
  <si>
    <t>CR 67 NO. 10 A 15</t>
  </si>
  <si>
    <t>EL TIEMPO DE OPERACIÓN SALIO DE MULTIPLICAR LOS DI</t>
  </si>
  <si>
    <t>MI TINTORERIA LTDA</t>
  </si>
  <si>
    <t>PROCESAMIENTO Y COMERCIALIZACION DE HILAZA DE POLIESTER TEXTURIZADO</t>
  </si>
  <si>
    <t>CR 66 A NO. 12 A 67</t>
  </si>
  <si>
    <t>TIENEN UN PERIODO DE VACACIONES DE 15 DIAS, TIEN N</t>
  </si>
  <si>
    <t>CORINTER S.A.</t>
  </si>
  <si>
    <t>FABRICACION DE MATERIAS PRIMAS FARMACEUTICAS Y PRODUCTOS QUIMICAS</t>
  </si>
  <si>
    <t>CR 68 B NO. 11 91</t>
  </si>
  <si>
    <t>LA CALDERA TRABAJA UNA SEMANA AL MES</t>
  </si>
  <si>
    <t>FABRICA DE CHOCOLATES EL TRIUNFO</t>
  </si>
  <si>
    <t>ELABORACION DE PRODUCTOS DE CONFITERIA</t>
  </si>
  <si>
    <t>CR 68 B NO. 10 10</t>
  </si>
  <si>
    <t>LA EMPRESA TIENE OTRA CALDERA QUE SE ENCUENTRA EN</t>
  </si>
  <si>
    <t>EL CODIGO CIIU QUE DICTARON SIN VERIFICAR FUE D158103.</t>
  </si>
  <si>
    <t>IBEROAMERICANA DE ALIMENTOS Y SERVICIOS S.A. JUAN CARLOS ALAMSA LA TORRE</t>
  </si>
  <si>
    <t>PRODUCCION DE ALIMENTOS Y BEBIDAS</t>
  </si>
  <si>
    <t>CR 68 B NO. 10 A</t>
  </si>
  <si>
    <t>EN EL ANO 2007 SE HIZO EL CAMBIO DE ACP A GAS NATU</t>
  </si>
  <si>
    <t>EN EL ANO 2007 SE HIZO EL CAMBIO DE DIESEL A GAS N</t>
  </si>
  <si>
    <t>KENZO JEANS S.A.</t>
  </si>
  <si>
    <t>PRODUCCION DE PRENDAS DE VESTIR INFORMAL Y FORMAL</t>
  </si>
  <si>
    <t>CR 68 D NO. 11 71</t>
  </si>
  <si>
    <t>EL CONSUMO DE CARBON MINERAL NO ES MUY CONFIABLE Y</t>
  </si>
  <si>
    <t>EL HORNO A GAS FUE INSTALADO HACE 2 MESES POR LO Q</t>
  </si>
  <si>
    <t>PRODUCTOS LACTEOS ROBIN HOOD S.A.</t>
  </si>
  <si>
    <t>FABRICACION DE HELADOS</t>
  </si>
  <si>
    <t>CR 68 C NO. 10 A 65</t>
  </si>
  <si>
    <t>LA CALDERA 1 SE ENCUENTRA EN STAND BY, NO LA NECES</t>
  </si>
  <si>
    <t>EN EPOCAS DE AUMENTOS EN LA PRODUCCION EL TIEMPO D</t>
  </si>
  <si>
    <t>RETROMAQUINAS MUNOZ HERMANOS LTDA</t>
  </si>
  <si>
    <t>ACL 3 NO. 31 D 91</t>
  </si>
  <si>
    <t>EL CONSUMO DE GAS CORRESPONDE AL HORNO Y UNA ESTUF</t>
  </si>
  <si>
    <t>COMPANIA  NACIONAL DE PRODUCTOS DE PANIFICACION</t>
  </si>
  <si>
    <t>FABRICACION Y COMERCIALIZACION DE PRODUCTOS DE PANADERIA PARA CONSUMO HUMANO</t>
  </si>
  <si>
    <t>CL 32 C NO. 1 D 7 (NUEVA)</t>
  </si>
  <si>
    <t>EL CONSUMO TOTAL CORRESPONDIENTE A LOS 3 HORNOS ES</t>
  </si>
  <si>
    <t>NO SE TENIA EL RUT POR LO QUE NO SE PUDO VERIFICAR EL CODIGO CIIU</t>
  </si>
  <si>
    <t>SALSAMENTARIA MARTMORE LTDA</t>
  </si>
  <si>
    <t>PRODUCCION DE CARNES FRIAS PARA CONSUMO HUMANO</t>
  </si>
  <si>
    <t>CR 34 A NO. 3 35</t>
  </si>
  <si>
    <t>EL DATO DEL CONSUMO SE TOMO DEL RECIBO Y ES EXCLUS</t>
  </si>
  <si>
    <t>INDUSTRIA SANTA CLARA S.A.</t>
  </si>
  <si>
    <t>INDUSTRIA PANIFICADORA</t>
  </si>
  <si>
    <t>CR 43 NO. 6 51</t>
  </si>
  <si>
    <t>LOS ULTIMOS CONSUMOS DE GAS NATURAL REGISTRADOS FU</t>
  </si>
  <si>
    <t>INDUSTRIAS ZAFRA S.A.</t>
  </si>
  <si>
    <t>FABRICACION Y PRODUCCION DE TEXTILES</t>
  </si>
  <si>
    <t>CR 42 A NO. 12 36</t>
  </si>
  <si>
    <t>EL CONSUMO DE GAS NATURAL ES EXCLUSIVO DE LA CALDE</t>
  </si>
  <si>
    <t>AUTO INDUSTRIAL CAMEL S.A.</t>
  </si>
  <si>
    <t>ENSAMBLE DE LLANTAS</t>
  </si>
  <si>
    <t>CL 12 NO. 43 14</t>
  </si>
  <si>
    <t>EL HORNO NO TIENE DUCTOS DE SALIDA DE LAS EMISIONE</t>
  </si>
  <si>
    <t>PUROLACTEOS S.A.</t>
  </si>
  <si>
    <t>FABRICACION Y VENTA DE HELADOS PARA CONSUMO HUMANO</t>
  </si>
  <si>
    <t>CL 12 NO. 42 6</t>
  </si>
  <si>
    <t>DISENOS Y CONFECCIONES MANPOWER JEANS S.A.</t>
  </si>
  <si>
    <t>ELABORACION DE ACABADOS TEXTILES</t>
  </si>
  <si>
    <t>CL 9 NO. 42 39</t>
  </si>
  <si>
    <t>EL CONSUMO DE GAS NATURAL CES EXCLUSIVO DE LA CALD</t>
  </si>
  <si>
    <t>TODO EN INDUSTRIAS S EN CS</t>
  </si>
  <si>
    <t>METALMECANICA, FABRICACION Y DISTRIBUCION</t>
  </si>
  <si>
    <t>CR 44 NO. 12 23</t>
  </si>
  <si>
    <t>EL HORNO ES EL UNICO EQUIPO QUE USA GLP, LOS DEMAS</t>
  </si>
  <si>
    <t>METALICAS LA INDUSTRIA LTDA</t>
  </si>
  <si>
    <t>FABRICACION DE MUEBLES METALICOS DE OFICINA</t>
  </si>
  <si>
    <t>CR 343 NO. 6 40</t>
  </si>
  <si>
    <t>LOS ULTIMOS CONSUMOOS DE GAS NATURAL REGISTRADOS F</t>
  </si>
  <si>
    <t>MAQUINARIA MONTANA LTDA</t>
  </si>
  <si>
    <t>FABRICACION DE MAQUINARIA PARA ACTIVIDAD AGRICOLA</t>
  </si>
  <si>
    <t>CR 43 NO. 10 A 45</t>
  </si>
  <si>
    <t>EL CONSUMO ES EXCLUSIVO DE LOS HORNOS, LOS ULTIMOS</t>
  </si>
  <si>
    <t>SUBLICOL LTDA</t>
  </si>
  <si>
    <t>ESTAMPACION DE ROPA PARA PERSONAS</t>
  </si>
  <si>
    <t>CR 44 NO. 10 B 55</t>
  </si>
  <si>
    <t>LA EMPRESA SUBLICOL LTDA FUE COMPRADA POR LA EMPRE</t>
  </si>
  <si>
    <t>LOS HORNOS 2 Y 3 SE ENCUENTRAN EN STAND BY, CUANDO</t>
  </si>
  <si>
    <t>PRODUCTOS RANK LTDA</t>
  </si>
  <si>
    <t>MANUFACTURA DE UTENSILISO DE OFICINA</t>
  </si>
  <si>
    <t>CR 47 A NO 12 A 73</t>
  </si>
  <si>
    <t>EL CONSUMO DE GAS NATURAL ES EXCLUSIVO DEL HORNO,</t>
  </si>
  <si>
    <t>CINTALAST S.A.</t>
  </si>
  <si>
    <t>FABRICACION DE CINAS ELASTICAS PARA CORSETERIA</t>
  </si>
  <si>
    <t>CR 63 NO. 14 51</t>
  </si>
  <si>
    <t>EL SENOR LUIS RICON AFIRMA QUE ES MUY DIFICIL ESTA</t>
  </si>
  <si>
    <t>ECOLUBE S.A.</t>
  </si>
  <si>
    <t>FABRICACION DE ACEITES PARA VEHICULOS</t>
  </si>
  <si>
    <t>CL 17 B NO. 39 81 (NUEVA)</t>
  </si>
  <si>
    <t>EN LA MISMA DIRECCION QUEDA LA EMPRESA ECOFILTERS,</t>
  </si>
  <si>
    <t>FRESCONGELADOS PANETTIERE S.A.</t>
  </si>
  <si>
    <t>PRODUCCION DE ALIMENTOS</t>
  </si>
  <si>
    <t>CL 17 A NO. 42 30</t>
  </si>
  <si>
    <t>LA CALDERA 1 ES UTILIZADA SOLO EN CASOS EN LOS QUE</t>
  </si>
  <si>
    <t>EL CODIGO CIIU FUE DADO POR LA PERSONA DE CONTACTO</t>
  </si>
  <si>
    <t>PAANTEC LTDA</t>
  </si>
  <si>
    <t>FABRICACION DE ASCENSORES</t>
  </si>
  <si>
    <t>CL 15 NO. 36 68</t>
  </si>
  <si>
    <t>AHF</t>
  </si>
  <si>
    <t>EL CALCULO DEL CONSUMO FUE REALIZADO POR EL JEFE D</t>
  </si>
  <si>
    <t>SAIN LTDA</t>
  </si>
  <si>
    <t>PRODUCCION DE LUBRICANTES</t>
  </si>
  <si>
    <t>CR 36 NO. 16 39</t>
  </si>
  <si>
    <t>INDUSTRIAS SEYVOR LTDA</t>
  </si>
  <si>
    <t>MAQUILADORES, PRODUCTOS COSMETICSO</t>
  </si>
  <si>
    <t>CL 17 NO. 42 36</t>
  </si>
  <si>
    <t>EL CONSUMO DE COMBUSTIBLE FUE OBTENIDO TELEFONICAM</t>
  </si>
  <si>
    <t>INDUSTRIAS LEADER LTDA</t>
  </si>
  <si>
    <t>FABRICACION DE HILOS DE COSER</t>
  </si>
  <si>
    <t>CR 40 NO. 17 B 11</t>
  </si>
  <si>
    <t>LOS ULTIMOS CONSUMOS DE GAS NATURAL FUERON NOVIEMB</t>
  </si>
  <si>
    <t>INDUSTRIAS LAIMENTICIAS VIGOR LTDA</t>
  </si>
  <si>
    <t>CR 42 B NO. 12 B 40</t>
  </si>
  <si>
    <t>EL CONSUMO INDIVIDUAL DE LOS HORNOS ES UN PROMEDI</t>
  </si>
  <si>
    <t>SAUTO S.A.</t>
  </si>
  <si>
    <t>PRODUCCION DE PIEZAS PARA METALMECANICA</t>
  </si>
  <si>
    <t>ACR 50 NO. 5 F 19</t>
  </si>
  <si>
    <t>LA POTENCIA REGISTRADA ES LA POTENCIA MAXIMA QUE P</t>
  </si>
  <si>
    <t>FUERA DE LAS CHIMENEAS DE LOS HRONOS SE TIENE 4 CHIMENEAS DE CABINAS DE PINTURA</t>
  </si>
  <si>
    <t>SINTECO S.A.</t>
  </si>
  <si>
    <t>PRODUCCION Y COMERCIALIZACION DE PEGANTE PARA MADERAS Y VIDRIOS</t>
  </si>
  <si>
    <t>CR 36 NO. 3 61</t>
  </si>
  <si>
    <t>EL CODIGO CIIU FUE TOMADL RUT, LA CALDERA ES ACUATUBULAR</t>
  </si>
  <si>
    <t>AET ACABADOS ELECTROLITICOS TECNICOS LTDA</t>
  </si>
  <si>
    <t>TRATAMIENTO Y REVESTIMIENTO DE METALES, PINTURA DE PARTES AUTOMOTRICES</t>
  </si>
  <si>
    <t>CR 48 C NO. 4 50</t>
  </si>
  <si>
    <t>LA CAPACIDAD REPORTADA ES LA POTENCIA DE LOS QUEMA</t>
  </si>
  <si>
    <t>LABORATORIOS PITOTHER E U</t>
  </si>
  <si>
    <t>PRODUCCION DE EXTRACTOS  NATURALES PARA AMBIENTES</t>
  </si>
  <si>
    <t>CR 53 D NO. 4 67</t>
  </si>
  <si>
    <t>EL CONSUMO DE COMBUSTIBLE DE LA CALDERA SE REALIZA</t>
  </si>
  <si>
    <t>EL CONSUMO DE COMBUSTIBLE DE LA CALDERA SE REALIZO</t>
  </si>
  <si>
    <t>COMPANIA PROCESADORA DE ALIMENTOS FRIGOALTO S.A.</t>
  </si>
  <si>
    <t>FABRICACION DE ALIMENTOS CARNICOS</t>
  </si>
  <si>
    <t>CL 32 S NO. 51 A 19 (NUEVA)</t>
  </si>
  <si>
    <t>MULTIDIMENSIONALES S.A.</t>
  </si>
  <si>
    <t>FABRICACION DE ENVASES PLASTICOS PARA PRODUCTOS ALIEMTICIOS</t>
  </si>
  <si>
    <t>CL 17 NO. 126 90</t>
  </si>
  <si>
    <t>DE LAS 24 HORAS DE TRABAJOP DIARIO LA CALDERA QUEM</t>
  </si>
  <si>
    <t>PRAMEC LTDA</t>
  </si>
  <si>
    <t>FABRICACION DE PARTES METALICAS PARA CARROS</t>
  </si>
  <si>
    <t>CL 17 BIS NO. 126 A 70 INT 5</t>
  </si>
  <si>
    <t>LA CAPACIDAD REPORTADA ES LA DEL QUEMADOR, LA CHIM</t>
  </si>
  <si>
    <t>LA CHIMENEA MIDE 1.3 METROS, LA TEMPERATURA DE TRABAJO ES DE 190 °C, EL CODIGO CIIU FUE TOMADO DEL RUT</t>
  </si>
  <si>
    <t>METALCAST LTDA</t>
  </si>
  <si>
    <t>FABRICACION DE TANQUES EN ACERO PARA TRANSFORMADORES ELECTTRICOS</t>
  </si>
  <si>
    <t>CR 126 NO. 17 10</t>
  </si>
  <si>
    <t>LA CAPACIDAD REPORTADA ES LA DEL QUEMADOR, EL HORN</t>
  </si>
  <si>
    <t>METALTEK S.A (PRECISIONES EL DORADO S.A.)</t>
  </si>
  <si>
    <t>MICROFUNDICION DE ACEROS PARA DIFERENTES INDUSTRIAS</t>
  </si>
  <si>
    <t>CR 128 NO. 14 B 56</t>
  </si>
  <si>
    <t>LA PLANTA CUENTA CON UN HORNO ELECTRICO DE 330 KW</t>
  </si>
  <si>
    <t>FINART S.A.</t>
  </si>
  <si>
    <t>FABRICACION DE JOYAS DE FANTASIA PARA MUJERES</t>
  </si>
  <si>
    <t>CR 127 NO. 15 B 60 INT 9, 10, 11</t>
  </si>
  <si>
    <t>ADICIONALMENTE LA EMPRESA CUENTA CON 6 HORNOS ELEC</t>
  </si>
  <si>
    <t>RUBBER HOSE DE COLOMBIA LTDA</t>
  </si>
  <si>
    <t>FABRICACION DE MANGUERAS PARA USO AUTOMOTRIZ</t>
  </si>
  <si>
    <t>CR 127 NO. 15 B 40</t>
  </si>
  <si>
    <t>LA CALDERA ES AUTOMATICA, OPERA 8 HORAS DIRAIRAS P</t>
  </si>
  <si>
    <t>VISION PLASTIC LTDA</t>
  </si>
  <si>
    <t>FABRICACIÓN DE EMPAQUES PLAS TICOS PUBLICITARIOS</t>
  </si>
  <si>
    <t>CL 14 C NO. 123 79 (NUEVA)</t>
  </si>
  <si>
    <t>LA PRODUCCION ES BAJA, LAS HORAS DE OPERACIÓN AL D</t>
  </si>
  <si>
    <t>METAL FUN LTDA</t>
  </si>
  <si>
    <t>FUNDICION DE ALUMINIO, FABRICACION DE PIEZAS PARA LA INDUSTRIA</t>
  </si>
  <si>
    <t>CL 14 B NO. 128 B 90</t>
  </si>
  <si>
    <t>LOS HORNOS TRABAJAN ALTERNAMIENTE CUENDO SE HACEN</t>
  </si>
  <si>
    <t>FRANA INTERNATIONAL LTDA</t>
  </si>
  <si>
    <t>FABRICACION DE NUCLEOS PARA TRANSFORMADORES</t>
  </si>
  <si>
    <t>CR 127 NO. 15 B 50</t>
  </si>
  <si>
    <t>COMO LOS HORNOS SON IGUALES SE TOMO EL PROMEDIO DE</t>
  </si>
  <si>
    <t>ANTES LOS HORNOS ERAN ELECTRICOS. SE CONVIRTIERON A GAS EN EL 2002</t>
  </si>
  <si>
    <t>ALUCAPS LTDA</t>
  </si>
  <si>
    <t>FABRICACION DE TAPAS Y ENVASES EN ALUMINIO Y HOJALATA PARA TODA LA INDUSTRIA</t>
  </si>
  <si>
    <t>LA POTENCIA DEL HORNO FUE SUMINISTRADA POR EL ING</t>
  </si>
  <si>
    <t>EL HORNO ES DE FABRICACION ALEMANA, MIDE 4M DE LARGO POR 5M DE ALTO APROXIMADAMENTE, TEMPERATURA DE 180°C</t>
  </si>
  <si>
    <t>INDUSTRIAS TIBER S.A.</t>
  </si>
  <si>
    <t>FABRICACION Y COMERCIALIZACION DE HERRAJES PARA LA INDUSTRIA DEL CUERO</t>
  </si>
  <si>
    <t>CR 72 A NO. 70 33</t>
  </si>
  <si>
    <t>ENGATIVÁ</t>
  </si>
  <si>
    <t>EL DATO REPORTADO EN LA CAPACIDAD ES DE LOS QUEMAD</t>
  </si>
  <si>
    <t>PRODUCTOS ALIMENTICIOS SANTILLANA LTDA</t>
  </si>
  <si>
    <t>FABRICACION DE AREQUIPE PARA CONSUMO HUMANO</t>
  </si>
  <si>
    <t>CR 73 A NO. 70 32</t>
  </si>
  <si>
    <t>INDUSTRIA COLOMBIANA DE CAFE S.A.</t>
  </si>
  <si>
    <t>PRODUCCION DE CAFÉ TOSTADO Y MOLIDO</t>
  </si>
  <si>
    <t>CR 68 B NO. 17 96</t>
  </si>
  <si>
    <t>EL ANO DE FABRICACION ES APROXIMADO</t>
  </si>
  <si>
    <t>LAS CAPACIDADES DE LOS HORNOS 3, 4 Y 5 CORRESPONDE</t>
  </si>
  <si>
    <t>ESTE HORNO SOLO SE USA EN CASO DE QUE ALGUNO DE LO</t>
  </si>
  <si>
    <t>GREIF COLOMBIA S.A.</t>
  </si>
  <si>
    <t>FABRICACION DE ENVASES INDUSTRIALES</t>
  </si>
  <si>
    <t>CL 20 NO. 68 B 35</t>
  </si>
  <si>
    <t>TIENEN OTRO HORNO PARA TOSTACION QUE NUNCA SE USA</t>
  </si>
  <si>
    <t>REINDUFLEX S.A.</t>
  </si>
  <si>
    <t>REENCAUCHE DE LLANTAS</t>
  </si>
  <si>
    <t>CR 68 D NO. 16 80</t>
  </si>
  <si>
    <t>LA PERSONA DE CONTACTO INFORMO QUE LAS CALDERAS FU</t>
  </si>
  <si>
    <t>TEXTILES ROMANOS S.A.</t>
  </si>
  <si>
    <t>MANUFACTURA DE TEJIDO PLANO PARA CONFECCION</t>
  </si>
  <si>
    <t>CR 68 D NO. 19 48</t>
  </si>
  <si>
    <t>EL CONSUMO TOTAL DE COMBUSTIBLE ES DE 32089 M3 MES</t>
  </si>
  <si>
    <t>SHERLIEG LABORATORIES S.A. (SHERLEG LABORATORIES S.A.)</t>
  </si>
  <si>
    <t>FABRICACION DE DISPOSITIVOS MEDICO QUIRURJICOS</t>
  </si>
  <si>
    <t>CL 13 NO. 68 B 26</t>
  </si>
  <si>
    <t>EL CONSUMO SE OBTUVO POR MEDIO DE LA PERSONA DE CO</t>
  </si>
  <si>
    <t>INDUSTRIAS SAAD S.S.</t>
  </si>
  <si>
    <t>FABRICACION DE PRODUCTOS METALICOS PARA ESTANTERIA Y COMERCIO</t>
  </si>
  <si>
    <t>CR 68 D NO. 13 54 INT 2 (NUEVA)</t>
  </si>
  <si>
    <t>EL CONSUMO DE GAS NATURAL DE LOS ULTIMOS 6 MESES F</t>
  </si>
  <si>
    <t>EL MOTOR DEL HORNO 3 ES DE 125,000 BTU/H, EL CONSU</t>
  </si>
  <si>
    <t>LA POTENCIA DEL HORNO 4 ES LA DEL QUEMADOR, EL CON</t>
  </si>
  <si>
    <t>INMUNIZADORA DE MADERAS SERRANO GOMEZ S.A.</t>
  </si>
  <si>
    <t>TRANSFORMACION DE MADERAS PARA POSTERIA</t>
  </si>
  <si>
    <t>DIAG 22 A NO. 68 B 78</t>
  </si>
  <si>
    <t>LOS EQUIPOS NO MOSTRABAN LA PLACA YA QUE SON PARTI</t>
  </si>
  <si>
    <t>FABRICANTES ANDINOS DE MECANISMOS S.A.</t>
  </si>
  <si>
    <t>FABRICACION DE AUTOPARTES</t>
  </si>
  <si>
    <t>CL 20 NO. 68A 33</t>
  </si>
  <si>
    <t>EL GLP USADO ES PROPANO, EL DATO SOBRE EL SISTEMA</t>
  </si>
  <si>
    <t>FABRICA DE TEJIDOS POLTEX S.A. (POLTEXA S.A.)</t>
  </si>
  <si>
    <t>TRATAMIENTO DE TELAS PARA CONFECCION</t>
  </si>
  <si>
    <t>CL 20 NO. 68 A 67</t>
  </si>
  <si>
    <t>LA CALDERA 2 NO HA SIDO USADA EN LOS ULTIMOS 4 ANO</t>
  </si>
  <si>
    <t>LA CALDERA 3 FUNCIONA COMO RESPALDO DE LA CALDERA</t>
  </si>
  <si>
    <t>GODDARD CATERING GROUP BOGOTA LTSA</t>
  </si>
  <si>
    <t>PRODUCCION Y ELABORACION DE COMIDAS PARA LAS AEROLINEAS</t>
  </si>
  <si>
    <t>ACL 26 NO. 113 31</t>
  </si>
  <si>
    <t>EL INCREMENTO EN LA PRODUCCION NO INCREMENTA EL TI</t>
  </si>
  <si>
    <t>A PRINCIPIOS DEL OTRO ANO LA CALDERA SE VA A CAMBIAR POR UNA DE MENOR CAPACIDAD (15 BHP) CON EL MISMO QUEMADOR PARA DIESEL</t>
  </si>
  <si>
    <t>COMPANIA LLANTERA S.A.</t>
  </si>
  <si>
    <t>REENCAUCHADORA DEL LLANTAS PARA TODO TIPO</t>
  </si>
  <si>
    <t>CR 116 NO. 17 90</t>
  </si>
  <si>
    <t>EL TIEMPO DE OPERACIÓN DIARIO FUE ESTIMADO POR EL</t>
  </si>
  <si>
    <t>INDUSTRIA COLOMBIANA DE TAPAS S.A. (INCOLTAPAS S.A.)</t>
  </si>
  <si>
    <t>FABRICACION Y COMERCIALIZACION DE TAPAS METALICAS Y PLASTICAS</t>
  </si>
  <si>
    <t>CL 22 D NO. 120 60</t>
  </si>
  <si>
    <t>EL CONSUMO DE COMBUSTIBLE FUE OBTENIDO DEL CATALOG</t>
  </si>
  <si>
    <t>EL HORNO FUE CONSTRUIDO POR ELLOS MISMOS Y SOLO DU</t>
  </si>
  <si>
    <t>COLOMBIANA DE AREPAS Y ALIMENTOS S.A. (CORALI S.A.)</t>
  </si>
  <si>
    <t>FARBICACION DE AREPAS Y CHORIZOS PARA CONSUMO HUMANO</t>
  </si>
  <si>
    <t>CR 124 NO. 18 A 20</t>
  </si>
  <si>
    <t>SE INFORMO QUE EL CONSUMO DE GAS DE LA CALDERA COR</t>
  </si>
  <si>
    <t>INGENIERIA Y PARTES LTDA</t>
  </si>
  <si>
    <t>ACL 24 NO. 122 33</t>
  </si>
  <si>
    <t>LA POTENCIA DEL HORNO NO SE PUDO ESPECIFICAR PORQU</t>
  </si>
  <si>
    <t>FUNDICIONES FUROR LTDA</t>
  </si>
  <si>
    <t>FABRICACION DE PIEZAS PARA BOMBAS DE AGUA</t>
  </si>
  <si>
    <t>CR 124 NO. 18 A 32</t>
  </si>
  <si>
    <t>POSEEN UN SISTEMA QUE APAGA CHISPAS A BASE DE AGUA</t>
  </si>
  <si>
    <t>METALICAS Y ELECTRICAS MELEC S.A.</t>
  </si>
  <si>
    <t>FABRICACION DE EQUIPOS ELECTRICOS</t>
  </si>
  <si>
    <t>CR 123 NO. 15 A 63</t>
  </si>
  <si>
    <t>EL CONSUMO DE COMBUSTIBLE MEDIDO EN M3/MES PARA LO</t>
  </si>
  <si>
    <t>REPRESENTACIONES INDUSTRIALES ORION LTDA</t>
  </si>
  <si>
    <t>FABRICACION DE PLANTAS DE TRITURACION</t>
  </si>
  <si>
    <t>CR 123 NO. 14 37</t>
  </si>
  <si>
    <t>EL HORNO FUE FABRICADO EN LA EMPRESA Y TIENE DIMEN</t>
  </si>
  <si>
    <t>LA CALDERA TRABAJA APROXIMADAMENTE 6 MESES AL ANO,</t>
  </si>
  <si>
    <t>INDUSTRIAS JEGAM LTDA</t>
  </si>
  <si>
    <t>PRODUCCION DE REPUESTOS PARA MAQUINARIA</t>
  </si>
  <si>
    <t>CR 110 NO. 17 59</t>
  </si>
  <si>
    <t>TIENEN DOS SEMANAS DE VACACIONES COLECTIVAS, NO SE</t>
  </si>
  <si>
    <t>COSMETIC FASHION S.A.</t>
  </si>
  <si>
    <t>ELABORACION DE PRODUCTOS PARA TOCADOR</t>
  </si>
  <si>
    <t>CL 16 J NO. 103 A 69</t>
  </si>
  <si>
    <t>EL CONSUMO GLOBAL DE GAS ES DE 1,328 m3/mes. ESTE</t>
  </si>
  <si>
    <t>PRODUCTOS NATURALES LA COLMENA</t>
  </si>
  <si>
    <t>ELABORACION DE PAN</t>
  </si>
  <si>
    <t>CL 16 H NO. 100 52</t>
  </si>
  <si>
    <t>EL CODIGO CIIU FUE TOMADO DEL RUT. TODOS LOS ARTEFACTOS TIENEN APROXIMADAMENTE 20 ANOS</t>
  </si>
  <si>
    <t>TECSER LABORATORIOS S.A.</t>
  </si>
  <si>
    <t>FABRICACION Y COMERCIALIZACION DE PRODUCTOS COSMETICOS</t>
  </si>
  <si>
    <t>CL 23 B NO. 104 B 59</t>
  </si>
  <si>
    <t>MAGRU LTDA</t>
  </si>
  <si>
    <t>PRODUCCION DE PIEZAS PARA MUEBLES</t>
  </si>
  <si>
    <t>CR 103 B NO. 17 22</t>
  </si>
  <si>
    <t>EL HORNO NO CUENTA CON CHIMENEA, SEGÚN UN ANALISIS</t>
  </si>
  <si>
    <t>CLINICA PARTENON</t>
  </si>
  <si>
    <t>SERVICIOS HOSPITALARIOS PARA HUMANOS</t>
  </si>
  <si>
    <t>CL 74 NO. 76 65</t>
  </si>
  <si>
    <t>LOS CONSUMOS DE LOS ULITMOS MESES FUERON NOVIEMBRE</t>
  </si>
  <si>
    <t>HOSPITAL ENGATIVA ESE</t>
  </si>
  <si>
    <t>PRESTACION DE SERIVCIOS HOSPITALARIOS PARA HUMANOS</t>
  </si>
  <si>
    <t>TRANS 100 A NO. 80 A 50</t>
  </si>
  <si>
    <t>EL CONSUMO DE GAS NATURAL ES PARA LAS 2 CALDERAS,</t>
  </si>
  <si>
    <t>HORNO INCINERADOR</t>
  </si>
  <si>
    <t>EL HORNO DE INCINERACION NUNCA HA ENTRADO EN FUNCI</t>
  </si>
  <si>
    <t>CLINICA DEL OCCIDENTE</t>
  </si>
  <si>
    <t>PRESTACION DE SERVICIOS DE SALUD</t>
  </si>
  <si>
    <t>AV AMERICAS NO. 71 C 29</t>
  </si>
  <si>
    <t>EL GAS ES COMPARTIDO CON LA COCINA Y EQUIPOS DE ES</t>
  </si>
  <si>
    <t>INDUSTRIAS METALICAS ASOCIADAS IMAL SA</t>
  </si>
  <si>
    <t>FABRICACION DE AUTOPARTES (MUELLES, SUSPENSIONES Y BALLESTAS).</t>
  </si>
  <si>
    <t>CL 22 B NO. 127 69</t>
  </si>
  <si>
    <t>HORNO 15008. SE HICIERON RECONVERSIONES A GAS DE L</t>
  </si>
  <si>
    <t>HORNO 15011. SE HICIERON RECONVERSIONES A GAS DE L</t>
  </si>
  <si>
    <t>HORNO 15017. SE HICIERON RECONVERSIONES A GAS DE L</t>
  </si>
  <si>
    <t>HORNO FORJA 14009. SE HICIERON RECONVERSIONES A GA</t>
  </si>
  <si>
    <t>LAFAYETTE SA</t>
  </si>
  <si>
    <t>FABRICACION DE TEXTILES PARA ROPA Y DECORACION.</t>
  </si>
  <si>
    <t>CL 15 72 95</t>
  </si>
  <si>
    <t>CALENTADOR</t>
  </si>
  <si>
    <t>TODA LA INFORMACION SE OBTUVO DE FICHAS TECNICAS Y</t>
  </si>
  <si>
    <t>COMESTIBLES A LA LATA WIL LOP LTDA</t>
  </si>
  <si>
    <t>ELABORACION DE PAPAS FRITAS (FOSFOROS, CHIPS Y RECORTES)</t>
  </si>
  <si>
    <t>CL 16 C BIS NO. 79 D 33</t>
  </si>
  <si>
    <t>EL DATO DE CONSUMO DE COMBUSTIBLE SE OBTUVO PROMED</t>
  </si>
  <si>
    <t>SPORT JEAN LTDA</t>
  </si>
  <si>
    <t>TENIDO Y ACABADO TEXTIL AL POR MAYOR,</t>
  </si>
  <si>
    <t>CL 35 SUR NO. 68 M 21</t>
  </si>
  <si>
    <t>CONSUMOS EN TEMPORADA BAJA: MAYO (278 m3/mes) Y AB</t>
  </si>
  <si>
    <t>EL PROMEDIO DE LOS CONSUMOS SE HIZO CON LA PRODUCCION DEL AÑO ANTERIOR PUESTO QUE EN EL MOMENTO LA INDUSTRIA SE ENCUENTRA PARADA.</t>
  </si>
  <si>
    <t>LAVANDERIA ACUARIUS LTDA</t>
  </si>
  <si>
    <t>TEÑIDOS Y ACABADOS EN PRENDAS DE VESTIR</t>
  </si>
  <si>
    <t>CR 69 NO. 36 60 SUR</t>
  </si>
  <si>
    <t>4 DIAS AL MES SE PRENDE LA CALDERA. EL VAPOR LO CO</t>
  </si>
  <si>
    <t>PISOPLEX LTDA</t>
  </si>
  <si>
    <t>PRODUCCION DE PISOS ESTRUCTURADOS EN MADERA</t>
  </si>
  <si>
    <t>CR 100 NO. 25 C 11 INT 1 (NUEVA DIRECCION)</t>
  </si>
  <si>
    <t>SE REALIZO UN ESTUDIO DE LA SECRETARIA DISTRITAL DE AMBIENTE EN AGOSTO DE 2007 (LOS DATOS FUERON TOMADOS DE ESTE ESTUDIO). POSEEN DIPLOMA DE SISTEMA TECNICO Y DE MEJORAMIENTO AMBIENTAL.</t>
  </si>
  <si>
    <t>DAMECOS LTDA</t>
  </si>
  <si>
    <t>FABRICACION Y DISTRIBUCION DE PRODUCTOS DE CAUCHO Y PLASTICO PARA EL HOGAR (TAPETES PARA BAÑOS, LAVAPLATOS, CUBETAS PARA HIELO)</t>
  </si>
  <si>
    <t>CR 97 NO. 22 G 02</t>
  </si>
  <si>
    <t>LA CALDERA PRODUCE 50,000 Kcal/h = 7 KW = 6 BHP (E</t>
  </si>
  <si>
    <t>WILCOS SA</t>
  </si>
  <si>
    <t>FABRICACION Y COMERCIALIZACION  DE PRODUCTOS COSMETICOS, DE ASEO Y PERSONAL Y PARA EL HOGAR.</t>
  </si>
  <si>
    <t>CR 106 NO. 20 C 25</t>
  </si>
  <si>
    <t>TIENEN TANQUES DE GAS PROPOANO PARA EL FUNCIONAMIE</t>
  </si>
  <si>
    <t>REENCAUCHADORA DE LA SABANA LTDA</t>
  </si>
  <si>
    <t>REENCAUCHE DE LLANTAS USADAS</t>
  </si>
  <si>
    <t>AV CENTENARIO NO. 96 H 89</t>
  </si>
  <si>
    <t>LA CALDERA SE RECONVERTIRA A GAS NATURAL EN EL TRA</t>
  </si>
  <si>
    <t>ESTAMPADOS THIAMATEX LTDA</t>
  </si>
  <si>
    <t>ESTAMPADO DE TELAS</t>
  </si>
  <si>
    <t>CR 96 I NO. 15 C 02</t>
  </si>
  <si>
    <t>LA EMPRESA SE ESTA ADECUANDO PARA INICIAR A PRODUC</t>
  </si>
  <si>
    <t>ACTUALMENTE EN LA EMPRESA NO HAY NADIE, SOLO LA PERSONA DE CONTACTO. NO HAY PRODUCCION, SE PLANEA INICIAR EN UN MES. LA PERSONA DE CONTACTO NO PUDO DAR MAS INFORMACION.</t>
  </si>
  <si>
    <t>HB ESTRUCTURAS METALICAS SA (FABRICA DE ESTRUCTURAS SADE ELECTRICAS SA SADELEC SA)</t>
  </si>
  <si>
    <t>FABRICACION DE ESTRUCTURAS METALICAS Y GALVANIZADO EN CALIENTE</t>
  </si>
  <si>
    <t>CR 129 NO. 17 F 97</t>
  </si>
  <si>
    <t>EL CONSUMO DE GAS TOTAL ES DE 45,000 m3/mes PARA L</t>
  </si>
  <si>
    <t>EN EL PROCESO DE GALVANIZADO EN CALIENTE CON ZINC, LAS CUBAS NO SE PUEDEN APAGAR; YA QUE LA CUBA SE DAÑA SI EL ZINC SE ENFRIA Y SOLIDIFICA (EXPANSION).</t>
  </si>
  <si>
    <t>CELULOSAS Y EMPAQUES MOLDEADOS DE COLOMBIA LTDA</t>
  </si>
  <si>
    <t>PRODUCCION Y FABRIOCACION DE EMPAQUES DE PULPA MOLDEADA</t>
  </si>
  <si>
    <t>CL 23 G NO. 104 B 64</t>
  </si>
  <si>
    <t>EL HORNO TIENE 2 QUEMADORES CADA UNO DE 250,000 BT</t>
  </si>
  <si>
    <t>TEXTILES VELANEX LTDA</t>
  </si>
  <si>
    <t>FABRICACION Y DISTRIBUCION DE PRENDAS DE VESTIR</t>
  </si>
  <si>
    <t>TRANS 96 B NO. 24 B 40</t>
  </si>
  <si>
    <t>EL CONSUMO REPORTADO ES EL PROMEDIO DE MAYO DEL 20</t>
  </si>
  <si>
    <t>TROYAL CI LTDA</t>
  </si>
  <si>
    <t>FABRICACION DE RECIPIENTES DE HOJALATA</t>
  </si>
  <si>
    <t>CR 96 G NO. 16 I 43</t>
  </si>
  <si>
    <t>LA CAPACIDAD DEL HORNO 1 CORRESPONDE A LA CAPACIDA</t>
  </si>
  <si>
    <t>LA CAPACIDAD DEL HORNO 2 CORRESPONDE A LA CAPACIDA</t>
  </si>
  <si>
    <t>OXIMA INDUSTRIAS LTDA</t>
  </si>
  <si>
    <t>FABRICACION DE PRODUCTOS QUIMICOS PARA LA INDUSTRIA</t>
  </si>
  <si>
    <t>CR 128 NO.14 B 66 (NUEVA)</t>
  </si>
  <si>
    <t>EL CONSUMO DE LA CALDERA SE OBTUVO DEL UTLIMO RECI</t>
  </si>
  <si>
    <t>NACIONAL DE TRENSADOS S.A.</t>
  </si>
  <si>
    <t>PRODUCCION DE TRENSADOS, HILAZAS Y TELAS PARA LA INDUSTRIA TEXTIL</t>
  </si>
  <si>
    <t>CL 22 B NO. 127 55</t>
  </si>
  <si>
    <t>CRUDO</t>
  </si>
  <si>
    <t>LA CAPACIDAD DE LAS CALDERAS SE OBTUVO DEL HISTORI</t>
  </si>
  <si>
    <t>EL CODIGO CIIU FUE TOMADO DEL RUT, EL JEFE DE MANTENIMIENTO NO SABE QUE LA CALDERA 1 TAMBIEN DEBIA TENER SISTEMA DE CONTROL DE EMISIONES, UAN FUNCIONARIA DEL DAMA LE SUGIRIO ARREGLAR RAPIDO LA CALDERA 2 PARA IMPLEMENTAR EL SISTEMA DE CONTROL DE EMISONES A</t>
  </si>
  <si>
    <t>CONSORCIO CORSETERO LTDA</t>
  </si>
  <si>
    <t>CONFECCION DE ROPA INTERIOR PARA DAMA</t>
  </si>
  <si>
    <t>CL 22 A NO. 130 48</t>
  </si>
  <si>
    <t>EL CALDERIN SE USA PARA CALENTAR EL AGUA QUE VA A</t>
  </si>
  <si>
    <t>INDUSTRIA TEXTIL COLOMBIANA S.A.</t>
  </si>
  <si>
    <t>TEJEDURIA DE PRODUCTOS TEXTILES PARA HOGAR E INDUTRIA</t>
  </si>
  <si>
    <t>CL 21 A NO. 70 11</t>
  </si>
  <si>
    <t>EN EL PUNTO SOLO SE REVISA Y DISTRIBUYE EL PRODUCT</t>
  </si>
  <si>
    <t>PROALPET S.A.</t>
  </si>
  <si>
    <t>PRODUCCION DE JUGUETES CANINOS</t>
  </si>
  <si>
    <t>CR 70 NO. 19 46</t>
  </si>
  <si>
    <t>EL CONSUMO DE LA CALDERA 1  FUE DADO POR EL DIRECT</t>
  </si>
  <si>
    <t>LA CALDERA 2 SOLO SIRVE DE APOYO DE LA CALDERA 1,</t>
  </si>
  <si>
    <t>PAPELES PRIMAVERA S.A.</t>
  </si>
  <si>
    <t>IMPRESIÓN DE PAPEL PARA PUBLICIDAD</t>
  </si>
  <si>
    <t>CL 21 NO. 69 B 27</t>
  </si>
  <si>
    <t>EL TIEMPO DE OPERACIÓN ANUAL SE HIZO DE UNA APROXI</t>
  </si>
  <si>
    <t>CENTIGON COLOMBIA S.A.</t>
  </si>
  <si>
    <t>FABRICACION DE PARTES Y PIEZAS AUTOMOTRICES</t>
  </si>
  <si>
    <t>CL 21 NO. 69 B 50</t>
  </si>
  <si>
    <t>LA CAPACIDAD REPORTADA ES LA DEL QUEMADOR, ES EL U</t>
  </si>
  <si>
    <t>BANDTEK S.A.</t>
  </si>
  <si>
    <t>CL 18 A NO. 69 F 46</t>
  </si>
  <si>
    <t>LA CALDERA ALIMENTA A LA CAMARA DE VULCANIZADO DE</t>
  </si>
  <si>
    <t>TEXBYMAR LTDA</t>
  </si>
  <si>
    <t>SERVICIOS DE ESTAMPADO Y CONFECCION DE TEXTILES Y FIBRAS SINTETICAS</t>
  </si>
  <si>
    <t>CL 21 NO. 70 61</t>
  </si>
  <si>
    <t>NO POSEE PLACA DE INDEITIFICACION DE CAPACIDAD, TI</t>
  </si>
  <si>
    <t>ESTE HORNO SE ENCUENTRA EN STAND BY, NO OPERA DESD</t>
  </si>
  <si>
    <t>ESTE HORNO SE ENCUENTRA EN STAND BY, EN CUALQUIER</t>
  </si>
  <si>
    <t>ELGLP USADO ES GAS PROPANO</t>
  </si>
  <si>
    <t>SE ENCUENTRA EN STAND BY</t>
  </si>
  <si>
    <t>EL HORNO 9 Y LA CALDERA HASTA AHORA SE ENCUENTRAN</t>
  </si>
  <si>
    <t>AB COLOR CARTON DISPLAY LTDA</t>
  </si>
  <si>
    <t>FABRICACION DE MATERIAL POP, EXHIBIDORES Y PUBLICITARIOS</t>
  </si>
  <si>
    <t>CL 20 NO. 69 B 35</t>
  </si>
  <si>
    <t>EL HORNO SE ACABA DE INSTALAR POR LO CUAL NO TIENE</t>
  </si>
  <si>
    <t>SWEET TREATS S.A.</t>
  </si>
  <si>
    <t>ELABORACION DE PRODUCTOS DE PASTELERIA  Y BISCOCHERIA</t>
  </si>
  <si>
    <t>CL 20 NO. 69 B 20 (NUEVA)</t>
  </si>
  <si>
    <t>EL CONSUMO DE COMBUSTIBLE ES SOLO DEL HORNO, TIENE</t>
  </si>
  <si>
    <t>COMPANIA MANUFACTURERA ONIX S.A.</t>
  </si>
  <si>
    <t>FABRICACION DE PAPELES CARBONICOS Y DE AUTOCOPIA</t>
  </si>
  <si>
    <t>CR 92 NO. 17 B 56  BDG 9</t>
  </si>
  <si>
    <t>LA CALDERA SOLO OPERA 2O HORAS AL MES, DEPENDIENDO</t>
  </si>
  <si>
    <t>INDUSTRIA ELECTRICA NACIONAL DE REGULADORES DE VOLTAJE LTDA</t>
  </si>
  <si>
    <t>FABRICACION Y COMERCIALIZACION DE REGULADORES DE VOLTAJE</t>
  </si>
  <si>
    <t>CR 90 NO. 17 B 51 BDG 25</t>
  </si>
  <si>
    <t>EL TIEMPO DE OPERACIÓN ANUAL SE SACO TENIENDO EN C</t>
  </si>
  <si>
    <t>MANGUERAS Y TAPETES LTDA</t>
  </si>
  <si>
    <t>FABRICACION DE MANGUERAS Y TAPETES EN CAUCHO PARA CARROS Y SECTOR AGRICOLA</t>
  </si>
  <si>
    <t>CR 30 A NO. 5 B 47</t>
  </si>
  <si>
    <t>LA CALDERA OPERA 8 HORAS DIARIAS PERO QUEMA COMBUS</t>
  </si>
  <si>
    <t>CODIGO CIIU TOMADO DEL RUT</t>
  </si>
  <si>
    <t>PLASTIVINIL E U</t>
  </si>
  <si>
    <t>FABRICACION DE ADHESIVOS DE USO ESCOLAR Y DOMESTICO</t>
  </si>
  <si>
    <t>CR 31 A NO. 5 B 31</t>
  </si>
  <si>
    <t>EL CONSUMO DE GAS DEPENDE DE LA DEMANDA DEL PRODUC</t>
  </si>
  <si>
    <t>EL HORNO NO TIENE CHIMENEA, SE CUENTA CON 3 EXTRACTORES</t>
  </si>
  <si>
    <t>INPROMETAL LTDA</t>
  </si>
  <si>
    <t>FABRICACION DE REPUESTOS PARA EQUIPOS INDUSTRIALES</t>
  </si>
  <si>
    <t>CL 5 C NO. 30 64</t>
  </si>
  <si>
    <t>EL HORNO SE CONSTRUYO PARA FABRICAR UN PRODUCTO EN</t>
  </si>
  <si>
    <t>CODIGO CIIU TOMADO DEL RUT, TIENE OTRA MAQUINARIA COMO TORNOS, FRESADORAS, TALADROS Y SOLDADORAS ELECTRICAS</t>
  </si>
  <si>
    <t>TEXTILES SWANTEX LTDA</t>
  </si>
  <si>
    <t>FABRICACION DE MEDIAS Y PRENDAS FEMENINAS</t>
  </si>
  <si>
    <t>CR 34 NO. 17 A 62</t>
  </si>
  <si>
    <t>LAS CALDERAS FUERON CONVERTIDAS A GAS NATURAL HACE</t>
  </si>
  <si>
    <t>HARTUNG Y CIA</t>
  </si>
  <si>
    <t>FABRICACION DE PRODUCTOS COSMETICOS</t>
  </si>
  <si>
    <t>CR 34 NO. 17 B 61</t>
  </si>
  <si>
    <t>EL HORNO SOLO OPERA UNA VEZ AL MES, ADICIONALMENTE</t>
  </si>
  <si>
    <t>INYEMETAL LTDA</t>
  </si>
  <si>
    <t>INYECCION DE METALES NO FERROSOS PARA MAQUINARIA</t>
  </si>
  <si>
    <t>CR 34 NO. 13 61</t>
  </si>
  <si>
    <t>EL CONSUMO DE GAS CORRESPONDE SOLAMENTE A LOS HORN</t>
  </si>
  <si>
    <t>UNO DE LOS HORNOS NO TENIA LA CAMPANA DE EXTRACCION PUESTA CORRECTAMENTE</t>
  </si>
  <si>
    <t>SAN LORENZO S.A.</t>
  </si>
  <si>
    <t>FABRICACION DE PARTES METALICAS PARA MAQUINARIA</t>
  </si>
  <si>
    <t>CR 35 NO. 17 B 12</t>
  </si>
  <si>
    <t>EL COMBUSTIBLE USADO ES PROPANO, EL HORNO TIENE DU</t>
  </si>
  <si>
    <t>FAMTO FABRICACION Y MANTENIMIENTO LTDA</t>
  </si>
  <si>
    <t>FABRICACION DE PARTES METALICAS PARA JOYERIA</t>
  </si>
  <si>
    <t>CR 54 NO. 2 B 55</t>
  </si>
  <si>
    <t>EL HORNO NO SE USA DESDE DICIEMBRE DE 2006</t>
  </si>
  <si>
    <t>ESTILOS Y ACABADOS LA FRAGUA</t>
  </si>
  <si>
    <t>TINTORERIA Y PRELAVADO DE JEANS</t>
  </si>
  <si>
    <t>CL 38 H BIS 68 59</t>
  </si>
  <si>
    <t>NO SE OBSERVO NADA RESPECTO A LA ORDINARIO</t>
  </si>
  <si>
    <t>LAVANDERIA Y TINTORERIA MAXIPRICESOS HR LTDA</t>
  </si>
  <si>
    <t>CR 68 N NO. 36 80 SUR</t>
  </si>
  <si>
    <t>LOS ULTIMOS CONSUMOS DE GAS REGISTRADOS FUERON DIC</t>
  </si>
  <si>
    <t>PROCESOS Y ACABADOS MULTICOLOSR LTDA</t>
  </si>
  <si>
    <t>CL 9 NO, 32 52</t>
  </si>
  <si>
    <t>CI INTELMERC S.A.</t>
  </si>
  <si>
    <t>FABRICACION Y ELABORACION DE CONFITERIA PARA DISTRIBUCION NACIONAL</t>
  </si>
  <si>
    <t>CR 32 A NO. 15 52</t>
  </si>
  <si>
    <t>LA CALDERA FUE INSTALADA EN EL MES DE FEBRERO POR</t>
  </si>
  <si>
    <t>GALENO QUIMICA LTDA (SUBDIVISION DE LA SANTE S.A.)</t>
  </si>
  <si>
    <t>CL 17 A NO. 32 34</t>
  </si>
  <si>
    <t>LA FIRMA GALENO QUIMICA S.A. ES UNA SUBDIVISION DE</t>
  </si>
  <si>
    <t>GRAFEX S.A.</t>
  </si>
  <si>
    <t>FABRICACION DE ESTAMPADOS PARA CAMISETAS Y DEMAS</t>
  </si>
  <si>
    <t>CR 32 B NO. 22 B 50</t>
  </si>
  <si>
    <t>LOS ULTIMOS CONSUMOS DE GAS REGISTRADOS FUERON NOV</t>
  </si>
  <si>
    <t>EL CODIGO CIIU NUNCA FUE SUMINISTRADO</t>
  </si>
  <si>
    <t>PULPAS UNIVERSALES LIMITADA</t>
  </si>
  <si>
    <t>FABRICACION DE PULPAS DE FRUTA</t>
  </si>
  <si>
    <t>CL 19 C NO. 32 53</t>
  </si>
  <si>
    <t>LOS CONSUMOS DE GAS NATURAL DE LOS ULTIMOS 6 MESES</t>
  </si>
  <si>
    <t>PROPTELMA LTDA</t>
  </si>
  <si>
    <t>PROCESAMIENTO Y DISPOSICION DE ACEITES USADOS PARA INDUSTRIAS</t>
  </si>
  <si>
    <t>CL 15 NO. 33 45</t>
  </si>
  <si>
    <t>LA ESTACIONALIDAD DE LA PRODUCCION ES DIRECTAMENTE</t>
  </si>
  <si>
    <t>INDUSTRIAS TROMOLTEC LTDA</t>
  </si>
  <si>
    <t>FABRICACION DE TROQUELES PARA USO INDUTRIAL</t>
  </si>
  <si>
    <t>CL 19 A NO. 33 14</t>
  </si>
  <si>
    <t>LOS CONSUMOS DE GAS DE LOS ULTIMOS MESES SON DICIE</t>
  </si>
  <si>
    <t>INDUSTRIAS DE ACOPLES E U (INDUSTRIAS GIGA LTDA)</t>
  </si>
  <si>
    <t>PRODUCCION DE ACOPLES PARA LA INDUSTRIA</t>
  </si>
  <si>
    <t>CL 35 B SUR NO. 72 L 36</t>
  </si>
  <si>
    <t>LA RAZON SOCIAL CAMBIO.</t>
  </si>
  <si>
    <t>INFORMACION SUMINISTRADA POR OPERARIO DE HORNO Y CALDERAS. CODIGO CIIU TOMADO DEL RUT</t>
  </si>
  <si>
    <t>LA CALDERA FUE COMPRADA DE SEGUNDA POR LO TANTO NO</t>
  </si>
  <si>
    <t>BANDYFLEX LTDA</t>
  </si>
  <si>
    <t>FABRICACION DE PRODUCTOS DE CAUCHO PARA FLORICULTURA</t>
  </si>
  <si>
    <t>CL 36 A SUR NO. 72 L 68</t>
  </si>
  <si>
    <t>LOS ULTIMOS CONUSMO DE GAS REGISTRADOS FUERON DICI</t>
  </si>
  <si>
    <t>PRODUCTOS CARNICOS OLIMPICA LTDA</t>
  </si>
  <si>
    <t>CL 36 SUR NO. 72 J 14</t>
  </si>
  <si>
    <t>ESTA CALDERA ES USADA COMO CONTINGENCIA, CUANDO LA</t>
  </si>
  <si>
    <t>LA CALDERA 2 ES DE SEGUNDA. LOS ULTIMOS CONSUMOS R</t>
  </si>
  <si>
    <t>TISANAS ORQUIDEAS LTDA (TISANAS ORQUIDEA LTDA)</t>
  </si>
  <si>
    <t>PRODUCCION Y ELABORACION DE BEBIDAS AROMATICAS</t>
  </si>
  <si>
    <t>CR 72 I NO. 37 D 53 SUR</t>
  </si>
  <si>
    <t>EL CONSUMO REGISTRADO ES UN PROMEDIO QUE TENIA LA</t>
  </si>
  <si>
    <t>ENVASES GARDDY LTDA</t>
  </si>
  <si>
    <t>FARBICACION DE ENVASES DE HOJALATA PARA PINTURAS, CERAS Y PEGANTES</t>
  </si>
  <si>
    <t>CR 72 L NO. 36 12 SUR</t>
  </si>
  <si>
    <t>EL CONSUMO REGISTRADO FUE DADO POR LA PERSONA DE C</t>
  </si>
  <si>
    <t>INDUASRO LTDA</t>
  </si>
  <si>
    <t>FABRICACION DE REJILLAS EN ALUMINIO PARA DESAGUES</t>
  </si>
  <si>
    <t>CR 72 L NO. 36 30 SUR</t>
  </si>
  <si>
    <t>LOS ULTIMOS CONUSMO REGISTRADOS SON NOVIEMBRE 2007</t>
  </si>
  <si>
    <t>UNIRUBBER LTDA</t>
  </si>
  <si>
    <t>FABRICACION DE MANGUERAS DE CAUCHO</t>
  </si>
  <si>
    <t>CR 72 M NO. 37 B 84 SUR</t>
  </si>
  <si>
    <t>EL CONSUMO FUE TOMADO DE LA PLACA DE LA CALDERA</t>
  </si>
  <si>
    <t>FATELCA LTDA</t>
  </si>
  <si>
    <t>TEJDURIA Y COMERCIO DE PRODUCTOS TEXTILES</t>
  </si>
  <si>
    <t>CR 69 B NO. 21 37 SUR</t>
  </si>
  <si>
    <t>EL CONSUMO DE GAS CORRESPONDE SOLAMENTE A LA CALDE</t>
  </si>
  <si>
    <t>DISTRIBUCIONES BELLA LUZ LTDA</t>
  </si>
  <si>
    <t>FABRICACION DE VELAS EN PARA FINA</t>
  </si>
  <si>
    <t>CR 70 NO. 24 28 SUR</t>
  </si>
  <si>
    <t>EL CONSUMO DEL GAS FUE TOMADO DEL CONTADOR DEL GAS</t>
  </si>
  <si>
    <t>INDUSTRIA PANIFICADORA MACLAUSS LTDA</t>
  </si>
  <si>
    <t>FABRICACION DE PAN</t>
  </si>
  <si>
    <t>CR 71 NO. 24 80 SUR</t>
  </si>
  <si>
    <t>EL CONSUMO DE GAS NATURAL REPORTADO ES DE 8,798 M3</t>
  </si>
  <si>
    <t>INDUSTRIA NACIONA DE ACRILICOS LTDA - INACRIL</t>
  </si>
  <si>
    <t>FABRICACION Y COMERCIALIZACION DE LAMINAS ACRILICAS</t>
  </si>
  <si>
    <t>CR 69 B NO. 24 A 35 SUR</t>
  </si>
  <si>
    <t>EL CONSUMO DE COMBUSTIBLE ES COMPARTIDO ENTRE LA C</t>
  </si>
  <si>
    <t>HILADURAS DE LOS ANDES LTDA (HILOANDES CAMCAL S EN C)</t>
  </si>
  <si>
    <t>FABRICACION DE HILOS</t>
  </si>
  <si>
    <t>CL 36 NO. 72 R 22 (NUEVA)</t>
  </si>
  <si>
    <t>PRODUCTOS CARNICOS LAY</t>
  </si>
  <si>
    <t>ELABORACION DE PRODUCTOS CARNICOS PARA SALSAMENTARIA</t>
  </si>
  <si>
    <t>CR 62 NO. 5 A 21</t>
  </si>
  <si>
    <t>EL CONSUMO DE LA CALDERA SE OBTUVO TENIENDO EN CUE</t>
  </si>
  <si>
    <t>EL CODIGO CIIU FUE TOMADO DEL RUT, LA EMPREASA DESDE COMIENZOS DE ESTE ANO COMENZO A LABORAR EN SU MUEVA ACTIVIDAD PRODUCTIVA POR LO QUE NO SE SABE COMO SE VA A COMPORTAR SU MERCADO, POR EL MOMENTO LA PRODUCCION HA ESTADO CONSTANTE</t>
  </si>
  <si>
    <t>METAL MUEBLES F F LTDA</t>
  </si>
  <si>
    <t>FABRICACION DE MUEBLES METALICOS PARA EL HOGAR</t>
  </si>
  <si>
    <t>CL 3 NO. 66 23</t>
  </si>
  <si>
    <t>LOS ULTIMOS CONSUMOS DE GAS NATURAL REGISTRADOS SO</t>
  </si>
  <si>
    <t>HACIENDA BUENA VISTA JR LTDA</t>
  </si>
  <si>
    <t>PRODUCCION Y COMERCIALIZACIO DE PRODUCTOS DESHIDRATADOS: ESPECIES Y CONDIMENTOS</t>
  </si>
  <si>
    <t>CR 66 NO. 4 B 68</t>
  </si>
  <si>
    <t>EL CODIGO CIIU FUE TOMADO DEL RUT, EL HORNO ES MUY PEQUEÑO Y LO QUE HACE ES CALENTAR UN CUARTO COMO UN SAUNA DONDE SE DEJAN SECANDO (DESHIDRATANTO) LAS ESPECIES</t>
  </si>
  <si>
    <t>SOCIEDAD DOBLADORA PRADERA LTDA</t>
  </si>
  <si>
    <t>COMERCIALIZACION, DOBLAJE Y CORTE DE LAMINAS MALEABLES</t>
  </si>
  <si>
    <t>CR 66 NO. 3 89</t>
  </si>
  <si>
    <t>LOS ULTIMOS CONSUMO DE COMBUSTIBLE REGISTRADOS FUE</t>
  </si>
  <si>
    <t>FUNDINDUSTRIALES HERMANOS SANTANA GORDILLO</t>
  </si>
  <si>
    <t>FUNDICION DE METLAES DE HIERRO, BRONCE Y ALUMINIO</t>
  </si>
  <si>
    <t>CR 66 A NO. 4 B 10</t>
  </si>
  <si>
    <t>EL HORNO NO TIENE DUCTO DE SALIDA DE GASES, LA CAP</t>
  </si>
  <si>
    <t>SUBESTACIONES SM&amp;A LTDA</t>
  </si>
  <si>
    <t>MANUFACTURA DE ARTICULOS ELECTRICOS Y MECANICOS PARA SUBESTACIONES Y TABLEROS ELECTRICOS</t>
  </si>
  <si>
    <t>CL 9 A NO. 67 24</t>
  </si>
  <si>
    <t>EL CONSUMO DE COMBUSTIBLE FUE UN DATO APROXIMADO P</t>
  </si>
  <si>
    <t>INDUSTRIAL Y ELECTRICOS LTDA</t>
  </si>
  <si>
    <t>FABRICACION DE SUBESTACIONES ELECTRICAS PARA LA CONSTRUCCION</t>
  </si>
  <si>
    <t>CR 65 NO. 4 58</t>
  </si>
  <si>
    <t>CUENDO HACEN PRUEBAS TERMICAS UTILIZAN EL HORNO 3</t>
  </si>
  <si>
    <t>INDUSTRIA DE REPUESTOS CHAVEZ E U</t>
  </si>
  <si>
    <t>FABRICACION DE REPUESTOS PARA AUTOMOTORES</t>
  </si>
  <si>
    <t>CL 65 A NO. 113 39</t>
  </si>
  <si>
    <t>EL COMBUSTIBLE UTILIZADO ES GAS PROPANO QUE VIENE</t>
  </si>
  <si>
    <t>PROCESADORA COLOMBIANA DE CARNES LTDA</t>
  </si>
  <si>
    <t>FABRICACION DE EMBUTIDOS PARA CONSUMO HUMANO</t>
  </si>
  <si>
    <t>CR 111 NO. 66 30</t>
  </si>
  <si>
    <t>TIENEN UN HORNO QUE FUNCIONA CON EL VAPOR QUE GENE</t>
  </si>
  <si>
    <t>DUMAR EL TREBOL LTDA</t>
  </si>
  <si>
    <t>FABRICACION DE GUANTES DE LATEX</t>
  </si>
  <si>
    <t>CR 116 C NO. 71 A 15</t>
  </si>
  <si>
    <t>TIENE MAQUINAS COMO HORNOS SOLO PARA CALENTAR Y CO</t>
  </si>
  <si>
    <t>DECORPISOS LTDA</t>
  </si>
  <si>
    <t>FABRICACION DE PISOS EN MADERA PARA HOGARES</t>
  </si>
  <si>
    <t>CL 78 NO. 81 52</t>
  </si>
  <si>
    <t>EL CONSUMOS DE COMBUSTIBLES ES EXCLUSIVO DEL HORNO</t>
  </si>
  <si>
    <t>EL HORNO ES PARA EL SECADO DE  MADERA Y MANEJA UN TEMPERATURA DE  60°C, 1280 M3/MES EQUIVALE A 15,710 KWH SEGÚN EL RECIBO DEL GAS</t>
  </si>
  <si>
    <t>QUESOS EL NEVADO LTDA</t>
  </si>
  <si>
    <t>FABRICACION DE PRODUCTOS LACTEOS PARA CONSUMO HUMANO</t>
  </si>
  <si>
    <t>CR 82 NO. 77 A 51</t>
  </si>
  <si>
    <t>DON MAIZ S.A. COMPRO HACE POCOS MESES A QUESOS EL</t>
  </si>
  <si>
    <t>CHORIZOS Y EMBUTIDOS SANTANDEREANOS E U</t>
  </si>
  <si>
    <t>FABRICACION Y COMERCIALIZACION DE PRODUCTOS CARNICOS Y EMBUTIDOS</t>
  </si>
  <si>
    <t>CL 70 NO. 69 P 16</t>
  </si>
  <si>
    <t>EL GLP UTILIZADO ES GAS PROPANO, EL HORNO ES LA UN</t>
  </si>
  <si>
    <t>PANIFICADORA POPULAR LTDA</t>
  </si>
  <si>
    <t>ACL 72 NO. 69 H 50</t>
  </si>
  <si>
    <t>HERMANOS MANCHEGO CARDENAS S EN C</t>
  </si>
  <si>
    <t>ELABORACION Y COMERCIALIZACION DE MUEBLES PARA EL HOGAR</t>
  </si>
  <si>
    <t>CL 69 B NO. 70 65</t>
  </si>
  <si>
    <t>ARJONA LTDA</t>
  </si>
  <si>
    <t>PRODUCCION Y DISTRIBUCION DE JABONES EN PASTA</t>
  </si>
  <si>
    <t>CL 63 BIS NO. 71 A 31</t>
  </si>
  <si>
    <t>LA CALDERA NO FUNCIONA MUCHO TIEMPO DEBIDO A QUE L</t>
  </si>
  <si>
    <t>CORN FLAKES DE COLOMBIA E U</t>
  </si>
  <si>
    <t>FABRICACION DE HOJUELAS PARA CONSUMO HUMANO</t>
  </si>
  <si>
    <t>CR 72 A NO. 69 A 60</t>
  </si>
  <si>
    <t>LA PLANTA NO FUNCIONA DESDE EL SABADO 28 DE JUNIO</t>
  </si>
  <si>
    <t>SERVIPINTURA H Y R LTDA</t>
  </si>
  <si>
    <t>APLICACIÓN Y DISTRIBUCION DE PINTURA EN POLVO</t>
  </si>
  <si>
    <t>CR 71 A NO. 71 72</t>
  </si>
  <si>
    <t>LOS ULTIMOS CONSUMOS REGISTRADO FUERON NOVIEMBRE 2</t>
  </si>
  <si>
    <t>INDUSCREEN LTDA</t>
  </si>
  <si>
    <t>ESTAMPACION DE PRODUCTOS TEXTILES</t>
  </si>
  <si>
    <t>CR 69 K NO. 77 39</t>
  </si>
  <si>
    <t>EL CONSUMO DE GAS NATURAL CORRESPON DE A COCINA EN</t>
  </si>
  <si>
    <t>SON 300 PERSONAS A LAS QUE SE LES DA ALMUERZO Y REFRIGERIO PORQUE EN ESTE PREDIO SE ENCUENTRA EN FUNCIONAMIENTO OTRA EMPRESA LLAMADA MODINCO, A LA CUAL CORRESPONDEN LA MAYORIA DE LOS EMPLEADOS PORQUE PARA INDUSCREEN LTDA SOLO TRABAJAN 11</t>
  </si>
  <si>
    <t>INDUSTRIAS RUBBER MASTERS LIMITADA</t>
  </si>
  <si>
    <t>FABRICACION DE MANQUERAS DE CAUCHO PARA AUTOMOVILES</t>
  </si>
  <si>
    <t>CR 69 Q NO. 74 C 33</t>
  </si>
  <si>
    <t>NUNCA SE HAN HECHO ESTUDIOS ISOCINETICOS A LAS EMI</t>
  </si>
  <si>
    <t>LOS DATOS DEL CODIGO CIIU Y DEL NIT NO FUERON SUMINISTRADOS DEBIDO A QUE EL OPERARIO QUE FUE ENCUESTADO DICE QUE NO SABE NADA PORQUE LA INFORMACION LA TIENE EL DUENO QUE SE ENCUENTRA FUERA DEL PAIS.</t>
  </si>
  <si>
    <t>COMPANIA AGRICOLA DE ALIMENTOS COLAGRICOLA LTDA</t>
  </si>
  <si>
    <t>FABRICACION DE ALIMENTOS PRECOCIDOS Y CONGELADOS PARA CONUSMO HUMANO</t>
  </si>
  <si>
    <t>CL 77 A NO. 77 23</t>
  </si>
  <si>
    <t>EL CONSUMO REPORTADO POR EL RECIBO DEL GAS INCLUYE</t>
  </si>
  <si>
    <t>EL CODIGO CIIU FUE TOMADO DEL RUT, EN ESTOS MESES SE ESTA PRENDIENDO LA CALDERA 3 VECES POR SEMANA, POR LO TANTO SE ESTA AFECTANDO EL CONSUMO DE COMBUSTIBLE</t>
  </si>
  <si>
    <t>ESTA CALDERA FUE INSTALADA RECIENTEMENTE Y AUN NO</t>
  </si>
  <si>
    <t>CARNES FRIAS GOURMET LTDA</t>
  </si>
  <si>
    <t>FABRICACION Y COMERCIALIZACION DE PRODUCTOS EMBUTIDOS</t>
  </si>
  <si>
    <t>CL 73 NO. 75 55</t>
  </si>
  <si>
    <t>LOS ULTIMOS CONSUMO DE GAS NATURAL REGISTRADON FUE</t>
  </si>
  <si>
    <t>CARNES FRIAS NAPOLES LTDA</t>
  </si>
  <si>
    <t>FABRICACION DE EMBUTIDOS PARA VENTAS INSTITUCIONALES O PUERTA A PUERTA PARA CONSUMO HUMANO</t>
  </si>
  <si>
    <t>CL 71 BIS NO. 77 A 24</t>
  </si>
  <si>
    <t>EL CONSUMO DEL GAS INCLUYE EL CONSUMO DEL HORNO, T</t>
  </si>
  <si>
    <t>BEJARANO LH INDUSTRIAL E U</t>
  </si>
  <si>
    <t>FABRICACION DE MOLDES PATRA BALONES DEPORTIVOS</t>
  </si>
  <si>
    <t>CR 77 B NO. 69 12</t>
  </si>
  <si>
    <t>EL HORNO DE FUNDICION DISPONE DE UN EXTRACTOR DE E</t>
  </si>
  <si>
    <t>FRADY ORLANDO VALDERRAMA</t>
  </si>
  <si>
    <t>FABRICACION DE HERRAJES PARA MUEBLES</t>
  </si>
  <si>
    <t>CR 54 NO. 2 B 74</t>
  </si>
  <si>
    <t>EL HORNO NO FUNCIONA DESDE HACE UN ANO YA QUE AHOR</t>
  </si>
  <si>
    <t>JAIME SEPULVEDA SILVINA</t>
  </si>
  <si>
    <t>FABRICACION DE PRODUCTOS DE PANADERIA</t>
  </si>
  <si>
    <t>CL 4 C BIS NO. 53 F 96 (NUEVA)</t>
  </si>
  <si>
    <t>EL HORNO NO TIENE DUCTO</t>
  </si>
  <si>
    <t>TRILLADORA Y TOSTADORA ROCAFE Y CIA S EN C</t>
  </si>
  <si>
    <t>TOTACION Y MOLIENDA DE CAFÉ</t>
  </si>
  <si>
    <t>CL 12 NO. 68 C 2 / 4</t>
  </si>
  <si>
    <t>EL HORNO SE PRENDE 6 HORAS AL DIA CADA 2 SEMANAS,</t>
  </si>
  <si>
    <t>LA TEMPERATURA MAXIMA DEL HORNO ES 300 °C</t>
  </si>
  <si>
    <t>FIAMME S.A.</t>
  </si>
  <si>
    <t>ELABORACION DE COSMETICOS Y PREPARADOS PARA TOCADOR</t>
  </si>
  <si>
    <t>CR 68 D NO. 11 76</t>
  </si>
  <si>
    <t>EL CALDERIN ES USADO PARA CALENTAR AGUA Y UNA MARM</t>
  </si>
  <si>
    <t>ASAM LTDA</t>
  </si>
  <si>
    <t>CL 11 NO. 68 D 15</t>
  </si>
  <si>
    <t>EL CONSUMO DE GAS NATURAL ES COMPARTIDO CON LA CAF</t>
  </si>
  <si>
    <t>LAS PIEZAS DE ACERO SE FORJAN A UNA TEMPERATURA DE 600°C</t>
  </si>
  <si>
    <t>FABRIHERRAJES BOGOTA Y CIA LTDA</t>
  </si>
  <si>
    <t>FUNDICION DE MATERIALES NO FERROSOS</t>
  </si>
  <si>
    <t>CR 68 B BIS NO. 1 28</t>
  </si>
  <si>
    <t>EL HORNO SE UTILIZA PARA LA FUNDICION DE COBRE, NO</t>
  </si>
  <si>
    <t>LACTEOS ABERDEEN LTDA</t>
  </si>
  <si>
    <t>PROCESAMIENTO DE LECHE Y SUS DERIVADOS</t>
  </si>
  <si>
    <t>CR 68 D NO. 2 B 16</t>
  </si>
  <si>
    <t>EL HORNO NO DISPONE DE PLACA</t>
  </si>
  <si>
    <t>NIMA INDUSTRIAS LTDA</t>
  </si>
  <si>
    <t>FABRICACION DE PRODUCTOS DE HIERRO Y ACERO COMO CILIDROS DE EXTINTORES</t>
  </si>
  <si>
    <t>CR 68 F NO. 2 51</t>
  </si>
  <si>
    <t>EL CONSUMO DE GAS NATURAL SOLO CORRESPONDE AL HORN</t>
  </si>
  <si>
    <t>COMESTIBLES LA ABUELA LTDA</t>
  </si>
  <si>
    <t>FABRICACION DE REPOSTERIA, TORTAS Y PASTELES</t>
  </si>
  <si>
    <t>CR 73 B NO. 7 F 36</t>
  </si>
  <si>
    <t>EL GLP USADO ES GAS PROPANO</t>
  </si>
  <si>
    <t>COREL Y COMPANIA S.A.</t>
  </si>
  <si>
    <t>FABRICACION DE PLASTICOS</t>
  </si>
  <si>
    <t>CL 10 A NO. 68 C 20</t>
  </si>
  <si>
    <t>LA OPERACIÒN DE LA CALDERA UNO ES DE 10 HORAS/MES.</t>
  </si>
  <si>
    <t>INDUSTRIAS DEMAC (OTTO ARSENIO BALLESTEROS HURTADO)</t>
  </si>
  <si>
    <t>ELABORACION DE EXTRACTORES DE OLORES PARA COCINAS</t>
  </si>
  <si>
    <t>CL 29 NO. 52 55 SUR</t>
  </si>
  <si>
    <t>EL HORNO NO ES MUY GRANDE, NO SE LOGRO ENCONTRAR L</t>
  </si>
  <si>
    <t>GRIFER LTDA</t>
  </si>
  <si>
    <t>FABRICACION DE GRIFERIA PARA SANITARIOS Y FUNDICION DE COBRE</t>
  </si>
  <si>
    <t>CR 68 G NO. 38 C 13 SUR (NUEVA)</t>
  </si>
  <si>
    <t>TIENEN UN HORNO ELECTRICO QUE NO UTILIZAN POR LOS</t>
  </si>
  <si>
    <t>VITRELEC LTDA</t>
  </si>
  <si>
    <t>FABRICACION DE EQUIPOS PARA PROCESAMIENTO DE PANADERIA, METALICOS EN ACERO, LAMINA COLL ROLL</t>
  </si>
  <si>
    <t>CR 68 A NO. 38 H 62 SUR</t>
  </si>
  <si>
    <t>LA CAPACIDAD DEL HORNO FUE CALCULADA POR UN JEFE D</t>
  </si>
  <si>
    <t>FABRICA DULCERA DE COLOMBIA LTDA</t>
  </si>
  <si>
    <t>FABRICACION DE CONFITERIA, DULCES PRODUCTOS GRAJEADOS Y GOMAS</t>
  </si>
  <si>
    <t>TRANS 68 H NO. 38 C 18 SUR</t>
  </si>
  <si>
    <t>NO SE CONOCE LA CAPACIDAD DEL HORNO, EL TIEMPO DE</t>
  </si>
  <si>
    <t>EL CODIGO CIIU FUE DICTADO POR LA PERSONA DE CONTACTO, EL OTRO CODIGO CIIU ENCONTRADO FUE G5125</t>
  </si>
  <si>
    <t>FANALGRIFOS LTDA</t>
  </si>
  <si>
    <t>FABRICACION Y FUNDICION DE COBRE Y MATERIALES NO FERROSOS</t>
  </si>
  <si>
    <t>CL 38 B NO. 68 B 21 SUR</t>
  </si>
  <si>
    <t>EL HORNO LO PRENDEN DE FORMA INTERMITENTE</t>
  </si>
  <si>
    <t>LABORATORIOS CHALVER DE COLOMBIA S.A.</t>
  </si>
  <si>
    <t>AV 68 NO, 37 B SUR 31</t>
  </si>
  <si>
    <t>LOS ULTIMOS CONSUMO REGISTRADOS FUERON ENERO 2008</t>
  </si>
  <si>
    <t>INDUSTRA SUPER VENCEDOR LTDA</t>
  </si>
  <si>
    <t>FABRICACION DE ARTICULOS DE CACERIA Y PESCA PARA DEPORTES</t>
  </si>
  <si>
    <t>CR 68 I NO. 34 24 SUR</t>
  </si>
  <si>
    <t>EL TIEMPO DE OPERACIÓN SE CALCULO TENIENDO EN CUEN</t>
  </si>
  <si>
    <t>FABRICA DE ESPECIES Y PRODUCTOS EL REY S.A.</t>
  </si>
  <si>
    <t>FABRICACION Y ELABORACION DE ESPECIES, SALSAS Y CONDIMENTOS</t>
  </si>
  <si>
    <t>CR 68 G NO, 43 C 30 SUR</t>
  </si>
  <si>
    <t>LA CALDERA ES DUAL Y SE ESTA ESTUDIANDO LAPOSIBILI</t>
  </si>
  <si>
    <t>COMERCIALIZADORA INTERNACIONAL DE COLORANTES LTDA</t>
  </si>
  <si>
    <t>FABRICACION DE INSUMOS PARA ACABADOS TEXTILES COMO SUVISANTES Y DETERGENTES</t>
  </si>
  <si>
    <t>CL 24A SUR NO. 68 G 77</t>
  </si>
  <si>
    <t>EL CONSUMO REPORTADO ES EL PROMEDIO DE LOS MESES A</t>
  </si>
  <si>
    <t>KADELL DE COLOMBIA LTDA</t>
  </si>
  <si>
    <t>FABRICACION DE EQUIPOS DE PANADERIA Y MUEBLES EXHIBIDORES PARA RESTAURANTES</t>
  </si>
  <si>
    <t>CL 12 A BIS A NO. 68 D 45</t>
  </si>
  <si>
    <t>LOS ULTIMOS CONSUMOS DE GAS NATURAL REPORTADOS FUE</t>
  </si>
  <si>
    <t>EL CODIGO CIIU FUE TOMADO DEL RUT, LA ACTIVIDAD SECUNDARIA ENCONTRADA EN ESTE FUE D3613</t>
  </si>
  <si>
    <t>ESTA CALDERA SE ENCUENTRA EN STAND BY</t>
  </si>
  <si>
    <t>CREACIONES B Y J LTDA</t>
  </si>
  <si>
    <t>ELABORACION DE PRENDAS DE VESTIR, ROPA INTERIOR</t>
  </si>
  <si>
    <t>CR 68 D NO. 12 37</t>
  </si>
  <si>
    <t>EL CALCULO DE LAS SEMANAS DE OPERACIÓN SE HIXO DES</t>
  </si>
  <si>
    <t>EL CODIGO CIIU FUE TOMADO DEL RUT, LA ACTIVIDAD SECUNDARIA TOMADA DEL RUT FUE D2513 Y G5132</t>
  </si>
  <si>
    <t>CLAUDIA MARIANA LARA (LUJARSA)</t>
  </si>
  <si>
    <t>APLICACIÓN DE PINTURA ELECTROSTATICA PARA DIFERENTES PIEZAS Y CLIENTES</t>
  </si>
  <si>
    <t>ACL 22 NO. 105 81</t>
  </si>
  <si>
    <t>EL CODIGO CIIU FUE TOMADO DEL RUT, EL NIT REPORTADO ES UN NUMERO DE UNA CEDULA, EL HORNO TIENE LAS SIGUIENTES DIMENSIONES 3 M DE ANCHO X 1.80M DE ALTO X 1.75M DE PROFUNDO</t>
  </si>
  <si>
    <t>IVAN ALEXANDER PRIETO - FERROMETAL FUNDICIONES</t>
  </si>
  <si>
    <t>FUNDICION DE HIERRO PARA FABRICACION DE REPUESTOS PARA MAQUINARIA INDUSTRIAL Y AGRICOLA</t>
  </si>
  <si>
    <t>CL 17 NO. 116 29</t>
  </si>
  <si>
    <t>EL HORNO TIENE UNA TURBINA QUE INYECTA AIRE CON UN</t>
  </si>
  <si>
    <t>EL CODIGO CIIU Y NIT FUERON TOMADOS DEL RUT</t>
  </si>
  <si>
    <t>PALMENIO AGUILAR JIMENEZ</t>
  </si>
  <si>
    <t>FABRICACION DE BATERIAS AUTOMOTRICES</t>
  </si>
  <si>
    <t>CL 77 NO. 69 B 24</t>
  </si>
  <si>
    <t>GABRIEL AMADO (BOCADILLOS LAS ORQUIDEAS)</t>
  </si>
  <si>
    <t>FABRICACION DE BOCADILLOS PARA CONSUMO HUMANO</t>
  </si>
  <si>
    <t>CL 71 A NO. 74 A 16</t>
  </si>
  <si>
    <t>LA CALDERA ES EL UNICO EQUIPO QUE FUNCIONA CON COM</t>
  </si>
  <si>
    <t>FUNDICIONES BURGOS Y ASOCIADOS CIA LTDA</t>
  </si>
  <si>
    <t>FUNDICION Y FABRICACION DE REPUESTOS DE MAQUINARIA PESADA</t>
  </si>
  <si>
    <t>CL 8 NO. 28 92</t>
  </si>
  <si>
    <t>LOS MARTIRES</t>
  </si>
  <si>
    <t>HORNO CRISOL</t>
  </si>
  <si>
    <t>DURANTE LOS MESES EN LOS QUE SE INCREMENTA LA PROD</t>
  </si>
  <si>
    <t>EL CODIGO CIIU FUE TOMADO DEL RUT, EL HORNO TIENE MAS O MENOS 70 CM DE ALTO</t>
  </si>
  <si>
    <t>HIMHER Y COMANIA S.A. SOCIEDA DE FAMILIA</t>
  </si>
  <si>
    <t>FABRICACION DE MUEBLES PARA OFICINA MODULARES</t>
  </si>
  <si>
    <t>CL 12 NO. 28 82</t>
  </si>
  <si>
    <t>LA POTENCIA DEL HORNO FUE OBTENIDA DE LA PLACA DEL</t>
  </si>
  <si>
    <t>MAQUINAS DE TECNICO Y FUNDICIONES S EN C</t>
  </si>
  <si>
    <t>FABRICACION DE REPUESTOS PARA MAQUINARIA INDUSTRIAL</t>
  </si>
  <si>
    <t>CL 10 NO. 25 A 25</t>
  </si>
  <si>
    <t>EL HORNO ES UN CILINDRO  EN EL CUEL SE INTRODUCE E</t>
  </si>
  <si>
    <t>CREACIONES MONA LISA LTDA</t>
  </si>
  <si>
    <t>FABRICACION DE TEXTILES PARA VESTIR, CONFECCION</t>
  </si>
  <si>
    <t>CR 24 NO. 11 81</t>
  </si>
  <si>
    <t>EL CONSUMO DE GAS NATURAL SOLO ES PARA LA CALDERA</t>
  </si>
  <si>
    <t>SCHLAGE LOCK DE COLOMBIA S.A.</t>
  </si>
  <si>
    <t>FABRICACION Y COMERCILIZACION DE CERRADURAS PARA VENTAS EN GENERAL</t>
  </si>
  <si>
    <t>CR 26 NO. 12 A 20</t>
  </si>
  <si>
    <t>EL RECIBO DE GAS NATURAL TIENE INCLUIDO EL CONSUMO</t>
  </si>
  <si>
    <t>INDUSTRIAS SUPERFILT LIMITADA</t>
  </si>
  <si>
    <t>FARBRICACION Y COMERCIALIZACION DE FILTROS PARA AUTOMOVILES</t>
  </si>
  <si>
    <t>CR 25 NO. 9 31</t>
  </si>
  <si>
    <t>EL CONSUMO DE GAS NATURAL ES SOLAMENTE PARA EL HOR</t>
  </si>
  <si>
    <t>COMPANIA INDUSTRIAL DE CEREALES COCEREALES S.A.</t>
  </si>
  <si>
    <t>FABRICACION Y DISTRIBUCION DE PRODUCTOS ALIMENTICIOS</t>
  </si>
  <si>
    <t>CR 18 A NO. 1 G 49</t>
  </si>
  <si>
    <t>EL HORNO EN LA EMPRESA ES CONOCIDO COMO UNA SECADO</t>
  </si>
  <si>
    <t>SERVICIOS TECNICOS GOULTER FARMACEUTICA LTDA</t>
  </si>
  <si>
    <t>PRODUCCION DE MEDICAMENTOS PARA CONSUMO HUMANO</t>
  </si>
  <si>
    <t>CL 4 NO. 19 A 59</t>
  </si>
  <si>
    <t>INDUSTRIAS ALHER HERMANOS LTDA</t>
  </si>
  <si>
    <t>ENSAMBLE DE BATERIAS PARA VEHICULOS</t>
  </si>
  <si>
    <t>CR 25 A NO. 5 C 18</t>
  </si>
  <si>
    <t>TRABAJAN TODO EL ANO MENOS LOS FESTIVOS</t>
  </si>
  <si>
    <t>VIDRIO TECNICO DE COLOMBIA VITECO S.A.</t>
  </si>
  <si>
    <t>TRANS 20 A NO. 4 A 81</t>
  </si>
  <si>
    <t>LA INFORMACION FUE TOMADA DEL CATALOGO DE LA CALDE</t>
  </si>
  <si>
    <t>OXXUS QUIMICA LTDA</t>
  </si>
  <si>
    <t>PRODUCCION DE INSUMOS QUIMICOS PARA LA INDUSTRIA GALVANICA</t>
  </si>
  <si>
    <t>CL 1 D NO. 23 A 32</t>
  </si>
  <si>
    <t>LOS CONSUMOS GLOBALES TOMADOS DE LOS RECIBOS DE GA</t>
  </si>
  <si>
    <t>INVERSIONES MELO CABRALES MAFFY S EN C C.S.</t>
  </si>
  <si>
    <t>FABRICACION DE PRODUCTOS EN CAUCHO PARA EL CALZADO</t>
  </si>
  <si>
    <t>CL 2 NO. 22 30</t>
  </si>
  <si>
    <t>TIENEN 3 SEMANA DE VACACIONES COLECTIVAS A FINAL D</t>
  </si>
  <si>
    <t>F Y R INGENIEROS LTDA</t>
  </si>
  <si>
    <t>REPARACION, FABRICACION Y MANTENIMIENTO DE TRANSFORMADORES</t>
  </si>
  <si>
    <t>CR 23 NO. 2 B 16</t>
  </si>
  <si>
    <t>LA TEMPERATURA MAXIMA DE ESTE HORNO ES DE 120°C</t>
  </si>
  <si>
    <t>ESTE HORNO SOLO SE USA DOS DIS EN EL MES</t>
  </si>
  <si>
    <t>FUNDICIONES LER E U</t>
  </si>
  <si>
    <t>FUNDICIONES DE METALES PARA FABRICACION DE REPUESTOS INDUSTRIALES</t>
  </si>
  <si>
    <t>CR 24 NO. 1 42</t>
  </si>
  <si>
    <t>EL CODIGO CIIU FUE TOMADO DEL RUT, EL OTRO CODIGO CIIU ENCONTRADO FUE EL D2732</t>
  </si>
  <si>
    <t>INVERSIONES PARADOR MADRILENA INPARMAD LTDA</t>
  </si>
  <si>
    <t>ELABORACION DE PRODUCTOS CARNICOS</t>
  </si>
  <si>
    <t>CL 6 NO. 18 49</t>
  </si>
  <si>
    <t>SE ESTA REALIZANDO LA REMODELACION Y EN APROXIMADA</t>
  </si>
  <si>
    <t>INDUSTRIA COLOMBIANA EXPORTADORA DE RADIADORES ICER S.A.</t>
  </si>
  <si>
    <t>FABRICACION Y COMERCILIZACION DE RADIADORES</t>
  </si>
  <si>
    <t>CR 40 NO. 6 39</t>
  </si>
  <si>
    <t>EL HORNO 1 TRABAJA A UNA TEMPERATURA DE 920°C, ES</t>
  </si>
  <si>
    <t>EL HORNO 2 TRABAJA A UNA TEMPERATURA ENTRE 350 Y 4</t>
  </si>
  <si>
    <t>MANUEL DE JESUS QUIROGA (FABRICA DE BOCADILLOS MANUEL QUIROGA)</t>
  </si>
  <si>
    <t>ELABORACION Y DISTRIBUCION DE BOCADILLOS</t>
  </si>
  <si>
    <t>CL 45 SUR NO. 72 L 27 (NUEVA)</t>
  </si>
  <si>
    <t>EL CONSUMO DE GAS NATURAL ES SOLAMENTE PARA LA CAL</t>
  </si>
  <si>
    <t>CARLOS EDUARDO BENITEZ MOLANO (QUIMITINTURAS)</t>
  </si>
  <si>
    <t>TINTURACION DE PRENDAS DE VESTIR Y TELAS INDUSTRIALES</t>
  </si>
  <si>
    <t>CR 68 D NO. 37 17 SUR</t>
  </si>
  <si>
    <t>EL CONSUMO DE GAS NATURAL ES SOLO DE LA CALDERA Y</t>
  </si>
  <si>
    <t>PEDRO JOAQUIN SACRISTAN MONTENEGRO</t>
  </si>
  <si>
    <t>FABRICACION DE PRODUCTOS LACTEOS COMO KUMIS</t>
  </si>
  <si>
    <t>CL 36 SUR NO. 72 L 61</t>
  </si>
  <si>
    <t>BERTHA CASAS GONZALES</t>
  </si>
  <si>
    <t>FUNDICION DE ALUMINIO</t>
  </si>
  <si>
    <t>CR 69 A NO. 24 75 SUR</t>
  </si>
  <si>
    <t>EL HRONO ES TOTALMENTE ARTESANAL, FUE ELABORADO CO</t>
  </si>
  <si>
    <t>JAIRO GUARNIZO MARTINEZ</t>
  </si>
  <si>
    <t>TRATAMIENTO TERMICO DEL ACERO</t>
  </si>
  <si>
    <t>CR 69 NO. 24  54 SUR</t>
  </si>
  <si>
    <t>EL CONSUMO DE GAS NATURAL ES SOLO DEL HORNO Y FUE</t>
  </si>
  <si>
    <t>PAPEL &amp; ARTE - NAPOLEON DUAN</t>
  </si>
  <si>
    <t>FABRICACION DE PAPEL PARA PESEBRE CON ASERRIN</t>
  </si>
  <si>
    <t>CR 72 J NO. 37 B 35 SUR</t>
  </si>
  <si>
    <t>CARBON VEGETAL</t>
  </si>
  <si>
    <t>EL COMBUSTIBEL USADO ES LA MADERA, EL ASERRIN LO S</t>
  </si>
  <si>
    <t>LOS SE PUDO OBTENER EL CODIGO CIIU Y EL NIT YA QUE LA PERSONA DE CONTACTO NO LOS CONOCIA</t>
  </si>
  <si>
    <t>TECNISECADO LTDA</t>
  </si>
  <si>
    <t>SECADO DE MADERA PARA PIEZAS Y TABLONES PARA OTRS INDUSTRIAS</t>
  </si>
  <si>
    <t>CL 34 SUR NO. 72 K 82</t>
  </si>
  <si>
    <t>OSCAR MAURICIO PERILLA PARRA</t>
  </si>
  <si>
    <t>FABRICACION DE HERRAJES EN ACERO Y COBRE</t>
  </si>
  <si>
    <t>CL 91 NO. 91 21 (NUEVA)</t>
  </si>
  <si>
    <t>EL CONSUMO DE COMBUTIBLE HASTA AHORA ES EL PRIMERO</t>
  </si>
  <si>
    <t>LOS QUE ATENDIERON FUERON LOS OPERARIO Y ELLOS NO TENIAN NI IDEA DEL NIT Y DEL CODIGO CIIU</t>
  </si>
  <si>
    <t>LAUREANO TORRES RINCON (PROCESADORA DE ALIMENTOS EL TREBOL)</t>
  </si>
  <si>
    <t>ELBAORACION Y COMERCIALIZACION DE HORTALIZAS Y LEGUMBRES</t>
  </si>
  <si>
    <t>CL 75 NO. 96 49</t>
  </si>
  <si>
    <t>HOSPITAL FONTIBON ESE</t>
  </si>
  <si>
    <t>CR 99 NO. 16 I 41</t>
  </si>
  <si>
    <t>LA CALDERA ES MODELO LAARS PW 1010 DE 689 LB/H Y 8</t>
  </si>
  <si>
    <t>AADORE MUSICAL LTDA</t>
  </si>
  <si>
    <t>FABRICACION DE INSTRUMENTOS MUSICALES PARA USO HUMANO</t>
  </si>
  <si>
    <t>ACL 22 NO. 96 G 79</t>
  </si>
  <si>
    <t>EL HORNO ES UN CRISOL MUY PEQUENO DE 0.40 M DE ANC</t>
  </si>
  <si>
    <t>ECOCAPITAL S.A. ESP INTERNACIONAL</t>
  </si>
  <si>
    <t>SERVICIO PUBLICO ESPECIAL DE ASEO DE RESIDUOS INFECCIOSOS</t>
  </si>
  <si>
    <t>CL 14 C NO. 123 52</t>
  </si>
  <si>
    <t>LA CAPACIDAD REPORTADA CORRESPONDE A LAS CAPACIDAD</t>
  </si>
  <si>
    <t>CENTRILASER E U</t>
  </si>
  <si>
    <t>FRABICACION DE TROFEOS Y MEDALLAS</t>
  </si>
  <si>
    <t>CR 70 NO. 63 72</t>
  </si>
  <si>
    <t>EL HORNO ES UN CRISOL QUE CONSUME UN CILINDRO DE 4</t>
  </si>
  <si>
    <t>EL CODIGO CIIU FUE TOMADO DEL RUT, EL ZAMAC ES UNA MEZCLA DE ANTIMONIO, ZINC Y ESTANO QUE SE FUNDE A 450°C</t>
  </si>
  <si>
    <t>HOSPITAL OCCIDENTE  KENNEDY</t>
  </si>
  <si>
    <t>SERIVICIOS DE SALUD PARA HUMANOS</t>
  </si>
  <si>
    <t>AV 1 MAYO NO. 75 A 19</t>
  </si>
  <si>
    <t>LAS CALDERAS SE ENCUENTRAN PRENDIDAS LAS 24 HORAS</t>
  </si>
  <si>
    <t>HOSPITAL  OCCIDENTE KENNEDY</t>
  </si>
  <si>
    <t>E U SALUD S.A. (CLINICA MATERNO INFANTIL)</t>
  </si>
  <si>
    <t>AV 1 MAYO NO. 2 A 39 SUR</t>
  </si>
  <si>
    <t>LA CALDERA FUNCIONA A MUY POCA TEMPERATURA POR ESO</t>
  </si>
  <si>
    <t>INDUSTRIAL DE LICORES S.A.</t>
  </si>
  <si>
    <t>DISTRIBUCION DE LICORES</t>
  </si>
  <si>
    <t>CL 79 NO. 52 52</t>
  </si>
  <si>
    <t>BARRIOS UNIDOS</t>
  </si>
  <si>
    <t>LA EMPRESA TIENE 3 SEMANAS DE VACACIONES, EL NOMBR</t>
  </si>
  <si>
    <t>INDUSTRIAS ECTRICOL LTDA</t>
  </si>
  <si>
    <t>FABRICACION DE TABLEROS ELECTRICOS</t>
  </si>
  <si>
    <t>CR 29 NO. 74 16</t>
  </si>
  <si>
    <t>EL HORNO ES EL UNICO EQUIPO QUE USA GAS NATURAL, L</t>
  </si>
  <si>
    <t>CREACIONES MERCY LTDA</t>
  </si>
  <si>
    <t>CONFECCION DE ROPA EXTERIOR FEMENINA</t>
  </si>
  <si>
    <t>CR 65 NO. 81 58</t>
  </si>
  <si>
    <t>SE PUDO VERIFICAR LOS DATOS DEL EQUIPO, LA EMPRESA</t>
  </si>
  <si>
    <t>MONTE CARMELO LTDA</t>
  </si>
  <si>
    <t>CR 57 B BIS NO. 71 21</t>
  </si>
  <si>
    <t>LA CALDERA ES EL UNICO EQUIPO QUE FUNCIONA CON GAS</t>
  </si>
  <si>
    <t>FUNDACION HOSPITAL UNIVERSITARIO DE SAN JOSE</t>
  </si>
  <si>
    <t>CR 52 A NO. 67 A 71</t>
  </si>
  <si>
    <t>LAS CALDERAS FUERON CONVERTIDAS A GAS NATURAL, ANT</t>
  </si>
  <si>
    <t>DISTRIBUIDORA DE PRODUCTOS LACTEOS</t>
  </si>
  <si>
    <t>DISTRIBUCION DE PRODUCTOS LACTEOS</t>
  </si>
  <si>
    <t>CL 76 BIS NO. 20 C 70</t>
  </si>
  <si>
    <t>LA DISMINUCION EN LA PRODUCCION AFECTA EL CONSUMO</t>
  </si>
  <si>
    <t>SABAJON APOLO S.A.</t>
  </si>
  <si>
    <t>FABRICACION DE BEBIDAS ALCOHOLICAS</t>
  </si>
  <si>
    <t>CR 23 NO. 76 71</t>
  </si>
  <si>
    <t>LA CALDERA SE PRENDE SOLO EN LOS MESES DE OCTUBRE,</t>
  </si>
  <si>
    <t>LABORATORIOS DECNO LTDA</t>
  </si>
  <si>
    <t>FABRICACION DE PRODUCTOS FARMACEUTICOS VETERINARIOS</t>
  </si>
  <si>
    <t>CR 27 A NO. 75 A 10</t>
  </si>
  <si>
    <t>BIOLOGICOS ALIMENTOS Y FARMACOS DE COLOMBIA LTDA</t>
  </si>
  <si>
    <t>FABRICACION DE PRODUCTOS BIOLOGICOS VETERINARIOS</t>
  </si>
  <si>
    <t>CL 75 A NO. 23 24</t>
  </si>
  <si>
    <t>LA CALDERA FUE COMPRADA HACE 3 MESES Y DESDE ENTON</t>
  </si>
  <si>
    <t>ADMINISTRADORA COUNTRY S.A. (CLINICA DEL COUNTRY)</t>
  </si>
  <si>
    <t>CR 16 NO. 82 57</t>
  </si>
  <si>
    <t>CHAPINERO</t>
  </si>
  <si>
    <t>NO SE TIENE INFORMACION SOBRE EL CONSUMO DE LAS CA</t>
  </si>
  <si>
    <t>INDUSTRIAS</t>
  </si>
  <si>
    <t>OFTALMOS S.A. (CLINICA BARRAQUER)</t>
  </si>
  <si>
    <t>ACL 100 NO. 18 A 59</t>
  </si>
  <si>
    <t>LA CALDERA 2 SE ENCUENTRA DANADA DESDE HACE 2 ANOS</t>
  </si>
  <si>
    <t>CLINICA VASCULAR NAVARRA</t>
  </si>
  <si>
    <t>ACR  45 NO. 106 30</t>
  </si>
  <si>
    <t>USAQUÉN</t>
  </si>
  <si>
    <t>HOSPITAL UNIVERSITARIO FUNDACION SANTA FE DE BOGOTA</t>
  </si>
  <si>
    <t>CL 119 NO. 7 75</t>
  </si>
  <si>
    <t>LAS CALDERAS SE ALTERNAN CADA 15 DIAS, LOS ULTIMOS</t>
  </si>
  <si>
    <t>CLINICA COLSANITAS (CLINICA REINA SOFIA)</t>
  </si>
  <si>
    <t>CR 21 NO. 127 30</t>
  </si>
  <si>
    <t>EL CONSUMO REPORTADO FUE APROXIMADO POR EL SENOS B</t>
  </si>
  <si>
    <t>FUNDACION CARDIO INFANTIL</t>
  </si>
  <si>
    <t>CL 163 NO. 13 B 60</t>
  </si>
  <si>
    <t>LA CALDERA 1 SE ENCUENTRA FUERA DE SERVICIO</t>
  </si>
  <si>
    <t>EL CONSUMO PROMEDIO DE LA CALDERA ES DE 10,000 m3/</t>
  </si>
  <si>
    <t>HOSPITAL SIMON BOLIVAR</t>
  </si>
  <si>
    <t>CR 7 NO. 155 00</t>
  </si>
  <si>
    <t>EL CONSUMO REGISTRADO FUE DE m³/dia .  EL PROMEDIO</t>
  </si>
  <si>
    <t>LA CALDERA 2 SE ENCUENTRA DESDE HACE UN ANO EN MAN</t>
  </si>
  <si>
    <t>JARDINES DE PAZ S.A.</t>
  </si>
  <si>
    <t>CEMENTERIO</t>
  </si>
  <si>
    <t>AUTOPISTA NORTE  KM 13</t>
  </si>
  <si>
    <t>HORNO CREMACION</t>
  </si>
  <si>
    <t>PARQUE Y FUNERARIAS S.A. (JARDINES DEL RECUERDO)</t>
  </si>
  <si>
    <t>CL 207 AUTOPISTA NORTE COSTADO OCCIDENTAL</t>
  </si>
  <si>
    <t>SUBA</t>
  </si>
  <si>
    <t>LOS ULTIMOS CONSUMOS REGISTRADOS FUERON FEBRERO 20</t>
  </si>
  <si>
    <t>ARCOASEO S.A.</t>
  </si>
  <si>
    <t>FABRICACION DE PRODUCTOS PARA EL ASEO</t>
  </si>
  <si>
    <t>CL 36 SUR NO. 29 21</t>
  </si>
  <si>
    <t>RAFAEL URIBE</t>
  </si>
  <si>
    <t>EL CONSUMO DE COMBUSTIBLE ES COMPARTIDO POR LOS 5</t>
  </si>
  <si>
    <t>JG FIBRAS Y PEGANTES E U</t>
  </si>
  <si>
    <t>FABRICACION DE PEGANTES Y FIBRAS PARA CALZADO</t>
  </si>
  <si>
    <t>AV CARACAS NO. 41 32 SUR</t>
  </si>
  <si>
    <t>EL CONSUMO DE GAS NATURAL ES SOLO PARA EL HORNO Y</t>
  </si>
  <si>
    <t>CLINICA CARLOS LLERAS RESTREPO</t>
  </si>
  <si>
    <t>CR 13 NO. 28 SUR 44</t>
  </si>
  <si>
    <t>EL CONSUMO GLOBAL TOTAL ES DE 10,050 m³/mes. ESTE</t>
  </si>
  <si>
    <t>LA ENCUESTA ESTABA PREVISTA PARA LA SEMANA 7 PERO SE REALIZO EL 28 DE JULIO.</t>
  </si>
  <si>
    <t>LA CALDERA 2 ACTUALMENTE NO ESTA EN FUNCIONAMIENTO</t>
  </si>
  <si>
    <t>EL HORNO NO FUNCIONA DESDE HACE 12 ANOS.</t>
  </si>
  <si>
    <t>HOSPITAL EL TUNAL</t>
  </si>
  <si>
    <t>CR 20 NO. 47 B SUR 37</t>
  </si>
  <si>
    <t>TUNJUELITO</t>
  </si>
  <si>
    <t>LAS CLADERAS SE ROTAN CADA 15 DIAS.</t>
  </si>
  <si>
    <t>PLANCHADOS INDUSTRIALES</t>
  </si>
  <si>
    <t>PLANCHADO DE PRENDAS DE VESTIR</t>
  </si>
  <si>
    <t>CR 16 NO. 26 A 49 SUR</t>
  </si>
  <si>
    <t>EL CONSUMO ES SOLO DE LA CALDERA Y FUE TOMADO DE L</t>
  </si>
  <si>
    <t>CARTONAL LTDA</t>
  </si>
  <si>
    <t>FABRICACION DE CARTON GRIS EN HOJAS</t>
  </si>
  <si>
    <t>CR 16 B NO. 59 59 SUR</t>
  </si>
  <si>
    <t>LOS UTLIMOS CONSUMOS REGISTRADOS FUERON ENERO 2008</t>
  </si>
  <si>
    <t>DOG TOYS LTDA</t>
  </si>
  <si>
    <t>FABRICACION Y COMERCIALIZACION DE HUESOS DE CARNASA PARA PERROS</t>
  </si>
  <si>
    <t>CR 16 B NO. 59 71 SUR</t>
  </si>
  <si>
    <t>EL CONSUMO FUE TOMADO DE LA FACTURA DEL ULTIMO MES</t>
  </si>
  <si>
    <t>LECHONERIA TOLIMENSE Y SALSAMENTARIA MADRIGAL LTDA</t>
  </si>
  <si>
    <t>FABRICACION DE EMBUTIDOS Y LECHONAS</t>
  </si>
  <si>
    <t>CL 55 SUR NO. 16 B 31</t>
  </si>
  <si>
    <t>LA CAPACIDAD REPORTADA ES LA DEL QUEMADOR, EL CONS</t>
  </si>
  <si>
    <t>FUNDAMETALES DEL SUR Y CIA LTDA</t>
  </si>
  <si>
    <t>FUNDICION DE HIERRO, BRONCE Y ALUMINO</t>
  </si>
  <si>
    <t>CR 15 SUR NO. 54 52</t>
  </si>
  <si>
    <t>LA TEMPERATURA QUE ALCANZA EL HORNO  1  ES DE 1600</t>
  </si>
  <si>
    <t>EL HORNO 2 NO OPERA DESDE HACE 3 MESES POR MANTENI</t>
  </si>
  <si>
    <t>TECNI CAMPANAS LTDA</t>
  </si>
  <si>
    <t>ELABORACION DE PRODUCTOS METALICOS PEQUENOS PARA LA INDUSTRIA AUTOMOTRIZ</t>
  </si>
  <si>
    <t>CL 12 BIS NO. 71 G 24</t>
  </si>
  <si>
    <t>LOS CONSUMOS SE OBTUVIERON DEL RECIBO DE GAS NATRU</t>
  </si>
  <si>
    <t>FUNERARIA FATIMA</t>
  </si>
  <si>
    <t>EXHUMACION, VELACION Y CREMACION DE CADAVERES</t>
  </si>
  <si>
    <t>CR 38 NO. 51 B 24 SUR</t>
  </si>
  <si>
    <t>LA CAPACIDAD REGISTRADA ES LA DEL QUEMADOR CUYA PO</t>
  </si>
  <si>
    <t>NO SE PUDO OBTENER EL CODIGO CIIU YA QUE NO TENIAN LOS DOCUMENTOS</t>
  </si>
  <si>
    <t>REUSAR LTDA</t>
  </si>
  <si>
    <t>ELABORACION Y REUTILIZACION DE CANECAS O TAMBORES METALICOS DE ALMACENAMIENTO PARA INDUSTRIAS MINERAS Y PETROLERAS</t>
  </si>
  <si>
    <t>CR 68 NO. 37 B SUR 29</t>
  </si>
  <si>
    <t>EL PROCESO QUE HACE EL HORNO ES EL SIGUIENTE: LAS</t>
  </si>
  <si>
    <t>LA ENCUESTA ESTABA PREVISTA PARA LA SEMANA 7 ENTRE EL 14 Y 18 DE JULIO,  PERO SE REALIZO EL 28 DE JULIO.</t>
  </si>
  <si>
    <t>CREACIONES ASIEL CADENA</t>
  </si>
  <si>
    <t>ELABORACION DE PRODUCTOS TEXTILES PARA ALMACENES DE CADENA</t>
  </si>
  <si>
    <t>AV BOYACA NO. 43 C 79 SUR</t>
  </si>
  <si>
    <t>EL CONSUMO REGISTRADO ES EL MAXIMO. EL MINIMO ES D</t>
  </si>
  <si>
    <t>LA CALDERA LA USAN PARA PLANCHAR ROPA. NO SE PUDO PROFUNDIZAR MAS SOBRE LA INFORMACION PORQUE EL SENOR ESTABA DE VIAJE E IBA DE AFAN. A ENCUESTA ESTABA PREVISTA PARA LA SEMANA 7 ENTRE EL 14 Y 18 DE JULIO,  PERO SE REALIZO EL 28 DE JULIO.</t>
  </si>
  <si>
    <t>INDUSTRIAS PERTEC S.A.</t>
  </si>
  <si>
    <t>ELABORACION DE ADONIZADOS</t>
  </si>
  <si>
    <t>CR 30 NO. 18 85 SUR</t>
  </si>
  <si>
    <t>ANTONIO NARIÑO</t>
  </si>
  <si>
    <t>LOS ULTIMOS CONSUMOS REGISTRADOS PARA LA CALDERA F</t>
  </si>
  <si>
    <t>EL CONSUMO DE GAS NATURAL REGISTRADO PARA LOS 2 HO</t>
  </si>
  <si>
    <t>EUROPEA FABRICANTES DE CAUCHO LTDA EUROFAC</t>
  </si>
  <si>
    <t>FABRICACION Y COMERCIALIZACION DE PIEZAS DE CAUCHO COMO RODILLOS</t>
  </si>
  <si>
    <t>CL 18 A NO. 30 46 SUR</t>
  </si>
  <si>
    <t>AL MOMENTOS DE ENCENDER EL EQUIPO SE UTILIZA 1 HOR</t>
  </si>
  <si>
    <t>REAGRIND LTDA</t>
  </si>
  <si>
    <t>FABRICACION DE REPUESTOS EN CAUCHO COMO RETENEDORES PARA CARROS</t>
  </si>
  <si>
    <t>CL 18 SUR NO. 32 97</t>
  </si>
  <si>
    <t>LOS ULTIMOS CONUSMO RESGITRADOS PARA EL HORNO FUER</t>
  </si>
  <si>
    <t>LADECOL LTDA</t>
  </si>
  <si>
    <t>FABRICACION DE GUANTES DE CAUCHO</t>
  </si>
  <si>
    <t>CL 18 A NO. 32 47</t>
  </si>
  <si>
    <t>LOS PROMEDIOS DE LO COMBUSTIBLES FUERON DICTADOS P</t>
  </si>
  <si>
    <t>PULPAFRUIT S.A.</t>
  </si>
  <si>
    <t>ELABORACION DE PULPA DE FRUTA Y DERIVADOS COMO MERMELADAS</t>
  </si>
  <si>
    <t>CL 18 SUR NO. 28 42</t>
  </si>
  <si>
    <t>LOS ULTIMOS CONUSMOS DE GAS NATURAL REGISTRADOS FU</t>
  </si>
  <si>
    <t>LA CALDERA 2 SE ENCUENTRA EN STAND BY DESDE HACE 2</t>
  </si>
  <si>
    <t>RODIMEZ LTDA</t>
  </si>
  <si>
    <t>FABRICACION DE RODILLOS, LAMINAS Y TUBOS DE CAUCHO</t>
  </si>
  <si>
    <t>AV 27 NO. 30 21 SUR</t>
  </si>
  <si>
    <t>LA CALDERA SE INICIA CON DIESEL Y SE CONSUMEN 20 G</t>
  </si>
  <si>
    <t>JABONERIA LA INCREIBLE LTDA</t>
  </si>
  <si>
    <t>FABRICACION DE JABONES PARA EL LAVADO DE ROPA</t>
  </si>
  <si>
    <t>CL 23 SUR NO. 29 5</t>
  </si>
  <si>
    <t>DE LA CALDERA 1 NO SE CONOCE LA FECHA EXACTA DE FA</t>
  </si>
  <si>
    <t>EL CODIGO CIIU FUE DICTADO POR LA PERSONA DE CONTACTO. LA MARCA DE LA CALDERA FUE CONSIDERADA  DE DISTRAL, AUNQUE TAMBIEN FUE CONSIDERADA DE COLMAQUINAS. NO SE ESPECIFICA BIEN SU ORIGEN</t>
  </si>
  <si>
    <t>TINTORERIA 100% LTDA</t>
  </si>
  <si>
    <t>SERVICIO DE TENIDO Y TINTE DE ROPA</t>
  </si>
  <si>
    <t>CR 27 NO. 22 53 SUR</t>
  </si>
  <si>
    <t>CUENTAN CON 2 SECADORES QUE SON ALIMENTADOS CON EL</t>
  </si>
  <si>
    <t>REENCAUCHADORA COLOMBIA REENCOL LTDA</t>
  </si>
  <si>
    <t>CR 29 NO. 30 50 SUR</t>
  </si>
  <si>
    <t>LOS ULTIMOS CONSUMOS DE COMBUSTIBLE REGISTRADOS FU</t>
  </si>
  <si>
    <t>TECNIFIL LTDA</t>
  </si>
  <si>
    <t>FABRICACIÓN Y COMERCIALIZACIÓN DE FILTROS PARA VEHICULOS</t>
  </si>
  <si>
    <t>CR 30 NO. 18 A 25 SUR</t>
  </si>
  <si>
    <t>EL DATO DEL CONSUMO Y LA CAPACIDAD DE L EQUIPO NO</t>
  </si>
  <si>
    <t>YARISEL LTDA</t>
  </si>
  <si>
    <t>FABRICACION DE SUELAS PARA CALZADO</t>
  </si>
  <si>
    <t>TRANS 31 NO. 28 24 SUR</t>
  </si>
  <si>
    <t>LA CAPACIDAD REPORTADA ES LA DEL QUEMDADOR DE LA C</t>
  </si>
  <si>
    <t>CEMENTERIO DEL SUR</t>
  </si>
  <si>
    <t>CREMACION Y ECHUMACION DE CUERPOS</t>
  </si>
  <si>
    <t>ACL 27 SUR NO.  37 83</t>
  </si>
  <si>
    <t>150 KG</t>
  </si>
  <si>
    <t>EL PROCESOS DE CREMACION DURA 2 HORAS Y MEDIA, LUE</t>
  </si>
  <si>
    <t>EL CODIGO CIIU FUE DICTADO POR LA PERSONA DE CONTACTO, EL NIT CORRESPONDE AL CONSORCIO NUEVO RENACER, SE ADJUNTO HOJA CON CONTROL DE SERVICIOS PUBLICOS</t>
  </si>
  <si>
    <t>DECORACIONES JAVASCO LTDA</t>
  </si>
  <si>
    <t>FABRICACION DE ALFOMBRAS Y TAPETES PARA TODO USO</t>
  </si>
  <si>
    <t>CL 16 H NO. 100 82</t>
  </si>
  <si>
    <t>LA CAPACIDAD DE LA CALDERA ES UN ESTIMATIVO.  NO T</t>
  </si>
  <si>
    <t>LA CLASIFICAION CIIU FUE TOMADA DEL RUT</t>
  </si>
  <si>
    <t>LA CAPACIDAD DEL HORNO ES EN REALIDAD LA CAPACIDAD</t>
  </si>
  <si>
    <t>LOS CONSUMOS GLOBALES, QUE HACEN CUENTA DEL CONSUMO DEL HORNO Y LA CALDERA SON: DIC 2775; ENE 908; FEB 3180; MAR 2931; ABR 2211; MAY 1761</t>
  </si>
  <si>
    <t>BAVARIA S.A.</t>
  </si>
  <si>
    <t>ELABORACION DE BEBIDAS PARA CONSUMO HUMANO</t>
  </si>
  <si>
    <t>AV BOYACA NO. 9 02</t>
  </si>
  <si>
    <t>LA CAPACIDAD DE LA CALDERA UNO Y DOS ES DE 40,000</t>
  </si>
  <si>
    <t>LA CLASIFICACION CIIU SE TOMO DEL RUT</t>
  </si>
  <si>
    <t>LA CALDERA TRES TIENE UNA CAPACIDAD DE 25,000 Kg/h</t>
  </si>
  <si>
    <t>COMESTIBLES LA OCHENTA LTDA</t>
  </si>
  <si>
    <t>ELABORACION Y COMERCIALIZACION DE PRODUCTOS DE PANADERIA</t>
  </si>
  <si>
    <t>CL 63 SUR NO. 77 M 28</t>
  </si>
  <si>
    <t>EL CONSUMO DE LOS EQUIPOS SE DETERMINO DE ACUERDO</t>
  </si>
  <si>
    <t>EL CODIGO CIIU FUE DICTADO. EL NUMERO DE EMPLEADOS SE REPARTEN ASI: 260 OPERARIOS, 40 EN VENTASY 17 EMPLEADOS ADMINISTRATIVOS. LA ESTACIONALIDAD ES CONSTANTE DEBIDO A QUE LA DEMANDA DE LOS PRODUCTOS SE DA TODO EL ANO.</t>
  </si>
  <si>
    <t>TAUROQUIMICA S.A.</t>
  </si>
  <si>
    <t>ELABORACION DE PRODUCTOS QUIMICOS PARA LAINDUSTRIA DEL CUERO</t>
  </si>
  <si>
    <t>CR 78 NO. 60 A SUR 23</t>
  </si>
  <si>
    <t>LA CAPACIDAD DE LA CALDERA SE TOMO DE LA PLACA DE</t>
  </si>
  <si>
    <t>REENCAUCHADORA BOGOTA LTDA</t>
  </si>
  <si>
    <t>REENCAUCHE DE LLANTAS USADAS CON BANDAS RECUPERADAS</t>
  </si>
  <si>
    <t>CL 59 SUR NO. 78 04</t>
  </si>
  <si>
    <t>LA CALDERA OPERA SOLO DOS VECES AL MES. SE LE HACE</t>
  </si>
  <si>
    <t>INDUSTRIAS 2 RR LTDA</t>
  </si>
  <si>
    <t>ELABORACION DE ESTANTERIAS Y MUEBLES METALICOS PARA OFICINA</t>
  </si>
  <si>
    <t>CL 77 L NO. 64 SUR 05</t>
  </si>
  <si>
    <t>LA POTENCIA ASIGNADA AL HORNO ES DEL QUEMADOR. EST</t>
  </si>
  <si>
    <t>LA MARCA DEL QUEMADOR ES BALTUV. EL HORNO ES ARTESANAL. SE TRABAJA DE LUNES A VIERNES Y LOS FESTIVOS TAMBIEN. NO TIENEN VACACIONES. LAS CHIMENEAS ERAN RECTANGULARES. EL CODIGO CIIU LO TOMARON DEL RUT.</t>
  </si>
  <si>
    <t>SALSAMENTARIA LOS ALPES CARNICOS LTDA</t>
  </si>
  <si>
    <t>FABRICACION DE EMBUTIDOS, JAMONES Y SALSICHAS</t>
  </si>
  <si>
    <t>CR 72 A NO. 55 A SUR 17</t>
  </si>
  <si>
    <t>SE LE HACE MANTENIMIENTO CADA MES A LA CALDERA. PO</t>
  </si>
  <si>
    <t>HAVELLS SYLVANIA DE COLOMBIA S.A.</t>
  </si>
  <si>
    <t>ELABORACION DE BOMBILLAS TUBULARES PARA ILUMINACION DE ENTORNOS</t>
  </si>
  <si>
    <t>CL 57 B SUR NO. 72 A 23</t>
  </si>
  <si>
    <t>EL HORNO ES GRANDE, CUENTA CON TRES QUEMADORES, AD</t>
  </si>
  <si>
    <t>TRABAJAN TODOS LOS DIAS AL ANO.  CADA TRES O SEIS MESES SE LE RELIZAN MANTENIMIENTO A LOS QUEMADORES. TIENEN UNA SEMANA DE VACACIONES. LA EMPRESA CUENTA CON INFORMES ISOCINETICOS. EL CODIGO CIIU SE TOMO DEL RUT.</t>
  </si>
  <si>
    <t>CARBO QUIMICA</t>
  </si>
  <si>
    <t>COMPANIA MANUFACTURERAS DE MATERIAS PRIMAS PARA PVC</t>
  </si>
  <si>
    <t>TRANS 72 F NO. 57 SUR 15</t>
  </si>
  <si>
    <t>EL VALOR DADO PARA CADA CONSUMO FUE DADO POR LA FI</t>
  </si>
  <si>
    <t>LAS CALDERAS CUENTAN CON UN SISTEMA OPERATIVO QUE A TRAVES DE UNA CURVA DE EFICIENCIA DE COMBUSTION REGULAN LA CANTIDAD DE COMBUSTIBLE, LA TEMPERATURA, LA PRESION Y OTRAS VARIABLES, HACIENDO QUE LA FUNCIONALIDAD DE DICHAS CALDERAS SIEMPRE SE ADAPTE A LA C</t>
  </si>
  <si>
    <t>LA CALDERA 2 ES DE VAPOR.</t>
  </si>
  <si>
    <t>TRABAJAN TODOS LOS DIAS, TIENEN DOS SEMANAS DE VACACIONES. CADA SEIS MESES SE REALIZA MANTENIMEINTO A LAS CALDERAS. VARIAS EMPRESAS LES PRESTAN ESTE SERVICIO.</t>
  </si>
  <si>
    <t>LA CALDERA 3 CALIENTA ACEITE TERMICO.</t>
  </si>
  <si>
    <t>LA CALDERA 4 CALIENTA ACEITE TERMICO</t>
  </si>
  <si>
    <t>LA CALDERA 5 CALIENTA ACEITE TERMICO</t>
  </si>
  <si>
    <t>LA CALDERA 6 CALIENTA ACEITE TERMICO</t>
  </si>
  <si>
    <t>LA CALDERA 7 CALIENTA ACEITE TERMICO</t>
  </si>
  <si>
    <t>LA CALDERA 8 ES DE VAPOR.</t>
  </si>
  <si>
    <t>CAUCHOS FARMACEUTICOS DE COLOMBIA S.A (CARFACOL S.A.)</t>
  </si>
  <si>
    <t>FABRICACION DE PRODUCTOS DE CAUCHO</t>
  </si>
  <si>
    <t>CR 49 NO. 134 44</t>
  </si>
  <si>
    <t>EL PROMEDIO MENSUAL DE LAS DOS CALDERAS ES DE 4,60</t>
  </si>
  <si>
    <t>EL CODIGO CIIU NO SE ENCONTRABA A LA MANO. TIENEN TRES SEMANAS DE VACACIONES. EN SEMANA SANTA NO SE TRABAJA.</t>
  </si>
  <si>
    <t>KASSANI DISENO S.A.</t>
  </si>
  <si>
    <t>CL 129 NO. 57 22</t>
  </si>
  <si>
    <t>EL CONSUMO DE GAS SE HIZO REALIZANDO EL PROMEDIO D</t>
  </si>
  <si>
    <t>COMPANIA NACIONAL DE LEVADURAS LEVAPAN S.A.</t>
  </si>
  <si>
    <t>PRODUCCION Y COEMRCIALIZACION DE PRODUCTOS ALIMENTICIOS</t>
  </si>
  <si>
    <t>CL 153 NO. 101 26</t>
  </si>
  <si>
    <t>EL CONSUMO PARA JUNIO FUE DE 1,408 m³ PARA LAS DOS</t>
  </si>
  <si>
    <t>INVERSIONES FAGIM LTDA</t>
  </si>
  <si>
    <t>FUNDICION Y REPARACION DE PIEZAS EN ALUMINIO Y COBRE</t>
  </si>
  <si>
    <t>CL 133 A NO. 108 A 38</t>
  </si>
  <si>
    <t>EL CONSUMO ES UN DATO QUE SE TIENE EN LA EMPRESA.</t>
  </si>
  <si>
    <t>TAMBIEN SE CLASIFICARON CON CODIGO CIIU G5070.</t>
  </si>
  <si>
    <t>SCHREDER COLOMBIA S.A.</t>
  </si>
  <si>
    <t>FABRICACION DE LUMINARIAS</t>
  </si>
  <si>
    <t>CR 106 NO. 154 A 46</t>
  </si>
  <si>
    <t>LA CALDERA ES UTILIZADA PARA CALENTAR AGUA, NO PRO</t>
  </si>
  <si>
    <t>EL CONSUMO DE LOS DOS HORNOS ES DE 55 m³/dia. ESE</t>
  </si>
  <si>
    <t>LA CAPACIDAD TERMICA INSTALADA DE LOS HORNOS ES DE</t>
  </si>
  <si>
    <t>EMPRESA COLOMBIANA DE CLAVOS S.A. (EMCOCLAVOS S.A.)</t>
  </si>
  <si>
    <t>FABRICACION DE CLAVOS PARA HERRADURAS</t>
  </si>
  <si>
    <t>CR 106 A NO. 153 A 11</t>
  </si>
  <si>
    <t>EL CONSUMO ES EXCLUSIVO PARA LOS EQUIPOS.  EL CONS</t>
  </si>
  <si>
    <t>LA EMPRESA SE DETIENE TRES SEMANA EN DICIEMBRE. TIENEN CINCO HORNOS DE INDUCCION ELECTRICOS.</t>
  </si>
  <si>
    <t>LA CALDERA FUE RECONVERTIDA EN EL 2005 DE DIESEL A</t>
  </si>
  <si>
    <t>HOSPITAL SUBA CENTRO DE SERVICIOS ESPECIALIZADOS</t>
  </si>
  <si>
    <t>AV CIUDAD DE CALI NO. 152 00</t>
  </si>
  <si>
    <t>EL CONSUMO DE LAS CALDERAS ES UN PROMEDO MANEJADO</t>
  </si>
  <si>
    <t>NO SE TIENEN EL NUMERO DE EMPLEADOS YA QUE ESTE ESTA ASOCIADO A TODOS LOS CENTROS  DE SALUD DE LA LOCALIDAD.</t>
  </si>
  <si>
    <t>LAS CALDERAS SE ALTERNAN CADA 15 DIAS</t>
  </si>
  <si>
    <t>CLINICA JUAN N. CORPAS LTDA</t>
  </si>
  <si>
    <t>CR 111 NO. 157 45</t>
  </si>
  <si>
    <t>FUE CONVERTIDA A GAS APROXIMADAMENTE 2 MESES ATRAA</t>
  </si>
  <si>
    <t>CONTINENTAL PAPER S.A.</t>
  </si>
  <si>
    <t>PRODUCCION DE PAPEL Y CARTON ONDULADO</t>
  </si>
  <si>
    <t>CR 81 I NO. 55 A SUR 50</t>
  </si>
  <si>
    <t>EL DATO DE CONSUMO DE COMBUSTIBLE FUE SUMINISTRADO</t>
  </si>
  <si>
    <t>FABRICAN PAPEL TOTALMENTE RECICLADO</t>
  </si>
  <si>
    <t>PRODUCTOS SION LTDA</t>
  </si>
  <si>
    <t>ELABORACION DE SALSAS Y ADEREZOS</t>
  </si>
  <si>
    <t>TRANS 80 D NO. 65 I SUR 56</t>
  </si>
  <si>
    <t>MICROFERTISA SA</t>
  </si>
  <si>
    <t>FABRICACION DE ABONOS Y COMPUESTOS QUIMICOS PARA USO AGROPECUARIO</t>
  </si>
  <si>
    <t>CL 10 NO. 90 A 54</t>
  </si>
  <si>
    <t>EL CONSUMO TOTAL DE GAS NATURAL DE LA EMPRESA ES D</t>
  </si>
  <si>
    <t>PARA REALIZAR LOS MUESTREOS ISOCIENTICOS PERFORARON LA CHIMENEA (1 PERFORACION).</t>
  </si>
  <si>
    <t>INVERSIONES CASTRO Y CIA (INVERSIONES CASTRO VASQUEZ Y CIA)</t>
  </si>
  <si>
    <t>ELABORACION DE MATERIAS PRIMAS INDUSTRIALES Y APARATOS ELECTRICOS</t>
  </si>
  <si>
    <t>CL 13 NO. 80 D 30</t>
  </si>
  <si>
    <t>LA PLANTA OPERA DE LUNES A SABADO.</t>
  </si>
  <si>
    <t>EL QUEMADOR ES DE MARCA HONEYWELL.</t>
  </si>
  <si>
    <t>JULIO FERNANDEZ Y CIA PROTEICAS SA</t>
  </si>
  <si>
    <t>PRODUCCION DE ALIMENTOS PARA USO AGROINDUSTRIAL</t>
  </si>
  <si>
    <t>CR 80 NO. 16 D 71</t>
  </si>
  <si>
    <t>SE TIENEN ESTUDIOS ISOCINETICOS SOLO PARA LA CALDE</t>
  </si>
  <si>
    <t>SE ESTAN HACIENDO PRUEBAS PARA GESTIONAR EL PERMIS</t>
  </si>
  <si>
    <t>SE BUSCA SUSTITUIR LA CALDERA QUE FUNCIONA CON CRUDO POR LA DE CARBON MINERAL.</t>
  </si>
  <si>
    <t>JAFERPA AUTOPARS LTDA</t>
  </si>
  <si>
    <t>FABRICACION DE AUTOPARTES A BASE DE CAUCHO Y METALCAUCHO</t>
  </si>
  <si>
    <t>CL 69 B NO. 68 F 47</t>
  </si>
  <si>
    <t>EL CONSUMO DE GAS NATURAL ES DEL ORDEN DE $90,000-</t>
  </si>
  <si>
    <t>SE BUSCA QUE TRABAJE TODOS LOS DIAS PERO POR AHORA SE ESTAN ANALIZANDO LAS OPCIONES. TODAVIA NO SE SABE CUANTOS DIAS AL AÑO VA A TRABAJAR O SI VA A POSEER ALGUN TIPO DE ESTACIONALIDAD.</t>
  </si>
  <si>
    <t>AGROFERROL LTDA</t>
  </si>
  <si>
    <t>PRODUCCION DE FERTILIZANTES PARA USO AGROPECUARIO</t>
  </si>
  <si>
    <t>CL 70 NO. 72 64</t>
  </si>
  <si>
    <t>LA POTENCIA DE LOS QUEMADORES (2) ES DE 1,200,000</t>
  </si>
  <si>
    <t>RICONGELISTO LTDA</t>
  </si>
  <si>
    <t>PROCESAMIENTO DE PAPA PRECOCIDA PARA CONSUMO HUMANO</t>
  </si>
  <si>
    <t>CR 68 G NO. 77 69</t>
  </si>
  <si>
    <t>NO SE TRABAJA FINES DE SEMANA. SE HACE MANTENIMIEN</t>
  </si>
  <si>
    <t>NO SE ENCONTRO NINGUN REGISTRO NI PLACA EN DONDE SE OBTUVIERA LA POTENCIA.</t>
  </si>
  <si>
    <t>PRECOCIDOS Y CONGELADOS TODOLISTO LTDA (ALIMENTOS CONGELADOS TODOLISTO LTDA)</t>
  </si>
  <si>
    <t>PRODUCCION DE ALIMENTOS PRECOCIDOS PARA CONSUMO HUMANO (PAPA)</t>
  </si>
  <si>
    <t>CL 74 BIS NO. 84 49</t>
  </si>
  <si>
    <t>LA MISMA EMPRESA FABRICO LOS HORNOS. SE APAGAN 15</t>
  </si>
  <si>
    <t>SE VAN A CAMBIAR EN 2 MESES DE CE (A SUBA).</t>
  </si>
  <si>
    <t>SABYI ALIMENTOS VEGETALES</t>
  </si>
  <si>
    <t>PRODUCCION DE ALIMENTOS VEGETALES</t>
  </si>
  <si>
    <t>CL 74 A NO. 84 11</t>
  </si>
  <si>
    <t>NO SE PRENDE EN DIAS FESTIVOS, NI FINES DE SEMANA.</t>
  </si>
  <si>
    <t>CROQUIPAPA (FRANCISCO JAVIER CORTES PINILLA CROQUIPAPA)</t>
  </si>
  <si>
    <t>PRODUCCION DE ALIMENTOS PRECOCIDOS CON PAPA</t>
  </si>
  <si>
    <t>CL 74 A NO. 85 32</t>
  </si>
  <si>
    <t>NO OPERAN LOS FESTIVOS Y EN ENERO DURANTE TRES (3)</t>
  </si>
  <si>
    <t>NO TIENE CHIMENEAS: LAS ESTAN COLOCANDO PUESTO QUE</t>
  </si>
  <si>
    <t>JOSE URREGO</t>
  </si>
  <si>
    <t>FUNDICION DE METALES PARA PRODUCCION DE PIEZAS</t>
  </si>
  <si>
    <t>CL 70 C NO. 105 A 38</t>
  </si>
  <si>
    <t>DESDE HACE DOS MESES EL HORNO NO SE PRENDE. LA EMP</t>
  </si>
  <si>
    <t>EL HORNO ALCANZA 1200ºC, TIENE UN DIAMETRO DE 1 m Y UNA ALTURA DE 1,2 m. NO POSEE EL CIIU NI EL NIT POR QUE SEGÚN EL CONTACTO ES UNA EMPRESA NUEVA Y NO POSEE ESOS PAPELES.</t>
  </si>
  <si>
    <t>SIMONIZ SA</t>
  </si>
  <si>
    <t>FABRICACION DE VEHICULOS PARA EL CUIDADO DEL VEHICULO</t>
  </si>
  <si>
    <t>CR 127 NO. 15 B 60</t>
  </si>
  <si>
    <t>CUENTAN CON UN INFORME ISOCINETICO RECIENTE (MARZO</t>
  </si>
  <si>
    <t>VASELIN S.A. (VASELINE S.A.)</t>
  </si>
  <si>
    <t>PRODUCCION DE ACEITES MINERALES</t>
  </si>
  <si>
    <t>CL 15 A NO. 127 85</t>
  </si>
  <si>
    <t>FUEL OIL 3</t>
  </si>
  <si>
    <t>LOS DATOS DE OPERACION PARA EL HORNO FUERON PROPOR</t>
  </si>
  <si>
    <t>POSEE INFORMES ISOCINETICOS.</t>
  </si>
  <si>
    <t>ACF</t>
  </si>
  <si>
    <t>FABRICACIONES ELECTROMECANICAS FEM LTDA</t>
  </si>
  <si>
    <t>FABRICACION DE ESTRUCTURAS METALICAS DE ACERO AL CARBON</t>
  </si>
  <si>
    <t>CR 128 NO. 15 B 47</t>
  </si>
  <si>
    <t>El consumo de gas no se tiene por que al horno rec</t>
  </si>
  <si>
    <t>LA EMPRESA CUENTA CON 17 EMPLEADOS. La Secretaría Distrital de Ambiente ha realizado visitas. No cuentan con informe isocinetico. Actualmente este horno de fundición no se usa por falta de instalación de quemadores a gas. La empresa se encuentra en el mis</t>
  </si>
  <si>
    <t>EL HORNO DE FORJA SI ESTA FUNCIONANDO A DIESEL</t>
  </si>
  <si>
    <t>LA EMPRESA CUENTA CON 17 EMPLEADOS. La empresa se encuentra en el mismo predio de FERROZICAL LTDA. Son del mismo dueño. En los hornos antes del Diesel usaba Carbon Coque.</t>
  </si>
  <si>
    <t>HIERROS Y LAMINADOS HV LTDA</t>
  </si>
  <si>
    <t>RECUPERACION DE MATERIAL DE CONSTRUCCION</t>
  </si>
  <si>
    <t>CR 128 NO. 14 B 59</t>
  </si>
  <si>
    <t>SE CONSUMEN 2,000 Gal DE GAS PROPANO CADA 4 MESES.</t>
  </si>
  <si>
    <t>DIFICIL ACCESO A LA EMPRESA. DESCONFIADOS Y LA PERSONA QUE PROPORCIONO LOS DATOS NO SABIA. NO SE LOGRO PASAR DE LA PORTERIA.</t>
  </si>
  <si>
    <t>LABORATORIO COSMETICOS MARBELLINE</t>
  </si>
  <si>
    <t>FABRICACION Y COMERCIALIZACION DE COSMETICOS</t>
  </si>
  <si>
    <t>CR 128 NO. 14 B 43</t>
  </si>
  <si>
    <t>CON RESPECTO A LA ESTACIONALIDAD, SE SABE QUE EXIS</t>
  </si>
  <si>
    <t>POSEEN INFORME ISOCINETICO Y PITOMETRIA (4/08/2006). EL INFORME DICE QUE LA ALTURA DE LA CHIMENEA NO CUMPLE CON LA LONGITUD Y EN GENERAL LAS EMISIONES NO SOBREPASAN LA NORMA DE LA EPOCA. MATERIAL PARTICULADO 6.02E-6 mg/m3, OXIDOS DE AZUFRE 3.82E-05 mg/m3</t>
  </si>
  <si>
    <t>RECATAM LTDA</t>
  </si>
  <si>
    <t>REACONDICIONAMIENTO DE ENVASES MATALICOS Y PLASTICOS (BARRILES METALICOS Y TONELES). RECICLAJE DE ENVASES PARA REUSO</t>
  </si>
  <si>
    <t>CR 128 NO. 14 B 51</t>
  </si>
  <si>
    <t>GLP: GAS PROPANO. EL HORNO CONSTA DE DOS QUEMADORE</t>
  </si>
  <si>
    <t>QUITAN LA PINTURA VIEJA CON CALENTAMIENTO EN EL HORNO PARA RECUPERARLAS. LA SECRETARIA DE AMBIENTE HA REALIZADO VISITAS. NO POSEEN INFORMES O ESTUDIOS ISOCINETICOS.</t>
  </si>
  <si>
    <t>FERROZINCAL LTDA</t>
  </si>
  <si>
    <t>GALVANIZACION (INMERSION EN CALIENTE) DE ACCESORIOS ELECTRICOS PARA TORRES DE ENERGIA Y TRANSFORMADORES.</t>
  </si>
  <si>
    <t>AMBOS HORNOS SON CUBAS PARA GALVANIZACION EN CALIE</t>
  </si>
  <si>
    <t>ESTA EMPRESA ES DEL MISMO DUEÑO DE FEM LTDA Y LOS PROCESOS SE REALIZAN EN CONJUNTO.</t>
  </si>
  <si>
    <t>DIPEC LTDA</t>
  </si>
  <si>
    <t>FABRICACION DE ALIMENTOS BALANCEADOS PARA ANIMALES</t>
  </si>
  <si>
    <t>CL 17 NO. 132 24</t>
  </si>
  <si>
    <t>FUNDICIONES ALFUBRONC (CABRERA MORA RAFAEL)</t>
  </si>
  <si>
    <t>FABRICACION Y DISTRIBUCION DE PIEZAS EN FUNDICION (METALICAS EN HIERRO GRIS) PARA RIEGO.</t>
  </si>
  <si>
    <t>CR 136 NO. 16 A 17</t>
  </si>
  <si>
    <t>EL HORNO SE PRENDE UNA (1) VEZ POR SEMANA EN DIA D</t>
  </si>
  <si>
    <t>LA PERSONA DE CONTACTO ASEGURO TENER SISTEMA DE CONTROL DE EMISIONES POR LAVAFO, PERO SOLO SE OBSERVA UN TUBO DE AGUA QUE ENTRA A LA CHIMENEA Y OTRO DE SALIDA. NO SE OBSERVA A DONDE VA LA DESCARGA DE ESE TUBO (NO ES CLARO). POSEE UNA PALATAFORMA PERO NO L</t>
  </si>
  <si>
    <t>EMPAQUES INDUSTRIALES COLOMBIANOS SA</t>
  </si>
  <si>
    <t>FABRICACION DE CAJAS DE CARTON CORRUGADO</t>
  </si>
  <si>
    <t>CL 22 D NO. 120 18 (NUEVA DIRECCION)</t>
  </si>
  <si>
    <t>EL DATO DE CONSUMO DE GAS SE OBTUVO DEL RECIBO DEL</t>
  </si>
  <si>
    <t>INDUSTRIAS 3B LTDA</t>
  </si>
  <si>
    <t>TRANSFORMACION DE ALAMBRA PARA FABRICACION DE ESPONJILLAS METALICAS PARA LAVAR.</t>
  </si>
  <si>
    <t>CR 129 NO. 17 F 74 / 17 F 70</t>
  </si>
  <si>
    <t>LA CALDERA ES NUEVA Y NO SE ENCUENTRA FUNCIONANDO</t>
  </si>
  <si>
    <t>FARMIONI SCALPI SA</t>
  </si>
  <si>
    <t>MAQUILADORES DE PRODUCTOS COSMETICOS</t>
  </si>
  <si>
    <t>CR 129 NO. 22 B 57 INT 3</t>
  </si>
  <si>
    <t>EL MANUAL DEL QUEMADOR INDICA UN RANGO DE CONSUMO</t>
  </si>
  <si>
    <t>HORNO FORJA 14006. SE HICIERON RECONVERSIONES A GA</t>
  </si>
  <si>
    <t>HORNO NUTEC 1503. SE HICIERON RECONVERSIONES A GAS</t>
  </si>
  <si>
    <t>HORNO 15012. SE HICIERON RECONVERSIONES A GAS DE L</t>
  </si>
  <si>
    <t>HORNO 15015. SE HICIERON RECONVERSIONES A GAS DE L</t>
  </si>
  <si>
    <t>HORNO 15016. SE HICIERON RECONVERSIONES A GAS DE L</t>
  </si>
  <si>
    <t>HORNO 15001. SE HICIERON RECONVERSIONES A GAS DE L</t>
  </si>
  <si>
    <t>HORNO 15002. SE HICIERON RECONVERSIONES A GAS DE L</t>
  </si>
  <si>
    <t>HORNO 15003. SE HICIERON RECONVERSIONES A GAS DE L</t>
  </si>
  <si>
    <t>HORNO 15004. SE HICIERON RECONVERSIONES A GAS DE L</t>
  </si>
  <si>
    <t>HORNO 15014. SE HICIERON RECONVERSIONES A GAS DE L</t>
  </si>
  <si>
    <t>HORNO 15007. SE HICIERON RECONVERSIONES A GAS DE L</t>
  </si>
  <si>
    <t>HORNO FORJA 14004. SE HICIERON RECONVERSIONES A GA</t>
  </si>
  <si>
    <t>HORNO FORJA 14003. SE HICIERON RECONVERSIONES A GA</t>
  </si>
  <si>
    <t>HORNO FORJA 14002. SE HICIERON RECONVERSIONES A GA</t>
  </si>
  <si>
    <t>HORNO FORJA 14001. SE HICIERON RECONVERSIONES A GA</t>
  </si>
  <si>
    <t>HORNO FRAGUA 14012. SE HICIERON RECONVERSIONES A G</t>
  </si>
  <si>
    <t>HORNO FORJA 14005. SE HICIERON RECONVERSIONES A GA</t>
  </si>
  <si>
    <t>HORNO FORJA 14007. SE HICIERON RECONVERSIONES A GA</t>
  </si>
  <si>
    <t>JAIRO ANIBAL PRADA (DISPROTELA)</t>
  </si>
  <si>
    <t>ELABORACION Y PINTURA DE TELAS</t>
  </si>
  <si>
    <t>CL 22 A NO. 132 34</t>
  </si>
  <si>
    <t>LA PERSONA DE CONTACTO NO DISPONIA DEL DATO DE CON</t>
  </si>
  <si>
    <t>COLOMBIANA DE FRENOS SA</t>
  </si>
  <si>
    <t>FABRICACION DE AUTOPARTES (RINES)</t>
  </si>
  <si>
    <t>CL 22 B NO. 126 02</t>
  </si>
  <si>
    <t>POR MANTENIMIENTO CADA SEIS (6) MESES SE REALIZA T</t>
  </si>
  <si>
    <t>SUCESORES DE JOSE JESUS RESTREPO Y CIA (CASA LUKER SA)</t>
  </si>
  <si>
    <t>FABRICACION DE CHOCOLATE Y MANTECA DE CACAO PARA CONSUMO HUMANO</t>
  </si>
  <si>
    <t>CL 13 NO. 68 98</t>
  </si>
  <si>
    <t>EL CONSUMO GLOBAL DE LA PLANTA ES DE 47,018 m3/mes</t>
  </si>
  <si>
    <t>DE LOS DOCE (12) HORNOS DISPONIBLES, OCHO (8) PERM</t>
  </si>
  <si>
    <t>LOS DUCTOS DE TODOS LOS HORNOS CONVERGEN EN UNA UNICA CHIMENEA QUE PASA POR EL CICLON.</t>
  </si>
  <si>
    <t>ESPUMAPOR Y CIA LTDA</t>
  </si>
  <si>
    <t>FABRICACION DE ICOPOR (NEVERAS, LAMINAS Y BOLAS)</t>
  </si>
  <si>
    <t>CL 13 NO. 69 02</t>
  </si>
  <si>
    <t>DESDE EL MES DE MARZO APROXIMADAMENTE LA CALDERA F</t>
  </si>
  <si>
    <t>ENCAJES SA COLOMBIA</t>
  </si>
  <si>
    <t>PRODUCCION DE ENCAJES PARA ROPA INTIMA</t>
  </si>
  <si>
    <t>CL 17 A NO. 69 B 06</t>
  </si>
  <si>
    <t>EL VALOR DE CONSUMO DE COMBUSTIBLE ES UN DATO APRO</t>
  </si>
  <si>
    <t>ESTAS CALDERAS SE USAN EN CASO DE FALLO DE LAS DEM</t>
  </si>
  <si>
    <t>INDUSTRIAS ALIMENTICIAS ARETAMA SA</t>
  </si>
  <si>
    <t>PREPARACION Y PROCESADO DE POLLO CRUDO</t>
  </si>
  <si>
    <t>CR 69 NO. 16 70</t>
  </si>
  <si>
    <t>EL DATO DE AÑO DE FABRICACION DE LAS CALDERAS FUE</t>
  </si>
  <si>
    <t>FRITO LAY COLOMBIA LTDA</t>
  </si>
  <si>
    <t>MANUFACTURA DE ALIMENTOS DE CONSUMO MASIVO</t>
  </si>
  <si>
    <t>CR 69 NO. 19 75</t>
  </si>
  <si>
    <t>SE USA UNICAMENTE GAS NATURAL COMO COMBUSTIBLE. IN</t>
  </si>
  <si>
    <t>INTERCAMBIADOR DE CALOR</t>
  </si>
  <si>
    <t>SE TRATA DE UN CALENTADOR DE ACEITE. EL HORNO CALI</t>
  </si>
  <si>
    <t>SE TRATA DE UN CALENTADOR DE ACEITE.</t>
  </si>
  <si>
    <t>SHEBA SA (DINI Y BRUNAK INTERIORES)</t>
  </si>
  <si>
    <t>FABRICACION DE MUEBLES PARA EL HOGAR</t>
  </si>
  <si>
    <t>ACR 68 NO. 19 39</t>
  </si>
  <si>
    <t>EL COMBUSTIBLE USADO SON LOS RESIDUOS DE LA MADERA</t>
  </si>
  <si>
    <t>SEGUN EL COORDINADOR DESDE HACE DOS AÑOS NO SE OPE</t>
  </si>
  <si>
    <t>LISSIA LABORATORIOS</t>
  </si>
  <si>
    <t>FABRICACION DE PRODUCTOS COSMETICOS EN GENERAL</t>
  </si>
  <si>
    <t>CL 21 A NO. 69 B 86</t>
  </si>
  <si>
    <t>EL CONSUMO REPORTADO ES UN PROMEDIO DEL GLOBAL DE</t>
  </si>
  <si>
    <t>TINTORERIA UNIVERSAL LTDA</t>
  </si>
  <si>
    <t>TEÑIDO, TEJIDO Y ACABADO DE TEJIDO DE PUNTO.</t>
  </si>
  <si>
    <t>CL 21 NO. 69 B 06</t>
  </si>
  <si>
    <t>FUEL OIL 4</t>
  </si>
  <si>
    <t>ESTA CALDERA ACTUALMENTE NO ESTA FUNCIONANDO, PUES</t>
  </si>
  <si>
    <t>PEPAL SA (MANUFACTURAS PEPAL)</t>
  </si>
  <si>
    <t>CONFECCION DE PRENDAS DE VESTIR PAAR TODA LA FAMILIA</t>
  </si>
  <si>
    <t>CL 18 A NO. 69 B 24</t>
  </si>
  <si>
    <t>AUNQUE ESTA CALDERA PRESENTA UN FUNCIONAMIENTO DUA</t>
  </si>
  <si>
    <t>ESTA CALDERA OPERA UNICAMENTE EN CASO DE FALLA DE</t>
  </si>
  <si>
    <t>EL AÑO DE FABRICACION DEL HORNO ES APROXIMADO, PUE</t>
  </si>
  <si>
    <t>LABORATORIOS SMART</t>
  </si>
  <si>
    <t>FABRICACION DE MAQUILLAJE DE LINEA FEMENINA</t>
  </si>
  <si>
    <t>CL 19 NO. 69 05</t>
  </si>
  <si>
    <t>LA CALDERA FUNCIONABA A DIESEL Y EN ABRIL DE 2008</t>
  </si>
  <si>
    <t>PROLACTEOS JR LTDA</t>
  </si>
  <si>
    <t>FABRICACION DE PRODUCTOS LACTEOS PARA PANADERIA (MARGARINA, MANTEQUILLA, ETC).</t>
  </si>
  <si>
    <t>CR 69 F NO. 19 A 05</t>
  </si>
  <si>
    <t>LAS CALDERAS SE OPERAN IRREGULARMENTE DEPENDIENDO</t>
  </si>
  <si>
    <t>HILADOS Y TEJIDOS DE COLOMBIA SA (HILACOL)</t>
  </si>
  <si>
    <t>FABRICACION DE TELA DE TOALLA PARA FABRICACION DE TOALLAS Y BATAS DE BAÑO</t>
  </si>
  <si>
    <t>CR 70 NO. 19 15</t>
  </si>
  <si>
    <t>EL CONSUMO DE ESTA CALDERA CORRESPONDE, SEGUN ESTI</t>
  </si>
  <si>
    <t>ESTA CALDERA FUNCIONA OCASIONALMENTE EN CASO DE DA</t>
  </si>
  <si>
    <t>LAS CADERAS 3 Y 4 SE TURNAN EN OPERACION; UNA DE L</t>
  </si>
  <si>
    <t>HERRAJES DUDI SA</t>
  </si>
  <si>
    <t>FABRICACION DE HERRAJES PARA LA INDUSTRIA TEXTIL Y MARROQUINERA.</t>
  </si>
  <si>
    <t>CL 21 A NO. 70 35 BDG UB 14-2</t>
  </si>
  <si>
    <t>LOS DATOS DE CONSUMO DE COMBUSTIBLE DE LOS ULTIMOS</t>
  </si>
  <si>
    <t>LOS NIPLES COMO TAL NO EXISTEN; SOLO SE CUENTA CON ABERTURAS EN LA CHIMENEA.</t>
  </si>
  <si>
    <t>LAFAYETTE S.A.</t>
  </si>
  <si>
    <t>ESTA CALDERA NO OPERA DESDE SEPTIEMBRE DE 2007. CO</t>
  </si>
  <si>
    <t>ESTA CALDERA ES DUAL GAS NATURAL / DIESEL</t>
  </si>
  <si>
    <t>NO FUE POSIBLE DETERMINAR SU CONSUMO DE COMBUSTTIB</t>
  </si>
  <si>
    <t>DUQUESA SA</t>
  </si>
  <si>
    <t>FABRICACION Y COMERCIALIZACION DE GRASAS</t>
  </si>
  <si>
    <t>CR 106 NO. 17 B 86</t>
  </si>
  <si>
    <t>LA INFORMACION ACERCA DEL CONSUMO DE COMBUSTIBLE S</t>
  </si>
  <si>
    <t>FABRICACION Y COMERCIALIZACION DE GASAS</t>
  </si>
  <si>
    <t>450.000 KCAL-H</t>
  </si>
  <si>
    <t>EL CONTACTO INFROMA QUE ESTA CALDERA SOLO FUNCIONA</t>
  </si>
  <si>
    <t>REMAX SA</t>
  </si>
  <si>
    <t>REENCAUCHE DE LLANTAS PARA AUTOMOVIL</t>
  </si>
  <si>
    <t>CR 107 NO. 17 40</t>
  </si>
  <si>
    <t>EL DATO DEL CONSUMO DE LA FUENTE SE OBTUVO DEL REC</t>
  </si>
  <si>
    <t>CORRUGADOS DE COLOMBIA LTDA</t>
  </si>
  <si>
    <t>FABRICACION DE PAPEL Y CARTON PARA TODO TIPO DE USO</t>
  </si>
  <si>
    <t>CR 113 NO. 15 C 81</t>
  </si>
  <si>
    <t>EL CONSUMO DE GAS PERTENECE EXCLUSIVAMENTE A LA CA</t>
  </si>
  <si>
    <t>ESTA CALDERA SOLO OPERA CUANDO NO ESTA EN FUNCIONA</t>
  </si>
  <si>
    <t>COLOMBIANA DE CRUDOS (COLCRUDOS)</t>
  </si>
  <si>
    <t>COMERCIALIZACION DE COMBUSTIBLES (ALMACENAMIENTO Y DISTRIBUCION)</t>
  </si>
  <si>
    <t>CR 113 NO. 15 C 60</t>
  </si>
  <si>
    <t>NO HAY INFORMACION ACERCA DEL CONSUMO MENSUAL POR</t>
  </si>
  <si>
    <t>LA EMPRESA UTILIZA LA CALDERA PARA GENERAR VAPOR Y CALENTAR EL CRUDO CON EL FIN DE DISMINUIR SU DENSIDAD (PARA PODER TRANSPORTARLO POR LAS TUBERIAS).</t>
  </si>
  <si>
    <t>BOGOTANA DE ASFALTOS SA</t>
  </si>
  <si>
    <t>PRODUCCION DE MEZCLAS ASFALTICAS PARA CONSTRUCCION  DE CARRETERAS</t>
  </si>
  <si>
    <t>CR 115 B NO. 16 H 22</t>
  </si>
  <si>
    <t>LA CHIMENEA TIENE SUS NIPLES CON SUS RESPECTIVAS T</t>
  </si>
  <si>
    <t>FUEL OIL 6</t>
  </si>
  <si>
    <t>YESOS LA ROCA LTDA</t>
  </si>
  <si>
    <t>FABRICACION DE YESO Y CAOLIN PARA LA INDUSTRIA DE ACABADOS Y CONSTRUCCION.</t>
  </si>
  <si>
    <t>CL 17 NO. 115 10</t>
  </si>
  <si>
    <t>CUENTAN CON CINCO (5) CICLONES. ESTAN EN PROCESO D</t>
  </si>
  <si>
    <t>TIENEN UN CUERTO DE RECUPERACION DE POLVO QUE LES PERMITE REUTILIZAR EL MATERIAL QUE SE OBTIENEN DE LOS CICLONES.</t>
  </si>
  <si>
    <t>POLYUPROTEC SA</t>
  </si>
  <si>
    <t>FABRICACION DE HERRAJES Y GALVANIZADO EN CALIENTE DE PRODUCTOS EN HIERRO</t>
  </si>
  <si>
    <t>CR 123 NO. 14 A 11 (NUEVA DIRECCION)</t>
  </si>
  <si>
    <t>LOS DOS HORNOS PERMANECEN PRENDIDOS DURANTE TODO E</t>
  </si>
  <si>
    <t>SE PLANEA MODIFICAR LA PLANTA PARA ACOMODARSE A LAS EXIGENCIAS DE LA SECRETARIA (DISEÑO QUE ESTA SIENDO IMPLEMENTADO EN BARRANQUILLA). PIDEN ASESORIA POR PARTE SECRETARIA PARA EL DISEÑO DE BARRANQUILLA. EL DIRECTOR DE MEDIO AMBIENTE DE LA EMPRESA (ING HEN</t>
  </si>
  <si>
    <t>PANIFICADORA EL LITORAL SA</t>
  </si>
  <si>
    <t>FABRICACION DE PRODUCTOS DE PANADERIA (PAN, TORTAS Y GALLETAS) PARA CONSUMO HUMANO</t>
  </si>
  <si>
    <t>CR 123 NO. 15 A 51</t>
  </si>
  <si>
    <t>TODAS LAS FUENTES FUNCIONAN AL MISMO TIEMPO (NO SE</t>
  </si>
  <si>
    <t>PRODUCTOS ALIMENTICIOS EL GALPON LTDA</t>
  </si>
  <si>
    <t>FABRICACION DE ALIMENTOS CONCENTRADOS PARA ANIMALES</t>
  </si>
  <si>
    <t>CR 124 NO. 22 41 (NUEVA DIRECCION)</t>
  </si>
  <si>
    <t>LAS CALDERAS FUNCIONAN ALTERNADAMENTE. EL CONSUMO</t>
  </si>
  <si>
    <t>LOS NIPLES SE ENCUENTRAN POR ENCIMA DEL TECHO DE LA PLANTA Y ENTAN UBICADOS PERPENDICULARMENTE A LA DIRECCION DEL DUCTO (CON TAPA)</t>
  </si>
  <si>
    <t>MICROM DE COLOMBIA</t>
  </si>
  <si>
    <t>PRODUCCION DE PISOS DE MADERA MACIZA</t>
  </si>
  <si>
    <t>CR 124 NO. 17 73</t>
  </si>
  <si>
    <t>LA CALDERA Y EL CICLON SE ENCUENTRAN AISLADOS DEL</t>
  </si>
  <si>
    <t>LOS DATOS DEL CICLON SON LOS SIGUIENTES: MULTICICLON AXIAL, VERTICAL, CAPACIDAD 3200 CMF. EFICIENCIA TOTAL 80%.</t>
  </si>
  <si>
    <t>IMETECO AA &amp; CIA EN CA</t>
  </si>
  <si>
    <t>FABRICACION DE REPUESTOS PARA MAQUINARIA PESADA</t>
  </si>
  <si>
    <t>CR 124 NO. 17 87</t>
  </si>
  <si>
    <t>LA INDUSTRIA CUENTA CON DOS HORNOS: UNO ELECTRICO</t>
  </si>
  <si>
    <t>PRODUCTOS LAMINADOS DE COBRE LTDA (PROLANCO)</t>
  </si>
  <si>
    <t>CR 124 NO. 17 68</t>
  </si>
  <si>
    <t>TRABAJAN MATERIALES NO FERROSOS.</t>
  </si>
  <si>
    <t>ESTE HORNO TIENE UN MOTOR DE 2 HP. TIENE UNA CHIMENEA DE 2 m DE ALTURA (QUE NO SALE DE LA PLANTA)</t>
  </si>
  <si>
    <t>TRABAJAN MATERIALES NO FERROSOS. ESTE HORNO TRABAJ</t>
  </si>
  <si>
    <t>ESTE HORNO TIENE UN MOTOR DE 3 HP. TIENE UNA CHIMENEA DE 4 m DE ALTURA  (QUE NO SALE DE LA PLANTA)</t>
  </si>
  <si>
    <t>INDUSTRIAS PAKMAN LTDA</t>
  </si>
  <si>
    <t>FUNDICION DE ACEROS EN MANGANESO Y CARBONO PARA CEMENTERAS, TRITURADORAS Y GRAVILLADORAS.</t>
  </si>
  <si>
    <t>CR 124 NO. 17 91</t>
  </si>
  <si>
    <t>EN LA PLANTA HAY DOS HORNOS, DE LOS CUALES UNO ES</t>
  </si>
  <si>
    <t>PRODUCCIONES QUIMICAS SA</t>
  </si>
  <si>
    <t>FABRICACION DE PRODUCTOS QUIMICOS (SECANTES PARA PINTURAS, SALES DE COLBALTO Y ESCARLATOS METALICOS)</t>
  </si>
  <si>
    <t>TRANS 124 NO. 17 97 (NUEVA DIRECCION)</t>
  </si>
  <si>
    <t>TODA LA INFORMACION DE LAS FUENTES SE OBTUVO DEL I</t>
  </si>
  <si>
    <t>ZIPA LAMINADOS LTDA</t>
  </si>
  <si>
    <t>FABRICACION Y COMERCIALIZACION DE PRODUCTOS LAMINADOS PARA FUTONES (COJINES) Y TAPICERIA</t>
  </si>
  <si>
    <t>ACL 63 NO. 73 A 84</t>
  </si>
  <si>
    <t>GLP: GAS PROPANO. ESTE ES UN HORNO QUE HASTA AHORA</t>
  </si>
  <si>
    <t>NUTRIVE S EN C</t>
  </si>
  <si>
    <t>FABRICACION Y COMERCIALIZACION DE CEREALES PAAR EL CONSUMO HUMANO (AVENA)</t>
  </si>
  <si>
    <t>CR 73 A  NO. 66 72</t>
  </si>
  <si>
    <t>EL CONSUMO DE LOS TRES HORNOS ES IGUAL PARA C/U YA</t>
  </si>
  <si>
    <t>LA POTENCIA DE LOS QUEMADORES ES MINIMO DE 200,000</t>
  </si>
  <si>
    <t>TEXTILES JP LTDA</t>
  </si>
  <si>
    <t>FABRICACION Y COMERCIALIZACION DE TEXTILES PARA UNIFORMES Y SUDADERAS ESCOLARES</t>
  </si>
  <si>
    <t>CL 66 A NO. 72 B 05</t>
  </si>
  <si>
    <t>DATOS DE CONSUMO DE GAS (SOLO DE LA CALDERA): ENER</t>
  </si>
  <si>
    <t>COMESTIBLES LA BREVA LTDA</t>
  </si>
  <si>
    <t>FABRICACION Y COMERCIALIZACION DE PRODUCTOS ALIMENTICIOS (BOCADILLOS Y AREQUIPE)</t>
  </si>
  <si>
    <t>CL 71 A NO. 75 55</t>
  </si>
  <si>
    <t>EL CONSUMO DE GAS ES EXCLUSIVO DE LA CALDERA: ENER</t>
  </si>
  <si>
    <t>BATERIAS MUNDIAL LTDA</t>
  </si>
  <si>
    <t>FABRICACION Y COMERCIALIZACION DE BATERIAS PARA VEHICULOS</t>
  </si>
  <si>
    <t>CR 75 NO. 71 A 17</t>
  </si>
  <si>
    <t>EL DATO DE CONSUMO REPORTADO ES EXCLUSIVO DE LOS H</t>
  </si>
  <si>
    <t>ESTE HORNO SE EMPLEA EN EL PROCESO DE FUNDICION; COMO GENERA MATERIAL PARTICULADO PARA ELLO ADAPTARON UN FILTRO DE MANGAS.</t>
  </si>
  <si>
    <t>ERWIS ASOCIADOS LTDA</t>
  </si>
  <si>
    <t>FABRICACION Y COMERCIALIZACION DE JUGOS Y NECTARES DE FRUTAS PARA CONSUMO HUMANO.</t>
  </si>
  <si>
    <t>DIAG 63 F NO. 86 35</t>
  </si>
  <si>
    <t>EL DATO DE CONSUMO REPORTADO ES EXCLUSIVO DE LA CA</t>
  </si>
  <si>
    <t>ESTA CALDERA SE ENCUENTRA EN STAND BY. LLEVA MAS D</t>
  </si>
  <si>
    <t>ALIMENTOS EL JARDIN</t>
  </si>
  <si>
    <t>RECOLECCION Y DISTRIBUCION DE LECHE Y SUS DERIVADOS</t>
  </si>
  <si>
    <t>CR 92 NO. 64 C 80</t>
  </si>
  <si>
    <t>LA CALDERA ES DUAL; TRABAJA CON GAS NATURAL Y DIES</t>
  </si>
  <si>
    <t>ESTA CALDERA TRABAJA OCASIONALMENTE. ES DECIR QUE</t>
  </si>
  <si>
    <t>PROTELA SA (PROTELA)</t>
  </si>
  <si>
    <t>FABRICACION Y COMERCIALIZACION DE PRODUCTOS TEXTILES (TELA PARA CONFECCION DE ROPA Y OTROS ARTICULOS EN GENERAL)</t>
  </si>
  <si>
    <t>TRANS 93 NO. 65 A 82</t>
  </si>
  <si>
    <t>ESTA CALDERA NO TRABAJA CON AGUA; UTILIZA ACEITE T</t>
  </si>
  <si>
    <t>LA EMPRES TIENE OTRA SEDE EN LA CUAL TIENEN PLANTA DE OPERACION EN EL DORADO.</t>
  </si>
  <si>
    <t>LOS DATOS DE CONSUMO DE GAS NATURAL OBTENIDOS DEL</t>
  </si>
  <si>
    <t>DULZURAS COLOMBIANAS SA (FESTITORTAS)</t>
  </si>
  <si>
    <t>FABRICACION Y COMERCIALIZACION DE PRODUCTOS ALIMENTICIOS (PONQUES Y TORTAS)</t>
  </si>
  <si>
    <t>TRANS 93 NO. 53 48 INT 27</t>
  </si>
  <si>
    <t>NO DISPONEN DE LA INFORMACION TECNICA DE LOS HORNO</t>
  </si>
  <si>
    <t>GATE GOURMET COLOMBIA LTDA</t>
  </si>
  <si>
    <t>FABRICACION Y PREPARACION DE ALIMENTOS PARA SUMINISTROS EN TRANSPORTES AERONAUTICOS.</t>
  </si>
  <si>
    <t>TRANS 93 NO. 52 A 96</t>
  </si>
  <si>
    <t>ESTA CALDERA ES DUAL (FUNCIONA CON GAS NATURAL Y D</t>
  </si>
  <si>
    <t>ESTA CALDERA ESTA EN STAND BY Y SOLAMENTE FUNCIONA</t>
  </si>
  <si>
    <t>EL HORNO TIENEN UN CONSUMO DE TRABAJO DE 4.6 m3/h.</t>
  </si>
  <si>
    <t>EL HORNO TIENEN UN CONSUMO DE TRABAJO DE 7.3 m3/h.</t>
  </si>
  <si>
    <t>LA CAPACIDAD DEL QUEMADOR ES DE 80,000 BTU/h. Y FU</t>
  </si>
  <si>
    <t>LABORATORIO ERMA SA</t>
  </si>
  <si>
    <t>FABRICACION Y COMERCIALIZACION DE PRODUCTOS DE USO VETERINARIO (MEDICAMENTOS Y SUPLEMENTOS PARA GANADO)</t>
  </si>
  <si>
    <t>AV EL DORADO NO. 92 31</t>
  </si>
  <si>
    <t>EL CONSUMO DE GAS COMPRENDE LOS EQUIPOS DEL CASINO</t>
  </si>
  <si>
    <t>FIRMENICH SA</t>
  </si>
  <si>
    <t>MANUFACTURA , IMPORTANCION, EXPORTACION Y COMERCIALIZACION DE PRODUCTOS QUIMICOS (SABORIZANTES Y COLORANTES PARA ALIMENTOS)</t>
  </si>
  <si>
    <t>AV EL DORADO NO. 98 43 INT 3</t>
  </si>
  <si>
    <t>EL CONSUMO DE GAS COMPRENDE EL FUNCIONAMIENTO DEL</t>
  </si>
  <si>
    <t>SE TRATA DE UN CALDERIN QUE SOLO TRABAJA POR EMERG</t>
  </si>
  <si>
    <t>SALSAMENTARIA SABORE Y CIA LTDA</t>
  </si>
  <si>
    <t>FABRICACION DE EMBUTIDOS Y ARTICULOS DE SALSAMENTARIA</t>
  </si>
  <si>
    <t>AV 1 MAYO NO. 72 57</t>
  </si>
  <si>
    <t>LA EMPRESA EN LA ACTUALIDAD NO ESTA FUNCIONANDO (E</t>
  </si>
  <si>
    <t>NO SABEN EL CODIGO CIIU</t>
  </si>
  <si>
    <t>RUBIEL GRISALES (DULCES DEL PACIFICO)</t>
  </si>
  <si>
    <t>FABRICACION Y COMERCIALIZACION DE DULCES BLANDOS</t>
  </si>
  <si>
    <t>CR 69 A NO. 31 35 SUR</t>
  </si>
  <si>
    <t>LOS DATOS DE LA CALDERA (AÑO, MARCA Y CAPACIDAD) F</t>
  </si>
  <si>
    <t>EL NOMBRE DULCES DEL PACIFICO ES EL NOMBRE COMERCIAL DE LA EMPRESA. LA ACTIVIADDA PRODUCTIVA APARAECE ASI EN CAMARA DE COMERCIO.</t>
  </si>
  <si>
    <t>ANDINA FLEX LTDA</t>
  </si>
  <si>
    <t>FABRICACION DE RESINAS Y POLIURETANO</t>
  </si>
  <si>
    <t>CR 69 A NO. 31 74 SUR</t>
  </si>
  <si>
    <t>LA CALDERA FUNCIONA CON ACEITE TERMICO, ESPECIFICA</t>
  </si>
  <si>
    <t>FUNDICIONES ALBACOR LTDA</t>
  </si>
  <si>
    <t>FUNDICION Y VENTA DE ESTRUCTURAS METALICAS</t>
  </si>
  <si>
    <t>CR 69 NO. 31 26 SUR</t>
  </si>
  <si>
    <t>HORNO CUBILOTE</t>
  </si>
  <si>
    <t>4 TON/CARGA</t>
  </si>
  <si>
    <t>EL HORNO ES MUY ARTESANAL (ESTA EN MUY MAL ESTADO)</t>
  </si>
  <si>
    <t>TINTEXPORT EU</t>
  </si>
  <si>
    <t>SERVICIOS DE TINTORERIA Y LAVANDERIA INDUSTRIAL</t>
  </si>
  <si>
    <t>CR 64 B NO. 31 46 SUR</t>
  </si>
  <si>
    <t>LOS DATOS DE CONSUMO FUERON BRINDADOS POR EL CALDE</t>
  </si>
  <si>
    <t>TINTORERIA GM</t>
  </si>
  <si>
    <t>LAVANDERIA INDUSTRIAL, TENIDO Y ACABADO TEXTIL.</t>
  </si>
  <si>
    <t>CR 68 A NO. 34 13 SUR</t>
  </si>
  <si>
    <t>LA EMPRESA TIENE TRES (3) MESES DE FUNCIONAMIENTO.</t>
  </si>
  <si>
    <t>LA EMPRESA FUNCIONA EN LA DIRECCION EN LA QUE SE ENCONTRABA SIMPLE RED (LA CUAL ESTABA ASIGNADA).</t>
  </si>
  <si>
    <t>UNION COLOR TINTORERIA</t>
  </si>
  <si>
    <t>LAVADO Y TEÑIDO DE PRENDAS DE VESTIR</t>
  </si>
  <si>
    <t>CL 68 SUR NO. 65 J 47</t>
  </si>
  <si>
    <t>LA PRODUCCION DE LA EMPRESA ESTA DETENIDA ESTE AÑO</t>
  </si>
  <si>
    <t>ACABADOS MANANTIAL</t>
  </si>
  <si>
    <t>CL 38 H BIS SUR NO. 68 69</t>
  </si>
  <si>
    <t>EL CONSUMO DE GAS ES DE 1,046 m3/mes. DE ABRIL A A</t>
  </si>
  <si>
    <t>TRECE TINTORES LTDA (TRECE TINTORES TINTORERIA LTDA)</t>
  </si>
  <si>
    <t>SERVICIO DE TINTORERIA Y LAVADO INDUSTRIAL</t>
  </si>
  <si>
    <t>CR 69 NO. 36 81 SUR</t>
  </si>
  <si>
    <t>NO SE HAN REALIZADO MUESTREOS ISOCINETICOS. LA CAL</t>
  </si>
  <si>
    <t>LAVANDERIA Y TINTORERIA NEW MILENIUM LTDA</t>
  </si>
  <si>
    <t>LAVADERIA Y TINTORERIA DE PRENDAS A NIVEL INDUSTRIAL</t>
  </si>
  <si>
    <t>CR 69 B NO. 31 46 SUR</t>
  </si>
  <si>
    <t>SE COMPROBO LA CAPACIDAD DE LA CALDERA, AÑO Y MARC</t>
  </si>
  <si>
    <t>ARGOS PRODUCTOS DE CARTON Y PAPEL SA</t>
  </si>
  <si>
    <t>FABRICACION DE PAPEL Y CAJAS DE CARTON</t>
  </si>
  <si>
    <t>CL 56 SUR NO. 81 A 90</t>
  </si>
  <si>
    <t>SE REALIZA SECADO DE PAPEL CON RODILLOS. PROCESO P</t>
  </si>
  <si>
    <t>CARIBE BROCHAS Y HERRAMIENTAS LTDA</t>
  </si>
  <si>
    <t>FABRICACION DE PRODUCTOS DE FERRETERIA EN PLASTICO EN GENERAL</t>
  </si>
  <si>
    <t>CR 53 NO. 13 58</t>
  </si>
  <si>
    <t>CADA DOS MESES SE CONSUME UN CILINDRO DE 20 Lb DE</t>
  </si>
  <si>
    <t>FOSDERQUIMICA DE COLOMBIA LTDA</t>
  </si>
  <si>
    <t>FABRICACION Y COMERCIALIZACION DE SOLVENTES PARA EL SECTOR INDUSTRIAL</t>
  </si>
  <si>
    <t>CR 56 NO. 17 68</t>
  </si>
  <si>
    <t>UNA (1) VEZ AL MES SE PRENDE EL HORNO.</t>
  </si>
  <si>
    <t>CONSTRUICOPOR LTDA</t>
  </si>
  <si>
    <t>TRANSFORMACION DE ICOPOR (POLIESTILENO EXPANDIDO) EN CAJAS DE ICOPOR PARA USO INDUSTRIAL</t>
  </si>
  <si>
    <t>CL 15 NO. 57-25</t>
  </si>
  <si>
    <t>EL CONSUMO DE COMBUSTIBLE ES MUY VARIABLE DURANTE</t>
  </si>
  <si>
    <t>LA CHIMENEA TIENE UNA ALTURA TOTAL DE 22 m DESDE EL PISO (ESTA POR ENCIMA DEL EDIFICIO MAS ALTO). CORREO ELECTRONICO: construicopor@hotmail.com</t>
  </si>
  <si>
    <t>PINTUMETALES LTDA (PINTUMETAL LTDA)</t>
  </si>
  <si>
    <t>PRODUCCION DE PINTURA EN BASE A RESINA PARA USO INDUSTRIAL</t>
  </si>
  <si>
    <t>CL 17 A NO. 57 41</t>
  </si>
  <si>
    <t>SE CONSUME UN TAMBOR DE DIESEL POR DIA. EN DICIEMB</t>
  </si>
  <si>
    <t>FABRICA DE JABONES EL PUMA EU</t>
  </si>
  <si>
    <t>PRODUCCION DE JABONES PARA USO INDUSTRIAL</t>
  </si>
  <si>
    <t>CR 59 NO. 15 73</t>
  </si>
  <si>
    <t>LA CALDERA SE PRENDE MUY POCO. EN EL MES DE ENERO</t>
  </si>
  <si>
    <t>LA CALDERA ES MUY VIEJA Y LA MARCA NO SE ALCANZA A APRECIAR BIEN.</t>
  </si>
  <si>
    <t>ABASTECEDORA DE CAUCHOS Y MEZCLAS LTDA</t>
  </si>
  <si>
    <t>FABRICACION DE PRODUCTOS DE CAUCHO PARA USO INDUSTRIAL (ANTIDESLIZANTES Y CONECTORES)</t>
  </si>
  <si>
    <t>CR 55 NO. 17 59</t>
  </si>
  <si>
    <t>LA CALDERA SE PRENDE 1-2 VECES AL MES. EN DICIEMBR</t>
  </si>
  <si>
    <t>ALIMENTOS CARNICOS SA (SUIZO SA)</t>
  </si>
  <si>
    <t>PRODUCCION Y TRANSFORMACION DE CARNE Y DERIVADOS</t>
  </si>
  <si>
    <t>ACL 17 NO. 129 11</t>
  </si>
  <si>
    <t>POSEEN 4 HORNOS AHUMADERO. SE ALIMENTAN DEL VAPOR</t>
  </si>
  <si>
    <t>REUNION CON CITA PREVIA: LA INFORMACION FUE PEDIDA OCHO (8) DIAS ATRAS Y SE EFECTUO LA REUNION PLANTEADA.</t>
  </si>
  <si>
    <t>INVERSIONES FASULAC LTDA</t>
  </si>
  <si>
    <t>PRODUCCION Y COMERCIALIZACION DE DERIVADOS LACTEOS (KUMIS Y YOGURT)</t>
  </si>
  <si>
    <t>CR 34 A NO. 4 B 73</t>
  </si>
  <si>
    <t>EL CONSUMO DE GAS SE OBTUVO DE UN RECIBO DE GAS. N</t>
  </si>
  <si>
    <t>INDUSTRIA PANIFICADORA RICO AROMA</t>
  </si>
  <si>
    <t>PRODUCCION DE PAN PARA DISTRIBUCION EN TIENDAS Y SUPERMERCADOS</t>
  </si>
  <si>
    <t>CR 35 NO. 48 58 (NUEVA DIRECCION)</t>
  </si>
  <si>
    <t>EL CONSUMO DE COMBUSTIBLE SE ESTABLECIO POR EL REC</t>
  </si>
  <si>
    <t>ACERIAS PROCOMETAL LTDA</t>
  </si>
  <si>
    <t>FUNDICION DE PIEZAS EN ACERO Y FABRICACION DE REPUESTOS PARA MAQUINARIA INDUSTRIAL EN GENERAL</t>
  </si>
  <si>
    <t>CR 34 NO. 3 85 (NUEVA DIRECCION)</t>
  </si>
  <si>
    <t>LAS VACACIONES SON DE TRES (3) SEMANAS EN DICIEMBR</t>
  </si>
  <si>
    <t>PROCESADORA DE MATERIAS PRIMAS SA</t>
  </si>
  <si>
    <t>PRODUCCION DE ACEITES Y GRASAS COMO INSUMO PARA LA INDUSTRIA DE JABONES Y COSMETICOS</t>
  </si>
  <si>
    <t>CR 18 C NO. 59 A 67</t>
  </si>
  <si>
    <t>ESTA CALDERA ES UNA CALDERA DE REMPLAZO. SOLO SE P</t>
  </si>
  <si>
    <t>FOOD COMPANY LTDA</t>
  </si>
  <si>
    <t>ELABORACION DE PRODUCTOS DE PANADERIA EN GENERAL</t>
  </si>
  <si>
    <t>ACL 6 NO. 32 A 04</t>
  </si>
  <si>
    <t>EL CALCULO DE CONSUMO FUE REALIZADO POR LA CORDINA</t>
  </si>
  <si>
    <t>CAFÉ ORO NEGRO SECS</t>
  </si>
  <si>
    <t>TOSTADO DE CAFÉ</t>
  </si>
  <si>
    <t>CL 6 A NO. 32 24</t>
  </si>
  <si>
    <t>LOS DOS EQUIPOS CONSUMEN 300 Gal/mes DE COMBUSTIBL</t>
  </si>
  <si>
    <t>LA DIRECCION DE CAFÉ ORO NEGRO ERA LA REPORTADA PARA TEQUENDAMA DE ALIMENTOS. EN CUALQUIER CASO ESTA INDUSTRIA PARECE YA NO EXISTIR. SIN EMBARGO SE REGISTRAN LOS DATOS DE CAFÉ ORO NEGRO.</t>
  </si>
  <si>
    <t>F &amp; M CHOCOLATES LTDA</t>
  </si>
  <si>
    <t>ELABORACION DE COBERTURA DE CHOCOLATE PARA LA INDUSTRIA Y DE CHOCOLATE FINO</t>
  </si>
  <si>
    <t>CR 44 NO. 20 A 78</t>
  </si>
  <si>
    <t>DESDE SU TRASLADO A ESTE NUEVO LUGAR Y DESDE QUE E</t>
  </si>
  <si>
    <t>GOMAS DE LOS ANDES YA NO EXISTE; SE CAMBIO DE RAZON SOCIAL Y DE NEGOCIO EN SI.</t>
  </si>
  <si>
    <t>EL CONSUMO DE COMBUSTIBLE FUE OBTENIDO DEL RECIBO</t>
  </si>
  <si>
    <t>HILANAL S.A.</t>
  </si>
  <si>
    <t>FABRICACION DE HILO EN ALGODÓN Y POLIESTER-ALGODÓN.</t>
  </si>
  <si>
    <t>CL 7 NO. 36 63</t>
  </si>
  <si>
    <t>EL CICLON CON E QUE SE CUENTA ES BASTANTE GRANDE P</t>
  </si>
  <si>
    <t>METAL BARCAS LTDA</t>
  </si>
  <si>
    <t>FABRICACION DE LAMINAS DE PLOMO Y ZAMAC, SOLDADURA.</t>
  </si>
  <si>
    <t>CL 9 NO. 32 73</t>
  </si>
  <si>
    <t>AÑO APROXIMADO DE FABRICACION DEL HORNO. EL CONSUM</t>
  </si>
  <si>
    <t>CONFECCIONES Y TEJIDOS RB EU</t>
  </si>
  <si>
    <t>FABRICACION DE SUETERES EN TEJIDO DE PUNTO. TENIDO DE ALGODÓN, POLIESTER Y NAYLON.</t>
  </si>
  <si>
    <t>CR 34 NO. 8 29</t>
  </si>
  <si>
    <t>CUENTA CON UN SOLO NIPLE. SE USA CARBON VEGETAL (M</t>
  </si>
  <si>
    <t>EXPOHERRAJES SA</t>
  </si>
  <si>
    <t>FABRICACION DE HEBILLAS PARA CALZADO Y CINTURONES</t>
  </si>
  <si>
    <t>CL 8 A NO. 32 34</t>
  </si>
  <si>
    <t>LAS CHIMENEAS DE LOS EQUIPOS NO SALEN DE LAS INSTA</t>
  </si>
  <si>
    <t>INDUSTRIA DE EMPAQUES FLEXIBLES LTDA (INEMFLEX)</t>
  </si>
  <si>
    <t>FABRICACION DE EMPAQUES FLEXIBLES</t>
  </si>
  <si>
    <t>ACR 36 NO. 4 28</t>
  </si>
  <si>
    <t>EL DUCTO DE EVACUACION ES UN TUBO PLASTICO DONDE S</t>
  </si>
  <si>
    <t>LACTOPACK SA</t>
  </si>
  <si>
    <t>CONVERTIDORA DE PLASTICOS. FABRICACION DE EMPAQUES PLASTICOS.</t>
  </si>
  <si>
    <t>CR 32 NO. 6 07</t>
  </si>
  <si>
    <t>LA MAQUINA TIENE DUCTO DE EVACUACION DONDE SE RETI</t>
  </si>
  <si>
    <t>BANDAQUIM LTDA</t>
  </si>
  <si>
    <t>FABRICACION DE BANDAS DE CAUCHO</t>
  </si>
  <si>
    <t>CL 6 A NO. 32 59</t>
  </si>
  <si>
    <t>LA CALDERA ES BASTANTE VIEJA. NO CUENTA CON UNA PL</t>
  </si>
  <si>
    <t>BOGOTANA DE MANGUERAS LTDA</t>
  </si>
  <si>
    <t>FABRICACION DE ANGUERAS EN CAUCHO DE USO AGRICOLA, INDUSTRIAL Y AUTOMOTRIZ</t>
  </si>
  <si>
    <t>CL 6 A NO. 32 A 15 / 32 A 27</t>
  </si>
  <si>
    <t>ANDINA DE RODILLOS LTDA</t>
  </si>
  <si>
    <t>FABRICACION, RECUBRIMIENTO Y RECTIFICACION DE RODILLOS INDUSTRIALES EN CAUCHO Y SILICONA</t>
  </si>
  <si>
    <t>CL 8 A NO. 34 96</t>
  </si>
  <si>
    <t>SE AVISTO LA CHIMENEA DESDE AFUERA DE LAS INSTALAC</t>
  </si>
  <si>
    <t>LINCON SOLDADURAS DE COLOMBIA LTDA</t>
  </si>
  <si>
    <t>FABRICACION DE ELECTRODOS POR SOLDADURA DE ARCO PARA SOLDAR METALES</t>
  </si>
  <si>
    <t>CL 6 A NO. 33 23</t>
  </si>
  <si>
    <t>EL CONSUMO DE COMBUSTIBLE EN LA PLANTA ES EXCLUSIV</t>
  </si>
  <si>
    <t>COMPAC LTDA (COMPANIA DE PARTES Y ACCESORIOS LTDA)</t>
  </si>
  <si>
    <t>ELABORACION DE PIEZAS PARA AUTOMOVILES (METALMECANICA)</t>
  </si>
  <si>
    <t>CR 32 A NO. 7 25</t>
  </si>
  <si>
    <t>LOS DOS HORNOS TIENEN APROXIMADAMENTE 10 AÑOS DE U</t>
  </si>
  <si>
    <t>CENTRICOL LTDA</t>
  </si>
  <si>
    <t>SERVICIO DE FORJA Y GRANALLADO DE PIEZAS DE BRONCE PARA USO INDUSTRIAL</t>
  </si>
  <si>
    <t>CR 32 NO. 9 59</t>
  </si>
  <si>
    <t>EL CONSUMO DE COMBUSTIBLE SE OBTUVO A PARTIR DEL P</t>
  </si>
  <si>
    <t>TERMOTRATAMIENTO CGC LTDA</t>
  </si>
  <si>
    <t>SERVICIO DE TRATAMIENTO TERMICO Y SOLDADURAS PARA PIEZAS METALICAS</t>
  </si>
  <si>
    <t>CR 68 NO. 15 26</t>
  </si>
  <si>
    <t>LOS DATOS DE CONSUMO DE GAS DE LOS ULTIMOS PERIODO</t>
  </si>
  <si>
    <t>DUCTOS DE 13 A 15 m DE ALTURA APROXIMADAMENTE. EL DATO DE MICROEMPRESA FUE APORTADO POR EL GERENTE</t>
  </si>
  <si>
    <t>QUEMADOR 2008 MARCA RECONAL. ESTE EQUIPO SE ENCUEN</t>
  </si>
  <si>
    <t>EQYS LTDA</t>
  </si>
  <si>
    <t>COMERCIALIZACION Y FABRICACION DE ANILLADOS PARA CUADERNOS</t>
  </si>
  <si>
    <t>CR 53 NO. 14 60</t>
  </si>
  <si>
    <t>CUENTA CON UN QUEMADOR CON UNA CAPACIDAD MAXIMA DE</t>
  </si>
  <si>
    <t>TALLERES AUTORIZADOS SA (NISSAN)</t>
  </si>
  <si>
    <t>MANTENIMIENTO Y REPARACION DE VEHICULOS AUTOMOTRIZ</t>
  </si>
  <si>
    <t>CL 13 NO. 50 59</t>
  </si>
  <si>
    <t>LA FUENTE ES UN INTERCAMBIADOR DE CALOR FUNCIONA C</t>
  </si>
  <si>
    <t>LA EMPRESA TIENE VARIAS RAZONES SOCIALES PERO LA QUE LE APLICA AL PREDIO VISITADO Y A LAS  FUENTES ES TALLERES AUTORIZADOS SA.</t>
  </si>
  <si>
    <t>INDUBAVILL LTDA</t>
  </si>
  <si>
    <t>FABRICACION DE AUTOPARTES METALMECANICAS</t>
  </si>
  <si>
    <t>CL 15 NO. 56 17</t>
  </si>
  <si>
    <t>SE CONSUME UN (1) CILINDRO DE 33 Lb DE GAS PROPANO</t>
  </si>
  <si>
    <t>FRUTISIMA LTDA</t>
  </si>
  <si>
    <t>AGROINDUSTRIA</t>
  </si>
  <si>
    <t>CR 65 B NO. 10 A 87</t>
  </si>
  <si>
    <t>LA EMPRESA SE ENCUENTRA ACTUALMENTE EN PROCESO DE</t>
  </si>
  <si>
    <t>SEGÚN LA PERSONA ENCARGADA ASI A APARECE LA ACTIVIDAD PRODUCTIVA EN LOS REGISTROS DE CAMARA DE COMERCIO. EL FORMATO SE DEJO EL 12/06/2008 Y SE RECOGIO EL 14/06/2008.</t>
  </si>
  <si>
    <t>ACQUADES LTDA</t>
  </si>
  <si>
    <t>PRODUCCION Y COMERCIALIZACION DE AGUA DESTILADA PARA LA INDUSTRIA QUIMICA Y FARMACEUTICA</t>
  </si>
  <si>
    <t>CR 67 NO. 9 A 91</t>
  </si>
  <si>
    <t>LA INFORMACION BASICA DE LA CALDERA FUE SUMINISTRA</t>
  </si>
  <si>
    <t>TEXTURIZADORA WIN LON LTDA</t>
  </si>
  <si>
    <t>PREPARACION E HILATURA DE FIBRAS ARTIFICIALES Y SINTETICAS</t>
  </si>
  <si>
    <t>CR 62 NO. 11 16</t>
  </si>
  <si>
    <t>SE REALIZO UNA VERIFICACION DE LOS DATOS POR MEDIO</t>
  </si>
  <si>
    <t>LA CALDERA DE 50 BHP SE ENCUENTRA PARADA HACE 2 AÑ</t>
  </si>
  <si>
    <t>TINTORERIA HILOCOLOR SA</t>
  </si>
  <si>
    <t>FABRICACION Y TEJIDO DE TEXTILES PARA LA INDUSTRIA</t>
  </si>
  <si>
    <t>CR 67 A NO. 9 23</t>
  </si>
  <si>
    <t>SE REALIZO RECONVERSION DE FUEL OIL A GAS NATURAL</t>
  </si>
  <si>
    <t>TEXTILIA SA</t>
  </si>
  <si>
    <t>MANUFACTURA TEXTIL DE ALGODÓN Y TELAS PARA COMERCIALIZACION A NIVEL NACIONAL</t>
  </si>
  <si>
    <t>CR 60 NO. 12 46</t>
  </si>
  <si>
    <t>EL DATO DE PROMEDIO DE CONSUMO DE COMBUSTIBLE SE D</t>
  </si>
  <si>
    <t>LOS MUESTREOS ISOCINETICOS LOS REALIZA LA COMPAÑÍA INAMCO.</t>
  </si>
  <si>
    <t>INCINERADOR DE GASES</t>
  </si>
  <si>
    <t>CIPLAS SA</t>
  </si>
  <si>
    <t>TRANSFORMACION DE POLIPROPILENO (FABRICACION DE ENVASES DE PLASTICO)</t>
  </si>
  <si>
    <t>CL 11 NO. 60 35</t>
  </si>
  <si>
    <t>GLP: GAS PROPANO</t>
  </si>
  <si>
    <t>EL COMBUSTIBLE SE ENCUENTRA AISLADO DEL PROCESO PRODUCTIVO. SE ENCUENTRA AL EXTERIOR DE LA INDUSTRIA. LA VISITA ES EXITOSA; COLABORACION POR PARTE DE ENCARGADO. VERIFICACION DE LA INFORMACION POR MEDIO DE VICITA A LA PLANTA DE PRODUCCION Y GUIA DEL JEFE D</t>
  </si>
  <si>
    <t>MANUFACTURAS PATEL SA</t>
  </si>
  <si>
    <t>CONFECCION DE PRENDAS DE VESTIR INTERIOR Y EXTERIOR</t>
  </si>
  <si>
    <t>CL 12 NO. 60 20</t>
  </si>
  <si>
    <t>ESTA CALDERA SE ENCUENTRA EN STAND BY. SE PRENDE 3</t>
  </si>
  <si>
    <t>CYQUIM DE COLOMBIA SA</t>
  </si>
  <si>
    <t>MANUFACTURA Y COMERCIALIZACION DE PRODUCTOS QUIMICOS.</t>
  </si>
  <si>
    <t>CR 62 NO. 12 45</t>
  </si>
  <si>
    <t>LA CALDERA OPERA DESDE EL AÑO 1992. SE REALIZO REC</t>
  </si>
  <si>
    <t>PRODUCTOS MICROCELULARES DE COLOMBIA SA (PROMICOLDA SA)</t>
  </si>
  <si>
    <t>FABRICACION DE AUTOPARTES EN POLIURETANO</t>
  </si>
  <si>
    <t>CR 96 B NO. 19 A 24</t>
  </si>
  <si>
    <t>POSEE MUESTREOS ISOCINETICOS REALIZADOS POR IMANCO (2003). EL DATO DE CUANTOS ACTIVOS POSEEN NO FUE SUMINISTRADO. SE TRATA DE LA MISMA ESPUMLATEX SA, SINO QUE POSEEN LINEAS DE PRODUCCION INDEPENDIENTES.</t>
  </si>
  <si>
    <t>POTENCIA DEL HORNO NO DISPONIBLE. 6 HP ES LA POTEN</t>
  </si>
  <si>
    <t>ESPUMLATEX LTDA</t>
  </si>
  <si>
    <t>FABRICACION DE AUTOPARTES PARA VEHICULO EN POLIURETANO</t>
  </si>
  <si>
    <t>CR 96 B NO. 19 A 60</t>
  </si>
  <si>
    <t>POSEEN MUESTREOS ISOCINETICOS REALIZADOS POR INANCO (2003). ESTA EMPRESA ES LA MISMA PROMICOLDA SA, SINO QUE POSEEN LINEAS DE PRODUCCION INDEPENDIENTES.</t>
  </si>
  <si>
    <t>INVERSIONES GIL LARRAHONDO IGL LTDA</t>
  </si>
  <si>
    <t>FABRICACION DE ACEITES LUBRICANTES PARA VEHICULOS</t>
  </si>
  <si>
    <t>CL 20 A NO. 96 C 86 (NUEVA DIRECCION)</t>
  </si>
  <si>
    <t>se asume24 horas</t>
  </si>
  <si>
    <t>TOVELCO LTDA</t>
  </si>
  <si>
    <t>PRODUCCION DE PIEZAS EN PLASTICO (POLIPROPILENO) PARA USO INDUSTRIAL</t>
  </si>
  <si>
    <t>CL 20 D NO. 96 C 44</t>
  </si>
  <si>
    <t>CAPACIDAD DEL QUEMADOR: 400 BTU/h</t>
  </si>
  <si>
    <t>ELASTOMEROS PVM LTDA</t>
  </si>
  <si>
    <t>PRODUCCION DE MAQUINARIA PARA LA LIMPIEZA DE DUCTOS</t>
  </si>
  <si>
    <t>CL 20 C NO. 96 B 49</t>
  </si>
  <si>
    <t>QUEMADORES FUR (ALL COMBUSTION LTDA) DE 220 W. POS</t>
  </si>
  <si>
    <t>CHALLENGER SA</t>
  </si>
  <si>
    <t>FABRICACION DE GASODOMESTICOS</t>
  </si>
  <si>
    <t>DIAG 25 G NO. 94 55</t>
  </si>
  <si>
    <t>PARA LA CALDERA LA CAPACIDAD SUMINISTRADA FUE DE 9</t>
  </si>
  <si>
    <t>LA PEROSNA DE CONTACTO NO TIENE MUY CLARA LA INFORMACION SUMINISTRADA. SE LE PIDIO ACLARAR Y NO FUE POSIBLE.</t>
  </si>
  <si>
    <t>PARA ESTE HORNO SE DA UNA CAPACIDAD DE DOS QUEMADO</t>
  </si>
  <si>
    <t>LA PERSONA DE CONTACTO NO TIENE MUY CLARA LA INFORMACION SUMINISTRADA. SE LE PIDIO ACLARAR Y NO FUE POSIBLE.</t>
  </si>
  <si>
    <t>DAIMLER COLOMBIA SA</t>
  </si>
  <si>
    <t>PINTURA Y MANTENIMIENTO DE AUTOMOVILES</t>
  </si>
  <si>
    <t>ACL 26 NO. 70 A 25</t>
  </si>
  <si>
    <t>EL EQUIPO CUENTA CON UN SISTEMA DE CONTROL DE EMIS</t>
  </si>
  <si>
    <t>CARNES FRIAS SAN MARTIN LTDA</t>
  </si>
  <si>
    <t>FABRICACION DE EMBUTIDOS DE CARNE EN GENERAL PARA EL CONSUMO HUMANO</t>
  </si>
  <si>
    <t>CR 69 C NO. 31 63 SUR /31 73 SUR</t>
  </si>
  <si>
    <t>LOS TIEMPOS DE OPERACION SON ESTIMADOS DEL USDO DE</t>
  </si>
  <si>
    <t>VECOL SA (EMPRESA COLOMBIANA DE PRODUCTOS VETERINARIOS SA)</t>
  </si>
  <si>
    <t>FABRICACION DE MEDICAMENTOS PARA USO VETERINARIO</t>
  </si>
  <si>
    <t>ACL 26 NO. 82 93</t>
  </si>
  <si>
    <t>SE INGRESO A PLANTA Y SE CORROBORO LA INFORMACION.</t>
  </si>
  <si>
    <t>CAJAS FUERTES ANCLA SA</t>
  </si>
  <si>
    <t>MANUFACTURA DE CAJAS FUERTES</t>
  </si>
  <si>
    <t>CR 68 H NO. 73 A 29</t>
  </si>
  <si>
    <t>LA EMPRESA SOLO TIENE UN HORNO, DESTINADO PARA EL</t>
  </si>
  <si>
    <t>PRODUCTOS EL TOMATICO LTDA</t>
  </si>
  <si>
    <t>ELABORACION, VENTA Y DISTRIBUCCION DE PRODUCTOS ALIMENTICIOS PARA CONSUMO HUMANO (SALSA DE TOMATE EN COJINES Y ENVASES)</t>
  </si>
  <si>
    <t>CR 68 H NO. 77 60</t>
  </si>
  <si>
    <t>EL DATO ACERCA DEL CONSUMO DE GAS NATURAL SE OBTUV</t>
  </si>
  <si>
    <t>LABORATORIOS SPAI-SONS LTDA</t>
  </si>
  <si>
    <t>FABRICACION Y VENTA DE COSMETICOS</t>
  </si>
  <si>
    <t>AV CIUDAD DE CALI CR 86 NO. 51 85</t>
  </si>
  <si>
    <t>LA CADERA ES DUAL (FUNCIONA CON GAS Y DIESEL), PER</t>
  </si>
  <si>
    <t>DELTA OIL &amp; CIA S A C I</t>
  </si>
  <si>
    <t>FABRICACION DE LUBRICANTES DERIVADOS DEL PETROLEO</t>
  </si>
  <si>
    <t>CR 124 NO. 17 94</t>
  </si>
  <si>
    <t>NO SE TUVO ACCESO A LA PARTE SUPERIOR DE LA CHIMEN</t>
  </si>
  <si>
    <t>PHILAAC LTDA</t>
  </si>
  <si>
    <t>FABRICACION Y COMERCIALIZACION DE PINTURAS A BASE DE AGUA Y SOLVENTES PARA USO INDUSTRIAL Y DOMESTICO</t>
  </si>
  <si>
    <t>CL 19 NO. 68 A 98</t>
  </si>
  <si>
    <t>NO SE POSEE DATOS DE CAPACIDAD. REFERENCIA: 1/4 CA</t>
  </si>
  <si>
    <t>LA EMPRESA CUENTA CON VARIAS SEDES Y ESTA ULTIMA SE VA A CAMBIAR DE DOMICILIO.</t>
  </si>
  <si>
    <t>MANUFACTURAS METALICAS RAE LTDA</t>
  </si>
  <si>
    <t>FABRICACION DE EQUIPOS EN ACERO PARA LA INDUSTRIA DE ALIMENTOS, COSMETICOS, FARMACEUTICOS Y OTROS.</t>
  </si>
  <si>
    <t>CL 16 NO. 68 D 74</t>
  </si>
  <si>
    <t>ESTE TRABAJA MEDIA HORA. EN LA SEMANA TRABAJA OCAS</t>
  </si>
  <si>
    <t>GRACE COLOMBIA SA</t>
  </si>
  <si>
    <t>PRODUCCION Y COMERCIALIZACION DE ESPECIALIDADES QUIMICAS (SILICAS, LACAS Y BARNICES)</t>
  </si>
  <si>
    <t>CL 17 A NO. 69 39 / 69 19</t>
  </si>
  <si>
    <t>EL CALDERIN SE PRENDE DE ACUERDO A LA PRODUCCION Y</t>
  </si>
  <si>
    <t>WALTER CARNES FRIAS Y PROCESADOS LTDA</t>
  </si>
  <si>
    <t>FABRICACION, IMPORTACION Y EXPORTACION DE CARNE Y SUS DERIVADOS PARA CONSUMO HUMANO</t>
  </si>
  <si>
    <t>CL 15 A NO. 69 45</t>
  </si>
  <si>
    <t>INFORMACION ADICIONAL PARA LA CALDERA: GENERACION</t>
  </si>
  <si>
    <t>OTROS CODIGOS CIIU: G5223. EL RUT MUESTRA DOS ACTIVIDADES: PRINCIPAL (D1511) Y SECUNDARIA (G5223).</t>
  </si>
  <si>
    <t>LIVE SYSTEM TECHNOLOGY SA</t>
  </si>
  <si>
    <t>FABRICACION DE PLAGUICIDAS BIOLOGICOS PARA USO AGROPECUARIO</t>
  </si>
  <si>
    <t>CL 17 A NO. 68 D 38</t>
  </si>
  <si>
    <t>EL CONSUMO DE COMBUSTIBLE ES DE 300 Gal/mes. TIENE</t>
  </si>
  <si>
    <t>SIKA COLOMBIA SA</t>
  </si>
  <si>
    <t>PRODUCCION Y COMERCIALIZACION DE PRODUCTOS QUIMICOS PARA LA CONSTRUCCION</t>
  </si>
  <si>
    <t>CL 15 A NO. 69 90</t>
  </si>
  <si>
    <t>LOS DATOS DE CONSUMO DE GAS SON: ENERO (1,610 m3),</t>
  </si>
  <si>
    <t>CODIGO CIIU OBTENIDO DE LA ULTIMA REVISION DEL CONCEJO COLO,BIANO DE SEGURIDAD Y ARP BOLIVAR.</t>
  </si>
  <si>
    <t>BORDICOL LTDA BORDADOS ITALOCOLOMBIANOS LTDA</t>
  </si>
  <si>
    <t>TEJIDO Y BORDADO EN FIBRAS ARTIFICIALES Y SINTETICAS PARA CONFECCION EN GENERAL (DOMESTICO E INDUSTRIAL).</t>
  </si>
  <si>
    <t>CR 68 A NO. 19 16 (NUEVA DIRECCION)</t>
  </si>
  <si>
    <t>TEXTILES ERRE EMME LTDA</t>
  </si>
  <si>
    <t>PRODUCCION Y DISTRIBUCION DE TEXTILES PARA CONFECCION Y DECORACION PARA EL HOGAR</t>
  </si>
  <si>
    <t>CL 13 NO. 69 50</t>
  </si>
  <si>
    <t>EN LA SEMANA ES MUY DIFICIL OBTENER EL DATO YA QUE</t>
  </si>
  <si>
    <t>FABRICA NACIONAL DE MANIJAS FANAMA LTDA</t>
  </si>
  <si>
    <t>FABRICACION E INYECCION A PRESION DE MANIJAS Y AUTOPARTES PARA EL SECTOR INDUSTRIAL</t>
  </si>
  <si>
    <t>CL 19 NO. 68 B 89</t>
  </si>
  <si>
    <t>LOS HORNOS TIENEN UNA VIDA UTIL DADA POR SU PROCES</t>
  </si>
  <si>
    <t>OTROS CODIGOS CIIU: O9309</t>
  </si>
  <si>
    <t>RASCHELTEX INTERNATIONAL SA</t>
  </si>
  <si>
    <t>FABRICACION DE TEXTILES PARA USO GENERAL Y DOSMESTICO</t>
  </si>
  <si>
    <t>CR 68 A NO. 23 A 75 (NUEVA DIRECCION)</t>
  </si>
  <si>
    <t>EL CONSUMO PROMEDIO DE COMBUSTIBLE DE TODA LA PLAN</t>
  </si>
  <si>
    <t>RASCHELTER INTERNATIONAL SA</t>
  </si>
  <si>
    <t>LA CAPACIDAD ESTA DADA EN Kcal/hora POR QUE TRABAJ</t>
  </si>
  <si>
    <t>COSMESTIC FRANCE LTDA</t>
  </si>
  <si>
    <t>PRODUCCION DE COSMETICOS CAPILARES PARA USO HUMANO</t>
  </si>
  <si>
    <t>CL 15 NO. 68 D 32</t>
  </si>
  <si>
    <t>LAS DOS CALDERAS SE TURNAN SEMANALMENTE. CADA CALD</t>
  </si>
  <si>
    <t>HUNTER DOUGLAS DE COLOMBIA SA</t>
  </si>
  <si>
    <t>FABRICACION Y COMERCIALIZACION DE LAMINAS</t>
  </si>
  <si>
    <t>CL 19 NO. 68 B 76</t>
  </si>
  <si>
    <t>TIENEN 3 UNIDADES DE CALENTAMIENTO (HORNOS) C/U CO</t>
  </si>
  <si>
    <t>ALIMENTOS SPRESS LTDA</t>
  </si>
  <si>
    <t>CR 94 NO. 66 A 35</t>
  </si>
  <si>
    <t>LA CAPACIDAD DE LOS HORNOS SE VERIFICO EN LA PLACA</t>
  </si>
  <si>
    <t>PINTURAS SUPER LTDA</t>
  </si>
  <si>
    <t>COMPRA, PRODUCCION Y VENTA DE PINTURAS Y SOLVENTES PARA LA INDUSTRIA</t>
  </si>
  <si>
    <t>TRANS 113 NO. 66 87</t>
  </si>
  <si>
    <t>SE ENCONTRO UN HORNO EL CUAL LLAMABAN REACTOR EL C</t>
  </si>
  <si>
    <t>SOCIEDAD TEXTILERA GRANCOLOMBIA LTDA</t>
  </si>
  <si>
    <t>CONFECCION, MANUFACTURA Y DISTRIBUCION DE TEXTILES A NIVEL INDUSTRIAL.</t>
  </si>
  <si>
    <t>CL 66 NO. 68 B 59</t>
  </si>
  <si>
    <t>SE REALIZO LA RECONVERSION A GAS NATURAL DE LAS CA</t>
  </si>
  <si>
    <t>LEGRAND COLOMBIA SA</t>
  </si>
  <si>
    <t>FABRICACION DE PRODUCTOS Y ACCESORIOS ELECTRICOS PARA LA INDUSTRIA</t>
  </si>
  <si>
    <t>CL 65 A NO. 93 91</t>
  </si>
  <si>
    <t>LOS DATOS FUERON TOMADOS DEL FORMULARIO IE-1 /ACTU</t>
  </si>
  <si>
    <t>DOCUMENTOS RADICADOS EN LA SECRETARIA DISTRITAL DE AMBIENTE: RAD 2400 R13739 FOLIO 1 ANEXO 0, 2004ER 14610 FOLIO 1 ANEXO 0, 2004 ER 25976 FOLIO 2 ANEXO 10, CONCEPTO TECNICO 8656, 2004EE 26635 FOLIO 3 ANEXO 0, 2005EE 491 FOLIO 1 ANEXO 0, 2005ER 6784 FOLIO</t>
  </si>
  <si>
    <t>PANAMERICANA FORMAS E IMPRESOS SA</t>
  </si>
  <si>
    <t>ARTES GRAFICAS Y ACTIVIDADES DE IMPRESIÓN LITOGRAFICA A NIVEL INDUSTRIAL</t>
  </si>
  <si>
    <t>CL 65 NO. 95 28</t>
  </si>
  <si>
    <t>HORNO KBA1. POTENCIA DE QUEMADOR (GAS NATURAL): 1,</t>
  </si>
  <si>
    <t>HORNO KBA2. POTENCIA DE QUEMADOR (GAS NATURAL): 1,</t>
  </si>
  <si>
    <t>HORNO KBA3. POTENCIA DE QUEMADOR (GAS NATURAL): 1,</t>
  </si>
  <si>
    <t>HORNO KBA4. POTENCIA DE QUEMADOR (GAS NATURAL): 1,</t>
  </si>
  <si>
    <t>PLASTICOS VINILICOS DE COLOMBIA SA</t>
  </si>
  <si>
    <t>FABRICACION Y COMERCIALIZACION DE EMPAQUES FLEXIBLES PARA LA INDUSTRIA</t>
  </si>
  <si>
    <t>CR 89 A NO. 64 C 17</t>
  </si>
  <si>
    <t>SE REALIZO RECONCERSION DE DIESEL A GAS NATURAL HA</t>
  </si>
  <si>
    <t>LA PLANTA SE ENCUENTRA PARADA POR BAJA DE PRODUCCION</t>
  </si>
  <si>
    <t>EXICARTON SA</t>
  </si>
  <si>
    <t>FABRICACION Y DISTRIBUCION DE EMPAQUES DE CARTON</t>
  </si>
  <si>
    <t>CR 90 A NO. 64 C 47</t>
  </si>
  <si>
    <t>LA INFORMACION DE LA CALDERA FUE SUMINISTRADA POR</t>
  </si>
  <si>
    <t>ACTIVIDAD PRODUCTIVA VERIFICADA CON EL REGISTRO DE LA CAMARA DE COMERCIO. NO SE HAN REALIZADO MUESTREOS ISOCINETICOS EN ESTA FUENTE. SE TIENEN REPORTES DE MANTENIMIENTO DE LA EMPRESA GAS NATURAL.</t>
  </si>
  <si>
    <t>FABRICA DE TEXTILES DALTEX SA</t>
  </si>
  <si>
    <t>FABRICACION, TEJIDO Y COMERCIALIZACION DE TELAS PARA LA INDUSTRIA MANUFACTURERA</t>
  </si>
  <si>
    <t>CL 65 NO. 93 63</t>
  </si>
  <si>
    <t>LA INFORMACION FUE SUMINISTRADA POR EL GERENTEADMI</t>
  </si>
  <si>
    <t>SE RADICO CARTA DE SOLICITUD PARA PERMISO DE VERTIMIENTOS Y EMISIONES ATMOSFERICAS CON FECHA MAYO 03/2006, SIN SER RESPONDIDA A LA FECHA.</t>
  </si>
  <si>
    <t>TRIGUS SA / AGRODELICIAS SA / ALIMENTOS PIPO SA / GENERACION COLOMBIA SA</t>
  </si>
  <si>
    <t>FABRICACION DE PRODUCTOS CARNICOS, LACTEOS Y PANADERIA PARA LA INDUSTRIA ALIMENTICIA</t>
  </si>
  <si>
    <t>CL 64 NO. 89 A 75</t>
  </si>
  <si>
    <t>ESTE HORNO SE ENCUENTRA UBICADO EN LA EMPRESA TRIG</t>
  </si>
  <si>
    <t>LA EMPRESA ALIMENTOS PIPO SA SE DEDICA A LA FABRICACION DE PRODUCTOS LACTEOS; LA EMPRESA TRIGUS SA SE DEDICA A LA FABRICACION DE PAN; LA EMPRESA AGRODELICIAS SA SE DEDICA A LA FABRICACION DE DERIVADOS CARNICOS. LAS TRES INDUSTRIAS QUEDAN UBICADAS EN LAS M</t>
  </si>
  <si>
    <t>ESTA CALDERA SE ENCUENTRA UBICADA EN LA EMPRESA AL</t>
  </si>
  <si>
    <t>TINTORERIA EL DORADO LTDA</t>
  </si>
  <si>
    <t>PROCESAMIENTO, TEÑIDO Y ACABADO DE TODA CLASE DE TELAS</t>
  </si>
  <si>
    <t>CL 65 BIS NO. 91 57</t>
  </si>
  <si>
    <t>ESTA CALDERA FUE RECONVERTIDA A GAS NATURAL. ANTES</t>
  </si>
  <si>
    <t>LABORATORIOS NICOLE SA</t>
  </si>
  <si>
    <t>FABRICACION Y DISTRIBUCION DE VITAMINAS Y PROVITAMINAS NATURALES PARA CONSUMO HUMANO</t>
  </si>
  <si>
    <t>CL 75 NO. 85 33</t>
  </si>
  <si>
    <t>EL CONSUMO DE GAS SE COMPARTE CON UNA ESTUFA DE LA</t>
  </si>
  <si>
    <t>FRUTOS DE LOS ANDES FRUANDES LTDA</t>
  </si>
  <si>
    <t>DESHIDRATACION Y COMERCIALIZACION DE FRUTA PARA CONSUMO DIRECTO</t>
  </si>
  <si>
    <t>CR 40 A NO. 16 34 SUR</t>
  </si>
  <si>
    <t>LA DESHIDRATACION DE LA FRUTA SE HACE A UNA TEMPER</t>
  </si>
  <si>
    <t>PARA LA ESTACIONALIDAD TRABAJAN CON LA ESTACIONALIDAD DE LA FRUTA, EN ESTE CASO EL MANGO QUE ES EL PRODUCTO MAS PROCESADO EN LA EMPRESA, EN LA EPOCA DE COSECHA SE INCREMENTA LA PRODUCCION DE ENERO A ABRIL.</t>
  </si>
  <si>
    <t>BAYER CROPSCIENCE (CROPSA LTDA)</t>
  </si>
  <si>
    <t>COMERCIALIZACION DE PRODUCTOS AGROQUIMICOS Y BIOTECNOLOGICOS</t>
  </si>
  <si>
    <t>CR 58 NO. 10 76</t>
  </si>
  <si>
    <t>LA CALDERA ES UN EQUIPO QUE SE UTILIZA PARA EL CAS</t>
  </si>
  <si>
    <t>PRODUCTOS FLORESTA LTDA</t>
  </si>
  <si>
    <t>FABRICACION DE PERFUMES Y PRODUCTOS DE ASEO INDUTRIAL Y DEL HOGAR (BETUN, VARSOL Y CERA PARA PISOS)</t>
  </si>
  <si>
    <t>ACL 13 NO. 56 91 (NUEVA DIRECCION)</t>
  </si>
  <si>
    <t>LA EMPRESA ADQUIRIO LA CALDERA USADA; DESDE EL 200</t>
  </si>
  <si>
    <t>CONSORCIO NUEVO RENACER (CEMENTERIO DEL NORTE / CEMENTERIO CHAPINERO)</t>
  </si>
  <si>
    <t>CREMACION DE CADAVERES Y RESTOS HUMANOS</t>
  </si>
  <si>
    <t>CR 36 NO. 68 10</t>
  </si>
  <si>
    <t>TRABAJAN TODAS LAS SEMANAS DEL AÑO. LA CAPACIDAD R</t>
  </si>
  <si>
    <t>ALIMENTOS VEGETALES RONI LTDA</t>
  </si>
  <si>
    <t>ELABORACION DE PULPA DE FRUTA PARA CONSUMO HUMANO</t>
  </si>
  <si>
    <t>CL 70 NO. 15 95 (NUEVA DIRECCION)</t>
  </si>
  <si>
    <t>SE TOMAN VACACIONES LAS TRES (3) PRIMERAS SEMANAS</t>
  </si>
  <si>
    <t>HEALTHFOOD SA</t>
  </si>
  <si>
    <t>PRODUCCION DE ALIMENTOS PARA CONSUMO HUMANO (Ver observaciones)</t>
  </si>
  <si>
    <t>CL 94 B NO. 56 24</t>
  </si>
  <si>
    <t>LA EMPRESA PRODUCE ALIMENTOS DE VARIOS TIPOS, ENTR</t>
  </si>
  <si>
    <t>FUNDACION ABOOD SHAIO</t>
  </si>
  <si>
    <t>PRESTACION DE SERVICIOS MEDICOS Y DE SALUD</t>
  </si>
  <si>
    <t>DIAG 115 A NO. 70 C 75</t>
  </si>
  <si>
    <t>MANUFACTURAS MUNDIAL FARMACEUITCA S.A. (MMFSA)</t>
  </si>
  <si>
    <t>CR 106 NO. 15 25 LOTE 92 ZONA FRANCA</t>
  </si>
  <si>
    <t>LA CALDERA ES DUAL CON ACPM (DIESEL), PERO NO ESTA</t>
  </si>
  <si>
    <t>LA EMPRESA SE CLASIFICO COMO GRANDE PERO CUENTA CON 50 EMPLEADOS EN PLANTA</t>
  </si>
  <si>
    <t>AGA FANO FABRICA NACIONAL DE OXIGENO S.A</t>
  </si>
  <si>
    <t>FABRICACION DISTRIBUCION Y COMERCIALIZACION DE GASES INDUSTRIALES Y MEDICINALES</t>
  </si>
  <si>
    <t>CR 68 NO. 11 51</t>
  </si>
  <si>
    <t>BAYER S.A.</t>
  </si>
  <si>
    <t>ND</t>
  </si>
  <si>
    <t>LAVANDERÍA Y TINTORERÍA BURBUJAS</t>
  </si>
  <si>
    <t>CR 69 NO. 37 D 66 SUR</t>
  </si>
  <si>
    <t>COMPANIA MANUFACTURERA DEL PAN COMAPAN</t>
  </si>
  <si>
    <t>ELABORACION DE PRODUCTOS DE PANADERIA</t>
  </si>
  <si>
    <t>CR 42 NO. 13 57</t>
  </si>
  <si>
    <t>CYQUIM DE COLOMBIA S.A.</t>
  </si>
  <si>
    <t>IMPORTACION FABRICACION DISTRIBUCION Y COMERCIALIZACION DE PRODUCTOS QUIMICOS INDUSTRIALES DENTRO Y FUERA DEL PAIS</t>
  </si>
  <si>
    <t>FRIGORIFICO GUADALUPE S.A.</t>
  </si>
  <si>
    <t>ACTIVIDADES DE SERVICIOS AGRICOLAS Y GANADEROS EXCEPTO ACTIVIDADES VETERINARIAS</t>
  </si>
  <si>
    <t>AUTOPISTA SUR NO. 66 78</t>
  </si>
  <si>
    <t>TINTORERÍA GAMATEX LTDA</t>
  </si>
  <si>
    <t>DIAG 3 SUR NO. 22 19</t>
  </si>
  <si>
    <t>GENERAL MOTORS COLMOTORES S.A.</t>
  </si>
  <si>
    <t>ENSAMBLE DE VEHICULOS AUTOMOTORES</t>
  </si>
  <si>
    <t>CL 56 A SUR NO. 33 53</t>
  </si>
  <si>
    <t>SON DUALES GAS NATURAL / DIESEL. EL CONSUMO DE COM</t>
  </si>
  <si>
    <t>LABORATORIOS RYAN DE COLOMBIA S EN C</t>
  </si>
  <si>
    <t>FABRICACION Y COMERCIALIZACION DE PRODUCTOS FARMACEUTICOS INYECTABLES PARA USO HUMANO</t>
  </si>
  <si>
    <t>CR 71 D NO. 50 05</t>
  </si>
  <si>
    <t>ESTA CALDERA FUE RECONVERTIDA A GAS NATURAL EN EL</t>
  </si>
  <si>
    <t>INDUSTRIAS LA CORUNA LTDA</t>
  </si>
  <si>
    <t>FABRICACION DE ALIMENTOS PARA EL CONSUMO HUMANO A BASE DE FRUTAS Y VERDURAS.</t>
  </si>
  <si>
    <t>ACR 80 G NO. 2 42</t>
  </si>
  <si>
    <t>EL CONSUMO DE GAS SE OBTUVO DE UN PROMERDIO QUE PO</t>
  </si>
  <si>
    <t>LA ESPERANZA INDUSTRIAL DE ALIMENTOS LTDA</t>
  </si>
  <si>
    <t>PRODUCCION DE CARNES EMBUTIDAS PARA EL CONSUMO HUMANO</t>
  </si>
  <si>
    <t>CL 36 D SUR NO. 78 A 18</t>
  </si>
  <si>
    <t>EL CONSUMO TOTAL DE GAS AL MES ES DEL ORDEN DE 800</t>
  </si>
  <si>
    <t>LA DIRECCION CONSIGNADA POR EL ENCUESTADOR NO ES LA MISMA DISPONIBLE EN EL LA LISTA DE EMPRESAS ASIGNADAS (DIRECCION ORIGINAL: CRA 78 K NO. 35 A 75 SUR).</t>
  </si>
  <si>
    <t>MARCHEN S.A. (M D &amp; C SA)</t>
  </si>
  <si>
    <t>FABRICACION DE DETERGENTE EN POLVO PARA USO DOMESTICO</t>
  </si>
  <si>
    <t>AUTOPISTA SUR NO. 60 01</t>
  </si>
  <si>
    <t>CADA 21 DIAS DE HACE LIMPIEZA DE EQUIPOS. INGRESO</t>
  </si>
  <si>
    <t>AZUL K SA</t>
  </si>
  <si>
    <t>PRODUCCION Y COMERCIALIZACION DE JABONES Y PRODUCTOS DE LIMPIEZA PARA EL HOGAR Y LA INDUSTRIA</t>
  </si>
  <si>
    <t>AUTOPISTA SUR NO. 60 51</t>
  </si>
  <si>
    <t>SE REALIZARON MUESTREOS ISOCINETICOS EN 2005. SON</t>
  </si>
  <si>
    <t>COMESTIBLES LAS AMERICAS LTDA</t>
  </si>
  <si>
    <t>FABRICACION DE ALIMENTOS PARA EL CONSUMO HUMANO (BOCADILLOS, PANELITAS Y HERPOS)</t>
  </si>
  <si>
    <t>AV 6 NO. 38 36</t>
  </si>
  <si>
    <t>SE REALIZA MANTENIMIENTO CADA 15 DIAS. TODOS LOS A</t>
  </si>
  <si>
    <t>INDUSTRIAS CAMPI LTDA</t>
  </si>
  <si>
    <t>PRODUCCION DE TAPETES PARA AUTOMOVILES Y KITS DE CARRETERA</t>
  </si>
  <si>
    <t>CL 10 NO. 38 75</t>
  </si>
  <si>
    <t>SON TRES HORNOS IGUALES Y NO HAY MAS FUENTES QUE C</t>
  </si>
  <si>
    <t>PRODUCTOS NISOL LTDA</t>
  </si>
  <si>
    <t>PRODUCCION DE IMPERMEABILIZANTES Y MORTEROS PARA EL SECTOR DE LA CONSTRUCCION</t>
  </si>
  <si>
    <t>CL 11 A NO. 40 41</t>
  </si>
  <si>
    <t>ANTES UTILIZABAN DIESEL Y SE CAMBIARON A GAS NATUR</t>
  </si>
  <si>
    <t>TIKAL INTERNACIONAL SA</t>
  </si>
  <si>
    <t>PRODUCCION DE ARTICULOS DE CAUCHO PARA USO GENERAL</t>
  </si>
  <si>
    <t>TRANS 42 NO. 9 80</t>
  </si>
  <si>
    <t>MANTENIMIENTO DE LA CALDERA CADA OCHO (8) DIAS (PR</t>
  </si>
  <si>
    <t>SURAMERICANA DE VALVULAS SA</t>
  </si>
  <si>
    <t>FABRICACION DE VALVULAS PARA GAS Y AGUA</t>
  </si>
  <si>
    <t>TRANS 42 NO. 9 70</t>
  </si>
  <si>
    <t>HACE VEINTE (20) DIAS LES INSTALARON GAS NATURAL.</t>
  </si>
  <si>
    <t>AL PRIMER HORNO LE CABEN 700 Kg DE RETINA. LA MARCA DE LOS HORNOS NO ESTA DISPONIBLE (NO POSEE REGISTROS NI PLAQUETAS).</t>
  </si>
  <si>
    <t>AL PRIMER HORNO LE CABEN 350 Kg DE RETINA. LA MARCA DE LOS HORNOS NO ESTA DISPONIBLE (NO POSEE REGISTROS NI PLAQUETAS).</t>
  </si>
  <si>
    <t>LIZARAZO SIERRA LTDA</t>
  </si>
  <si>
    <t>FUNDICION DE METALES NO FERROSOS (BRONCE Y ALUMINIO, ARTISTICO, DECORACION HIERRO FORJADO, MALLAS PARA CHIMENEA Y MOBILIARIO) Y SEÑALIZACION PUBLICITARIA</t>
  </si>
  <si>
    <t>CR 66 A NO. 12 A 47</t>
  </si>
  <si>
    <t>LA EMPRESA TRABAJA DESDE HACE 40 AÑOS Y EL HORNO S</t>
  </si>
  <si>
    <t>DISTRIBUCIONES JACE LTDA</t>
  </si>
  <si>
    <t>FABRICACION Y DISTRIBUCION DE PRODUCTOS ALIMENTICIOS (BOCADILLOS, GALLETAS Y OBLEAS)</t>
  </si>
  <si>
    <t>CR 41 NO. 5 A 38</t>
  </si>
  <si>
    <t>NO SE TIENE DATOS DE CONSUMO POR QUE LA CALDERA YA</t>
  </si>
  <si>
    <t>POSEEN UN HORNO ELECTRICO QUE YA NO SE USA. SE HACIAN GALETAS DE MANTEQUILLA. TIENE 4 WAFLEROS PARA HACER GALLETAS.</t>
  </si>
  <si>
    <t>PRODUCTOS DESHIDRATADOS LONG LIFE FOODS LTDA</t>
  </si>
  <si>
    <t>ELABORACION DE FRUTAS Y VEGETALES DESHIDRATADOS PARA CONSUMO HUMANO</t>
  </si>
  <si>
    <t>CR 31 NO. 12 40</t>
  </si>
  <si>
    <t>SE CONSUMEN DOS (2) CILINDROS DE 100 lb ESTANDAR D</t>
  </si>
  <si>
    <t>DELINC LTDA</t>
  </si>
  <si>
    <t>ELABORACION DE PANES Y PASTELES EN GENERAL</t>
  </si>
  <si>
    <t>CL 12 NO. 33 58</t>
  </si>
  <si>
    <t>LOS CONSUMOS TOTALES DEL MES DE MARZO (390 m3/mes)</t>
  </si>
  <si>
    <t>TINTORERIA IRIS LTDA</t>
  </si>
  <si>
    <t>FABRICACION DE GASA Y ELEMENTOS QUIRURGICOS PARA LA INDUSTRIA DE LA SALUD</t>
  </si>
  <si>
    <t>CR 34 A NO. 10 56 (NUEVA DIRECCION)</t>
  </si>
  <si>
    <t>SE INGRESO A PLANTA Y SE VERIFICO LA INFORMACION</t>
  </si>
  <si>
    <t>FIELTROS Y PARTES LTDA</t>
  </si>
  <si>
    <t>FABRICACION DE FIELTROS EN LANA PARA LA INDUSTRIA</t>
  </si>
  <si>
    <t>CR 34 NO. 10 20</t>
  </si>
  <si>
    <t>EL DATO DE CONSUMO HACE REFERENCIA AL CONSUMO PROM</t>
  </si>
  <si>
    <t>PRODUCTOS BOXEADOR DE COLOMBIA LTDA</t>
  </si>
  <si>
    <t>FABRICACION DE LAMINAS Y REPUESTOS TECNICOS EN CAUCHO.</t>
  </si>
  <si>
    <t>CR 34 NO. 10 80 / 10 77</t>
  </si>
  <si>
    <t>SE CONSUMEN 1000 GALONES DE COMBUSTIBLE CADA SEIS</t>
  </si>
  <si>
    <t>COMPAÑÍA PETROQUIMICA HOREB LTDA</t>
  </si>
  <si>
    <t>ELABORACION DE ACEITE MINERAL PARA LA INDUSTRIA COSMETICA Y ALIMENTICIA</t>
  </si>
  <si>
    <t>ACL 6 NO. 31 A 18</t>
  </si>
  <si>
    <t>NINGUNO</t>
  </si>
  <si>
    <t>AMERICANA DE RODILLOS ADR SA</t>
  </si>
  <si>
    <t>FABRICACION DE CAUCHO PARA RODILLOS DE MAQUINAS LITOGRAFICAS</t>
  </si>
  <si>
    <t>CR 33 NO. 10 49</t>
  </si>
  <si>
    <t>SE CONSUMEN 200 Gal DE DIESEL CADA TRES (3) MESES</t>
  </si>
  <si>
    <t>PROROYAL &amp; CIA LTDA</t>
  </si>
  <si>
    <t>FABRICACION DE MANGUERAS EN CAUCHO PARA AUTOMOVILES</t>
  </si>
  <si>
    <t>CR 31 A NO. 10 39</t>
  </si>
  <si>
    <t>LOS CONSUMOS TOTALES PARA EL MES DE DICIEMBRE/2007</t>
  </si>
  <si>
    <t>MAIN COLOMBIA SA</t>
  </si>
  <si>
    <t>FABRICACION DE SUELOS EN CAUCHO PARA ZAPATOS</t>
  </si>
  <si>
    <t>CR 34 A NO. 10 68 (DIRECCION NUEVA)</t>
  </si>
  <si>
    <t>LOS CONSUMOS TOTALES PARA EL MES DE FEBRERO (2,072</t>
  </si>
  <si>
    <t>MANUFACTURAS DE CAUCHO MANUEL ENRIQUE DIAZ Y CIA LTDA</t>
  </si>
  <si>
    <t>ELABORACION DE PARTES EN CAUCHO PARA LA INDUSTRIA EN GENERAL</t>
  </si>
  <si>
    <t>CR 31 A NO. 6 67</t>
  </si>
  <si>
    <t>NO SE CUENTA CON EL DATO EXACTO DE LA CAPACIDAD DE</t>
  </si>
  <si>
    <t>FUNDICION RIVEROS LTDA</t>
  </si>
  <si>
    <t>FUNDICION DE HIERRO PARA RESPUESTOS (HIERRO COLADO)</t>
  </si>
  <si>
    <t>CR 31 A NO. 8 70</t>
  </si>
  <si>
    <t>HORNO DE CUBILOTE.</t>
  </si>
  <si>
    <t>LA CAPACIDAD DEL HORNO ES DE 800 Kg. LA DIRECCION Y LA GEORREFERENCIACION CORRESPONDEN A LA UBICACIÓN DE LA PLANTA. LA DIRECCION DE LA SEDE ADMINISTRATIVA ES CL 8 NO. 30 05</t>
  </si>
  <si>
    <t>FUNDICIONES CAPITAL LTDA</t>
  </si>
  <si>
    <t>FUNDICION DE HIERRO PARA LINEAS DE PRODUCCION DE BOMBAS DE AGUA</t>
  </si>
  <si>
    <t>CR 35 NO. 10 62</t>
  </si>
  <si>
    <t>LA CAPACIDAD DEL HORNO EN MASA ES DE 500 Kg.</t>
  </si>
  <si>
    <t>PARMET LTDA</t>
  </si>
  <si>
    <t>FABRICACION DE ESTANTERIA EN LAMINA PARA SUPERMERCADOS</t>
  </si>
  <si>
    <t>CR 31 NO. 11 45</t>
  </si>
  <si>
    <t>LA INFORMACION ACERCA DEL CONSUMO DE GAS NATURAL S</t>
  </si>
  <si>
    <t>FRIAGRO SA</t>
  </si>
  <si>
    <t>ELABORACION DE PAPA A LA FRANCESA</t>
  </si>
  <si>
    <t>TRANS 39 A NO. 20 A 26</t>
  </si>
  <si>
    <t>GLP: GAS PROPANO. SEGUN INFORMA EL CONTACTO, EL HO</t>
  </si>
  <si>
    <t>FRIGORIFICO BILBOA LTDA</t>
  </si>
  <si>
    <t>FABRICACION Y COMERCIALIZACION DE PRODUCTOS CARNICOS PARA CONSUMO HUMANO (JAMON)</t>
  </si>
  <si>
    <t>CL 37 D NO. 68 M 40 SUR</t>
  </si>
  <si>
    <t>CONSUMOS DE GAS MENSUAL PARA TODA LA PLANTA: ENERO</t>
  </si>
  <si>
    <t>INFORMACION DEL QUEMADOR: 250,000 BTU/h (7327 KW).</t>
  </si>
  <si>
    <t>CONSERVAS DEL BOSQUE LTDA</t>
  </si>
  <si>
    <t>PRODUCCION Y COMERCIALIZACION DE SALSAS Y VINAGRES PARA LA INDUSTRIA ALIMENTICIA EN GENERAL</t>
  </si>
  <si>
    <t>CR 69 NO. 36 42 SUR</t>
  </si>
  <si>
    <t>CONSUMO DE COMBUSTIBLE SOLO PARA LA CALDERA: ENERO</t>
  </si>
  <si>
    <t>ACEITE RENDIDOR LTDA</t>
  </si>
  <si>
    <t>PRODUCCION Y COMERCIALIZACION DE PRODUCTOS DE AJONJOLI PARA CONSUMO HUMANO</t>
  </si>
  <si>
    <t>CR 69 A NO. 31 45 SUR</t>
  </si>
  <si>
    <t>CONSUMO DE GAS EXCLUSIVOS DE LA CALDERA Y EL HORNO</t>
  </si>
  <si>
    <t>PRODUCCION Y COMERCIALIZACION D EPRODUCTOS DE AJONJOLI PARA CONSUMO HUMANO</t>
  </si>
  <si>
    <t>FABRICA Y COMERCIALIZADORA DE ALIMENTOS COLOMBIANOS LTDA</t>
  </si>
  <si>
    <t>PRODUCCION Y COMERCIALIZACION DE CAFÉ Y CACAO PARA CONSUMO HUMANO</t>
  </si>
  <si>
    <t>CL 35 SUR NO. 70 29</t>
  </si>
  <si>
    <t>EL QUEMADOR TIENE UNA CAPACIDAD DE 116/125 KW. EL</t>
  </si>
  <si>
    <t>COMESTIBLES COLIBRI LTDA</t>
  </si>
  <si>
    <t>FABRICACION Y COMERCIALIZACION DE CONFITERIA PARA CONSUMO HUMANO</t>
  </si>
  <si>
    <t>CR 69 B NO. 36 48 SUR</t>
  </si>
  <si>
    <t>LA EMPRESA CUENTA CON SIETE (7) QUEMADORES TIPO FO</t>
  </si>
  <si>
    <t>ICOPROM LTDA</t>
  </si>
  <si>
    <t>FABRICACION DE EMPAQUES DE MADERA (GUACALES) PARA USO INDUSTRIAL</t>
  </si>
  <si>
    <t>CR 69 A NO. 36 86 SUR</t>
  </si>
  <si>
    <t>EL HORNO TRABAJA 3 DIAS EN EL MES (TRABAJO POR PRO</t>
  </si>
  <si>
    <t>LABORATORIO CHEMIPLUS LTDA</t>
  </si>
  <si>
    <t>PRODUCCION Y MAQUILADO DE PRODUCTOS COSMETICOS (SHAMPOO Y CREMAS) PARA CONSUMO HUMANO</t>
  </si>
  <si>
    <t>CL 35 SUR NO. 70 13</t>
  </si>
  <si>
    <t>EL DUCTO TIENE UN SOLO NIPLE. EL DATO DE CONSUMO D</t>
  </si>
  <si>
    <t>FUNDIACOPLES CIA LTDA</t>
  </si>
  <si>
    <t>FUNDICION DE PARTES PARA SSISTEMAS D ERIEGO EN ALUMINIO</t>
  </si>
  <si>
    <t>CR 69 BIS NO. 37 B 25 SUR</t>
  </si>
  <si>
    <t>EL QUEMADOR ES E 2.5 HP. SE REALIZO VISITA A LA PL</t>
  </si>
  <si>
    <t>FUNDICIONES MACIAS CIA LTDA</t>
  </si>
  <si>
    <t>FUNDICION DE METALES NO FERROSOS PARA MAQUINARIA INDUSTRIAL</t>
  </si>
  <si>
    <t>CL 33 SUR NO. 87 A 29</t>
  </si>
  <si>
    <t>SE VERIFICO EL FUNCIONAMIENTO DEL HORNO. EL CONSUM</t>
  </si>
  <si>
    <t>ACEITES Y GRASAS VEGETALES SA ACEGRASAS SA</t>
  </si>
  <si>
    <t>PRODUCCION DE ACEITES Y GRASAS VEGETALES PARA CONSUMO HUMANO</t>
  </si>
  <si>
    <t>AUTOPISTA SUR NO. 57 21</t>
  </si>
  <si>
    <t>ESTA CALDERA TRABAJA STAND BY. LOS CONSUMOS DE GAS</t>
  </si>
  <si>
    <t>SEGÚN EL REGISTRO DE LA CAMARA DE COMERCIO ESTA EMPRESA SE ENCUENTRA LOCALIZADA EN KENNEDY (POR ESO SE ASIGNO). SIN EMBARGO SE CORROBORO EN CAMPO QUE SE ENCUENTRA UBICADA EN TUNJUELITO</t>
  </si>
  <si>
    <t>ESTA CALDERA TRABAJA CONTINUO DURANTE TODO EL AÑO.</t>
  </si>
  <si>
    <t>ESTA CALDERA TRABAJA DE APOYO SOLO CUANDO SE HACE</t>
  </si>
  <si>
    <t>LOS CONSUMOS DE GAS NATURAL PROMEDIO DE LOS ULTIMO</t>
  </si>
  <si>
    <t>ESTE CALDERIN ESTA FUERA DE FUNCIONAMIENTO HACE MA</t>
  </si>
  <si>
    <t>PRODUCTOS QUIMICOS PANAMERICANOS SA</t>
  </si>
  <si>
    <t>FABRICACION DE DETERGENTES DE USO INDUSTRIAL Y DOMESTICO</t>
  </si>
  <si>
    <t>CR 57 NO. 45 A 94 SUR</t>
  </si>
  <si>
    <t>EL CONSUMO DE GAS QUE COMPRENDE LAS CALDERAS, EL C</t>
  </si>
  <si>
    <t>LA CALDERA 1 TIENE UN MES DE OPERACIÓN, NO TIENE D</t>
  </si>
  <si>
    <t>BANDAS Y ELASTICOS LTDA</t>
  </si>
  <si>
    <t>PRODUCCION DE CINTAS ELASTICAS PARA CONFECCION</t>
  </si>
  <si>
    <t>CL 9 NO. 68 41</t>
  </si>
  <si>
    <t>CONSUMO PROMEDIO DEL ULTIMO RECIBO DE GAS: DICIEMB</t>
  </si>
  <si>
    <t>ESTA CALDERA SE UTILIZA EN CASO DE MANTENIMIENTO O</t>
  </si>
  <si>
    <t>CLOROX DE COLOMBIA SA</t>
  </si>
  <si>
    <t>FABRICACION DE PRODUCTOS DE ASEO Y LIMPIEZA PARA EL HOGAR</t>
  </si>
  <si>
    <t>CR 68 B NO. 12 A 20</t>
  </si>
  <si>
    <t>EL CONSUMO SE TOMO DEL RECIBO DE GAS: JULIO/2007 (</t>
  </si>
  <si>
    <t>INGENIERIA ELECTRICA Y COMUNICACIONES IGM LTDA (IGM INGENIERIA LTDA)</t>
  </si>
  <si>
    <t>METALMECANICA - FABRICACION DE PUERTAS Y MAQUINAS PARA USO INDUSTRIAL</t>
  </si>
  <si>
    <t>CL 11 NO. 68 50</t>
  </si>
  <si>
    <t>LA POTENCIA NO LA TENIAN. NO SE PUDO ACCEDER A LAS</t>
  </si>
  <si>
    <t>LA EMPRESA CUENTA CON 45 EMPLEADOS (LO QUE LA CLASIFICARIA COMO INDUSTRIA PEQUEÑA). SIN EMBARGO ANTE CAMARA DE COMERCIO APARECE COMO MEDIANA INDUSTRIA (DATO APORTADO POR EL CONTACTO)</t>
  </si>
  <si>
    <t>SAFE COLOMBIANA SA</t>
  </si>
  <si>
    <t>FABRICACION DE CERRADURAS PARA TODO TIPO DE USO.</t>
  </si>
  <si>
    <t>CL 9 NO. 68 77</t>
  </si>
  <si>
    <t>EL CONSUMO DE GLP ES DE UN (1) CILINDRO POR SEMANA</t>
  </si>
  <si>
    <t>HELADOS GULIVER LTDA</t>
  </si>
  <si>
    <t>FABRICACION DE HELADOS PARA EL CONSUMO HUMANO</t>
  </si>
  <si>
    <t>CL 54 NO. 74 B 27</t>
  </si>
  <si>
    <t>PARA EL CALCULO DEL TIEMPO DE OPERACIÓN ANUAL SE T</t>
  </si>
  <si>
    <t>REENCAUCHADORA AMERICA LTDA</t>
  </si>
  <si>
    <t>REENCAUCHE DE TODO TIPO DE LLANTAS PARA VEHICULO</t>
  </si>
  <si>
    <t>CL 68 A NO. 87 38</t>
  </si>
  <si>
    <t>INFORMACION OBTENIDA DEL INFORME "ASISTENCIAS TECN</t>
  </si>
  <si>
    <t>ALIMENTOS JOSE A LTDA</t>
  </si>
  <si>
    <t>FABRICACION Y COMERCIALIZACION DE ALIMENTOS (GOLOSINAS, AREQUIPE Y PRODUCTOS LACTEOS) PARA EL CONSUMO HUMANO</t>
  </si>
  <si>
    <t>CR 88 NO. 74 A 18</t>
  </si>
  <si>
    <t>CONSUMO DE LOS ULTIMOS MESES (SEGÚN EL RECIBO DEL</t>
  </si>
  <si>
    <t>QUEMADOR MARCA POWER FLAME.</t>
  </si>
  <si>
    <t>CI DUGOTEZ SA</t>
  </si>
  <si>
    <t>PRODUCCION Y COMERCIALIZACION DE PRENDAS DE VESTIR (ROPA INTERIOR, PIJAMAS Y ROPA DEPORTIVA)</t>
  </si>
  <si>
    <t>CR 88 A NO. 64 D 58 (PLANTA 2)</t>
  </si>
  <si>
    <t>LA CALDERAS DE ESTA PLANTA (PLANTA 2) SON "DUALES</t>
  </si>
  <si>
    <t>LA EMPRESA CUENTA CON TRES (3) PLANTAS DE PRODUCCION UBICADAS EN ENGATIVA. CADA PLANTA CUENTA CON SU CALDERA (POR ESTE MOTIVO CADA CALDERA REGISTRA UNA DIRECCION DE UBICACIÓN DISTINTA). LA PLANTA 1 NO TIENE FUENTE POR QUE SEGUN EL CONTACTO SE UTILIZA LA C</t>
  </si>
  <si>
    <t>CL 64 C NO. 88 A 39 (PLANTA 3)</t>
  </si>
  <si>
    <t>LA CALDERA DE ESTA PLANTA (PLANTA 3) ES "DUAL"; E</t>
  </si>
  <si>
    <t>LUBRICANTES Y SOLUBLES DE COLOMBIA LTDA (LUBRISOL DE COLOMBIA)</t>
  </si>
  <si>
    <t>PRODUCCION DE ACEITES, REFRIGERANTES Y SOLUBLES INDUSTRIALES PARA EL SECTOR INDUSTRIAL</t>
  </si>
  <si>
    <t>CL 68 A NO. 89 03 / 89 05</t>
  </si>
  <si>
    <t>LA PLANTA ENTRA EN PERIODO DE VACACIONES POR TRES</t>
  </si>
  <si>
    <t>COMESTIBLES MANJARES EU</t>
  </si>
  <si>
    <t>FABRICACION DE PRODUCTOS DE PANADERA PARA CONSUMO HUMANO</t>
  </si>
  <si>
    <t>CL 70 A NO. 90 B 10</t>
  </si>
  <si>
    <t>LA EMPRESA CUENTA CON DOS HORNOS, PERO ESTE HORNO</t>
  </si>
  <si>
    <t>LA EMPRESA CUENTA CON DOS HORNOS. DURANTE 20 DIAS</t>
  </si>
  <si>
    <t>SALSAMENTARIA INDUCOLCARNES LTDA</t>
  </si>
  <si>
    <t>FABRICACION DE PRODUCTOS CARNICOS PARA EL CONSUMO HUMANO</t>
  </si>
  <si>
    <t>CL 81 NO. 90 57</t>
  </si>
  <si>
    <t>LOS CONSUMOS DE GAS REGISTRADOS EN LOS ULTIMOS SEI</t>
  </si>
  <si>
    <t>800 K</t>
  </si>
  <si>
    <t>400 K</t>
  </si>
  <si>
    <t>ALIMENTOS LIOFILIZADOS DE COLOMBIA SA</t>
  </si>
  <si>
    <t>DESHIDRATACION DE ALIMENTOS (PRINCIPALMENTE FRUTAS) PARA EL CONSUMO HUMANO.</t>
  </si>
  <si>
    <t>CR 92 NO. 64 C 24</t>
  </si>
  <si>
    <t>EL DATO DE CAPACIDAD REPORTADO POR EL CONTACTO ES</t>
  </si>
  <si>
    <t>PROALINA LTDA (PROCESADORA DE ALIMENTOS NATURALES LTDA).</t>
  </si>
  <si>
    <t>PRODUCCION DE PULPAS DE FRUTA Y ADEREZOS PARA CONSUMO HUMANO</t>
  </si>
  <si>
    <t>CL 65 A NO. 93 10</t>
  </si>
  <si>
    <t>GLP: GAS PROPANO. LA PLANTA ENTRA EN PERIODO DE VA</t>
  </si>
  <si>
    <t>LA PLANTA ENTRA EN PERIODO DE VACACIONES COLECTIVA</t>
  </si>
  <si>
    <t>JOHN ANTONIO PARRA SOLANO (CREACIONES BODY PERFECT)</t>
  </si>
  <si>
    <t>CONFECCION DE ROPA INTERIOR Y FAJAS EN CAUCHO Y LATEX</t>
  </si>
  <si>
    <t>CR 59 NO. 40 78</t>
  </si>
  <si>
    <t>LA EMPRESA TIENE UN HORNO PARA VULCANIZACION DE CA</t>
  </si>
  <si>
    <t>CARLOS ARTURO GONZALEZ LUNA (TOSTADORA DE CAFÉ TRES MARIAS)</t>
  </si>
  <si>
    <t>TOSTADO Y PRODUCCION DE CAFÉ PARA CONSUMO HUMANO</t>
  </si>
  <si>
    <t>CR 57 NO. 5 A 42</t>
  </si>
  <si>
    <t>EL VALOR DEL CONSUMO ES E PROMEDIO DE LOS ILTIMOS</t>
  </si>
  <si>
    <t>VICTORIA ISABEL BONILLA GONZALEZ (CAUCHOS LOS COMUNEROS)</t>
  </si>
  <si>
    <t>ELABORACION DE PARTES EN CAUCHO PARA LA INDUSTRIA</t>
  </si>
  <si>
    <t>ACL 6 NO. 34 32</t>
  </si>
  <si>
    <t>SE TOMAN VACACIONES DURANTE TRES (3) SEMANAS EN EL</t>
  </si>
  <si>
    <t>VIALAMBRE LTDA</t>
  </si>
  <si>
    <t>FABRICACION Y COMERCIALIZACION DE PRODUCTOS EN ALAMBRA (GANCHOS, MALLAS DE EXHIBICION)</t>
  </si>
  <si>
    <t>CR 32 A NO. 10 A 88</t>
  </si>
  <si>
    <t>LA EMPRESA FABRICA Y COMERCIALIZA PRODUCTOS DE ALA</t>
  </si>
  <si>
    <t>LEGT METALISTERIA EU</t>
  </si>
  <si>
    <t>FABRICACION DE HERRAJES PARA SOFACAMA EN HIERRO</t>
  </si>
  <si>
    <t>CL 40 F NO. 80 J 50 SUR</t>
  </si>
  <si>
    <t>EL CONSUMO DE GAS NATURAL DEL ULTIMO MES FUE DE 93</t>
  </si>
  <si>
    <t>FUNDIANDINA LTDA</t>
  </si>
  <si>
    <t>FUNDICION DE HERRO COLADO PARA CAMPANAS DE FRENO DE AUTOMOVILES</t>
  </si>
  <si>
    <t>CL 40 C NO. 80 J 18 SUR</t>
  </si>
  <si>
    <t>EL HORNO SOLO ESTA EN FUNCIONAMIENTO UNA VEZ AL ME</t>
  </si>
  <si>
    <t>RAOS LTDA</t>
  </si>
  <si>
    <t>ELABORACION DE PRODUCTOS ALIMENTICIOS (ACHIRAS) PARA CONSUMO HUMANO</t>
  </si>
  <si>
    <t>CR 93 A NO. 38 B 23 SUR</t>
  </si>
  <si>
    <t>LA CHIMENEA NO ESTA CONECTADA DEBIDAMENTE. LA INFO</t>
  </si>
  <si>
    <t>NO FUE POSIBLE OBTENER EL CIIU POR QUE NO SE ENCONTRABA EN LA EMPRESA PERSONAL ADMINISTRATIVO.</t>
  </si>
  <si>
    <t>ARMALCO SA</t>
  </si>
  <si>
    <t>FABRICACION Y COMERCIALIZACION DE PRODUCTOS EN ACERO (CABLE, VARILLAS Y LAMINAS PARA CONSTRUCCION)</t>
  </si>
  <si>
    <t>AV CIUDAD DE CALI NO. 13 C 50</t>
  </si>
  <si>
    <t>NO SE TRABAJAN 48 DOMINGOS Y 17 FESTIVOS. CAPACIDA</t>
  </si>
  <si>
    <t>LA CALDERA SI TIENE DUCTO PERO NO CUENTA CON NIPLE</t>
  </si>
  <si>
    <t>NO SE TRABAJAN 48 DOMINGOS Y 17 FESTIVOS. 24 dias/</t>
  </si>
  <si>
    <t>COLOMBIANA DE ESTRUCTURAS Y GALVANIZADOS CODEGALV LTDA</t>
  </si>
  <si>
    <t>SERVICIO DE RECUBRIMIENTOS GALVANICOS DE PIEZAS ESTRUCTURALES EN ACERO PARA LA INDUSTRIA</t>
  </si>
  <si>
    <t>CL 10 B NO. 89 A 57</t>
  </si>
  <si>
    <t>EL HORNO CUENTA CON CUATRO (4) QUEMADORES 800,000</t>
  </si>
  <si>
    <t>ESTRUGAL LTDA</t>
  </si>
  <si>
    <t>SERVICIO DE RECUBRIMIENTOS GALVANICOS DE PIEZAS METALICAS INDUSTRIALES</t>
  </si>
  <si>
    <t>CR 89 NO. 10 42</t>
  </si>
  <si>
    <t>TIENEN UN HORNO CON DOS (2) QUEMADORES DE 800,000</t>
  </si>
  <si>
    <t>FRIGORIFICO SAN MARTIN DE PORRES LTDA</t>
  </si>
  <si>
    <t>PRODUCCION, TRANSFORMACION Y CONSERVACION DE CARNES Y DERIVADOS CARNICOS PARA CONSUMO HUMANO</t>
  </si>
  <si>
    <t>ACR 86 NO. 15 A 91</t>
  </si>
  <si>
    <t>76 DIAS NO OPERAN (DOMINGOS, FESTIVOS Y DIAS SANTO</t>
  </si>
  <si>
    <t>ESTA CALDERA OPERA EN STAND-BY (EVENTUALIDADES DEL</t>
  </si>
  <si>
    <t>EL DATO DE TIEMPO DE OPERACION ANUAL SE OBTUVO MUL</t>
  </si>
  <si>
    <t>TOYS CAN LTDA</t>
  </si>
  <si>
    <t>PRODUCCION Y COMERCIALIZACION DE JUGUETES CANINOS EN CARNAZA PARA CONSUMO ANIMAL</t>
  </si>
  <si>
    <t>ACR 86 NO. 15 08</t>
  </si>
  <si>
    <t>EL HORNO TRABAJA CON DOS (2) QUEMADORES MARCA RIEL</t>
  </si>
  <si>
    <t>SURTIMADERAS DEL OCCIDENTE LTDA</t>
  </si>
  <si>
    <t>COMERCIALIZACION DE MADERAS PARA CONSTRUCCION, EBANISTERIA, USO INDUSTRIAL Y DOMESTICO</t>
  </si>
  <si>
    <t>ACL 12 NO. 83 09 (NUEVA DIRECCION)</t>
  </si>
  <si>
    <t>CONSUMO DE GAS EXCLUSIVO PARA EL HORNO (DATOS); EN</t>
  </si>
  <si>
    <t>DIEZ (10) DIAS POR MES DURAN CARGANDO MATERIAL.</t>
  </si>
  <si>
    <t>CORRUGADOS ESPECIALES LTDA.</t>
  </si>
  <si>
    <t>FABRICACION Y COMERCIALIZACION DE EMPAQUES  DE CARTON CORRUGADO PARA USO INDUSTRIAL</t>
  </si>
  <si>
    <t>CR 83 NO. 13 F 77</t>
  </si>
  <si>
    <t>EL DATO DE TIEMPO DE OPERACION ANUAL SE CALCULO EN</t>
  </si>
  <si>
    <t>RUBBEREX LTDA</t>
  </si>
  <si>
    <t>FABRICACION Y COMERCIALIZACION DE GUANTES DE CAUCHO PARA USO DOMESTICO, MULTIUSO E INDUSTRIAL</t>
  </si>
  <si>
    <t>CL 15 A NO. 81 G 85</t>
  </si>
  <si>
    <t>NO POSEEN INFORMACION DEL QUEMADOR NI LA CAPACIDAD</t>
  </si>
  <si>
    <t>INDUSTRIAS METALICAS AYA LTDA</t>
  </si>
  <si>
    <t>FABRICACION DE MUEBLES METALICOS PARA EL HOGAR Y LA OFICINA</t>
  </si>
  <si>
    <t>TRANS 78 C NO. 6 D 27</t>
  </si>
  <si>
    <t>SE REALIZO VISITA A LA PLANTA DE PRODUCCION. EL DU</t>
  </si>
  <si>
    <t>BATERIAS CAMPEON Y CIA LTDA</t>
  </si>
  <si>
    <t>ENSAMBLE Y COMERCIALIZACION DE BATERIAS Y REPUESTOS ELECTRICOS</t>
  </si>
  <si>
    <t>ACL 22 SUR NO. 72 83</t>
  </si>
  <si>
    <t>EL CONSUMO TOTAL DE COMBUSTIBLE ES DE 1,038 m3/mes</t>
  </si>
  <si>
    <t>CONSERVAS DEL CASINO SA</t>
  </si>
  <si>
    <t>ELABORACION Y DISTRIBUCION DE ADEREZOS (SALSA, MAYONESA) PARA LA INDUSTRIA ALIMENTICIA.</t>
  </si>
  <si>
    <t>AV BOYACA NO. 37 95 SUR INT 6</t>
  </si>
  <si>
    <t>SE HIZO RECONVERSION A GAS NATURAL EN EL AÑO 2003.</t>
  </si>
  <si>
    <t>TORCAR LTDA</t>
  </si>
  <si>
    <t>FABRICACION Y COMERCIALIZACION DE PIEZAS EN ALUMINIO PARA HERRAJES DE ENERGIA Y PARTES DE BRILLADORA</t>
  </si>
  <si>
    <t>CR 72 D 38 81 SUR</t>
  </si>
  <si>
    <t>NO SE TIENEN DATOS DE POTENCIA DEL EQUIPO POR SER</t>
  </si>
  <si>
    <t>JOSE EPIFANIO PAEZ LEON (MAKRO ACOPLES)</t>
  </si>
  <si>
    <t>FUNDICION DE ALUMINIO PARA FABRICACION DE ACOPLES PARA EQUIPOS DE RIEGO DE AGUA</t>
  </si>
  <si>
    <t>CL 43 SUR NO. 87 36</t>
  </si>
  <si>
    <t>EL DATO DE CONSUMO DE COMBUSTIBLE SE OBTUVO DE UN</t>
  </si>
  <si>
    <t>TEMPERATURA DE FUNDICION: 500-550ºC. HAY UN VIEJO EXTRACTOR PERO NO HAY UNA CHIMENEA EXCLUSIVA PARA LOS RESIDUOS (HUMO) DE LA QUEMA DEL COMBUSTIBLE (GAS NATURAL).</t>
  </si>
  <si>
    <t>GERSON JOAQUIN CARREÑO VARGAS (GEISE MANGUERAS)</t>
  </si>
  <si>
    <t>FABRICACION DE MANGUERAS EN CAUCHO PARA RADIADORES DE TODO TIPO DE VEHICULOS.</t>
  </si>
  <si>
    <t>CL 38 B SUR NO. 82 A 30</t>
  </si>
  <si>
    <t>LOS DATOS DE LA CALDERA (MARCA Y AÑO DE FABRICACION) SE TOMARON DEL CATALOGO DE COMPRA DE LA CALDERA.</t>
  </si>
  <si>
    <t>JOSE ANTONIO PAEZ LOPEZ (JM BOGOTANA DE ACOPLES)</t>
  </si>
  <si>
    <t>ELABORACION DE ACOPLES EN ALUMINIO PARA AUTOMOVILES</t>
  </si>
  <si>
    <t>CR 80 A NO. 10 F 63</t>
  </si>
  <si>
    <t>EL HORNO NO CUENTA CON UNA CHIMENEA; ES ABIERTO EN</t>
  </si>
  <si>
    <t>PRODUCTOS LACTEOS VITALAC LTDA</t>
  </si>
  <si>
    <t>FABRICACION DE KUMIS Y YOGURT</t>
  </si>
  <si>
    <t>TRANS 72 F BIS NO. 41 40 SUR</t>
  </si>
  <si>
    <t>EL CONTACTO INFORMA QUE LA CALDERA TIENEN UNA CAPA</t>
  </si>
  <si>
    <t>RICARDO SERRANO RAMIREZ</t>
  </si>
  <si>
    <t>PRODUCCION DE PERFILES DE CAUCHO PARA INDUSTRIA DE ZAPATOS Y SECTOR AUTOMOTRIZ</t>
  </si>
  <si>
    <t>CL 63 L NO. 123 23</t>
  </si>
  <si>
    <t>LA INFORMACION SOBRE LA CALDERA FUE TOMADA DE LA P</t>
  </si>
  <si>
    <t>CARLOS JULIO POVEDA CASTELLANOS</t>
  </si>
  <si>
    <t>CR 124 NO. 63 L 33</t>
  </si>
  <si>
    <t>LA INFORMACION SOBRE EL CONSUMO DE COMBUSTIBLE SE</t>
  </si>
  <si>
    <t>MUELLES PLT LTDA</t>
  </si>
  <si>
    <t>FABRICACION Y COMERCIALIZACION DE MUELLES Y HOJAS DE RESORTES PARA VEHICULOS DE CARGA PESADA</t>
  </si>
  <si>
    <t>AV CIUDAD DE CALI NO. 7 D 54</t>
  </si>
  <si>
    <t>EN TOTAL NO SE OPERAN 104 dias/año (INCLUYE SABADO</t>
  </si>
  <si>
    <t>REENCAUCHADORA INTERNACIONAL CI</t>
  </si>
  <si>
    <t>SERVICIOS DE REENCAUCHE DE LLANTAS PARA VEHICULOS DE CARGA PESADA</t>
  </si>
  <si>
    <t>CR 84 NO. 7 D 41</t>
  </si>
  <si>
    <t>EL GAS LO UTILIZAN EXCLUSIVAMENTE EN LA CALDERA; S</t>
  </si>
  <si>
    <t>DIAS NO TRABAJADOS: SEMANA SANTA, VACACIONES COLECTIVAS (15 DIC - 9 ENE)</t>
  </si>
  <si>
    <t>REFRIGERACION ELECTRICIDAD Y AUTOMATISMOS LTDA</t>
  </si>
  <si>
    <t>FABRICACION DE CUARTOS FRIOS Y EQUIPOS DE REFRIGERACION PARA LA INDUSTRIA EN GENERAL.</t>
  </si>
  <si>
    <t>CR 82 NO. 7 D 41</t>
  </si>
  <si>
    <t>EL GAS LO UTILIZAN EXCLUSIVAMENTE EN EL HORNO; SUS</t>
  </si>
  <si>
    <t>PASTELERIA CYRANO LTDA</t>
  </si>
  <si>
    <t>FABRICACION Y COMERCIALIZACION DE PRODUCTOS DE BISCOCHERIA Y PANADERIA PARA CONSUMO HUMANO</t>
  </si>
  <si>
    <t>CR 18 B NO. 22 11 (NUEVA DIRECCION)</t>
  </si>
  <si>
    <t>LA CALDERA NO OPERA HACE MAS DE UN AÑO. SE ENCUENT</t>
  </si>
  <si>
    <t>LA RAZON SOCIAL DERIVADOS LACTEOS ROXANA LTDA ESTA EN LIQUIDACION. ACTUALMENTE SE ENCUENTRA EN ESTE SITIO ESTA EMPRESA (PASTELERIA CYRANO)</t>
  </si>
  <si>
    <t>ESTE HORNO FUNCIONA A GAS NATURAL Y TAMBIEN LLEVA</t>
  </si>
  <si>
    <t>JOSE MONROY Y CIA LTDA</t>
  </si>
  <si>
    <t>FABRICACION Y COMERCIALIZACION DE PRODUCTOS DE MADERA (LAMINAS Y PERFILES)</t>
  </si>
  <si>
    <t>CR 19 A NO. 22 C 75</t>
  </si>
  <si>
    <t>ESTE HORNO TRABAJA COMO UN INTERCAMBIADOR DE CALOR</t>
  </si>
  <si>
    <t>LA EMPRESA ESTA GESTIONANDO EL DESMONTE DEL HORNO.</t>
  </si>
  <si>
    <t>ARMANDO SANCHEZ GOMEZ (ASG FUNDICION)</t>
  </si>
  <si>
    <t>FUNDICION DE METALES NO FERROSOS</t>
  </si>
  <si>
    <t>CL 34 SUR NO. 71 D 30</t>
  </si>
  <si>
    <t>EL HORNO TIENEN 3 MESES DE HABER SIDO FABRICADO. S</t>
  </si>
  <si>
    <t>MARIA ELISA DIAZ DE PARRA (LA SABANA DE UBATE)</t>
  </si>
  <si>
    <t>FABRICACION DE MANTEQUILLA Y CREMA DE LECHE.</t>
  </si>
  <si>
    <t>CL 37 A NO. 68 I 48</t>
  </si>
  <si>
    <t>SE VERIFICARON LOS DATOS OBTENIDOS POR MEDIO DE UN</t>
  </si>
  <si>
    <t>EDGAR ALBADAN RODRIGUEZ (BALONES CARMAR)</t>
  </si>
  <si>
    <t>FABRICACION Y COMERCIALIZACION DE BALONES DE CUERO SINTETICO PARA LA INDUSTRIA DEPORTIVA</t>
  </si>
  <si>
    <t>CR 69 BIS NO. 37 B 95 SUR</t>
  </si>
  <si>
    <t>LA CALDERA SE ENCUENTRA PARADA HACE UN AÑO APROXIM</t>
  </si>
  <si>
    <t>REENCAUCHADORA SURAMERICA LTDA</t>
  </si>
  <si>
    <t>REENCAUCHE DE LLANTAS PARA EL SECTOR TRANSPORTE (TODO TIPO DE VEHICULOS)</t>
  </si>
  <si>
    <t>CR 29 NO. 38 A 42 SUR</t>
  </si>
  <si>
    <t>LA CALDERA FUE RECONVERTIDA A GAS (ANTES UTILIZABA</t>
  </si>
  <si>
    <t>METALURGICAS MATAMOROS Y CIA S EN C</t>
  </si>
  <si>
    <t>FUNDICION DE METAL Y PRODUCCION DE PIEZAS EN ALUMINIO Y HIERRO SOBRE PEDIDO PARA EL SECTOR INDUSTRIAL</t>
  </si>
  <si>
    <t>CR 28 NO. 38 50 SUR</t>
  </si>
  <si>
    <t>EN DICIEMBRE CUENTAN CON 20 DIAS DE VACACIONES</t>
  </si>
  <si>
    <t>REENCAUCHADORA ÉXITO LTDA</t>
  </si>
  <si>
    <t>TRANS 22 NO. 38 B 72 SUR</t>
  </si>
  <si>
    <t>REENCAUCHADORA RENOVANDO LTDA</t>
  </si>
  <si>
    <t>REENCAUCHE DE LLANTAS PARA EL SECTOR TRANSPORTE (TODO TIPO DE AUTOMOVIL)</t>
  </si>
  <si>
    <t>CL 35 SUR NO. 30 71</t>
  </si>
  <si>
    <t>NO SE TRABAJA DOMINGOS NI FESTIVOS. CALCULOS DE TI</t>
  </si>
  <si>
    <t>POSEE UN FILTRO DE MANGAS Y UN CICLON, PERO ES UTILIZADO PARA UN PROCESO DE PRODUCCION Y NO PARA LA CALDERA.</t>
  </si>
  <si>
    <t>MAZDEL PLAZAS RODRIGUEZ</t>
  </si>
  <si>
    <t>FABRICACION DE PIEZAS PLASTICAS (EMBLEMAS PARA VEHICULOS - SIMBOLOS MARCAS DE CARROS)</t>
  </si>
  <si>
    <t>CL 5 A NO. 19 A 36</t>
  </si>
  <si>
    <t>EL DATO DE CONSUMO DE GAS SE OBTUVO DE UN RECIBO.</t>
  </si>
  <si>
    <t>HOSPITAL DE SAN JOSE</t>
  </si>
  <si>
    <t>CL 10 NO. 18 75</t>
  </si>
  <si>
    <t>LA CALDERA TRABAJABA CON CRUDO TRATADO INDUSTRIAL.</t>
  </si>
  <si>
    <t>COMESTIBLES SAN ANTONIO EU (YOLANDA RODRIGUEZ DE PARRA)</t>
  </si>
  <si>
    <t>FABRICACION DE BOCADILLO PARA CONSUMO HUMANO</t>
  </si>
  <si>
    <t>CR 21 NO. 1 F 91</t>
  </si>
  <si>
    <t>CLINICA SAN PEDRO CLAVER (HOSPITAL UNIVERSITARIO MAYOR)</t>
  </si>
  <si>
    <t>AV AMERICAS NO. 28 09</t>
  </si>
  <si>
    <t>EL TRABAJO DE LAS CALDERAS ES CONSTANTE. EL DATO D</t>
  </si>
  <si>
    <t>INDUSTRIA METAL MADERA INMEMA LTDA</t>
  </si>
  <si>
    <t>FABRICACION DE MUEBLES ESCOLARES Y DE OFICINA EN METAL Y MADERA</t>
  </si>
  <si>
    <t>CL 23 A NO. 25 59</t>
  </si>
  <si>
    <t>EL GLP USADO ES GAS PROPANO EN PIPETAS; EL ESTIMAT</t>
  </si>
  <si>
    <t>FUNDICIONES CALDERON LTDA</t>
  </si>
  <si>
    <t>FABRICACIONDE PIEZAS DIVERSAS EN ALUMINIO, HIERRO Y COBRE PARA LA INDUSTRIA (NO HAY LINEA ESPECIFICA).</t>
  </si>
  <si>
    <t>CR 25 NO. 22 A 24</t>
  </si>
  <si>
    <t>EN EL 2005 SE REFACCIONO Y RECONSTRUYO EL HORNO (L</t>
  </si>
  <si>
    <t>IVAN ALVAREZ GUARIN</t>
  </si>
  <si>
    <t>SERVICIO DE PINTURA DE PIEZAS METALICAS (CUALQUIER TIPO)</t>
  </si>
  <si>
    <t>CR 24 NO. 22 C 49 (NUEVA DIRECCION)</t>
  </si>
  <si>
    <t>EL DATO DE TIEMPO DE OPERACIÓN FUE UN ESTIMATIVO D</t>
  </si>
  <si>
    <t>MATISSE GROUP CI SA</t>
  </si>
  <si>
    <t>FABRICACION DE BISUTERIA (JOYERIA DE FANTASIA) EN ALEACION DE ESTANO Y PLOMO</t>
  </si>
  <si>
    <t>CR 25 NO. 22 C 34</t>
  </si>
  <si>
    <t>LA ESTACIONALIDAD INDICA UNOS MAXIMOS EN OCTUBRE,</t>
  </si>
  <si>
    <t>LA S.D.A. YA HABIA REALIZADO LA VISTA Y HABIA ESPECIFICADO SUBIR LAS CHIMENEAS.</t>
  </si>
  <si>
    <t>HOSPITAL MILITAR CENTRAL</t>
  </si>
  <si>
    <t>TRANS 3 R NO. 49 00</t>
  </si>
  <si>
    <t>SOLO TRABAJA ESTA CALDERA.</t>
  </si>
  <si>
    <t>ESTA CALDERA ES DE RESPALDO; OPERA CUANDO SE NECES</t>
  </si>
  <si>
    <t>CRUDO (CASTILLA)</t>
  </si>
  <si>
    <t>ESTA CALDERA NO ESTA TRABAJANDO EN LA ACTUALIDAD.</t>
  </si>
  <si>
    <t>HOSPITAL UNIVERSITARIO SAN IGNACIO</t>
  </si>
  <si>
    <t>CR 7 NO. 40 62</t>
  </si>
  <si>
    <t>LAS CALDERAS TIENEN UN SISTEMA DUAL. HAY DOS Y UNA</t>
  </si>
  <si>
    <t>ESTA CALDERA ESTA EN STND BY COMO SOPORTE DE LA OT</t>
  </si>
  <si>
    <t>CLINICA MARLY SA (CLINICA DE MARLY SA)</t>
  </si>
  <si>
    <t>CL 50 NO. 9 67</t>
  </si>
  <si>
    <t>ESTA CALDERA TRABAJA PERMANENTEMENTE. ES UNA CALDE</t>
  </si>
  <si>
    <t>ESTA CALDERA ES DE RESPALDO. ES UNA CALDERA DE SIS</t>
  </si>
  <si>
    <t>CLINICA NUEVA</t>
  </si>
  <si>
    <t>CL 45 F NO. 16 A 11</t>
  </si>
  <si>
    <t>TEUSAQUILLO</t>
  </si>
  <si>
    <t>LA CADERA TRABAJA EN UN SISTEMA DUAL (CON DIESEL),</t>
  </si>
  <si>
    <t>ESTA CALDERA SE ENCUENTRA EN STAND BY. LA CADERA T</t>
  </si>
  <si>
    <t>CLINICA PALERMO</t>
  </si>
  <si>
    <t>CL 45 C NO. 22 02</t>
  </si>
  <si>
    <t>HAY DOS CALDERAS IDENTICAS CON SISTEMA DUAL (GAS N</t>
  </si>
  <si>
    <t>ESTA CADERA ES DE RESERVA (STAND BY). HAY DOS CALD</t>
  </si>
  <si>
    <t>CLINICA DEL NINO ISS</t>
  </si>
  <si>
    <t>DIAG 40 NO. 48 A 95</t>
  </si>
  <si>
    <t>ALBRON LTDA</t>
  </si>
  <si>
    <t>FABRICACION DE ACCESORIOS ELECTRICOS EN ALUMINIO (ACCESORIOS PARA TUBERIA CONDUIT, CODOS, CONDULETA, TABLEROS, CAJAS DE DERIVACION)</t>
  </si>
  <si>
    <t>CL 7 NO. 31 52</t>
  </si>
  <si>
    <t>POTENCIA DEL QUEMADOR DEL HORNO OBTENIDO DEL MANUA</t>
  </si>
  <si>
    <t>JOANNES ES LA MARCA DEL QUEMADOR.</t>
  </si>
  <si>
    <t>GRANADOS Y CONDECORACIONES LTDA</t>
  </si>
  <si>
    <t>FABRICACION DE MEDALLAS, TROFEOS Y CONDECORACIONES EN LATON.</t>
  </si>
  <si>
    <t>CR 21 NO. 16 70</t>
  </si>
  <si>
    <t>DATO PROMEDIO DE CONSUMO SUMINISTRADO POR EL CONTA</t>
  </si>
  <si>
    <t>EL PROCESO CONSISTE EN EL CALENTAMIENTO DE LATON PARA LOGRAR MEJOR DEFINICION EN LAS PIEZAS EN EL TROQUELADO DE FIGURAS (MEJORAR MALEABILIDAD DEL LATON). ES COMO UN SOPLETE QUE SE INGRESA A UN CUARTO PARA REALIZAR LA OPERACIÓN ANTES MENCIONADA. ES COMO UN</t>
  </si>
  <si>
    <t>MERCADO ZAPATOCA SA</t>
  </si>
  <si>
    <t>PANADERIA Y SUPERMERCADO</t>
  </si>
  <si>
    <t>CR 41 C NO. 2 A 95</t>
  </si>
  <si>
    <t>EL CONSUMO DE COMBUSTIBLE (630 m3/mes) ES PARA LOS</t>
  </si>
  <si>
    <t>DYVAL SA</t>
  </si>
  <si>
    <t>ELABORACION DE PRODUCTOS DE REPOSTERIA, PANADERIA Y GALLETERIA PARA CONSUMO HUMANO (GALLETAS, TORTAS, PASTELES Y DEMAS)</t>
  </si>
  <si>
    <t>CL 63 C NO. 28 A 46</t>
  </si>
  <si>
    <t>LA INDUSTRIA NO OPERA EL PRIMERO DE ENERO, EL 25 D</t>
  </si>
  <si>
    <t>LABORATORIOS RIOSOL LTDA</t>
  </si>
  <si>
    <t>ELABORACION DE PRODUCTOS COSMETICOS Y FARMACEUTICOS PARA USO HUMANO</t>
  </si>
  <si>
    <t>CL 63 NO. 28 80</t>
  </si>
  <si>
    <t>LOS DATOS DE CONSUMO DE COMBUSTIBLE SE OBTUVIERON</t>
  </si>
  <si>
    <t>TEJIDOS SAN REMO SA (TEJIDOS ZEPHIR)</t>
  </si>
  <si>
    <t>ELABORACION DE PRENDAS EN TEJIDO DE PUNTO Y TEJIDO PLANO PARA DAMA</t>
  </si>
  <si>
    <t>CL 66 NO. 19 77</t>
  </si>
  <si>
    <t>EL CONSUMO DE LA CALDERA SOLO FUE POSIBLE CONSEGUI</t>
  </si>
  <si>
    <t>CLINICA COLSANITAS (CLINICA UNIVERSITARIA COLOMBIA)</t>
  </si>
  <si>
    <t>PRESTACION DE SERVICIOS DE SALUD COMPLETOS. CONSULTA, IMÁGENES Y CIRUGIAS. INTERNACION PARA TODOS (NIÑOS, ADULTOS Y ANCIANOS)</t>
  </si>
  <si>
    <t>CL 22 B NO. 66 46</t>
  </si>
  <si>
    <t>LAS CALDERAS FUNCIONAN ALTERNADAMENTE CADA MES DE</t>
  </si>
  <si>
    <t>CORPORACION UNIVERSITARIA JUAN CIUDAD (HOSPITAL UNIVERSITARIO BARRIOS UNIDOS - ANTIGUA MISAEL PASTRANA BORRERO)</t>
  </si>
  <si>
    <t>PRESTACION DE SERVICIOS DE SALUD PARA ADULTOS MAYORES</t>
  </si>
  <si>
    <t>CR 52 NO. 64 A 07 (NUEVA DIRECCION)</t>
  </si>
  <si>
    <t>EL CONSUMO MENCIONADO ES EL DATO QUE SE ENCUENTRA</t>
  </si>
  <si>
    <t>BISUCOL LTDA</t>
  </si>
  <si>
    <t>FABRICACION DE BISUETRIA PRECOLOMBINA</t>
  </si>
  <si>
    <t>CL 128 NO. 44 42</t>
  </si>
  <si>
    <t>TECNIMANGUERAS RM LTDA</t>
  </si>
  <si>
    <t>FABRICACION Y COMERCIALIZACION DE MANGUERAS EN CAUCHO PARA EL SECTOR AUTOMOTRIZ E INDUSTRIAL</t>
  </si>
  <si>
    <t>ACR 21 NO. 7 59 SUR</t>
  </si>
  <si>
    <t>LA CALDERA TRABAJA CON GAS NATURAL EXCLUSIVAMENTE</t>
  </si>
  <si>
    <t>FUNDICIONES ARISTIZABAL EU</t>
  </si>
  <si>
    <t>FUNDICION DE PLACAS PARA CALZADO EN ALUMINIO</t>
  </si>
  <si>
    <t>CL 20 NO. 24 A 49</t>
  </si>
  <si>
    <t>LOS DIAS TRABAJADOS DEL AÑO SE SACARON MULTIPLICAN</t>
  </si>
  <si>
    <t>INDUSTRIAL BARREROS LTDA</t>
  </si>
  <si>
    <t>CONFECCION DE PRENDAS DE VESTIR (ROPA FORMAL PARA DAMA Y CABALLERO)</t>
  </si>
  <si>
    <t>CL 15 SUR NO. 26 55</t>
  </si>
  <si>
    <t>LOS DATOS DE CONSUMO DE GAS PARA EL HORNO SON EXCL</t>
  </si>
  <si>
    <t>COMERCIALIZADORA COMET SA</t>
  </si>
  <si>
    <t>FABRICACION Y COMERCIALIZACION DE AUTOPARTES Y RADIADORES</t>
  </si>
  <si>
    <t>CL 18 SUR NO. 29 44</t>
  </si>
  <si>
    <t>ESTA FUENTE ES UN CRISOL. LOS QUEMADORES SON DE TI</t>
  </si>
  <si>
    <t>LOS CONSUMOS DE GAS NATURAL COMPRENDEN TODOS LOS H</t>
  </si>
  <si>
    <t>STELLA SERRANO LEON</t>
  </si>
  <si>
    <t>FUNDICION DE ZAMAC PARA PIEZAS DE MAQUINARIA Y PIEZAS AUTOMOTRICES</t>
  </si>
  <si>
    <t>CL 3 A SUR NO. 19 63</t>
  </si>
  <si>
    <t>LOS DATOS DEL CONSUMO DE COMBUSTIBLE EN LA EMPRESA</t>
  </si>
  <si>
    <t>ESTE HORNO NO TRABAJA HACE MAS DE UN (1) AÑO. ESTA</t>
  </si>
  <si>
    <t>HOSPITAL SANTA CLARA ESE</t>
  </si>
  <si>
    <t>CR 15 NO. 1 59 SUR</t>
  </si>
  <si>
    <t>LOS DATOS DE CONSUMO DE GAS NATURAL DAN CUENTA DE</t>
  </si>
  <si>
    <t>FUNDACION HOSPITAL DE LA MISERICORDIA</t>
  </si>
  <si>
    <t>AV CARACAS NO. 1 13</t>
  </si>
  <si>
    <t>ESTA CALDERA FUNCIONA DE APOYO (STAND BY). EN CASO</t>
  </si>
  <si>
    <t>HOSPITAL UNIVERSITARIO CLINICA SAN RAFAEL ESE</t>
  </si>
  <si>
    <t>CR 8 NO. 17 45 SUR</t>
  </si>
  <si>
    <t>LAS CALDERAS TRABAJAN TURNADAS UNA POR MES. LOS CO</t>
  </si>
  <si>
    <t>HOSPITAL SAN BLAS II NIVEL ESE</t>
  </si>
  <si>
    <t>CR 3 ESTE NO. 16 72 SUR</t>
  </si>
  <si>
    <t>SAN CRISTOBAL</t>
  </si>
  <si>
    <t>ESTA CALDERA NO OPERA HACE TRES AÑOS (ESTA DAÑADA)</t>
  </si>
  <si>
    <t>EL HORNO ESTA DESMONTADO (NO ESTA OPERANDO ACTUALM</t>
  </si>
  <si>
    <t>HOSPITAL UNIVERSITARIO SAMARITANA ESE</t>
  </si>
  <si>
    <t>CR 8 NO. 0 55 SUR</t>
  </si>
  <si>
    <t>ESTA CALDERA NO TRABAJA HACE MAS DE TRES MESES (DA</t>
  </si>
  <si>
    <t>PLANCHADOS NUEVO MILENIO</t>
  </si>
  <si>
    <t>SERVICIO DE PLANCHADO DE PRENDAS DE VESTIR EN GENERAL</t>
  </si>
  <si>
    <t>CL 18 SUR NO. 14 22</t>
  </si>
  <si>
    <t>EL CONSUMO PROMEDIO MENSUAL ES DE 600 A 700 m3/mes</t>
  </si>
  <si>
    <t>COMPANIA NACIONAL DE SEBOS LTDA CONALSEBOS</t>
  </si>
  <si>
    <t>ELABORACION DE ACEITES Y GRASAS DE ORIGEN VEGETAL Y ANIMAL PARA LA INDUSTRIA.</t>
  </si>
  <si>
    <t>DIAG 47 NO. 59 A 90 SUR</t>
  </si>
  <si>
    <t>EL CONSUMO DE GAS SE OBTUVO DEL RECIBO. LOS DATOS</t>
  </si>
  <si>
    <t>CONTEGRAL</t>
  </si>
  <si>
    <t>DIAG 49 SUR NO. 57 A 95</t>
  </si>
  <si>
    <t>LA CALDERA ES AUTOMATICA. TODOS LOS DATOS FUERON V</t>
  </si>
  <si>
    <t>CONSORCIO METALURGICO NACIONAL LTDA COLMENA</t>
  </si>
  <si>
    <t>FABRICACION Y COMERCIALIZACION DE PRODUCTOS EN HIERRO Y ACERO</t>
  </si>
  <si>
    <t>AUTOPISTA SUR NO. 61 95</t>
  </si>
  <si>
    <t>LAS FUENTES OPERAN CON CRUDO DE RUBIALES. CONSUMEN</t>
  </si>
  <si>
    <t>HFA</t>
  </si>
  <si>
    <t>INDUSTRIA COLOMBIANA DE CARNE S.A.  - INCOLCAR S.A.</t>
  </si>
  <si>
    <t>PRODUCION Y COMERCIALIZACION DE ALIMENTOS ENLATADOS</t>
  </si>
  <si>
    <t>AV BOYACA NO. 47 A 45 SUR</t>
  </si>
  <si>
    <t>SE MEZCLA DE CARBON CON LA CASCARILLA DE PALMA DE</t>
  </si>
  <si>
    <t>INDUSTRIA COLOMBIANA DE CARNE INCOLCAR</t>
  </si>
  <si>
    <t>PROCESADORA DE OLEOGINOSAS ALVARADO LTDA</t>
  </si>
  <si>
    <t>CR 59 A NO. 45 A 60 SUR</t>
  </si>
  <si>
    <t>LOS DATOS DE CONSUMO SE OBTUVIERON DEL RECIBO DE G</t>
  </si>
  <si>
    <t>NACIONAL DE ACABADOS TINTORERIA Y ESTAMPACION  S. A. -NATESA</t>
  </si>
  <si>
    <t>TEJIDO Y ACABADO DE PRODUCTOS TEXTILES PARA LA INDUSTRIA</t>
  </si>
  <si>
    <t>CR 60 NO. 47 63 SUR</t>
  </si>
  <si>
    <t>AMBAS CALDERAS CONSUMEN ENTRE 80-90 Ton/mes. LA IN</t>
  </si>
  <si>
    <t>LA COMUNIDAD ALEDAÑA SE QUEJA DE LA CANTIDAD DE MATERIAL PARTICULADO QUE EMITEN ESTAS FUENTES. SE HIZO INSPECCION VISUAL Y EFECTIVAMENTE LAS CALDERAS EMITEN UNA GRAN CANTIDAD DE MATERIAL PARTICULADO.</t>
  </si>
  <si>
    <t>NACIONAL DE ACABADOS TINTORERIA Y ESTAMPACION NATESA</t>
  </si>
  <si>
    <t>ESTA CALDERA SE ENCUENTRA PARADA DESDE 1993. NO TI</t>
  </si>
  <si>
    <t>COMERCIALIZADORA Y PRODUCTORA FAVILA LTDA</t>
  </si>
  <si>
    <t>FABRICACION Y COMERCIALIZACION DE VINOS Y APERITIVOS</t>
  </si>
  <si>
    <t>CR 59 A NO. 45 A 70 SUR</t>
  </si>
  <si>
    <t>NO SE PUDO VERIFICAR LA CALDERA POR ENCONTRARSE EN</t>
  </si>
  <si>
    <t>SYX FOOTWEAR SA (CROYDON)</t>
  </si>
  <si>
    <t>PRODUCCION Y COMERCIALIZACION DE BOTAS EN PVC, CAUCHO Y ZAPATOS CONVENCIONALES Y DE LINEA INFANTIL</t>
  </si>
  <si>
    <t>CR 61 NO. 48 37 SUR</t>
  </si>
  <si>
    <t>LOS DATOS DE LA CALDERA FUERON SUMINISTRADOS DESDE</t>
  </si>
  <si>
    <t>INDUSTRIA PROCESADORA DE SEBOS Y PIELES NACIONALES LTDA - INPROSEPINAL LTDA- (PLANTA SEBOS)</t>
  </si>
  <si>
    <t>PROCESAMIENTO Y COMERCIALIZACION DE PIELES Y SEBO</t>
  </si>
  <si>
    <t>CR 19 BIS NO. 59 A 37 SUR</t>
  </si>
  <si>
    <t>LOS DATOS DE CONSUMO Y TIEMPO DE OPERACIÓN FUERON</t>
  </si>
  <si>
    <t>INDUSTRIA PROCESADORA DE SEBOS Y PIELES NACIONALES LTDA</t>
  </si>
  <si>
    <t>GK TANERY LTDA</t>
  </si>
  <si>
    <t>CURTIDO Y ADOBO DE PIELES PARA LA INDUSTRIA DEL CUERO.</t>
  </si>
  <si>
    <t>CR 18 NO. 59 07 SUR</t>
  </si>
  <si>
    <t>EL DATO DEL CONSUMO SE OBTUVO DEL RECIBO DEL GAS.</t>
  </si>
  <si>
    <t>LAVANDERIA Y TINTORERIA TINTOTEX</t>
  </si>
  <si>
    <t>SERVICIO DE LAVADO Y TINTURA DE PRENDAS DE VESTIR</t>
  </si>
  <si>
    <t>CR 30 NO. 27 16 SUR</t>
  </si>
  <si>
    <t>LA CALDERA SE UTILIZA PARA CALENTAR AGUA Y GENERAR</t>
  </si>
  <si>
    <t>FRUSERVICE LTDA</t>
  </si>
  <si>
    <t>ELABORACION DE MERMELADAS, JALEAS Y COMPOTAS PARA CONSUMO HUMANO.</t>
  </si>
  <si>
    <t>CR 66 A NO. 11 15</t>
  </si>
  <si>
    <t>LA DIRECION DE ASIGNACION (DIAG 6 SUR NO. 48 A 50)</t>
  </si>
  <si>
    <t>LA PLANTA SE UBICADA EN LA DIAG 6 SUR NO. 48 A 50 (DIRECCION DE ASIGNACION), PERO SE CAMBIARON. LOS DATOS AQUÍ CONSIGNADOS HACEN REFERENCIA A LA NUEVA SEDE.</t>
  </si>
  <si>
    <t>MADERAS Y LAMINAS ESPECIALES LTDA</t>
  </si>
  <si>
    <t>FABRICACION Y PROCESAMIENTO DE MADERA PARA COSNTRUCCION, EXPORTACION Y PROVEEDOR DE CARPINTERIAS.</t>
  </si>
  <si>
    <t>CR 88 I NO. 52 B SUR 3 A</t>
  </si>
  <si>
    <t>EL HORNO TIENE DOS UTILIDADES BASICAS: LA PRIMERA</t>
  </si>
  <si>
    <t>EL HORNO TRABAJA CON GAS NATURAL PERO SE HACE UN PRECALENTAMIENTO CON LEÑA, APROX SE QUEMAN 6 CANECAS DE 55 GALONES. LA EMPRESA TIENE UNOS REGISTROS DEL ICA PARA LA FABRICACION DE ESTIBAS PARA EXPORTAR Y CADA VEZ QUE SE FABRICAN QUEDA UN FORMATO DEL TRATA</t>
  </si>
  <si>
    <t>GOLD FLOWER LTDA</t>
  </si>
  <si>
    <t>FABRICACION DE AROMATICAS Y TES PARA CONSUMO</t>
  </si>
  <si>
    <t>CR 80 I NO. 56 SUR 69</t>
  </si>
  <si>
    <t>EL CONSUMO DE GAS ES EL PROMEDIO DE LOS SEIS ULTIM</t>
  </si>
  <si>
    <t>NO FUE POSIBLE TENER ACCESO A LA MARCA DE LOS QUEMADORES NI LA DEL HORNO. TIENEN 15 DIAS DE VACAIONES EN ENERO Y EN DICIEMBRE.</t>
  </si>
  <si>
    <t>DONADIO LTDA</t>
  </si>
  <si>
    <t>ELABORACION DE SUETERS EN TEJIDO PUNTO</t>
  </si>
  <si>
    <t>CR 68 D NO. 98 A 37</t>
  </si>
  <si>
    <t>LA CALDERA ES RECONVERTIDA DESDE EL 2002. ANTES UT</t>
  </si>
  <si>
    <t>ACERTAR LTDA</t>
  </si>
  <si>
    <t>CONFECCION DE TODA CLASE DE PRENDAS DE VESTIR</t>
  </si>
  <si>
    <t>CR 69 C NO. 94 16</t>
  </si>
  <si>
    <t>LA CALDERA FUE RECONVERTIDA DE DIESEL A GAS NATURA</t>
  </si>
  <si>
    <t>SUMINISTROS PARA ARCHIVO SU ARCHIVO LTDA</t>
  </si>
  <si>
    <t>ELABORACION DE ARCHIVOS (MUEBLES PARA OFICINA)</t>
  </si>
  <si>
    <t>CR 69 B NO. 98 48</t>
  </si>
  <si>
    <t>TIENE UN CICLON PERO NO ESTA EN FUNCIONAMIENTO. EL</t>
  </si>
  <si>
    <t>MEALS DE COLOMBIA S.A.</t>
  </si>
  <si>
    <t>ELABORACION DE PRODUCTOS REFRIGERADOS Y CONGELADOS PARA CONSUMO HUMANO</t>
  </si>
  <si>
    <t>ACR 70 NO. 98 04</t>
  </si>
  <si>
    <t>LA CALDERA DOS ESTA ACTUALMENTE EN STAND-BY. SEGÚN</t>
  </si>
  <si>
    <t>FLEXON LLAVES S.A.</t>
  </si>
  <si>
    <t>ELABORACION Y COMERCIALIZACION DE LLAVES Y HERRAJES</t>
  </si>
  <si>
    <t>ACR 70 NO. 99 55</t>
  </si>
  <si>
    <t>EL CONSUMO GLOBAL DE DIESEL PARA LOS DOS HORNOS ES</t>
  </si>
  <si>
    <t>LA INDUSTRIA FUE ASIGANA EN LA SEMANA 8 ENTRE EL 21 Y EL 25 DE JULIO, PERO LA EMPRESA PIDIO LLEVAR A CABO LA ENCUESTA EL DIA LUNES 28 DE JULIO.</t>
  </si>
  <si>
    <t>EL CODIGO CIIU FUE TOMADO DEL RUT.</t>
  </si>
  <si>
    <t>ROPSHON LTDA</t>
  </si>
  <si>
    <t>ELABORACION DE PRODUCTOS FARMACEUTICOS VETERINARIOS Y HUMANOS</t>
  </si>
  <si>
    <t>CL 166 NO. 45 80</t>
  </si>
  <si>
    <t>EL CONSUMO DE LA CALDERA FUE OBTENIDO, PROMEDIANDO</t>
  </si>
  <si>
    <t>EL MUEBLE SUIZO S.A.</t>
  </si>
  <si>
    <t>ELABORACION Y DISTRIBUCION DE MUEBLES EN MADERA Y FORJA PARA EL HOGAR</t>
  </si>
  <si>
    <t>CL 145 NO. 46 80</t>
  </si>
  <si>
    <t>EL COMBUSTIBLE ES GAS PROPANO, SE CONSUME UNA PIPE</t>
  </si>
  <si>
    <t>EL CODIGO CIIU SE TOMO DEL RUT</t>
  </si>
  <si>
    <t>SE USA CARBON VEGETAL CUANDO HAY ESCACEZ DE CARBON</t>
  </si>
  <si>
    <t>TIENEN TRES SEMANAS DE VACACIONES EN DICIEMBRE</t>
  </si>
  <si>
    <t>PAN PA' YA LTDA</t>
  </si>
  <si>
    <t>ELABORACION DE PRODUCTOS DE PANADERIA, PASTELERIA Y AFINES PARA SU CONSUMO</t>
  </si>
  <si>
    <t>CR 49 NO. 144 53</t>
  </si>
  <si>
    <t>LA POTENCIA DE LOS HORNOS ES LA POTENCIA DE LOS QU</t>
  </si>
  <si>
    <t>EL CODIGO CIIU SE TOMO DEL RUT. SE DETIENEN EL PRIMERO DE ENERO, EL VIERNES SANTO Y EL 25 DE DICIEMBRE.</t>
  </si>
  <si>
    <t>NO SE TIENE EXACTAMENTE UN DATO PARA LOS CONSUMOS</t>
  </si>
  <si>
    <t>DELAY LTDA</t>
  </si>
  <si>
    <t>PASTEURIZACION DE LECHE PARA CONSUMO</t>
  </si>
  <si>
    <t>CL 170 NO. 51 49</t>
  </si>
  <si>
    <t>EL CONSUMO ES EXCLUSIVO DE LA CALDERA Y SE OBTUVO</t>
  </si>
  <si>
    <t>SE DETIENEN EL 1 DE ENERO, EL 25 DE DICIEMBRE Y EL VIERNES SANTO. EL CODIGO CIIU SE TOMO DEL RUT.</t>
  </si>
  <si>
    <t>NO SE TIENEN DATOS DE ESTA CALDERA, PORQUE DEJO DE</t>
  </si>
  <si>
    <t>BRASILENA CARNES FRIAS S.A.</t>
  </si>
  <si>
    <t>ELABORACION DE EMBUTIDOS DE CERDO Y RES PARA CONSUMO</t>
  </si>
  <si>
    <t>CR 88 A NO. 136 39</t>
  </si>
  <si>
    <t>LAS CALDERAS SE ALTERNAN SEMANALMENTE, ES DECIR SO</t>
  </si>
  <si>
    <t>ENE: 3789 M3;FEB:3259 M3; MAR: 3449 M3; ABR: 3355</t>
  </si>
  <si>
    <t>MEDICOL LTDA</t>
  </si>
  <si>
    <t>FABRICACION DE MUEBLES HOSPITALARIOS.</t>
  </si>
  <si>
    <t>CR 72 J BIS NO. 34 80 SUR</t>
  </si>
  <si>
    <t>SE REALIZO UNA VISITA A LA PLANTA DE PRODUCCION. E</t>
  </si>
  <si>
    <t>MASAPAN SA</t>
  </si>
  <si>
    <t>PRODUCCION DE HARINAS, HOJUELAS, CUCHUCO PARA CONSUMO HUMANO</t>
  </si>
  <si>
    <t>AV 3 NO. 34 A 54</t>
  </si>
  <si>
    <t>EXISTE OTRA CALDERA DE 100 BHP PERO NO FUNCIONA. D</t>
  </si>
  <si>
    <t>ULTIMO MUESTREO ISOCINETICO EN AGOSTO DE 2007. PRODUCEN CUCHUCO Y HARINA CRUDA Y HARINA PRECOCIDA DE MAIZ Y HOJUELAS DE CEBADA</t>
  </si>
  <si>
    <t>LABORATORIO LA SANTE SA</t>
  </si>
  <si>
    <t>MANUFACTURA Y COMERCIALIZACION DE MEDICAMENTOS PARA USO HUMANO</t>
  </si>
  <si>
    <t>UNA DE LAS DOS CALDERAS ES RECONVERTIDA PORQUE AN</t>
  </si>
  <si>
    <t>CONSUMO GLOBAL DE 2263 m³/mes POR LAS DOS CALDERAS SEGÚN EL RECIBO DE GAS NATURAL. EL INFORME DE DONDE SE TOMO EL DATO E CONSUMO ES "EFICIENCIA ENERGETICA Y REDUCCION DE LA CONTAMINACION ATMOSFERICA PARA MIPYMES DEL DISTRITO CAPITAL" DE NOVIEMBRE DE 2007.</t>
  </si>
  <si>
    <t>LOS DOS (2) HORNOS DE SECADO DE MATERIA PRIMA FUNC</t>
  </si>
  <si>
    <t>FIBRAPUNTO SA</t>
  </si>
  <si>
    <t>INDUSTRIAL TEXTIL Y DE CONFECCION DE ROPA PARA CABALLEROS</t>
  </si>
  <si>
    <t>AV AMERICAS NO. 40 50</t>
  </si>
  <si>
    <t>LA EMPRESA UTILIZA TRES TIPOS DE COMBUSTIBLE DEPEN</t>
  </si>
  <si>
    <t>EL ULTIMO ESTUDIO ISOCINETICO SE REALIZO HACE UN ANO PERO NO LO TIENEN DISPONIBLE.</t>
  </si>
  <si>
    <t>EL MANTENIMIENTO PREVENTIVO DE LAS CALDERAS LO HAC</t>
  </si>
  <si>
    <t>EN LA EMPRESA SE TEJE LA TELA Y SE TINE LA ROPA.</t>
  </si>
  <si>
    <t>LA CAMPINA SA</t>
  </si>
  <si>
    <t>PRODUCTORA Y COMERCIALIZADORA DE PRODUCTOS LACTEOS PARA CONSUMO HUMANO</t>
  </si>
  <si>
    <t>CL 20 B NO. 42 09</t>
  </si>
  <si>
    <t>LAS DOS CALDERAS FUERON RECONVERTIDAS. CADA CALDER</t>
  </si>
  <si>
    <t>LA CALDERA PEQUENA SE UTILIZA CUANDO LA PRODUCCION</t>
  </si>
  <si>
    <t>ALIMENTOS NUTRION SA</t>
  </si>
  <si>
    <t>PRODUCTORA DE ALIMENTOS BALANCEADOS PARA ANIMALES</t>
  </si>
  <si>
    <t>CR 60 NO. 17 89</t>
  </si>
  <si>
    <t>EL CONSUMO DE COMBUSTIBLE SE OBTUVO DEL DATO DE 11</t>
  </si>
  <si>
    <t>AUNQUE LA EMPRESA TIENE SOLO CINCUENTA (50) EMPLEADOS,  POR ACTIVOS SE CLASIFICO COMO GRANDE. LA EMPRESA TRABAJA TODOS LOS DIAS DEL ANO MENOS LOS FINES DE SEMANA</t>
  </si>
  <si>
    <t>MEDIAS RITCHI SA</t>
  </si>
  <si>
    <t>PROCESO TEXTIL TENIDOS CONFECCION Y ACABADOS DE BODYS Y MEDIAS PARA DAMA</t>
  </si>
  <si>
    <t>CL 19 NO. 63 87</t>
  </si>
  <si>
    <t>CADA CALDERA CUENTA CON CHIMENEA. LA PRIMERA CALDE</t>
  </si>
  <si>
    <t>LA SEGUNDA CALDERA NO SE HA PRENDIDO ESTE ANO. APR</t>
  </si>
  <si>
    <t>LA MARCA REGISTRADA PARA LA SEGUNDA CALDERA ES LA QUE CREE EL JEFE DE MANTENIMIENTO</t>
  </si>
  <si>
    <t>TECNACRIL LTDA (FABER CASTELL)</t>
  </si>
  <si>
    <t>FABRICACION Y COMERCIALIZACION DE ARTICULOS DE DIBUJO PARA USO ESCOLAR</t>
  </si>
  <si>
    <t>CL 17 A NO. 68 70 / 68 48</t>
  </si>
  <si>
    <t>EL CONSUMO GLOBAL DE LA CALDERA Y EL CASINO ES DE</t>
  </si>
  <si>
    <t>TIENEN UNA PLANTA ELECTRICA. CUANDO NO HAY LUZ, ESTA FUNCIONA CON ACPM. CIERTO ANO LA PRODUCCION SE DETUVO POR DOS (2) MESES</t>
  </si>
  <si>
    <t>LABORATORIOS SYNTHESIS LTDA Y COMPANIA S.C.A</t>
  </si>
  <si>
    <t>FABRICACION Y COMERCIALIZACION DE PRODUCTOS FARMACEUTICOS PARA USO HUMANO Y VETERINARIO</t>
  </si>
  <si>
    <t>CR 44 NO. 20 C 73</t>
  </si>
  <si>
    <t>EL CONSUMO GLOBAL DE COMBUSTIBLE INCLUYE LA CALDER</t>
  </si>
  <si>
    <t>ALIMENTOS NUTRICIONALES NATURAL HEALTH E U</t>
  </si>
  <si>
    <t>FABRICACION DE ALIMENTOS NUTRICIONALES PARA HUMANOS</t>
  </si>
  <si>
    <t>CR 66 NO. 3 65</t>
  </si>
  <si>
    <t>SON HORNOS DE DIEZ (10) BANDEJAS. LOS RECIBOS PRES</t>
  </si>
  <si>
    <t>LA EMPRESA TENIA TRES (3) HORNOS, EL TERCERO SE DA</t>
  </si>
  <si>
    <t>LA EMPRESA TIENE UN MES DE VACIONES. TRABAJAN DE LUNES A SABADO. LOS SABADOS SOLO TRABAJAN MEDIO DIA</t>
  </si>
  <si>
    <t>PLEXACRYL LTDA</t>
  </si>
  <si>
    <t>FABRICACION TRANSFORMACION Y COMERCIALIZACION DE LAMINAS ACRILICAS Y POLICARBONATO</t>
  </si>
  <si>
    <t>AV AMERICAS NO. 65 A 35</t>
  </si>
  <si>
    <t>LA CALDERA FUE RECONVERTIDA EN OCTUBRE DE 2006. AN</t>
  </si>
  <si>
    <t>PRESENTAN VEINTE (20) DIAS DE VACACIONES MAS FINES DE SEMANA Y FESTIVOS.</t>
  </si>
  <si>
    <t>FIBREXA LTDA</t>
  </si>
  <si>
    <t>MANUFACTURA DE HILO RECUBIERTO PARA FABRICACION DE MEDIAS</t>
  </si>
  <si>
    <t>AV AMERICAS NO. 52 51</t>
  </si>
  <si>
    <t>LA CALDERA TIENE UN FUNCIONAMIENTO DE 8 h/dia EN T</t>
  </si>
  <si>
    <t>SON FILIALES DE LA EMPRESA WORLDTEXT.</t>
  </si>
  <si>
    <t>INDUSTRIAS HUMCAR LTDA</t>
  </si>
  <si>
    <t>PRODUCCION DE ACCESORIOS PARA TRANSPORTE E INSTALACION DE GAS NATURAL Y GLP</t>
  </si>
  <si>
    <t>AV AMERICAS NO. 64 33</t>
  </si>
  <si>
    <t>EL HORNO TIENE UN DUCTO DE SALIDA QUE FUNCIONA COM</t>
  </si>
  <si>
    <t>LA PLANTA ELECTRICA UTILIZA ACPM EN CASO DE QUE NO HAYA ENERGIA. LOS EMPLEADOS TIENE UN (1) MES DE VACACIONES COLECTIVAS.</t>
  </si>
  <si>
    <t>FORMFIT DE COLOMBIA SA</t>
  </si>
  <si>
    <t>DISENO FABRICACION Y VENTA DE PRENDAS DE ROPA INTERIOR Y PIJAMAS PARA DAMA</t>
  </si>
  <si>
    <t>AV AMERICAS NO. 40 16</t>
  </si>
  <si>
    <t>EL USO DE LA CALDERA ES DE SEIS (6) DE LA MANANA H</t>
  </si>
  <si>
    <t>NO SE HAN REALIZADO MUESTREOS ISOCINETICOS. LA EMPRESA TIENE OTRA PLANTA EN OTRO SECTOR LLAMADA "MARA DICARLI" QUE CONFECCIONA ROPA INTERIOR Y PIJAMA PARA DAMA PERO NO CUENTAN CON HORNOS NI CALDERAS.</t>
  </si>
  <si>
    <t>TOXEMENT SA</t>
  </si>
  <si>
    <t>FABRICACION Y COMERCIALIZACION DE PRODUCTOS QUIMICOS PARA CONSTRUCCION</t>
  </si>
  <si>
    <t>CL 20 C NO. 43 A 52</t>
  </si>
  <si>
    <t>EL CALDERIN TIENE UNA TUBERIA POR DONDE SE TRANSPO</t>
  </si>
  <si>
    <t>CARTON DE COLOMBIA SA</t>
  </si>
  <si>
    <t>FABRICACION DE CAJAS DE CARTON</t>
  </si>
  <si>
    <t>AV AMERICAS NO. 56 41</t>
  </si>
  <si>
    <t>HACE SIETE (7) ANOS TRABAJAN CON GAS NATURAL. EN E</t>
  </si>
  <si>
    <t>EL VAPOR DE LA CALDERA SIRVE PARA CALENTAR EL CARTON Y MEJORAR LA PEGA. LA CALDERA FUE FABRICADA POR COMESA PERO LA MARCA ES DISTRAL.</t>
  </si>
  <si>
    <t>COLMALLAS SA</t>
  </si>
  <si>
    <t>FABRICACION DE MALLAS METALICAS</t>
  </si>
  <si>
    <t>CL 12 NO. 37 53</t>
  </si>
  <si>
    <t>EN LOS ULTIMOS ANOS HA DISMINUIDO LA DEMANDA DEL H</t>
  </si>
  <si>
    <t>TIENEN UN (1) MES DE VACACIONES.</t>
  </si>
  <si>
    <t>TEXTILES MIRATEX SA</t>
  </si>
  <si>
    <t>PRODUCCION DE HILAZAS PARA FABRICACION DE SACOS, MEDIAS, TOALLAS, ETC.</t>
  </si>
  <si>
    <t>CL 12 B 37 31</t>
  </si>
  <si>
    <t>LAS CALDERAS TRABAJAN 24 HORAS AL DIA. APROXIMADAM</t>
  </si>
  <si>
    <t>EN EL MANTENIMIENTO SEMESTRAL DE LAS CALDERAS PARA</t>
  </si>
  <si>
    <t>SE UTILIZA EL VAPOR DE LAS CALDERAS PARA CALENTAMIENTO DE PROCESOS PRODUCTIVOS COMO TENIDO Y SECADO.</t>
  </si>
  <si>
    <t>FACOMALLAS LTDA</t>
  </si>
  <si>
    <t>PROCESAMIENTO DE LAMINAS Y OTROS PRODUCTOS METALICOS PARA CONSTRUCCION E INDUSTRIA</t>
  </si>
  <si>
    <t>CL 12 NO. 38 83</t>
  </si>
  <si>
    <t>EL CONSUMO GLOBAL DE GAS NATURAL ES DE 1000 m³/mes</t>
  </si>
  <si>
    <t>HAY QUEMADORES PARA EL CALENTAMIENTO DE CUBAS</t>
  </si>
  <si>
    <t>PROEMPAQUES LTDA</t>
  </si>
  <si>
    <t>ELABORACION DE EMPAQUES FLEXIBLES PARA INDUSTRIAS FARMACEUTICAS, ALIMENTARIAS, AGRO, ETC</t>
  </si>
  <si>
    <t>CR 42 NO. 20 B 55</t>
  </si>
  <si>
    <t>HACE UN ANO INICIO EL FUNCIONAMIENTO DE LA CALDERA</t>
  </si>
  <si>
    <t>LA MARCA DE LA CALDERA SE ENCUENTRA EN IDIOMA CHINO Y NO SE PUDO LEER LA INFORMACION. TIENEN OTRO QUEMADOR PARA CALENTAR UN TUNEL DE SECADO DE MATERIALES. EL VAPOR DE LA CALDERA SE USA PARA EL SECADO DE MAQUINA IMPRESORA. PROMEDIO CONSUMO DE COMBUSTIBLE P</t>
  </si>
  <si>
    <t>LABORATORIOS SUDAMERICANOS S.A.</t>
  </si>
  <si>
    <t>FABRICACION DE PRODUCTOS DE ASEO PARA EL HOGAR</t>
  </si>
  <si>
    <t>CR 44 NO. 20 C 96</t>
  </si>
  <si>
    <t>TIENEN UNA ESTUFA A GAS. TIENEN UNA CALDERA QUE NO</t>
  </si>
  <si>
    <t>LA CALDERA LA UTILIZABAN PARA HACER PRODUCTOS DE ASEO PERSONAL. MEZCLADOR DE PRODUCTO QUE PRODUCE POLVO ABSORBIDO POR UN SISTEMA TIENE CICLON. USO DE MARMITAS</t>
  </si>
  <si>
    <t>ARBOFARMA S.A.</t>
  </si>
  <si>
    <t>MAQUILACION DE PRODUCTOS FARMACEUTICOS PARA HUMANOS</t>
  </si>
  <si>
    <t>CL 20 A NO. 43 A 50 INT 6</t>
  </si>
  <si>
    <t>TIENEN OTRA CALDERA DE 30 BHP DE CAPACIDAD QUE EST</t>
  </si>
  <si>
    <t>EL VAPOR DE LAS ALDERAS SE USA PARA CALENTAR REACTORES, DERRETIR VASELINA, MEZCLAS Y DESTILACION. TIENEN HORNOS PEQUENOS ELECTRICOS PARA EL SECADO DE PRODUCTOS.</t>
  </si>
  <si>
    <t>SALSAMENTARIA VILASECA</t>
  </si>
  <si>
    <t>FABRICACION, DISTRIBUCION Y VENTA DE PRODCUTOS CARNICOS PROCESADOS</t>
  </si>
  <si>
    <t>CR 34 NO. 10 65</t>
  </si>
  <si>
    <t>LA CALDERA UNO (1) SIEMPRE ESTA EN FUNCIONAMIENTO.</t>
  </si>
  <si>
    <t>TIENEN DOS (2) HORNOS Y TRES (3) MARMITAS QUE FUNCIONAN CON EL VAPOR PRODUCIDO POR LAS CALDERAS. EN ESTOS SE REALIZA EL PROCESO DE COCCION DE LA CARNE.</t>
  </si>
  <si>
    <t>LA CALDERA DOS (2) TIENE LA OPCION DE TRABAJAR CON</t>
  </si>
  <si>
    <t>LA EMPRESA SE CLASIFICO MEDIANA POR ACTIVOS, PERO POR NUMERO DE EMPLEADOS SERIA PEQUENA.</t>
  </si>
  <si>
    <t>DON MAIZ SA</t>
  </si>
  <si>
    <t>ELABORACION DE AREPAS PARA CONSUMO HUMANO</t>
  </si>
  <si>
    <t>CR 31 A NO. 11 75</t>
  </si>
  <si>
    <t>EL CONSUMO GLOBAL ES DE APROXIMADAMENTE 40000 m³/m</t>
  </si>
  <si>
    <t>TIENEN 250 EMPLEADOS PERO 165 ESTAN VINCULADOS DIRECTAMENTE. EL MAIZ SE SELECCIONA, SE REMOJA, SE COCINA, SE LAVA, SE ENFRIA, SE MUELE, SE AMASA Y SE PREPARA.</t>
  </si>
  <si>
    <t>LA CALDERA DOS (2) NO TRABAJA UN MES. CADA CHIMENE</t>
  </si>
  <si>
    <t>LAS CATORCE ESTUFAS INDUSTRIALES Y LA ESTUFA COMERCIAL CONSUMEN EL 50% DEL GAS NATURAL</t>
  </si>
  <si>
    <t>EL PORCENTAJE DE CONSUMO GLOBAL QUE CORRESPONDE A</t>
  </si>
  <si>
    <t>EL HORNO CINCO (5) TIENE DOS (2) DUCTOS DE SALIDA.</t>
  </si>
  <si>
    <t>PROQUINAL SA</t>
  </si>
  <si>
    <t>FABRICACION DE TELA RINILICA PARA TAPICERIA</t>
  </si>
  <si>
    <t>CL 11 A 34 50</t>
  </si>
  <si>
    <t>EN LAS CALDERAS SE CALIENTA ACEITE TERMICO QUE VA</t>
  </si>
  <si>
    <t>EN PROMEDIO TIENEN DOCE (12) TUNELES PARA SECADO DE MATERIAL. NO CONSUMEN COMBUSTIBLE PORQUE FUNCIONAN CON ACEITE TERMICO. DE LOS DOCE (12) TUNELES, SALEN TRES (3) DUCTOS QUE ENTRAN A UN EQUIPO DE DESCONTAMINACION (3), PORQUE LOS VAPORES LLEVAN COMPUESTOS</t>
  </si>
  <si>
    <t>LA CALDERA DOS (2) CONSUME COMBUSTIBLE TODO EL TIE</t>
  </si>
  <si>
    <t>LA CALDERA TRES (3) CONSUME COMBUSTIBLE TODO EL TI</t>
  </si>
  <si>
    <t>EN LA CALDERA CUATRO (4) EL 17% DEL TIEMPO TIENE C</t>
  </si>
  <si>
    <t>LA CALDERA CINCO (5) CONSUME COMBUSTIBLE TODO EL T</t>
  </si>
  <si>
    <t>LA CALDERA SEIS (6) CONSUME COMBUSTIBLE TODO EL TI</t>
  </si>
  <si>
    <t>TEJIDOS FIORELLA LTDA</t>
  </si>
  <si>
    <t>ELABORACION DE TEJIDOS DE PUNTO PARA PRENDAS EXTERIORES PARA DAMA Y CABALLERO</t>
  </si>
  <si>
    <t>CL 12 NO. 32 19</t>
  </si>
  <si>
    <t>LAS CAPACIDADES DE LAS CALDERAS PEQUENAS SON ESTIM</t>
  </si>
  <si>
    <t>EL HORARIO DE OPERACION DE LAS DOS (2) CALDERAS ES DE SIETE Y MEDIA DE LA MANANA A CUATRO Y MEDIA DE LA TARDE.</t>
  </si>
  <si>
    <t>LA CALDERA DOS (2) HACE TRES (3) ANOS OPERABA ANTE</t>
  </si>
  <si>
    <t>EN ENERO TIENEN VACACIONES</t>
  </si>
  <si>
    <t>CERRADURAS DE COLOMBIA CERRACOL S.A.</t>
  </si>
  <si>
    <t>FABRICACION DE CERRADURAS Y CANDADOS</t>
  </si>
  <si>
    <t>CL 11 A BIS NO. 32 A 17</t>
  </si>
  <si>
    <t>EL QUEMADOR DEL HORNO UNO TIENE UNA CAPACIDAD DE 0</t>
  </si>
  <si>
    <t>LA INDUSTRIA FUE ASIGNADA A NATALIA MUNOZ PARA LA SEMANA CUATRO (4), PERO FUE REALIZADA POR MAURICIO GAITAN VARON.</t>
  </si>
  <si>
    <t>LA ESTACIONALIDAD DEL HORNO CUATRO (4) DEPENDE DE</t>
  </si>
  <si>
    <t>RCN TELEVISION S.A.</t>
  </si>
  <si>
    <t>EMPRESA DE COMUNICACIONES Y ENTRETENIMIENTO</t>
  </si>
  <si>
    <t>CL 11 NO. 65 51</t>
  </si>
  <si>
    <t>LA INDUSTRIA QUE SE ENCONTRABA ANTERIORMENTE, NOVA</t>
  </si>
  <si>
    <t>MANUFACTURAS LUCERO SA</t>
  </si>
  <si>
    <t>CONFECCION Y COMERCIALIZACION DE ROPA EXTERIOR PARA DAMA Y CABALLERO</t>
  </si>
  <si>
    <t>AV AMERICAS 39 B 44</t>
  </si>
  <si>
    <t>LA RECONVERSION DE LA CALDERA SE HIZO HACE DOS (2)</t>
  </si>
  <si>
    <t>EL VAPOR DE LA CALDERA SE USA PARA PLANCHADO. LA ESTUFA SE ENCUENTRA EN LA CAFETERIA PARA CALENTAR COMIDA. LA CLASIFICACION CIIU FUE TOMADO DEL RUT</t>
  </si>
  <si>
    <t>MACO S.A</t>
  </si>
  <si>
    <t>COMERCIALIZACION DE EQUIPOS DE DIAGNOSTICO AUTOMOTRIZ ,  PRODUCCION DE PESAS EN PLOMO PARA EL BALANCEO DE LLANTAS</t>
  </si>
  <si>
    <t>CR 62 NO. 13 11</t>
  </si>
  <si>
    <t>PARA EL CONSUMO REGISTRADO EL ENCUESTADO MENCIONO</t>
  </si>
  <si>
    <t>LOS PRODUCTOS EN PLOMO QUE SE REALIZAN SON LAS PESAS PARA EL BALANCEO DE LLANTAS , LOS HORNOS SON PEQUEÑOS Y POSEEN SU DUCTO DE SALIDA DE GASES</t>
  </si>
  <si>
    <t>CREACIONES HELEN E U</t>
  </si>
  <si>
    <t>FABRICACION DE PRODUCTOS   TEXTILES Y DE PRENDAS DE VESTIR</t>
  </si>
  <si>
    <t>AV BOYACA NO. 43 A SUR 95</t>
  </si>
  <si>
    <t>EL CONSUMO DE GAS ES EL PROMEDIO DEL CONSUMO DE MA</t>
  </si>
  <si>
    <t>EL QUEMADOR ES NUEVO Y FUE ADQUIRIDO EN EL ANO 2007.</t>
  </si>
  <si>
    <t>INDUSTRIA TEXTIL COLOMBIANA INTEXCO S.A.</t>
  </si>
  <si>
    <t>FABRICACION DE PRODUCTOS TEXTILES PARA COMERCIO</t>
  </si>
  <si>
    <t>CL 49 SUR NO. 72 B 75</t>
  </si>
  <si>
    <t>UNA CALDERA ESTA FUERA DE FUNCIONAMIENTO DESDE AGOSTO DE 2007. PARAN 30 DIAS AL ANO, GENERALMENTE A FINALES DE ANO.</t>
  </si>
  <si>
    <t>TINTORERIA LA EUROPEA</t>
  </si>
  <si>
    <t>TERMINACION DE PRENDAS DE VESTIR</t>
  </si>
  <si>
    <t>CL 37 G SUR NO. 72 J 76</t>
  </si>
  <si>
    <t>LA CALDERA NO TIENE PLACA. EL DUENO DICE QUE SE ADQUIRIO HACE DOS (2) ANOS PERO NO SABEN EL ANO DE FABRICACION.</t>
  </si>
  <si>
    <t>TINTORERIA SPORT MODA LTDA</t>
  </si>
  <si>
    <t>FABRICACION DE PRODUCTOS TEXTILES PARA COMERCIALIZACION</t>
  </si>
  <si>
    <t>CR 72 K NO. 37 G SUR 03</t>
  </si>
  <si>
    <t>LA CALDERA DOS (2) PARO DE TRABAJAR EN OCTUBRE DE</t>
  </si>
  <si>
    <t>PROHERRAJES LTDA</t>
  </si>
  <si>
    <t>ELABORACION DE METALES PARA MAQUINARIA INDUSTRIAL</t>
  </si>
  <si>
    <t>CR 72 H BIS NO. 37 SUR D 60</t>
  </si>
  <si>
    <t>EL CONSUMO DE GAS ES EL PROMEDIO DE LOS TRES (3) U</t>
  </si>
  <si>
    <t>FUNDICION JULIO RODRIGUEZ (FUNDIGER)</t>
  </si>
  <si>
    <t>FUNDICION DE ALUMINIO PARA MAQUINARIA</t>
  </si>
  <si>
    <t>CR 72 K NO. 34 SUR 90</t>
  </si>
  <si>
    <t>TECNOMETALES LTDA</t>
  </si>
  <si>
    <t>FABRICACION DE PRODUCTOS METALURGICOS INDUSTRIALES</t>
  </si>
  <si>
    <t>CR 72 N NO. 36 SUR 52</t>
  </si>
  <si>
    <t>LA CAPACIDAD DEL HORNO ES EN REALIDAD LA POTENCIA</t>
  </si>
  <si>
    <t>TIENEN UN HORNO FUERA DE MANTENIIENTO EN CHATARRIZACION. NO CUENTAN CON REGISTROS DE COMPRA DE CARBON</t>
  </si>
  <si>
    <t>CONGELAGRO S.A. ( MC CAIN)</t>
  </si>
  <si>
    <t>ELABORACION E IMPORTACION DE PRODUCTOS CONGELADOS</t>
  </si>
  <si>
    <t>CL 49 SUR NO. 72 C 30</t>
  </si>
  <si>
    <t>EL CONSUMO DE GAS CORRESPONDE A LAS DOS (2) CALDER</t>
  </si>
  <si>
    <t>LA CALDERA DOS (2) USA ACEITE TERMICO PARA SU PROC</t>
  </si>
  <si>
    <t>PLASTICOS FLEXIBLES LTDA (PLASFLEX)</t>
  </si>
  <si>
    <t>FABRICACION DE ENVASES PLASTICOS PARA COMERCIALIZACION</t>
  </si>
  <si>
    <t>CR 60 NO. 17 14</t>
  </si>
  <si>
    <t>EL HORNO ES EN REALIDAD UN INTERCAMBIADOR DE CALOR</t>
  </si>
  <si>
    <t>INDUSTRIA DE TRATAMINETOS TERMICOS LTDA (EMPRESA COLOMBIANA DE METALURGIA LIMITADA)</t>
  </si>
  <si>
    <t>SERVICIO DE TRTAMIENTO TERMICO DE METALES INDUSTRIALES</t>
  </si>
  <si>
    <t>CL 17 A NO. 53 37</t>
  </si>
  <si>
    <t>EL CONSUMO TOTAL DE GAS DE LA PLANTA ES DE 14,136</t>
  </si>
  <si>
    <t>PARAN TODOS LOS LUNES MEDIO DIA PARA HACER MANTENIMIENTO.</t>
  </si>
  <si>
    <t>INDUSTRIAL DE CARRETILLAS LTDA</t>
  </si>
  <si>
    <t>FABRICACION METALMECANICA Y PLASTICA DE CARRETILLAS</t>
  </si>
  <si>
    <t>CL 16 NO. 58 38</t>
  </si>
  <si>
    <t>EL HORNO ES UN INTERCAMBIADOR DE CALOR. ES SIMILAR</t>
  </si>
  <si>
    <t>EL PROCESO CONSISTE EN CALENTAR A BAJAS TEMPERATURAS, LAMINAS PLASTICAS PARA DAR FORMA AL MOLDE. SE PARA LA OPERACIÓN EN EL MES DURANTE TRES (3) DIAS PARA SU MANTENIMIENTO</t>
  </si>
  <si>
    <t>TRATAMIENTOS TERMICOS INDUSTRIALES LTDA</t>
  </si>
  <si>
    <t>SERVICIO DE TRTAMIENTO TERMICO PARA PARTES MECANICAS DE USO INDUSTRIAL</t>
  </si>
  <si>
    <t>CL 15 NO. 56 29</t>
  </si>
  <si>
    <t>LA CAPACIDAD DEL HORNO ES LA POTENCIA DEL QUEMADOR</t>
  </si>
  <si>
    <t>LA ESTACIONALIDAD ES VARIABLE DEBIDO A QUE LA PRODUCCION DEPENDE DE LA DEMANDA Y ESTA ES DISCONTINUA.</t>
  </si>
  <si>
    <t>CONSERVAS GRAN UNION LTDA (AREXGO INTERNACIONAL)</t>
  </si>
  <si>
    <t>CONSERVACION DE PRODUCTOS AGRICOLAS PARA CONSUMO</t>
  </si>
  <si>
    <t>CR 106 NO. 15 25 INT 87</t>
  </si>
  <si>
    <t>EN OCTUBRE DE 2003 SE CAMBIO EL COMBUSTIBLE UTILIZ</t>
  </si>
  <si>
    <t>LA RAZON SOCIAL DE LAEMPRESA QUE PRODUCE ES CONSERVAS GRAN UNION, AREXGO INTERNACIONAL ES LA QUE COMERCIALIZA.</t>
  </si>
  <si>
    <t>H R CORPORATION ZONA FRANCA LTDA</t>
  </si>
  <si>
    <t>PRODUCCION Y COMERCIALIZACION DE ARTICULOS DE METALES PARA JOYERIA</t>
  </si>
  <si>
    <t>CR 106 NO. 15 25 MZ 12 BDG 2</t>
  </si>
  <si>
    <t>EL HORNO UNO (1) SE UTILIZA CUANDO EL PRINCIPAL ES</t>
  </si>
  <si>
    <t>TAMBIEN TIENEN CODIGO CIIU G5139</t>
  </si>
  <si>
    <t>UTILIZAN DOS (2) PIPETAS AL MES. EL COMBUSTIBLE QU</t>
  </si>
  <si>
    <t>LIGHTING DE COLOMBIA S.A. (PHILLIPS)</t>
  </si>
  <si>
    <t>FABRICACION DE LAMPARAS ELECTRICAS Y EQUIPOS DE ILUMINACION</t>
  </si>
  <si>
    <t>CR 106 NO. 15 25 INT 134 ZONA FRANCA</t>
  </si>
  <si>
    <t>LA EMPRESA TIENE EN TOTAL 49 FUENTES, DE LAS CUALE</t>
  </si>
  <si>
    <t>EL CALDERIN DOS TIENE LAS MISMAS CARACTERISTICAS D</t>
  </si>
  <si>
    <t>METALURGICAS INDUSTRIALES  - JOSE TRINIDAD MARTINEZ ROJAS</t>
  </si>
  <si>
    <t>FUNDICION DE METALES FERROSOS PARA USO INDUSTRIAL</t>
  </si>
  <si>
    <t>CR 43 NO. 10 A 32</t>
  </si>
  <si>
    <t>EL HORNO ES UN CUBILOTE. LA CAPACIDAD CALORIFICA D</t>
  </si>
  <si>
    <t>FIBERTEX CORPORATION</t>
  </si>
  <si>
    <t>FABRICACION Y COMERCIALIZACION DE PRENDAS DE VESTIR</t>
  </si>
  <si>
    <t>CR 106 NO. 15 25 LOTE 17 A 17 B ZONA FRANCA</t>
  </si>
  <si>
    <t>SE VISITO LA PLANTA Y SE CORROBORA LA INFORMACION</t>
  </si>
  <si>
    <t>PETTACCI INTERNATIONAL S.A.</t>
  </si>
  <si>
    <t>FABRICACION DE ROPA INTERIOR PARA DAMA</t>
  </si>
  <si>
    <t>CR 106 NO. 15 25 INT 22 A B 3 ZONA FRANCA</t>
  </si>
  <si>
    <t>NO SE TIENE EL CONSUMO DE COMBUSTIBLE PORQUE FUE I</t>
  </si>
  <si>
    <t>QUEST INTERNATIONAL S.A.</t>
  </si>
  <si>
    <t>FABRICACION (METALMECANICA) DE EQUIPOS DE TELECOMUNICACIONES</t>
  </si>
  <si>
    <t>CR 106 NO. 15 25 BDG 65 ZONA FRANCA</t>
  </si>
  <si>
    <t>se asume 24 horas de operación y 365 dias</t>
  </si>
  <si>
    <t>ESTA ETAPA CUENTA CON DOS QUEMADORES. ACTUALMENTE</t>
  </si>
  <si>
    <t>SON DUALES GAS NATURAL / DIESEL</t>
  </si>
  <si>
    <t>GUTEMBERTO S.A</t>
  </si>
  <si>
    <t>FABRICA DE TORNILLOS Y ELEMENTOS DE FIJACION</t>
  </si>
  <si>
    <t>CR 68 NO. 12 A 17</t>
  </si>
  <si>
    <t>CUENTA CON 2 HORNOS ELECTRICOS Y UNA PLANTA ELECTR</t>
  </si>
  <si>
    <t>HILANDERIA FONTIBON S.A.</t>
  </si>
  <si>
    <t>FABRICACION Y COMERCIALIZACION DE HILAZAS DE ORIGEN NATURAL Y SINTETICO CRUDAS O PRETENIDAS</t>
  </si>
  <si>
    <t>CR 96 G NO. 17 B 49</t>
  </si>
  <si>
    <t>FUEL OIL</t>
  </si>
  <si>
    <t>LAS FUENTES DOS Y TRES SE ENCUENTRAN PERMANENTEMEN</t>
  </si>
  <si>
    <t>INCOLBESTOS S.A.</t>
  </si>
  <si>
    <t>MANUFACTURA AUTOPARTES</t>
  </si>
  <si>
    <t>ACL 17 NO. 123 B 49</t>
  </si>
  <si>
    <t>CUENTA CON CINCO HORNOS ELECTRICOS Y VARIAS PLANTA</t>
  </si>
  <si>
    <t>ES DUAL FUNCIONA CON GAS NATURAL Y DIESEL</t>
  </si>
  <si>
    <t>AV AMERICAS NO. 52 91</t>
  </si>
  <si>
    <t>INCOLBESTOS PLANTA LAS AMERICAS</t>
  </si>
  <si>
    <t>INDUSTRIAL DE LA GRES LTDA - INDUGRES</t>
  </si>
  <si>
    <t>FABRICACION DE MATERIALES  PARA CONSTRUCCION EN ARCILLA</t>
  </si>
  <si>
    <t>AUTOPISTA SUR NO. 73 B 73</t>
  </si>
  <si>
    <t>CIUDAD BOLÍVAR</t>
  </si>
  <si>
    <t>HL</t>
  </si>
  <si>
    <t>BISONTE S.A.</t>
  </si>
  <si>
    <t>FABRICACION Y DISTRIBUCION DE PRODUCTOS DE CUIDADO DE CALZADO Y ASEO HOGAR</t>
  </si>
  <si>
    <t>CR 22 NO. 15 32</t>
  </si>
  <si>
    <t>LA CALDERA DOS FUNCIONA DE FORMA ALTERNA</t>
  </si>
  <si>
    <t>COMERCIALIZADORA SBC OIL</t>
  </si>
  <si>
    <t>PRODUCCION DE ACEITE MINERAL BLANCO</t>
  </si>
  <si>
    <t>CR 80 NO. 16 D 53</t>
  </si>
  <si>
    <t>COMPANIA COLOMBIANA AUTOMOTRIZ</t>
  </si>
  <si>
    <t>CL 13 NO. 38 54</t>
  </si>
  <si>
    <t>LA OPERACIÓN DE LAS TRES CALDERAS SE ROTA DE LA SI</t>
  </si>
  <si>
    <t>PERFEX</t>
  </si>
  <si>
    <t>FABRICACION DE DETERGENTES Y DESINFECTANTES</t>
  </si>
  <si>
    <t>CL 23 NO. 6 42</t>
  </si>
  <si>
    <t>SANTA FE</t>
  </si>
  <si>
    <t>PERMODA S.A.</t>
  </si>
  <si>
    <t>CONFECCION TEXTIL</t>
  </si>
  <si>
    <t>CL 19 A NO. 69 B 40</t>
  </si>
  <si>
    <t>ESTA SE ENCUENTRA EN STAND BY</t>
  </si>
  <si>
    <t>CARBON BITUMINOSO</t>
  </si>
  <si>
    <t>ESTA CALDERA PUEDE OPERA 18 h/dia SEGÚN LA PRODUCC</t>
  </si>
  <si>
    <t>ETERNA S.A.</t>
  </si>
  <si>
    <t>FABRICACION Y COMERCIALIZACION DE PRODUCTOS DE CAUCHO</t>
  </si>
  <si>
    <t>CR 66 NO. 13 83</t>
  </si>
  <si>
    <t>INVERSIONES FLOREZ LAMPREA (PAN GUADALUPE)</t>
  </si>
  <si>
    <t>CL 4 A NO. 34 44</t>
  </si>
  <si>
    <t>EL CONSUMO PROMEDIO DEL PERIODO ENTRE ENERO A JULI</t>
  </si>
  <si>
    <t>MERCK S.A</t>
  </si>
  <si>
    <t>FABRICACION DE MEDICAMENTOS</t>
  </si>
  <si>
    <t>CR 65 NO. 10 95</t>
  </si>
  <si>
    <t>MINIPAK S.A.</t>
  </si>
  <si>
    <t>FABRICACION DE EMPAQUES PLASTICOS FLEXIBLES</t>
  </si>
  <si>
    <t>CR 72 NO. 62 37 SUR</t>
  </si>
  <si>
    <t>COMPANIA NACIONAL DE CHOCOLATES S.A.</t>
  </si>
  <si>
    <t>FABRICACION, DISTRIBUCION Y COMERCIALIZACION DE PRODUCTOS ALIMENTICIOS</t>
  </si>
  <si>
    <t>CR 65 NO. 12 60</t>
  </si>
  <si>
    <t>CUENTA CON OTRAS FUENTES QUE GENERAN EMISIONES DE</t>
  </si>
  <si>
    <t>GASEOSAS LUX S.A.</t>
  </si>
  <si>
    <t>PRODUCCION DE BEBIDAS NO ALCOHOLICAS</t>
  </si>
  <si>
    <t>AV AMERICAS NO. 53 09</t>
  </si>
  <si>
    <t>CALDERA MAESTRA USA O2 TRIM</t>
  </si>
  <si>
    <t>CUENTA CON CINCO PLANTAS ELECTRICAS</t>
  </si>
  <si>
    <t>CALDERA ESCLAVA. USA O2 TRIM</t>
  </si>
  <si>
    <t>SCHERING PLOUGH</t>
  </si>
  <si>
    <t>ACR 68 NO. 19 20</t>
  </si>
  <si>
    <t>LAS DOS CALDERAS SON DUALES, GAS NATURAL / DIESEL</t>
  </si>
  <si>
    <t>CUENTA CON TRES PLANTAS ELECTRICAS, UNA FUERA DE SERVICIO</t>
  </si>
  <si>
    <t>SYMRISE LTDA</t>
  </si>
  <si>
    <t>PRODUCCION COMERCIALIZACION Y DESARROLLO DE SABORES Y FRAGANCIAS</t>
  </si>
  <si>
    <t>CR 58 NO. 10 80</t>
  </si>
  <si>
    <t>LAS DOS CALDERAS FUNCIONAN SIMULTANEAMENTE, ESTAS</t>
  </si>
  <si>
    <t>CUENTAN CON TORRES DE SECADO Y NO GENERAN EMISIONES POR COMBUSTION, SOLO POR PROCESO Y CUENTAN CON DUCTO DE EMISION.</t>
  </si>
  <si>
    <t>LADRILLERA FRAMAR LTDA</t>
  </si>
  <si>
    <t>FABRICACION DE PRODUCTOS DE ARCILLA Y CERAMICAS</t>
  </si>
  <si>
    <t>TRANS 2 B ESTE NO. 75 - 93 SUR</t>
  </si>
  <si>
    <t>USME</t>
  </si>
  <si>
    <t>HORNO HOFFMAN</t>
  </si>
  <si>
    <t>EL CONSUMO DE COMBUSTIBLE VARIA DE 50 - 70 TON/MES</t>
  </si>
  <si>
    <t>GASEOSAS COLOMBIANAS S.A SUR</t>
  </si>
  <si>
    <t>ELABORACION Y COMERCIALIZACION DE DE BEBIDAS NO ALCOHOLICAS</t>
  </si>
  <si>
    <t>DIAG 44 B NO. 60 37 SUR</t>
  </si>
  <si>
    <t>RENOVADORA DE LLANTAS - RENOBOY LTDA</t>
  </si>
  <si>
    <t>CL 17 A NO. 69 F 56</t>
  </si>
  <si>
    <t>SERVMETAL</t>
  </si>
  <si>
    <t>FUNDICION METALES NO FERROSOS</t>
  </si>
  <si>
    <t>CL 39 H NO. 68 I 79 SUR</t>
  </si>
  <si>
    <t>SOCIEDAD INDUSTRIAL DE GRASAS VEGETALES – SIGRA S.A.</t>
  </si>
  <si>
    <t>FABRICACIÓN MARGARINAS Y ACEITES PARA USO INDUSTRIAL</t>
  </si>
  <si>
    <t>CR 46 NO. 13 56</t>
  </si>
  <si>
    <t>COMESTIBLES RICOS S.A.</t>
  </si>
  <si>
    <t>ELABORACION Y PRODUCCION DE PASABOCAS</t>
  </si>
  <si>
    <t>CL 17 D NO. 116 15</t>
  </si>
  <si>
    <t>TINTORERIA TERMI JEANS</t>
  </si>
  <si>
    <t>CR 68 A NO. 38 H 40 SUR</t>
  </si>
  <si>
    <t>TINTORERIA AMERICAN JEANS LTDA.</t>
  </si>
  <si>
    <t>CR 69 NO. 36 66 SUR</t>
  </si>
  <si>
    <t>TINTORERIA PRISMATEX SDH</t>
  </si>
  <si>
    <t>DIAG 49 SUR NO. 56 A 40</t>
  </si>
  <si>
    <t>LA CALDERA FUE CONVERTIDA EN 2006</t>
  </si>
  <si>
    <t>TINTORERIA TECNICOLOR  LTDA Y/O HUGO SILVA</t>
  </si>
  <si>
    <t>CL 31 SUR NO. 68 I 39</t>
  </si>
  <si>
    <t>TINTORERIA TINTEX - ROSALBA FUENTES</t>
  </si>
  <si>
    <t>CL 26 SUR NO. 28 A 90</t>
  </si>
  <si>
    <t>LA ULTIMA CONVERSION DE LA CALDERA SE HIZO EN 2004</t>
  </si>
  <si>
    <t>TINTORERIA WASH POINT</t>
  </si>
  <si>
    <t>CR 31 NO. 18 A 53 SUR</t>
  </si>
  <si>
    <t>TINTORERIA WASH SERVICES</t>
  </si>
  <si>
    <t>CL 13 A NO. 36 67</t>
  </si>
  <si>
    <t>BOEHRINGER INGELHEIM</t>
  </si>
  <si>
    <t>ELABORACION DE PRODUCTOS FARMACEUTICOS PARA HUMANOS</t>
  </si>
  <si>
    <t>CR 65 B NO. 13 13</t>
  </si>
  <si>
    <t>EL CONSUMO TEORICO DE LAS CALDERAS ES DE 20.6 m3/h</t>
  </si>
  <si>
    <t>CARULLA VIVERO</t>
  </si>
  <si>
    <t>CR 68 D NO. 21 35</t>
  </si>
  <si>
    <t>LADRILLERA PRISMA S.A.</t>
  </si>
  <si>
    <t>PRODUCCION Y COMERCIALIZACION DE PRODUCTOS DE ARCILLA COMO LADRILLOS Y BLOQUES</t>
  </si>
  <si>
    <t>KM 10 VIA USME</t>
  </si>
  <si>
    <t>HORNO TIPO TUNEL CONTINUO. USO DE DOS COMBUSTIBLES</t>
  </si>
  <si>
    <t>LADRILLERA ZIGURAT S.A.</t>
  </si>
  <si>
    <t>HORNO TIPO HOFMAN (CONTINUO). LOS DATOS DE CONSUMO</t>
  </si>
  <si>
    <t>EL CODIGO CIIU FUE TOMADO DEL RUT. EL LAVADOR DE GASES NO ES CONVENCIONAL, ES UN TANQUE DENTRO DEL HORNO DONDE SE RECUPERA EL MP.</t>
  </si>
  <si>
    <t>HORNO TIPO HOFMAN (CONTINUO)</t>
  </si>
  <si>
    <t>LADRILLERA ALEMANA S.A.</t>
  </si>
  <si>
    <t>FABRICACION DE PRODUCTOS DE ARCILLA CERAMICOS COMO LADRILLO Y ADOQUINES PARA CONSTRUCCION</t>
  </si>
  <si>
    <t>CR 1C ESTE NO. 67 B - 30 SUR</t>
  </si>
  <si>
    <t>CONSUMO DE COMBUSTIBLE: 115 - 158 TON/MES, SE ASUM</t>
  </si>
  <si>
    <t>SE VERIFICO LA INFORMACION VIENDO EL MUESTREO ISOCINETICO REALIZADO EN 2006</t>
  </si>
  <si>
    <t>LADRILLERA HELIOS S.A.</t>
  </si>
  <si>
    <t>KM 11 VIA USME</t>
  </si>
  <si>
    <t>TODOS LOS HORNOS SON TIPO HOFMAN (CONTINUOS). EL C</t>
  </si>
  <si>
    <t>EL CODIGO CIIU FUE TOMADO DEL RUT. EL SISTEMA DE CONTROL DE EMISIONES ES UNA REJILLA QUE FILTRA EL MP DE MAYOR DIAMETRO, NO ES UN FILTRO DE MANGAS.</t>
  </si>
  <si>
    <t>LADRILLERA YOMASA S.A.</t>
  </si>
  <si>
    <t>DIAG 74 B SUR NO. 2 - 89 ESTE</t>
  </si>
  <si>
    <t>EL CODIGO CIIU FUE TOMADO DEL RUT. EL SISTEMA DE CONTROL DE EMISIONES ES UN FILTRO TIPO MALLA QUE FILTRA EL MP DE MAYOR DIAMETRO, NO ES UN FILTRO DE MANGAS.</t>
  </si>
  <si>
    <t>A.M. ANODIZADOS LTDA</t>
  </si>
  <si>
    <t>SERVICIO DE ANODIZADO EN ALUMINIO UTILIZADO PARA CONSTRUIR EDIFICIOS, MARQUESINAS</t>
  </si>
  <si>
    <t>CL 21 NO. 19 A 56</t>
  </si>
  <si>
    <t>NI</t>
  </si>
  <si>
    <t>ADALGIZA URIBE DE VALLEJO (BATERIAS SPECIAL)</t>
  </si>
  <si>
    <t>FÁBRICA Y COMERCIALIZACIÓN DE BATERIAS</t>
  </si>
  <si>
    <t>CL 9 NO. 33 37</t>
  </si>
  <si>
    <t>400 Kg/cargue</t>
  </si>
  <si>
    <t>NE</t>
  </si>
  <si>
    <t>1500 Kg/5 horas</t>
  </si>
  <si>
    <t>ALIMENTOS ESPECIALIZADOS ALES LTDA</t>
  </si>
  <si>
    <t>ELABORACIÓN Y PRODUCCIÓN DE ALIMENTOS SÓLIDOS Y LÍQUIDOS O SEMISÓLIDOS</t>
  </si>
  <si>
    <t>CL 145 NO. 49 82/50 08</t>
  </si>
  <si>
    <t>10 BHP</t>
  </si>
  <si>
    <t>AMERICAN PIPE AND CONSTRUCTION</t>
  </si>
  <si>
    <t>Fabricar, montar, instalar, producir o construir tubería en general, tanques, silos, estructuras de acero, obras en hierro y acero y productos en concreto.</t>
  </si>
  <si>
    <t>CL 193 NO. 31 02</t>
  </si>
  <si>
    <t>100 BHP</t>
  </si>
  <si>
    <t>COMBUSTOLEO</t>
  </si>
  <si>
    <t>250BHP</t>
  </si>
  <si>
    <t>NA</t>
  </si>
  <si>
    <t>80BHP</t>
  </si>
  <si>
    <t>APROSPLAST</t>
  </si>
  <si>
    <t>industria procesadora de pieles y grasas</t>
  </si>
  <si>
    <t>AV CL 17 NO. 81 B 83</t>
  </si>
  <si>
    <t>BEJARANO LH INDUSTRIAL EU</t>
  </si>
  <si>
    <t>MECANIZADO DE PIEZAS Y LA FUNDICIÓN DE ALUMINIO PARA LA ELABORACIÓN DE MOLDES.</t>
  </si>
  <si>
    <t>CR 77B NO. 69 12</t>
  </si>
  <si>
    <t>60 Kg/mes</t>
  </si>
  <si>
    <t>BORDADO ITALO COLOMBIANOS LTDA  - BORDICOL LTDA</t>
  </si>
  <si>
    <t>PRODUCCIÓN, FABRICACIÓN, ELABORACIÓN,  DISTRIBUCIÓN, COMPRAVENTA,  IMPORTACIÓN Y EXPORTACIÓN DE TODA CLASE DE TEXTILES, BORDADOS  Y CONFECCIONES</t>
  </si>
  <si>
    <t>CR 68 A NO. 19 16</t>
  </si>
  <si>
    <t>C I INDUSTRIA PROCESADORA DE SEBOS Y PIELES NACIONALES LTDA - INPROSEPINAL LTDA- (PLANTA SEBOS)</t>
  </si>
  <si>
    <t>Fabricación, Tratamiento, Distribución y Venta de Sebos, Pieles</t>
  </si>
  <si>
    <t>CR 19 BIS NO. 59 A 32/37 SUR</t>
  </si>
  <si>
    <t>120BHP</t>
  </si>
  <si>
    <t>C.I DULCES LA AMERICANA S.A.</t>
  </si>
  <si>
    <t>producción y venta  confiteria general</t>
  </si>
  <si>
    <t>CL 12 NO. 37 01</t>
  </si>
  <si>
    <t>150 BHP</t>
  </si>
  <si>
    <t>CADOY LTDA</t>
  </si>
  <si>
    <t>TINTURA DE PRENDAS DE VESTIR</t>
  </si>
  <si>
    <t>CL 15 B NO. 97 A 18</t>
  </si>
  <si>
    <t>60 BHP</t>
  </si>
  <si>
    <t>MADERA</t>
  </si>
  <si>
    <t>CM</t>
  </si>
  <si>
    <t>CAMPANAS SAN ANTONIO</t>
  </si>
  <si>
    <t>FUNDICIÓN DE HIERRO PARA LA FABRICACIÓN DE RINES PARA VEHÍCULO</t>
  </si>
  <si>
    <t>CR 88 B SUR NO. 75 13</t>
  </si>
  <si>
    <t>800 Kg/cargue</t>
  </si>
  <si>
    <t>CASCOS LAR S.A.</t>
  </si>
  <si>
    <t>LA COMPRA Y VENTA DE  BIENES DESTINADOS A LA SEGURIDAD VIAL DE CONDUCTORES PARA LA PROTECCIÓN DE MOTOCICLISTAS Y CICLISTAS</t>
  </si>
  <si>
    <t>AV 1 MAYO NO. 28 85 SUR</t>
  </si>
  <si>
    <t>CHIRCAL CHAVOCAR</t>
  </si>
  <si>
    <t>ELABORACIÓN DE LADRILLOS Y TUBOS</t>
  </si>
  <si>
    <t>CR 16 ESTE NO. 21 75 SUR</t>
  </si>
  <si>
    <t>37 TON /D</t>
  </si>
  <si>
    <t>NR</t>
  </si>
  <si>
    <t>CHIRCAL EL TRIUNFO</t>
  </si>
  <si>
    <t>TRANSFORMACION DE MATERIALES DE CONSTRUCCION</t>
  </si>
  <si>
    <t>CR 16 ESTE NO. 20 85 SUR</t>
  </si>
  <si>
    <t>CHIRCAL ENRIQUE MUÑOZ Y MARINA COBOS – CHIRCAL SN2</t>
  </si>
  <si>
    <t>TRANSFORMACIÓN DE ARCILLAS</t>
  </si>
  <si>
    <t>CR 2A ESTE NO. 65 F 80 SUR</t>
  </si>
  <si>
    <t>CHIRCAL LOS PINOS - LOS PINITOS</t>
  </si>
  <si>
    <t>50TON/DIA</t>
  </si>
  <si>
    <t>CHIRCAL TERESA SILVA</t>
  </si>
  <si>
    <t>EL VOLADOR LOTE 28 LA FISCALA</t>
  </si>
  <si>
    <t>75 TON/DIA</t>
  </si>
  <si>
    <t>CI FRANCISCO ROCHA ALVARADO Y CIA LTDA</t>
  </si>
  <si>
    <t>Confección Vestidos de Hombre</t>
  </si>
  <si>
    <t>CR 69 NO. 19 A 18</t>
  </si>
  <si>
    <t>70 BHP</t>
  </si>
  <si>
    <t>CLOROX DE COLOMBIA</t>
  </si>
  <si>
    <t>fabricación de productos de aseo y limpieza</t>
  </si>
  <si>
    <t>COLOMBIANA DE REJILLAS LTDA - COLREJILLAS</t>
  </si>
  <si>
    <t>La fabricación, importación y comercialización de accesorios y productos de uso en las labores de urbanismoy construcción (fundicón de aluminio)</t>
  </si>
  <si>
    <t>CL 46 SUR NO. 23 29</t>
  </si>
  <si>
    <t>120 Kg/h</t>
  </si>
  <si>
    <t>COMERCIAL LEOSAN LTDA</t>
  </si>
  <si>
    <t>FABRICAIÓN DE PARTES ELÉCTRICAS PARA LA INDUSTRIA</t>
  </si>
  <si>
    <t>DIAG 12 C NO. 70 A 52</t>
  </si>
  <si>
    <t>300 Kg/colada</t>
  </si>
  <si>
    <t>HORNO DE FORJA</t>
  </si>
  <si>
    <t>3 Kg/cargue</t>
  </si>
  <si>
    <t>COMERCIALIZADORA ALLAN SA POPSY</t>
  </si>
  <si>
    <t>ELABORACION DE HELADOS</t>
  </si>
  <si>
    <t>CL 67 B NO. 67 22</t>
  </si>
  <si>
    <t>COMESTIBLES SAN ANTONIO E.U</t>
  </si>
  <si>
    <t>FABRICACIÓN, COMERCIALIZACIÓN Y VENTA DE BOCADILLOS Y GALLETAS Y COMERCIO EN GENERAL</t>
  </si>
  <si>
    <t>CR 21 NO. 1 C 91</t>
  </si>
  <si>
    <t>50 BHP</t>
  </si>
  <si>
    <t>CONCRESCOL S.A.</t>
  </si>
  <si>
    <t>FABRICACIÓN DE MEZCLA ASFÁLTICA</t>
  </si>
  <si>
    <t>AV BOYACA NO. 80 10 SUR</t>
  </si>
  <si>
    <t>CURTIEMBRES CAÑON</t>
  </si>
  <si>
    <t>PROCESAMIENTO DE CUEROS ANIMALES, CON EL FIN DE VERIFICAR EL CUMPLIMIENTO EN MATERIA DE NORMATIVIDAD AMBIENTAL</t>
  </si>
  <si>
    <t>CR 18D NO. 59 A 54 SUR</t>
  </si>
  <si>
    <t>40 BHP</t>
  </si>
  <si>
    <t>NV</t>
  </si>
  <si>
    <t>CURTIEMBRES LA CORONA</t>
  </si>
  <si>
    <t>CR 18 C NO. 58 A 26 SUR</t>
  </si>
  <si>
    <t>30 BHP</t>
  </si>
  <si>
    <t>CURTIEMBRES LUIS MEDINA</t>
  </si>
  <si>
    <t>CR 18 C NO. 59 79 SUR</t>
  </si>
  <si>
    <t>CURTIEMBRES MAZ</t>
  </si>
  <si>
    <t>CR 18 C BIS NO. 59 29 SUR</t>
  </si>
  <si>
    <t>CURTIEMBRES NUEVO MILENIO</t>
  </si>
  <si>
    <t>CR 18 C BIS NO. 59 A 14 SUR</t>
  </si>
  <si>
    <t>CUTICARNAZA JR LTDA</t>
  </si>
  <si>
    <t>CL 59 A NO. 18 D 22</t>
  </si>
  <si>
    <t>DISTRIEQUIPOS LA HERRADURA</t>
  </si>
  <si>
    <t>CR 18 C NO. 58 A 33 SUR</t>
  </si>
  <si>
    <t>DISTRISEBOS</t>
  </si>
  <si>
    <t>COCCIÓN DE SEBOS</t>
  </si>
  <si>
    <t>CR 18 B BIS NO. 59 A 56 SUR</t>
  </si>
  <si>
    <t>PRODUCTOS DE CAUCHO EA</t>
  </si>
  <si>
    <t>ELABORACIÓN DE BANDAS DE CAUCHO</t>
  </si>
  <si>
    <t>CR 21 NO. 12 A 46</t>
  </si>
  <si>
    <t>EL CRISOL DE MEDINA</t>
  </si>
  <si>
    <t>FUNDICIÓN DE METALES NO FERROSOS</t>
  </si>
  <si>
    <t>CL 22 NO. 97 25</t>
  </si>
  <si>
    <t>1 Ton-dia</t>
  </si>
  <si>
    <t>ELECTRIC COMPONENT EU</t>
  </si>
  <si>
    <t>GALVANOTECNIA (RECUBRIMIENTO CON ZINC) Y MECANIZADO DE LAS PIEZAS.</t>
  </si>
  <si>
    <t>CR 69 NO. 37 D 54 SUR</t>
  </si>
  <si>
    <t>-</t>
  </si>
  <si>
    <t>ELECTROMANUFACTURAS S.A</t>
  </si>
  <si>
    <t>FABRICACIÓN COMERCIALIZACIÓN DE ARTÍCULOS RELACIONADOS CON LA METALMECÁNICA, ELECTRODOS PARA SOLDAR</t>
  </si>
  <si>
    <t>AV CR 68 NO. 5 93</t>
  </si>
  <si>
    <t>HORNO DE SECADO Y CURADO</t>
  </si>
  <si>
    <t>3 Ton/hr</t>
  </si>
  <si>
    <t>EMILIANO VARGAS MESA</t>
  </si>
  <si>
    <t>producción de mezcla asfaltica, construcción de obras civiles y pavimentos</t>
  </si>
  <si>
    <t>AUTOPISTA AL LLANO KM 7</t>
  </si>
  <si>
    <t>100 Ton/hr</t>
  </si>
  <si>
    <t>FABRICA DE MARCOS TWISTER</t>
  </si>
  <si>
    <t>FABRICACIÓN DE MARCOS DE BICICLETAS</t>
  </si>
  <si>
    <t>CR 26 NO. 12 39</t>
  </si>
  <si>
    <t>FABRICA DE QUESOS ITALIANOS DEL VECCHIO S.A.</t>
  </si>
  <si>
    <t>PREPARACIÓN, PROCESAMIENTO, COMERCIALIZACIÓN, TRATAMIENTO, TRANSFORMACIÓN, DISTRIBUCIÓN, COMPRA Y VENTA, TANTO AL MAYOR Y DETAL, DE LA LECHE Y PRODUCTOS SUCEDÁNEOS O DERIVADOS DE ELLA MISMA</t>
  </si>
  <si>
    <t>CR 27 NO. 6 44</t>
  </si>
  <si>
    <t>FABRICA DE TUBOS SAN JORGE</t>
  </si>
  <si>
    <t>AK 13 ESTE NO. 18 78 SUR, INTERIOR 1</t>
  </si>
  <si>
    <t>HORNO COLMENA</t>
  </si>
  <si>
    <t>16 TON/DIA</t>
  </si>
  <si>
    <t>FABRIMUEBLES BRITALIA</t>
  </si>
  <si>
    <t>FABRICACION DE MUEBLES Y ESTANTES METALICOS</t>
  </si>
  <si>
    <t>CR 81 H N. 45 36 SUR</t>
  </si>
  <si>
    <t>FRUTA GUAVAREÑA</t>
  </si>
  <si>
    <t>ELABORACIÓN DE BOCADILLOS</t>
  </si>
  <si>
    <t>CR 77 A NO. 57 R 94 SUR</t>
  </si>
  <si>
    <t>FUNDEX LTDA</t>
  </si>
  <si>
    <t>CL 64 A NO. 73 D 54 SUR</t>
  </si>
  <si>
    <t>FUNDIALEACIONES MARISOL MONTES</t>
  </si>
  <si>
    <t>CR 32 NO. 7 85</t>
  </si>
  <si>
    <t>FUNDICION RESTREPO</t>
  </si>
  <si>
    <t>FUNDICIÓN DE HIERRO PARA FABRICACIÓN PIEZAS MECÁNICAS</t>
  </si>
  <si>
    <t>CL 78 B NO. 18 B 80 SUR</t>
  </si>
  <si>
    <t>FUNDICIONES A Y P</t>
  </si>
  <si>
    <t>CR 87 J NO. 61 04</t>
  </si>
  <si>
    <t>N.A</t>
  </si>
  <si>
    <t>FUNDICIONES ALU - ARMANDO</t>
  </si>
  <si>
    <t>RECICLADO Y FUNDIDO DE ALUMINIO</t>
  </si>
  <si>
    <t>CR 75 M NO. 58 28 SUR</t>
  </si>
  <si>
    <t>300 Kg/cargue</t>
  </si>
  <si>
    <t>FUNDICIONES AYA</t>
  </si>
  <si>
    <t>Fundición y fabricación artículos en cobre y bronce</t>
  </si>
  <si>
    <t>CL 55A NO. 14 A 45</t>
  </si>
  <si>
    <t>100 Kg</t>
  </si>
  <si>
    <t>FUNDICIONES CESAR CASTRO</t>
  </si>
  <si>
    <t>INDUSTRIA DE FUNDICIÓN Y FABRICACIÓN DE TAPAS DE ALCANTARILLA</t>
  </si>
  <si>
    <t>CL 57 NO. 19 79</t>
  </si>
  <si>
    <t>1 ton/hr</t>
  </si>
  <si>
    <t>FUNDICIONES MOLINA</t>
  </si>
  <si>
    <t>LA FABRICACIÓN DE ARTÍCULOS DE HIERRO FUNDIDO, ACERO Y ALUMINIO FUNDIDO.</t>
  </si>
  <si>
    <t>CR 69 NO. 36 35 SUR</t>
  </si>
  <si>
    <t>HORNO FUNDICION</t>
  </si>
  <si>
    <t>250 KG /COCHADA</t>
  </si>
  <si>
    <t>NS</t>
  </si>
  <si>
    <t>25 KGR</t>
  </si>
  <si>
    <t>FUNDICIONES TORCAR LDA</t>
  </si>
  <si>
    <t>FABRICACIÓN DE HERRAJES EN ALUMINIO PARA EL SECTOR ELÉCTRICO</t>
  </si>
  <si>
    <t>CR 72 B NO. 38 81 SUR</t>
  </si>
  <si>
    <t>70 Kg/colada</t>
  </si>
  <si>
    <t>FUNDIHERRAJES XIOMARA</t>
  </si>
  <si>
    <t>FABRICACIÓN DE HERRAJES PARA TALABARTERÍA EN BRONCE</t>
  </si>
  <si>
    <t>AV CL 22 NO. 96 H 26</t>
  </si>
  <si>
    <t>350 Kg/colada</t>
  </si>
  <si>
    <t>GALVANICOS ALFACROM</t>
  </si>
  <si>
    <t>cuya actividad principal es el tratamiento y revestimiento electrolítico de metales.</t>
  </si>
  <si>
    <t>CR 25 NO. 8 70</t>
  </si>
  <si>
    <t>200BHP</t>
  </si>
  <si>
    <t>GALVANICOS BYCSA</t>
  </si>
  <si>
    <t>cuya actividad principal es la distribución. de productos químicos utilizados para la Galvanoplastia</t>
  </si>
  <si>
    <t>CR 32 NO. 1116</t>
  </si>
  <si>
    <t>GALVANICOS CARCROMO</t>
  </si>
  <si>
    <t>Metalmecanica, galvanoplastia</t>
  </si>
  <si>
    <t>CR 31 NO. 10 15</t>
  </si>
  <si>
    <t>GALVANICOS ZINTEPEC</t>
  </si>
  <si>
    <t>CR 31 NO. 7 22</t>
  </si>
  <si>
    <t>GM TINTORERIA</t>
  </si>
  <si>
    <t>TEÑIDO DE PRENDAS</t>
  </si>
  <si>
    <t>CR 72D NO. 38 90 SUR</t>
  </si>
  <si>
    <t>GRASS COLOR</t>
  </si>
  <si>
    <t>teñido de prendas de vestir (Tintorería)</t>
  </si>
  <si>
    <t>CL 8 A NO. 32 A 64</t>
  </si>
  <si>
    <t>GRICOL S.A.</t>
  </si>
  <si>
    <t>RECUBRIMIENTO GALVÁNICO</t>
  </si>
  <si>
    <t>CR 34 NO. 8 A 15</t>
  </si>
  <si>
    <t>GRIFERIAS FRANCO</t>
  </si>
  <si>
    <t>CR 77 A NO. 57 R 90 SUR</t>
  </si>
  <si>
    <t>N.R</t>
  </si>
  <si>
    <t>BOGOTANA DE PROCESOS - GUERRERO CUELLAR FREDY ALEXANDER</t>
  </si>
  <si>
    <t>LAVADO Y ACABADO TEXTIL DE PRENDAS</t>
  </si>
  <si>
    <t>CR 72 N NO. 34 56 SUR</t>
  </si>
  <si>
    <t>HARRY SPORT</t>
  </si>
  <si>
    <t>TINTORERÍA Y LAVANDERÍA</t>
  </si>
  <si>
    <t>CR 30 NO. 27 58 SUR</t>
  </si>
  <si>
    <t>HERRAJES HERMES</t>
  </si>
  <si>
    <t>Fundición de Herrajes</t>
  </si>
  <si>
    <t>NO.N/A</t>
  </si>
  <si>
    <t>N.I.</t>
  </si>
  <si>
    <t>HUTSMAN COLOMBIA LTDA</t>
  </si>
  <si>
    <t>La producción, transformación comercialización de productos y sustancias químicas para ser utilizadas en la industria</t>
  </si>
  <si>
    <t>IBEROAMERICANA DE ALIMENTOS Y SERVICIOS S.A. JUAN CARLOS ALMANSA  LA TORRE</t>
  </si>
  <si>
    <t>PRODUCCIÓN Y COMERCIALIZACIÓN DE ALIMENTOS Y BEBIDAS EN GENERAL</t>
  </si>
  <si>
    <t>CR 68 B NO. 10 A 18</t>
  </si>
  <si>
    <t>ICE CREAM HOUSE LTDA</t>
  </si>
  <si>
    <t>PRODUCCIÓN Y COMERCIALIZACIÓN  AL POR MAYOR DE HELADOS</t>
  </si>
  <si>
    <t>DG 22 A NO. 23 31</t>
  </si>
  <si>
    <t>ICOPORAMA EU</t>
  </si>
  <si>
    <t>FABRICACIÓN DE ELEMENTOS EN ICOPOR</t>
  </si>
  <si>
    <t>AUTOPISTA SUR NO. 73 I 85</t>
  </si>
  <si>
    <t>ILURAM S.A</t>
  </si>
  <si>
    <t>FABRICACIÓN DE LUMINARIAS Y EQUIPOS DE SEÑALIZACIÓN</t>
  </si>
  <si>
    <t>CL 166 NO. 21 47</t>
  </si>
  <si>
    <t>IMAPIELES</t>
  </si>
  <si>
    <t>CR 18 C BIS NO. 58 A 40 SUR</t>
  </si>
  <si>
    <t>20 BHP</t>
  </si>
  <si>
    <t>IMELCAR</t>
  </si>
  <si>
    <t>Fundición de metales</t>
  </si>
  <si>
    <t>CL 36 SUR NO. 70 B 31</t>
  </si>
  <si>
    <t>3 TON / TURNO</t>
  </si>
  <si>
    <t>80 KG / TURNO</t>
  </si>
  <si>
    <t>NO REPORTA</t>
  </si>
  <si>
    <t>IMPLASMET LTDA</t>
  </si>
  <si>
    <t>FÁBRICA DE MOLDES PARA INYECCIÓN</t>
  </si>
  <si>
    <t>CR 19 NO. 26 A 35 SUR</t>
  </si>
  <si>
    <t>50 Kg</t>
  </si>
  <si>
    <t>IMPROSEPINAL LTDA</t>
  </si>
  <si>
    <t>CR 19 BIS NO. 59 32</t>
  </si>
  <si>
    <t>INDUSTRIA COMERCIAL DE ALIMENTOS EL GIRASOL</t>
  </si>
  <si>
    <t>PROCESAMIENTO DE FRUTAS Y DERIVADOS DE LA GUAYABA.</t>
  </si>
  <si>
    <t>CR 110 BIS NO. 68 C 63</t>
  </si>
  <si>
    <t>INDUSTRIA DE DETERGENTES Y JABONERIA S.A. – INDEJA S.A.</t>
  </si>
  <si>
    <t>Fabricación, Comercialización y Distribución de Jabones para lavar, de tocador, de uso industrial, Detergente en Polvo, en Barra, líquido y sus derivados químicos.</t>
  </si>
  <si>
    <t>CR 60 NO. 48 35 SUR</t>
  </si>
  <si>
    <t>INDUSTRIA DE JABONES AGA LTDA</t>
  </si>
  <si>
    <t>FABRICA DE DETERGENTES</t>
  </si>
  <si>
    <t>CR 76 SUR NO. 57 R 12</t>
  </si>
  <si>
    <t>80 BHP</t>
  </si>
  <si>
    <t>INDUSTRIA SIDERURGICA DE COLOMBIA - SIDELCO LTDA</t>
  </si>
  <si>
    <t>FABRICACIÓN Y COMERCIALIZACIÓN DE AUTOPARTES EN ALUMINIO Y BRONCE</t>
  </si>
  <si>
    <t>CL 12 BIS NO. 71 G 38</t>
  </si>
  <si>
    <t>INDUSTRIAS CRUZ HERMANOS LTDA</t>
  </si>
  <si>
    <t>Fabricación de toda clase de muebles metálicos, plásticos y de madera</t>
  </si>
  <si>
    <t>AUTOPISTA SUR NO. 75 D 47</t>
  </si>
  <si>
    <t>No aplica</t>
  </si>
  <si>
    <t>INDUSTRIAS INCA S.A - COMERCIALMENTE DUPREE</t>
  </si>
  <si>
    <t>FABRICACIÓN DE BISUTERIA, ACCESORIOS, ARETES, COLLARES</t>
  </si>
  <si>
    <t>CL 9 NO. 68 75</t>
  </si>
  <si>
    <t>75 Kg/colada</t>
  </si>
  <si>
    <t>INDUSTRIAS JAPAN S.A.</t>
  </si>
  <si>
    <t>Fabricación y Comercialización de Partes para Motocicletas</t>
  </si>
  <si>
    <t>CL 24 NO. 19 40</t>
  </si>
  <si>
    <t>200000 BTU/hr</t>
  </si>
  <si>
    <t>300000 BTU/Hr</t>
  </si>
  <si>
    <t>INDUSTRIAS LOSADA VARGAS Y CIA LTDA</t>
  </si>
  <si>
    <t>TRATAMIENTO, PROCESAMIENTO, REFINACIÓN Y TRANSFORMACIÓN DE MATERIAS PRIMAS DE ORIGEN ANIMAL O VEGETAL COMO SEMILLAS OLEAGINOSAS, SEBOS Y MANTECAS</t>
  </si>
  <si>
    <t>HORNILLA</t>
  </si>
  <si>
    <t>N.R.</t>
  </si>
  <si>
    <t>INDUSTRIAS METALICAS CRUZ</t>
  </si>
  <si>
    <t>venta de muebles metálicos por mayor y detal.</t>
  </si>
  <si>
    <t>CR 24 NO. 70 A 30</t>
  </si>
  <si>
    <t>N.A.</t>
  </si>
  <si>
    <t>INDUSTRIAS METALICAS LACAR</t>
  </si>
  <si>
    <t>FABRICACIÓN DE ESTRUTURAS Y PINTURA DE LAS MISMAS</t>
  </si>
  <si>
    <t>CR 74 G NO. 57 R 52 SUR</t>
  </si>
  <si>
    <t>INDUSTRIAS P Y G LTDA</t>
  </si>
  <si>
    <t>FABRICA DE MUEBLES PARA MÁQUINA DE COSER EN MADERA Y EN METAL</t>
  </si>
  <si>
    <t>CR 24 NO. 43 44 SUR</t>
  </si>
  <si>
    <t>50 piezas/hora</t>
  </si>
  <si>
    <t>INDUSTRIAS REAL</t>
  </si>
  <si>
    <t>FABRICACIÓN DE TEJIDO ANGOSTO</t>
  </si>
  <si>
    <t>AV CR 68 NO. 17 20</t>
  </si>
  <si>
    <t>200 BHP</t>
  </si>
  <si>
    <t>INTRATER LTDA</t>
  </si>
  <si>
    <t>TRATAMIENTO Y REVESTIMIENTO DE METALES</t>
  </si>
  <si>
    <t>CL 8 NO. 27 47</t>
  </si>
  <si>
    <t>HORNO DE TEMPLE</t>
  </si>
  <si>
    <t>37 Kg/hr</t>
  </si>
  <si>
    <t>INVERSIONES GUERFOR S.A.</t>
  </si>
  <si>
    <t>FABRICACIÓN DE MUEBLES METÁLICOS</t>
  </si>
  <si>
    <t>CL 60 A SUR NO. 73 72</t>
  </si>
  <si>
    <t>INVERSIONES SUMAPAZ ORJUELA &amp; CIA</t>
  </si>
  <si>
    <t>DG 64 A SUR NO. 7 A 49 ESTE</t>
  </si>
  <si>
    <t>ISAZA RAMIREZ LISIMACO - RECOLTAMBORES</t>
  </si>
  <si>
    <t>RECONSTRUCCIÓN Y COMERCIALIZACIÓN DE TAMBORES METÁLICOS Y DE PLÁSTICO</t>
  </si>
  <si>
    <t>CR 77 H NO. 65 C 07 SUR</t>
  </si>
  <si>
    <t>ISMAEL MANCO SUAREZ Y/O INDUSTRIAS CARCEB</t>
  </si>
  <si>
    <t>EXTRACCIÓN DE SEBOS .</t>
  </si>
  <si>
    <t>CL 59 B SUR NO. 
18 B BIS 16</t>
  </si>
  <si>
    <t>JAIME ALIRIO AMAYA</t>
  </si>
  <si>
    <t>FUNDICIÓN DE CHATARRA</t>
  </si>
  <si>
    <t>CR 77A NO. 57 Z BIS SUR 95</t>
  </si>
  <si>
    <t>70 KG/D</t>
  </si>
  <si>
    <t>JEAN SPORT</t>
  </si>
  <si>
    <t>planchado y teñido de prendas de vestir</t>
  </si>
  <si>
    <t>CL 8 BIS NO. 81 B 69</t>
  </si>
  <si>
    <t>JOSE SUAREZ HERNANDEZ</t>
  </si>
  <si>
    <t>CL 9 SUR NO. 8 22</t>
  </si>
  <si>
    <t>JUAN CARLOS ALMANZA</t>
  </si>
  <si>
    <t>Producción y distribución de alimentos para entidades del estado</t>
  </si>
  <si>
    <t>CR 68B NO.10 A 18</t>
  </si>
  <si>
    <t>40BHP</t>
  </si>
  <si>
    <t>KASTEHOGAR</t>
  </si>
  <si>
    <t>FABRICACIÓN DE PRODUCTOS PARA EL HOGAR</t>
  </si>
  <si>
    <t>CR 92 NO. 38 C 28 SUR</t>
  </si>
  <si>
    <t>20  PIEZAS</t>
  </si>
  <si>
    <t>LABORATORIOS TESCER LTDA</t>
  </si>
  <si>
    <t>Fabricación y comercialización de prodcutos cosmeticos dentro de los que se destacan cremas faciales, lápices labiales, lociones tonificantes.</t>
  </si>
  <si>
    <t>CL 23 B NO. 104 B 43</t>
  </si>
  <si>
    <t>15 BHP</t>
  </si>
  <si>
    <t>LADRILLERA ARQUIGRES</t>
  </si>
  <si>
    <t>KM 12 BARRIO EL PORVENIR</t>
  </si>
  <si>
    <t>71 TON/DIA</t>
  </si>
  <si>
    <t>LADRILLERA EL MIRADOR</t>
  </si>
  <si>
    <t>PRODUCCIÓN DE LADRILLOS</t>
  </si>
  <si>
    <t>CL 66 SUR NO. 2 ESTE 36</t>
  </si>
  <si>
    <t>HORNO LADRILLERO</t>
  </si>
  <si>
    <t>40 TON/DIA</t>
  </si>
  <si>
    <t>LADRILLERA EL PROGRESO</t>
  </si>
  <si>
    <t>24KG/HORNADA</t>
  </si>
  <si>
    <t>LADRILLERA EL ROGAL</t>
  </si>
  <si>
    <t>CR 4 A ESTE NO. 57 08/04 SUR</t>
  </si>
  <si>
    <t>LADRILLERA ESPERANZA DEL SUR</t>
  </si>
  <si>
    <t>PARCELA 15 Y 16 SANTA LIBRADA</t>
  </si>
  <si>
    <t>60 TON/DIA</t>
  </si>
  <si>
    <t>LADRILLERA INCEGRAP</t>
  </si>
  <si>
    <t>COMPRA, VENTA, FABRICACIÓN, EXPLOTACIÓN Y DEMÁS DE LADRILLO TOLETE, BLOQUE, TEJA Y TODO LO RELACIONADO CON EL RAMO</t>
  </si>
  <si>
    <t>50 TON/DIA</t>
  </si>
  <si>
    <t>LADRILLERA LOS OLIVARES</t>
  </si>
  <si>
    <t>SANTA LIBRADA PARTE ALTA 2 KM ARRIBA DE LOS OLIVARES</t>
  </si>
  <si>
    <t>Kg_año</t>
  </si>
  <si>
    <t>LADRILLERA LOS TEJARES DE ORIENTE</t>
  </si>
  <si>
    <t>AK 13 E 18 54 SUR INT 1</t>
  </si>
  <si>
    <t>LADRILLERA MONTEBELLO</t>
  </si>
  <si>
    <t>AK 13 28 B 30/48 SUR</t>
  </si>
  <si>
    <t>33 TON/D</t>
  </si>
  <si>
    <t>LADRILLERA ROA</t>
  </si>
  <si>
    <t>TRANS 6 C 10 INTERIOR 19</t>
  </si>
  <si>
    <t>28 TON/DIA</t>
  </si>
  <si>
    <t>LADRILLERA SAN ROQUE</t>
  </si>
  <si>
    <t>LOTE 28 PARCELA LA FISCALA</t>
  </si>
  <si>
    <t>55 TON/DIA</t>
  </si>
  <si>
    <t>LADRILLERA SANTA FE</t>
  </si>
  <si>
    <t>FABRICACIÓN DE PRODUCTOS DE ARCILLA PARA LA CONSTRUCCIÓN, LADRILLOS, BALDOSAS Y TEJAS Y TODO LO RELACIONADO CON LA EXTRACCIÓN</t>
  </si>
  <si>
    <t>CR 1 A NO. 64 A SUR 36 PS2</t>
  </si>
  <si>
    <t>5500 TON/MES</t>
  </si>
  <si>
    <t>CARBON MINERAL / GAS</t>
  </si>
  <si>
    <t>Adicional al consumo mensual de 245 toneladas de carbón, tambien se consumen 95mil m3 de gas natural NO SE REALIZÓ ESTIMACIÓN PARA LA FRACCIÓN DE GAS NATURAL</t>
  </si>
  <si>
    <t>3000 TON/MES</t>
  </si>
  <si>
    <t>1972
1973</t>
  </si>
  <si>
    <t>Adicional al consumo anual de 245 toneladas de carbón, tambien se consumen 95mil m3 de gas natural NO SE REALIZÓ ESTIMACIÓN PARA LA FRACCIÓN DE GAS NATURAL</t>
  </si>
  <si>
    <t>LADRILLOS, TEJAS Y PISOS MOORE</t>
  </si>
  <si>
    <t>ELABORACIÓN DE LADRILLOS PISOS Y TEJAS</t>
  </si>
  <si>
    <t>AC 1 NO. 4 21 SUR</t>
  </si>
  <si>
    <t>1542 KG/H</t>
  </si>
  <si>
    <t>139 Kg/h</t>
  </si>
  <si>
    <t>LEONI FORERO – PUPITRES  COLEGIO</t>
  </si>
  <si>
    <t>Fabricación y comercialización de muebles metálicos</t>
  </si>
  <si>
    <t>TRANS 16 A NO. 40 67 SUR</t>
  </si>
  <si>
    <t>130Kg/Hr</t>
  </si>
  <si>
    <t>MANUFACTURAS ELIOT S.A.</t>
  </si>
  <si>
    <t>cuya actividad principal es Fabricación y Distribución de Grasas</t>
  </si>
  <si>
    <t>CL 21 NO. 68 B 95</t>
  </si>
  <si>
    <t>MANUFACTURAS TERMINADAS S.A.  - MANTESA</t>
  </si>
  <si>
    <t>FABRICACIÓN Y COMERCIALIZACIÓN DE ARTÍCULOS METÁLICOS, DE MADERA, TERMINADOS PARA LA MADERA, PEGANTES, PRODUCTOS ELABORADOS CON RESINA Y PLÁSTICOS</t>
  </si>
  <si>
    <t>CL 43 D SUR NO. 68 F 00</t>
  </si>
  <si>
    <t>METAL DISEÑO G.M.C.</t>
  </si>
  <si>
    <t>AV CL 3 NO. 34 A10</t>
  </si>
  <si>
    <t>60KG/Hr</t>
  </si>
  <si>
    <t>METALAGO LIMITADA.</t>
  </si>
  <si>
    <t>FABRICACIÓN DE REPUESTOS, LATAS, MOLDES, Y PARTES PARA AUTOMOTORES</t>
  </si>
  <si>
    <t>CR 72 J NO. 37 B 25 SUR</t>
  </si>
  <si>
    <t>6000 BTU</t>
  </si>
  <si>
    <t>METALURGICA LAXMY</t>
  </si>
  <si>
    <t>CL 64 NO. 85 C 14 SUR</t>
  </si>
  <si>
    <t>208.3 Kg/hr</t>
  </si>
  <si>
    <t>MOJICA CAPACHO JULIO CESAR</t>
  </si>
  <si>
    <t>procesos de estampado en prendas de vestir</t>
  </si>
  <si>
    <t>CL 39 A SUR NO. 73 D 90</t>
  </si>
  <si>
    <t>MOLINOS LA VEGA</t>
  </si>
  <si>
    <t>PELETIZACION DE PLASTICOS</t>
  </si>
  <si>
    <t>CR 21 NO. 62 46 SUR</t>
  </si>
  <si>
    <t>MR. PIG DE COLOMBIA S.A.</t>
  </si>
  <si>
    <t>COMERCIO DE CARNES FRÍAS, PRODUCCIÓN Y VENTA DE CARNE DE CERDO</t>
  </si>
  <si>
    <t>CR 51 A NO. 129 65</t>
  </si>
  <si>
    <t>MUEBLES &amp; ACCESORIOS</t>
  </si>
  <si>
    <t>CR 100 NO. 24 B 55</t>
  </si>
  <si>
    <t>NACIONAL DE AUTOPARTES</t>
  </si>
  <si>
    <t>Fabricación y comercialización de partes para autos</t>
  </si>
  <si>
    <t>CL 37 B SUR NO. 72 J 31</t>
  </si>
  <si>
    <t>40 Kg/Hr</t>
  </si>
  <si>
    <t>NEWLINE SPORT</t>
  </si>
  <si>
    <t>CONFECCIÓN PRENDAS FEMENINAS ÍNDIGO DE MENOR ESCALA</t>
  </si>
  <si>
    <t>CR 24 B NO. 20 63 SUR</t>
  </si>
  <si>
    <t>PARMALAT COLOMBIA LTDA</t>
  </si>
  <si>
    <t>EXPLOTACIÓN, PRESENTACIÓN, SERVICIOS, CONSIGNACIÓN Y EN GENERAL CUALQUIER ACTIVIDAD RELACIONADA CON LA INDUSTRIA Y COMERCIO DE PRODUCTOS AGROPECUARIOS Y SUS DERIVADOS</t>
  </si>
  <si>
    <t>DG 183 NO. 20 84</t>
  </si>
  <si>
    <t>PAVIMENTOS COLOMBIA</t>
  </si>
  <si>
    <t>PRODUCCIÓN DE MEZCLAS ASFÁLTICAS</t>
  </si>
  <si>
    <t>CL 59 A SUR NO. 76 A 82</t>
  </si>
  <si>
    <t>HORNO QUEMADOR</t>
  </si>
  <si>
    <t>150 TON/H</t>
  </si>
  <si>
    <t>PAVIOBRAS LTDA</t>
  </si>
  <si>
    <t>Preparación de Mezclas Asfalticas</t>
  </si>
  <si>
    <t>AC 71 B SUR NO. 15 06</t>
  </si>
  <si>
    <t>PEDRO ROZO - FUNDIDORA</t>
  </si>
  <si>
    <t>FABRICACIÓN DE RINES PARA CARRETILLA EN ALUMINIO</t>
  </si>
  <si>
    <t>CR 14 BIS NO. 20 19</t>
  </si>
  <si>
    <t>100 Kg/colada</t>
  </si>
  <si>
    <t>PEGALKOR</t>
  </si>
  <si>
    <t>fabricación de cemento por calcinación de material cerámico y posterior mezcla con cemento comercial</t>
  </si>
  <si>
    <t>CR 54 NO. 35 08 SUR</t>
  </si>
  <si>
    <t>NO IDENTIFICADA</t>
  </si>
  <si>
    <t>GAS NATURAL / GLP</t>
  </si>
  <si>
    <t>PEREIRA DORADO CIA LTDA</t>
  </si>
  <si>
    <t>VENTA Y FABRICACIÓN DE CALZADO</t>
  </si>
  <si>
    <t>CL 59 A NO. 8 15 LOCAL 101</t>
  </si>
  <si>
    <t>PINTULAVADOS</t>
  </si>
  <si>
    <t>Limpieza de estructuras con cHORNOro a presión de arena (Sandblasting), pintura de estructuras metálicas</t>
  </si>
  <si>
    <t>CL 22 K NO. 102 30</t>
  </si>
  <si>
    <t>PLAZA SALDAÑA ASOCIADOS</t>
  </si>
  <si>
    <t>CR 58 B NO. 129 B 15</t>
  </si>
  <si>
    <t>POLLO OLYMPICO</t>
  </si>
  <si>
    <t>PRODUCCIÓN, COMPRA, VENTA SACRIFICIO, COMERCIALIZACIÓN Y MERCADEO EN PIE O EN CANAL DE AVES</t>
  </si>
  <si>
    <t>CL 16 C NO. 78 G 95</t>
  </si>
  <si>
    <t>PRELAVADOS GRANCOLOMBIANO</t>
  </si>
  <si>
    <t>PRELAVADO, TINTURADO, PLANCHADO DE PRENDAS DE VESTIR</t>
  </si>
  <si>
    <t>CR 72 J BIS NO. 34 53 SUR</t>
  </si>
  <si>
    <t>PRINTER COLOMBIANA</t>
  </si>
  <si>
    <t>impresión y encuadernación de libros, revistas y publicaciones</t>
  </si>
  <si>
    <t>CL 64 G NO. 88 A 30</t>
  </si>
  <si>
    <t>PRIXMATEX</t>
  </si>
  <si>
    <t>Teñido de prendas de vestir</t>
  </si>
  <si>
    <t>DIAG 49 SUR NO. 56 A 42</t>
  </si>
  <si>
    <t>PROCEGRASAS</t>
  </si>
  <si>
    <t>Procesamiento de grasa de cerdo y mantequilla de vaca</t>
  </si>
  <si>
    <t>CR 64 A NO. 4 54</t>
  </si>
  <si>
    <t>PROCESOS Y ACABADOS MULTICOLOR LTDA</t>
  </si>
  <si>
    <t>LAVADO Y TEÑIDO DE PRENDAS.</t>
  </si>
  <si>
    <t>CR 72 M BIS N. 37 A 55 SUR</t>
  </si>
  <si>
    <t>PROCESUR</t>
  </si>
  <si>
    <t>Beneficio de aves</t>
  </si>
  <si>
    <t>DG 45 NO. 69 02</t>
  </si>
  <si>
    <t>PRODUCTO QUIMICO PARA EXTINTORES - PROQUIEX LTDA</t>
  </si>
  <si>
    <t>FABRICACIÓN DE POLVO QUÍMICO PARA EXTINGUIDORES</t>
  </si>
  <si>
    <t>CR 87 I NO. 34 43 SUR</t>
  </si>
  <si>
    <t>PRODUCTORA DE MINERALES EL VENCEDOR</t>
  </si>
  <si>
    <t>PRODUCCIÓN Y ELABORACIÓN DE YESOS</t>
  </si>
  <si>
    <t>TRANS 73 I NO. 57 X 02 SUR</t>
  </si>
  <si>
    <t>15 TON/D</t>
  </si>
  <si>
    <t>PRODUCTOS PERFLEX LTDA</t>
  </si>
  <si>
    <t>fabricación de prodcutos de aseo</t>
  </si>
  <si>
    <t>CL 23 NO. 6 34</t>
  </si>
  <si>
    <t>10BHP</t>
  </si>
  <si>
    <t>PRODUCTOS RIMAR LTDA</t>
  </si>
  <si>
    <t>FABRICACIÓN, EXPLOTACIÓN Y VENTA DE PRODUCTOS ALIMENTICIOS DERIVADOS DE LA LECHE</t>
  </si>
  <si>
    <t>CR 29 C NO. 78 30.</t>
  </si>
  <si>
    <t>PRONALFO</t>
  </si>
  <si>
    <t>Procesadora de Alimentos para el  consumo Animal</t>
  </si>
  <si>
    <t>CR 31 A NO. 10 52</t>
  </si>
  <si>
    <t>100KG/Hr</t>
  </si>
  <si>
    <t>PROPERSA S.A.</t>
  </si>
  <si>
    <t>FABRICACIÓN Y COMERCIALIZACIÓN DE PRODUCTOS COSMÉTICOS</t>
  </si>
  <si>
    <t>CL 12 B NO. 68 B 25</t>
  </si>
  <si>
    <t>QUIMICUEROS SAN GIL</t>
  </si>
  <si>
    <t>CR 18 D NO. 59 A 31 SUR</t>
  </si>
  <si>
    <t>QUIRURGICOS HENMAR LTDA</t>
  </si>
  <si>
    <t>manufactura de algodón</t>
  </si>
  <si>
    <t>CR 96 H NO. 18 63</t>
  </si>
  <si>
    <t>R &amp; A RIELES LTDA</t>
  </si>
  <si>
    <t>FABRICACIÓN DE PRODUCTOS PARA CORTINARÍA Y EN GENERAL TODO LO RELACIONADO CON EL RAMO, A NIVEL NACIONAL E INTERNACIONAL</t>
  </si>
  <si>
    <t>CR 51 NO. 78 08</t>
  </si>
  <si>
    <t>RECICLAJE BOGOTA</t>
  </si>
  <si>
    <t>ACTIVIDAD INDUSTRIAL ES EL PROCESAMIENTO Y EXTRACCIÓN DE SEBOS</t>
  </si>
  <si>
    <t>CL 59 B SUR NO. 18 B 20</t>
  </si>
  <si>
    <t>50 KG/DIA</t>
  </si>
  <si>
    <t>HM</t>
  </si>
  <si>
    <t>RECICLAJE HECTOR JUIZA</t>
  </si>
  <si>
    <t>PROCESAMIENTO DE SEBOS.</t>
  </si>
  <si>
    <t>CL 59 B SUR 18 C 66</t>
  </si>
  <si>
    <t>6 TON/DIA</t>
  </si>
  <si>
    <t>RECICLAJE R.Q.J.</t>
  </si>
  <si>
    <t>RECICLAJE DE CANECAS METÁLICAS Y PLÁSTICAS</t>
  </si>
  <si>
    <t>CL 57 U SUR NO. 76 A 70</t>
  </si>
  <si>
    <t>RECUMETAL LTDA</t>
  </si>
  <si>
    <t>CUYA ACTIVIDAD PRINCIPAL ES LA DE RECUBRIMIENTOS METÁLICOS</t>
  </si>
  <si>
    <t>CL 7 NO. 27 70</t>
  </si>
  <si>
    <t>REFINACOL</t>
  </si>
  <si>
    <t>RECUPERACIÓN DE METALES NO FERROSOS: ZAMAUL, ALUMINIO, ESTAÑO</t>
  </si>
  <si>
    <t>CR 91 NO. 49 D 30 SUR</t>
  </si>
  <si>
    <t>120 kg</t>
  </si>
  <si>
    <t>SAVOY</t>
  </si>
  <si>
    <t>Fabricación y comercialización de laminas de plastico y caucho.</t>
  </si>
  <si>
    <t>CL11 NO. 68 41</t>
  </si>
  <si>
    <t>150BHP</t>
  </si>
  <si>
    <t>SEBOS BOGOTA</t>
  </si>
  <si>
    <t>Reciclaje de sebos</t>
  </si>
  <si>
    <t>CL 59 B NO. 18 20</t>
  </si>
  <si>
    <t>32kG/hr</t>
  </si>
  <si>
    <t>SERVIZINC LTDA</t>
  </si>
  <si>
    <t>TRATAMIENTO Y REVESTIMIENTO ELECTROLÍTICO DE METALES.</t>
  </si>
  <si>
    <t>CR 69 NO. 37 D 58 SUR</t>
  </si>
  <si>
    <t>no aplica</t>
  </si>
  <si>
    <t>desconocida</t>
  </si>
  <si>
    <t>SIX FOOTWEAR S.A.</t>
  </si>
  <si>
    <t>MANUFACTURA DE BOTAS Y CALCADO</t>
  </si>
  <si>
    <t>300 BHP</t>
  </si>
  <si>
    <t>TALLERES RIVEROS LTDA</t>
  </si>
  <si>
    <t>FUNDICIÓN DE ALUMINIO Y HIERRO.</t>
  </si>
  <si>
    <t>TRANS 31 A NO. 7 84</t>
  </si>
  <si>
    <t>100 Kg/hr</t>
  </si>
  <si>
    <t>NO REPORTO</t>
  </si>
  <si>
    <t>1000 Kg/hr</t>
  </si>
  <si>
    <t>TAPISOL S.A.</t>
  </si>
  <si>
    <t>Fabricación de alfombras</t>
  </si>
  <si>
    <t>CR 72 NO. 59 20 SUR</t>
  </si>
  <si>
    <t>700 BHP</t>
  </si>
  <si>
    <t>1260 MBTU</t>
  </si>
  <si>
    <t>desconocido</t>
  </si>
  <si>
    <t>2200MBTU</t>
  </si>
  <si>
    <t>TEÑIDOS Y ACABADOS</t>
  </si>
  <si>
    <t>Teñido de prendas</t>
  </si>
  <si>
    <t>CL 38 SUR NO. 72 J 55</t>
  </si>
  <si>
    <t>TINTORERIA TEXTICOLOR</t>
  </si>
  <si>
    <t>ACABADO DE PRODUCTO TEXTIL, LAVANDERÍA INDUSTRIAL DE PRENDAS DE VESTIR</t>
  </si>
  <si>
    <t>CR 22 A NO. 3 20 SUR</t>
  </si>
  <si>
    <t>TINTORERIA LA ESMERALDA DEL SUR</t>
  </si>
  <si>
    <t>CL 22 SUR NO. 7 32</t>
  </si>
  <si>
    <t>TINTORERIA RODY COLOR</t>
  </si>
  <si>
    <t>Planchado y Teñido de prendas de vestir</t>
  </si>
  <si>
    <t>CR 20 NO. 14 29</t>
  </si>
  <si>
    <t>125 BHP</t>
  </si>
  <si>
    <t>TINTORERIA COLIBRI</t>
  </si>
  <si>
    <t>Tinturado de prendas de vestir</t>
  </si>
  <si>
    <t>CR 72 L NO. 36 20 SUR</t>
  </si>
  <si>
    <t>TINTORERIA TOP TEX</t>
  </si>
  <si>
    <t>ELABORACIÓN, MANUFACTURA Y FABRICACIÓN DE TEXTILES</t>
  </si>
  <si>
    <t>CL 10 NO. 43 61</t>
  </si>
  <si>
    <t>125 LB</t>
  </si>
  <si>
    <t>TODO ABONO C F</t>
  </si>
  <si>
    <t>FABRICACIÓN ABONOS Y FERTILIZANTES</t>
  </si>
  <si>
    <t>DG 56 BIS SUR NO. 84 C 30</t>
  </si>
  <si>
    <t>100 Kg / hr</t>
  </si>
  <si>
    <t>TREFILADORA DE COBRE TREFILSA</t>
  </si>
  <si>
    <t>RECUPERADORA DE ALAMBRE DE COBRE</t>
  </si>
  <si>
    <t>DG 10 SUR NO. 32 56</t>
  </si>
  <si>
    <t>TRITON INTERNACIONAL LTDA</t>
  </si>
  <si>
    <t>FABRICACIÓN DE GUANTES EN LÁTEX NATURAL PARA USO INDUSTRIAL Y DOMÉSTICOS</t>
  </si>
  <si>
    <t>CL 162 NO. 16 C 16</t>
  </si>
  <si>
    <t>2 CARROS DE 120 PARES</t>
  </si>
  <si>
    <t>TANQUE DE SECADO</t>
  </si>
  <si>
    <t>TUBOS EL ARCO</t>
  </si>
  <si>
    <t>FABRICACIÓN DE TUBOS DE GRES</t>
  </si>
  <si>
    <t>CR 5 A ESTE NO. 1 A 50 SUR</t>
  </si>
  <si>
    <t>7 TON/DIA</t>
  </si>
  <si>
    <t>TUBOS JORGE TORRES ACTUALMENTE TUBOS J.R</t>
  </si>
  <si>
    <t>CR 5 ESTE NO. 1  22</t>
  </si>
  <si>
    <t>18 Tn/dia</t>
  </si>
  <si>
    <t>TUBOS MOORE</t>
  </si>
  <si>
    <t>FABRICACIÓN DE ARTÍCULOS EN ARCILLA</t>
  </si>
  <si>
    <t>CR 5 A NO. 30 C 20 SUR</t>
  </si>
  <si>
    <t>24h CUANDO SE PONE EN FUNCIONAMIENTO</t>
  </si>
  <si>
    <t>HILANDERIAS BOGOTA S.A</t>
  </si>
  <si>
    <t>Produccion de hilos</t>
  </si>
  <si>
    <t>CL 65 NO. 78 H 51 SUR</t>
  </si>
  <si>
    <t>CARBÓN</t>
  </si>
  <si>
    <t>HILAT S. A.</t>
  </si>
  <si>
    <t>PROCESAMIENTO DE ROPA Y DESARROLLO DE PROCESOS DE TINTORERIA</t>
  </si>
  <si>
    <t>CR 67 NO. 57 V 11 SUR</t>
  </si>
  <si>
    <t>500 BHP</t>
  </si>
  <si>
    <t>SE asume 365 dias</t>
  </si>
  <si>
    <t>INDUSTRAS RAD S.C.S.</t>
  </si>
  <si>
    <t>teñido de prendas de vestir (TintorerIa)</t>
  </si>
  <si>
    <t>CR 64 NO. 4 G 31</t>
  </si>
  <si>
    <t>SE asume 24 horas y 365 dias</t>
  </si>
  <si>
    <t>GMC BOGOTA Y COMPAÑIA LTDA</t>
  </si>
  <si>
    <t>TransformaciOn y procesamiento de materias primas relacionadas con la industria de grasa, aceites y sus derivados, mantecas y margarinas</t>
  </si>
  <si>
    <t>CL 36 SUR NO. 68 M 34</t>
  </si>
  <si>
    <t>COMPAÑIA NACIONAL DE ACEITES S.A. CONACEITES S.A.</t>
  </si>
  <si>
    <t>TRANSFORMACION Y PROCESAMIENTO DE MATERIAS PRIMAS RELACIONADAS CON LA INDUSTRIA DE GRASAS Y ACEITES, MANTECAS Y  MARGARINAS</t>
  </si>
  <si>
    <t>CL 57 U SUR NO. 76 A 41</t>
  </si>
  <si>
    <t>BOCADILLOS FRUTA GUAVATEÑA</t>
  </si>
  <si>
    <t>Elaboración y comercialización de bocadillos</t>
  </si>
  <si>
    <t>BOCADILLOS ANTARES</t>
  </si>
  <si>
    <t>ELABORACION DE BOCADILLOS</t>
  </si>
  <si>
    <t>CR 93 D NO. 38 C 22 SUR</t>
  </si>
  <si>
    <t>MADERAS ABORIGENES</t>
  </si>
  <si>
    <t>SECADO DE MADERA</t>
  </si>
  <si>
    <t>CL 78 NO. 78 28</t>
  </si>
  <si>
    <t>1800 TABLAS</t>
  </si>
  <si>
    <t>TINTOTELAS- DORA GOMEZ FAJARDO</t>
  </si>
  <si>
    <t>CR 43 A NO. 18 71</t>
  </si>
  <si>
    <t>ALCIDES DIAZ</t>
  </si>
  <si>
    <t>FUNDICION</t>
  </si>
  <si>
    <t>CR 27 NO. 8 28</t>
  </si>
  <si>
    <t>FUNDICIÓN DIONISIO ROJAS</t>
  </si>
  <si>
    <t>FUNDICIÓN DE HIERRO COLADO</t>
  </si>
  <si>
    <t>DIAG 8 SUR NO. 12 93 ESTE</t>
  </si>
  <si>
    <t>250 kg/h</t>
  </si>
  <si>
    <t>FUNDICION EMBLECAR</t>
  </si>
  <si>
    <t>FUNDICION DE CHATARRA DE ALUMINIO</t>
  </si>
  <si>
    <t>CR 18N NO. 67 12 SUR</t>
  </si>
  <si>
    <t>50 kg/h</t>
  </si>
  <si>
    <t>FUNDICION ENOC AGUILAR</t>
  </si>
  <si>
    <t>FUNDICION DE HIERRO</t>
  </si>
  <si>
    <t>CL 37 A SUR NO. 68 I 30</t>
  </si>
  <si>
    <t>400 Kg/h</t>
  </si>
  <si>
    <t>FUNDICION INDUSTRIAL</t>
  </si>
  <si>
    <t>CUYA ACTIVIDAD INDUSTRIAL PRINCIPAL ES LA FUNDICION DE HIERRO COLADO.</t>
  </si>
  <si>
    <t>CR 14 NO. 55 A 56</t>
  </si>
  <si>
    <t>5 ton/día</t>
  </si>
  <si>
    <t>FUNDICIONES EL PROGRESO</t>
  </si>
  <si>
    <t>FUNDICIÓN DE HIERRO GRIS</t>
  </si>
  <si>
    <t>CL 87 I NO. 53 69 SUR</t>
  </si>
  <si>
    <t>300 KG/H</t>
  </si>
  <si>
    <t>FUNDICIONES EL TRÉBOL LTDA</t>
  </si>
  <si>
    <t>FUNDICIÓN DE HIERRO PARA LA ELABORACIÓN DE BOMBAS DE AGUA, REDUCTOR Y PIÑONES PARA HORNONOS</t>
  </si>
  <si>
    <t>CR 87 C NO. 63 A 28 SUR</t>
  </si>
  <si>
    <t>600 kg/h</t>
  </si>
  <si>
    <t>INDUSTRIAS EL RECTANGULA M y A LTDA</t>
  </si>
  <si>
    <t>FUNDICION DE HIERRO COLADO</t>
  </si>
  <si>
    <t>TRANS 3 ESTE NO. 29A 06</t>
  </si>
  <si>
    <t>METALURGICA FEBRAL LTDA</t>
  </si>
  <si>
    <t>FUNDICION DE HIERRO Y ALUMINIO.</t>
  </si>
  <si>
    <t>TRANS 87 C NO. 59 13 SUR</t>
  </si>
  <si>
    <t>80 kg/h</t>
  </si>
  <si>
    <t>METALURGICAS GUEVARA Y CIA LTDA</t>
  </si>
  <si>
    <t>CR 17 NO. 53 SUR</t>
  </si>
  <si>
    <t>3,5 ton/h</t>
  </si>
  <si>
    <t>1 ton/h</t>
  </si>
  <si>
    <t>SINTRASMACT LTDA</t>
  </si>
  <si>
    <t>FUNDICION DE HIERRO GRIS Y OTROS METALES</t>
  </si>
  <si>
    <t>CR 19 B NO. 19 65 LocAl 4</t>
  </si>
  <si>
    <t>1 ton/día</t>
  </si>
  <si>
    <t>VALMEC LTDA</t>
  </si>
  <si>
    <t>FABRICACIÓN Y COMERCIALIZACIÓN DE GRIFERIA</t>
  </si>
  <si>
    <t>CR 21 NO. 45 85 SUR</t>
  </si>
  <si>
    <t>FUNDICIONES RICAFOR</t>
  </si>
  <si>
    <t>CR 23 42 63 SUR</t>
  </si>
  <si>
    <t>INMECAR LTDA</t>
  </si>
  <si>
    <t>FAB. DE MUEBLES METALICOS</t>
  </si>
  <si>
    <t>CL 46 NO. 17 06 SUR</t>
  </si>
  <si>
    <t>2 ton/día</t>
  </si>
  <si>
    <t>ABC DE MICROFUNDICION EN ZAMAC</t>
  </si>
  <si>
    <t>FUNDICIÓN ZAMAC</t>
  </si>
  <si>
    <t>CL 24 B 25 69</t>
  </si>
  <si>
    <t>TINTORERIA AQUARIUS LTDA</t>
  </si>
  <si>
    <t>Lavanderia Aquarius Ltda (Tintoreria Aquarius Ltda)</t>
  </si>
  <si>
    <t>CL 8 A 32 A 76</t>
  </si>
  <si>
    <t>SE asume 8 horas y 365 dias</t>
  </si>
  <si>
    <t>COMERCIALIZADORA DE ELEMENTOS METÁLICOS LTDA COMETALICOS LTDA</t>
  </si>
  <si>
    <t>Comercializadora de elementos metálicos Ltda, Cometalicos Ltda</t>
  </si>
  <si>
    <t>CL 9 32 A 81</t>
  </si>
  <si>
    <t>TINTORERIA LAVAMODA EU</t>
  </si>
  <si>
    <t>Tintoreria Lavamoda EU</t>
  </si>
  <si>
    <t>CL 24 A SUR 5 38</t>
  </si>
  <si>
    <t>ECOQUIMICA DE METALES SAS</t>
  </si>
  <si>
    <t>Ecoquimica de metales SAS</t>
  </si>
  <si>
    <t>CL 9 32 A 83 y 32 A 89</t>
  </si>
  <si>
    <t>TALLER DE FUNDICIÓN EDGAR GÓMEZ</t>
  </si>
  <si>
    <t>Taller de fundición Edgar Gómez</t>
  </si>
  <si>
    <t>CL 19 B 34 74</t>
  </si>
  <si>
    <t>100 kg</t>
  </si>
  <si>
    <t>50 kg</t>
  </si>
  <si>
    <t>HERRAJES LEO</t>
  </si>
  <si>
    <t>Herrajes Leo</t>
  </si>
  <si>
    <t>CL 156 A 136 A 37</t>
  </si>
  <si>
    <t>150 kg</t>
  </si>
  <si>
    <t>CARBONERA LUZALBA WILCHES</t>
  </si>
  <si>
    <t>Carbonera LuzAlba Wilches</t>
  </si>
  <si>
    <t>CR 19 BIS 69 11 SUR</t>
  </si>
  <si>
    <t>GRES SAN JOSÉ</t>
  </si>
  <si>
    <t>CL 49 BIS SUR 5 D 04</t>
  </si>
  <si>
    <t>CARBÓN Y CASCARILLA DE PALMA</t>
  </si>
  <si>
    <t>Adicional al consumo mensual de 80 toneladas de carbón, tambien se consumen 40 toneladas Casacarrilla de Palma. NO SE REALIZÓ ESTIMACIÓN PARA LA FRACCIÓN DE CASCARILLA</t>
  </si>
  <si>
    <t>80 carbón + 40 cascarilla t/mes</t>
  </si>
  <si>
    <t>FUNDICIÓN YESID URREGO</t>
  </si>
  <si>
    <t>Fundición Yesid Urrego</t>
  </si>
  <si>
    <t>CL 57 SUR 29 10</t>
  </si>
  <si>
    <t>200 kg</t>
  </si>
  <si>
    <t>MEGAFUNDITEC LTDA</t>
  </si>
  <si>
    <t>Megafunditec Ltda</t>
  </si>
  <si>
    <t>TRANS 3 BIS 6 03 ESTE</t>
  </si>
  <si>
    <t>50 kg/colada</t>
  </si>
  <si>
    <t>RECICLAJE NUEVO MUNDO</t>
  </si>
  <si>
    <t>Reciclaje Nuevo Mundo</t>
  </si>
  <si>
    <t>CR 96 H BIS 15 A 20</t>
  </si>
  <si>
    <t>500 kg</t>
  </si>
  <si>
    <t>FUNDICIÓN MARLÉN RIVERA GIRÓN</t>
  </si>
  <si>
    <t>Fundición Marlén Rivera Girón</t>
  </si>
  <si>
    <t>CR 17 BIS 59 B 38 SUR</t>
  </si>
  <si>
    <t>90 kg</t>
  </si>
  <si>
    <t>FUNDICIÓN MIGUEL ANTONIO BLANCO</t>
  </si>
  <si>
    <t>Fundición Miguel Antonio Blanco</t>
  </si>
  <si>
    <t>CR 69 BIS 36 32</t>
  </si>
  <si>
    <t>{nan}</t>
  </si>
  <si>
    <t>1AM (g/h)</t>
  </si>
  <si>
    <t>2AM</t>
  </si>
  <si>
    <t>3AM</t>
  </si>
  <si>
    <t>4AM</t>
  </si>
  <si>
    <t>5AM</t>
  </si>
  <si>
    <t>6AM</t>
  </si>
  <si>
    <t>7AM</t>
  </si>
  <si>
    <t>8AM</t>
  </si>
  <si>
    <t>9AM</t>
  </si>
  <si>
    <t>10AM</t>
  </si>
  <si>
    <t>11AM</t>
  </si>
  <si>
    <t>12AM</t>
  </si>
  <si>
    <t>1PM</t>
  </si>
  <si>
    <t>2PM</t>
  </si>
  <si>
    <t>3PM</t>
  </si>
  <si>
    <t>4PM</t>
  </si>
  <si>
    <t>5PM</t>
  </si>
  <si>
    <t>6PM</t>
  </si>
  <si>
    <t>7PM</t>
  </si>
  <si>
    <t>8PM</t>
  </si>
  <si>
    <t>9PM</t>
  </si>
  <si>
    <t>10PM</t>
  </si>
  <si>
    <t>11PM</t>
  </si>
  <si>
    <t>12PM</t>
  </si>
  <si>
    <t>CC1 con ciclón</t>
  </si>
  <si>
    <t>CC1C</t>
  </si>
  <si>
    <t>CC2 con ciclón</t>
  </si>
  <si>
    <t>CC2C</t>
  </si>
  <si>
    <t>HC con ciclón</t>
  </si>
  <si>
    <t>HCC</t>
  </si>
  <si>
    <t>HL con ciclón</t>
  </si>
  <si>
    <t>HLC</t>
  </si>
  <si>
    <t>Combustible</t>
  </si>
  <si>
    <t>kilocalorias</t>
  </si>
  <si>
    <t>gas natural</t>
  </si>
  <si>
    <t>m3</t>
  </si>
  <si>
    <t>carbon coque</t>
  </si>
  <si>
    <t>ton</t>
  </si>
  <si>
    <t>CAMBIO DE CARBÓN A GAS</t>
  </si>
  <si>
    <t>Cambiar las categorías (columna O) CC1,CC2,HC y HL por las CG1, CG2 y HG2, respectivamente.</t>
  </si>
  <si>
    <t>Actual</t>
  </si>
  <si>
    <t>Nueva</t>
  </si>
  <si>
    <t>HC Y HL</t>
  </si>
  <si>
    <t>Hola</t>
  </si>
  <si>
    <t>Juana</t>
  </si>
  <si>
    <t>Nota: al cambiar de carbón a gas también hay que cambiarl el consumo de combustible, de la columna x a la y (la cual ya está en consumo de gas)</t>
  </si>
  <si>
    <t>USO DE CICLONES EN INDUSTRIAS QUE USAN CARBÓN</t>
  </si>
  <si>
    <t>% remoción</t>
  </si>
  <si>
    <t>Categorías que usan carbón</t>
  </si>
  <si>
    <t>Nota: para incluír la reducción es necesario multiplicar por 0.2 el valor de la emisión de PM de estas categorías (columna AJ año, PM día). Cabe resaltar que este cambio solo reduce la emisión de PM, los demás contaminantes no cambian.</t>
  </si>
  <si>
    <t>SUSTITUCIÓN DE CALDERAS ANTERIORES AL AÑO 2000</t>
  </si>
  <si>
    <t>Categoría</t>
  </si>
  <si>
    <t>Nota: multiplicar el consumo de combustible (columna R) por 0.8 y el resultado si operarlo por los factores de emisión para hallar las emisiones de todos los contaminantes.</t>
  </si>
</sst>
</file>

<file path=xl/styles.xml><?xml version="1.0" encoding="utf-8"?>
<styleSheet xmlns="http://schemas.openxmlformats.org/spreadsheetml/2006/main">
  <numFmts count="9">
    <numFmt numFmtId="164" formatCode="GENERAL"/>
    <numFmt numFmtId="165" formatCode="#,##0.00"/>
    <numFmt numFmtId="166" formatCode="_-* #,##0.00_-;\-* #,##0.00_-;_-* \-??_-;_-@_-"/>
    <numFmt numFmtId="167" formatCode="_-* #,##0.000000000_-;\-* #,##0.000000000_-;_-* \-??_-;_-@_-"/>
    <numFmt numFmtId="168" formatCode="_-* #,##0.00000000_-;\-* #,##0.00000000_-;_-* \-??_-;_-@_-"/>
    <numFmt numFmtId="169" formatCode="_-* #,##0.0000000_-;\-* #,##0.0000000_-;_-* \-??_-;_-@_-"/>
    <numFmt numFmtId="170" formatCode="0.00E+00"/>
    <numFmt numFmtId="171" formatCode="0.0000000000000"/>
    <numFmt numFmtId="172" formatCode="0%"/>
  </numFmts>
  <fonts count="13">
    <font>
      <sz val="11"/>
      <color rgb="FF000000"/>
      <name val="Calibri"/>
      <family val="2"/>
      <charset val="1"/>
    </font>
    <font>
      <sz val="10"/>
      <name val="Arial"/>
      <family val="0"/>
    </font>
    <font>
      <sz val="10"/>
      <name val="Arial"/>
      <family val="0"/>
    </font>
    <font>
      <sz val="10"/>
      <name val="Arial"/>
      <family val="0"/>
    </font>
    <font>
      <b val="true"/>
      <sz val="11"/>
      <color rgb="FFF2F2F2"/>
      <name val="Calibri"/>
      <family val="2"/>
      <charset val="1"/>
    </font>
    <font>
      <b val="true"/>
      <sz val="11"/>
      <color rgb="FF000000"/>
      <name val="Calibri"/>
      <family val="2"/>
      <charset val="1"/>
    </font>
    <font>
      <sz val="10"/>
      <color rgb="FF000000"/>
      <name val="Arial"/>
      <family val="2"/>
      <charset val="1"/>
    </font>
    <font>
      <b val="true"/>
      <vertAlign val="subscript"/>
      <sz val="7"/>
      <color rgb="FF000000"/>
      <name val="Times New Roman"/>
      <family val="1"/>
      <charset val="1"/>
    </font>
    <font>
      <b val="true"/>
      <sz val="11"/>
      <name val="Calibri"/>
      <family val="2"/>
      <charset val="1"/>
    </font>
    <font>
      <sz val="11"/>
      <color rgb="FF000000"/>
      <name val="Arial"/>
      <family val="2"/>
      <charset val="1"/>
    </font>
    <font>
      <sz val="11"/>
      <color rgb="FFFF0000"/>
      <name val="Calibri"/>
      <family val="2"/>
      <charset val="1"/>
    </font>
    <font>
      <sz val="11"/>
      <name val="Calibri"/>
      <family val="2"/>
      <charset val="1"/>
    </font>
    <font>
      <sz val="10"/>
      <name val="Arial"/>
      <family val="2"/>
      <charset val="1"/>
    </font>
  </fonts>
  <fills count="15">
    <fill>
      <patternFill patternType="none"/>
    </fill>
    <fill>
      <patternFill patternType="gray125"/>
    </fill>
    <fill>
      <patternFill patternType="solid">
        <fgColor rgb="FF17375E"/>
        <bgColor rgb="FF333333"/>
      </patternFill>
    </fill>
    <fill>
      <patternFill patternType="solid">
        <fgColor rgb="FF558ED5"/>
        <bgColor rgb="FF808080"/>
      </patternFill>
    </fill>
    <fill>
      <patternFill patternType="solid">
        <fgColor rgb="FFFFFF00"/>
        <bgColor rgb="FFFFFF00"/>
      </patternFill>
    </fill>
    <fill>
      <patternFill patternType="solid">
        <fgColor rgb="FFC0C0C0"/>
        <bgColor rgb="FFCCC1DA"/>
      </patternFill>
    </fill>
    <fill>
      <patternFill patternType="solid">
        <fgColor rgb="FFFAC090"/>
        <bgColor rgb="FFC3D69B"/>
      </patternFill>
    </fill>
    <fill>
      <patternFill patternType="solid">
        <fgColor rgb="FFB9CDE5"/>
        <bgColor rgb="FFC6D9F1"/>
      </patternFill>
    </fill>
    <fill>
      <patternFill patternType="solid">
        <fgColor rgb="FFC6D9F1"/>
        <bgColor rgb="FFB9CDE5"/>
      </patternFill>
    </fill>
    <fill>
      <patternFill patternType="solid">
        <fgColor rgb="FFD7E4BD"/>
        <bgColor rgb="FFC3D69B"/>
      </patternFill>
    </fill>
    <fill>
      <patternFill patternType="solid">
        <fgColor rgb="FFCCC1DA"/>
        <bgColor rgb="FFC0C0C0"/>
      </patternFill>
    </fill>
    <fill>
      <patternFill patternType="solid">
        <fgColor rgb="FF95B3D7"/>
        <bgColor rgb="FF8EB4E3"/>
      </patternFill>
    </fill>
    <fill>
      <patternFill patternType="solid">
        <fgColor rgb="FF8EB4E3"/>
        <bgColor rgb="FF95B3D7"/>
      </patternFill>
    </fill>
    <fill>
      <patternFill patternType="solid">
        <fgColor rgb="FF77933C"/>
        <bgColor rgb="FF808080"/>
      </patternFill>
    </fill>
    <fill>
      <patternFill patternType="solid">
        <fgColor rgb="FFC3D69B"/>
        <bgColor rgb="FFD7E4BD"/>
      </patternFill>
    </fill>
  </fills>
  <borders count="2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medium"/>
      <right style="thin"/>
      <top style="medium"/>
      <bottom style="thin"/>
      <diagonal/>
    </border>
    <border diagonalUp="false" diagonalDown="false">
      <left style="thin"/>
      <right style="medium"/>
      <top style="medium"/>
      <bottom style="mediu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right style="medium"/>
      <top style="medium"/>
      <bottom style="medium"/>
      <diagonal/>
    </border>
    <border diagonalUp="false" diagonalDown="false">
      <left style="medium"/>
      <right/>
      <top/>
      <bottom/>
      <diagonal/>
    </border>
    <border diagonalUp="false" diagonalDown="false">
      <left style="medium"/>
      <right/>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right"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0" fillId="5" borderId="1" xfId="20" applyFont="true" applyBorder="true" applyAlignment="true" applyProtection="false">
      <alignment horizontal="center" vertical="center" textRotation="0" wrapText="true" indent="0" shrinkToFit="false"/>
      <protection locked="true" hidden="false"/>
    </xf>
    <xf numFmtId="164" fontId="0" fillId="5" borderId="1" xfId="20" applyFont="true" applyBorder="true" applyAlignment="true" applyProtection="false">
      <alignment horizontal="left" vertical="center" textRotation="0" wrapText="true" indent="0" shrinkToFit="false"/>
      <protection locked="true" hidden="false"/>
    </xf>
    <xf numFmtId="164" fontId="0" fillId="6" borderId="1" xfId="20" applyFont="true" applyBorder="true" applyAlignment="true" applyProtection="false">
      <alignment horizontal="center" vertical="center" textRotation="0" wrapText="true" indent="0" shrinkToFit="false"/>
      <protection locked="true" hidden="false"/>
    </xf>
    <xf numFmtId="165" fontId="0" fillId="6" borderId="1" xfId="20" applyFont="true" applyBorder="true" applyAlignment="true" applyProtection="false">
      <alignment horizontal="right" vertical="center" textRotation="0" wrapText="true" indent="0" shrinkToFit="false"/>
      <protection locked="true" hidden="false"/>
    </xf>
    <xf numFmtId="164" fontId="0" fillId="7" borderId="1" xfId="20" applyFont="true" applyBorder="true" applyAlignment="true" applyProtection="false">
      <alignment horizontal="center" vertical="center" textRotation="0" wrapText="true" indent="0" shrinkToFit="false"/>
      <protection locked="true" hidden="false"/>
    </xf>
    <xf numFmtId="164" fontId="5" fillId="3" borderId="1" xfId="20" applyFont="true" applyBorder="true" applyAlignment="true" applyProtection="false">
      <alignment horizontal="center" vertical="center" textRotation="0" wrapText="true" indent="0" shrinkToFit="false"/>
      <protection locked="true" hidden="false"/>
    </xf>
    <xf numFmtId="164" fontId="5" fillId="4" borderId="1" xfId="20" applyFont="true" applyBorder="true" applyAlignment="true" applyProtection="false">
      <alignment horizontal="center" vertical="center" textRotation="0" wrapText="true" indent="0" shrinkToFit="false"/>
      <protection locked="true" hidden="false"/>
    </xf>
    <xf numFmtId="164" fontId="5" fillId="4" borderId="2" xfId="20" applyFont="true" applyBorder="true" applyAlignment="true" applyProtection="false">
      <alignment horizontal="center" vertical="center" textRotation="0" wrapText="true" indent="0" shrinkToFit="false"/>
      <protection locked="true" hidden="false"/>
    </xf>
    <xf numFmtId="164" fontId="8" fillId="8" borderId="1" xfId="0" applyFont="true" applyBorder="true" applyAlignment="true" applyProtection="false">
      <alignment horizontal="center" vertical="center" textRotation="0" wrapText="true" indent="0" shrinkToFit="false"/>
      <protection locked="true" hidden="false"/>
    </xf>
    <xf numFmtId="164" fontId="8" fillId="9" borderId="1" xfId="0" applyFont="true" applyBorder="true" applyAlignment="true" applyProtection="false">
      <alignment horizontal="center" vertical="center" textRotation="0" wrapText="true" indent="0" shrinkToFit="false"/>
      <protection locked="true" hidden="false"/>
    </xf>
    <xf numFmtId="164" fontId="8" fillId="10" borderId="1" xfId="0" applyFont="true" applyBorder="true" applyAlignment="true" applyProtection="false">
      <alignment horizontal="center" vertical="center" textRotation="0" wrapText="true" indent="0" shrinkToFit="false"/>
      <protection locked="true" hidden="false"/>
    </xf>
    <xf numFmtId="167" fontId="0" fillId="0" borderId="1" xfId="15" applyFont="true" applyBorder="true" applyAlignment="true" applyProtection="true">
      <alignment horizontal="left" vertical="center" textRotation="0" wrapText="true" indent="0" shrinkToFit="false"/>
      <protection locked="true" hidden="false"/>
    </xf>
    <xf numFmtId="167" fontId="0" fillId="0" borderId="1" xfId="15" applyFont="true" applyBorder="true" applyAlignment="true" applyProtection="true">
      <alignment horizontal="general" vertical="center" textRotation="0" wrapText="false" indent="0" shrinkToFit="false"/>
      <protection locked="true" hidden="false"/>
    </xf>
    <xf numFmtId="164" fontId="0" fillId="0" borderId="1" xfId="15" applyFont="true" applyBorder="true" applyAlignment="true" applyProtection="true">
      <alignment horizontal="right" vertical="center" textRotation="0" wrapText="false" indent="0" shrinkToFit="false"/>
      <protection locked="true" hidden="false"/>
    </xf>
    <xf numFmtId="164" fontId="0" fillId="0" borderId="1" xfId="20" applyFont="true" applyBorder="true" applyAlignment="true" applyProtection="false">
      <alignment horizontal="general" vertical="center" textRotation="0" wrapText="true" indent="0" shrinkToFit="false"/>
      <protection locked="true" hidden="false"/>
    </xf>
    <xf numFmtId="164" fontId="0" fillId="0" borderId="1" xfId="20" applyFont="true" applyBorder="true" applyAlignment="true" applyProtection="false">
      <alignment horizontal="left" vertical="center" textRotation="0" wrapText="true" indent="0" shrinkToFit="false"/>
      <protection locked="true" hidden="false"/>
    </xf>
    <xf numFmtId="164" fontId="0" fillId="0" borderId="1" xfId="20" applyFont="true" applyBorder="true" applyAlignment="true" applyProtection="false">
      <alignment horizontal="center" vertical="center" textRotation="0" wrapText="true" indent="0" shrinkToFit="false"/>
      <protection locked="true" hidden="false"/>
    </xf>
    <xf numFmtId="166" fontId="0" fillId="0" borderId="0" xfId="15" applyFont="true" applyBorder="true" applyAlignment="true" applyProtection="true">
      <alignment horizontal="general" vertical="bottom" textRotation="0" wrapText="false" indent="0" shrinkToFit="false"/>
      <protection locked="true" hidden="false"/>
    </xf>
    <xf numFmtId="165" fontId="0" fillId="0" borderId="1" xfId="20" applyFont="true" applyBorder="true" applyAlignment="true" applyProtection="false">
      <alignment horizontal="right" vertical="center" textRotation="0" wrapText="true" indent="0" shrinkToFit="false"/>
      <protection locked="true" hidden="false"/>
    </xf>
    <xf numFmtId="164" fontId="0" fillId="0" borderId="1" xfId="20" applyFont="true" applyBorder="true" applyAlignment="true" applyProtection="false">
      <alignment horizontal="left" vertical="center" textRotation="0" wrapText="false" indent="0" shrinkToFit="false"/>
      <protection locked="true" hidden="false"/>
    </xf>
    <xf numFmtId="164" fontId="0" fillId="0" borderId="1" xfId="20" applyFont="tru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8" fontId="0" fillId="0" borderId="5" xfId="15" applyFont="true" applyBorder="true" applyAlignment="true" applyProtection="true">
      <alignment horizontal="general"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20" applyFont="true" applyBorder="true" applyAlignment="true" applyProtection="false">
      <alignment horizontal="right"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15" applyFont="true" applyBorder="true" applyAlignment="true" applyProtection="true">
      <alignment horizontal="right" vertical="center" textRotation="0" wrapText="true" indent="0" shrinkToFit="false"/>
      <protection locked="true" hidden="false"/>
    </xf>
    <xf numFmtId="165" fontId="0" fillId="0" borderId="1" xfId="20" applyFont="true" applyBorder="true" applyAlignment="true" applyProtection="false">
      <alignment horizontal="center" vertical="center" textRotation="0" wrapText="true" indent="0" shrinkToFit="false"/>
      <protection locked="true" hidden="false"/>
    </xf>
    <xf numFmtId="168" fontId="0" fillId="0" borderId="5" xfId="0" applyFont="true" applyBorder="true" applyAlignment="true" applyProtection="false">
      <alignment horizontal="general" vertical="center" textRotation="0" wrapText="false" indent="0" shrinkToFit="false"/>
      <protection locked="true" hidden="false"/>
    </xf>
    <xf numFmtId="166" fontId="0" fillId="11" borderId="0" xfId="15"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0" borderId="1" xfId="15" applyFont="true" applyBorder="true" applyAlignment="true" applyProtection="true">
      <alignment horizontal="center" vertical="center" textRotation="0" wrapText="true" indent="0" shrinkToFit="false"/>
      <protection locked="true" hidden="false"/>
    </xf>
    <xf numFmtId="164" fontId="0" fillId="4" borderId="1" xfId="20" applyFont="true" applyBorder="true" applyAlignment="true" applyProtection="false">
      <alignment horizontal="left" vertical="center" textRotation="0" wrapText="false" indent="0" shrinkToFit="false"/>
      <protection locked="true" hidden="false"/>
    </xf>
    <xf numFmtId="164" fontId="9" fillId="0" borderId="1" xfId="20" applyFont="true" applyBorder="true" applyAlignment="true" applyProtection="false">
      <alignment horizontal="left" vertical="center" textRotation="0" wrapText="false" indent="0" shrinkToFit="false"/>
      <protection locked="true" hidden="false"/>
    </xf>
    <xf numFmtId="166" fontId="0" fillId="0" borderId="1" xfId="15" applyFont="true" applyBorder="true" applyAlignment="true" applyProtection="tru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top" textRotation="0" wrapText="false" indent="0" shrinkToFit="false"/>
      <protection locked="true" hidden="false"/>
    </xf>
    <xf numFmtId="165" fontId="0" fillId="0" borderId="1" xfId="20" applyFont="true" applyBorder="true" applyAlignment="true" applyProtection="false">
      <alignment horizontal="right" vertical="center" textRotation="0" wrapText="false" indent="0" shrinkToFit="false"/>
      <protection locked="true" hidden="false"/>
    </xf>
    <xf numFmtId="164" fontId="0" fillId="4" borderId="1" xfId="20" applyFont="true" applyBorder="true" applyAlignment="true" applyProtection="false">
      <alignment horizontal="left" vertical="center" textRotation="0" wrapText="true" indent="0" shrinkToFit="false"/>
      <protection locked="true" hidden="false"/>
    </xf>
    <xf numFmtId="164" fontId="0" fillId="12" borderId="1" xfId="20" applyFont="true" applyBorder="true" applyAlignment="true" applyProtection="false">
      <alignment horizontal="left" vertical="center" textRotation="0" wrapText="false" indent="0" shrinkToFit="false"/>
      <protection locked="true" hidden="false"/>
    </xf>
    <xf numFmtId="164" fontId="9" fillId="0" borderId="1" xfId="20" applyFont="true" applyBorder="true" applyAlignment="true" applyProtection="false">
      <alignment horizontal="general" vertical="center" textRotation="0" wrapText="false" indent="0" shrinkToFit="false"/>
      <protection locked="true" hidden="false"/>
    </xf>
    <xf numFmtId="164" fontId="0" fillId="0" borderId="1" xfId="20" applyFont="true" applyBorder="true" applyAlignment="true" applyProtection="false">
      <alignment horizontal="general" vertical="center" textRotation="0" wrapText="false" indent="0" shrinkToFit="false"/>
      <protection locked="true" hidden="false"/>
    </xf>
    <xf numFmtId="164" fontId="0" fillId="3" borderId="1" xfId="20" applyFont="true" applyBorder="true" applyAlignment="true" applyProtection="false">
      <alignment horizontal="left" vertical="center"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4" fontId="0" fillId="13" borderId="1" xfId="20" applyFont="true" applyBorder="true" applyAlignment="true" applyProtection="false">
      <alignment horizontal="left" vertical="center" textRotation="0" wrapText="false" indent="0" shrinkToFit="false"/>
      <protection locked="true" hidden="false"/>
    </xf>
    <xf numFmtId="164" fontId="10" fillId="0" borderId="1" xfId="20" applyFont="true" applyBorder="true" applyAlignment="true" applyProtection="false">
      <alignment horizontal="general" vertical="center" textRotation="0" wrapText="true" indent="0" shrinkToFit="false"/>
      <protection locked="true" hidden="false"/>
    </xf>
    <xf numFmtId="164" fontId="10" fillId="0" borderId="1" xfId="20" applyFont="true" applyBorder="true" applyAlignment="true" applyProtection="false">
      <alignment horizontal="left" vertical="center" textRotation="0" wrapText="true" indent="0" shrinkToFit="false"/>
      <protection locked="true" hidden="false"/>
    </xf>
    <xf numFmtId="164" fontId="10" fillId="0" borderId="1" xfId="20" applyFont="true" applyBorder="true" applyAlignment="true" applyProtection="false">
      <alignment horizontal="center" vertical="center" textRotation="0" wrapText="true" indent="0" shrinkToFit="false"/>
      <protection locked="true" hidden="false"/>
    </xf>
    <xf numFmtId="165" fontId="10" fillId="0" borderId="1" xfId="20" applyFont="true" applyBorder="true" applyAlignment="true" applyProtection="false">
      <alignment horizontal="right"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false">
      <alignment horizontal="left" vertical="center" textRotation="0" wrapText="false" indent="0" shrinkToFit="false"/>
      <protection locked="true" hidden="false"/>
    </xf>
    <xf numFmtId="165" fontId="9" fillId="0" borderId="1" xfId="20" applyFont="true" applyBorder="true" applyAlignment="true" applyProtection="false">
      <alignment horizontal="right" vertical="center" textRotation="0" wrapText="false" indent="0" shrinkToFit="false"/>
      <protection locked="true" hidden="false"/>
    </xf>
    <xf numFmtId="165" fontId="0" fillId="4" borderId="1" xfId="0" applyFont="true" applyBorder="true" applyAlignment="true" applyProtection="false">
      <alignment horizontal="general" vertical="center" textRotation="0" wrapText="false" indent="0" shrinkToFit="false"/>
      <protection locked="true" hidden="false"/>
    </xf>
    <xf numFmtId="164" fontId="0" fillId="14" borderId="1" xfId="20" applyFont="true" applyBorder="true" applyAlignment="true" applyProtection="false">
      <alignment horizontal="general" vertical="center" textRotation="0" wrapText="true" indent="0" shrinkToFit="false"/>
      <protection locked="true" hidden="false"/>
    </xf>
    <xf numFmtId="164" fontId="0" fillId="14" borderId="1" xfId="20" applyFont="true" applyBorder="true" applyAlignment="true" applyProtection="false">
      <alignment horizontal="left" vertical="center" textRotation="0" wrapText="true" indent="0" shrinkToFit="false"/>
      <protection locked="true" hidden="false"/>
    </xf>
    <xf numFmtId="164" fontId="9" fillId="14" borderId="1" xfId="20" applyFont="true" applyBorder="true" applyAlignment="true" applyProtection="false">
      <alignment horizontal="left" vertical="center" textRotation="0" wrapText="false" indent="0" shrinkToFit="false"/>
      <protection locked="true" hidden="false"/>
    </xf>
    <xf numFmtId="164" fontId="0" fillId="14" borderId="1" xfId="20" applyFont="true" applyBorder="true" applyAlignment="true" applyProtection="false">
      <alignment horizontal="center" vertical="center" textRotation="0" wrapText="true" indent="0" shrinkToFit="false"/>
      <protection locked="true" hidden="false"/>
    </xf>
    <xf numFmtId="165" fontId="0" fillId="14" borderId="1" xfId="20" applyFont="true" applyBorder="true" applyAlignment="true" applyProtection="false">
      <alignment horizontal="right" vertical="center" textRotation="0" wrapText="true" indent="0" shrinkToFit="false"/>
      <protection locked="true" hidden="false"/>
    </xf>
    <xf numFmtId="164" fontId="0" fillId="14" borderId="1" xfId="20" applyFont="true" applyBorder="true" applyAlignment="true" applyProtection="false">
      <alignment horizontal="left"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21" applyFont="true" applyBorder="true" applyAlignment="true" applyProtection="false">
      <alignment horizontal="left" vertical="center" textRotation="0" wrapText="false" indent="0" shrinkToFit="false"/>
      <protection locked="true" hidden="false"/>
    </xf>
    <xf numFmtId="164" fontId="11" fillId="0" borderId="1" xfId="21"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right" vertical="center" textRotation="0" wrapText="false" indent="0" shrinkToFit="false"/>
      <protection locked="true" hidden="false"/>
    </xf>
    <xf numFmtId="164" fontId="0" fillId="0" borderId="1" xfId="22" applyFont="true" applyBorder="true" applyAlignment="true" applyProtection="false">
      <alignment horizontal="left" vertical="center" textRotation="0" wrapText="true" indent="0" shrinkToFit="false"/>
      <protection locked="true" hidden="false"/>
    </xf>
    <xf numFmtId="164" fontId="11" fillId="0" borderId="1" xfId="22" applyFont="true" applyBorder="true" applyAlignment="true" applyProtection="true">
      <alignment horizontal="left" vertical="center" textRotation="0" wrapText="true" indent="0" shrinkToFit="false"/>
      <protection locked="false" hidden="false"/>
    </xf>
    <xf numFmtId="164" fontId="0" fillId="0" borderId="1" xfId="21" applyFont="true" applyBorder="true" applyAlignment="true" applyProtection="false">
      <alignment horizontal="center" vertical="center" textRotation="0" wrapText="true" indent="0" shrinkToFit="false"/>
      <protection locked="true" hidden="false"/>
    </xf>
    <xf numFmtId="164" fontId="0" fillId="0" borderId="1" xfId="22" applyFont="true" applyBorder="true" applyAlignment="true" applyProtection="false">
      <alignment horizontal="center" vertical="center" textRotation="0" wrapText="true" indent="0" shrinkToFit="false"/>
      <protection locked="true" hidden="false"/>
    </xf>
    <xf numFmtId="165" fontId="0" fillId="0" borderId="1" xfId="22" applyFont="true" applyBorder="true" applyAlignment="true" applyProtection="false">
      <alignment horizontal="right" vertical="center" textRotation="0" wrapText="true" indent="0" shrinkToFit="false"/>
      <protection locked="true" hidden="false"/>
    </xf>
    <xf numFmtId="164" fontId="11" fillId="0" borderId="1" xfId="22" applyFont="true" applyBorder="true" applyAlignment="true" applyProtection="false">
      <alignment horizontal="left" vertical="center" textRotation="0" wrapText="true" indent="0" shrinkToFit="false"/>
      <protection locked="true" hidden="false"/>
    </xf>
    <xf numFmtId="165" fontId="11" fillId="0" borderId="1" xfId="22" applyFont="true" applyBorder="true" applyAlignment="true" applyProtection="true">
      <alignment horizontal="right" vertical="center" textRotation="0" wrapText="true" indent="0" shrinkToFit="false"/>
      <protection locked="false" hidden="false"/>
    </xf>
    <xf numFmtId="164" fontId="11" fillId="0" borderId="1" xfId="22" applyFont="true" applyBorder="true" applyAlignment="true" applyProtection="false">
      <alignment horizontal="center" vertical="center" textRotation="0" wrapText="true" indent="0" shrinkToFit="false"/>
      <protection locked="true" hidden="false"/>
    </xf>
    <xf numFmtId="165" fontId="11" fillId="0" borderId="1" xfId="22" applyFont="true" applyBorder="true" applyAlignment="true" applyProtection="false">
      <alignment horizontal="right" vertical="center" textRotation="0" wrapText="true" indent="0" shrinkToFit="false"/>
      <protection locked="true" hidden="false"/>
    </xf>
    <xf numFmtId="164" fontId="11" fillId="0" borderId="1" xfId="21" applyFont="true" applyBorder="true" applyAlignment="true" applyProtection="false">
      <alignment horizontal="center" vertical="center" textRotation="0" wrapText="true" indent="0" shrinkToFit="false"/>
      <protection locked="true" hidden="false"/>
    </xf>
    <xf numFmtId="164" fontId="0" fillId="0" borderId="1" xfId="21" applyFont="true" applyBorder="true" applyAlignment="true" applyProtection="false">
      <alignment horizontal="left" vertical="center" textRotation="0" wrapText="true" indent="0" shrinkToFit="false"/>
      <protection locked="true" hidden="false"/>
    </xf>
    <xf numFmtId="165" fontId="0" fillId="0" borderId="1" xfId="21" applyFont="true" applyBorder="true" applyAlignment="true" applyProtection="false">
      <alignment horizontal="right" vertical="center" textRotation="0" wrapText="true" indent="0" shrinkToFit="false"/>
      <protection locked="true" hidden="false"/>
    </xf>
    <xf numFmtId="165" fontId="11" fillId="0" borderId="1" xfId="21" applyFont="true" applyBorder="true" applyAlignment="true" applyProtection="false">
      <alignment horizontal="right" vertical="center" textRotation="0" wrapText="true" indent="0" shrinkToFit="false"/>
      <protection locked="true" hidden="false"/>
    </xf>
    <xf numFmtId="164" fontId="11" fillId="0" borderId="1" xfId="21"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8" fontId="0" fillId="0" borderId="13" xfId="0" applyFont="true" applyBorder="true" applyAlignment="true" applyProtection="false">
      <alignment horizontal="general" vertical="center"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4" xfId="20" applyFont="true" applyBorder="true" applyAlignment="true" applyProtection="false">
      <alignment horizontal="center" vertical="center" textRotation="0" wrapText="true" indent="0" shrinkToFit="false"/>
      <protection locked="true" hidden="false"/>
    </xf>
    <xf numFmtId="164" fontId="0" fillId="0" borderId="15" xfId="20" applyFont="true" applyBorder="true" applyAlignment="true" applyProtection="false">
      <alignment horizontal="left" vertical="center" textRotation="0" wrapText="fals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4" fontId="0" fillId="0" borderId="17" xfId="20" applyFont="true" applyBorder="true" applyAlignment="true" applyProtection="false">
      <alignment horizontal="left" vertical="center" textRotation="0" wrapText="false" indent="0" shrinkToFit="false"/>
      <protection locked="true" hidden="false"/>
    </xf>
    <xf numFmtId="164" fontId="11" fillId="0" borderId="18" xfId="21" applyFont="true" applyBorder="true" applyAlignment="true" applyProtection="false">
      <alignment horizontal="left" vertical="center" textRotation="0" wrapText="false" indent="0" shrinkToFit="false"/>
      <protection locked="true" hidden="false"/>
    </xf>
    <xf numFmtId="164" fontId="0" fillId="0" borderId="15" xfId="20" applyFont="true" applyBorder="true" applyAlignment="true" applyProtection="false">
      <alignment horizontal="left" vertical="center" textRotation="0" wrapText="true" indent="0" shrinkToFit="false"/>
      <protection locked="true" hidden="false"/>
    </xf>
    <xf numFmtId="171" fontId="0" fillId="0" borderId="16" xfId="0" applyFont="true" applyBorder="true" applyAlignment="true" applyProtection="false">
      <alignment horizontal="center" vertical="center" textRotation="0" wrapText="false" indent="0" shrinkToFit="false"/>
      <protection locked="true" hidden="false"/>
    </xf>
    <xf numFmtId="164" fontId="0" fillId="4" borderId="17" xfId="20" applyFont="true" applyBorder="true" applyAlignment="true" applyProtection="false">
      <alignment horizontal="left" vertical="center" textRotation="0" wrapText="true" indent="0" shrinkToFit="false"/>
      <protection locked="true" hidden="false"/>
    </xf>
    <xf numFmtId="164" fontId="0" fillId="0" borderId="18" xfId="20" applyFont="true" applyBorder="true" applyAlignment="true" applyProtection="false">
      <alignment horizontal="left" vertical="center" textRotation="0" wrapText="true" indent="0" shrinkToFit="false"/>
      <protection locked="true" hidden="false"/>
    </xf>
    <xf numFmtId="164" fontId="0" fillId="4" borderId="19" xfId="20" applyFont="true" applyBorder="true" applyAlignment="true" applyProtection="false">
      <alignment horizontal="left" vertical="center" textRotation="0" wrapText="true" indent="0" shrinkToFit="false"/>
      <protection locked="true" hidden="false"/>
    </xf>
    <xf numFmtId="171" fontId="0" fillId="0" borderId="16" xfId="0" applyFont="true" applyBorder="true" applyAlignment="true" applyProtection="false">
      <alignment horizontal="general" vertical="center" textRotation="0" wrapText="false" indent="0" shrinkToFit="false"/>
      <protection locked="true" hidden="false"/>
    </xf>
    <xf numFmtId="164" fontId="0" fillId="0" borderId="16" xfId="0" applyFont="false" applyBorder="true" applyAlignment="true" applyProtection="false">
      <alignment horizontal="center" vertical="center" textRotation="0" wrapText="false" indent="0" shrinkToFit="false"/>
      <protection locked="true" hidden="false"/>
    </xf>
    <xf numFmtId="164" fontId="0" fillId="0" borderId="17" xfId="20" applyFont="true" applyBorder="true" applyAlignment="true" applyProtection="false">
      <alignment horizontal="left" vertical="center" textRotation="0" wrapText="true" indent="0" shrinkToFit="false"/>
      <protection locked="true" hidden="false"/>
    </xf>
    <xf numFmtId="164" fontId="0" fillId="0" borderId="0" xfId="20" applyFont="true" applyBorder="true" applyAlignment="true" applyProtection="false">
      <alignment horizontal="center" vertical="center" textRotation="0" wrapText="true" indent="0" shrinkToFit="false"/>
      <protection locked="true" hidden="false"/>
    </xf>
    <xf numFmtId="164" fontId="11" fillId="0" borderId="17" xfId="21" applyFont="true" applyBorder="true" applyAlignment="true" applyProtection="false">
      <alignment horizontal="left" vertical="center" textRotation="0" wrapText="false" indent="0" shrinkToFit="false"/>
      <protection locked="true" hidden="false"/>
    </xf>
    <xf numFmtId="164" fontId="11" fillId="4" borderId="17" xfId="21" applyFont="true" applyBorder="true" applyAlignment="true" applyProtection="false">
      <alignment horizontal="left" vertical="center" textRotation="0" wrapText="false" indent="0" shrinkToFit="false"/>
      <protection locked="true" hidden="false"/>
    </xf>
    <xf numFmtId="164" fontId="0" fillId="0" borderId="17" xfId="21" applyFont="true" applyBorder="true" applyAlignment="true" applyProtection="false">
      <alignment horizontal="left" vertical="center" textRotation="0" wrapText="true" indent="0" shrinkToFit="false"/>
      <protection locked="true" hidden="false"/>
    </xf>
    <xf numFmtId="164" fontId="11" fillId="0" borderId="17" xfId="21" applyFont="true" applyBorder="true" applyAlignment="true" applyProtection="false">
      <alignment horizontal="left" vertical="center"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8" xfId="21" applyFont="true" applyBorder="true" applyAlignment="true" applyProtection="false">
      <alignment horizontal="left" vertical="center" textRotation="0" wrapText="tru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center"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14" borderId="17" xfId="20" applyFont="true" applyBorder="true" applyAlignment="true" applyProtection="false">
      <alignment horizontal="left" vertical="center" textRotation="0" wrapText="true" indent="0" shrinkToFit="false"/>
      <protection locked="true" hidden="false"/>
    </xf>
    <xf numFmtId="170" fontId="0" fillId="0" borderId="16" xfId="0" applyFont="false" applyBorder="true" applyAlignment="true" applyProtection="false">
      <alignment horizontal="center" vertical="center" textRotation="0" wrapText="false" indent="0" shrinkToFit="false"/>
      <protection locked="true" hidden="false"/>
    </xf>
    <xf numFmtId="164" fontId="0" fillId="0" borderId="19" xfId="20" applyFont="true" applyBorder="true" applyAlignment="true" applyProtection="false">
      <alignment horizontal="left" vertical="center" textRotation="0" wrapText="true" indent="0" shrinkToFit="false"/>
      <protection locked="true" hidden="false"/>
    </xf>
    <xf numFmtId="164" fontId="0" fillId="0" borderId="16" xfId="0" applyFont="true" applyBorder="true" applyAlignment="true" applyProtection="false">
      <alignment horizontal="general" vertical="center" textRotation="0" wrapText="false" indent="0" shrinkToFit="false"/>
      <protection locked="true" hidden="false"/>
    </xf>
    <xf numFmtId="164" fontId="0" fillId="4" borderId="18" xfId="20" applyFont="true" applyBorder="true" applyAlignment="true" applyProtection="false">
      <alignment horizontal="left" vertical="center" textRotation="0" wrapText="true" indent="0" shrinkToFit="false"/>
      <protection locked="true" hidden="false"/>
    </xf>
    <xf numFmtId="164" fontId="0" fillId="0" borderId="17" xfId="22" applyFont="true" applyBorder="true" applyAlignment="true" applyProtection="false">
      <alignment horizontal="left" vertical="center" textRotation="0" wrapText="true" indent="0" shrinkToFit="false"/>
      <protection locked="true" hidden="false"/>
    </xf>
    <xf numFmtId="164" fontId="11" fillId="0" borderId="17" xfId="22" applyFont="true" applyBorder="true" applyAlignment="true" applyProtection="false">
      <alignment horizontal="left" vertical="center" textRotation="0" wrapText="true" indent="0" shrinkToFit="false"/>
      <protection locked="true" hidden="false"/>
    </xf>
    <xf numFmtId="164" fontId="11" fillId="0" borderId="17" xfId="22" applyFont="true" applyBorder="true" applyAlignment="true" applyProtection="true">
      <alignment horizontal="left" vertical="center" textRotation="0" wrapText="true" indent="0" shrinkToFit="false"/>
      <protection locked="false" hidden="false"/>
    </xf>
    <xf numFmtId="164" fontId="11" fillId="4" borderId="15" xfId="21" applyFont="true" applyBorder="true" applyAlignment="true" applyProtection="false">
      <alignment horizontal="left" vertical="center" textRotation="0" wrapText="false" indent="0" shrinkToFit="false"/>
      <protection locked="true" hidden="false"/>
    </xf>
    <xf numFmtId="164" fontId="0" fillId="4" borderId="15" xfId="20" applyFont="true" applyBorder="true" applyAlignment="true" applyProtection="false">
      <alignment horizontal="left" vertical="center" textRotation="0" wrapText="true" indent="0" shrinkToFit="false"/>
      <protection locked="true" hidden="false"/>
    </xf>
    <xf numFmtId="164" fontId="11" fillId="0" borderId="15" xfId="21" applyFont="true" applyBorder="true" applyAlignment="true" applyProtection="false">
      <alignment horizontal="left" vertical="center" textRotation="0" wrapText="false" indent="0" shrinkToFit="false"/>
      <protection locked="true" hidden="false"/>
    </xf>
    <xf numFmtId="164" fontId="10" fillId="0" borderId="17" xfId="2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Normal_Hoja1" xfId="20" builtinId="54" customBuiltin="true"/>
    <cellStyle name="Excel Built-in Excel Built-in Normal 2" xfId="21" builtinId="54" customBuiltin="true"/>
    <cellStyle name="Excel Built-in Excel Built-in Normal_Hoja1 2" xfId="22"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8EB4E3"/>
      <rgbColor rgb="FF993366"/>
      <rgbColor rgb="FFF2F2F2"/>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7E4BD"/>
      <rgbColor rgb="FFC3D69B"/>
      <rgbColor rgb="FFB9CDE5"/>
      <rgbColor rgb="FFFF99CC"/>
      <rgbColor rgb="FFCCC1DA"/>
      <rgbColor rgb="FFFAC090"/>
      <rgbColor rgb="FF3366FF"/>
      <rgbColor rgb="FF33CCCC"/>
      <rgbColor rgb="FF99CC00"/>
      <rgbColor rgb="FFFFCC00"/>
      <rgbColor rgb="FFFF9900"/>
      <rgbColor rgb="FFFF6600"/>
      <rgbColor rgb="FF558ED5"/>
      <rgbColor rgb="FF95B3D7"/>
      <rgbColor rgb="FF17375E"/>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BX65536"/>
  <sheetViews>
    <sheetView windowProtection="false" showFormulas="false" showGridLines="true" showRowColHeaders="true" showZeros="true" rightToLeft="false" tabSelected="true" showOutlineSymbols="true" defaultGridColor="true" view="normal" topLeftCell="W131" colorId="64" zoomScale="100" zoomScaleNormal="100" zoomScalePageLayoutView="100" workbookViewId="0">
      <selection pane="topLeft" activeCell="Z134" activeCellId="0" sqref="Z134 Z198 Z304 Z331 Z347 Z360 Z372:Z374 Z380 Z389 Z436:Z437 Z442 Z446 Z526 Z532 Z535 Z546:Z547 Z582 Z584 Z651 Z655:Z656 Z666 Z732:Z733 Z755:Z756 Z759 Z784 Z793 Z810:Z811 Z840 Z875 Z885 Z910 Z967 Z1043 Z1106 Z1113 Z1135:Z1136 Z1171:Z1172 Z1180:Z1181 Z1183 Z1198 Z1213 Z1226 Z1241 Z1257 Z1259 Z1280 Z1361 Z1438 Z1616"/>
    </sheetView>
  </sheetViews>
  <sheetFormatPr defaultRowHeight="14"/>
  <cols>
    <col collapsed="false" hidden="false" max="1" min="1" style="0" width="18.1632653061224"/>
    <col collapsed="false" hidden="false" max="4" min="2" style="0" width="15.4948979591837"/>
    <col collapsed="false" hidden="false" max="5" min="5" style="0" width="18.5051020408163"/>
    <col collapsed="false" hidden="false" max="6" min="6" style="0" width="64.5"/>
    <col collapsed="false" hidden="false" max="7" min="7" style="0" width="46.6632653061224"/>
    <col collapsed="false" hidden="false" max="8" min="8" style="0" width="37.1683673469388"/>
    <col collapsed="false" hidden="false" max="9" min="9" style="0" width="20.6632653061224"/>
    <col collapsed="false" hidden="false" max="10" min="10" style="0" width="21.5"/>
    <col collapsed="false" hidden="false" max="12" min="11" style="0" width="15.8316326530612"/>
    <col collapsed="false" hidden="false" max="13" min="13" style="0" width="17.5051020408163"/>
    <col collapsed="false" hidden="false" max="14" min="14" style="0" width="21.8316326530612"/>
    <col collapsed="false" hidden="false" max="16" min="15" style="0" width="15"/>
    <col collapsed="false" hidden="false" max="18" min="17" style="0" width="21.1683673469388"/>
    <col collapsed="false" hidden="false" max="22" min="19" style="0" width="18.1632653061224"/>
    <col collapsed="false" hidden="false" max="26" min="23" style="0" width="18.6632653061224"/>
    <col collapsed="false" hidden="false" max="27" min="27" style="0" width="41.1632653061225"/>
    <col collapsed="false" hidden="false" max="28" min="28" style="0" width="21.8316326530612"/>
    <col collapsed="false" hidden="false" max="29" min="29" style="0" width="11.5"/>
    <col collapsed="false" hidden="false" max="30" min="30" style="0" width="14.6581632653061"/>
    <col collapsed="false" hidden="false" max="31" min="31" style="0" width="11.5"/>
    <col collapsed="false" hidden="false" max="32" min="32" style="0" width="13.5"/>
    <col collapsed="false" hidden="false" max="33" min="33" style="0" width="14.6581632653061"/>
    <col collapsed="false" hidden="false" max="34" min="34" style="0" width="13.0051020408163"/>
    <col collapsed="false" hidden="false" max="36" min="35" style="0" width="14.6581632653061"/>
    <col collapsed="false" hidden="false" max="38" min="37" style="0" width="11.5"/>
    <col collapsed="false" hidden="false" max="39" min="39" style="0" width="12.6632653061224"/>
    <col collapsed="false" hidden="false" max="40" min="40" style="0" width="11.5"/>
    <col collapsed="false" hidden="false" max="41" min="41" style="0" width="13.5"/>
    <col collapsed="false" hidden="false" max="42" min="42" style="0" width="13.8316326530612"/>
    <col collapsed="false" hidden="false" max="43" min="43" style="0" width="14.3367346938776"/>
    <col collapsed="false" hidden="false" max="45" min="44" style="0" width="15.4948979591837"/>
    <col collapsed="false" hidden="false" max="46" min="46" style="0" width="17"/>
    <col collapsed="false" hidden="false" max="47" min="47" style="0" width="15.6581632653061"/>
    <col collapsed="false" hidden="false" max="48" min="48" style="0" width="14.0051020408163"/>
    <col collapsed="false" hidden="false" max="60" min="49" style="0" width="10.5663265306122"/>
    <col collapsed="false" hidden="false" max="61" min="61" style="0" width="14.5"/>
    <col collapsed="false" hidden="false" max="69" min="62" style="0" width="10.5663265306122"/>
    <col collapsed="false" hidden="false" max="70" min="70" style="0" width="11.9948979591837"/>
    <col collapsed="false" hidden="false" max="1025" min="71" style="0" width="10.5663265306122"/>
  </cols>
  <sheetData>
    <row r="1" customFormat="false" ht="15" hidden="false" customHeight="true" outlineLevel="0" collapsed="false">
      <c r="A1" s="1"/>
      <c r="B1" s="1"/>
      <c r="C1" s="1"/>
      <c r="D1" s="1"/>
      <c r="E1" s="1"/>
      <c r="F1" s="2"/>
      <c r="G1" s="1"/>
      <c r="H1" s="2"/>
      <c r="I1" s="3"/>
      <c r="J1" s="1"/>
      <c r="K1" s="1"/>
      <c r="L1" s="1"/>
      <c r="M1" s="1"/>
      <c r="N1" s="4"/>
      <c r="O1" s="4"/>
      <c r="P1" s="4"/>
      <c r="Q1" s="5"/>
      <c r="R1" s="5"/>
      <c r="S1" s="4"/>
      <c r="T1" s="4"/>
      <c r="U1" s="4"/>
      <c r="V1" s="4"/>
      <c r="W1" s="6" t="s">
        <v>0</v>
      </c>
      <c r="X1" s="6"/>
      <c r="Y1" s="6"/>
      <c r="Z1" s="6"/>
      <c r="AA1" s="1"/>
      <c r="AB1" s="1"/>
      <c r="AC1" s="7" t="s">
        <v>1</v>
      </c>
      <c r="AD1" s="8"/>
      <c r="AE1" s="8"/>
      <c r="AF1" s="8"/>
      <c r="AG1" s="8"/>
      <c r="AH1" s="8"/>
      <c r="AI1" s="8"/>
      <c r="AJ1" s="8"/>
      <c r="AK1" s="8"/>
      <c r="AL1" s="8"/>
      <c r="AM1" s="8"/>
      <c r="AN1" s="8"/>
      <c r="AO1" s="8"/>
      <c r="AP1" s="9"/>
      <c r="AQ1" s="9"/>
      <c r="AR1" s="9"/>
      <c r="AS1" s="9"/>
      <c r="AT1" s="9"/>
      <c r="AU1" s="9"/>
      <c r="AV1" s="9"/>
    </row>
    <row r="2" customFormat="false" ht="14" hidden="false" customHeight="false" outlineLevel="0" collapsed="false">
      <c r="A2" s="1"/>
      <c r="B2" s="1"/>
      <c r="C2" s="1"/>
      <c r="D2" s="1"/>
      <c r="E2" s="1"/>
      <c r="F2" s="2"/>
      <c r="G2" s="1"/>
      <c r="H2" s="2"/>
      <c r="I2" s="3"/>
      <c r="J2" s="1"/>
      <c r="K2" s="1"/>
      <c r="L2" s="1"/>
      <c r="M2" s="1"/>
      <c r="N2" s="4"/>
      <c r="O2" s="4"/>
      <c r="P2" s="4"/>
      <c r="Q2" s="5"/>
      <c r="R2" s="5"/>
      <c r="S2" s="4"/>
      <c r="T2" s="4"/>
      <c r="U2" s="4"/>
      <c r="V2" s="4"/>
      <c r="W2" s="6"/>
      <c r="X2" s="6"/>
      <c r="Y2" s="6"/>
      <c r="Z2" s="6"/>
      <c r="AA2" s="1"/>
      <c r="AB2" s="1"/>
      <c r="AC2" s="10" t="s">
        <v>2</v>
      </c>
      <c r="AD2" s="10"/>
      <c r="AE2" s="10"/>
      <c r="AF2" s="10"/>
      <c r="AG2" s="10"/>
      <c r="AH2" s="10"/>
      <c r="AI2" s="10"/>
      <c r="AJ2" s="10"/>
      <c r="AK2" s="11" t="s">
        <v>3</v>
      </c>
      <c r="AL2" s="11"/>
      <c r="AM2" s="11"/>
      <c r="AN2" s="11"/>
      <c r="AO2" s="11"/>
      <c r="AP2" s="11"/>
      <c r="AQ2" s="11" t="s">
        <v>4</v>
      </c>
      <c r="AR2" s="11"/>
      <c r="AS2" s="11"/>
      <c r="AT2" s="11"/>
      <c r="AU2" s="11"/>
      <c r="AV2" s="11"/>
      <c r="AW2" s="11" t="s">
        <v>5</v>
      </c>
      <c r="AX2" s="11"/>
      <c r="AY2" s="11"/>
      <c r="AZ2" s="11"/>
      <c r="BA2" s="11"/>
      <c r="BB2" s="11"/>
      <c r="BC2" s="11" t="s">
        <v>6</v>
      </c>
      <c r="BD2" s="11"/>
      <c r="BE2" s="11"/>
      <c r="BF2" s="11"/>
      <c r="BG2" s="11"/>
      <c r="BH2" s="11"/>
      <c r="BI2" s="12" t="s">
        <v>7</v>
      </c>
      <c r="BJ2" s="12"/>
      <c r="BK2" s="12"/>
      <c r="BL2" s="12"/>
      <c r="BM2" s="12"/>
      <c r="BN2" s="12"/>
      <c r="BO2" s="12"/>
      <c r="BP2" s="12"/>
      <c r="BQ2" s="12"/>
      <c r="BR2" s="12"/>
      <c r="BS2" s="12"/>
      <c r="BT2" s="12"/>
      <c r="BU2" s="12"/>
      <c r="BV2" s="12"/>
      <c r="BW2" s="12"/>
      <c r="BX2" s="12"/>
    </row>
    <row r="3" customFormat="false" ht="56" hidden="false" customHeight="false" outlineLevel="0" collapsed="false">
      <c r="A3" s="13" t="s">
        <v>8</v>
      </c>
      <c r="B3" s="13" t="s">
        <v>9</v>
      </c>
      <c r="C3" s="13" t="s">
        <v>10</v>
      </c>
      <c r="D3" s="13" t="s">
        <v>11</v>
      </c>
      <c r="E3" s="13" t="s">
        <v>12</v>
      </c>
      <c r="F3" s="13" t="s">
        <v>13</v>
      </c>
      <c r="G3" s="14" t="s">
        <v>14</v>
      </c>
      <c r="H3" s="13" t="s">
        <v>15</v>
      </c>
      <c r="I3" s="14" t="s">
        <v>16</v>
      </c>
      <c r="J3" s="15" t="s">
        <v>17</v>
      </c>
      <c r="K3" s="15" t="s">
        <v>18</v>
      </c>
      <c r="L3" s="15" t="s">
        <v>19</v>
      </c>
      <c r="M3" s="15" t="s">
        <v>20</v>
      </c>
      <c r="N3" s="15" t="s">
        <v>21</v>
      </c>
      <c r="O3" s="15" t="s">
        <v>22</v>
      </c>
      <c r="P3" s="15" t="s">
        <v>23</v>
      </c>
      <c r="Q3" s="16" t="s">
        <v>24</v>
      </c>
      <c r="R3" s="16" t="s">
        <v>25</v>
      </c>
      <c r="S3" s="15" t="s">
        <v>26</v>
      </c>
      <c r="T3" s="16" t="s">
        <v>27</v>
      </c>
      <c r="U3" s="15" t="s">
        <v>26</v>
      </c>
      <c r="V3" s="15" t="s">
        <v>28</v>
      </c>
      <c r="W3" s="17" t="s">
        <v>29</v>
      </c>
      <c r="X3" s="17" t="s">
        <v>30</v>
      </c>
      <c r="Y3" s="17" t="s">
        <v>31</v>
      </c>
      <c r="Z3" s="17" t="s">
        <v>32</v>
      </c>
      <c r="AA3" s="13" t="s">
        <v>33</v>
      </c>
      <c r="AB3" s="13" t="s">
        <v>34</v>
      </c>
      <c r="AC3" s="18" t="s">
        <v>35</v>
      </c>
      <c r="AD3" s="18" t="s">
        <v>36</v>
      </c>
      <c r="AE3" s="18" t="s">
        <v>37</v>
      </c>
      <c r="AF3" s="18" t="s">
        <v>38</v>
      </c>
      <c r="AG3" s="18" t="s">
        <v>39</v>
      </c>
      <c r="AH3" s="18" t="s">
        <v>40</v>
      </c>
      <c r="AI3" s="18" t="s">
        <v>41</v>
      </c>
      <c r="AJ3" s="18" t="s">
        <v>42</v>
      </c>
      <c r="AK3" s="19" t="s">
        <v>43</v>
      </c>
      <c r="AL3" s="19" t="s">
        <v>37</v>
      </c>
      <c r="AM3" s="19" t="s">
        <v>38</v>
      </c>
      <c r="AN3" s="19" t="s">
        <v>39</v>
      </c>
      <c r="AO3" s="19" t="s">
        <v>40</v>
      </c>
      <c r="AP3" s="20" t="s">
        <v>44</v>
      </c>
      <c r="AQ3" s="19" t="s">
        <v>43</v>
      </c>
      <c r="AR3" s="19" t="s">
        <v>37</v>
      </c>
      <c r="AS3" s="19" t="s">
        <v>38</v>
      </c>
      <c r="AT3" s="19" t="s">
        <v>39</v>
      </c>
      <c r="AU3" s="19" t="s">
        <v>40</v>
      </c>
      <c r="AV3" s="19" t="s">
        <v>44</v>
      </c>
      <c r="AW3" s="19" t="s">
        <v>43</v>
      </c>
      <c r="AX3" s="19" t="s">
        <v>37</v>
      </c>
      <c r="AY3" s="19" t="s">
        <v>38</v>
      </c>
      <c r="AZ3" s="19" t="s">
        <v>39</v>
      </c>
      <c r="BA3" s="19" t="s">
        <v>40</v>
      </c>
      <c r="BB3" s="19" t="s">
        <v>44</v>
      </c>
      <c r="BC3" s="19" t="s">
        <v>43</v>
      </c>
      <c r="BD3" s="19" t="s">
        <v>37</v>
      </c>
      <c r="BE3" s="19" t="s">
        <v>38</v>
      </c>
      <c r="BF3" s="19" t="s">
        <v>39</v>
      </c>
      <c r="BG3" s="19" t="s">
        <v>40</v>
      </c>
      <c r="BH3" s="19" t="s">
        <v>44</v>
      </c>
      <c r="BI3" s="21" t="s">
        <v>45</v>
      </c>
      <c r="BJ3" s="21" t="s">
        <v>46</v>
      </c>
      <c r="BK3" s="21" t="s">
        <v>47</v>
      </c>
      <c r="BL3" s="21" t="s">
        <v>48</v>
      </c>
      <c r="BM3" s="22" t="s">
        <v>49</v>
      </c>
      <c r="BN3" s="22" t="s">
        <v>50</v>
      </c>
      <c r="BO3" s="22" t="s">
        <v>51</v>
      </c>
      <c r="BP3" s="22" t="s">
        <v>52</v>
      </c>
      <c r="BQ3" s="22" t="s">
        <v>53</v>
      </c>
      <c r="BR3" s="22" t="s">
        <v>54</v>
      </c>
      <c r="BS3" s="23" t="s">
        <v>55</v>
      </c>
      <c r="BT3" s="23" t="s">
        <v>56</v>
      </c>
      <c r="BU3" s="23" t="s">
        <v>57</v>
      </c>
      <c r="BV3" s="23" t="s">
        <v>58</v>
      </c>
      <c r="BW3" s="23" t="s">
        <v>59</v>
      </c>
      <c r="BX3" s="23" t="s">
        <v>60</v>
      </c>
    </row>
    <row r="4" customFormat="false" ht="30" hidden="false" customHeight="true" outlineLevel="0" collapsed="false">
      <c r="A4" s="24" t="n">
        <v>4.65572222222222</v>
      </c>
      <c r="B4" s="25" t="n">
        <v>-74.1395277777778</v>
      </c>
      <c r="C4" s="26" t="n">
        <v>25</v>
      </c>
      <c r="D4" s="26" t="n">
        <v>30</v>
      </c>
      <c r="E4" s="26" t="n">
        <v>1886</v>
      </c>
      <c r="F4" s="27" t="s">
        <v>61</v>
      </c>
      <c r="G4" s="28" t="s">
        <v>62</v>
      </c>
      <c r="H4" s="27" t="s">
        <v>63</v>
      </c>
      <c r="I4" s="28" t="s">
        <v>64</v>
      </c>
      <c r="J4" s="28" t="s">
        <v>65</v>
      </c>
      <c r="K4" s="28" t="n">
        <v>60</v>
      </c>
      <c r="L4" s="28" t="s">
        <v>66</v>
      </c>
      <c r="M4" s="28" t="n">
        <v>1974</v>
      </c>
      <c r="N4" s="29" t="s">
        <v>67</v>
      </c>
      <c r="O4" s="29" t="s">
        <v>68</v>
      </c>
      <c r="P4" s="30" t="n">
        <v>0.0356710045865324</v>
      </c>
      <c r="Q4" s="31" t="n">
        <v>129034</v>
      </c>
      <c r="R4" s="31" t="n">
        <v>148823.338353213</v>
      </c>
      <c r="S4" s="29" t="s">
        <v>69</v>
      </c>
      <c r="T4" s="29"/>
      <c r="U4" s="29"/>
      <c r="V4" s="29" t="n">
        <f aca="false">IF(S4="m3_año",R4,IF(OR(O4="CG1",O4="CG3",O4="HG2"),T4,R4))</f>
        <v>148823.338353213</v>
      </c>
      <c r="W4" s="28" t="n">
        <v>365</v>
      </c>
      <c r="X4" s="28"/>
      <c r="Y4" s="28" t="n">
        <v>0</v>
      </c>
      <c r="Z4" s="28" t="n">
        <v>8760</v>
      </c>
      <c r="AA4" s="28" t="s">
        <v>70</v>
      </c>
      <c r="AB4" s="32" t="s">
        <v>71</v>
      </c>
      <c r="AC4" s="33" t="s">
        <v>72</v>
      </c>
      <c r="AD4" s="33" t="n">
        <f aca="false">VLOOKUP($O4,Parámetros!$B$4:$H$25,3,0)</f>
        <v>46.3856216091623</v>
      </c>
      <c r="AE4" s="33" t="n">
        <f aca="false">VLOOKUP($O4,Parámetros!$B$4:$H$25,4,0)</f>
        <v>1074.85364414012</v>
      </c>
      <c r="AF4" s="33" t="n">
        <f aca="false">VLOOKUP($O4,Parámetros!$B$4:$H$25,5,0)</f>
        <v>5.41099102083891</v>
      </c>
      <c r="AG4" s="33" t="n">
        <f aca="false">VLOOKUP($O4,Parámetros!$B$4:$H$25,6,0)</f>
        <v>1344</v>
      </c>
      <c r="AH4" s="33" t="n">
        <f aca="false">VLOOKUP($O4,Parámetros!$B$4:$H$25,7,0)</f>
        <v>1920000</v>
      </c>
      <c r="AI4" s="2" t="n">
        <v>29509.1627659574</v>
      </c>
      <c r="AJ4" s="2" t="n">
        <v>1.9976E-005</v>
      </c>
      <c r="AK4" s="34" t="n">
        <f aca="false">AD4*V4/1000000000</f>
        <v>0.00690326305946447</v>
      </c>
      <c r="AL4" s="34" t="n">
        <f aca="false">AE4*V4/1000000000</f>
        <v>0.159963307562049</v>
      </c>
      <c r="AM4" s="34" t="n">
        <f aca="false">AF4*V4/1000000000</f>
        <v>0.000805281747520507</v>
      </c>
      <c r="AN4" s="34" t="n">
        <f aca="false">AG4*V4/1000000000</f>
        <v>0.200018566746718</v>
      </c>
      <c r="AO4" s="34" t="n">
        <f aca="false">AH4*V4/1000000000</f>
        <v>285.740809638169</v>
      </c>
      <c r="AP4" s="35" t="n">
        <f aca="false">AJ4*AI4*EXP(P4*4)</f>
        <v>0.679880052125845</v>
      </c>
      <c r="AQ4" s="36" t="n">
        <f aca="false">AK4/W4</f>
        <v>1.89130494779848E-005</v>
      </c>
      <c r="AR4" s="37" t="n">
        <f aca="false">AL4/W4</f>
        <v>0.000438255637156299</v>
      </c>
      <c r="AS4" s="37" t="n">
        <f aca="false">AM4/W4</f>
        <v>2.20625136306988E-006</v>
      </c>
      <c r="AT4" s="37" t="n">
        <f aca="false">AN4/W4</f>
        <v>0.00054799607327868</v>
      </c>
      <c r="AU4" s="37" t="n">
        <f aca="false">AO4/W4</f>
        <v>0.782851533255258</v>
      </c>
      <c r="AV4" s="38" t="n">
        <f aca="false">AP4/W4</f>
        <v>0.00186268507431738</v>
      </c>
      <c r="AW4" s="39" t="n">
        <f aca="false">AK4*1000000</f>
        <v>6903.26305946447</v>
      </c>
      <c r="AX4" s="40" t="n">
        <f aca="false">AL4*1000000</f>
        <v>159963.307562049</v>
      </c>
      <c r="AY4" s="40" t="n">
        <f aca="false">AM4*1000000</f>
        <v>805.281747520507</v>
      </c>
      <c r="AZ4" s="40" t="n">
        <f aca="false">AN4*1000000</f>
        <v>200018.566746718</v>
      </c>
      <c r="BA4" s="40" t="n">
        <f aca="false">AO4*1000000</f>
        <v>285740809.638169</v>
      </c>
      <c r="BB4" s="41" t="n">
        <f aca="false">AP4*1000000</f>
        <v>679880.052125845</v>
      </c>
      <c r="BC4" s="42" t="n">
        <f aca="false">AQ4*1000000</f>
        <v>18.9130494779848</v>
      </c>
      <c r="BD4" s="43" t="n">
        <f aca="false">AR4*1000000</f>
        <v>438.255637156299</v>
      </c>
      <c r="BE4" s="43" t="n">
        <f aca="false">AS4*1000000</f>
        <v>2.20625136306988</v>
      </c>
      <c r="BF4" s="43" t="n">
        <f aca="false">AT4*1000000</f>
        <v>547.99607327868</v>
      </c>
      <c r="BG4" s="43" t="n">
        <f aca="false">AU4*1000000</f>
        <v>782851.533255258</v>
      </c>
      <c r="BH4" s="44" t="n">
        <f aca="false">AV4*1000000</f>
        <v>1862.68507431738</v>
      </c>
      <c r="BI4" s="0" t="n">
        <v>0.1</v>
      </c>
      <c r="BJ4" s="0" t="n">
        <f aca="false">R4*BI4</f>
        <v>14882.3338353213</v>
      </c>
      <c r="BK4" s="0" t="n">
        <v>0.1</v>
      </c>
      <c r="BL4" s="0" t="n">
        <f aca="false">AI4*BK4</f>
        <v>2950.91627659574</v>
      </c>
      <c r="BM4" s="45" t="n">
        <v>17.6498016718255</v>
      </c>
      <c r="BN4" s="45" t="n">
        <v>910.91550745518</v>
      </c>
      <c r="BO4" s="45" t="n">
        <v>5.31099102083891</v>
      </c>
      <c r="BP4" s="45" t="n">
        <v>537.6</v>
      </c>
      <c r="BQ4" s="45" t="n">
        <v>384000</v>
      </c>
      <c r="BR4" s="0" t="n">
        <f aca="false">AJ4*0.1</f>
        <v>1.9976E-006</v>
      </c>
      <c r="BS4" s="0" t="n">
        <f aca="false">((((BJ4/R4)^2)+((BM4/AD4)^2))^(1/2))*AK4</f>
        <v>0.00271590057600649</v>
      </c>
      <c r="BT4" s="0" t="n">
        <f aca="false">((((BJ4/R4)^2)+((BN4/AE4)^2))^(1/2))*AL4</f>
        <v>0.136505984494449</v>
      </c>
      <c r="BU4" s="0" t="n">
        <f aca="false">((((BJ4/R4)^2)+((BO4/AF4)^2))^(1/2))*AM4</f>
        <v>0.000794491044683816</v>
      </c>
      <c r="BV4" s="0" t="n">
        <f aca="false">((((BJ4/R4)^2)+((BP4/AG4)^2))^(1/2))*AN4</f>
        <v>0.0824697677781376</v>
      </c>
      <c r="BW4" s="0" t="n">
        <f aca="false">((((BJ4/R4)^2)+((BQ4/AH4)^2))^(1/2))*AO4</f>
        <v>63.8935874296773</v>
      </c>
      <c r="BX4" s="46" t="n">
        <f aca="false">((((BL4/AI4)^2)+((BR4/AJ4)^2))^(1/2))*AP4</f>
        <v>0.0961495590503296</v>
      </c>
    </row>
    <row r="5" customFormat="false" ht="30" hidden="false" customHeight="true" outlineLevel="0" collapsed="false">
      <c r="A5" s="24" t="n">
        <v>4.66380555555556</v>
      </c>
      <c r="B5" s="24" t="n">
        <v>-74.1466388888889</v>
      </c>
      <c r="C5" s="47" t="n">
        <v>24</v>
      </c>
      <c r="D5" s="47" t="n">
        <v>31</v>
      </c>
      <c r="E5" s="47" t="n">
        <v>1898</v>
      </c>
      <c r="F5" s="27" t="s">
        <v>73</v>
      </c>
      <c r="G5" s="32" t="s">
        <v>74</v>
      </c>
      <c r="H5" s="27" t="s">
        <v>75</v>
      </c>
      <c r="I5" s="28" t="s">
        <v>64</v>
      </c>
      <c r="J5" s="28" t="s">
        <v>76</v>
      </c>
      <c r="K5" s="28" t="n">
        <v>150</v>
      </c>
      <c r="L5" s="28"/>
      <c r="M5" s="28" t="n">
        <v>2005</v>
      </c>
      <c r="N5" s="29" t="s">
        <v>77</v>
      </c>
      <c r="O5" s="29" t="s">
        <v>77</v>
      </c>
      <c r="P5" s="30" t="n">
        <v>-0.015549305289661</v>
      </c>
      <c r="Q5" s="31" t="n">
        <v>90.8505886361055</v>
      </c>
      <c r="R5" s="31" t="n">
        <v>85.3720746740563</v>
      </c>
      <c r="S5" s="29" t="s">
        <v>69</v>
      </c>
      <c r="T5" s="29"/>
      <c r="U5" s="29"/>
      <c r="V5" s="48" t="n">
        <f aca="false">IF(S5="m3_año",R5,IF(OR(O5="CG1",O5="CG3",O5="HG2"),T5,R5))</f>
        <v>85.3720746740563</v>
      </c>
      <c r="W5" s="28" t="n">
        <v>365</v>
      </c>
      <c r="X5" s="32" t="s">
        <v>78</v>
      </c>
      <c r="Y5" s="28" t="n">
        <f aca="false">30+31</f>
        <v>61</v>
      </c>
      <c r="Z5" s="28" t="n">
        <v>960</v>
      </c>
      <c r="AA5" s="28" t="s">
        <v>79</v>
      </c>
      <c r="AB5" s="32" t="s">
        <v>80</v>
      </c>
      <c r="AC5" s="33" t="s">
        <v>72</v>
      </c>
      <c r="AD5" s="33" t="n">
        <f aca="false">VLOOKUP($O5,Parámetros!$B$4:$H$25,3,0)</f>
        <v>24000</v>
      </c>
      <c r="AE5" s="33" t="n">
        <f aca="false">VLOOKUP($O5,Parámetros!$B$4:$H$25,4,0)</f>
        <v>2261000</v>
      </c>
      <c r="AF5" s="33" t="n">
        <f aca="false">VLOOKUP($O5,Parámetros!$B$4:$H$25,5,0)</f>
        <v>1200</v>
      </c>
      <c r="AG5" s="33" t="n">
        <f aca="false">VLOOKUP($O5,Parámetros!$B$4:$H$25,6,0)</f>
        <v>381000</v>
      </c>
      <c r="AH5" s="33" t="n">
        <f aca="false">VLOOKUP($O5,Parámetros!$B$4:$H$25,7,0)</f>
        <v>1500000000</v>
      </c>
      <c r="AI5" s="2" t="n">
        <v>26143.9814814815</v>
      </c>
      <c r="AJ5" s="2" t="n">
        <v>3E-008</v>
      </c>
      <c r="AK5" s="34" t="n">
        <f aca="false">AD5*V5/1000000000</f>
        <v>0.00204892979217735</v>
      </c>
      <c r="AL5" s="34" t="n">
        <f aca="false">AE5*V5/1000000000</f>
        <v>0.193026260838041</v>
      </c>
      <c r="AM5" s="34" t="n">
        <f aca="false">AF5*V5/1000000000</f>
        <v>0.000102446489608868</v>
      </c>
      <c r="AN5" s="34" t="n">
        <f aca="false">AG5*V5/1000000000</f>
        <v>0.0325267604508154</v>
      </c>
      <c r="AO5" s="34" t="n">
        <f aca="false">AH5*V5/1000000000</f>
        <v>128.058112011084</v>
      </c>
      <c r="AP5" s="35" t="n">
        <f aca="false">AJ5*AI5*EXP(P5*4)</f>
        <v>0.000737023052735785</v>
      </c>
      <c r="AQ5" s="36" t="n">
        <f aca="false">AK5/W5</f>
        <v>5.61350627993795E-006</v>
      </c>
      <c r="AR5" s="37" t="n">
        <f aca="false">AL5/W5</f>
        <v>0.000528839070789154</v>
      </c>
      <c r="AS5" s="37" t="n">
        <f aca="false">AM5/W5</f>
        <v>2.80675313996897E-007</v>
      </c>
      <c r="AT5" s="37" t="n">
        <f aca="false">AN5/W5</f>
        <v>8.91144121940149E-005</v>
      </c>
      <c r="AU5" s="37" t="n">
        <f aca="false">AO5/W5</f>
        <v>0.350844142496122</v>
      </c>
      <c r="AV5" s="49" t="n">
        <f aca="false">AP5/W5</f>
        <v>2.01924124037201E-006</v>
      </c>
      <c r="AW5" s="39" t="n">
        <f aca="false">AK5*1000000</f>
        <v>2048.92979217735</v>
      </c>
      <c r="AX5" s="40" t="n">
        <f aca="false">AL5*1000000</f>
        <v>193026.260838041</v>
      </c>
      <c r="AY5" s="40" t="n">
        <f aca="false">AM5*1000000</f>
        <v>102.446489608868</v>
      </c>
      <c r="AZ5" s="40" t="n">
        <f aca="false">AN5*1000000</f>
        <v>32526.7604508155</v>
      </c>
      <c r="BA5" s="40" t="n">
        <f aca="false">AO5*1000000</f>
        <v>128058112.011084</v>
      </c>
      <c r="BB5" s="41" t="n">
        <f aca="false">AP5*1000000</f>
        <v>737.023052735785</v>
      </c>
      <c r="BC5" s="39" t="n">
        <f aca="false">AQ5*1000000</f>
        <v>5.61350627993795</v>
      </c>
      <c r="BD5" s="40" t="n">
        <f aca="false">AR5*1000000</f>
        <v>528.839070789154</v>
      </c>
      <c r="BE5" s="40" t="n">
        <f aca="false">AS5*1000000</f>
        <v>0.280675313996897</v>
      </c>
      <c r="BF5" s="40" t="n">
        <f aca="false">AT5*1000000</f>
        <v>89.1144121940149</v>
      </c>
      <c r="BG5" s="40" t="n">
        <f aca="false">AU5*1000000</f>
        <v>350844.142496122</v>
      </c>
      <c r="BH5" s="41" t="n">
        <f aca="false">AV5*1000000</f>
        <v>2.01924124037201</v>
      </c>
      <c r="BI5" s="0" t="n">
        <v>0.1</v>
      </c>
      <c r="BJ5" s="0" t="n">
        <f aca="false">R5*BI5</f>
        <v>8.53720746740563</v>
      </c>
      <c r="BK5" s="0" t="n">
        <v>0.1</v>
      </c>
      <c r="BL5" s="0" t="n">
        <f aca="false">AI5*BK5</f>
        <v>2614.39814814815</v>
      </c>
      <c r="BM5" s="45" t="n">
        <v>0</v>
      </c>
      <c r="BN5" s="45" t="n">
        <v>0</v>
      </c>
      <c r="BO5" s="45" t="n">
        <v>0</v>
      </c>
      <c r="BP5" s="45" t="n">
        <v>0</v>
      </c>
      <c r="BQ5" s="45" t="n">
        <v>0</v>
      </c>
      <c r="BR5" s="0" t="n">
        <f aca="false">AJ5*0.1</f>
        <v>3E-009</v>
      </c>
      <c r="BS5" s="0" t="n">
        <f aca="false">((((BJ5/R5)^2)+((BM5/AD5)^2))^(1/2))*AK5</f>
        <v>0.000204892979217735</v>
      </c>
      <c r="BT5" s="0" t="n">
        <f aca="false">((((BJ5/R5)^2)+((BN5/AE5)^2))^(1/2))*AL5</f>
        <v>0.0193026260838041</v>
      </c>
      <c r="BU5" s="0" t="n">
        <f aca="false">((((BJ5/R5)^2)+((BO5/AF5)^2))^(1/2))*AM5</f>
        <v>1.02446489608868E-005</v>
      </c>
      <c r="BV5" s="0" t="n">
        <f aca="false">((((BJ5/R5)^2)+((BP5/AG5)^2))^(1/2))*AN5</f>
        <v>0.00325267604508155</v>
      </c>
      <c r="BW5" s="0" t="n">
        <f aca="false">((((BJ5/R5)^2)+((BQ5/AH5)^2))^(1/2))*AO5</f>
        <v>12.8058112011084</v>
      </c>
      <c r="BX5" s="46" t="n">
        <f aca="false">((((BL5/AI5)^2)+((BR5/AJ5)^2))^(1/2))*AP5</f>
        <v>0.000104230799696057</v>
      </c>
    </row>
    <row r="6" customFormat="false" ht="45" hidden="false" customHeight="true" outlineLevel="0" collapsed="false">
      <c r="A6" s="24" t="n">
        <v>4.66955333619209</v>
      </c>
      <c r="B6" s="24" t="n">
        <v>-74.1511805162168</v>
      </c>
      <c r="C6" s="47" t="n">
        <v>23</v>
      </c>
      <c r="D6" s="47" t="n">
        <v>32</v>
      </c>
      <c r="E6" s="47" t="n">
        <v>1910</v>
      </c>
      <c r="F6" s="27" t="s">
        <v>81</v>
      </c>
      <c r="G6" s="28" t="s">
        <v>82</v>
      </c>
      <c r="H6" s="27" t="s">
        <v>83</v>
      </c>
      <c r="I6" s="28" t="s">
        <v>64</v>
      </c>
      <c r="J6" s="28" t="s">
        <v>76</v>
      </c>
      <c r="K6" s="28" t="n">
        <v>10</v>
      </c>
      <c r="L6" s="28"/>
      <c r="M6" s="28" t="n">
        <v>2004</v>
      </c>
      <c r="N6" s="29" t="s">
        <v>84</v>
      </c>
      <c r="O6" s="29" t="s">
        <v>85</v>
      </c>
      <c r="P6" s="50" t="n">
        <v>-0.015549305289661</v>
      </c>
      <c r="Q6" s="31" t="n">
        <v>24000</v>
      </c>
      <c r="R6" s="31" t="n">
        <v>22552.7409666455</v>
      </c>
      <c r="S6" s="29" t="s">
        <v>86</v>
      </c>
      <c r="T6" s="29" t="n">
        <f aca="false">((R6*Parámetros!$D$30)/1000)/Parámetros!$D$29</f>
        <v>18482.0511964247</v>
      </c>
      <c r="U6" s="29" t="s">
        <v>69</v>
      </c>
      <c r="V6" s="48" t="n">
        <f aca="false">IF(S6="m3_año",R6,IF(OR(O6="CG1",O6="CG3",O6="HG2"),T6,R6))</f>
        <v>22552.7409666455</v>
      </c>
      <c r="W6" s="28" t="n">
        <v>365</v>
      </c>
      <c r="X6" s="32"/>
      <c r="Y6" s="28" t="n">
        <v>18</v>
      </c>
      <c r="Z6" s="28" t="n">
        <v>8760</v>
      </c>
      <c r="AA6" s="32" t="s">
        <v>87</v>
      </c>
      <c r="AB6" s="28" t="s">
        <v>88</v>
      </c>
      <c r="AC6" s="33" t="s">
        <v>89</v>
      </c>
      <c r="AD6" s="33" t="n">
        <f aca="false">VLOOKUP($O6,Parámetros!$B$4:$H$25,3,0)</f>
        <v>12.7152226842523</v>
      </c>
      <c r="AE6" s="33" t="n">
        <f aca="false">VLOOKUP($O6,Parámetros!$B$4:$H$25,4,0)</f>
        <v>4.56382485732941</v>
      </c>
      <c r="AF6" s="33" t="n">
        <f aca="false">VLOOKUP($O6,Parámetros!$B$4:$H$25,5,0)</f>
        <v>12.0799261022882</v>
      </c>
      <c r="AG6" s="33" t="n">
        <f aca="false">VLOOKUP($O6,Parámetros!$B$4:$H$25,6,0)</f>
        <v>6.25</v>
      </c>
      <c r="AH6" s="33" t="n">
        <f aca="false">VLOOKUP($O6,Parámetros!$B$4:$H$25,7,0)</f>
        <v>2343</v>
      </c>
      <c r="AI6" s="2" t="n">
        <v>26143.9814814815</v>
      </c>
      <c r="AJ6" s="2" t="n">
        <v>3E-008</v>
      </c>
      <c r="AK6" s="34" t="n">
        <f aca="false">AD6*V6/1000000000</f>
        <v>0.000286763123531157</v>
      </c>
      <c r="AL6" s="34" t="n">
        <f aca="false">AE6*V6/1000000000</f>
        <v>0.000102926759824488</v>
      </c>
      <c r="AM6" s="34" t="n">
        <f aca="false">AF6*V6/1000000000</f>
        <v>0.000272435444281125</v>
      </c>
      <c r="AN6" s="34" t="n">
        <f aca="false">AG6*V6/1000000000</f>
        <v>0.000140954631041534</v>
      </c>
      <c r="AO6" s="34" t="n">
        <f aca="false">AH6*V6/1000000000</f>
        <v>0.0528410720848504</v>
      </c>
      <c r="AP6" s="35" t="n">
        <f aca="false">AJ6*AI6*EXP(P6*4)</f>
        <v>0.000737023052735785</v>
      </c>
      <c r="AQ6" s="36" t="n">
        <f aca="false">AK6/W6</f>
        <v>7.85652393236047E-007</v>
      </c>
      <c r="AR6" s="37" t="n">
        <f aca="false">AL6/W6</f>
        <v>2.81991122806816E-007</v>
      </c>
      <c r="AS6" s="37" t="n">
        <f aca="false">AM6/W6</f>
        <v>7.46398477482535E-007</v>
      </c>
      <c r="AT6" s="37" t="n">
        <f aca="false">AN6/W6</f>
        <v>3.8617707134667E-007</v>
      </c>
      <c r="AU6" s="37" t="n">
        <f aca="false">AO6/W6</f>
        <v>0.000144770060506439</v>
      </c>
      <c r="AV6" s="49" t="n">
        <f aca="false">AP6/W6</f>
        <v>2.01924124037201E-006</v>
      </c>
      <c r="AW6" s="39" t="n">
        <f aca="false">AK6*1000000</f>
        <v>286.763123531157</v>
      </c>
      <c r="AX6" s="40" t="n">
        <f aca="false">AL6*1000000</f>
        <v>102.926759824488</v>
      </c>
      <c r="AY6" s="40" t="n">
        <f aca="false">AM6*1000000</f>
        <v>272.435444281125</v>
      </c>
      <c r="AZ6" s="40" t="n">
        <f aca="false">AN6*1000000</f>
        <v>140.954631041534</v>
      </c>
      <c r="BA6" s="40" t="n">
        <f aca="false">AO6*1000000</f>
        <v>52841.0720848504</v>
      </c>
      <c r="BB6" s="41" t="n">
        <f aca="false">AP6*1000000</f>
        <v>737.023052735785</v>
      </c>
      <c r="BC6" s="39" t="n">
        <f aca="false">AQ6*1000000</f>
        <v>0.785652393236046</v>
      </c>
      <c r="BD6" s="40" t="n">
        <f aca="false">AR6*1000000</f>
        <v>0.281991122806816</v>
      </c>
      <c r="BE6" s="40" t="n">
        <f aca="false">AS6*1000000</f>
        <v>0.746398477482535</v>
      </c>
      <c r="BF6" s="40" t="n">
        <f aca="false">AT6*1000000</f>
        <v>0.386177071346669</v>
      </c>
      <c r="BG6" s="40" t="n">
        <f aca="false">AU6*1000000</f>
        <v>144.770060506439</v>
      </c>
      <c r="BH6" s="41" t="n">
        <f aca="false">AV6*1000000</f>
        <v>2.01924124037201</v>
      </c>
      <c r="BI6" s="0" t="n">
        <v>0.1</v>
      </c>
      <c r="BJ6" s="0" t="n">
        <f aca="false">R6*BI6</f>
        <v>2255.27409666455</v>
      </c>
      <c r="BK6" s="0" t="n">
        <v>0.1</v>
      </c>
      <c r="BL6" s="0" t="n">
        <f aca="false">AI6*BK6</f>
        <v>2614.39814814815</v>
      </c>
      <c r="BM6" s="45" t="n">
        <v>8.79744109323615</v>
      </c>
      <c r="BN6" s="45" t="n">
        <v>3.62683450723467</v>
      </c>
      <c r="BO6" s="45" t="n">
        <v>10.0538529184284</v>
      </c>
      <c r="BP6" s="45" t="n">
        <v>12.5</v>
      </c>
      <c r="BQ6" s="45" t="n">
        <v>2343</v>
      </c>
      <c r="BR6" s="0" t="n">
        <f aca="false">AJ6*0.1</f>
        <v>3E-009</v>
      </c>
      <c r="BS6" s="0" t="n">
        <f aca="false">((((BJ6/R6)^2)+((BM6/AD6)^2))^(1/2))*AK6</f>
        <v>0.000200468038541884</v>
      </c>
      <c r="BT6" s="0" t="n">
        <f aca="false">((((BJ6/R6)^2)+((BN6/AE6)^2))^(1/2))*AL6</f>
        <v>8.2440104825226E-005</v>
      </c>
      <c r="BU6" s="0" t="n">
        <f aca="false">((((BJ6/R6)^2)+((BO6/AF6)^2))^(1/2))*AM6</f>
        <v>0.000228372761803466</v>
      </c>
      <c r="BV6" s="0" t="n">
        <f aca="false">((((BJ6/R6)^2)+((BP6/AG6)^2))^(1/2))*AN6</f>
        <v>0.000282261428693934</v>
      </c>
      <c r="BW6" s="0" t="n">
        <f aca="false">((((BJ6/R6)^2)+((BQ6/AH6)^2))^(1/2))*AO6</f>
        <v>0.053104620213943</v>
      </c>
      <c r="BX6" s="46" t="n">
        <f aca="false">((((BL6/AI6)^2)+((BR6/AJ6)^2))^(1/2))*AP6</f>
        <v>0.000104230799696057</v>
      </c>
    </row>
    <row r="7" customFormat="false" ht="30" hidden="false" customHeight="true" outlineLevel="0" collapsed="false">
      <c r="A7" s="24" t="n">
        <v>4.66649329421812</v>
      </c>
      <c r="B7" s="24" t="n">
        <v>-74.1406550618632</v>
      </c>
      <c r="C7" s="47" t="n">
        <v>24</v>
      </c>
      <c r="D7" s="47" t="n">
        <v>31</v>
      </c>
      <c r="E7" s="47" t="n">
        <v>1898</v>
      </c>
      <c r="F7" s="27" t="s">
        <v>90</v>
      </c>
      <c r="G7" s="28" t="s">
        <v>91</v>
      </c>
      <c r="H7" s="27" t="s">
        <v>92</v>
      </c>
      <c r="I7" s="28" t="s">
        <v>64</v>
      </c>
      <c r="J7" s="28" t="s">
        <v>65</v>
      </c>
      <c r="K7" s="28" t="n">
        <v>30</v>
      </c>
      <c r="L7" s="28"/>
      <c r="M7" s="28" t="n">
        <v>1996</v>
      </c>
      <c r="N7" s="29" t="s">
        <v>67</v>
      </c>
      <c r="O7" s="29" t="s">
        <v>68</v>
      </c>
      <c r="P7" s="30" t="n">
        <v>-0.0848513586021754</v>
      </c>
      <c r="Q7" s="31" t="n">
        <v>20440</v>
      </c>
      <c r="R7" s="31" t="n">
        <v>14557.2380575792</v>
      </c>
      <c r="S7" s="29" t="s">
        <v>69</v>
      </c>
      <c r="T7" s="29"/>
      <c r="U7" s="29"/>
      <c r="V7" s="48" t="n">
        <f aca="false">IF(S7="m3_año",R7,IF(OR(O7="CG1",O7="CG3",O7="HG2"),T7,R7))</f>
        <v>14557.2380575792</v>
      </c>
      <c r="W7" s="28" t="n">
        <v>365</v>
      </c>
      <c r="X7" s="32"/>
      <c r="Y7" s="28" t="n">
        <v>16</v>
      </c>
      <c r="Z7" s="28" t="n">
        <v>8760</v>
      </c>
      <c r="AA7" s="32" t="s">
        <v>93</v>
      </c>
      <c r="AB7" s="32" t="s">
        <v>94</v>
      </c>
      <c r="AC7" s="33" t="s">
        <v>72</v>
      </c>
      <c r="AD7" s="33" t="n">
        <f aca="false">VLOOKUP($O7,Parámetros!$B$4:$H$25,3,0)</f>
        <v>46.3856216091623</v>
      </c>
      <c r="AE7" s="33" t="n">
        <f aca="false">VLOOKUP($O7,Parámetros!$B$4:$H$25,4,0)</f>
        <v>1074.85364414012</v>
      </c>
      <c r="AF7" s="33" t="n">
        <f aca="false">VLOOKUP($O7,Parámetros!$B$4:$H$25,5,0)</f>
        <v>5.41099102083891</v>
      </c>
      <c r="AG7" s="33" t="n">
        <f aca="false">VLOOKUP($O7,Parámetros!$B$4:$H$25,6,0)</f>
        <v>1344</v>
      </c>
      <c r="AH7" s="33" t="n">
        <f aca="false">VLOOKUP($O7,Parámetros!$B$4:$H$25,7,0)</f>
        <v>1920000</v>
      </c>
      <c r="AI7" s="2" t="n">
        <v>30259</v>
      </c>
      <c r="AJ7" s="2" t="n">
        <v>7.6726E-006</v>
      </c>
      <c r="AK7" s="34" t="n">
        <f aca="false">AD7*V7/1000000000</f>
        <v>0.000675246536213365</v>
      </c>
      <c r="AL7" s="34" t="n">
        <f aca="false">AE7*V7/1000000000</f>
        <v>0.0156469003748042</v>
      </c>
      <c r="AM7" s="34" t="n">
        <f aca="false">AF7*V7/1000000000</f>
        <v>7.87690844177755E-005</v>
      </c>
      <c r="AN7" s="34" t="n">
        <f aca="false">AG7*V7/1000000000</f>
        <v>0.0195649279493864</v>
      </c>
      <c r="AO7" s="34" t="n">
        <f aca="false">AH7*V7/1000000000</f>
        <v>27.9498970705521</v>
      </c>
      <c r="AP7" s="35" t="n">
        <f aca="false">AJ7*AI7*EXP(P7*4)</f>
        <v>0.165346581926619</v>
      </c>
      <c r="AQ7" s="36" t="n">
        <f aca="false">AK7/W7</f>
        <v>1.8499905101736E-006</v>
      </c>
      <c r="AR7" s="37" t="n">
        <f aca="false">AL7/W7</f>
        <v>4.28682202049431E-005</v>
      </c>
      <c r="AS7" s="37" t="n">
        <f aca="false">AM7/W7</f>
        <v>2.15805710733632E-007</v>
      </c>
      <c r="AT7" s="37" t="n">
        <f aca="false">AN7/W7</f>
        <v>5.36025423270861E-005</v>
      </c>
      <c r="AU7" s="37" t="n">
        <f aca="false">AO7/W7</f>
        <v>0.0765750604672659</v>
      </c>
      <c r="AV7" s="49" t="n">
        <f aca="false">AP7/W7</f>
        <v>0.000453004334045531</v>
      </c>
      <c r="AW7" s="39" t="n">
        <f aca="false">AK7*1000000</f>
        <v>675.246536213366</v>
      </c>
      <c r="AX7" s="40" t="n">
        <f aca="false">AL7*1000000</f>
        <v>15646.9003748042</v>
      </c>
      <c r="AY7" s="40" t="n">
        <f aca="false">AM7*1000000</f>
        <v>78.7690844177755</v>
      </c>
      <c r="AZ7" s="40" t="n">
        <f aca="false">AN7*1000000</f>
        <v>19564.9279493864</v>
      </c>
      <c r="BA7" s="40" t="n">
        <f aca="false">AO7*1000000</f>
        <v>27949897.0705521</v>
      </c>
      <c r="BB7" s="41" t="n">
        <f aca="false">AP7*1000000</f>
        <v>165346.581926619</v>
      </c>
      <c r="BC7" s="39" t="n">
        <f aca="false">AQ7*1000000</f>
        <v>1.8499905101736</v>
      </c>
      <c r="BD7" s="40" t="n">
        <f aca="false">AR7*1000000</f>
        <v>42.8682202049431</v>
      </c>
      <c r="BE7" s="40" t="n">
        <f aca="false">AS7*1000000</f>
        <v>0.215805710733632</v>
      </c>
      <c r="BF7" s="40" t="n">
        <f aca="false">AT7*1000000</f>
        <v>53.6025423270861</v>
      </c>
      <c r="BG7" s="40" t="n">
        <f aca="false">AU7*1000000</f>
        <v>76575.0604672659</v>
      </c>
      <c r="BH7" s="41" t="n">
        <f aca="false">AV7*1000000</f>
        <v>453.004334045531</v>
      </c>
      <c r="BI7" s="0" t="n">
        <v>0.1</v>
      </c>
      <c r="BJ7" s="0" t="n">
        <f aca="false">R7*BI7</f>
        <v>1455.72380575792</v>
      </c>
      <c r="BK7" s="0" t="n">
        <v>0.1</v>
      </c>
      <c r="BL7" s="0" t="n">
        <f aca="false">AI7*BK7</f>
        <v>3025.9</v>
      </c>
      <c r="BM7" s="45" t="n">
        <v>17.6498016718255</v>
      </c>
      <c r="BN7" s="45" t="n">
        <v>910.91550745518</v>
      </c>
      <c r="BO7" s="45" t="n">
        <v>5.31099102083891</v>
      </c>
      <c r="BP7" s="45" t="n">
        <v>537.6</v>
      </c>
      <c r="BQ7" s="45" t="n">
        <v>384000</v>
      </c>
      <c r="BR7" s="0" t="n">
        <f aca="false">AJ7*0.1</f>
        <v>7.6726E-007</v>
      </c>
      <c r="BS7" s="0" t="n">
        <f aca="false">((((BJ7/R7)^2)+((BM7/AD7)^2))^(1/2))*AK7</f>
        <v>0.000265657333474198</v>
      </c>
      <c r="BT7" s="0" t="n">
        <f aca="false">((((BJ7/R7)^2)+((BN7/AE7)^2))^(1/2))*AL7</f>
        <v>0.013352409202471</v>
      </c>
      <c r="BU7" s="0" t="n">
        <f aca="false">((((BJ7/R7)^2)+((BO7/AF7)^2))^(1/2))*AM7</f>
        <v>7.77135857860388E-005</v>
      </c>
      <c r="BV7" s="0" t="n">
        <f aca="false">((((BJ7/R7)^2)+((BP7/AG7)^2))^(1/2))*AN7</f>
        <v>0.00806682644929195</v>
      </c>
      <c r="BW7" s="0" t="n">
        <f aca="false">((((BJ7/R7)^2)+((BQ7/AH7)^2))^(1/2))*AO7</f>
        <v>6.24978698138767</v>
      </c>
      <c r="BX7" s="46" t="n">
        <f aca="false">((((BL7/AI7)^2)+((BR7/AJ7)^2))^(1/2))*AP7</f>
        <v>0.0233835378652658</v>
      </c>
    </row>
    <row r="8" customFormat="false" ht="30" hidden="false" customHeight="true" outlineLevel="0" collapsed="false">
      <c r="A8" s="24" t="n">
        <v>4.6732540087091</v>
      </c>
      <c r="B8" s="24" t="n">
        <v>-74.1367706490289</v>
      </c>
      <c r="C8" s="47" t="n">
        <v>25</v>
      </c>
      <c r="D8" s="47" t="n">
        <v>32</v>
      </c>
      <c r="E8" s="47" t="n">
        <v>1912</v>
      </c>
      <c r="F8" s="27" t="s">
        <v>95</v>
      </c>
      <c r="G8" s="28" t="s">
        <v>96</v>
      </c>
      <c r="H8" s="27" t="s">
        <v>97</v>
      </c>
      <c r="I8" s="28" t="s">
        <v>64</v>
      </c>
      <c r="J8" s="28" t="s">
        <v>65</v>
      </c>
      <c r="K8" s="28" t="n">
        <v>15</v>
      </c>
      <c r="L8" s="28"/>
      <c r="M8" s="28" t="n">
        <v>2006</v>
      </c>
      <c r="N8" s="29" t="s">
        <v>77</v>
      </c>
      <c r="O8" s="29" t="s">
        <v>77</v>
      </c>
      <c r="P8" s="30" t="n">
        <v>0.00812487975091896</v>
      </c>
      <c r="Q8" s="31" t="n">
        <v>39.3685884089791</v>
      </c>
      <c r="R8" s="31" t="n">
        <v>40.6690665900341</v>
      </c>
      <c r="S8" s="29" t="s">
        <v>69</v>
      </c>
      <c r="T8" s="29"/>
      <c r="U8" s="29"/>
      <c r="V8" s="48" t="n">
        <f aca="false">IF(S8="m3_año",R8,IF(OR(O8="CG1",O8="CG3",O8="HG2"),T8,R8))</f>
        <v>40.6690665900341</v>
      </c>
      <c r="W8" s="28" t="n">
        <v>365</v>
      </c>
      <c r="X8" s="32" t="s">
        <v>98</v>
      </c>
      <c r="Y8" s="28"/>
      <c r="Z8" s="28" t="n">
        <v>2920</v>
      </c>
      <c r="AA8" s="32" t="s">
        <v>99</v>
      </c>
      <c r="AB8" s="32" t="s">
        <v>100</v>
      </c>
      <c r="AC8" s="33" t="s">
        <v>72</v>
      </c>
      <c r="AD8" s="33" t="n">
        <f aca="false">VLOOKUP($O8,Parámetros!$B$4:$H$25,3,0)</f>
        <v>24000</v>
      </c>
      <c r="AE8" s="33" t="n">
        <f aca="false">VLOOKUP($O8,Parámetros!$B$4:$H$25,4,0)</f>
        <v>2261000</v>
      </c>
      <c r="AF8" s="33" t="n">
        <f aca="false">VLOOKUP($O8,Parámetros!$B$4:$H$25,5,0)</f>
        <v>1200</v>
      </c>
      <c r="AG8" s="33" t="n">
        <f aca="false">VLOOKUP($O8,Parámetros!$B$4:$H$25,6,0)</f>
        <v>381000</v>
      </c>
      <c r="AH8" s="33" t="n">
        <f aca="false">VLOOKUP($O8,Parámetros!$B$4:$H$25,7,0)</f>
        <v>1500000000</v>
      </c>
      <c r="AI8" s="2" t="n">
        <v>95073.8272033899</v>
      </c>
      <c r="AJ8" s="2" t="n">
        <v>2.57418E-006</v>
      </c>
      <c r="AK8" s="34" t="n">
        <f aca="false">AD8*V8/1000000000</f>
        <v>0.000976057598160818</v>
      </c>
      <c r="AL8" s="34" t="n">
        <f aca="false">AE8*V8/1000000000</f>
        <v>0.0919527595600671</v>
      </c>
      <c r="AM8" s="34" t="n">
        <f aca="false">AF8*V8/1000000000</f>
        <v>4.88028799080409E-005</v>
      </c>
      <c r="AN8" s="34" t="n">
        <f aca="false">AG8*V8/1000000000</f>
        <v>0.015494914370803</v>
      </c>
      <c r="AO8" s="34" t="n">
        <f aca="false">AH8*V8/1000000000</f>
        <v>61.0035998850511</v>
      </c>
      <c r="AP8" s="35" t="n">
        <f aca="false">AJ8*AI8*EXP(P8*4)</f>
        <v>0.25282164358423</v>
      </c>
      <c r="AQ8" s="36" t="n">
        <f aca="false">AK8/W8</f>
        <v>2.67413040592005E-006</v>
      </c>
      <c r="AR8" s="37" t="n">
        <f aca="false">AL8/W8</f>
        <v>0.000251925368657718</v>
      </c>
      <c r="AS8" s="37" t="n">
        <f aca="false">AM8/W8</f>
        <v>1.33706520296003E-007</v>
      </c>
      <c r="AT8" s="37" t="n">
        <f aca="false">AN8/W8</f>
        <v>4.24518201939808E-005</v>
      </c>
      <c r="AU8" s="37" t="n">
        <f aca="false">AO8/W8</f>
        <v>0.167133150370003</v>
      </c>
      <c r="AV8" s="49" t="n">
        <f aca="false">AP8/W8</f>
        <v>0.000692662037217068</v>
      </c>
      <c r="AW8" s="39" t="n">
        <f aca="false">AK8*1000000</f>
        <v>976.057598160818</v>
      </c>
      <c r="AX8" s="40" t="n">
        <f aca="false">AL8*1000000</f>
        <v>91952.7595600671</v>
      </c>
      <c r="AY8" s="40" t="n">
        <f aca="false">AM8*1000000</f>
        <v>48.8028799080409</v>
      </c>
      <c r="AZ8" s="40" t="n">
        <f aca="false">AN8*1000000</f>
        <v>15494.914370803</v>
      </c>
      <c r="BA8" s="40" t="n">
        <f aca="false">AO8*1000000</f>
        <v>61003599.8850511</v>
      </c>
      <c r="BB8" s="41" t="n">
        <f aca="false">AP8*1000000</f>
        <v>252821.64358423</v>
      </c>
      <c r="BC8" s="39" t="n">
        <f aca="false">AQ8*1000000</f>
        <v>2.67413040592005</v>
      </c>
      <c r="BD8" s="40" t="n">
        <f aca="false">AR8*1000000</f>
        <v>251.925368657718</v>
      </c>
      <c r="BE8" s="40" t="n">
        <f aca="false">AS8*1000000</f>
        <v>0.133706520296003</v>
      </c>
      <c r="BF8" s="40" t="n">
        <f aca="false">AT8*1000000</f>
        <v>42.4518201939808</v>
      </c>
      <c r="BG8" s="40" t="n">
        <f aca="false">AU8*1000000</f>
        <v>167133.150370003</v>
      </c>
      <c r="BH8" s="41" t="n">
        <f aca="false">AV8*1000000</f>
        <v>692.662037217069</v>
      </c>
      <c r="BI8" s="0" t="n">
        <v>0.1</v>
      </c>
      <c r="BJ8" s="0" t="n">
        <f aca="false">R8*BI8</f>
        <v>4.06690665900341</v>
      </c>
      <c r="BK8" s="0" t="n">
        <v>0.1</v>
      </c>
      <c r="BL8" s="0" t="n">
        <f aca="false">AI8*BK8</f>
        <v>9507.38272033899</v>
      </c>
      <c r="BM8" s="45" t="n">
        <v>0</v>
      </c>
      <c r="BN8" s="45" t="n">
        <v>0</v>
      </c>
      <c r="BO8" s="45" t="n">
        <v>0</v>
      </c>
      <c r="BP8" s="45" t="n">
        <v>0</v>
      </c>
      <c r="BQ8" s="45" t="n">
        <v>0</v>
      </c>
      <c r="BR8" s="0" t="n">
        <f aca="false">AJ8*0.1</f>
        <v>2.57418E-007</v>
      </c>
      <c r="BS8" s="0" t="n">
        <f aca="false">((((BJ8/R8)^2)+((BM8/AD8)^2))^(1/2))*AK8</f>
        <v>9.76057598160818E-005</v>
      </c>
      <c r="BT8" s="0" t="n">
        <f aca="false">((((BJ8/R8)^2)+((BN8/AE8)^2))^(1/2))*AL8</f>
        <v>0.00919527595600671</v>
      </c>
      <c r="BU8" s="0" t="n">
        <f aca="false">((((BJ8/R8)^2)+((BO8/AF8)^2))^(1/2))*AM8</f>
        <v>4.88028799080409E-006</v>
      </c>
      <c r="BV8" s="0" t="n">
        <f aca="false">((((BJ8/R8)^2)+((BP8/AG8)^2))^(1/2))*AN8</f>
        <v>0.0015494914370803</v>
      </c>
      <c r="BW8" s="0" t="n">
        <f aca="false">((((BJ8/R8)^2)+((BQ8/AH8)^2))^(1/2))*AO8</f>
        <v>6.10035998850512</v>
      </c>
      <c r="BX8" s="46" t="n">
        <f aca="false">((((BL8/AI8)^2)+((BR8/AJ8)^2))^(1/2))*AP8</f>
        <v>0.0357543797218275</v>
      </c>
    </row>
    <row r="9" customFormat="false" ht="30" hidden="false" customHeight="true" outlineLevel="0" collapsed="false">
      <c r="A9" s="24" t="n">
        <v>4.68009444477441</v>
      </c>
      <c r="B9" s="24" t="n">
        <v>-74.1261782570839</v>
      </c>
      <c r="C9" s="47" t="n">
        <v>26</v>
      </c>
      <c r="D9" s="47" t="n">
        <v>33</v>
      </c>
      <c r="E9" s="47" t="n">
        <v>1927</v>
      </c>
      <c r="F9" s="27" t="s">
        <v>101</v>
      </c>
      <c r="G9" s="28" t="s">
        <v>102</v>
      </c>
      <c r="H9" s="27" t="s">
        <v>103</v>
      </c>
      <c r="I9" s="28" t="s">
        <v>64</v>
      </c>
      <c r="J9" s="28" t="s">
        <v>65</v>
      </c>
      <c r="K9" s="28" t="n">
        <v>400</v>
      </c>
      <c r="L9" s="28"/>
      <c r="M9" s="28" t="n">
        <v>1999</v>
      </c>
      <c r="N9" s="29" t="s">
        <v>67</v>
      </c>
      <c r="O9" s="29" t="s">
        <v>104</v>
      </c>
      <c r="P9" s="50" t="n">
        <v>0.0383522936065591</v>
      </c>
      <c r="Q9" s="31" t="n">
        <v>310812</v>
      </c>
      <c r="R9" s="31" t="n">
        <v>362345.219423953</v>
      </c>
      <c r="S9" s="29" t="s">
        <v>69</v>
      </c>
      <c r="T9" s="29"/>
      <c r="U9" s="29"/>
      <c r="V9" s="48" t="n">
        <f aca="false">IF(S9="m3_año",R9,IF(OR(O9="CG1",O9="CG3",O9="HG2"),T9,R9))</f>
        <v>362345.219423953</v>
      </c>
      <c r="W9" s="28" t="n">
        <v>365</v>
      </c>
      <c r="X9" s="32" t="s">
        <v>105</v>
      </c>
      <c r="Y9" s="28"/>
      <c r="Z9" s="28" t="n">
        <v>7080</v>
      </c>
      <c r="AA9" s="32" t="s">
        <v>106</v>
      </c>
      <c r="AB9" s="32" t="s">
        <v>107</v>
      </c>
      <c r="AC9" s="33" t="s">
        <v>72</v>
      </c>
      <c r="AD9" s="33" t="n">
        <f aca="false">VLOOKUP($O9,Parámetros!$B$4:$H$25,3,0)</f>
        <v>237.180556877129</v>
      </c>
      <c r="AE9" s="33" t="n">
        <f aca="false">VLOOKUP($O9,Parámetros!$B$4:$H$25,4,0)</f>
        <v>787.658122005433</v>
      </c>
      <c r="AF9" s="33" t="n">
        <f aca="false">VLOOKUP($O9,Parámetros!$B$4:$H$25,5,0)</f>
        <v>0.504400709065075</v>
      </c>
      <c r="AG9" s="33" t="n">
        <f aca="false">VLOOKUP($O9,Parámetros!$B$4:$H$25,6,0)</f>
        <v>1344</v>
      </c>
      <c r="AH9" s="33" t="n">
        <f aca="false">VLOOKUP($O9,Parámetros!$B$4:$H$25,7,0)</f>
        <v>1920000</v>
      </c>
      <c r="AI9" s="51" t="n">
        <v>310812</v>
      </c>
      <c r="AJ9" s="52" t="n">
        <v>8.8E-008</v>
      </c>
      <c r="AK9" s="34" t="n">
        <f aca="false">AD9*V9/1000000000</f>
        <v>0.0859412409247387</v>
      </c>
      <c r="AL9" s="34" t="n">
        <f aca="false">AE9*V9/1000000000</f>
        <v>0.285404155049117</v>
      </c>
      <c r="AM9" s="34" t="n">
        <f aca="false">AF9*V9/1000000000</f>
        <v>0.000182767185603782</v>
      </c>
      <c r="AN9" s="34" t="n">
        <f aca="false">AG9*V9/1000000000</f>
        <v>0.486991974905793</v>
      </c>
      <c r="AO9" s="34" t="n">
        <f aca="false">AH9*V9/1000000000</f>
        <v>695.70282129399</v>
      </c>
      <c r="AP9" s="35" t="n">
        <f aca="false">AJ9*AI9*EXP(P9*4)</f>
        <v>0.0318863793093079</v>
      </c>
      <c r="AQ9" s="36" t="n">
        <f aca="false">AK9/W9</f>
        <v>0.000235455454588325</v>
      </c>
      <c r="AR9" s="37" t="n">
        <f aca="false">AL9/W9</f>
        <v>0.00078192919191539</v>
      </c>
      <c r="AS9" s="37" t="n">
        <f aca="false">AM9/W9</f>
        <v>5.00732015352828E-007</v>
      </c>
      <c r="AT9" s="37" t="n">
        <f aca="false">AN9/W9</f>
        <v>0.00133422458878299</v>
      </c>
      <c r="AU9" s="37" t="n">
        <f aca="false">AO9/W9</f>
        <v>1.90603512683285</v>
      </c>
      <c r="AV9" s="49" t="n">
        <f aca="false">AP9/W9</f>
        <v>8.73599433131724E-005</v>
      </c>
      <c r="AW9" s="39" t="n">
        <f aca="false">AK9*1000000</f>
        <v>85941.2409247387</v>
      </c>
      <c r="AX9" s="40" t="n">
        <f aca="false">AL9*1000000</f>
        <v>285404.155049117</v>
      </c>
      <c r="AY9" s="40" t="n">
        <f aca="false">AM9*1000000</f>
        <v>182.767185603782</v>
      </c>
      <c r="AZ9" s="40" t="n">
        <f aca="false">AN9*1000000</f>
        <v>486991.974905793</v>
      </c>
      <c r="BA9" s="40" t="n">
        <f aca="false">AO9*1000000</f>
        <v>695702821.29399</v>
      </c>
      <c r="BB9" s="41" t="n">
        <f aca="false">AP9*1000000</f>
        <v>31886.3793093079</v>
      </c>
      <c r="BC9" s="39" t="n">
        <f aca="false">AQ9*1000000</f>
        <v>235.455454588325</v>
      </c>
      <c r="BD9" s="40" t="n">
        <f aca="false">AR9*1000000</f>
        <v>781.92919191539</v>
      </c>
      <c r="BE9" s="40" t="n">
        <f aca="false">AS9*1000000</f>
        <v>0.500732015352828</v>
      </c>
      <c r="BF9" s="40" t="n">
        <f aca="false">AT9*1000000</f>
        <v>1334.22458878299</v>
      </c>
      <c r="BG9" s="40" t="n">
        <f aca="false">AU9*1000000</f>
        <v>1906035.12683285</v>
      </c>
      <c r="BH9" s="41" t="n">
        <f aca="false">AV9*1000000</f>
        <v>87.3599433131724</v>
      </c>
      <c r="BI9" s="0" t="n">
        <v>0.1</v>
      </c>
      <c r="BJ9" s="0" t="n">
        <f aca="false">R9*BI9</f>
        <v>36234.5219423953</v>
      </c>
      <c r="BK9" s="0" t="n">
        <v>0.1</v>
      </c>
      <c r="BL9" s="0" t="n">
        <f aca="false">AI9*BK9</f>
        <v>31081.2</v>
      </c>
      <c r="BM9" s="45" t="n">
        <v>233.996718041948</v>
      </c>
      <c r="BN9" s="45" t="n">
        <v>664.659238488896</v>
      </c>
      <c r="BO9" s="45" t="n">
        <v>0.404400709065075</v>
      </c>
      <c r="BP9" s="45" t="n">
        <v>537.6</v>
      </c>
      <c r="BQ9" s="45" t="n">
        <v>384000</v>
      </c>
      <c r="BR9" s="0" t="n">
        <f aca="false">AJ9*0.1</f>
        <v>8.8E-009</v>
      </c>
      <c r="BS9" s="0" t="n">
        <f aca="false">((((BJ9/R9)^2)+((BM9/AD9)^2))^(1/2))*AK9</f>
        <v>0.0852220320714746</v>
      </c>
      <c r="BT9" s="0" t="n">
        <f aca="false">((((BJ9/R9)^2)+((BN9/AE9)^2))^(1/2))*AL9</f>
        <v>0.242521300570425</v>
      </c>
      <c r="BU9" s="0" t="n">
        <f aca="false">((((BJ9/R9)^2)+((BO9/AF9)^2))^(1/2))*AM9</f>
        <v>0.00014766807360102</v>
      </c>
      <c r="BV9" s="0" t="n">
        <f aca="false">((((BJ9/R9)^2)+((BP9/AG9)^2))^(1/2))*AN9</f>
        <v>0.200791935136473</v>
      </c>
      <c r="BW9" s="0" t="n">
        <f aca="false">((((BJ9/R9)^2)+((BQ9/AH9)^2))^(1/2))*AO9</f>
        <v>155.563880055175</v>
      </c>
      <c r="BX9" s="46" t="n">
        <f aca="false">((((BL9/AI9)^2)+((BR9/AJ9)^2))^(1/2))*AP9</f>
        <v>0.00450941500741961</v>
      </c>
    </row>
    <row r="10" customFormat="false" ht="30" hidden="false" customHeight="true" outlineLevel="0" collapsed="false">
      <c r="A10" s="24" t="n">
        <v>4.68009444477441</v>
      </c>
      <c r="B10" s="24" t="n">
        <v>-74.1261782570839</v>
      </c>
      <c r="C10" s="47" t="n">
        <v>26</v>
      </c>
      <c r="D10" s="47" t="n">
        <v>33</v>
      </c>
      <c r="E10" s="47" t="n">
        <v>1927</v>
      </c>
      <c r="F10" s="27" t="s">
        <v>101</v>
      </c>
      <c r="G10" s="28" t="s">
        <v>102</v>
      </c>
      <c r="H10" s="27" t="s">
        <v>103</v>
      </c>
      <c r="I10" s="28" t="s">
        <v>64</v>
      </c>
      <c r="J10" s="28" t="s">
        <v>65</v>
      </c>
      <c r="K10" s="28" t="n">
        <v>300</v>
      </c>
      <c r="L10" s="28"/>
      <c r="M10" s="28" t="n">
        <v>1987</v>
      </c>
      <c r="N10" s="29" t="s">
        <v>67</v>
      </c>
      <c r="O10" s="29" t="s">
        <v>108</v>
      </c>
      <c r="P10" s="50" t="n">
        <v>0.0383522936065591</v>
      </c>
      <c r="Q10" s="31" t="n">
        <v>621624</v>
      </c>
      <c r="R10" s="31" t="n">
        <v>724690.438847907</v>
      </c>
      <c r="S10" s="29" t="s">
        <v>69</v>
      </c>
      <c r="T10" s="29"/>
      <c r="U10" s="29"/>
      <c r="V10" s="48" t="n">
        <f aca="false">IF(S10="m3_año",R10,IF(OR(O10="CG1",O10="CG3",O10="HG2"),T10,R10))</f>
        <v>724690.438847907</v>
      </c>
      <c r="W10" s="28" t="n">
        <v>365</v>
      </c>
      <c r="X10" s="32" t="s">
        <v>105</v>
      </c>
      <c r="Y10" s="28"/>
      <c r="Z10" s="28" t="n">
        <v>7080</v>
      </c>
      <c r="AA10" s="32" t="s">
        <v>106</v>
      </c>
      <c r="AB10" s="32" t="s">
        <v>107</v>
      </c>
      <c r="AC10" s="33" t="s">
        <v>72</v>
      </c>
      <c r="AD10" s="33" t="n">
        <f aca="false">VLOOKUP($O10,Parámetros!$B$4:$H$25,3,0)</f>
        <v>589.42211574465</v>
      </c>
      <c r="AE10" s="33" t="n">
        <f aca="false">VLOOKUP($O10,Parámetros!$B$4:$H$25,4,0)</f>
        <v>6395.37711993333</v>
      </c>
      <c r="AF10" s="33" t="n">
        <f aca="false">VLOOKUP($O10,Parámetros!$B$4:$H$25,5,0)</f>
        <v>22.4256162208741</v>
      </c>
      <c r="AG10" s="33" t="n">
        <f aca="false">VLOOKUP($O10,Parámetros!$B$4:$H$25,6,0)</f>
        <v>1344</v>
      </c>
      <c r="AH10" s="33" t="n">
        <f aca="false">VLOOKUP($O10,Parámetros!$B$4:$H$25,7,0)</f>
        <v>1920000</v>
      </c>
      <c r="AI10" s="51" t="n">
        <v>621624</v>
      </c>
      <c r="AJ10" s="52" t="n">
        <v>8.8E-008</v>
      </c>
      <c r="AK10" s="34" t="n">
        <f aca="false">AD10*V10/1000000000</f>
        <v>0.427148571725652</v>
      </c>
      <c r="AL10" s="34" t="n">
        <f aca="false">AE10*V10/1000000000</f>
        <v>4.63466865164235</v>
      </c>
      <c r="AM10" s="34" t="n">
        <f aca="false">AF10*V10/1000000000</f>
        <v>0.01625162966054</v>
      </c>
      <c r="AN10" s="34" t="n">
        <f aca="false">AG10*V10/1000000000</f>
        <v>0.973983949811587</v>
      </c>
      <c r="AO10" s="34" t="n">
        <f aca="false">AH10*V10/1000000000</f>
        <v>1391.40564258798</v>
      </c>
      <c r="AP10" s="35" t="n">
        <f aca="false">AJ10*AI10*EXP(P10*4)</f>
        <v>0.0637727586186158</v>
      </c>
      <c r="AQ10" s="36" t="n">
        <f aca="false">AK10/W10</f>
        <v>0.00117027005952234</v>
      </c>
      <c r="AR10" s="37" t="n">
        <f aca="false">AL10/W10</f>
        <v>0.0126977223332667</v>
      </c>
      <c r="AS10" s="37" t="n">
        <f aca="false">AM10/W10</f>
        <v>4.45250127686027E-005</v>
      </c>
      <c r="AT10" s="37" t="n">
        <f aca="false">AN10/W10</f>
        <v>0.00266844917756599</v>
      </c>
      <c r="AU10" s="37" t="n">
        <f aca="false">AO10/W10</f>
        <v>3.8120702536657</v>
      </c>
      <c r="AV10" s="49" t="n">
        <f aca="false">AP10/W10</f>
        <v>0.000174719886626345</v>
      </c>
      <c r="AW10" s="39" t="n">
        <f aca="false">AK10*1000000</f>
        <v>427148.571725652</v>
      </c>
      <c r="AX10" s="40" t="n">
        <f aca="false">AL10*1000000</f>
        <v>4634668.65164235</v>
      </c>
      <c r="AY10" s="40" t="n">
        <f aca="false">AM10*1000000</f>
        <v>16251.62966054</v>
      </c>
      <c r="AZ10" s="40" t="n">
        <f aca="false">AN10*1000000</f>
        <v>973983.949811587</v>
      </c>
      <c r="BA10" s="40" t="n">
        <f aca="false">AO10*1000000</f>
        <v>1391405642.58798</v>
      </c>
      <c r="BB10" s="41" t="n">
        <f aca="false">AP10*1000000</f>
        <v>63772.7586186158</v>
      </c>
      <c r="BC10" s="39" t="n">
        <f aca="false">AQ10*1000000</f>
        <v>1170.27005952234</v>
      </c>
      <c r="BD10" s="40" t="n">
        <f aca="false">AR10*1000000</f>
        <v>12697.7223332667</v>
      </c>
      <c r="BE10" s="40" t="n">
        <f aca="false">AS10*1000000</f>
        <v>44.5250127686027</v>
      </c>
      <c r="BF10" s="40" t="n">
        <f aca="false">AT10*1000000</f>
        <v>2668.44917756599</v>
      </c>
      <c r="BG10" s="40" t="n">
        <f aca="false">AU10*1000000</f>
        <v>3812070.2536657</v>
      </c>
      <c r="BH10" s="41" t="n">
        <f aca="false">AV10*1000000</f>
        <v>174.719886626345</v>
      </c>
      <c r="BI10" s="0" t="n">
        <v>0.1</v>
      </c>
      <c r="BJ10" s="0" t="n">
        <f aca="false">R10*BI10</f>
        <v>72469.0438847907</v>
      </c>
      <c r="BK10" s="0" t="n">
        <v>0.1</v>
      </c>
      <c r="BL10" s="0" t="n">
        <f aca="false">AI10*BK10</f>
        <v>62162.4</v>
      </c>
      <c r="BM10" s="45" t="n">
        <v>491.492522079561</v>
      </c>
      <c r="BN10" s="45" t="n">
        <v>4911.75996922289</v>
      </c>
      <c r="BO10" s="45" t="n">
        <v>16.2785205146239</v>
      </c>
      <c r="BP10" s="45" t="n">
        <v>537.6</v>
      </c>
      <c r="BQ10" s="45" t="n">
        <v>384000</v>
      </c>
      <c r="BR10" s="0" t="n">
        <f aca="false">AJ10*0.1</f>
        <v>8.8E-009</v>
      </c>
      <c r="BS10" s="0" t="n">
        <f aca="false">((((BJ10/R10)^2)+((BM10/AD10)^2))^(1/2))*AK10</f>
        <v>0.358732076399965</v>
      </c>
      <c r="BT10" s="0" t="n">
        <f aca="false">((((BJ10/R10)^2)+((BN10/AE10)^2))^(1/2))*AL10</f>
        <v>3.5895516226185</v>
      </c>
      <c r="BU10" s="0" t="n">
        <f aca="false">((((BJ10/R10)^2)+((BO10/AF10)^2))^(1/2))*AM10</f>
        <v>0.0119083048874459</v>
      </c>
      <c r="BV10" s="0" t="n">
        <f aca="false">((((BJ10/R10)^2)+((BP10/AG10)^2))^(1/2))*AN10</f>
        <v>0.401583870272946</v>
      </c>
      <c r="BW10" s="0" t="n">
        <f aca="false">((((BJ10/R10)^2)+((BQ10/AH10)^2))^(1/2))*AO10</f>
        <v>311.12776011035</v>
      </c>
      <c r="BX10" s="46" t="n">
        <f aca="false">((((BL10/AI10)^2)+((BR10/AJ10)^2))^(1/2))*AP10</f>
        <v>0.00901883001483922</v>
      </c>
    </row>
    <row r="11" customFormat="false" ht="30" hidden="false" customHeight="true" outlineLevel="0" collapsed="false">
      <c r="A11" s="24" t="n">
        <v>4.68009444477441</v>
      </c>
      <c r="B11" s="24" t="n">
        <v>-74.1261782570839</v>
      </c>
      <c r="C11" s="47" t="n">
        <v>26</v>
      </c>
      <c r="D11" s="47" t="n">
        <v>33</v>
      </c>
      <c r="E11" s="47" t="n">
        <v>1927</v>
      </c>
      <c r="F11" s="27" t="s">
        <v>101</v>
      </c>
      <c r="G11" s="28" t="s">
        <v>102</v>
      </c>
      <c r="H11" s="27" t="s">
        <v>103</v>
      </c>
      <c r="I11" s="28" t="s">
        <v>64</v>
      </c>
      <c r="J11" s="28" t="s">
        <v>65</v>
      </c>
      <c r="K11" s="28" t="n">
        <v>300</v>
      </c>
      <c r="L11" s="28"/>
      <c r="M11" s="28" t="n">
        <v>1990</v>
      </c>
      <c r="N11" s="29" t="s">
        <v>67</v>
      </c>
      <c r="O11" s="29" t="s">
        <v>108</v>
      </c>
      <c r="P11" s="50" t="n">
        <v>0.0383522936065591</v>
      </c>
      <c r="Q11" s="31" t="n">
        <v>621624</v>
      </c>
      <c r="R11" s="31" t="n">
        <v>724690.438847907</v>
      </c>
      <c r="S11" s="29" t="s">
        <v>69</v>
      </c>
      <c r="T11" s="29"/>
      <c r="U11" s="29"/>
      <c r="V11" s="48" t="n">
        <f aca="false">IF(S11="m3_año",R11,IF(OR(O11="CG1",O11="CG3",O11="HG2"),T11,R11))</f>
        <v>724690.438847907</v>
      </c>
      <c r="W11" s="28" t="n">
        <v>365</v>
      </c>
      <c r="X11" s="32" t="s">
        <v>105</v>
      </c>
      <c r="Y11" s="28"/>
      <c r="Z11" s="28" t="n">
        <v>7080</v>
      </c>
      <c r="AA11" s="32" t="s">
        <v>106</v>
      </c>
      <c r="AB11" s="32" t="s">
        <v>107</v>
      </c>
      <c r="AC11" s="33" t="s">
        <v>72</v>
      </c>
      <c r="AD11" s="33" t="n">
        <f aca="false">VLOOKUP($O11,Parámetros!$B$4:$H$25,3,0)</f>
        <v>589.42211574465</v>
      </c>
      <c r="AE11" s="33" t="n">
        <f aca="false">VLOOKUP($O11,Parámetros!$B$4:$H$25,4,0)</f>
        <v>6395.37711993333</v>
      </c>
      <c r="AF11" s="33" t="n">
        <f aca="false">VLOOKUP($O11,Parámetros!$B$4:$H$25,5,0)</f>
        <v>22.4256162208741</v>
      </c>
      <c r="AG11" s="33" t="n">
        <f aca="false">VLOOKUP($O11,Parámetros!$B$4:$H$25,6,0)</f>
        <v>1344</v>
      </c>
      <c r="AH11" s="33" t="n">
        <f aca="false">VLOOKUP($O11,Parámetros!$B$4:$H$25,7,0)</f>
        <v>1920000</v>
      </c>
      <c r="AI11" s="51" t="n">
        <v>621624</v>
      </c>
      <c r="AJ11" s="52" t="n">
        <v>8.8E-008</v>
      </c>
      <c r="AK11" s="34" t="n">
        <f aca="false">AD11*V11/1000000000</f>
        <v>0.427148571725652</v>
      </c>
      <c r="AL11" s="34" t="n">
        <f aca="false">AE11*V11/1000000000</f>
        <v>4.63466865164235</v>
      </c>
      <c r="AM11" s="34" t="n">
        <f aca="false">AF11*V11/1000000000</f>
        <v>0.01625162966054</v>
      </c>
      <c r="AN11" s="34" t="n">
        <f aca="false">AG11*V11/1000000000</f>
        <v>0.973983949811587</v>
      </c>
      <c r="AO11" s="34" t="n">
        <f aca="false">AH11*V11/1000000000</f>
        <v>1391.40564258798</v>
      </c>
      <c r="AP11" s="35" t="n">
        <f aca="false">AJ11*AI11*EXP(P11*4)</f>
        <v>0.0637727586186158</v>
      </c>
      <c r="AQ11" s="36" t="n">
        <f aca="false">AK11/W11</f>
        <v>0.00117027005952234</v>
      </c>
      <c r="AR11" s="37" t="n">
        <f aca="false">AL11/W11</f>
        <v>0.0126977223332667</v>
      </c>
      <c r="AS11" s="37" t="n">
        <f aca="false">AM11/W11</f>
        <v>4.45250127686027E-005</v>
      </c>
      <c r="AT11" s="37" t="n">
        <f aca="false">AN11/W11</f>
        <v>0.00266844917756599</v>
      </c>
      <c r="AU11" s="37" t="n">
        <f aca="false">AO11/W11</f>
        <v>3.8120702536657</v>
      </c>
      <c r="AV11" s="49" t="n">
        <f aca="false">AP11/W11</f>
        <v>0.000174719886626345</v>
      </c>
      <c r="AW11" s="39" t="n">
        <f aca="false">AK11*1000000</f>
        <v>427148.571725652</v>
      </c>
      <c r="AX11" s="40" t="n">
        <f aca="false">AL11*1000000</f>
        <v>4634668.65164235</v>
      </c>
      <c r="AY11" s="40" t="n">
        <f aca="false">AM11*1000000</f>
        <v>16251.62966054</v>
      </c>
      <c r="AZ11" s="40" t="n">
        <f aca="false">AN11*1000000</f>
        <v>973983.949811587</v>
      </c>
      <c r="BA11" s="40" t="n">
        <f aca="false">AO11*1000000</f>
        <v>1391405642.58798</v>
      </c>
      <c r="BB11" s="41" t="n">
        <f aca="false">AP11*1000000</f>
        <v>63772.7586186158</v>
      </c>
      <c r="BC11" s="39" t="n">
        <f aca="false">AQ11*1000000</f>
        <v>1170.27005952234</v>
      </c>
      <c r="BD11" s="40" t="n">
        <f aca="false">AR11*1000000</f>
        <v>12697.7223332667</v>
      </c>
      <c r="BE11" s="40" t="n">
        <f aca="false">AS11*1000000</f>
        <v>44.5250127686027</v>
      </c>
      <c r="BF11" s="40" t="n">
        <f aca="false">AT11*1000000</f>
        <v>2668.44917756599</v>
      </c>
      <c r="BG11" s="40" t="n">
        <f aca="false">AU11*1000000</f>
        <v>3812070.2536657</v>
      </c>
      <c r="BH11" s="41" t="n">
        <f aca="false">AV11*1000000</f>
        <v>174.719886626345</v>
      </c>
      <c r="BI11" s="0" t="n">
        <v>0.1</v>
      </c>
      <c r="BJ11" s="0" t="n">
        <f aca="false">R11*BI11</f>
        <v>72469.0438847907</v>
      </c>
      <c r="BK11" s="0" t="n">
        <v>0.1</v>
      </c>
      <c r="BL11" s="0" t="n">
        <f aca="false">AI11*BK11</f>
        <v>62162.4</v>
      </c>
      <c r="BM11" s="45" t="n">
        <v>491.492522079561</v>
      </c>
      <c r="BN11" s="45" t="n">
        <v>4911.75996922289</v>
      </c>
      <c r="BO11" s="45" t="n">
        <v>16.2785205146239</v>
      </c>
      <c r="BP11" s="45" t="n">
        <v>537.6</v>
      </c>
      <c r="BQ11" s="45" t="n">
        <v>384000</v>
      </c>
      <c r="BR11" s="0" t="n">
        <f aca="false">AJ11*0.1</f>
        <v>8.8E-009</v>
      </c>
      <c r="BS11" s="0" t="n">
        <f aca="false">((((BJ11/R11)^2)+((BM11/AD11)^2))^(1/2))*AK11</f>
        <v>0.358732076399965</v>
      </c>
      <c r="BT11" s="0" t="n">
        <f aca="false">((((BJ11/R11)^2)+((BN11/AE11)^2))^(1/2))*AL11</f>
        <v>3.5895516226185</v>
      </c>
      <c r="BU11" s="0" t="n">
        <f aca="false">((((BJ11/R11)^2)+((BO11/AF11)^2))^(1/2))*AM11</f>
        <v>0.0119083048874459</v>
      </c>
      <c r="BV11" s="0" t="n">
        <f aca="false">((((BJ11/R11)^2)+((BP11/AG11)^2))^(1/2))*AN11</f>
        <v>0.401583870272946</v>
      </c>
      <c r="BW11" s="0" t="n">
        <f aca="false">((((BJ11/R11)^2)+((BQ11/AH11)^2))^(1/2))*AO11</f>
        <v>311.12776011035</v>
      </c>
      <c r="BX11" s="46" t="n">
        <f aca="false">((((BL11/AI11)^2)+((BR11/AJ11)^2))^(1/2))*AP11</f>
        <v>0.00901883001483922</v>
      </c>
    </row>
    <row r="12" customFormat="false" ht="30" hidden="false" customHeight="true" outlineLevel="0" collapsed="false">
      <c r="A12" s="24" t="n">
        <v>4.67658333333333</v>
      </c>
      <c r="B12" s="24" t="n">
        <v>-74.1244444444444</v>
      </c>
      <c r="C12" s="47" t="n">
        <v>26</v>
      </c>
      <c r="D12" s="47" t="n">
        <v>32</v>
      </c>
      <c r="E12" s="47" t="n">
        <v>1913</v>
      </c>
      <c r="F12" s="27" t="s">
        <v>109</v>
      </c>
      <c r="G12" s="28" t="s">
        <v>110</v>
      </c>
      <c r="H12" s="27" t="s">
        <v>111</v>
      </c>
      <c r="I12" s="28" t="s">
        <v>64</v>
      </c>
      <c r="J12" s="28" t="s">
        <v>65</v>
      </c>
      <c r="K12" s="28" t="n">
        <v>32</v>
      </c>
      <c r="L12" s="28"/>
      <c r="M12" s="28" t="n">
        <v>1992</v>
      </c>
      <c r="N12" s="29" t="s">
        <v>67</v>
      </c>
      <c r="O12" s="29" t="s">
        <v>68</v>
      </c>
      <c r="P12" s="53" t="n">
        <v>0.01</v>
      </c>
      <c r="Q12" s="31" t="n">
        <v>107280</v>
      </c>
      <c r="R12" s="31" t="n">
        <v>111658.179855359</v>
      </c>
      <c r="S12" s="29" t="s">
        <v>69</v>
      </c>
      <c r="T12" s="29"/>
      <c r="U12" s="29"/>
      <c r="V12" s="48" t="n">
        <f aca="false">IF(S12="m3_año",R12,IF(OR(O12="CG1",O12="CG3",O12="HG2"),T12,R12))</f>
        <v>111658.179855359</v>
      </c>
      <c r="W12" s="28" t="n">
        <v>365</v>
      </c>
      <c r="X12" s="54"/>
      <c r="Y12" s="2"/>
      <c r="Z12" s="28" t="n">
        <v>8760</v>
      </c>
      <c r="AA12" s="32" t="s">
        <v>112</v>
      </c>
      <c r="AB12" s="32"/>
      <c r="AC12" s="33" t="s">
        <v>72</v>
      </c>
      <c r="AD12" s="33" t="n">
        <f aca="false">VLOOKUP($O12,Parámetros!$B$4:$H$25,3,0)</f>
        <v>46.3856216091623</v>
      </c>
      <c r="AE12" s="33" t="n">
        <f aca="false">VLOOKUP($O12,Parámetros!$B$4:$H$25,4,0)</f>
        <v>1074.85364414012</v>
      </c>
      <c r="AF12" s="33" t="n">
        <f aca="false">VLOOKUP($O12,Parámetros!$B$4:$H$25,5,0)</f>
        <v>5.41099102083891</v>
      </c>
      <c r="AG12" s="33" t="n">
        <f aca="false">VLOOKUP($O12,Parámetros!$B$4:$H$25,6,0)</f>
        <v>1344</v>
      </c>
      <c r="AH12" s="33" t="n">
        <f aca="false">VLOOKUP($O12,Parámetros!$B$4:$H$25,7,0)</f>
        <v>1920000</v>
      </c>
      <c r="AI12" s="51" t="n">
        <v>107280</v>
      </c>
      <c r="AJ12" s="52" t="n">
        <v>8.8E-008</v>
      </c>
      <c r="AK12" s="34" t="n">
        <f aca="false">AD12*V12/1000000000</f>
        <v>0.00517933408033847</v>
      </c>
      <c r="AL12" s="34" t="n">
        <f aca="false">AE12*V12/1000000000</f>
        <v>0.120016201515586</v>
      </c>
      <c r="AM12" s="34" t="n">
        <f aca="false">AF12*V12/1000000000</f>
        <v>0.000604181408600564</v>
      </c>
      <c r="AN12" s="34" t="n">
        <f aca="false">AG12*V12/1000000000</f>
        <v>0.150068593725602</v>
      </c>
      <c r="AO12" s="34" t="n">
        <f aca="false">AH12*V12/1000000000</f>
        <v>214.383705322289</v>
      </c>
      <c r="AP12" s="35" t="n">
        <f aca="false">AJ12*AI12*EXP(P12*4)</f>
        <v>0.00982591982727163</v>
      </c>
      <c r="AQ12" s="36" t="n">
        <f aca="false">AK12/W12</f>
        <v>1.4189956384489E-005</v>
      </c>
      <c r="AR12" s="37" t="n">
        <f aca="false">AL12/W12</f>
        <v>0.000328811511001604</v>
      </c>
      <c r="AS12" s="37" t="n">
        <f aca="false">AM12/W12</f>
        <v>1.6552915304125E-006</v>
      </c>
      <c r="AT12" s="37" t="n">
        <f aca="false">AN12/W12</f>
        <v>0.000411146832124938</v>
      </c>
      <c r="AU12" s="37" t="n">
        <f aca="false">AO12/W12</f>
        <v>0.58735261732134</v>
      </c>
      <c r="AV12" s="49" t="n">
        <f aca="false">AP12/W12</f>
        <v>2.69203282938949E-005</v>
      </c>
      <c r="AW12" s="39" t="n">
        <f aca="false">AK12*1000000</f>
        <v>5179.33408033847</v>
      </c>
      <c r="AX12" s="40" t="n">
        <f aca="false">AL12*1000000</f>
        <v>120016.201515586</v>
      </c>
      <c r="AY12" s="40" t="n">
        <f aca="false">AM12*1000000</f>
        <v>604.181408600564</v>
      </c>
      <c r="AZ12" s="40" t="n">
        <f aca="false">AN12*1000000</f>
        <v>150068.593725602</v>
      </c>
      <c r="BA12" s="40" t="n">
        <f aca="false">AO12*1000000</f>
        <v>214383705.322289</v>
      </c>
      <c r="BB12" s="41" t="n">
        <f aca="false">AP12*1000000</f>
        <v>9825.91982727163</v>
      </c>
      <c r="BC12" s="39" t="n">
        <f aca="false">AQ12*1000000</f>
        <v>14.189956384489</v>
      </c>
      <c r="BD12" s="40" t="n">
        <f aca="false">AR12*1000000</f>
        <v>328.811511001604</v>
      </c>
      <c r="BE12" s="40" t="n">
        <f aca="false">AS12*1000000</f>
        <v>1.6552915304125</v>
      </c>
      <c r="BF12" s="40" t="n">
        <f aca="false">AT12*1000000</f>
        <v>411.146832124938</v>
      </c>
      <c r="BG12" s="40" t="n">
        <f aca="false">AU12*1000000</f>
        <v>587352.61732134</v>
      </c>
      <c r="BH12" s="41" t="n">
        <f aca="false">AV12*1000000</f>
        <v>26.9203282938949</v>
      </c>
      <c r="BI12" s="0" t="n">
        <v>0.1</v>
      </c>
      <c r="BJ12" s="0" t="n">
        <f aca="false">R12*BI12</f>
        <v>11165.8179855359</v>
      </c>
      <c r="BK12" s="0" t="n">
        <v>0.1</v>
      </c>
      <c r="BL12" s="0" t="n">
        <f aca="false">AI12*BK12</f>
        <v>10728</v>
      </c>
      <c r="BM12" s="45" t="n">
        <v>17.6498016718255</v>
      </c>
      <c r="BN12" s="45" t="n">
        <v>910.91550745518</v>
      </c>
      <c r="BO12" s="45" t="n">
        <v>5.31099102083891</v>
      </c>
      <c r="BP12" s="45" t="n">
        <v>537.6</v>
      </c>
      <c r="BQ12" s="45" t="n">
        <v>384000</v>
      </c>
      <c r="BR12" s="0" t="n">
        <f aca="false">AJ12*0.1</f>
        <v>8.8E-009</v>
      </c>
      <c r="BS12" s="0" t="n">
        <f aca="false">((((BJ12/R12)^2)+((BM12/AD12)^2))^(1/2))*AK12</f>
        <v>0.00203766773639545</v>
      </c>
      <c r="BT12" s="0" t="n">
        <f aca="false">((((BJ12/R12)^2)+((BN12/AE12)^2))^(1/2))*AL12</f>
        <v>0.102416797907322</v>
      </c>
      <c r="BU12" s="0" t="n">
        <f aca="false">((((BJ12/R12)^2)+((BO12/AF12)^2))^(1/2))*AM12</f>
        <v>0.000596085432180217</v>
      </c>
      <c r="BV12" s="0" t="n">
        <f aca="false">((((BJ12/R12)^2)+((BP12/AG12)^2))^(1/2))*AN12</f>
        <v>0.0618748663018563</v>
      </c>
      <c r="BW12" s="0" t="n">
        <f aca="false">((((BJ12/R12)^2)+((BQ12/AH12)^2))^(1/2))*AO12</f>
        <v>47.9376538368922</v>
      </c>
      <c r="BX12" s="46" t="n">
        <f aca="false">((((BL12/AI12)^2)+((BR12/AJ12)^2))^(1/2))*AP12</f>
        <v>0.00138959490825182</v>
      </c>
    </row>
    <row r="13" customFormat="false" ht="30" hidden="false" customHeight="true" outlineLevel="0" collapsed="false">
      <c r="A13" s="24" t="n">
        <v>4.67658333333333</v>
      </c>
      <c r="B13" s="24" t="n">
        <v>-74.1244444444444</v>
      </c>
      <c r="C13" s="47" t="n">
        <v>26</v>
      </c>
      <c r="D13" s="47" t="n">
        <v>32</v>
      </c>
      <c r="E13" s="47" t="n">
        <v>1913</v>
      </c>
      <c r="F13" s="27" t="s">
        <v>109</v>
      </c>
      <c r="G13" s="28" t="s">
        <v>110</v>
      </c>
      <c r="H13" s="27" t="s">
        <v>111</v>
      </c>
      <c r="I13" s="28" t="s">
        <v>64</v>
      </c>
      <c r="J13" s="28" t="s">
        <v>65</v>
      </c>
      <c r="K13" s="28" t="n">
        <v>40</v>
      </c>
      <c r="L13" s="28"/>
      <c r="M13" s="28" t="n">
        <v>1991</v>
      </c>
      <c r="N13" s="29" t="s">
        <v>67</v>
      </c>
      <c r="O13" s="29" t="s">
        <v>68</v>
      </c>
      <c r="P13" s="53" t="n">
        <v>0.01</v>
      </c>
      <c r="Q13" s="31" t="n">
        <v>149000</v>
      </c>
      <c r="R13" s="31" t="n">
        <v>155080.805354666</v>
      </c>
      <c r="S13" s="29" t="s">
        <v>69</v>
      </c>
      <c r="T13" s="29"/>
      <c r="U13" s="29"/>
      <c r="V13" s="48" t="n">
        <f aca="false">IF(S13="m3_año",R13,IF(OR(O13="CG1",O13="CG3",O13="HG2"),T13,R13))</f>
        <v>155080.805354666</v>
      </c>
      <c r="W13" s="28" t="n">
        <v>365</v>
      </c>
      <c r="X13" s="54"/>
      <c r="Y13" s="28"/>
      <c r="Z13" s="28" t="n">
        <v>8760</v>
      </c>
      <c r="AA13" s="32" t="s">
        <v>112</v>
      </c>
      <c r="AB13" s="32"/>
      <c r="AC13" s="33" t="s">
        <v>72</v>
      </c>
      <c r="AD13" s="33" t="n">
        <f aca="false">VLOOKUP($O13,Parámetros!$B$4:$H$25,3,0)</f>
        <v>46.3856216091623</v>
      </c>
      <c r="AE13" s="33" t="n">
        <f aca="false">VLOOKUP($O13,Parámetros!$B$4:$H$25,4,0)</f>
        <v>1074.85364414012</v>
      </c>
      <c r="AF13" s="33" t="n">
        <f aca="false">VLOOKUP($O13,Parámetros!$B$4:$H$25,5,0)</f>
        <v>5.41099102083891</v>
      </c>
      <c r="AG13" s="33" t="n">
        <f aca="false">VLOOKUP($O13,Parámetros!$B$4:$H$25,6,0)</f>
        <v>1344</v>
      </c>
      <c r="AH13" s="33" t="n">
        <f aca="false">VLOOKUP($O13,Parámetros!$B$4:$H$25,7,0)</f>
        <v>1920000</v>
      </c>
      <c r="AI13" s="51" t="n">
        <v>149000</v>
      </c>
      <c r="AJ13" s="52" t="n">
        <v>8.8E-008</v>
      </c>
      <c r="AK13" s="34" t="n">
        <f aca="false">AD13*V13/1000000000</f>
        <v>0.00719351955602569</v>
      </c>
      <c r="AL13" s="34" t="n">
        <f aca="false">AE13*V13/1000000000</f>
        <v>0.166689168771647</v>
      </c>
      <c r="AM13" s="34" t="n">
        <f aca="false">AF13*V13/1000000000</f>
        <v>0.000839140845278565</v>
      </c>
      <c r="AN13" s="34" t="n">
        <f aca="false">AG13*V13/1000000000</f>
        <v>0.208428602396671</v>
      </c>
      <c r="AO13" s="34" t="n">
        <f aca="false">AH13*V13/1000000000</f>
        <v>297.755146280959</v>
      </c>
      <c r="AP13" s="35" t="n">
        <f aca="false">AJ13*AI13*EXP(P13*4)</f>
        <v>0.0136471108712106</v>
      </c>
      <c r="AQ13" s="36" t="n">
        <f aca="false">AK13/W13</f>
        <v>1.97082727562348E-005</v>
      </c>
      <c r="AR13" s="37" t="n">
        <f aca="false">AL13/W13</f>
        <v>0.000456682654168897</v>
      </c>
      <c r="AS13" s="37" t="n">
        <f aca="false">AM13/W13</f>
        <v>2.29901601446182E-006</v>
      </c>
      <c r="AT13" s="37" t="n">
        <f aca="false">AN13/W13</f>
        <v>0.000571037266840195</v>
      </c>
      <c r="AU13" s="37" t="n">
        <f aca="false">AO13/W13</f>
        <v>0.815767524057421</v>
      </c>
      <c r="AV13" s="49" t="n">
        <f aca="false">AP13/W13</f>
        <v>3.73893448526318E-005</v>
      </c>
      <c r="AW13" s="39" t="n">
        <f aca="false">AK13*1000000</f>
        <v>7193.51955602569</v>
      </c>
      <c r="AX13" s="40" t="n">
        <f aca="false">AL13*1000000</f>
        <v>166689.168771647</v>
      </c>
      <c r="AY13" s="40" t="n">
        <f aca="false">AM13*1000000</f>
        <v>839.140845278565</v>
      </c>
      <c r="AZ13" s="40" t="n">
        <f aca="false">AN13*1000000</f>
        <v>208428.602396671</v>
      </c>
      <c r="BA13" s="40" t="n">
        <f aca="false">AO13*1000000</f>
        <v>297755146.280959</v>
      </c>
      <c r="BB13" s="41" t="n">
        <f aca="false">AP13*1000000</f>
        <v>13647.1108712106</v>
      </c>
      <c r="BC13" s="39" t="n">
        <f aca="false">AQ13*1000000</f>
        <v>19.7082727562348</v>
      </c>
      <c r="BD13" s="40" t="n">
        <f aca="false">AR13*1000000</f>
        <v>456.682654168897</v>
      </c>
      <c r="BE13" s="40" t="n">
        <f aca="false">AS13*1000000</f>
        <v>2.29901601446182</v>
      </c>
      <c r="BF13" s="40" t="n">
        <f aca="false">AT13*1000000</f>
        <v>571.037266840195</v>
      </c>
      <c r="BG13" s="40" t="n">
        <f aca="false">AU13*1000000</f>
        <v>815767.524057421</v>
      </c>
      <c r="BH13" s="41" t="n">
        <f aca="false">AV13*1000000</f>
        <v>37.3893448526318</v>
      </c>
      <c r="BI13" s="0" t="n">
        <v>0.1</v>
      </c>
      <c r="BJ13" s="0" t="n">
        <f aca="false">R13*BI13</f>
        <v>15508.0805354666</v>
      </c>
      <c r="BK13" s="0" t="n">
        <v>0.1</v>
      </c>
      <c r="BL13" s="0" t="n">
        <f aca="false">AI13*BK13</f>
        <v>14900</v>
      </c>
      <c r="BM13" s="45" t="n">
        <v>17.6498016718255</v>
      </c>
      <c r="BN13" s="45" t="n">
        <v>910.91550745518</v>
      </c>
      <c r="BO13" s="45" t="n">
        <v>5.31099102083891</v>
      </c>
      <c r="BP13" s="45" t="n">
        <v>537.6</v>
      </c>
      <c r="BQ13" s="45" t="n">
        <v>384000</v>
      </c>
      <c r="BR13" s="0" t="n">
        <f aca="false">AJ13*0.1</f>
        <v>8.8E-009</v>
      </c>
      <c r="BS13" s="0" t="n">
        <f aca="false">((((BJ13/R13)^2)+((BM13/AD13)^2))^(1/2))*AK13</f>
        <v>0.00283009407832702</v>
      </c>
      <c r="BT13" s="0" t="n">
        <f aca="false">((((BJ13/R13)^2)+((BN13/AE13)^2))^(1/2))*AL13</f>
        <v>0.142245552649059</v>
      </c>
      <c r="BU13" s="0" t="n">
        <f aca="false">((((BJ13/R13)^2)+((BO13/AF13)^2))^(1/2))*AM13</f>
        <v>0.000827896433583638</v>
      </c>
      <c r="BV13" s="0" t="n">
        <f aca="false">((((BJ13/R13)^2)+((BP13/AG13)^2))^(1/2))*AN13</f>
        <v>0.0859373143081341</v>
      </c>
      <c r="BW13" s="0" t="n">
        <f aca="false">((((BJ13/R13)^2)+((BQ13/AH13)^2))^(1/2))*AO13</f>
        <v>66.5800747734617</v>
      </c>
      <c r="BX13" s="46" t="n">
        <f aca="false">((((BL13/AI13)^2)+((BR13/AJ13)^2))^(1/2))*AP13</f>
        <v>0.00192999292812753</v>
      </c>
    </row>
    <row r="14" customFormat="false" ht="30" hidden="false" customHeight="true" outlineLevel="0" collapsed="false">
      <c r="A14" s="24" t="n">
        <v>4.67464676652957</v>
      </c>
      <c r="B14" s="24" t="n">
        <v>-74.1350144216115</v>
      </c>
      <c r="C14" s="47" t="n">
        <v>25</v>
      </c>
      <c r="D14" s="47" t="n">
        <v>32</v>
      </c>
      <c r="E14" s="47" t="n">
        <v>1912</v>
      </c>
      <c r="F14" s="27" t="s">
        <v>113</v>
      </c>
      <c r="G14" s="28" t="s">
        <v>114</v>
      </c>
      <c r="H14" s="27" t="s">
        <v>115</v>
      </c>
      <c r="I14" s="28" t="s">
        <v>64</v>
      </c>
      <c r="J14" s="28" t="s">
        <v>65</v>
      </c>
      <c r="K14" s="28" t="n">
        <v>80</v>
      </c>
      <c r="L14" s="28"/>
      <c r="M14" s="55"/>
      <c r="N14" s="29" t="s">
        <v>67</v>
      </c>
      <c r="O14" s="29" t="s">
        <v>68</v>
      </c>
      <c r="P14" s="56" t="n">
        <v>0.00426891489573758</v>
      </c>
      <c r="Q14" s="31" t="n">
        <v>47076</v>
      </c>
      <c r="R14" s="31" t="n">
        <v>47886.7561487247</v>
      </c>
      <c r="S14" s="29" t="s">
        <v>69</v>
      </c>
      <c r="T14" s="29"/>
      <c r="U14" s="29"/>
      <c r="V14" s="48" t="n">
        <f aca="false">IF(S14="m3_año",R14,IF(OR(O14="CG1",O14="CG3",O14="HG2"),T14,R14))</f>
        <v>47886.7561487247</v>
      </c>
      <c r="W14" s="28" t="n">
        <v>365</v>
      </c>
      <c r="X14" s="32" t="s">
        <v>98</v>
      </c>
      <c r="Y14" s="2"/>
      <c r="Z14" s="28" t="n">
        <v>2920</v>
      </c>
      <c r="AA14" s="32" t="s">
        <v>79</v>
      </c>
      <c r="AB14" s="32" t="s">
        <v>116</v>
      </c>
      <c r="AC14" s="33" t="s">
        <v>72</v>
      </c>
      <c r="AD14" s="33" t="n">
        <f aca="false">VLOOKUP($O14,Parámetros!$B$4:$H$25,3,0)</f>
        <v>46.3856216091623</v>
      </c>
      <c r="AE14" s="33" t="n">
        <f aca="false">VLOOKUP($O14,Parámetros!$B$4:$H$25,4,0)</f>
        <v>1074.85364414012</v>
      </c>
      <c r="AF14" s="33" t="n">
        <f aca="false">VLOOKUP($O14,Parámetros!$B$4:$H$25,5,0)</f>
        <v>5.41099102083891</v>
      </c>
      <c r="AG14" s="33" t="n">
        <f aca="false">VLOOKUP($O14,Parámetros!$B$4:$H$25,6,0)</f>
        <v>1344</v>
      </c>
      <c r="AH14" s="33" t="n">
        <f aca="false">VLOOKUP($O14,Parámetros!$B$4:$H$25,7,0)</f>
        <v>1920000</v>
      </c>
      <c r="AI14" s="2" t="n">
        <v>22291.8</v>
      </c>
      <c r="AJ14" s="2" t="n">
        <v>9E-008</v>
      </c>
      <c r="AK14" s="34" t="n">
        <f aca="false">AD14*V14/1000000000</f>
        <v>0.00222125695080497</v>
      </c>
      <c r="AL14" s="34" t="n">
        <f aca="false">AE14*V14/1000000000</f>
        <v>0.051471254352506</v>
      </c>
      <c r="AM14" s="34" t="n">
        <f aca="false">AF14*V14/1000000000</f>
        <v>0.000259114807537852</v>
      </c>
      <c r="AN14" s="34" t="n">
        <f aca="false">AG14*V14/1000000000</f>
        <v>0.064359800263886</v>
      </c>
      <c r="AO14" s="34" t="n">
        <f aca="false">AH14*V14/1000000000</f>
        <v>91.9425718055514</v>
      </c>
      <c r="AP14" s="35" t="n">
        <f aca="false">AJ14*AI14*EXP(P14*4)</f>
        <v>0.00204081440998498</v>
      </c>
      <c r="AQ14" s="36" t="n">
        <f aca="false">AK14/W14</f>
        <v>6.08563548165745E-006</v>
      </c>
      <c r="AR14" s="37" t="n">
        <f aca="false">AL14/W14</f>
        <v>0.000141017135212345</v>
      </c>
      <c r="AS14" s="37" t="n">
        <f aca="false">AM14/W14</f>
        <v>7.09903582295484E-007</v>
      </c>
      <c r="AT14" s="37" t="n">
        <f aca="false">AN14/W14</f>
        <v>0.000176328219901057</v>
      </c>
      <c r="AU14" s="37" t="n">
        <f aca="false">AO14/W14</f>
        <v>0.251897457001511</v>
      </c>
      <c r="AV14" s="49" t="n">
        <f aca="false">AP14/W14</f>
        <v>5.59127235612323E-006</v>
      </c>
      <c r="AW14" s="39" t="n">
        <f aca="false">AK14*1000000</f>
        <v>2221.25695080497</v>
      </c>
      <c r="AX14" s="40" t="n">
        <f aca="false">AL14*1000000</f>
        <v>51471.254352506</v>
      </c>
      <c r="AY14" s="40" t="n">
        <f aca="false">AM14*1000000</f>
        <v>259.114807537852</v>
      </c>
      <c r="AZ14" s="40" t="n">
        <f aca="false">AN14*1000000</f>
        <v>64359.800263886</v>
      </c>
      <c r="BA14" s="40" t="n">
        <f aca="false">AO14*1000000</f>
        <v>91942571.8055514</v>
      </c>
      <c r="BB14" s="41" t="n">
        <f aca="false">AP14*1000000</f>
        <v>2040.81440998498</v>
      </c>
      <c r="BC14" s="39" t="n">
        <f aca="false">AQ14*1000000</f>
        <v>6.08563548165745</v>
      </c>
      <c r="BD14" s="40" t="n">
        <f aca="false">AR14*1000000</f>
        <v>141.017135212345</v>
      </c>
      <c r="BE14" s="40" t="n">
        <f aca="false">AS14*1000000</f>
        <v>0.709903582295484</v>
      </c>
      <c r="BF14" s="40" t="n">
        <f aca="false">AT14*1000000</f>
        <v>176.328219901058</v>
      </c>
      <c r="BG14" s="40" t="n">
        <f aca="false">AU14*1000000</f>
        <v>251897.457001511</v>
      </c>
      <c r="BH14" s="41" t="n">
        <f aca="false">AV14*1000000</f>
        <v>5.59127235612323</v>
      </c>
      <c r="BI14" s="0" t="n">
        <v>0.1</v>
      </c>
      <c r="BJ14" s="0" t="n">
        <f aca="false">R14*BI14</f>
        <v>4788.67561487247</v>
      </c>
      <c r="BK14" s="0" t="n">
        <v>0.1</v>
      </c>
      <c r="BL14" s="0" t="n">
        <f aca="false">AI14*BK14</f>
        <v>2229.18</v>
      </c>
      <c r="BM14" s="45" t="n">
        <v>17.6498016718255</v>
      </c>
      <c r="BN14" s="45" t="n">
        <v>910.91550745518</v>
      </c>
      <c r="BO14" s="45" t="n">
        <v>5.31099102083891</v>
      </c>
      <c r="BP14" s="45" t="n">
        <v>537.6</v>
      </c>
      <c r="BQ14" s="45" t="n">
        <v>384000</v>
      </c>
      <c r="BR14" s="0" t="n">
        <f aca="false">AJ14*0.1</f>
        <v>9E-009</v>
      </c>
      <c r="BS14" s="0" t="n">
        <f aca="false">((((BJ14/R14)^2)+((BM14/AD14)^2))^(1/2))*AK14</f>
        <v>0.000873892966294931</v>
      </c>
      <c r="BT14" s="0" t="n">
        <f aca="false">((((BJ14/R14)^2)+((BN14/AE14)^2))^(1/2))*AL14</f>
        <v>0.0439234119101195</v>
      </c>
      <c r="BU14" s="0" t="n">
        <f aca="false">((((BJ14/R14)^2)+((BO14/AF14)^2))^(1/2))*AM14</f>
        <v>0.000255642692470875</v>
      </c>
      <c r="BV14" s="0" t="n">
        <f aca="false">((((BJ14/R14)^2)+((BP14/AG14)^2))^(1/2))*AN14</f>
        <v>0.0265362254531657</v>
      </c>
      <c r="BW14" s="0" t="n">
        <f aca="false">((((BJ14/R14)^2)+((BQ14/AH14)^2))^(1/2))*AO14</f>
        <v>20.5589840583369</v>
      </c>
      <c r="BX14" s="46" t="n">
        <f aca="false">((((BL14/AI14)^2)+((BR14/AJ14)^2))^(1/2))*AP14</f>
        <v>0.00028861474168872</v>
      </c>
    </row>
    <row r="15" customFormat="false" ht="30" hidden="false" customHeight="true" outlineLevel="0" collapsed="false">
      <c r="A15" s="24" t="n">
        <v>4.68224795794766</v>
      </c>
      <c r="B15" s="24" t="n">
        <v>-74.1245717648655</v>
      </c>
      <c r="C15" s="47" t="n">
        <v>26</v>
      </c>
      <c r="D15" s="47" t="n">
        <v>33</v>
      </c>
      <c r="E15" s="47" t="n">
        <v>1927</v>
      </c>
      <c r="F15" s="27" t="s">
        <v>117</v>
      </c>
      <c r="G15" s="28" t="s">
        <v>118</v>
      </c>
      <c r="H15" s="27" t="s">
        <v>119</v>
      </c>
      <c r="I15" s="28" t="s">
        <v>64</v>
      </c>
      <c r="J15" s="28" t="s">
        <v>65</v>
      </c>
      <c r="K15" s="28" t="n">
        <v>400</v>
      </c>
      <c r="L15" s="28"/>
      <c r="M15" s="28" t="n">
        <v>2004</v>
      </c>
      <c r="N15" s="29" t="s">
        <v>67</v>
      </c>
      <c r="O15" s="29" t="s">
        <v>104</v>
      </c>
      <c r="P15" s="50" t="n">
        <v>0.0119278052318739</v>
      </c>
      <c r="Q15" s="31" t="n">
        <v>867000</v>
      </c>
      <c r="R15" s="31" t="n">
        <v>909368.313706833</v>
      </c>
      <c r="S15" s="29" t="s">
        <v>69</v>
      </c>
      <c r="T15" s="29"/>
      <c r="U15" s="29"/>
      <c r="V15" s="48" t="n">
        <f aca="false">IF(S15="m3_año",R15,IF(OR(O15="CG1",O15="CG3",O15="HG2"),T15,R15))</f>
        <v>909368.313706833</v>
      </c>
      <c r="W15" s="28" t="n">
        <v>365</v>
      </c>
      <c r="X15" s="32"/>
      <c r="Y15" s="28" t="n">
        <v>15</v>
      </c>
      <c r="Z15" s="28" t="n">
        <v>8400</v>
      </c>
      <c r="AA15" s="32" t="s">
        <v>120</v>
      </c>
      <c r="AB15" s="32"/>
      <c r="AC15" s="33" t="s">
        <v>72</v>
      </c>
      <c r="AD15" s="33" t="n">
        <f aca="false">VLOOKUP($O15,Parámetros!$B$4:$H$25,3,0)</f>
        <v>237.180556877129</v>
      </c>
      <c r="AE15" s="33" t="n">
        <f aca="false">VLOOKUP($O15,Parámetros!$B$4:$H$25,4,0)</f>
        <v>787.658122005433</v>
      </c>
      <c r="AF15" s="33" t="n">
        <f aca="false">VLOOKUP($O15,Parámetros!$B$4:$H$25,5,0)</f>
        <v>0.504400709065075</v>
      </c>
      <c r="AG15" s="33" t="n">
        <f aca="false">VLOOKUP($O15,Parámetros!$B$4:$H$25,6,0)</f>
        <v>1344</v>
      </c>
      <c r="AH15" s="33" t="n">
        <f aca="false">VLOOKUP($O15,Parámetros!$B$4:$H$25,7,0)</f>
        <v>1920000</v>
      </c>
      <c r="AI15" s="2" t="n">
        <v>8608.38414634146</v>
      </c>
      <c r="AJ15" s="2" t="n">
        <v>1.0442E-008</v>
      </c>
      <c r="AK15" s="34" t="n">
        <f aca="false">AD15*V15/1000000000</f>
        <v>0.215684483051402</v>
      </c>
      <c r="AL15" s="34" t="n">
        <f aca="false">AE15*V15/1000000000</f>
        <v>0.716271338185572</v>
      </c>
      <c r="AM15" s="34" t="n">
        <f aca="false">AF15*V15/1000000000</f>
        <v>0.000458686022235038</v>
      </c>
      <c r="AN15" s="34" t="n">
        <f aca="false">AG15*V15/1000000000</f>
        <v>1.22219101362198</v>
      </c>
      <c r="AO15" s="34" t="n">
        <f aca="false">AH15*V15/1000000000</f>
        <v>1745.98716231712</v>
      </c>
      <c r="AP15" s="35" t="n">
        <f aca="false">AJ15*AI15*EXP(P15*4)</f>
        <v>9.42814054365594E-005</v>
      </c>
      <c r="AQ15" s="36" t="n">
        <f aca="false">AK15/W15</f>
        <v>0.00059091639192165</v>
      </c>
      <c r="AR15" s="37" t="n">
        <f aca="false">AL15/W15</f>
        <v>0.00196238722790568</v>
      </c>
      <c r="AS15" s="37" t="n">
        <f aca="false">AM15/W15</f>
        <v>1.25667403352065E-006</v>
      </c>
      <c r="AT15" s="37" t="n">
        <f aca="false">AN15/W15</f>
        <v>0.00334846853047119</v>
      </c>
      <c r="AU15" s="37" t="n">
        <f aca="false">AO15/W15</f>
        <v>4.7835264721017</v>
      </c>
      <c r="AV15" s="49" t="n">
        <f aca="false">AP15/W15</f>
        <v>2.58305220374135E-007</v>
      </c>
      <c r="AW15" s="39" t="n">
        <f aca="false">AK15*1000000</f>
        <v>215684.483051402</v>
      </c>
      <c r="AX15" s="40" t="n">
        <f aca="false">AL15*1000000</f>
        <v>716271.338185572</v>
      </c>
      <c r="AY15" s="40" t="n">
        <f aca="false">AM15*1000000</f>
        <v>458.686022235038</v>
      </c>
      <c r="AZ15" s="40" t="n">
        <f aca="false">AN15*1000000</f>
        <v>1222191.01362198</v>
      </c>
      <c r="BA15" s="40" t="n">
        <f aca="false">AO15*1000000</f>
        <v>1745987162.31712</v>
      </c>
      <c r="BB15" s="41" t="n">
        <f aca="false">AP15*1000000</f>
        <v>94.2814054365595</v>
      </c>
      <c r="BC15" s="39" t="n">
        <f aca="false">AQ15*1000000</f>
        <v>590.91639192165</v>
      </c>
      <c r="BD15" s="40" t="n">
        <f aca="false">AR15*1000000</f>
        <v>1962.38722790568</v>
      </c>
      <c r="BE15" s="40" t="n">
        <f aca="false">AS15*1000000</f>
        <v>1.25667403352065</v>
      </c>
      <c r="BF15" s="40" t="n">
        <f aca="false">AT15*1000000</f>
        <v>3348.46853047119</v>
      </c>
      <c r="BG15" s="40" t="n">
        <f aca="false">AU15*1000000</f>
        <v>4783526.4721017</v>
      </c>
      <c r="BH15" s="41" t="n">
        <f aca="false">AV15*1000000</f>
        <v>0.258305220374135</v>
      </c>
      <c r="BI15" s="0" t="n">
        <v>0.1</v>
      </c>
      <c r="BJ15" s="0" t="n">
        <f aca="false">R15*BI15</f>
        <v>90936.8313706833</v>
      </c>
      <c r="BK15" s="0" t="n">
        <v>0.1</v>
      </c>
      <c r="BL15" s="0" t="n">
        <f aca="false">AI15*BK15</f>
        <v>860.838414634146</v>
      </c>
      <c r="BM15" s="45" t="n">
        <v>233.996718041948</v>
      </c>
      <c r="BN15" s="45" t="n">
        <v>664.659238488896</v>
      </c>
      <c r="BO15" s="45" t="n">
        <v>0.404400709065075</v>
      </c>
      <c r="BP15" s="45" t="n">
        <v>537.6</v>
      </c>
      <c r="BQ15" s="45" t="n">
        <v>384000</v>
      </c>
      <c r="BR15" s="0" t="n">
        <f aca="false">AJ15*0.1</f>
        <v>1.0442E-009</v>
      </c>
      <c r="BS15" s="0" t="n">
        <f aca="false">((((BJ15/R15)^2)+((BM15/AD15)^2))^(1/2))*AK15</f>
        <v>0.213879503415862</v>
      </c>
      <c r="BT15" s="0" t="n">
        <f aca="false">((((BJ15/R15)^2)+((BN15/AE15)^2))^(1/2))*AL15</f>
        <v>0.608649360652049</v>
      </c>
      <c r="BU15" s="0" t="n">
        <f aca="false">((((BJ15/R15)^2)+((BO15/AF15)^2))^(1/2))*AM15</f>
        <v>0.000370598699473333</v>
      </c>
      <c r="BV15" s="0" t="n">
        <f aca="false">((((BJ15/R15)^2)+((BP15/AG15)^2))^(1/2))*AN15</f>
        <v>0.503922264384415</v>
      </c>
      <c r="BW15" s="0" t="n">
        <f aca="false">((((BJ15/R15)^2)+((BQ15/AH15)^2))^(1/2))*AO15</f>
        <v>390.414598278304</v>
      </c>
      <c r="BX15" s="46" t="n">
        <f aca="false">((((BL15/AI15)^2)+((BR15/AJ15)^2))^(1/2))*AP15</f>
        <v>1.33334042247979E-005</v>
      </c>
    </row>
    <row r="16" customFormat="false" ht="30" hidden="false" customHeight="true" outlineLevel="0" collapsed="false">
      <c r="A16" s="24" t="n">
        <v>4.68224795794766</v>
      </c>
      <c r="B16" s="24" t="n">
        <v>-74.1245717648655</v>
      </c>
      <c r="C16" s="47" t="n">
        <v>26</v>
      </c>
      <c r="D16" s="47" t="n">
        <v>33</v>
      </c>
      <c r="E16" s="47" t="n">
        <v>1927</v>
      </c>
      <c r="F16" s="27" t="s">
        <v>117</v>
      </c>
      <c r="G16" s="28" t="s">
        <v>118</v>
      </c>
      <c r="H16" s="27" t="s">
        <v>119</v>
      </c>
      <c r="I16" s="28" t="s">
        <v>64</v>
      </c>
      <c r="J16" s="28" t="s">
        <v>65</v>
      </c>
      <c r="K16" s="28" t="n">
        <v>400</v>
      </c>
      <c r="L16" s="28"/>
      <c r="M16" s="28" t="n">
        <v>2006</v>
      </c>
      <c r="N16" s="29" t="s">
        <v>67</v>
      </c>
      <c r="O16" s="29" t="s">
        <v>104</v>
      </c>
      <c r="P16" s="50" t="n">
        <v>0.0119278052318739</v>
      </c>
      <c r="Q16" s="31" t="n">
        <v>289000</v>
      </c>
      <c r="R16" s="31" t="n">
        <v>303122.771235611</v>
      </c>
      <c r="S16" s="29" t="s">
        <v>69</v>
      </c>
      <c r="T16" s="29"/>
      <c r="U16" s="29"/>
      <c r="V16" s="48" t="n">
        <f aca="false">IF(S16="m3_año",R16,IF(OR(O16="CG1",O16="CG3",O16="HG2"),T16,R16))</f>
        <v>303122.771235611</v>
      </c>
      <c r="W16" s="28" t="n">
        <v>365</v>
      </c>
      <c r="X16" s="32"/>
      <c r="Y16" s="28" t="n">
        <v>15</v>
      </c>
      <c r="Z16" s="28" t="n">
        <v>8400</v>
      </c>
      <c r="AA16" s="32" t="s">
        <v>120</v>
      </c>
      <c r="AB16" s="32"/>
      <c r="AC16" s="33" t="s">
        <v>72</v>
      </c>
      <c r="AD16" s="33" t="n">
        <f aca="false">VLOOKUP($O16,Parámetros!$B$4:$H$25,3,0)</f>
        <v>237.180556877129</v>
      </c>
      <c r="AE16" s="33" t="n">
        <f aca="false">VLOOKUP($O16,Parámetros!$B$4:$H$25,4,0)</f>
        <v>787.658122005433</v>
      </c>
      <c r="AF16" s="33" t="n">
        <f aca="false">VLOOKUP($O16,Parámetros!$B$4:$H$25,5,0)</f>
        <v>0.504400709065075</v>
      </c>
      <c r="AG16" s="33" t="n">
        <f aca="false">VLOOKUP($O16,Parámetros!$B$4:$H$25,6,0)</f>
        <v>1344</v>
      </c>
      <c r="AH16" s="33" t="n">
        <f aca="false">VLOOKUP($O16,Parámetros!$B$4:$H$25,7,0)</f>
        <v>1920000</v>
      </c>
      <c r="AI16" s="2" t="n">
        <v>8608.38414634146</v>
      </c>
      <c r="AJ16" s="2" t="n">
        <v>1.0442E-008</v>
      </c>
      <c r="AK16" s="34" t="n">
        <f aca="false">AD16*V16/1000000000</f>
        <v>0.0718948276838008</v>
      </c>
      <c r="AL16" s="34" t="n">
        <f aca="false">AE16*V16/1000000000</f>
        <v>0.238757112728524</v>
      </c>
      <c r="AM16" s="34" t="n">
        <f aca="false">AF16*V16/1000000000</f>
        <v>0.000152895340745013</v>
      </c>
      <c r="AN16" s="34" t="n">
        <f aca="false">AG16*V16/1000000000</f>
        <v>0.407397004540661</v>
      </c>
      <c r="AO16" s="34" t="n">
        <f aca="false">AH16*V16/1000000000</f>
        <v>581.995720772373</v>
      </c>
      <c r="AP16" s="35" t="n">
        <f aca="false">AJ16*AI16*EXP(P16*4)</f>
        <v>9.42814054365594E-005</v>
      </c>
      <c r="AQ16" s="36" t="n">
        <f aca="false">AK16/W16</f>
        <v>0.00019697213064055</v>
      </c>
      <c r="AR16" s="37" t="n">
        <f aca="false">AL16/W16</f>
        <v>0.000654129075968559</v>
      </c>
      <c r="AS16" s="37" t="n">
        <f aca="false">AM16/W16</f>
        <v>4.18891344506884E-007</v>
      </c>
      <c r="AT16" s="37" t="n">
        <f aca="false">AN16/W16</f>
        <v>0.00111615617682373</v>
      </c>
      <c r="AU16" s="37" t="n">
        <f aca="false">AO16/W16</f>
        <v>1.5945088240339</v>
      </c>
      <c r="AV16" s="49" t="n">
        <f aca="false">AP16/W16</f>
        <v>2.58305220374135E-007</v>
      </c>
      <c r="AW16" s="39" t="n">
        <f aca="false">AK16*1000000</f>
        <v>71894.8276838008</v>
      </c>
      <c r="AX16" s="40" t="n">
        <f aca="false">AL16*1000000</f>
        <v>238757.112728524</v>
      </c>
      <c r="AY16" s="40" t="n">
        <f aca="false">AM16*1000000</f>
        <v>152.895340745013</v>
      </c>
      <c r="AZ16" s="40" t="n">
        <f aca="false">AN16*1000000</f>
        <v>407397.004540661</v>
      </c>
      <c r="BA16" s="40" t="n">
        <f aca="false">AO16*1000000</f>
        <v>581995720.772373</v>
      </c>
      <c r="BB16" s="41" t="n">
        <f aca="false">AP16*1000000</f>
        <v>94.2814054365595</v>
      </c>
      <c r="BC16" s="39" t="n">
        <f aca="false">AQ16*1000000</f>
        <v>196.97213064055</v>
      </c>
      <c r="BD16" s="40" t="n">
        <f aca="false">AR16*1000000</f>
        <v>654.129075968559</v>
      </c>
      <c r="BE16" s="40" t="n">
        <f aca="false">AS16*1000000</f>
        <v>0.418891344506884</v>
      </c>
      <c r="BF16" s="40" t="n">
        <f aca="false">AT16*1000000</f>
        <v>1116.15617682373</v>
      </c>
      <c r="BG16" s="40" t="n">
        <f aca="false">AU16*1000000</f>
        <v>1594508.8240339</v>
      </c>
      <c r="BH16" s="41" t="n">
        <f aca="false">AV16*1000000</f>
        <v>0.258305220374135</v>
      </c>
      <c r="BI16" s="0" t="n">
        <v>0.1</v>
      </c>
      <c r="BJ16" s="0" t="n">
        <f aca="false">R16*BI16</f>
        <v>30312.2771235611</v>
      </c>
      <c r="BK16" s="0" t="n">
        <v>0.1</v>
      </c>
      <c r="BL16" s="0" t="n">
        <f aca="false">AI16*BK16</f>
        <v>860.838414634146</v>
      </c>
      <c r="BM16" s="45" t="n">
        <v>233.996718041948</v>
      </c>
      <c r="BN16" s="45" t="n">
        <v>664.659238488896</v>
      </c>
      <c r="BO16" s="45" t="n">
        <v>0.404400709065075</v>
      </c>
      <c r="BP16" s="45" t="n">
        <v>537.6</v>
      </c>
      <c r="BQ16" s="45" t="n">
        <v>384000</v>
      </c>
      <c r="BR16" s="0" t="n">
        <f aca="false">AJ16*0.1</f>
        <v>1.0442E-009</v>
      </c>
      <c r="BS16" s="0" t="n">
        <f aca="false">((((BJ16/R16)^2)+((BM16/AD16)^2))^(1/2))*AK16</f>
        <v>0.0712931678052873</v>
      </c>
      <c r="BT16" s="0" t="n">
        <f aca="false">((((BJ16/R16)^2)+((BN16/AE16)^2))^(1/2))*AL16</f>
        <v>0.20288312021735</v>
      </c>
      <c r="BU16" s="0" t="n">
        <f aca="false">((((BJ16/R16)^2)+((BO16/AF16)^2))^(1/2))*AM16</f>
        <v>0.000123532899824444</v>
      </c>
      <c r="BV16" s="0" t="n">
        <f aca="false">((((BJ16/R16)^2)+((BP16/AG16)^2))^(1/2))*AN16</f>
        <v>0.167974088128138</v>
      </c>
      <c r="BW16" s="0" t="n">
        <f aca="false">((((BJ16/R16)^2)+((BQ16/AH16)^2))^(1/2))*AO16</f>
        <v>130.138199426101</v>
      </c>
      <c r="BX16" s="46" t="n">
        <f aca="false">((((BL16/AI16)^2)+((BR16/AJ16)^2))^(1/2))*AP16</f>
        <v>1.33334042247979E-005</v>
      </c>
    </row>
    <row r="17" customFormat="false" ht="14" hidden="false" customHeight="false" outlineLevel="0" collapsed="false">
      <c r="A17" s="24" t="n">
        <v>4.68648033638204</v>
      </c>
      <c r="B17" s="24" t="n">
        <v>-74.1306165766948</v>
      </c>
      <c r="C17" s="47" t="n">
        <v>26</v>
      </c>
      <c r="D17" s="47" t="n">
        <v>33</v>
      </c>
      <c r="E17" s="47" t="n">
        <v>1927</v>
      </c>
      <c r="F17" s="27" t="s">
        <v>121</v>
      </c>
      <c r="G17" s="28" t="s">
        <v>122</v>
      </c>
      <c r="H17" s="27" t="s">
        <v>123</v>
      </c>
      <c r="I17" s="28" t="s">
        <v>64</v>
      </c>
      <c r="J17" s="28" t="s">
        <v>65</v>
      </c>
      <c r="K17" s="28" t="n">
        <v>20</v>
      </c>
      <c r="L17" s="28"/>
      <c r="M17" s="28" t="n">
        <v>1979</v>
      </c>
      <c r="N17" s="29" t="s">
        <v>124</v>
      </c>
      <c r="O17" s="29" t="s">
        <v>125</v>
      </c>
      <c r="P17" s="50" t="n">
        <v>0.0383522936065591</v>
      </c>
      <c r="Q17" s="31" t="n">
        <v>1.89272059658553</v>
      </c>
      <c r="R17" s="31" t="n">
        <v>2.20653726329106</v>
      </c>
      <c r="S17" s="4" t="s">
        <v>69</v>
      </c>
      <c r="T17" s="4"/>
      <c r="U17" s="4"/>
      <c r="V17" s="48" t="n">
        <f aca="false">IF(S17="m3_año",R17,IF(OR(O17="CG1",O17="CG3",O17="HG2"),T17,R17))</f>
        <v>2.20653726329106</v>
      </c>
      <c r="W17" s="28" t="n">
        <v>365</v>
      </c>
      <c r="X17" s="32" t="s">
        <v>78</v>
      </c>
      <c r="Y17" s="28" t="n">
        <f aca="false">61-16</f>
        <v>45</v>
      </c>
      <c r="Z17" s="28" t="n">
        <v>2560</v>
      </c>
      <c r="AA17" s="32" t="s">
        <v>126</v>
      </c>
      <c r="AB17" s="32" t="s">
        <v>127</v>
      </c>
      <c r="AC17" s="33" t="s">
        <v>72</v>
      </c>
      <c r="AD17" s="33" t="n">
        <f aca="false">VLOOKUP($O17,Parámetros!$B$4:$H$25,3,0)</f>
        <v>840000</v>
      </c>
      <c r="AE17" s="33" t="n">
        <f aca="false">VLOOKUP($O17,Parámetros!$B$4:$H$25,4,0)</f>
        <v>2400000</v>
      </c>
      <c r="AF17" s="33" t="n">
        <f aca="false">VLOOKUP($O17,Parámetros!$B$4:$H$25,5,0)</f>
        <v>1800000</v>
      </c>
      <c r="AG17" s="33" t="n">
        <f aca="false">VLOOKUP($O17,Parámetros!$B$4:$H$25,6,0)</f>
        <v>600000</v>
      </c>
      <c r="AH17" s="33" t="n">
        <f aca="false">VLOOKUP($O17,Parámetros!$B$4:$H$25,7,0)</f>
        <v>2676000000</v>
      </c>
      <c r="AI17" s="2" t="n">
        <v>1910.574</v>
      </c>
      <c r="AJ17" s="2" t="n">
        <v>1.21066666666667E-008</v>
      </c>
      <c r="AK17" s="34" t="n">
        <f aca="false">AD17*V17/1000000000</f>
        <v>0.00185349130116449</v>
      </c>
      <c r="AL17" s="34" t="n">
        <f aca="false">AE17*V17/1000000000</f>
        <v>0.00529568943189855</v>
      </c>
      <c r="AM17" s="34" t="n">
        <f aca="false">AF17*V17/1000000000</f>
        <v>0.00397176707392391</v>
      </c>
      <c r="AN17" s="34" t="n">
        <f aca="false">AG17*V17/1000000000</f>
        <v>0.00132392235797464</v>
      </c>
      <c r="AO17" s="34" t="n">
        <f aca="false">AH17*V17/1000000000</f>
        <v>5.90469371656688</v>
      </c>
      <c r="AP17" s="35" t="n">
        <f aca="false">AJ17*AI17*EXP(P17*4)</f>
        <v>2.69657936232483E-005</v>
      </c>
      <c r="AQ17" s="36" t="n">
        <f aca="false">AK17/W17</f>
        <v>5.07805835935477E-006</v>
      </c>
      <c r="AR17" s="37" t="n">
        <f aca="false">AL17/W17</f>
        <v>1.45087381695851E-005</v>
      </c>
      <c r="AS17" s="37" t="n">
        <f aca="false">AM17/W17</f>
        <v>1.08815536271888E-005</v>
      </c>
      <c r="AT17" s="37" t="n">
        <f aca="false">AN17/W17</f>
        <v>3.62718454239626E-006</v>
      </c>
      <c r="AU17" s="37" t="n">
        <f aca="false">AO17/W17</f>
        <v>0.0161772430590873</v>
      </c>
      <c r="AV17" s="49" t="n">
        <f aca="false">AP17/W17</f>
        <v>7.38788866390363E-008</v>
      </c>
      <c r="AW17" s="39" t="n">
        <f aca="false">AK17*1000000</f>
        <v>1853.49130116449</v>
      </c>
      <c r="AX17" s="40" t="n">
        <f aca="false">AL17*1000000</f>
        <v>5295.68943189855</v>
      </c>
      <c r="AY17" s="40" t="n">
        <f aca="false">AM17*1000000</f>
        <v>3971.76707392391</v>
      </c>
      <c r="AZ17" s="40" t="n">
        <f aca="false">AN17*1000000</f>
        <v>1323.92235797464</v>
      </c>
      <c r="BA17" s="40" t="n">
        <f aca="false">AO17*1000000</f>
        <v>5904693.71656688</v>
      </c>
      <c r="BB17" s="41" t="n">
        <f aca="false">AP17*1000000</f>
        <v>26.9657936232483</v>
      </c>
      <c r="BC17" s="39" t="n">
        <f aca="false">AQ17*1000000</f>
        <v>5.07805835935477</v>
      </c>
      <c r="BD17" s="40" t="n">
        <f aca="false">AR17*1000000</f>
        <v>14.5087381695851</v>
      </c>
      <c r="BE17" s="40" t="n">
        <f aca="false">AS17*1000000</f>
        <v>10.8815536271888</v>
      </c>
      <c r="BF17" s="40" t="n">
        <f aca="false">AT17*1000000</f>
        <v>3.62718454239626</v>
      </c>
      <c r="BG17" s="40" t="n">
        <f aca="false">AU17*1000000</f>
        <v>16177.2430590873</v>
      </c>
      <c r="BH17" s="41" t="n">
        <f aca="false">AV17*1000000</f>
        <v>0.0738788866390364</v>
      </c>
      <c r="BI17" s="0" t="n">
        <v>0.1</v>
      </c>
      <c r="BJ17" s="0" t="n">
        <f aca="false">R17*BI17</f>
        <v>0.220653726329106</v>
      </c>
      <c r="BK17" s="0" t="n">
        <v>0.1</v>
      </c>
      <c r="BL17" s="0" t="n">
        <f aca="false">AI17*BK17</f>
        <v>191.0574</v>
      </c>
      <c r="BM17" s="45" t="n">
        <v>336000</v>
      </c>
      <c r="BN17" s="45" t="n">
        <v>480000</v>
      </c>
      <c r="BO17" s="45" t="n">
        <v>360000</v>
      </c>
      <c r="BP17" s="45" t="n">
        <v>120000</v>
      </c>
      <c r="BQ17" s="45" t="n">
        <v>1070400000</v>
      </c>
      <c r="BR17" s="0" t="n">
        <f aca="false">AJ17*0.1</f>
        <v>1.21066666666667E-009</v>
      </c>
      <c r="BS17" s="0" t="n">
        <f aca="false">((((BJ17/R17)^2)+((BM17/AD17)^2))^(1/2))*AK17</f>
        <v>0.000764214041086471</v>
      </c>
      <c r="BT17" s="0" t="n">
        <f aca="false">((((BJ17/R17)^2)+((BN17/AE17)^2))^(1/2))*AL17</f>
        <v>0.00118415215574524</v>
      </c>
      <c r="BU17" s="0" t="n">
        <f aca="false">((((BJ17/R17)^2)+((BO17/AF17)^2))^(1/2))*AM17</f>
        <v>0.000888114116808929</v>
      </c>
      <c r="BV17" s="0" t="n">
        <f aca="false">((((BJ17/R17)^2)+((BP17/AG17)^2))^(1/2))*AN17</f>
        <v>0.00029603803893631</v>
      </c>
      <c r="BW17" s="0" t="n">
        <f aca="false">((((BJ17/R17)^2)+((BQ17/AH17)^2))^(1/2))*AO17</f>
        <v>2.43456758803261</v>
      </c>
      <c r="BX17" s="46" t="n">
        <f aca="false">((((BL17/AI17)^2)+((BR17/AJ17)^2))^(1/2))*AP17</f>
        <v>3.81353910621516E-006</v>
      </c>
    </row>
    <row r="18" customFormat="false" ht="30" hidden="false" customHeight="true" outlineLevel="0" collapsed="false">
      <c r="A18" s="24" t="n">
        <v>4.68554756483818</v>
      </c>
      <c r="B18" s="24" t="n">
        <v>-74.1317257556895</v>
      </c>
      <c r="C18" s="47" t="n">
        <v>25</v>
      </c>
      <c r="D18" s="47" t="n">
        <v>33</v>
      </c>
      <c r="E18" s="47" t="n">
        <v>1926</v>
      </c>
      <c r="F18" s="27" t="s">
        <v>128</v>
      </c>
      <c r="G18" s="28" t="s">
        <v>129</v>
      </c>
      <c r="H18" s="27" t="s">
        <v>130</v>
      </c>
      <c r="I18" s="28" t="s">
        <v>64</v>
      </c>
      <c r="J18" s="28" t="s">
        <v>65</v>
      </c>
      <c r="K18" s="28" t="n">
        <v>20</v>
      </c>
      <c r="L18" s="28"/>
      <c r="M18" s="28" t="n">
        <v>2005</v>
      </c>
      <c r="N18" s="29" t="s">
        <v>67</v>
      </c>
      <c r="O18" s="29" t="s">
        <v>68</v>
      </c>
      <c r="P18" s="30" t="n">
        <v>-0.0558905599345948</v>
      </c>
      <c r="Q18" s="31" t="n">
        <v>72576</v>
      </c>
      <c r="R18" s="31" t="n">
        <v>58036.4957034608</v>
      </c>
      <c r="S18" s="29" t="s">
        <v>69</v>
      </c>
      <c r="T18" s="29"/>
      <c r="U18" s="29"/>
      <c r="V18" s="48" t="n">
        <f aca="false">IF(S18="m3_año",R18,IF(OR(O18="CG1",O18="CG3",O18="HG2"),T18,R18))</f>
        <v>58036.4957034608</v>
      </c>
      <c r="W18" s="28" t="n">
        <v>365</v>
      </c>
      <c r="X18" s="32"/>
      <c r="Y18" s="28" t="n">
        <v>26</v>
      </c>
      <c r="Z18" s="28" t="n">
        <v>8136</v>
      </c>
      <c r="AA18" s="32" t="s">
        <v>131</v>
      </c>
      <c r="AB18" s="32" t="s">
        <v>132</v>
      </c>
      <c r="AC18" s="33" t="s">
        <v>72</v>
      </c>
      <c r="AD18" s="33" t="n">
        <f aca="false">VLOOKUP($O18,Parámetros!$B$4:$H$25,3,0)</f>
        <v>46.3856216091623</v>
      </c>
      <c r="AE18" s="33" t="n">
        <f aca="false">VLOOKUP($O18,Parámetros!$B$4:$H$25,4,0)</f>
        <v>1074.85364414012</v>
      </c>
      <c r="AF18" s="33" t="n">
        <f aca="false">VLOOKUP($O18,Parámetros!$B$4:$H$25,5,0)</f>
        <v>5.41099102083891</v>
      </c>
      <c r="AG18" s="33" t="n">
        <f aca="false">VLOOKUP($O18,Parámetros!$B$4:$H$25,6,0)</f>
        <v>1344</v>
      </c>
      <c r="AH18" s="33" t="n">
        <f aca="false">VLOOKUP($O18,Parámetros!$B$4:$H$25,7,0)</f>
        <v>1920000</v>
      </c>
      <c r="AI18" s="51" t="n">
        <f aca="false">Q18</f>
        <v>72576</v>
      </c>
      <c r="AJ18" s="57" t="n">
        <v>8.8E-008</v>
      </c>
      <c r="AK18" s="34" t="n">
        <f aca="false">AD18*V18/1000000000</f>
        <v>0.00269205892922251</v>
      </c>
      <c r="AL18" s="34" t="n">
        <f aca="false">AE18*V18/1000000000</f>
        <v>0.0623807388999873</v>
      </c>
      <c r="AM18" s="34" t="n">
        <f aca="false">AF18*V18/1000000000</f>
        <v>0.000314034957132382</v>
      </c>
      <c r="AN18" s="34" t="n">
        <f aca="false">AG18*V18/1000000000</f>
        <v>0.0780010502254513</v>
      </c>
      <c r="AO18" s="34" t="n">
        <f aca="false">AH18*V18/1000000000</f>
        <v>111.430071750645</v>
      </c>
      <c r="AP18" s="35" t="n">
        <f aca="false">AJ18*AI18*EXP(P18*4)</f>
        <v>0.00510721162190455</v>
      </c>
      <c r="AQ18" s="36" t="n">
        <f aca="false">AK18/W18</f>
        <v>7.3755039156781E-006</v>
      </c>
      <c r="AR18" s="37" t="n">
        <f aca="false">AL18/W18</f>
        <v>0.000170906133972568</v>
      </c>
      <c r="AS18" s="37" t="n">
        <f aca="false">AM18/W18</f>
        <v>8.60369745568171E-007</v>
      </c>
      <c r="AT18" s="37" t="n">
        <f aca="false">AN18/W18</f>
        <v>0.00021370150746699</v>
      </c>
      <c r="AU18" s="37" t="n">
        <f aca="false">AO18/W18</f>
        <v>0.305287867809986</v>
      </c>
      <c r="AV18" s="49" t="n">
        <f aca="false">AP18/W18</f>
        <v>1.39923606079577E-005</v>
      </c>
      <c r="AW18" s="39" t="n">
        <f aca="false">AK18*1000000</f>
        <v>2692.05892922251</v>
      </c>
      <c r="AX18" s="40" t="n">
        <f aca="false">AL18*1000000</f>
        <v>62380.7388999873</v>
      </c>
      <c r="AY18" s="40" t="n">
        <f aca="false">AM18*1000000</f>
        <v>314.034957132382</v>
      </c>
      <c r="AZ18" s="40" t="n">
        <f aca="false">AN18*1000000</f>
        <v>78001.0502254513</v>
      </c>
      <c r="BA18" s="40" t="n">
        <f aca="false">AO18*1000000</f>
        <v>111430071.750645</v>
      </c>
      <c r="BB18" s="41" t="n">
        <f aca="false">AP18*1000000</f>
        <v>5107.21162190456</v>
      </c>
      <c r="BC18" s="39" t="n">
        <f aca="false">AQ18*1000000</f>
        <v>7.3755039156781</v>
      </c>
      <c r="BD18" s="40" t="n">
        <f aca="false">AR18*1000000</f>
        <v>170.906133972568</v>
      </c>
      <c r="BE18" s="40" t="n">
        <f aca="false">AS18*1000000</f>
        <v>0.860369745568171</v>
      </c>
      <c r="BF18" s="40" t="n">
        <f aca="false">AT18*1000000</f>
        <v>213.70150746699</v>
      </c>
      <c r="BG18" s="40" t="n">
        <f aca="false">AU18*1000000</f>
        <v>305287.867809986</v>
      </c>
      <c r="BH18" s="41" t="n">
        <f aca="false">AV18*1000000</f>
        <v>13.9923606079577</v>
      </c>
      <c r="BI18" s="0" t="n">
        <v>0.1</v>
      </c>
      <c r="BJ18" s="0" t="n">
        <f aca="false">R18*BI18</f>
        <v>5803.64957034608</v>
      </c>
      <c r="BK18" s="0" t="n">
        <v>0.1</v>
      </c>
      <c r="BL18" s="0" t="n">
        <f aca="false">AI18*BK18</f>
        <v>7257.6</v>
      </c>
      <c r="BM18" s="45" t="n">
        <v>17.6498016718255</v>
      </c>
      <c r="BN18" s="45" t="n">
        <v>910.91550745518</v>
      </c>
      <c r="BO18" s="45" t="n">
        <v>5.31099102083891</v>
      </c>
      <c r="BP18" s="45" t="n">
        <v>537.6</v>
      </c>
      <c r="BQ18" s="45" t="n">
        <v>384000</v>
      </c>
      <c r="BR18" s="0" t="n">
        <f aca="false">AJ18*0.1</f>
        <v>8.8E-009</v>
      </c>
      <c r="BS18" s="0" t="n">
        <f aca="false">((((BJ18/R18)^2)+((BM18/AD18)^2))^(1/2))*AK18</f>
        <v>0.00105911716438139</v>
      </c>
      <c r="BT18" s="0" t="n">
        <f aca="false">((((BJ18/R18)^2)+((BN18/AE18)^2))^(1/2))*AL18</f>
        <v>0.0532331089348777</v>
      </c>
      <c r="BU18" s="0" t="n">
        <f aca="false">((((BJ18/R18)^2)+((BO18/AF18)^2))^(1/2))*AM18</f>
        <v>0.000309826917010795</v>
      </c>
      <c r="BV18" s="0" t="n">
        <f aca="false">((((BJ18/R18)^2)+((BP18/AG18)^2))^(1/2))*AN18</f>
        <v>0.0321606568988644</v>
      </c>
      <c r="BW18" s="0" t="n">
        <f aca="false">((((BJ18/R18)^2)+((BQ18/AH18)^2))^(1/2))*AO18</f>
        <v>24.9165215172121</v>
      </c>
      <c r="BX18" s="46" t="n">
        <f aca="false">((((BL18/AI18)^2)+((BR18/AJ18)^2))^(1/2))*AP18</f>
        <v>0.000722268794160691</v>
      </c>
    </row>
    <row r="19" customFormat="false" ht="30" hidden="false" customHeight="true" outlineLevel="0" collapsed="false">
      <c r="A19" s="24" t="n">
        <v>4.68554756483818</v>
      </c>
      <c r="B19" s="24" t="n">
        <v>-74.1317257556895</v>
      </c>
      <c r="C19" s="47" t="n">
        <v>25</v>
      </c>
      <c r="D19" s="47" t="n">
        <v>33</v>
      </c>
      <c r="E19" s="47" t="n">
        <v>1926</v>
      </c>
      <c r="F19" s="27" t="s">
        <v>128</v>
      </c>
      <c r="G19" s="28" t="s">
        <v>129</v>
      </c>
      <c r="H19" s="27" t="s">
        <v>130</v>
      </c>
      <c r="I19" s="28" t="s">
        <v>64</v>
      </c>
      <c r="J19" s="28" t="s">
        <v>65</v>
      </c>
      <c r="K19" s="28" t="n">
        <v>10</v>
      </c>
      <c r="L19" s="28"/>
      <c r="M19" s="28" t="n">
        <v>1999</v>
      </c>
      <c r="N19" s="29" t="s">
        <v>67</v>
      </c>
      <c r="O19" s="29" t="s">
        <v>68</v>
      </c>
      <c r="P19" s="30" t="n">
        <v>-0.0558905599345948</v>
      </c>
      <c r="Q19" s="31" t="n">
        <v>87360</v>
      </c>
      <c r="R19" s="31" t="n">
        <v>69858.7448282399</v>
      </c>
      <c r="S19" s="29" t="s">
        <v>69</v>
      </c>
      <c r="T19" s="29"/>
      <c r="U19" s="29"/>
      <c r="V19" s="48" t="n">
        <f aca="false">IF(S19="m3_año",R19,IF(OR(O19="CG1",O19="CG3",O19="HG2"),T19,R19))</f>
        <v>69858.7448282399</v>
      </c>
      <c r="W19" s="28" t="n">
        <v>365</v>
      </c>
      <c r="X19" s="32"/>
      <c r="Y19" s="28" t="n">
        <v>26</v>
      </c>
      <c r="Z19" s="28" t="n">
        <v>8136</v>
      </c>
      <c r="AA19" s="32" t="s">
        <v>133</v>
      </c>
      <c r="AB19" s="32" t="s">
        <v>132</v>
      </c>
      <c r="AC19" s="33" t="s">
        <v>72</v>
      </c>
      <c r="AD19" s="33" t="n">
        <f aca="false">VLOOKUP($O19,Parámetros!$B$4:$H$25,3,0)</f>
        <v>46.3856216091623</v>
      </c>
      <c r="AE19" s="33" t="n">
        <f aca="false">VLOOKUP($O19,Parámetros!$B$4:$H$25,4,0)</f>
        <v>1074.85364414012</v>
      </c>
      <c r="AF19" s="33" t="n">
        <f aca="false">VLOOKUP($O19,Parámetros!$B$4:$H$25,5,0)</f>
        <v>5.41099102083891</v>
      </c>
      <c r="AG19" s="33" t="n">
        <f aca="false">VLOOKUP($O19,Parámetros!$B$4:$H$25,6,0)</f>
        <v>1344</v>
      </c>
      <c r="AH19" s="33" t="n">
        <f aca="false">VLOOKUP($O19,Parámetros!$B$4:$H$25,7,0)</f>
        <v>1920000</v>
      </c>
      <c r="AI19" s="51" t="n">
        <f aca="false">Q19</f>
        <v>87360</v>
      </c>
      <c r="AJ19" s="57" t="n">
        <v>8.8E-008</v>
      </c>
      <c r="AK19" s="34" t="n">
        <f aca="false">AD19*V19/1000000000</f>
        <v>0.00324044130369376</v>
      </c>
      <c r="AL19" s="34" t="n">
        <f aca="false">AE19*V19/1000000000</f>
        <v>0.0750879264536884</v>
      </c>
      <c r="AM19" s="34" t="n">
        <f aca="false">AF19*V19/1000000000</f>
        <v>0.000378005040992683</v>
      </c>
      <c r="AN19" s="34" t="n">
        <f aca="false">AG19*V19/1000000000</f>
        <v>0.0938901530491544</v>
      </c>
      <c r="AO19" s="34" t="n">
        <f aca="false">AH19*V19/1000000000</f>
        <v>134.128790070221</v>
      </c>
      <c r="AP19" s="35" t="n">
        <f aca="false">AJ19*AI19*EXP(P19*4)</f>
        <v>0.00614756954488511</v>
      </c>
      <c r="AQ19" s="36" t="n">
        <f aca="false">AK19/W19</f>
        <v>8.8779213799829E-006</v>
      </c>
      <c r="AR19" s="37" t="n">
        <f aca="false">AL19/W19</f>
        <v>0.000205720346448461</v>
      </c>
      <c r="AS19" s="37" t="n">
        <f aca="false">AM19/W19</f>
        <v>1.03563024929502E-006</v>
      </c>
      <c r="AT19" s="37" t="n">
        <f aca="false">AN19/W19</f>
        <v>0.000257233296025081</v>
      </c>
      <c r="AU19" s="37" t="n">
        <f aca="false">AO19/W19</f>
        <v>0.367476137178687</v>
      </c>
      <c r="AV19" s="49" t="n">
        <f aca="false">AP19/W19</f>
        <v>1.68426562873565E-005</v>
      </c>
      <c r="AW19" s="39" t="n">
        <f aca="false">AK19*1000000</f>
        <v>3240.44130369376</v>
      </c>
      <c r="AX19" s="40" t="n">
        <f aca="false">AL19*1000000</f>
        <v>75087.9264536884</v>
      </c>
      <c r="AY19" s="40" t="n">
        <f aca="false">AM19*1000000</f>
        <v>378.005040992683</v>
      </c>
      <c r="AZ19" s="40" t="n">
        <f aca="false">AN19*1000000</f>
        <v>93890.1530491544</v>
      </c>
      <c r="BA19" s="40" t="n">
        <f aca="false">AO19*1000000</f>
        <v>134128790.070221</v>
      </c>
      <c r="BB19" s="41" t="n">
        <f aca="false">AP19*1000000</f>
        <v>6147.56954488511</v>
      </c>
      <c r="BC19" s="39" t="n">
        <f aca="false">AQ19*1000000</f>
        <v>8.8779213799829</v>
      </c>
      <c r="BD19" s="40" t="n">
        <f aca="false">AR19*1000000</f>
        <v>205.720346448461</v>
      </c>
      <c r="BE19" s="40" t="n">
        <f aca="false">AS19*1000000</f>
        <v>1.03563024929502</v>
      </c>
      <c r="BF19" s="40" t="n">
        <f aca="false">AT19*1000000</f>
        <v>257.233296025081</v>
      </c>
      <c r="BG19" s="40" t="n">
        <f aca="false">AU19*1000000</f>
        <v>367476.137178687</v>
      </c>
      <c r="BH19" s="41" t="n">
        <f aca="false">AV19*1000000</f>
        <v>16.8426562873565</v>
      </c>
      <c r="BI19" s="0" t="n">
        <v>0.1</v>
      </c>
      <c r="BJ19" s="0" t="n">
        <f aca="false">R19*BI19</f>
        <v>6985.87448282399</v>
      </c>
      <c r="BK19" s="0" t="n">
        <v>0.1</v>
      </c>
      <c r="BL19" s="0" t="n">
        <f aca="false">AI19*BK19</f>
        <v>8736</v>
      </c>
      <c r="BM19" s="45" t="n">
        <v>17.6498016718255</v>
      </c>
      <c r="BN19" s="45" t="n">
        <v>910.91550745518</v>
      </c>
      <c r="BO19" s="45" t="n">
        <v>5.31099102083891</v>
      </c>
      <c r="BP19" s="45" t="n">
        <v>537.6</v>
      </c>
      <c r="BQ19" s="45" t="n">
        <v>384000</v>
      </c>
      <c r="BR19" s="0" t="n">
        <f aca="false">AJ19*0.1</f>
        <v>8.8E-009</v>
      </c>
      <c r="BS19" s="0" t="n">
        <f aca="false">((((BJ19/R19)^2)+((BM19/AD19)^2))^(1/2))*AK19</f>
        <v>0.00127486325342204</v>
      </c>
      <c r="BT19" s="0" t="n">
        <f aca="false">((((BJ19/R19)^2)+((BN19/AE19)^2))^(1/2))*AL19</f>
        <v>0.0640768903845751</v>
      </c>
      <c r="BU19" s="0" t="n">
        <f aca="false">((((BJ19/R19)^2)+((BO19/AF19)^2))^(1/2))*AM19</f>
        <v>0.000372939807512994</v>
      </c>
      <c r="BV19" s="0" t="n">
        <f aca="false">((((BJ19/R19)^2)+((BP19/AG19)^2))^(1/2))*AN19</f>
        <v>0.0387119018227072</v>
      </c>
      <c r="BW19" s="0" t="n">
        <f aca="false">((((BJ19/R19)^2)+((BQ19/AH19)^2))^(1/2))*AO19</f>
        <v>29.9921092336812</v>
      </c>
      <c r="BX19" s="46" t="n">
        <f aca="false">((((BL19/AI19)^2)+((BR19/AJ19)^2))^(1/2))*AP19</f>
        <v>0.000869397622600832</v>
      </c>
    </row>
    <row r="20" customFormat="false" ht="28" hidden="false" customHeight="false" outlineLevel="0" collapsed="false">
      <c r="A20" s="24" t="n">
        <v>4.67658333333333</v>
      </c>
      <c r="B20" s="24" t="n">
        <v>-74.1244444444444</v>
      </c>
      <c r="C20" s="47" t="n">
        <v>26</v>
      </c>
      <c r="D20" s="47" t="n">
        <v>32</v>
      </c>
      <c r="E20" s="47" t="n">
        <v>1913</v>
      </c>
      <c r="F20" s="27" t="s">
        <v>134</v>
      </c>
      <c r="G20" s="28" t="s">
        <v>135</v>
      </c>
      <c r="H20" s="27" t="s">
        <v>136</v>
      </c>
      <c r="I20" s="28" t="s">
        <v>64</v>
      </c>
      <c r="J20" s="28" t="s">
        <v>65</v>
      </c>
      <c r="K20" s="28" t="n">
        <v>20</v>
      </c>
      <c r="L20" s="28"/>
      <c r="M20" s="28" t="n">
        <v>1987</v>
      </c>
      <c r="N20" s="29" t="s">
        <v>124</v>
      </c>
      <c r="O20" s="29" t="s">
        <v>125</v>
      </c>
      <c r="P20" s="50" t="n">
        <v>0.00842863539816588</v>
      </c>
      <c r="Q20" s="31" t="n">
        <v>26.6495059999243</v>
      </c>
      <c r="R20" s="31" t="n">
        <v>27.5632993857614</v>
      </c>
      <c r="S20" s="4" t="s">
        <v>69</v>
      </c>
      <c r="T20" s="4"/>
      <c r="U20" s="4"/>
      <c r="V20" s="48" t="n">
        <f aca="false">IF(S20="m3_año",R20,IF(OR(O20="CG1",O20="CG3",O20="HG2"),T20,R20))</f>
        <v>27.5632993857614</v>
      </c>
      <c r="W20" s="28" t="n">
        <v>365</v>
      </c>
      <c r="X20" s="54"/>
      <c r="Y20" s="28"/>
      <c r="Z20" s="28" t="n">
        <v>8760</v>
      </c>
      <c r="AA20" s="32" t="s">
        <v>137</v>
      </c>
      <c r="AB20" s="32" t="s">
        <v>138</v>
      </c>
      <c r="AC20" s="33" t="s">
        <v>72</v>
      </c>
      <c r="AD20" s="33" t="n">
        <f aca="false">VLOOKUP($O20,Parámetros!$B$4:$H$25,3,0)</f>
        <v>840000</v>
      </c>
      <c r="AE20" s="33" t="n">
        <f aca="false">VLOOKUP($O20,Parámetros!$B$4:$H$25,4,0)</f>
        <v>2400000</v>
      </c>
      <c r="AF20" s="33" t="n">
        <f aca="false">VLOOKUP($O20,Parámetros!$B$4:$H$25,5,0)</f>
        <v>1800000</v>
      </c>
      <c r="AG20" s="33" t="n">
        <f aca="false">VLOOKUP($O20,Parámetros!$B$4:$H$25,6,0)</f>
        <v>600000</v>
      </c>
      <c r="AH20" s="33" t="n">
        <f aca="false">VLOOKUP($O20,Parámetros!$B$4:$H$25,7,0)</f>
        <v>2676000000</v>
      </c>
      <c r="AI20" s="2" t="n">
        <v>95073.8272033899</v>
      </c>
      <c r="AJ20" s="2" t="n">
        <v>2.57418E-006</v>
      </c>
      <c r="AK20" s="34" t="n">
        <f aca="false">AD20*V20/1000000000</f>
        <v>0.0231531714840396</v>
      </c>
      <c r="AL20" s="34" t="n">
        <f aca="false">AE20*V20/1000000000</f>
        <v>0.0661519185258274</v>
      </c>
      <c r="AM20" s="34" t="n">
        <f aca="false">AF20*V20/1000000000</f>
        <v>0.0496139388943705</v>
      </c>
      <c r="AN20" s="34" t="n">
        <f aca="false">AG20*V20/1000000000</f>
        <v>0.0165379796314568</v>
      </c>
      <c r="AO20" s="34" t="n">
        <f aca="false">AH20*V20/1000000000</f>
        <v>73.7593891562975</v>
      </c>
      <c r="AP20" s="35" t="n">
        <f aca="false">AJ20*AI20*EXP(P20*4)</f>
        <v>0.253129014285529</v>
      </c>
      <c r="AQ20" s="36" t="n">
        <f aca="false">AK20/W20</f>
        <v>6.34333465316153E-005</v>
      </c>
      <c r="AR20" s="37" t="n">
        <f aca="false">AL20/W20</f>
        <v>0.000181238132947472</v>
      </c>
      <c r="AS20" s="37" t="n">
        <f aca="false">AM20/W20</f>
        <v>0.000135928599710604</v>
      </c>
      <c r="AT20" s="37" t="n">
        <f aca="false">AN20/W20</f>
        <v>4.53095332368681E-005</v>
      </c>
      <c r="AU20" s="37" t="n">
        <f aca="false">AO20/W20</f>
        <v>0.202080518236431</v>
      </c>
      <c r="AV20" s="49" t="n">
        <f aca="false">AP20/W20</f>
        <v>0.000693504148727476</v>
      </c>
      <c r="AW20" s="39" t="n">
        <f aca="false">AK20*1000000</f>
        <v>23153.1714840396</v>
      </c>
      <c r="AX20" s="40" t="n">
        <f aca="false">AL20*1000000</f>
        <v>66151.9185258274</v>
      </c>
      <c r="AY20" s="40" t="n">
        <f aca="false">AM20*1000000</f>
        <v>49613.9388943705</v>
      </c>
      <c r="AZ20" s="40" t="n">
        <f aca="false">AN20*1000000</f>
        <v>16537.9796314568</v>
      </c>
      <c r="BA20" s="40" t="n">
        <f aca="false">AO20*1000000</f>
        <v>73759389.1562975</v>
      </c>
      <c r="BB20" s="41" t="n">
        <f aca="false">AP20*1000000</f>
        <v>253129.014285529</v>
      </c>
      <c r="BC20" s="39" t="n">
        <f aca="false">AQ20*1000000</f>
        <v>63.4333465316153</v>
      </c>
      <c r="BD20" s="40" t="n">
        <f aca="false">AR20*1000000</f>
        <v>181.238132947472</v>
      </c>
      <c r="BE20" s="40" t="n">
        <f aca="false">AS20*1000000</f>
        <v>135.928599710604</v>
      </c>
      <c r="BF20" s="40" t="n">
        <f aca="false">AT20*1000000</f>
        <v>45.3095332368681</v>
      </c>
      <c r="BG20" s="40" t="n">
        <f aca="false">AU20*1000000</f>
        <v>202080.518236431</v>
      </c>
      <c r="BH20" s="41" t="n">
        <f aca="false">AV20*1000000</f>
        <v>693.504148727476</v>
      </c>
      <c r="BI20" s="0" t="n">
        <v>0.1</v>
      </c>
      <c r="BJ20" s="0" t="n">
        <f aca="false">R20*BI20</f>
        <v>2.75632993857614</v>
      </c>
      <c r="BK20" s="0" t="n">
        <v>0.1</v>
      </c>
      <c r="BL20" s="0" t="n">
        <f aca="false">AI20*BK20</f>
        <v>9507.38272033899</v>
      </c>
      <c r="BM20" s="45" t="n">
        <v>336000</v>
      </c>
      <c r="BN20" s="45" t="n">
        <v>480000</v>
      </c>
      <c r="BO20" s="45" t="n">
        <v>360000</v>
      </c>
      <c r="BP20" s="45" t="n">
        <v>120000</v>
      </c>
      <c r="BQ20" s="45" t="n">
        <v>1070400000</v>
      </c>
      <c r="BR20" s="0" t="n">
        <f aca="false">AJ20*0.1</f>
        <v>2.57418E-007</v>
      </c>
      <c r="BS20" s="0" t="n">
        <f aca="false">((((BJ20/R20)^2)+((BM20/AD20)^2))^(1/2))*AK20</f>
        <v>0.0095462971596734</v>
      </c>
      <c r="BT20" s="0" t="n">
        <f aca="false">((((BJ20/R20)^2)+((BN20/AE20)^2))^(1/2))*AL20</f>
        <v>0.0147920186665778</v>
      </c>
      <c r="BU20" s="0" t="n">
        <f aca="false">((((BJ20/R20)^2)+((BO20/AF20)^2))^(1/2))*AM20</f>
        <v>0.0110940139999333</v>
      </c>
      <c r="BV20" s="0" t="n">
        <f aca="false">((((BJ20/R20)^2)+((BP20/AG20)^2))^(1/2))*AN20</f>
        <v>0.00369800466664444</v>
      </c>
      <c r="BW20" s="0" t="n">
        <f aca="false">((((BJ20/R20)^2)+((BQ20/AH20)^2))^(1/2))*AO20</f>
        <v>30.4117752372453</v>
      </c>
      <c r="BX20" s="46" t="n">
        <f aca="false">((((BL20/AI20)^2)+((BR20/AJ20)^2))^(1/2))*AP20</f>
        <v>0.0357978485032728</v>
      </c>
    </row>
    <row r="21" customFormat="false" ht="28" hidden="false" customHeight="false" outlineLevel="0" collapsed="false">
      <c r="A21" s="24" t="n">
        <v>4.67658333333333</v>
      </c>
      <c r="B21" s="24" t="n">
        <v>-74.1244444444444</v>
      </c>
      <c r="C21" s="47" t="n">
        <v>26</v>
      </c>
      <c r="D21" s="47" t="n">
        <v>32</v>
      </c>
      <c r="E21" s="47" t="n">
        <v>1913</v>
      </c>
      <c r="F21" s="27" t="s">
        <v>134</v>
      </c>
      <c r="G21" s="28" t="s">
        <v>135</v>
      </c>
      <c r="H21" s="27" t="s">
        <v>136</v>
      </c>
      <c r="I21" s="28" t="s">
        <v>64</v>
      </c>
      <c r="J21" s="28" t="s">
        <v>65</v>
      </c>
      <c r="K21" s="28" t="n">
        <v>15</v>
      </c>
      <c r="L21" s="28"/>
      <c r="M21" s="28" t="n">
        <v>2004</v>
      </c>
      <c r="N21" s="29" t="s">
        <v>124</v>
      </c>
      <c r="O21" s="29" t="s">
        <v>125</v>
      </c>
      <c r="P21" s="50" t="n">
        <v>0.00842863539816588</v>
      </c>
      <c r="Q21" s="31" t="n">
        <v>19.3814589090359</v>
      </c>
      <c r="R21" s="31" t="n">
        <v>20.0460359169174</v>
      </c>
      <c r="S21" s="4" t="s">
        <v>69</v>
      </c>
      <c r="T21" s="4"/>
      <c r="U21" s="4"/>
      <c r="V21" s="48" t="n">
        <f aca="false">IF(S21="m3_año",R21,IF(OR(O21="CG1",O21="CG3",O21="HG2"),T21,R21))</f>
        <v>20.0460359169174</v>
      </c>
      <c r="W21" s="28" t="n">
        <v>365</v>
      </c>
      <c r="X21" s="54"/>
      <c r="Y21" s="28"/>
      <c r="Z21" s="28" t="n">
        <v>8760</v>
      </c>
      <c r="AA21" s="32" t="s">
        <v>137</v>
      </c>
      <c r="AB21" s="32" t="s">
        <v>138</v>
      </c>
      <c r="AC21" s="33" t="s">
        <v>72</v>
      </c>
      <c r="AD21" s="33" t="n">
        <f aca="false">VLOOKUP($O21,Parámetros!$B$4:$H$25,3,0)</f>
        <v>840000</v>
      </c>
      <c r="AE21" s="33" t="n">
        <f aca="false">VLOOKUP($O21,Parámetros!$B$4:$H$25,4,0)</f>
        <v>2400000</v>
      </c>
      <c r="AF21" s="33" t="n">
        <f aca="false">VLOOKUP($O21,Parámetros!$B$4:$H$25,5,0)</f>
        <v>1800000</v>
      </c>
      <c r="AG21" s="33" t="n">
        <f aca="false">VLOOKUP($O21,Parámetros!$B$4:$H$25,6,0)</f>
        <v>600000</v>
      </c>
      <c r="AH21" s="33" t="n">
        <f aca="false">VLOOKUP($O21,Parámetros!$B$4:$H$25,7,0)</f>
        <v>2676000000</v>
      </c>
      <c r="AI21" s="2" t="n">
        <v>95073.8272033899</v>
      </c>
      <c r="AJ21" s="2" t="n">
        <v>2.57418E-006</v>
      </c>
      <c r="AK21" s="34" t="n">
        <f aca="false">AD21*V21/1000000000</f>
        <v>0.0168386701702106</v>
      </c>
      <c r="AL21" s="34" t="n">
        <f aca="false">AE21*V21/1000000000</f>
        <v>0.0481104862006018</v>
      </c>
      <c r="AM21" s="34" t="n">
        <f aca="false">AF21*V21/1000000000</f>
        <v>0.0360828646504513</v>
      </c>
      <c r="AN21" s="34" t="n">
        <f aca="false">AG21*V21/1000000000</f>
        <v>0.0120276215501504</v>
      </c>
      <c r="AO21" s="34" t="n">
        <f aca="false">AH21*V21/1000000000</f>
        <v>53.643192113671</v>
      </c>
      <c r="AP21" s="35" t="n">
        <f aca="false">AJ21*AI21*EXP(P21*4)</f>
        <v>0.253129014285529</v>
      </c>
      <c r="AQ21" s="36" t="n">
        <f aca="false">AK21/W21</f>
        <v>4.61333429320839E-005</v>
      </c>
      <c r="AR21" s="37" t="n">
        <f aca="false">AL21/W21</f>
        <v>0.000131809551234525</v>
      </c>
      <c r="AS21" s="37" t="n">
        <f aca="false">AM21/W21</f>
        <v>9.8857163425894E-005</v>
      </c>
      <c r="AT21" s="37" t="n">
        <f aca="false">AN21/W21</f>
        <v>3.29523878086313E-005</v>
      </c>
      <c r="AU21" s="37" t="n">
        <f aca="false">AO21/W21</f>
        <v>0.146967649626496</v>
      </c>
      <c r="AV21" s="49" t="n">
        <f aca="false">AP21/W21</f>
        <v>0.000693504148727476</v>
      </c>
      <c r="AW21" s="39" t="n">
        <f aca="false">AK21*1000000</f>
        <v>16838.6701702106</v>
      </c>
      <c r="AX21" s="40" t="n">
        <f aca="false">AL21*1000000</f>
        <v>48110.4862006018</v>
      </c>
      <c r="AY21" s="40" t="n">
        <f aca="false">AM21*1000000</f>
        <v>36082.8646504513</v>
      </c>
      <c r="AZ21" s="40" t="n">
        <f aca="false">AN21*1000000</f>
        <v>12027.6215501504</v>
      </c>
      <c r="BA21" s="40" t="n">
        <f aca="false">AO21*1000000</f>
        <v>53643192.113671</v>
      </c>
      <c r="BB21" s="41" t="n">
        <f aca="false">AP21*1000000</f>
        <v>253129.014285529</v>
      </c>
      <c r="BC21" s="39" t="n">
        <f aca="false">AQ21*1000000</f>
        <v>46.1333429320839</v>
      </c>
      <c r="BD21" s="40" t="n">
        <f aca="false">AR21*1000000</f>
        <v>131.809551234525</v>
      </c>
      <c r="BE21" s="40" t="n">
        <f aca="false">AS21*1000000</f>
        <v>98.857163425894</v>
      </c>
      <c r="BF21" s="40" t="n">
        <f aca="false">AT21*1000000</f>
        <v>32.9523878086313</v>
      </c>
      <c r="BG21" s="40" t="n">
        <f aca="false">AU21*1000000</f>
        <v>146967.649626496</v>
      </c>
      <c r="BH21" s="41" t="n">
        <f aca="false">AV21*1000000</f>
        <v>693.504148727476</v>
      </c>
      <c r="BI21" s="0" t="n">
        <v>0.1</v>
      </c>
      <c r="BJ21" s="0" t="n">
        <f aca="false">R21*BI21</f>
        <v>2.00460359169174</v>
      </c>
      <c r="BK21" s="0" t="n">
        <v>0.1</v>
      </c>
      <c r="BL21" s="0" t="n">
        <f aca="false">AI21*BK21</f>
        <v>9507.38272033899</v>
      </c>
      <c r="BM21" s="45" t="n">
        <v>336000</v>
      </c>
      <c r="BN21" s="45" t="n">
        <v>480000</v>
      </c>
      <c r="BO21" s="45" t="n">
        <v>360000</v>
      </c>
      <c r="BP21" s="45" t="n">
        <v>120000</v>
      </c>
      <c r="BQ21" s="45" t="n">
        <v>1070400000</v>
      </c>
      <c r="BR21" s="0" t="n">
        <f aca="false">AJ21*0.1</f>
        <v>2.57418E-007</v>
      </c>
      <c r="BS21" s="0" t="n">
        <f aca="false">((((BJ21/R21)^2)+((BM21/AD21)^2))^(1/2))*AK21</f>
        <v>0.00694276157067157</v>
      </c>
      <c r="BT21" s="0" t="n">
        <f aca="false">((((BJ21/R21)^2)+((BN21/AE21)^2))^(1/2))*AL21</f>
        <v>0.0107578317575111</v>
      </c>
      <c r="BU21" s="0" t="n">
        <f aca="false">((((BJ21/R21)^2)+((BO21/AF21)^2))^(1/2))*AM21</f>
        <v>0.00806837381813333</v>
      </c>
      <c r="BV21" s="0" t="n">
        <f aca="false">((((BJ21/R21)^2)+((BP21/AG21)^2))^(1/2))*AN21</f>
        <v>0.00268945793937778</v>
      </c>
      <c r="BW21" s="0" t="n">
        <f aca="false">((((BJ21/R21)^2)+((BQ21/AH21)^2))^(1/2))*AO21</f>
        <v>22.1176547179966</v>
      </c>
      <c r="BX21" s="46" t="n">
        <f aca="false">((((BL21/AI21)^2)+((BR21/AJ21)^2))^(1/2))*AP21</f>
        <v>0.0357978485032728</v>
      </c>
    </row>
    <row r="22" customFormat="false" ht="30" hidden="false" customHeight="true" outlineLevel="0" collapsed="false">
      <c r="A22" s="24" t="n">
        <v>4.67348568137833</v>
      </c>
      <c r="B22" s="24" t="n">
        <v>-74.147142790039</v>
      </c>
      <c r="C22" s="47" t="n">
        <v>24</v>
      </c>
      <c r="D22" s="47" t="n">
        <v>32</v>
      </c>
      <c r="E22" s="47" t="n">
        <v>1911</v>
      </c>
      <c r="F22" s="27" t="s">
        <v>139</v>
      </c>
      <c r="G22" s="28" t="s">
        <v>140</v>
      </c>
      <c r="H22" s="27" t="s">
        <v>141</v>
      </c>
      <c r="I22" s="28" t="s">
        <v>64</v>
      </c>
      <c r="J22" s="28" t="s">
        <v>76</v>
      </c>
      <c r="K22" s="55"/>
      <c r="L22" s="55"/>
      <c r="M22" s="28" t="n">
        <v>2003</v>
      </c>
      <c r="N22" s="29" t="s">
        <v>67</v>
      </c>
      <c r="O22" s="29" t="s">
        <v>142</v>
      </c>
      <c r="P22" s="50" t="n">
        <v>0.0119278052318739</v>
      </c>
      <c r="Q22" s="31" t="n">
        <v>6708.33333333333</v>
      </c>
      <c r="R22" s="31" t="n">
        <v>7036.1542919454</v>
      </c>
      <c r="S22" s="29" t="s">
        <v>69</v>
      </c>
      <c r="T22" s="29"/>
      <c r="U22" s="29"/>
      <c r="V22" s="48" t="n">
        <f aca="false">IF(S22="m3_año",R22,IF(OR(O22="CG1",O22="CG3",O22="HG2"),T22,R22))</f>
        <v>7036.1542919454</v>
      </c>
      <c r="W22" s="28" t="n">
        <v>365</v>
      </c>
      <c r="X22" s="54"/>
      <c r="Y22" s="28"/>
      <c r="Z22" s="28" t="n">
        <v>8760</v>
      </c>
      <c r="AA22" s="32" t="s">
        <v>143</v>
      </c>
      <c r="AB22" s="32" t="s">
        <v>144</v>
      </c>
      <c r="AC22" s="33" t="s">
        <v>72</v>
      </c>
      <c r="AD22" s="33" t="n">
        <f aca="false">VLOOKUP($O22,Parámetros!$B$4:$H$25,3,0)</f>
        <v>30.4</v>
      </c>
      <c r="AE22" s="33" t="n">
        <f aca="false">VLOOKUP($O22,Parámetros!$B$4:$H$25,4,0)</f>
        <v>1504</v>
      </c>
      <c r="AF22" s="33" t="n">
        <f aca="false">VLOOKUP($O22,Parámetros!$B$4:$H$25,5,0)</f>
        <v>9.6</v>
      </c>
      <c r="AG22" s="33" t="n">
        <f aca="false">VLOOKUP($O22,Parámetros!$B$4:$H$25,6,0)</f>
        <v>640</v>
      </c>
      <c r="AH22" s="33" t="n">
        <f aca="false">VLOOKUP($O22,Parámetros!$B$4:$H$25,7,0)</f>
        <v>1920000</v>
      </c>
      <c r="AI22" s="51" t="n">
        <v>6708.33333333333</v>
      </c>
      <c r="AJ22" s="52" t="n">
        <v>8.8E-008</v>
      </c>
      <c r="AK22" s="34" t="n">
        <f aca="false">AD22*V22/1000000000</f>
        <v>0.00021389909047514</v>
      </c>
      <c r="AL22" s="34" t="n">
        <f aca="false">AE22*V22/1000000000</f>
        <v>0.0105823760550859</v>
      </c>
      <c r="AM22" s="34" t="n">
        <f aca="false">AF22*V22/1000000000</f>
        <v>6.75470812026758E-005</v>
      </c>
      <c r="AN22" s="34" t="n">
        <f aca="false">AG22*V22/1000000000</f>
        <v>0.00450313874684506</v>
      </c>
      <c r="AO22" s="34" t="n">
        <f aca="false">AH22*V22/1000000000</f>
        <v>13.5094162405352</v>
      </c>
      <c r="AP22" s="35" t="n">
        <f aca="false">AJ22*AI22*EXP(P22*4)</f>
        <v>0.000619181577691195</v>
      </c>
      <c r="AQ22" s="36" t="n">
        <f aca="false">AK22/W22</f>
        <v>5.86024905411343E-007</v>
      </c>
      <c r="AR22" s="37" t="n">
        <f aca="false">AL22/W22</f>
        <v>2.89928111098243E-005</v>
      </c>
      <c r="AS22" s="37" t="n">
        <f aca="false">AM22/W22</f>
        <v>1.85060496445687E-007</v>
      </c>
      <c r="AT22" s="37" t="n">
        <f aca="false">AN22/W22</f>
        <v>1.23373664297125E-005</v>
      </c>
      <c r="AU22" s="37" t="n">
        <f aca="false">AO22/W22</f>
        <v>0.0370120992891374</v>
      </c>
      <c r="AV22" s="49" t="n">
        <f aca="false">AP22/W22</f>
        <v>1.69638788408547E-006</v>
      </c>
      <c r="AW22" s="39" t="n">
        <f aca="false">AK22*1000000</f>
        <v>213.89909047514</v>
      </c>
      <c r="AX22" s="40" t="n">
        <f aca="false">AL22*1000000</f>
        <v>10582.3760550859</v>
      </c>
      <c r="AY22" s="40" t="n">
        <f aca="false">AM22*1000000</f>
        <v>67.5470812026758</v>
      </c>
      <c r="AZ22" s="40" t="n">
        <f aca="false">AN22*1000000</f>
        <v>4503.13874684506</v>
      </c>
      <c r="BA22" s="40" t="n">
        <f aca="false">AO22*1000000</f>
        <v>13509416.2405352</v>
      </c>
      <c r="BB22" s="41" t="n">
        <f aca="false">AP22*1000000</f>
        <v>619.181577691195</v>
      </c>
      <c r="BC22" s="39" t="n">
        <f aca="false">AQ22*1000000</f>
        <v>0.586024905411343</v>
      </c>
      <c r="BD22" s="40" t="n">
        <f aca="false">AR22*1000000</f>
        <v>28.9928111098243</v>
      </c>
      <c r="BE22" s="40" t="n">
        <f aca="false">AS22*1000000</f>
        <v>0.185060496445687</v>
      </c>
      <c r="BF22" s="40" t="n">
        <f aca="false">AT22*1000000</f>
        <v>12.3373664297125</v>
      </c>
      <c r="BG22" s="40" t="n">
        <f aca="false">AU22*1000000</f>
        <v>37012.0992891374</v>
      </c>
      <c r="BH22" s="41" t="n">
        <f aca="false">AV22*1000000</f>
        <v>1.69638788408547</v>
      </c>
      <c r="BI22" s="0" t="n">
        <v>0.1</v>
      </c>
      <c r="BJ22" s="0" t="n">
        <f aca="false">R22*BI22</f>
        <v>703.61542919454</v>
      </c>
      <c r="BK22" s="0" t="n">
        <v>0.1</v>
      </c>
      <c r="BL22" s="0" t="n">
        <f aca="false">AI22*BK22</f>
        <v>670.833333333333</v>
      </c>
      <c r="BM22" s="45" t="n">
        <v>12.16</v>
      </c>
      <c r="BN22" s="45" t="n">
        <v>601.6</v>
      </c>
      <c r="BO22" s="45" t="n">
        <v>1.92</v>
      </c>
      <c r="BP22" s="45" t="n">
        <v>256</v>
      </c>
      <c r="BQ22" s="45" t="n">
        <v>384000</v>
      </c>
      <c r="BR22" s="0" t="n">
        <f aca="false">AJ22*0.1</f>
        <v>8.8E-009</v>
      </c>
      <c r="BS22" s="0" t="n">
        <f aca="false">((((BJ22/R22)^2)+((BM22/AD22)^2))^(1/2))*AK22</f>
        <v>8.81928543252551E-005</v>
      </c>
      <c r="BT22" s="0" t="n">
        <f aca="false">((((BJ22/R22)^2)+((BN22/AE22)^2))^(1/2))*AL22</f>
        <v>0.00436322542451262</v>
      </c>
      <c r="BU22" s="0" t="n">
        <f aca="false">((((BJ22/R22)^2)+((BO22/AF22)^2))^(1/2))*AM22</f>
        <v>1.51039865250881E-005</v>
      </c>
      <c r="BV22" s="0" t="n">
        <f aca="false">((((BJ22/R22)^2)+((BP22/AG22)^2))^(1/2))*AN22</f>
        <v>0.00185669167000537</v>
      </c>
      <c r="BW22" s="0" t="n">
        <f aca="false">((((BJ22/R22)^2)+((BQ22/AH22)^2))^(1/2))*AO22</f>
        <v>3.02079730501763</v>
      </c>
      <c r="BX22" s="46" t="n">
        <f aca="false">((((BL22/AI22)^2)+((BR22/AJ22)^2))^(1/2))*AP22</f>
        <v>8.75654984742459E-005</v>
      </c>
    </row>
    <row r="23" customFormat="false" ht="30" hidden="false" customHeight="true" outlineLevel="0" collapsed="false">
      <c r="A23" s="24" t="n">
        <v>4.67348568137833</v>
      </c>
      <c r="B23" s="24" t="n">
        <v>-74.147142790039</v>
      </c>
      <c r="C23" s="47" t="n">
        <v>24</v>
      </c>
      <c r="D23" s="47" t="n">
        <v>32</v>
      </c>
      <c r="E23" s="47" t="n">
        <v>1911</v>
      </c>
      <c r="F23" s="27" t="s">
        <v>139</v>
      </c>
      <c r="G23" s="28" t="s">
        <v>140</v>
      </c>
      <c r="H23" s="27" t="s">
        <v>141</v>
      </c>
      <c r="I23" s="28" t="s">
        <v>64</v>
      </c>
      <c r="J23" s="28" t="s">
        <v>76</v>
      </c>
      <c r="K23" s="55"/>
      <c r="L23" s="55"/>
      <c r="M23" s="28" t="n">
        <v>2003</v>
      </c>
      <c r="N23" s="29" t="s">
        <v>67</v>
      </c>
      <c r="O23" s="29" t="s">
        <v>142</v>
      </c>
      <c r="P23" s="50" t="n">
        <v>0.0119278052318739</v>
      </c>
      <c r="Q23" s="58" t="n">
        <v>3354.16666666667</v>
      </c>
      <c r="R23" s="31" t="n">
        <v>3518.0771459727</v>
      </c>
      <c r="S23" s="29" t="s">
        <v>69</v>
      </c>
      <c r="T23" s="29"/>
      <c r="U23" s="29"/>
      <c r="V23" s="48" t="n">
        <f aca="false">IF(S23="m3_año",R23,IF(OR(O23="CG1",O23="CG3",O23="HG2"),T23,R23))</f>
        <v>3518.0771459727</v>
      </c>
      <c r="W23" s="28" t="n">
        <v>365</v>
      </c>
      <c r="X23" s="54"/>
      <c r="Y23" s="28"/>
      <c r="Z23" s="28" t="n">
        <v>8760</v>
      </c>
      <c r="AA23" s="32" t="s">
        <v>143</v>
      </c>
      <c r="AB23" s="32" t="s">
        <v>144</v>
      </c>
      <c r="AC23" s="33" t="s">
        <v>72</v>
      </c>
      <c r="AD23" s="33" t="n">
        <f aca="false">VLOOKUP($O23,Parámetros!$B$4:$H$25,3,0)</f>
        <v>30.4</v>
      </c>
      <c r="AE23" s="33" t="n">
        <f aca="false">VLOOKUP($O23,Parámetros!$B$4:$H$25,4,0)</f>
        <v>1504</v>
      </c>
      <c r="AF23" s="33" t="n">
        <f aca="false">VLOOKUP($O23,Parámetros!$B$4:$H$25,5,0)</f>
        <v>9.6</v>
      </c>
      <c r="AG23" s="33" t="n">
        <f aca="false">VLOOKUP($O23,Parámetros!$B$4:$H$25,6,0)</f>
        <v>640</v>
      </c>
      <c r="AH23" s="33" t="n">
        <f aca="false">VLOOKUP($O23,Parámetros!$B$4:$H$25,7,0)</f>
        <v>1920000</v>
      </c>
      <c r="AI23" s="51" t="n">
        <v>3354.16666666667</v>
      </c>
      <c r="AJ23" s="52" t="n">
        <v>8.8E-008</v>
      </c>
      <c r="AK23" s="34" t="n">
        <f aca="false">AD23*V23/1000000000</f>
        <v>0.00010694954523757</v>
      </c>
      <c r="AL23" s="34" t="n">
        <f aca="false">AE23*V23/1000000000</f>
        <v>0.00529118802754294</v>
      </c>
      <c r="AM23" s="34" t="n">
        <f aca="false">AF23*V23/1000000000</f>
        <v>3.37735406013379E-005</v>
      </c>
      <c r="AN23" s="34" t="n">
        <f aca="false">AG23*V23/1000000000</f>
        <v>0.00225156937342253</v>
      </c>
      <c r="AO23" s="34" t="n">
        <f aca="false">AH23*V23/1000000000</f>
        <v>6.75470812026758</v>
      </c>
      <c r="AP23" s="35" t="n">
        <f aca="false">AJ23*AI23*EXP(P23*4)</f>
        <v>0.000309590788845598</v>
      </c>
      <c r="AQ23" s="36" t="n">
        <f aca="false">AK23/W23</f>
        <v>2.93012452705671E-007</v>
      </c>
      <c r="AR23" s="37" t="n">
        <f aca="false">AL23/W23</f>
        <v>1.44964055549122E-005</v>
      </c>
      <c r="AS23" s="37" t="n">
        <f aca="false">AM23/W23</f>
        <v>9.25302482228436E-008</v>
      </c>
      <c r="AT23" s="37" t="n">
        <f aca="false">AN23/W23</f>
        <v>6.16868321485624E-006</v>
      </c>
      <c r="AU23" s="37" t="n">
        <f aca="false">AO23/W23</f>
        <v>0.0185060496445687</v>
      </c>
      <c r="AV23" s="49" t="n">
        <f aca="false">AP23/W23</f>
        <v>8.48193942042735E-007</v>
      </c>
      <c r="AW23" s="39" t="n">
        <f aca="false">AK23*1000000</f>
        <v>106.94954523757</v>
      </c>
      <c r="AX23" s="40" t="n">
        <f aca="false">AL23*1000000</f>
        <v>5291.18802754294</v>
      </c>
      <c r="AY23" s="40" t="n">
        <f aca="false">AM23*1000000</f>
        <v>33.7735406013379</v>
      </c>
      <c r="AZ23" s="40" t="n">
        <f aca="false">AN23*1000000</f>
        <v>2251.56937342253</v>
      </c>
      <c r="BA23" s="40" t="n">
        <f aca="false">AO23*1000000</f>
        <v>6754708.12026758</v>
      </c>
      <c r="BB23" s="41" t="n">
        <f aca="false">AP23*1000000</f>
        <v>309.590788845598</v>
      </c>
      <c r="BC23" s="39" t="n">
        <f aca="false">AQ23*1000000</f>
        <v>0.293012452705671</v>
      </c>
      <c r="BD23" s="40" t="n">
        <f aca="false">AR23*1000000</f>
        <v>14.4964055549122</v>
      </c>
      <c r="BE23" s="40" t="n">
        <f aca="false">AS23*1000000</f>
        <v>0.0925302482228436</v>
      </c>
      <c r="BF23" s="40" t="n">
        <f aca="false">AT23*1000000</f>
        <v>6.16868321485624</v>
      </c>
      <c r="BG23" s="40" t="n">
        <f aca="false">AU23*1000000</f>
        <v>18506.0496445687</v>
      </c>
      <c r="BH23" s="41" t="n">
        <f aca="false">AV23*1000000</f>
        <v>0.848193942042735</v>
      </c>
      <c r="BI23" s="0" t="n">
        <v>0.1</v>
      </c>
      <c r="BJ23" s="0" t="n">
        <f aca="false">R23*BI23</f>
        <v>351.80771459727</v>
      </c>
      <c r="BK23" s="0" t="n">
        <v>0.1</v>
      </c>
      <c r="BL23" s="0" t="n">
        <f aca="false">AI23*BK23</f>
        <v>335.416666666667</v>
      </c>
      <c r="BM23" s="45" t="n">
        <v>12.16</v>
      </c>
      <c r="BN23" s="45" t="n">
        <v>601.6</v>
      </c>
      <c r="BO23" s="45" t="n">
        <v>1.92</v>
      </c>
      <c r="BP23" s="45" t="n">
        <v>256</v>
      </c>
      <c r="BQ23" s="45" t="n">
        <v>384000</v>
      </c>
      <c r="BR23" s="0" t="n">
        <f aca="false">AJ23*0.1</f>
        <v>8.8E-009</v>
      </c>
      <c r="BS23" s="0" t="n">
        <f aca="false">((((BJ23/R23)^2)+((BM23/AD23)^2))^(1/2))*AK23</f>
        <v>4.40964271626276E-005</v>
      </c>
      <c r="BT23" s="0" t="n">
        <f aca="false">((((BJ23/R23)^2)+((BN23/AE23)^2))^(1/2))*AL23</f>
        <v>0.00218161271225631</v>
      </c>
      <c r="BU23" s="0" t="n">
        <f aca="false">((((BJ23/R23)^2)+((BO23/AF23)^2))^(1/2))*AM23</f>
        <v>7.55199326254407E-006</v>
      </c>
      <c r="BV23" s="0" t="n">
        <f aca="false">((((BJ23/R23)^2)+((BP23/AG23)^2))^(1/2))*AN23</f>
        <v>0.000928345835002686</v>
      </c>
      <c r="BW23" s="0" t="n">
        <f aca="false">((((BJ23/R23)^2)+((BQ23/AH23)^2))^(1/2))*AO23</f>
        <v>1.51039865250881</v>
      </c>
      <c r="BX23" s="46" t="n">
        <f aca="false">((((BL23/AI23)^2)+((BR23/AJ23)^2))^(1/2))*AP23</f>
        <v>4.3782749237123E-005</v>
      </c>
    </row>
    <row r="24" customFormat="false" ht="30" hidden="false" customHeight="true" outlineLevel="0" collapsed="false">
      <c r="A24" s="24" t="n">
        <v>4.67348568137833</v>
      </c>
      <c r="B24" s="24" t="n">
        <v>-74.147142790039</v>
      </c>
      <c r="C24" s="47" t="n">
        <v>24</v>
      </c>
      <c r="D24" s="47" t="n">
        <v>32</v>
      </c>
      <c r="E24" s="47" t="n">
        <v>1911</v>
      </c>
      <c r="F24" s="27" t="s">
        <v>139</v>
      </c>
      <c r="G24" s="28" t="s">
        <v>140</v>
      </c>
      <c r="H24" s="27" t="s">
        <v>141</v>
      </c>
      <c r="I24" s="28" t="s">
        <v>64</v>
      </c>
      <c r="J24" s="28" t="s">
        <v>76</v>
      </c>
      <c r="K24" s="28" t="n">
        <v>2</v>
      </c>
      <c r="L24" s="28"/>
      <c r="M24" s="28" t="n">
        <v>1997</v>
      </c>
      <c r="N24" s="29" t="s">
        <v>67</v>
      </c>
      <c r="O24" s="29" t="s">
        <v>145</v>
      </c>
      <c r="P24" s="56" t="n">
        <v>0.00426891489573758</v>
      </c>
      <c r="Q24" s="31" t="n">
        <v>4025</v>
      </c>
      <c r="R24" s="31" t="n">
        <v>4094.31968516053</v>
      </c>
      <c r="S24" s="29" t="s">
        <v>69</v>
      </c>
      <c r="T24" s="29"/>
      <c r="U24" s="29"/>
      <c r="V24" s="48" t="n">
        <f aca="false">IF(S24="m3_año",R24,IF(OR(O24="CG1",O24="CG3",O24="HG2"),T24,R24))</f>
        <v>4094.31968516053</v>
      </c>
      <c r="W24" s="28" t="n">
        <v>365</v>
      </c>
      <c r="X24" s="54"/>
      <c r="Y24" s="28"/>
      <c r="Z24" s="28" t="n">
        <v>8760</v>
      </c>
      <c r="AA24" s="32" t="s">
        <v>146</v>
      </c>
      <c r="AB24" s="32" t="s">
        <v>144</v>
      </c>
      <c r="AC24" s="33" t="s">
        <v>72</v>
      </c>
      <c r="AD24" s="33" t="n">
        <f aca="false">VLOOKUP($O24,Parámetros!$B$4:$H$25,3,0)</f>
        <v>196.356974196937</v>
      </c>
      <c r="AE24" s="33" t="n">
        <f aca="false">VLOOKUP($O24,Parámetros!$B$4:$H$25,4,0)</f>
        <v>1220.72799074218</v>
      </c>
      <c r="AF24" s="33" t="n">
        <f aca="false">VLOOKUP($O24,Parámetros!$B$4:$H$25,5,0)</f>
        <v>69.6558973259153</v>
      </c>
      <c r="AG24" s="33" t="n">
        <f aca="false">VLOOKUP($O24,Parámetros!$B$4:$H$25,6,0)</f>
        <v>640</v>
      </c>
      <c r="AH24" s="33" t="n">
        <f aca="false">VLOOKUP($O24,Parámetros!$B$4:$H$25,7,0)</f>
        <v>1920000</v>
      </c>
      <c r="AI24" s="2" t="n">
        <v>2.98030327868852</v>
      </c>
      <c r="AJ24" s="2" t="n">
        <v>1.362E-005</v>
      </c>
      <c r="AK24" s="34" t="n">
        <f aca="false">AD24*V24/1000000000</f>
        <v>0.000803948224773077</v>
      </c>
      <c r="AL24" s="34" t="n">
        <f aca="false">AE24*V24/1000000000</f>
        <v>0.00499805064272217</v>
      </c>
      <c r="AM24" s="34" t="n">
        <f aca="false">AF24*V24/1000000000</f>
        <v>0.000285193511609016</v>
      </c>
      <c r="AN24" s="34" t="n">
        <f aca="false">AG24*V24/1000000000</f>
        <v>0.00262036459850274</v>
      </c>
      <c r="AO24" s="34" t="n">
        <f aca="false">AH24*V24/1000000000</f>
        <v>7.86109379550822</v>
      </c>
      <c r="AP24" s="35" t="n">
        <f aca="false">AJ24*AI24*EXP(P24*4)</f>
        <v>4.12908128890735E-005</v>
      </c>
      <c r="AQ24" s="36" t="n">
        <f aca="false">AK24/W24</f>
        <v>2.20259787609062E-006</v>
      </c>
      <c r="AR24" s="37" t="n">
        <f aca="false">AL24/W24</f>
        <v>1.36932894321155E-005</v>
      </c>
      <c r="AS24" s="37" t="n">
        <f aca="false">AM24/W24</f>
        <v>7.81352086600043E-007</v>
      </c>
      <c r="AT24" s="37" t="n">
        <f aca="false">AN24/W24</f>
        <v>7.17908109178833E-006</v>
      </c>
      <c r="AU24" s="37" t="n">
        <f aca="false">AO24/W24</f>
        <v>0.021537243275365</v>
      </c>
      <c r="AV24" s="49" t="n">
        <f aca="false">AP24/W24</f>
        <v>1.13125514764585E-007</v>
      </c>
      <c r="AW24" s="39" t="n">
        <f aca="false">AK24*1000000</f>
        <v>803.948224773077</v>
      </c>
      <c r="AX24" s="40" t="n">
        <f aca="false">AL24*1000000</f>
        <v>4998.05064272217</v>
      </c>
      <c r="AY24" s="40" t="n">
        <f aca="false">AM24*1000000</f>
        <v>285.193511609016</v>
      </c>
      <c r="AZ24" s="40" t="n">
        <f aca="false">AN24*1000000</f>
        <v>2620.36459850274</v>
      </c>
      <c r="BA24" s="40" t="n">
        <f aca="false">AO24*1000000</f>
        <v>7861093.79550822</v>
      </c>
      <c r="BB24" s="41" t="n">
        <f aca="false">AP24*1000000</f>
        <v>41.2908128890735</v>
      </c>
      <c r="BC24" s="39" t="n">
        <f aca="false">AQ24*1000000</f>
        <v>2.20259787609062</v>
      </c>
      <c r="BD24" s="40" t="n">
        <f aca="false">AR24*1000000</f>
        <v>13.6932894321155</v>
      </c>
      <c r="BE24" s="40" t="n">
        <f aca="false">AS24*1000000</f>
        <v>0.781352086600043</v>
      </c>
      <c r="BF24" s="40" t="n">
        <f aca="false">AT24*1000000</f>
        <v>7.17908109178833</v>
      </c>
      <c r="BG24" s="40" t="n">
        <f aca="false">AU24*1000000</f>
        <v>21537.243275365</v>
      </c>
      <c r="BH24" s="41" t="n">
        <f aca="false">AV24*1000000</f>
        <v>0.113125514764585</v>
      </c>
      <c r="BI24" s="0" t="n">
        <v>0.1</v>
      </c>
      <c r="BJ24" s="0" t="n">
        <f aca="false">R24*BI24</f>
        <v>409.431968516053</v>
      </c>
      <c r="BK24" s="0" t="n">
        <v>0.1</v>
      </c>
      <c r="BL24" s="0" t="n">
        <f aca="false">AI24*BK24</f>
        <v>0.298030327868852</v>
      </c>
      <c r="BM24" s="45" t="n">
        <v>187.562005220738</v>
      </c>
      <c r="BN24" s="45" t="n">
        <v>1012.03746873145</v>
      </c>
      <c r="BO24" s="45" t="n">
        <v>69.5558973259153</v>
      </c>
      <c r="BP24" s="45" t="n">
        <v>256</v>
      </c>
      <c r="BQ24" s="45" t="n">
        <v>384000</v>
      </c>
      <c r="BR24" s="0" t="n">
        <f aca="false">AJ24*0.1</f>
        <v>1.362E-006</v>
      </c>
      <c r="BS24" s="0" t="n">
        <f aca="false">((((BJ24/R24)^2)+((BM24/AD24)^2))^(1/2))*AK24</f>
        <v>0.000772135573352512</v>
      </c>
      <c r="BT24" s="0" t="n">
        <f aca="false">((((BJ24/R24)^2)+((BN24/AE24)^2))^(1/2))*AL24</f>
        <v>0.00417363952936401</v>
      </c>
      <c r="BU24" s="0" t="n">
        <f aca="false">((((BJ24/R24)^2)+((BO24/AF24)^2))^(1/2))*AM24</f>
        <v>0.000286208534826139</v>
      </c>
      <c r="BV24" s="0" t="n">
        <f aca="false">((((BJ24/R24)^2)+((BP24/AG24)^2))^(1/2))*AN24</f>
        <v>0.0010804040017256</v>
      </c>
      <c r="BW24" s="0" t="n">
        <f aca="false">((((BJ24/R24)^2)+((BQ24/AH24)^2))^(1/2))*AO24</f>
        <v>1.75779401042582</v>
      </c>
      <c r="BX24" s="46" t="n">
        <f aca="false">((((BL24/AI24)^2)+((BR24/AJ24)^2))^(1/2))*AP24</f>
        <v>5.83940275891375E-006</v>
      </c>
    </row>
    <row r="25" customFormat="false" ht="14" hidden="false" customHeight="false" outlineLevel="0" collapsed="false">
      <c r="A25" s="24" t="n">
        <v>4.67589819709767</v>
      </c>
      <c r="B25" s="24" t="n">
        <v>-74.144092962668</v>
      </c>
      <c r="C25" s="47" t="n">
        <v>24</v>
      </c>
      <c r="D25" s="47" t="n">
        <v>32</v>
      </c>
      <c r="E25" s="47" t="n">
        <v>1911</v>
      </c>
      <c r="F25" s="27" t="s">
        <v>147</v>
      </c>
      <c r="G25" s="28" t="s">
        <v>148</v>
      </c>
      <c r="H25" s="27" t="s">
        <v>149</v>
      </c>
      <c r="I25" s="28" t="s">
        <v>64</v>
      </c>
      <c r="J25" s="28" t="s">
        <v>65</v>
      </c>
      <c r="K25" s="28" t="n">
        <v>5</v>
      </c>
      <c r="L25" s="28"/>
      <c r="M25" s="28" t="n">
        <v>2000</v>
      </c>
      <c r="N25" s="29" t="s">
        <v>124</v>
      </c>
      <c r="O25" s="29" t="s">
        <v>125</v>
      </c>
      <c r="P25" s="50" t="n">
        <v>-0.0378181026738573</v>
      </c>
      <c r="Q25" s="31" t="n">
        <v>0.104099632812204</v>
      </c>
      <c r="R25" s="31" t="n">
        <v>0.089485449590737</v>
      </c>
      <c r="S25" s="4" t="s">
        <v>69</v>
      </c>
      <c r="T25" s="4"/>
      <c r="U25" s="4"/>
      <c r="V25" s="48" t="n">
        <f aca="false">IF(S25="m3_año",R25,IF(OR(O25="CG1",O25="CG3",O25="HG2"),T25,R25))</f>
        <v>0.089485449590737</v>
      </c>
      <c r="W25" s="28" t="n">
        <v>365</v>
      </c>
      <c r="X25" s="32"/>
      <c r="Y25" s="28" t="n">
        <v>31</v>
      </c>
      <c r="Z25" s="59" t="n">
        <v>8016</v>
      </c>
      <c r="AA25" s="32" t="s">
        <v>150</v>
      </c>
      <c r="AB25" s="32" t="s">
        <v>151</v>
      </c>
      <c r="AC25" s="33" t="s">
        <v>72</v>
      </c>
      <c r="AD25" s="33" t="n">
        <f aca="false">VLOOKUP($O25,Parámetros!$B$4:$H$25,3,0)</f>
        <v>840000</v>
      </c>
      <c r="AE25" s="33" t="n">
        <f aca="false">VLOOKUP($O25,Parámetros!$B$4:$H$25,4,0)</f>
        <v>2400000</v>
      </c>
      <c r="AF25" s="33" t="n">
        <f aca="false">VLOOKUP($O25,Parámetros!$B$4:$H$25,5,0)</f>
        <v>1800000</v>
      </c>
      <c r="AG25" s="33" t="n">
        <f aca="false">VLOOKUP($O25,Parámetros!$B$4:$H$25,6,0)</f>
        <v>600000</v>
      </c>
      <c r="AH25" s="33" t="n">
        <f aca="false">VLOOKUP($O25,Parámetros!$B$4:$H$25,7,0)</f>
        <v>2676000000</v>
      </c>
      <c r="AI25" s="51" t="n">
        <v>0.104099632812204</v>
      </c>
      <c r="AJ25" s="2" t="n">
        <v>0.0912</v>
      </c>
      <c r="AK25" s="34" t="n">
        <f aca="false">AD25*V25/1000000000</f>
        <v>7.51677776562191E-005</v>
      </c>
      <c r="AL25" s="34" t="n">
        <f aca="false">AE25*V25/1000000000</f>
        <v>0.000214765079017769</v>
      </c>
      <c r="AM25" s="34" t="n">
        <f aca="false">AF25*V25/1000000000</f>
        <v>0.000161073809263327</v>
      </c>
      <c r="AN25" s="34" t="n">
        <f aca="false">AG25*V25/1000000000</f>
        <v>5.36912697544422E-005</v>
      </c>
      <c r="AO25" s="34" t="n">
        <f aca="false">AH25*V25/1000000000</f>
        <v>0.239463063104812</v>
      </c>
      <c r="AP25" s="35" t="n">
        <f aca="false">AJ25*AI25*EXP(P25*4)</f>
        <v>0.00816107300267521</v>
      </c>
      <c r="AQ25" s="36" t="n">
        <f aca="false">AK25/W25</f>
        <v>2.05939116866354E-007</v>
      </c>
      <c r="AR25" s="37" t="n">
        <f aca="false">AL25/W25</f>
        <v>5.88397476761011E-007</v>
      </c>
      <c r="AS25" s="37" t="n">
        <f aca="false">AM25/W25</f>
        <v>4.41298107570758E-007</v>
      </c>
      <c r="AT25" s="37" t="n">
        <f aca="false">AN25/W25</f>
        <v>1.47099369190253E-007</v>
      </c>
      <c r="AU25" s="37" t="n">
        <f aca="false">AO25/W25</f>
        <v>0.000656063186588527</v>
      </c>
      <c r="AV25" s="49" t="n">
        <f aca="false">AP25/W25</f>
        <v>2.23591041169184E-005</v>
      </c>
      <c r="AW25" s="39" t="n">
        <f aca="false">AK25*1000000</f>
        <v>75.1677776562191</v>
      </c>
      <c r="AX25" s="40" t="n">
        <f aca="false">AL25*1000000</f>
        <v>214.765079017769</v>
      </c>
      <c r="AY25" s="40" t="n">
        <f aca="false">AM25*1000000</f>
        <v>161.073809263327</v>
      </c>
      <c r="AZ25" s="40" t="n">
        <f aca="false">AN25*1000000</f>
        <v>53.6912697544422</v>
      </c>
      <c r="BA25" s="40" t="n">
        <f aca="false">AO25*1000000</f>
        <v>239463.063104812</v>
      </c>
      <c r="BB25" s="41" t="n">
        <f aca="false">AP25*1000000</f>
        <v>8161.07300267521</v>
      </c>
      <c r="BC25" s="39" t="n">
        <f aca="false">AQ25*1000000</f>
        <v>0.205939116866354</v>
      </c>
      <c r="BD25" s="40" t="n">
        <f aca="false">AR25*1000000</f>
        <v>0.58839747676101</v>
      </c>
      <c r="BE25" s="40" t="n">
        <f aca="false">AS25*1000000</f>
        <v>0.441298107570758</v>
      </c>
      <c r="BF25" s="40" t="n">
        <f aca="false">AT25*1000000</f>
        <v>0.147099369190253</v>
      </c>
      <c r="BG25" s="40" t="n">
        <f aca="false">AU25*1000000</f>
        <v>656.063186588527</v>
      </c>
      <c r="BH25" s="41" t="n">
        <f aca="false">AV25*1000000</f>
        <v>22.3591041169184</v>
      </c>
      <c r="BI25" s="0" t="n">
        <v>0.1</v>
      </c>
      <c r="BJ25" s="0" t="n">
        <f aca="false">R25*BI25</f>
        <v>0.0089485449590737</v>
      </c>
      <c r="BK25" s="0" t="n">
        <v>0.1</v>
      </c>
      <c r="BL25" s="0" t="n">
        <f aca="false">AI25*BK25</f>
        <v>0.0104099632812204</v>
      </c>
      <c r="BM25" s="45" t="n">
        <v>336000</v>
      </c>
      <c r="BN25" s="45" t="n">
        <v>480000</v>
      </c>
      <c r="BO25" s="45" t="n">
        <v>360000</v>
      </c>
      <c r="BP25" s="45" t="n">
        <v>120000</v>
      </c>
      <c r="BQ25" s="45" t="n">
        <v>1070400000</v>
      </c>
      <c r="BR25" s="0" t="n">
        <f aca="false">AJ25*0.1</f>
        <v>0.00912</v>
      </c>
      <c r="BS25" s="0" t="n">
        <f aca="false">((((BJ25/R25)^2)+((BM25/AD25)^2))^(1/2))*AK25</f>
        <v>3.09924686919534E-005</v>
      </c>
      <c r="BT25" s="0" t="n">
        <f aca="false">((((BJ25/R25)^2)+((BN25/AE25)^2))^(1/2))*AL25</f>
        <v>4.80229315876845E-005</v>
      </c>
      <c r="BU25" s="0" t="n">
        <f aca="false">((((BJ25/R25)^2)+((BO25/AF25)^2))^(1/2))*AM25</f>
        <v>3.60171986907634E-005</v>
      </c>
      <c r="BV25" s="0" t="n">
        <f aca="false">((((BJ25/R25)^2)+((BP25/AG25)^2))^(1/2))*AN25</f>
        <v>1.20057328969211E-005</v>
      </c>
      <c r="BW25" s="0" t="n">
        <f aca="false">((((BJ25/R25)^2)+((BQ25/AH25)^2))^(1/2))*AO25</f>
        <v>0.0987331502615088</v>
      </c>
      <c r="BX25" s="46" t="n">
        <f aca="false">((((BL25/AI25)^2)+((BR25/AJ25)^2))^(1/2))*AP25</f>
        <v>0.00115415001239002</v>
      </c>
    </row>
    <row r="26" customFormat="false" ht="15" hidden="false" customHeight="true" outlineLevel="0" collapsed="false">
      <c r="A26" s="24" t="n">
        <v>4.61191779259034</v>
      </c>
      <c r="B26" s="24" t="n">
        <v>-74.1030729434053</v>
      </c>
      <c r="C26" s="47" t="n">
        <v>29</v>
      </c>
      <c r="D26" s="47" t="n">
        <v>25</v>
      </c>
      <c r="E26" s="47" t="n">
        <v>2318</v>
      </c>
      <c r="F26" s="27" t="s">
        <v>152</v>
      </c>
      <c r="G26" s="28" t="s">
        <v>153</v>
      </c>
      <c r="H26" s="27" t="s">
        <v>154</v>
      </c>
      <c r="I26" s="28" t="s">
        <v>155</v>
      </c>
      <c r="J26" s="28" t="s">
        <v>65</v>
      </c>
      <c r="K26" s="28" t="n">
        <v>1000</v>
      </c>
      <c r="L26" s="28"/>
      <c r="M26" s="28" t="n">
        <v>1969</v>
      </c>
      <c r="N26" s="29" t="s">
        <v>67</v>
      </c>
      <c r="O26" s="29" t="s">
        <v>108</v>
      </c>
      <c r="P26" s="56" t="n">
        <v>0.00426891489573758</v>
      </c>
      <c r="Q26" s="31" t="n">
        <v>3057600</v>
      </c>
      <c r="R26" s="31" t="n">
        <v>3110258.84952716</v>
      </c>
      <c r="S26" s="29" t="s">
        <v>69</v>
      </c>
      <c r="T26" s="29"/>
      <c r="U26" s="29"/>
      <c r="V26" s="48" t="n">
        <f aca="false">IF(S26="m3_año",R26,IF(OR(O26="CG1",O26="CG3",O26="HG2"),T26,R26))</f>
        <v>3110258.84952716</v>
      </c>
      <c r="W26" s="28" t="n">
        <v>365</v>
      </c>
      <c r="X26" s="54"/>
      <c r="Y26" s="28"/>
      <c r="Z26" s="28" t="n">
        <v>8760</v>
      </c>
      <c r="AA26" s="32" t="s">
        <v>156</v>
      </c>
      <c r="AB26" s="32"/>
      <c r="AC26" s="33" t="s">
        <v>72</v>
      </c>
      <c r="AD26" s="33" t="n">
        <f aca="false">VLOOKUP($O26,Parámetros!$B$4:$H$25,3,0)</f>
        <v>589.42211574465</v>
      </c>
      <c r="AE26" s="33" t="n">
        <f aca="false">VLOOKUP($O26,Parámetros!$B$4:$H$25,4,0)</f>
        <v>6395.37711993333</v>
      </c>
      <c r="AF26" s="33" t="n">
        <f aca="false">VLOOKUP($O26,Parámetros!$B$4:$H$25,5,0)</f>
        <v>22.4256162208741</v>
      </c>
      <c r="AG26" s="33" t="n">
        <f aca="false">VLOOKUP($O26,Parámetros!$B$4:$H$25,6,0)</f>
        <v>1344</v>
      </c>
      <c r="AH26" s="33" t="n">
        <f aca="false">VLOOKUP($O26,Parámetros!$B$4:$H$25,7,0)</f>
        <v>1920000</v>
      </c>
      <c r="AI26" s="51" t="n">
        <v>3057600</v>
      </c>
      <c r="AJ26" s="52" t="n">
        <v>8.8E-008</v>
      </c>
      <c r="AK26" s="34" t="n">
        <f aca="false">AD26*V26/1000000000</f>
        <v>1.83325535160182</v>
      </c>
      <c r="AL26" s="34" t="n">
        <f aca="false">AE26*V26/1000000000</f>
        <v>19.8912782833362</v>
      </c>
      <c r="AM26" s="34" t="n">
        <f aca="false">AF26*V26/1000000000</f>
        <v>0.0697494713070735</v>
      </c>
      <c r="AN26" s="34" t="n">
        <f aca="false">AG26*V26/1000000000</f>
        <v>4.1801878937645</v>
      </c>
      <c r="AO26" s="34" t="n">
        <f aca="false">AH26*V26/1000000000</f>
        <v>5971.69699109215</v>
      </c>
      <c r="AP26" s="35" t="n">
        <f aca="false">AJ26*AI26*EXP(P26*4)</f>
        <v>0.27370277875839</v>
      </c>
      <c r="AQ26" s="36" t="n">
        <f aca="false">AK26/W26</f>
        <v>0.00502261740164882</v>
      </c>
      <c r="AR26" s="37" t="n">
        <f aca="false">AL26/W26</f>
        <v>0.054496652831058</v>
      </c>
      <c r="AS26" s="37" t="n">
        <f aca="false">AM26/W26</f>
        <v>0.000191094441937188</v>
      </c>
      <c r="AT26" s="37" t="n">
        <f aca="false">AN26/W26</f>
        <v>0.0114525695719575</v>
      </c>
      <c r="AU26" s="37" t="n">
        <f aca="false">AO26/W26</f>
        <v>16.3608136742251</v>
      </c>
      <c r="AV26" s="49" t="n">
        <f aca="false">AP26/W26</f>
        <v>0.000749870626735316</v>
      </c>
      <c r="AW26" s="39" t="n">
        <f aca="false">AK26*1000000</f>
        <v>1833255.35160182</v>
      </c>
      <c r="AX26" s="40" t="n">
        <f aca="false">AL26*1000000</f>
        <v>19891278.2833362</v>
      </c>
      <c r="AY26" s="40" t="n">
        <f aca="false">AM26*1000000</f>
        <v>69749.4713070735</v>
      </c>
      <c r="AZ26" s="40" t="n">
        <f aca="false">AN26*1000000</f>
        <v>4180187.8937645</v>
      </c>
      <c r="BA26" s="40" t="n">
        <f aca="false">AO26*1000000</f>
        <v>5971696991.09215</v>
      </c>
      <c r="BB26" s="41" t="n">
        <f aca="false">AP26*1000000</f>
        <v>273702.77875839</v>
      </c>
      <c r="BC26" s="39" t="n">
        <f aca="false">AQ26*1000000</f>
        <v>5022.61740164882</v>
      </c>
      <c r="BD26" s="40" t="n">
        <f aca="false">AR26*1000000</f>
        <v>54496.652831058</v>
      </c>
      <c r="BE26" s="40" t="n">
        <f aca="false">AS26*1000000</f>
        <v>191.094441937188</v>
      </c>
      <c r="BF26" s="40" t="n">
        <f aca="false">AT26*1000000</f>
        <v>11452.5695719575</v>
      </c>
      <c r="BG26" s="40" t="n">
        <f aca="false">AU26*1000000</f>
        <v>16360813.6742251</v>
      </c>
      <c r="BH26" s="41" t="n">
        <f aca="false">AV26*1000000</f>
        <v>749.870626735316</v>
      </c>
      <c r="BI26" s="0" t="n">
        <v>0.1</v>
      </c>
      <c r="BJ26" s="0" t="n">
        <f aca="false">R26*BI26</f>
        <v>311025.884952716</v>
      </c>
      <c r="BK26" s="0" t="n">
        <v>0.1</v>
      </c>
      <c r="BL26" s="0" t="n">
        <f aca="false">AI26*BK26</f>
        <v>305760</v>
      </c>
      <c r="BM26" s="45" t="n">
        <v>491.492522079561</v>
      </c>
      <c r="BN26" s="45" t="n">
        <v>4911.75996922289</v>
      </c>
      <c r="BO26" s="45" t="n">
        <v>16.2785205146239</v>
      </c>
      <c r="BP26" s="45" t="n">
        <v>537.6</v>
      </c>
      <c r="BQ26" s="45" t="n">
        <v>384000</v>
      </c>
      <c r="BR26" s="0" t="n">
        <f aca="false">AJ26*0.1</f>
        <v>8.8E-009</v>
      </c>
      <c r="BS26" s="0" t="n">
        <f aca="false">((((BJ26/R26)^2)+((BM26/AD26)^2))^(1/2))*AK26</f>
        <v>1.53962237587408</v>
      </c>
      <c r="BT26" s="0" t="n">
        <f aca="false">((((BJ26/R26)^2)+((BN26/AE26)^2))^(1/2))*AL26</f>
        <v>15.4057982575742</v>
      </c>
      <c r="BU26" s="0" t="n">
        <f aca="false">((((BJ26/R26)^2)+((BO26/AF26)^2))^(1/2))*AM26</f>
        <v>0.0511085957169907</v>
      </c>
      <c r="BV26" s="0" t="n">
        <f aca="false">((((BJ26/R26)^2)+((BP26/AG26)^2))^(1/2))*AN26</f>
        <v>1.72353562209193</v>
      </c>
      <c r="BW26" s="0" t="n">
        <f aca="false">((((BJ26/R26)^2)+((BQ26/AH26)^2))^(1/2))*AO26</f>
        <v>1335.3120413113</v>
      </c>
      <c r="BX26" s="46" t="n">
        <f aca="false">((((BL26/AI26)^2)+((BR26/AJ26)^2))^(1/2))*AP26</f>
        <v>0.0387074181779318</v>
      </c>
    </row>
    <row r="27" customFormat="false" ht="15" hidden="false" customHeight="true" outlineLevel="0" collapsed="false">
      <c r="A27" s="24" t="n">
        <v>4.61191779259034</v>
      </c>
      <c r="B27" s="24" t="n">
        <v>-74.1030729434053</v>
      </c>
      <c r="C27" s="47" t="n">
        <v>29</v>
      </c>
      <c r="D27" s="47" t="n">
        <v>25</v>
      </c>
      <c r="E27" s="47" t="n">
        <v>2318</v>
      </c>
      <c r="F27" s="27" t="s">
        <v>152</v>
      </c>
      <c r="G27" s="28" t="s">
        <v>153</v>
      </c>
      <c r="H27" s="27" t="s">
        <v>154</v>
      </c>
      <c r="I27" s="28" t="s">
        <v>155</v>
      </c>
      <c r="J27" s="28" t="s">
        <v>65</v>
      </c>
      <c r="K27" s="28" t="n">
        <v>600</v>
      </c>
      <c r="L27" s="28"/>
      <c r="M27" s="28" t="n">
        <v>1971</v>
      </c>
      <c r="N27" s="29" t="s">
        <v>67</v>
      </c>
      <c r="O27" s="29" t="s">
        <v>108</v>
      </c>
      <c r="P27" s="56" t="n">
        <v>0.00426891489573758</v>
      </c>
      <c r="Q27" s="31" t="n">
        <v>1000000</v>
      </c>
      <c r="R27" s="31" t="n">
        <v>1017222.28202746</v>
      </c>
      <c r="S27" s="29" t="s">
        <v>69</v>
      </c>
      <c r="T27" s="29"/>
      <c r="U27" s="29"/>
      <c r="V27" s="48" t="n">
        <f aca="false">IF(S27="m3_año",R27,IF(OR(O27="CG1",O27="CG3",O27="HG2"),T27,R27))</f>
        <v>1017222.28202746</v>
      </c>
      <c r="W27" s="28" t="n">
        <v>365</v>
      </c>
      <c r="X27" s="54"/>
      <c r="Y27" s="28"/>
      <c r="Z27" s="28" t="n">
        <v>8760</v>
      </c>
      <c r="AA27" s="32" t="s">
        <v>156</v>
      </c>
      <c r="AB27" s="32"/>
      <c r="AC27" s="33" t="s">
        <v>72</v>
      </c>
      <c r="AD27" s="33" t="n">
        <f aca="false">VLOOKUP($O27,Parámetros!$B$4:$H$25,3,0)</f>
        <v>589.42211574465</v>
      </c>
      <c r="AE27" s="33" t="n">
        <f aca="false">VLOOKUP($O27,Parámetros!$B$4:$H$25,4,0)</f>
        <v>6395.37711993333</v>
      </c>
      <c r="AF27" s="33" t="n">
        <f aca="false">VLOOKUP($O27,Parámetros!$B$4:$H$25,5,0)</f>
        <v>22.4256162208741</v>
      </c>
      <c r="AG27" s="33" t="n">
        <f aca="false">VLOOKUP($O27,Parámetros!$B$4:$H$25,6,0)</f>
        <v>1344</v>
      </c>
      <c r="AH27" s="33" t="n">
        <f aca="false">VLOOKUP($O27,Parámetros!$B$4:$H$25,7,0)</f>
        <v>1920000</v>
      </c>
      <c r="AI27" s="51" t="n">
        <v>1000000</v>
      </c>
      <c r="AJ27" s="52" t="n">
        <v>8.8E-008</v>
      </c>
      <c r="AK27" s="34" t="n">
        <f aca="false">AD27*V27/1000000000</f>
        <v>0.599573309655227</v>
      </c>
      <c r="AL27" s="34" t="n">
        <f aca="false">AE27*V27/1000000000</f>
        <v>6.50552010836479</v>
      </c>
      <c r="AM27" s="34" t="n">
        <f aca="false">AF27*V27/1000000000</f>
        <v>0.0228118365080696</v>
      </c>
      <c r="AN27" s="34" t="n">
        <f aca="false">AG27*V27/1000000000</f>
        <v>1.36714674704491</v>
      </c>
      <c r="AO27" s="34" t="n">
        <f aca="false">AH27*V27/1000000000</f>
        <v>1953.06678149272</v>
      </c>
      <c r="AP27" s="35" t="n">
        <f aca="false">AJ27*AI27*EXP(P27*4)</f>
        <v>0.0895155608184165</v>
      </c>
      <c r="AQ27" s="36" t="n">
        <f aca="false">AK27/W27</f>
        <v>0.00164266660179514</v>
      </c>
      <c r="AR27" s="37" t="n">
        <f aca="false">AL27/W27</f>
        <v>0.0178233427626432</v>
      </c>
      <c r="AS27" s="37" t="n">
        <f aca="false">AM27/W27</f>
        <v>6.24981822138892E-005</v>
      </c>
      <c r="AT27" s="37" t="n">
        <f aca="false">AN27/W27</f>
        <v>0.00374560752615043</v>
      </c>
      <c r="AU27" s="37" t="n">
        <f aca="false">AO27/W27</f>
        <v>5.35086789450061</v>
      </c>
      <c r="AV27" s="49" t="n">
        <f aca="false">AP27/W27</f>
        <v>0.000245248111831278</v>
      </c>
      <c r="AW27" s="39" t="n">
        <f aca="false">AK27*1000000</f>
        <v>599573.309655227</v>
      </c>
      <c r="AX27" s="40" t="n">
        <f aca="false">AL27*1000000</f>
        <v>6505520.10836479</v>
      </c>
      <c r="AY27" s="40" t="n">
        <f aca="false">AM27*1000000</f>
        <v>22811.8365080696</v>
      </c>
      <c r="AZ27" s="40" t="n">
        <f aca="false">AN27*1000000</f>
        <v>1367146.74704491</v>
      </c>
      <c r="BA27" s="40" t="n">
        <f aca="false">AO27*1000000</f>
        <v>1953066781.49272</v>
      </c>
      <c r="BB27" s="41" t="n">
        <f aca="false">AP27*1000000</f>
        <v>89515.5608184165</v>
      </c>
      <c r="BC27" s="39" t="n">
        <f aca="false">AQ27*1000000</f>
        <v>1642.66660179514</v>
      </c>
      <c r="BD27" s="40" t="n">
        <f aca="false">AR27*1000000</f>
        <v>17823.3427626432</v>
      </c>
      <c r="BE27" s="40" t="n">
        <f aca="false">AS27*1000000</f>
        <v>62.4981822138893</v>
      </c>
      <c r="BF27" s="40" t="n">
        <f aca="false">AT27*1000000</f>
        <v>3745.60752615043</v>
      </c>
      <c r="BG27" s="40" t="n">
        <f aca="false">AU27*1000000</f>
        <v>5350867.89450061</v>
      </c>
      <c r="BH27" s="41" t="n">
        <f aca="false">AV27*1000000</f>
        <v>245.248111831278</v>
      </c>
      <c r="BI27" s="0" t="n">
        <v>0.1</v>
      </c>
      <c r="BJ27" s="0" t="n">
        <f aca="false">R27*BI27</f>
        <v>101722.228202746</v>
      </c>
      <c r="BK27" s="0" t="n">
        <v>0.1</v>
      </c>
      <c r="BL27" s="0" t="n">
        <f aca="false">AI27*BK27</f>
        <v>100000</v>
      </c>
      <c r="BM27" s="45" t="n">
        <v>491.492522079561</v>
      </c>
      <c r="BN27" s="45" t="n">
        <v>4911.75996922289</v>
      </c>
      <c r="BO27" s="45" t="n">
        <v>16.2785205146239</v>
      </c>
      <c r="BP27" s="45" t="n">
        <v>537.6</v>
      </c>
      <c r="BQ27" s="45" t="n">
        <v>384000</v>
      </c>
      <c r="BR27" s="0" t="n">
        <f aca="false">AJ27*0.1</f>
        <v>8.8E-009</v>
      </c>
      <c r="BS27" s="0" t="n">
        <f aca="false">((((BJ27/R27)^2)+((BM27/AD27)^2))^(1/2))*AK27</f>
        <v>0.50353950022046</v>
      </c>
      <c r="BT27" s="0" t="n">
        <f aca="false">((((BJ27/R27)^2)+((BN27/AE27)^2))^(1/2))*AL27</f>
        <v>5.03852637937409</v>
      </c>
      <c r="BU27" s="0" t="n">
        <f aca="false">((((BJ27/R27)^2)+((BO27/AF27)^2))^(1/2))*AM27</f>
        <v>0.0167152654752063</v>
      </c>
      <c r="BV27" s="0" t="n">
        <f aca="false">((((BJ27/R27)^2)+((BP27/AG27)^2))^(1/2))*AN27</f>
        <v>0.563689044378574</v>
      </c>
      <c r="BW27" s="0" t="n">
        <f aca="false">((((BJ27/R27)^2)+((BQ27/AH27)^2))^(1/2))*AO27</f>
        <v>436.719008801446</v>
      </c>
      <c r="BX27" s="46" t="n">
        <f aca="false">((((BL27/AI27)^2)+((BR27/AJ27)^2))^(1/2))*AP27</f>
        <v>0.0126594120152838</v>
      </c>
    </row>
    <row r="28" customFormat="false" ht="15" hidden="false" customHeight="true" outlineLevel="0" collapsed="false">
      <c r="A28" s="24" t="n">
        <v>4.61191779259034</v>
      </c>
      <c r="B28" s="24" t="n">
        <v>-74.1030729434053</v>
      </c>
      <c r="C28" s="47" t="n">
        <v>29</v>
      </c>
      <c r="D28" s="47" t="n">
        <v>25</v>
      </c>
      <c r="E28" s="47" t="n">
        <v>2318</v>
      </c>
      <c r="F28" s="27" t="s">
        <v>152</v>
      </c>
      <c r="G28" s="28" t="s">
        <v>153</v>
      </c>
      <c r="H28" s="27" t="s">
        <v>154</v>
      </c>
      <c r="I28" s="28" t="s">
        <v>155</v>
      </c>
      <c r="J28" s="28" t="s">
        <v>65</v>
      </c>
      <c r="K28" s="28" t="n">
        <v>60</v>
      </c>
      <c r="L28" s="28"/>
      <c r="M28" s="28" t="n">
        <v>1965</v>
      </c>
      <c r="N28" s="29" t="s">
        <v>67</v>
      </c>
      <c r="O28" s="29" t="s">
        <v>68</v>
      </c>
      <c r="P28" s="56" t="n">
        <v>0.00426891489573758</v>
      </c>
      <c r="Q28" s="31" t="n">
        <v>436800</v>
      </c>
      <c r="R28" s="31" t="n">
        <v>444322.692789595</v>
      </c>
      <c r="S28" s="29" t="s">
        <v>69</v>
      </c>
      <c r="T28" s="29"/>
      <c r="U28" s="29"/>
      <c r="V28" s="48" t="n">
        <f aca="false">IF(S28="m3_año",R28,IF(OR(O28="CG1",O28="CG3",O28="HG2"),T28,R28))</f>
        <v>444322.692789595</v>
      </c>
      <c r="W28" s="28" t="n">
        <v>365</v>
      </c>
      <c r="X28" s="54"/>
      <c r="Y28" s="28"/>
      <c r="Z28" s="28" t="n">
        <v>8760</v>
      </c>
      <c r="AA28" s="32" t="s">
        <v>156</v>
      </c>
      <c r="AB28" s="32"/>
      <c r="AC28" s="33" t="s">
        <v>72</v>
      </c>
      <c r="AD28" s="33" t="n">
        <f aca="false">VLOOKUP($O28,Parámetros!$B$4:$H$25,3,0)</f>
        <v>46.3856216091623</v>
      </c>
      <c r="AE28" s="33" t="n">
        <f aca="false">VLOOKUP($O28,Parámetros!$B$4:$H$25,4,0)</f>
        <v>1074.85364414012</v>
      </c>
      <c r="AF28" s="33" t="n">
        <f aca="false">VLOOKUP($O28,Parámetros!$B$4:$H$25,5,0)</f>
        <v>5.41099102083891</v>
      </c>
      <c r="AG28" s="33" t="n">
        <f aca="false">VLOOKUP($O28,Parámetros!$B$4:$H$25,6,0)</f>
        <v>1344</v>
      </c>
      <c r="AH28" s="33" t="n">
        <f aca="false">VLOOKUP($O28,Parámetros!$B$4:$H$25,7,0)</f>
        <v>1920000</v>
      </c>
      <c r="AI28" s="51" t="n">
        <v>436800</v>
      </c>
      <c r="AJ28" s="52" t="n">
        <v>8.8E-008</v>
      </c>
      <c r="AK28" s="34" t="n">
        <f aca="false">AD28*V28/1000000000</f>
        <v>0.0206101843001022</v>
      </c>
      <c r="AL28" s="34" t="n">
        <f aca="false">AE28*V28/1000000000</f>
        <v>0.477581865519047</v>
      </c>
      <c r="AM28" s="34" t="n">
        <f aca="false">AF28*V28/1000000000</f>
        <v>0.00240422610103946</v>
      </c>
      <c r="AN28" s="34" t="n">
        <f aca="false">AG28*V28/1000000000</f>
        <v>0.597169699109216</v>
      </c>
      <c r="AO28" s="34" t="n">
        <f aca="false">AH28*V28/1000000000</f>
        <v>853.099570156022</v>
      </c>
      <c r="AP28" s="35" t="n">
        <f aca="false">AJ28*AI28*EXP(P28*4)</f>
        <v>0.0391003969654843</v>
      </c>
      <c r="AQ28" s="36" t="n">
        <f aca="false">AK28/W28</f>
        <v>5.64662583564444E-005</v>
      </c>
      <c r="AR28" s="37" t="n">
        <f aca="false">AL28/W28</f>
        <v>0.00130844346717547</v>
      </c>
      <c r="AS28" s="37" t="n">
        <f aca="false">AM28/W28</f>
        <v>6.58692082476566E-006</v>
      </c>
      <c r="AT28" s="37" t="n">
        <f aca="false">AN28/W28</f>
        <v>0.00163608136742251</v>
      </c>
      <c r="AU28" s="37" t="n">
        <f aca="false">AO28/W28</f>
        <v>2.33725909631787</v>
      </c>
      <c r="AV28" s="49" t="n">
        <f aca="false">AP28/W28</f>
        <v>0.000107124375247902</v>
      </c>
      <c r="AW28" s="39" t="n">
        <f aca="false">AK28*1000000</f>
        <v>20610.1843001022</v>
      </c>
      <c r="AX28" s="40" t="n">
        <f aca="false">AL28*1000000</f>
        <v>477581.865519047</v>
      </c>
      <c r="AY28" s="40" t="n">
        <f aca="false">AM28*1000000</f>
        <v>2404.22610103946</v>
      </c>
      <c r="AZ28" s="40" t="n">
        <f aca="false">AN28*1000000</f>
        <v>597169.699109216</v>
      </c>
      <c r="BA28" s="40" t="n">
        <f aca="false">AO28*1000000</f>
        <v>853099570.156022</v>
      </c>
      <c r="BB28" s="41" t="n">
        <f aca="false">AP28*1000000</f>
        <v>39100.3969654843</v>
      </c>
      <c r="BC28" s="39" t="n">
        <f aca="false">AQ28*1000000</f>
        <v>56.4662583564444</v>
      </c>
      <c r="BD28" s="40" t="n">
        <f aca="false">AR28*1000000</f>
        <v>1308.44346717547</v>
      </c>
      <c r="BE28" s="40" t="n">
        <f aca="false">AS28*1000000</f>
        <v>6.58692082476566</v>
      </c>
      <c r="BF28" s="40" t="n">
        <f aca="false">AT28*1000000</f>
        <v>1636.08136742251</v>
      </c>
      <c r="BG28" s="40" t="n">
        <f aca="false">AU28*1000000</f>
        <v>2337259.09631787</v>
      </c>
      <c r="BH28" s="41" t="n">
        <f aca="false">AV28*1000000</f>
        <v>107.124375247902</v>
      </c>
      <c r="BI28" s="0" t="n">
        <v>0.1</v>
      </c>
      <c r="BJ28" s="0" t="n">
        <f aca="false">R28*BI28</f>
        <v>44432.2692789595</v>
      </c>
      <c r="BK28" s="0" t="n">
        <v>0.1</v>
      </c>
      <c r="BL28" s="0" t="n">
        <f aca="false">AI28*BK28</f>
        <v>43680</v>
      </c>
      <c r="BM28" s="45" t="n">
        <v>17.6498016718255</v>
      </c>
      <c r="BN28" s="45" t="n">
        <v>910.91550745518</v>
      </c>
      <c r="BO28" s="45" t="n">
        <v>5.31099102083891</v>
      </c>
      <c r="BP28" s="45" t="n">
        <v>537.6</v>
      </c>
      <c r="BQ28" s="45" t="n">
        <v>384000</v>
      </c>
      <c r="BR28" s="0" t="n">
        <f aca="false">AJ28*0.1</f>
        <v>8.8E-009</v>
      </c>
      <c r="BS28" s="0" t="n">
        <f aca="false">((((BJ28/R28)^2)+((BM28/AD28)^2))^(1/2))*AK28</f>
        <v>0.00810851490520916</v>
      </c>
      <c r="BT28" s="0" t="n">
        <f aca="false">((((BJ28/R28)^2)+((BN28/AE28)^2))^(1/2))*AL28</f>
        <v>0.407548354200446</v>
      </c>
      <c r="BU28" s="0" t="n">
        <f aca="false">((((BJ28/R28)^2)+((BO28/AF28)^2))^(1/2))*AM28</f>
        <v>0.00237200968797855</v>
      </c>
      <c r="BV28" s="0" t="n">
        <f aca="false">((((BJ28/R28)^2)+((BP28/AG28)^2))^(1/2))*AN28</f>
        <v>0.246219374584561</v>
      </c>
      <c r="BW28" s="0" t="n">
        <f aca="false">((((BJ28/R28)^2)+((BQ28/AH28)^2))^(1/2))*AO28</f>
        <v>190.758863044472</v>
      </c>
      <c r="BX28" s="46" t="n">
        <f aca="false">((((BL28/AI28)^2)+((BR28/AJ28)^2))^(1/2))*AP28</f>
        <v>0.00552963116827598</v>
      </c>
    </row>
    <row r="29" customFormat="false" ht="15" hidden="false" customHeight="true" outlineLevel="0" collapsed="false">
      <c r="A29" s="24" t="n">
        <v>4.61191779259034</v>
      </c>
      <c r="B29" s="24" t="n">
        <v>-74.1030729434053</v>
      </c>
      <c r="C29" s="47" t="n">
        <v>29</v>
      </c>
      <c r="D29" s="47" t="n">
        <v>25</v>
      </c>
      <c r="E29" s="47" t="n">
        <v>2318</v>
      </c>
      <c r="F29" s="27" t="s">
        <v>152</v>
      </c>
      <c r="G29" s="28" t="s">
        <v>153</v>
      </c>
      <c r="H29" s="27" t="s">
        <v>154</v>
      </c>
      <c r="I29" s="28" t="s">
        <v>155</v>
      </c>
      <c r="J29" s="28" t="s">
        <v>65</v>
      </c>
      <c r="K29" s="28" t="n">
        <v>60</v>
      </c>
      <c r="L29" s="28"/>
      <c r="M29" s="28" t="n">
        <v>1965</v>
      </c>
      <c r="N29" s="29" t="s">
        <v>67</v>
      </c>
      <c r="O29" s="29" t="s">
        <v>68</v>
      </c>
      <c r="P29" s="56" t="n">
        <v>0.00426891489573758</v>
      </c>
      <c r="Q29" s="31" t="n">
        <v>436800</v>
      </c>
      <c r="R29" s="31" t="n">
        <v>444322.692789595</v>
      </c>
      <c r="S29" s="29" t="s">
        <v>69</v>
      </c>
      <c r="T29" s="29"/>
      <c r="U29" s="29"/>
      <c r="V29" s="48" t="n">
        <f aca="false">IF(S29="m3_año",R29,IF(OR(O29="CG1",O29="CG3",O29="HG2"),T29,R29))</f>
        <v>444322.692789595</v>
      </c>
      <c r="W29" s="28" t="n">
        <v>365</v>
      </c>
      <c r="X29" s="54"/>
      <c r="Y29" s="28"/>
      <c r="Z29" s="28" t="n">
        <v>8760</v>
      </c>
      <c r="AA29" s="32" t="s">
        <v>156</v>
      </c>
      <c r="AB29" s="32"/>
      <c r="AC29" s="33" t="s">
        <v>72</v>
      </c>
      <c r="AD29" s="33" t="n">
        <f aca="false">VLOOKUP($O29,Parámetros!$B$4:$H$25,3,0)</f>
        <v>46.3856216091623</v>
      </c>
      <c r="AE29" s="33" t="n">
        <f aca="false">VLOOKUP($O29,Parámetros!$B$4:$H$25,4,0)</f>
        <v>1074.85364414012</v>
      </c>
      <c r="AF29" s="33" t="n">
        <f aca="false">VLOOKUP($O29,Parámetros!$B$4:$H$25,5,0)</f>
        <v>5.41099102083891</v>
      </c>
      <c r="AG29" s="33" t="n">
        <f aca="false">VLOOKUP($O29,Parámetros!$B$4:$H$25,6,0)</f>
        <v>1344</v>
      </c>
      <c r="AH29" s="33" t="n">
        <f aca="false">VLOOKUP($O29,Parámetros!$B$4:$H$25,7,0)</f>
        <v>1920000</v>
      </c>
      <c r="AI29" s="51" t="n">
        <v>436800</v>
      </c>
      <c r="AJ29" s="52" t="n">
        <v>8.8E-008</v>
      </c>
      <c r="AK29" s="34" t="n">
        <f aca="false">AD29*V29/1000000000</f>
        <v>0.0206101843001022</v>
      </c>
      <c r="AL29" s="34" t="n">
        <f aca="false">AE29*V29/1000000000</f>
        <v>0.477581865519047</v>
      </c>
      <c r="AM29" s="34" t="n">
        <f aca="false">AF29*V29/1000000000</f>
        <v>0.00240422610103946</v>
      </c>
      <c r="AN29" s="34" t="n">
        <f aca="false">AG29*V29/1000000000</f>
        <v>0.597169699109216</v>
      </c>
      <c r="AO29" s="34" t="n">
        <f aca="false">AH29*V29/1000000000</f>
        <v>853.099570156022</v>
      </c>
      <c r="AP29" s="35" t="n">
        <f aca="false">AJ29*AI29*EXP(P29*4)</f>
        <v>0.0391003969654843</v>
      </c>
      <c r="AQ29" s="36" t="n">
        <f aca="false">AK29/W29</f>
        <v>5.64662583564444E-005</v>
      </c>
      <c r="AR29" s="37" t="n">
        <f aca="false">AL29/W29</f>
        <v>0.00130844346717547</v>
      </c>
      <c r="AS29" s="37" t="n">
        <f aca="false">AM29/W29</f>
        <v>6.58692082476566E-006</v>
      </c>
      <c r="AT29" s="37" t="n">
        <f aca="false">AN29/W29</f>
        <v>0.00163608136742251</v>
      </c>
      <c r="AU29" s="37" t="n">
        <f aca="false">AO29/W29</f>
        <v>2.33725909631787</v>
      </c>
      <c r="AV29" s="49" t="n">
        <f aca="false">AP29/W29</f>
        <v>0.000107124375247902</v>
      </c>
      <c r="AW29" s="39" t="n">
        <f aca="false">AK29*1000000</f>
        <v>20610.1843001022</v>
      </c>
      <c r="AX29" s="40" t="n">
        <f aca="false">AL29*1000000</f>
        <v>477581.865519047</v>
      </c>
      <c r="AY29" s="40" t="n">
        <f aca="false">AM29*1000000</f>
        <v>2404.22610103946</v>
      </c>
      <c r="AZ29" s="40" t="n">
        <f aca="false">AN29*1000000</f>
        <v>597169.699109216</v>
      </c>
      <c r="BA29" s="40" t="n">
        <f aca="false">AO29*1000000</f>
        <v>853099570.156022</v>
      </c>
      <c r="BB29" s="41" t="n">
        <f aca="false">AP29*1000000</f>
        <v>39100.3969654843</v>
      </c>
      <c r="BC29" s="39" t="n">
        <f aca="false">AQ29*1000000</f>
        <v>56.4662583564444</v>
      </c>
      <c r="BD29" s="40" t="n">
        <f aca="false">AR29*1000000</f>
        <v>1308.44346717547</v>
      </c>
      <c r="BE29" s="40" t="n">
        <f aca="false">AS29*1000000</f>
        <v>6.58692082476566</v>
      </c>
      <c r="BF29" s="40" t="n">
        <f aca="false">AT29*1000000</f>
        <v>1636.08136742251</v>
      </c>
      <c r="BG29" s="40" t="n">
        <f aca="false">AU29*1000000</f>
        <v>2337259.09631787</v>
      </c>
      <c r="BH29" s="41" t="n">
        <f aca="false">AV29*1000000</f>
        <v>107.124375247902</v>
      </c>
      <c r="BI29" s="0" t="n">
        <v>0.1</v>
      </c>
      <c r="BJ29" s="0" t="n">
        <f aca="false">R29*BI29</f>
        <v>44432.2692789595</v>
      </c>
      <c r="BK29" s="0" t="n">
        <v>0.1</v>
      </c>
      <c r="BL29" s="0" t="n">
        <f aca="false">AI29*BK29</f>
        <v>43680</v>
      </c>
      <c r="BM29" s="45" t="n">
        <v>17.6498016718255</v>
      </c>
      <c r="BN29" s="45" t="n">
        <v>910.91550745518</v>
      </c>
      <c r="BO29" s="45" t="n">
        <v>5.31099102083891</v>
      </c>
      <c r="BP29" s="45" t="n">
        <v>537.6</v>
      </c>
      <c r="BQ29" s="45" t="n">
        <v>384000</v>
      </c>
      <c r="BR29" s="0" t="n">
        <f aca="false">AJ29*0.1</f>
        <v>8.8E-009</v>
      </c>
      <c r="BS29" s="0" t="n">
        <f aca="false">((((BJ29/R29)^2)+((BM29/AD29)^2))^(1/2))*AK29</f>
        <v>0.00810851490520916</v>
      </c>
      <c r="BT29" s="0" t="n">
        <f aca="false">((((BJ29/R29)^2)+((BN29/AE29)^2))^(1/2))*AL29</f>
        <v>0.407548354200446</v>
      </c>
      <c r="BU29" s="0" t="n">
        <f aca="false">((((BJ29/R29)^2)+((BO29/AF29)^2))^(1/2))*AM29</f>
        <v>0.00237200968797855</v>
      </c>
      <c r="BV29" s="0" t="n">
        <f aca="false">((((BJ29/R29)^2)+((BP29/AG29)^2))^(1/2))*AN29</f>
        <v>0.246219374584561</v>
      </c>
      <c r="BW29" s="0" t="n">
        <f aca="false">((((BJ29/R29)^2)+((BQ29/AH29)^2))^(1/2))*AO29</f>
        <v>190.758863044472</v>
      </c>
      <c r="BX29" s="46" t="n">
        <f aca="false">((((BL29/AI29)^2)+((BR29/AJ29)^2))^(1/2))*AP29</f>
        <v>0.00552963116827598</v>
      </c>
    </row>
    <row r="30" customFormat="false" ht="15" hidden="false" customHeight="true" outlineLevel="0" collapsed="false">
      <c r="A30" s="24" t="n">
        <v>4.61191779259034</v>
      </c>
      <c r="B30" s="24" t="n">
        <v>-74.1030729434053</v>
      </c>
      <c r="C30" s="47" t="n">
        <v>29</v>
      </c>
      <c r="D30" s="47" t="n">
        <v>25</v>
      </c>
      <c r="E30" s="47" t="n">
        <v>2318</v>
      </c>
      <c r="F30" s="27" t="s">
        <v>152</v>
      </c>
      <c r="G30" s="28" t="s">
        <v>153</v>
      </c>
      <c r="H30" s="27" t="s">
        <v>154</v>
      </c>
      <c r="I30" s="28" t="s">
        <v>155</v>
      </c>
      <c r="J30" s="28" t="s">
        <v>76</v>
      </c>
      <c r="K30" s="28" t="n">
        <v>3484.74</v>
      </c>
      <c r="L30" s="28"/>
      <c r="M30" s="28" t="n">
        <v>2000</v>
      </c>
      <c r="N30" s="29" t="s">
        <v>67</v>
      </c>
      <c r="O30" s="29" t="s">
        <v>145</v>
      </c>
      <c r="P30" s="56" t="n">
        <v>0.00426891489573758</v>
      </c>
      <c r="Q30" s="31" t="n">
        <v>3494400</v>
      </c>
      <c r="R30" s="31" t="n">
        <v>3554581.54231676</v>
      </c>
      <c r="S30" s="29" t="s">
        <v>69</v>
      </c>
      <c r="T30" s="29"/>
      <c r="U30" s="29"/>
      <c r="V30" s="48" t="n">
        <f aca="false">IF(S30="m3_año",R30,IF(OR(O30="CG1",O30="CG3",O30="HG2"),T30,R30))</f>
        <v>3554581.54231676</v>
      </c>
      <c r="W30" s="28" t="n">
        <v>365</v>
      </c>
      <c r="X30" s="54"/>
      <c r="Y30" s="28"/>
      <c r="Z30" s="28" t="n">
        <v>8760</v>
      </c>
      <c r="AA30" s="32" t="s">
        <v>156</v>
      </c>
      <c r="AB30" s="32"/>
      <c r="AC30" s="33" t="s">
        <v>72</v>
      </c>
      <c r="AD30" s="33" t="n">
        <f aca="false">VLOOKUP($O30,Parámetros!$B$4:$H$25,3,0)</f>
        <v>196.356974196937</v>
      </c>
      <c r="AE30" s="33" t="n">
        <f aca="false">VLOOKUP($O30,Parámetros!$B$4:$H$25,4,0)</f>
        <v>1220.72799074218</v>
      </c>
      <c r="AF30" s="33" t="n">
        <f aca="false">VLOOKUP($O30,Parámetros!$B$4:$H$25,5,0)</f>
        <v>69.6558973259153</v>
      </c>
      <c r="AG30" s="33" t="n">
        <f aca="false">VLOOKUP($O30,Parámetros!$B$4:$H$25,6,0)</f>
        <v>640</v>
      </c>
      <c r="AH30" s="33" t="n">
        <f aca="false">VLOOKUP($O30,Parámetros!$B$4:$H$25,7,0)</f>
        <v>1920000</v>
      </c>
      <c r="AI30" s="51" t="n">
        <v>3494400</v>
      </c>
      <c r="AJ30" s="52" t="n">
        <v>8.8E-008</v>
      </c>
      <c r="AK30" s="34" t="n">
        <f aca="false">AD30*V30/1000000000</f>
        <v>0.6979668761856</v>
      </c>
      <c r="AL30" s="34" t="n">
        <f aca="false">AE30*V30/1000000000</f>
        <v>4.33917718408158</v>
      </c>
      <c r="AM30" s="34" t="n">
        <f aca="false">AF30*V30/1000000000</f>
        <v>0.24759756694821</v>
      </c>
      <c r="AN30" s="34" t="n">
        <f aca="false">AG30*V30/1000000000</f>
        <v>2.27493218708273</v>
      </c>
      <c r="AO30" s="34" t="n">
        <f aca="false">AH30*V30/1000000000</f>
        <v>6824.79656124818</v>
      </c>
      <c r="AP30" s="35" t="n">
        <f aca="false">AJ30*AI30*EXP(P30*4)</f>
        <v>0.312803175723875</v>
      </c>
      <c r="AQ30" s="36" t="n">
        <f aca="false">AK30/W30</f>
        <v>0.00191223801694685</v>
      </c>
      <c r="AR30" s="37" t="n">
        <f aca="false">AL30/W30</f>
        <v>0.0118881566687167</v>
      </c>
      <c r="AS30" s="37" t="n">
        <f aca="false">AM30/W30</f>
        <v>0.000678349498488246</v>
      </c>
      <c r="AT30" s="37" t="n">
        <f aca="false">AN30/W30</f>
        <v>0.00623269092351432</v>
      </c>
      <c r="AU30" s="37" t="n">
        <f aca="false">AO30/W30</f>
        <v>18.698072770543</v>
      </c>
      <c r="AV30" s="49" t="n">
        <f aca="false">AP30/W30</f>
        <v>0.000856995001983218</v>
      </c>
      <c r="AW30" s="39" t="n">
        <f aca="false">AK30*1000000</f>
        <v>697966.876185601</v>
      </c>
      <c r="AX30" s="40" t="n">
        <f aca="false">AL30*1000000</f>
        <v>4339177.18408158</v>
      </c>
      <c r="AY30" s="40" t="n">
        <f aca="false">AM30*1000000</f>
        <v>247597.56694821</v>
      </c>
      <c r="AZ30" s="40" t="n">
        <f aca="false">AN30*1000000</f>
        <v>2274932.18708273</v>
      </c>
      <c r="BA30" s="40" t="n">
        <f aca="false">AO30*1000000</f>
        <v>6824796561.24818</v>
      </c>
      <c r="BB30" s="41" t="n">
        <f aca="false">AP30*1000000</f>
        <v>312803.175723875</v>
      </c>
      <c r="BC30" s="39" t="n">
        <f aca="false">AQ30*1000000</f>
        <v>1912.23801694685</v>
      </c>
      <c r="BD30" s="40" t="n">
        <f aca="false">AR30*1000000</f>
        <v>11888.1566687167</v>
      </c>
      <c r="BE30" s="40" t="n">
        <f aca="false">AS30*1000000</f>
        <v>678.349498488246</v>
      </c>
      <c r="BF30" s="40" t="n">
        <f aca="false">AT30*1000000</f>
        <v>6232.69092351432</v>
      </c>
      <c r="BG30" s="40" t="n">
        <f aca="false">AU30*1000000</f>
        <v>18698072.770543</v>
      </c>
      <c r="BH30" s="41" t="n">
        <f aca="false">AV30*1000000</f>
        <v>856.995001983219</v>
      </c>
      <c r="BI30" s="0" t="n">
        <v>0.1</v>
      </c>
      <c r="BJ30" s="0" t="n">
        <f aca="false">R30*BI30</f>
        <v>355458.154231676</v>
      </c>
      <c r="BK30" s="0" t="n">
        <v>0.1</v>
      </c>
      <c r="BL30" s="0" t="n">
        <f aca="false">AI30*BK30</f>
        <v>349440</v>
      </c>
      <c r="BM30" s="45" t="n">
        <v>187.562005220738</v>
      </c>
      <c r="BN30" s="45" t="n">
        <v>1012.03746873145</v>
      </c>
      <c r="BO30" s="45" t="n">
        <v>69.5558973259153</v>
      </c>
      <c r="BP30" s="45" t="n">
        <v>256</v>
      </c>
      <c r="BQ30" s="45" t="n">
        <v>384000</v>
      </c>
      <c r="BR30" s="0" t="n">
        <f aca="false">AJ30*0.1</f>
        <v>8.8E-009</v>
      </c>
      <c r="BS30" s="0" t="n">
        <f aca="false">((((BJ30/R30)^2)+((BM30/AD30)^2))^(1/2))*AK30</f>
        <v>0.67034796211752</v>
      </c>
      <c r="BT30" s="0" t="n">
        <f aca="false">((((BJ30/R30)^2)+((BN30/AE30)^2))^(1/2))*AL30</f>
        <v>3.6234449618409</v>
      </c>
      <c r="BU30" s="0" t="n">
        <f aca="false">((((BJ30/R30)^2)+((BO30/AF30)^2))^(1/2))*AM30</f>
        <v>0.24847878362645</v>
      </c>
      <c r="BV30" s="0" t="n">
        <f aca="false">((((BJ30/R30)^2)+((BP30/AG30)^2))^(1/2))*AN30</f>
        <v>0.937978569845948</v>
      </c>
      <c r="BW30" s="0" t="n">
        <f aca="false">((((BJ30/R30)^2)+((BQ30/AH30)^2))^(1/2))*AO30</f>
        <v>1526.07090435577</v>
      </c>
      <c r="BX30" s="46" t="n">
        <f aca="false">((((BL30/AI30)^2)+((BR30/AJ30)^2))^(1/2))*AP30</f>
        <v>0.0442370493462078</v>
      </c>
    </row>
    <row r="31" customFormat="false" ht="15" hidden="false" customHeight="true" outlineLevel="0" collapsed="false">
      <c r="A31" s="24" t="n">
        <v>4.61191779259034</v>
      </c>
      <c r="B31" s="24" t="n">
        <v>-74.1030729434053</v>
      </c>
      <c r="C31" s="47" t="n">
        <v>29</v>
      </c>
      <c r="D31" s="47" t="n">
        <v>25</v>
      </c>
      <c r="E31" s="47" t="n">
        <v>2318</v>
      </c>
      <c r="F31" s="27" t="s">
        <v>152</v>
      </c>
      <c r="G31" s="28" t="s">
        <v>153</v>
      </c>
      <c r="H31" s="27" t="s">
        <v>154</v>
      </c>
      <c r="I31" s="28" t="s">
        <v>155</v>
      </c>
      <c r="J31" s="28" t="s">
        <v>76</v>
      </c>
      <c r="K31" s="28" t="n">
        <v>3484.74</v>
      </c>
      <c r="L31" s="28"/>
      <c r="M31" s="28" t="n">
        <v>2000</v>
      </c>
      <c r="N31" s="29" t="s">
        <v>67</v>
      </c>
      <c r="O31" s="29" t="s">
        <v>145</v>
      </c>
      <c r="P31" s="56" t="n">
        <v>0.00426891489573758</v>
      </c>
      <c r="Q31" s="31" t="n">
        <v>3494400</v>
      </c>
      <c r="R31" s="31" t="n">
        <v>3554581.54231676</v>
      </c>
      <c r="S31" s="29" t="s">
        <v>69</v>
      </c>
      <c r="T31" s="29"/>
      <c r="U31" s="29"/>
      <c r="V31" s="48" t="n">
        <f aca="false">IF(S31="m3_año",R31,IF(OR(O31="CG1",O31="CG3",O31="HG2"),T31,R31))</f>
        <v>3554581.54231676</v>
      </c>
      <c r="W31" s="28" t="n">
        <v>365</v>
      </c>
      <c r="X31" s="54"/>
      <c r="Y31" s="28"/>
      <c r="Z31" s="28" t="n">
        <v>8760</v>
      </c>
      <c r="AA31" s="32" t="s">
        <v>156</v>
      </c>
      <c r="AB31" s="32"/>
      <c r="AC31" s="33" t="s">
        <v>72</v>
      </c>
      <c r="AD31" s="33" t="n">
        <f aca="false">VLOOKUP($O31,Parámetros!$B$4:$H$25,3,0)</f>
        <v>196.356974196937</v>
      </c>
      <c r="AE31" s="33" t="n">
        <f aca="false">VLOOKUP($O31,Parámetros!$B$4:$H$25,4,0)</f>
        <v>1220.72799074218</v>
      </c>
      <c r="AF31" s="33" t="n">
        <f aca="false">VLOOKUP($O31,Parámetros!$B$4:$H$25,5,0)</f>
        <v>69.6558973259153</v>
      </c>
      <c r="AG31" s="33" t="n">
        <f aca="false">VLOOKUP($O31,Parámetros!$B$4:$H$25,6,0)</f>
        <v>640</v>
      </c>
      <c r="AH31" s="33" t="n">
        <f aca="false">VLOOKUP($O31,Parámetros!$B$4:$H$25,7,0)</f>
        <v>1920000</v>
      </c>
      <c r="AI31" s="51" t="n">
        <v>3494400</v>
      </c>
      <c r="AJ31" s="52" t="n">
        <v>8.8E-008</v>
      </c>
      <c r="AK31" s="34" t="n">
        <f aca="false">AD31*V31/1000000000</f>
        <v>0.6979668761856</v>
      </c>
      <c r="AL31" s="34" t="n">
        <f aca="false">AE31*V31/1000000000</f>
        <v>4.33917718408158</v>
      </c>
      <c r="AM31" s="34" t="n">
        <f aca="false">AF31*V31/1000000000</f>
        <v>0.24759756694821</v>
      </c>
      <c r="AN31" s="34" t="n">
        <f aca="false">AG31*V31/1000000000</f>
        <v>2.27493218708273</v>
      </c>
      <c r="AO31" s="34" t="n">
        <f aca="false">AH31*V31/1000000000</f>
        <v>6824.79656124818</v>
      </c>
      <c r="AP31" s="35" t="n">
        <f aca="false">AJ31*AI31*EXP(P31*4)</f>
        <v>0.312803175723875</v>
      </c>
      <c r="AQ31" s="36" t="n">
        <f aca="false">AK31/W31</f>
        <v>0.00191223801694685</v>
      </c>
      <c r="AR31" s="37" t="n">
        <f aca="false">AL31/W31</f>
        <v>0.0118881566687167</v>
      </c>
      <c r="AS31" s="37" t="n">
        <f aca="false">AM31/W31</f>
        <v>0.000678349498488246</v>
      </c>
      <c r="AT31" s="37" t="n">
        <f aca="false">AN31/W31</f>
        <v>0.00623269092351432</v>
      </c>
      <c r="AU31" s="37" t="n">
        <f aca="false">AO31/W31</f>
        <v>18.698072770543</v>
      </c>
      <c r="AV31" s="49" t="n">
        <f aca="false">AP31/W31</f>
        <v>0.000856995001983218</v>
      </c>
      <c r="AW31" s="39" t="n">
        <f aca="false">AK31*1000000</f>
        <v>697966.876185601</v>
      </c>
      <c r="AX31" s="40" t="n">
        <f aca="false">AL31*1000000</f>
        <v>4339177.18408158</v>
      </c>
      <c r="AY31" s="40" t="n">
        <f aca="false">AM31*1000000</f>
        <v>247597.56694821</v>
      </c>
      <c r="AZ31" s="40" t="n">
        <f aca="false">AN31*1000000</f>
        <v>2274932.18708273</v>
      </c>
      <c r="BA31" s="40" t="n">
        <f aca="false">AO31*1000000</f>
        <v>6824796561.24818</v>
      </c>
      <c r="BB31" s="41" t="n">
        <f aca="false">AP31*1000000</f>
        <v>312803.175723875</v>
      </c>
      <c r="BC31" s="39" t="n">
        <f aca="false">AQ31*1000000</f>
        <v>1912.23801694685</v>
      </c>
      <c r="BD31" s="40" t="n">
        <f aca="false">AR31*1000000</f>
        <v>11888.1566687167</v>
      </c>
      <c r="BE31" s="40" t="n">
        <f aca="false">AS31*1000000</f>
        <v>678.349498488246</v>
      </c>
      <c r="BF31" s="40" t="n">
        <f aca="false">AT31*1000000</f>
        <v>6232.69092351432</v>
      </c>
      <c r="BG31" s="40" t="n">
        <f aca="false">AU31*1000000</f>
        <v>18698072.770543</v>
      </c>
      <c r="BH31" s="41" t="n">
        <f aca="false">AV31*1000000</f>
        <v>856.995001983219</v>
      </c>
      <c r="BI31" s="0" t="n">
        <v>0.1</v>
      </c>
      <c r="BJ31" s="0" t="n">
        <f aca="false">R31*BI31</f>
        <v>355458.154231676</v>
      </c>
      <c r="BK31" s="0" t="n">
        <v>0.1</v>
      </c>
      <c r="BL31" s="0" t="n">
        <f aca="false">AI31*BK31</f>
        <v>349440</v>
      </c>
      <c r="BM31" s="45" t="n">
        <v>187.562005220738</v>
      </c>
      <c r="BN31" s="45" t="n">
        <v>1012.03746873145</v>
      </c>
      <c r="BO31" s="45" t="n">
        <v>69.5558973259153</v>
      </c>
      <c r="BP31" s="45" t="n">
        <v>256</v>
      </c>
      <c r="BQ31" s="45" t="n">
        <v>384000</v>
      </c>
      <c r="BR31" s="0" t="n">
        <f aca="false">AJ31*0.1</f>
        <v>8.8E-009</v>
      </c>
      <c r="BS31" s="0" t="n">
        <f aca="false">((((BJ31/R31)^2)+((BM31/AD31)^2))^(1/2))*AK31</f>
        <v>0.67034796211752</v>
      </c>
      <c r="BT31" s="0" t="n">
        <f aca="false">((((BJ31/R31)^2)+((BN31/AE31)^2))^(1/2))*AL31</f>
        <v>3.6234449618409</v>
      </c>
      <c r="BU31" s="0" t="n">
        <f aca="false">((((BJ31/R31)^2)+((BO31/AF31)^2))^(1/2))*AM31</f>
        <v>0.24847878362645</v>
      </c>
      <c r="BV31" s="0" t="n">
        <f aca="false">((((BJ31/R31)^2)+((BP31/AG31)^2))^(1/2))*AN31</f>
        <v>0.937978569845948</v>
      </c>
      <c r="BW31" s="0" t="n">
        <f aca="false">((((BJ31/R31)^2)+((BQ31/AH31)^2))^(1/2))*AO31</f>
        <v>1526.07090435577</v>
      </c>
      <c r="BX31" s="46" t="n">
        <f aca="false">((((BL31/AI31)^2)+((BR31/AJ31)^2))^(1/2))*AP31</f>
        <v>0.0442370493462078</v>
      </c>
    </row>
    <row r="32" customFormat="false" ht="30" hidden="false" customHeight="true" outlineLevel="0" collapsed="false">
      <c r="A32" s="24" t="n">
        <v>4.67438888888889</v>
      </c>
      <c r="B32" s="24" t="n">
        <v>-74.1444444444444</v>
      </c>
      <c r="C32" s="47" t="n">
        <v>24</v>
      </c>
      <c r="D32" s="47" t="n">
        <v>32</v>
      </c>
      <c r="E32" s="47" t="n">
        <v>1911</v>
      </c>
      <c r="F32" s="27" t="s">
        <v>157</v>
      </c>
      <c r="G32" s="28" t="s">
        <v>158</v>
      </c>
      <c r="H32" s="27" t="s">
        <v>159</v>
      </c>
      <c r="I32" s="28" t="s">
        <v>155</v>
      </c>
      <c r="J32" s="28" t="s">
        <v>65</v>
      </c>
      <c r="K32" s="28" t="n">
        <v>80</v>
      </c>
      <c r="L32" s="28"/>
      <c r="M32" s="28" t="n">
        <v>2006</v>
      </c>
      <c r="N32" s="29" t="s">
        <v>67</v>
      </c>
      <c r="O32" s="29" t="s">
        <v>68</v>
      </c>
      <c r="P32" s="30" t="n">
        <v>0.0356710045865324</v>
      </c>
      <c r="Q32" s="31" t="n">
        <v>249600</v>
      </c>
      <c r="R32" s="31" t="n">
        <v>287879.979330734</v>
      </c>
      <c r="S32" s="29" t="s">
        <v>69</v>
      </c>
      <c r="T32" s="29"/>
      <c r="U32" s="29"/>
      <c r="V32" s="48" t="n">
        <f aca="false">IF(S32="m3_año",R32,IF(OR(O32="CG1",O32="CG3",O32="HG2"),T32,R32))</f>
        <v>287879.979330734</v>
      </c>
      <c r="W32" s="28" t="n">
        <v>365</v>
      </c>
      <c r="X32" s="60"/>
      <c r="Y32" s="28"/>
      <c r="Z32" s="28" t="n">
        <v>0</v>
      </c>
      <c r="AA32" s="32" t="s">
        <v>160</v>
      </c>
      <c r="AB32" s="32"/>
      <c r="AC32" s="33" t="s">
        <v>72</v>
      </c>
      <c r="AD32" s="33" t="n">
        <f aca="false">VLOOKUP($O32,Parámetros!$B$4:$H$25,3,0)</f>
        <v>46.3856216091623</v>
      </c>
      <c r="AE32" s="33" t="n">
        <f aca="false">VLOOKUP($O32,Parámetros!$B$4:$H$25,4,0)</f>
        <v>1074.85364414012</v>
      </c>
      <c r="AF32" s="33" t="n">
        <f aca="false">VLOOKUP($O32,Parámetros!$B$4:$H$25,5,0)</f>
        <v>5.41099102083891</v>
      </c>
      <c r="AG32" s="33" t="n">
        <f aca="false">VLOOKUP($O32,Parámetros!$B$4:$H$25,6,0)</f>
        <v>1344</v>
      </c>
      <c r="AH32" s="33" t="n">
        <f aca="false">VLOOKUP($O32,Parámetros!$B$4:$H$25,7,0)</f>
        <v>1920000</v>
      </c>
      <c r="AI32" s="2" t="n">
        <v>29509.1627659574</v>
      </c>
      <c r="AJ32" s="2" t="n">
        <v>1.9976E-005</v>
      </c>
      <c r="AK32" s="34" t="n">
        <f aca="false">AD32*V32/1000000000</f>
        <v>0.0133534917900889</v>
      </c>
      <c r="AL32" s="34" t="n">
        <f aca="false">AE32*V32/1000000000</f>
        <v>0.309428844858622</v>
      </c>
      <c r="AM32" s="34" t="n">
        <f aca="false">AF32*V32/1000000000</f>
        <v>0.00155771598323789</v>
      </c>
      <c r="AN32" s="34" t="n">
        <f aca="false">AG32*V32/1000000000</f>
        <v>0.386910692220506</v>
      </c>
      <c r="AO32" s="34" t="n">
        <f aca="false">AH32*V32/1000000000</f>
        <v>552.729560315009</v>
      </c>
      <c r="AP32" s="35" t="n">
        <f aca="false">AJ32*AI32*EXP(P32*4)</f>
        <v>0.679880052125845</v>
      </c>
      <c r="AQ32" s="36" t="n">
        <f aca="false">AK32/W32</f>
        <v>3.65849090139422E-005</v>
      </c>
      <c r="AR32" s="37" t="n">
        <f aca="false">AL32/W32</f>
        <v>0.000847750259886635</v>
      </c>
      <c r="AS32" s="37" t="n">
        <f aca="false">AM32/W32</f>
        <v>4.26771502256957E-006</v>
      </c>
      <c r="AT32" s="37" t="n">
        <f aca="false">AN32/W32</f>
        <v>0.00106002929375481</v>
      </c>
      <c r="AU32" s="37" t="n">
        <f aca="false">AO32/W32</f>
        <v>1.51432756250687</v>
      </c>
      <c r="AV32" s="49" t="n">
        <f aca="false">AP32/W32</f>
        <v>0.00186268507431738</v>
      </c>
      <c r="AW32" s="39" t="n">
        <f aca="false">AK32*1000000</f>
        <v>13353.4917900889</v>
      </c>
      <c r="AX32" s="40" t="n">
        <f aca="false">AL32*1000000</f>
        <v>309428.844858622</v>
      </c>
      <c r="AY32" s="40" t="n">
        <f aca="false">AM32*1000000</f>
        <v>1557.71598323789</v>
      </c>
      <c r="AZ32" s="40" t="n">
        <f aca="false">AN32*1000000</f>
        <v>386910.692220506</v>
      </c>
      <c r="BA32" s="40" t="n">
        <f aca="false">AO32*1000000</f>
        <v>552729560.315009</v>
      </c>
      <c r="BB32" s="41" t="n">
        <f aca="false">AP32*1000000</f>
        <v>679880.052125845</v>
      </c>
      <c r="BC32" s="39" t="n">
        <f aca="false">AQ32*1000000</f>
        <v>36.5849090139422</v>
      </c>
      <c r="BD32" s="40" t="n">
        <f aca="false">AR32*1000000</f>
        <v>847.750259886635</v>
      </c>
      <c r="BE32" s="40" t="n">
        <f aca="false">AS32*1000000</f>
        <v>4.26771502256957</v>
      </c>
      <c r="BF32" s="40" t="n">
        <f aca="false">AT32*1000000</f>
        <v>1060.02929375481</v>
      </c>
      <c r="BG32" s="40" t="n">
        <f aca="false">AU32*1000000</f>
        <v>1514327.56250687</v>
      </c>
      <c r="BH32" s="41" t="n">
        <f aca="false">AV32*1000000</f>
        <v>1862.68507431738</v>
      </c>
      <c r="BI32" s="0" t="n">
        <v>0.1</v>
      </c>
      <c r="BJ32" s="0" t="n">
        <f aca="false">R32*BI32</f>
        <v>28787.9979330734</v>
      </c>
      <c r="BK32" s="0" t="n">
        <v>0.1</v>
      </c>
      <c r="BL32" s="0" t="n">
        <f aca="false">AI32*BK32</f>
        <v>2950.91627659574</v>
      </c>
      <c r="BM32" s="45" t="n">
        <v>17.6498016718255</v>
      </c>
      <c r="BN32" s="45" t="n">
        <v>910.91550745518</v>
      </c>
      <c r="BO32" s="45" t="n">
        <v>5.31099102083891</v>
      </c>
      <c r="BP32" s="45" t="n">
        <v>537.6</v>
      </c>
      <c r="BQ32" s="45" t="n">
        <v>384000</v>
      </c>
      <c r="BR32" s="0" t="n">
        <f aca="false">AJ32*0.1</f>
        <v>1.9976E-006</v>
      </c>
      <c r="BS32" s="0" t="n">
        <f aca="false">((((BJ32/R32)^2)+((BM32/AD32)^2))^(1/2))*AK32</f>
        <v>0.0052535671510704</v>
      </c>
      <c r="BT32" s="0" t="n">
        <f aca="false">((((BJ32/R32)^2)+((BN32/AE32)^2))^(1/2))*AL32</f>
        <v>0.264053611682303</v>
      </c>
      <c r="BU32" s="0" t="n">
        <f aca="false">((((BJ32/R32)^2)+((BO32/AF32)^2))^(1/2))*AM32</f>
        <v>0.00153684272945952</v>
      </c>
      <c r="BV32" s="0" t="n">
        <f aca="false">((((BJ32/R32)^2)+((BP32/AG32)^2))^(1/2))*AN32</f>
        <v>0.159527365170599</v>
      </c>
      <c r="BW32" s="0" t="n">
        <f aca="false">((((BJ32/R32)^2)+((BQ32/AH32)^2))^(1/2))*AO32</f>
        <v>123.594087003793</v>
      </c>
      <c r="BX32" s="46" t="n">
        <f aca="false">((((BL32/AI32)^2)+((BR32/AJ32)^2))^(1/2))*AP32</f>
        <v>0.0961495590503296</v>
      </c>
    </row>
    <row r="33" customFormat="false" ht="30" hidden="false" customHeight="true" outlineLevel="0" collapsed="false">
      <c r="A33" s="24" t="n">
        <v>4.67438888888889</v>
      </c>
      <c r="B33" s="24" t="n">
        <v>-74.1444444444444</v>
      </c>
      <c r="C33" s="47" t="n">
        <v>24</v>
      </c>
      <c r="D33" s="47" t="n">
        <v>32</v>
      </c>
      <c r="E33" s="47" t="n">
        <v>1911</v>
      </c>
      <c r="F33" s="27" t="s">
        <v>157</v>
      </c>
      <c r="G33" s="28" t="s">
        <v>158</v>
      </c>
      <c r="H33" s="27" t="s">
        <v>159</v>
      </c>
      <c r="I33" s="28" t="s">
        <v>155</v>
      </c>
      <c r="J33" s="28" t="s">
        <v>65</v>
      </c>
      <c r="K33" s="28" t="n">
        <v>30</v>
      </c>
      <c r="L33" s="28"/>
      <c r="M33" s="28" t="n">
        <v>1980</v>
      </c>
      <c r="N33" s="29" t="s">
        <v>67</v>
      </c>
      <c r="O33" s="29" t="s">
        <v>68</v>
      </c>
      <c r="P33" s="30" t="n">
        <v>0.0356710045865324</v>
      </c>
      <c r="Q33" s="31" t="n">
        <v>99840</v>
      </c>
      <c r="R33" s="31" t="n">
        <v>115151.991732294</v>
      </c>
      <c r="S33" s="29" t="s">
        <v>69</v>
      </c>
      <c r="T33" s="29"/>
      <c r="U33" s="29"/>
      <c r="V33" s="48" t="n">
        <f aca="false">IF(S33="m3_año",R33,IF(OR(O33="CG1",O33="CG3",O33="HG2"),T33,R33))</f>
        <v>115151.991732294</v>
      </c>
      <c r="W33" s="28" t="n">
        <v>365</v>
      </c>
      <c r="X33" s="60"/>
      <c r="Y33" s="28"/>
      <c r="Z33" s="28" t="n">
        <v>0</v>
      </c>
      <c r="AA33" s="32" t="s">
        <v>160</v>
      </c>
      <c r="AB33" s="32"/>
      <c r="AC33" s="33" t="s">
        <v>72</v>
      </c>
      <c r="AD33" s="33" t="n">
        <f aca="false">VLOOKUP($O33,Parámetros!$B$4:$H$25,3,0)</f>
        <v>46.3856216091623</v>
      </c>
      <c r="AE33" s="33" t="n">
        <f aca="false">VLOOKUP($O33,Parámetros!$B$4:$H$25,4,0)</f>
        <v>1074.85364414012</v>
      </c>
      <c r="AF33" s="33" t="n">
        <f aca="false">VLOOKUP($O33,Parámetros!$B$4:$H$25,5,0)</f>
        <v>5.41099102083891</v>
      </c>
      <c r="AG33" s="33" t="n">
        <f aca="false">VLOOKUP($O33,Parámetros!$B$4:$H$25,6,0)</f>
        <v>1344</v>
      </c>
      <c r="AH33" s="33" t="n">
        <f aca="false">VLOOKUP($O33,Parámetros!$B$4:$H$25,7,0)</f>
        <v>1920000</v>
      </c>
      <c r="AI33" s="2" t="n">
        <v>29509.1627659574</v>
      </c>
      <c r="AJ33" s="2" t="n">
        <v>1.9976E-005</v>
      </c>
      <c r="AK33" s="34" t="n">
        <f aca="false">AD33*V33/1000000000</f>
        <v>0.00534139671603557</v>
      </c>
      <c r="AL33" s="34" t="n">
        <f aca="false">AE33*V33/1000000000</f>
        <v>0.123771537943449</v>
      </c>
      <c r="AM33" s="34" t="n">
        <f aca="false">AF33*V33/1000000000</f>
        <v>0.000623086393295159</v>
      </c>
      <c r="AN33" s="34" t="n">
        <f aca="false">AG33*V33/1000000000</f>
        <v>0.154764276888203</v>
      </c>
      <c r="AO33" s="34" t="n">
        <f aca="false">AH33*V33/1000000000</f>
        <v>221.091824126004</v>
      </c>
      <c r="AP33" s="35" t="n">
        <f aca="false">AJ33*AI33*EXP(P33*4)</f>
        <v>0.679880052125845</v>
      </c>
      <c r="AQ33" s="36" t="n">
        <f aca="false">AK33/W33</f>
        <v>1.46339636055769E-005</v>
      </c>
      <c r="AR33" s="37" t="n">
        <f aca="false">AL33/W33</f>
        <v>0.000339100103954655</v>
      </c>
      <c r="AS33" s="37" t="n">
        <f aca="false">AM33/W33</f>
        <v>1.70708600902783E-006</v>
      </c>
      <c r="AT33" s="37" t="n">
        <f aca="false">AN33/W33</f>
        <v>0.000424011717501926</v>
      </c>
      <c r="AU33" s="37" t="n">
        <f aca="false">AO33/W33</f>
        <v>0.605731025002752</v>
      </c>
      <c r="AV33" s="49" t="n">
        <f aca="false">AP33/W33</f>
        <v>0.00186268507431738</v>
      </c>
      <c r="AW33" s="39" t="n">
        <f aca="false">AK33*1000000</f>
        <v>5341.39671603557</v>
      </c>
      <c r="AX33" s="40" t="n">
        <f aca="false">AL33*1000000</f>
        <v>123771.537943449</v>
      </c>
      <c r="AY33" s="40" t="n">
        <f aca="false">AM33*1000000</f>
        <v>623.086393295159</v>
      </c>
      <c r="AZ33" s="40" t="n">
        <f aca="false">AN33*1000000</f>
        <v>154764.276888203</v>
      </c>
      <c r="BA33" s="40" t="n">
        <f aca="false">AO33*1000000</f>
        <v>221091824.126004</v>
      </c>
      <c r="BB33" s="41" t="n">
        <f aca="false">AP33*1000000</f>
        <v>679880.052125845</v>
      </c>
      <c r="BC33" s="39" t="n">
        <f aca="false">AQ33*1000000</f>
        <v>14.6339636055769</v>
      </c>
      <c r="BD33" s="40" t="n">
        <f aca="false">AR33*1000000</f>
        <v>339.100103954655</v>
      </c>
      <c r="BE33" s="40" t="n">
        <f aca="false">AS33*1000000</f>
        <v>1.70708600902783</v>
      </c>
      <c r="BF33" s="40" t="n">
        <f aca="false">AT33*1000000</f>
        <v>424.011717501926</v>
      </c>
      <c r="BG33" s="40" t="n">
        <f aca="false">AU33*1000000</f>
        <v>605731.025002752</v>
      </c>
      <c r="BH33" s="41" t="n">
        <f aca="false">AV33*1000000</f>
        <v>1862.68507431738</v>
      </c>
      <c r="BI33" s="0" t="n">
        <v>0.1</v>
      </c>
      <c r="BJ33" s="0" t="n">
        <f aca="false">R33*BI33</f>
        <v>11515.1991732294</v>
      </c>
      <c r="BK33" s="0" t="n">
        <v>0.1</v>
      </c>
      <c r="BL33" s="0" t="n">
        <f aca="false">AI33*BK33</f>
        <v>2950.91627659574</v>
      </c>
      <c r="BM33" s="45" t="n">
        <v>17.6498016718255</v>
      </c>
      <c r="BN33" s="45" t="n">
        <v>910.91550745518</v>
      </c>
      <c r="BO33" s="45" t="n">
        <v>5.31099102083891</v>
      </c>
      <c r="BP33" s="45" t="n">
        <v>537.6</v>
      </c>
      <c r="BQ33" s="45" t="n">
        <v>384000</v>
      </c>
      <c r="BR33" s="0" t="n">
        <f aca="false">AJ33*0.1</f>
        <v>1.9976E-006</v>
      </c>
      <c r="BS33" s="0" t="n">
        <f aca="false">((((BJ33/R33)^2)+((BM33/AD33)^2))^(1/2))*AK33</f>
        <v>0.00210142686042817</v>
      </c>
      <c r="BT33" s="0" t="n">
        <f aca="false">((((BJ33/R33)^2)+((BN33/AE33)^2))^(1/2))*AL33</f>
        <v>0.105621444672922</v>
      </c>
      <c r="BU33" s="0" t="n">
        <f aca="false">((((BJ33/R33)^2)+((BO33/AF33)^2))^(1/2))*AM33</f>
        <v>0.000614737091783812</v>
      </c>
      <c r="BV33" s="0" t="n">
        <f aca="false">((((BJ33/R33)^2)+((BP33/AG33)^2))^(1/2))*AN33</f>
        <v>0.06381094606824</v>
      </c>
      <c r="BW33" s="0" t="n">
        <f aca="false">((((BJ33/R33)^2)+((BQ33/AH33)^2))^(1/2))*AO33</f>
        <v>49.4376348015174</v>
      </c>
      <c r="BX33" s="46" t="n">
        <f aca="false">((((BL33/AI33)^2)+((BR33/AJ33)^2))^(1/2))*AP33</f>
        <v>0.0961495590503296</v>
      </c>
    </row>
    <row r="34" customFormat="false" ht="15" hidden="false" customHeight="true" outlineLevel="0" collapsed="false">
      <c r="A34" s="24" t="n">
        <v>4.61716381435944</v>
      </c>
      <c r="B34" s="24" t="n">
        <v>-74.0996915558679</v>
      </c>
      <c r="C34" s="47" t="n">
        <v>29</v>
      </c>
      <c r="D34" s="47" t="n">
        <v>26</v>
      </c>
      <c r="E34" s="47" t="n">
        <v>2331</v>
      </c>
      <c r="F34" s="27" t="s">
        <v>161</v>
      </c>
      <c r="G34" s="28" t="s">
        <v>162</v>
      </c>
      <c r="H34" s="27" t="s">
        <v>163</v>
      </c>
      <c r="I34" s="28" t="s">
        <v>155</v>
      </c>
      <c r="J34" s="28" t="s">
        <v>65</v>
      </c>
      <c r="K34" s="28" t="n">
        <v>150</v>
      </c>
      <c r="L34" s="28"/>
      <c r="M34" s="28" t="n">
        <v>1993</v>
      </c>
      <c r="N34" s="29" t="s">
        <v>67</v>
      </c>
      <c r="O34" s="29" t="s">
        <v>108</v>
      </c>
      <c r="P34" s="50" t="n">
        <v>0.00842863539816588</v>
      </c>
      <c r="Q34" s="31" t="n">
        <v>38376</v>
      </c>
      <c r="R34" s="31" t="n">
        <v>39691.8868676584</v>
      </c>
      <c r="S34" s="29" t="s">
        <v>69</v>
      </c>
      <c r="T34" s="29"/>
      <c r="U34" s="29"/>
      <c r="V34" s="48" t="n">
        <f aca="false">IF(S34="m3_año",R34,IF(OR(O34="CG1",O34="CG3",O34="HG2"),T34,R34))</f>
        <v>39691.8868676584</v>
      </c>
      <c r="W34" s="28" t="n">
        <v>365</v>
      </c>
      <c r="X34" s="32" t="s">
        <v>98</v>
      </c>
      <c r="Y34" s="28"/>
      <c r="Z34" s="28" t="n">
        <v>2920</v>
      </c>
      <c r="AA34" s="32" t="s">
        <v>164</v>
      </c>
      <c r="AB34" s="32"/>
      <c r="AC34" s="33" t="s">
        <v>72</v>
      </c>
      <c r="AD34" s="33" t="n">
        <f aca="false">VLOOKUP($O34,Parámetros!$B$4:$H$25,3,0)</f>
        <v>589.42211574465</v>
      </c>
      <c r="AE34" s="33" t="n">
        <f aca="false">VLOOKUP($O34,Parámetros!$B$4:$H$25,4,0)</f>
        <v>6395.37711993333</v>
      </c>
      <c r="AF34" s="33" t="n">
        <f aca="false">VLOOKUP($O34,Parámetros!$B$4:$H$25,5,0)</f>
        <v>22.4256162208741</v>
      </c>
      <c r="AG34" s="33" t="n">
        <f aca="false">VLOOKUP($O34,Parámetros!$B$4:$H$25,6,0)</f>
        <v>1344</v>
      </c>
      <c r="AH34" s="33" t="n">
        <f aca="false">VLOOKUP($O34,Parámetros!$B$4:$H$25,7,0)</f>
        <v>1920000</v>
      </c>
      <c r="AI34" s="51" t="n">
        <v>38376</v>
      </c>
      <c r="AJ34" s="52" t="n">
        <v>8.8E-008</v>
      </c>
      <c r="AK34" s="34" t="n">
        <f aca="false">AD34*V34/1000000000</f>
        <v>0.0233952759354325</v>
      </c>
      <c r="AL34" s="34" t="n">
        <f aca="false">AE34*V34/1000000000</f>
        <v>0.253844585120405</v>
      </c>
      <c r="AM34" s="34" t="n">
        <f aca="false">AF34*V34/1000000000</f>
        <v>0.00089011502197646</v>
      </c>
      <c r="AN34" s="34" t="n">
        <f aca="false">AG34*V34/1000000000</f>
        <v>0.0533458959501329</v>
      </c>
      <c r="AO34" s="34" t="n">
        <f aca="false">AH34*V34/1000000000</f>
        <v>76.2084227859041</v>
      </c>
      <c r="AP34" s="35" t="n">
        <f aca="false">AJ34*AI34*EXP(P34*4)</f>
        <v>0.00349288604435394</v>
      </c>
      <c r="AQ34" s="36" t="n">
        <f aca="false">AK34/W34</f>
        <v>6.40966463984452E-005</v>
      </c>
      <c r="AR34" s="37" t="n">
        <f aca="false">AL34/W34</f>
        <v>0.000695464616768232</v>
      </c>
      <c r="AS34" s="37" t="n">
        <f aca="false">AM34/W34</f>
        <v>2.43867129308619E-006</v>
      </c>
      <c r="AT34" s="37" t="n">
        <f aca="false">AN34/W34</f>
        <v>0.000146153139589405</v>
      </c>
      <c r="AU34" s="37" t="n">
        <f aca="false">AO34/W34</f>
        <v>0.208790199413436</v>
      </c>
      <c r="AV34" s="49" t="n">
        <f aca="false">AP34/W34</f>
        <v>9.56955080644916E-006</v>
      </c>
      <c r="AW34" s="39" t="n">
        <f aca="false">AK34*1000000</f>
        <v>23395.2759354325</v>
      </c>
      <c r="AX34" s="40" t="n">
        <f aca="false">AL34*1000000</f>
        <v>253844.585120405</v>
      </c>
      <c r="AY34" s="40" t="n">
        <f aca="false">AM34*1000000</f>
        <v>890.11502197646</v>
      </c>
      <c r="AZ34" s="40" t="n">
        <f aca="false">AN34*1000000</f>
        <v>53345.8959501329</v>
      </c>
      <c r="BA34" s="40" t="n">
        <f aca="false">AO34*1000000</f>
        <v>76208422.7859041</v>
      </c>
      <c r="BB34" s="41" t="n">
        <f aca="false">AP34*1000000</f>
        <v>3492.88604435394</v>
      </c>
      <c r="BC34" s="39" t="n">
        <f aca="false">AQ34*1000000</f>
        <v>64.0966463984452</v>
      </c>
      <c r="BD34" s="40" t="n">
        <f aca="false">AR34*1000000</f>
        <v>695.464616768232</v>
      </c>
      <c r="BE34" s="40" t="n">
        <f aca="false">AS34*1000000</f>
        <v>2.43867129308619</v>
      </c>
      <c r="BF34" s="40" t="n">
        <f aca="false">AT34*1000000</f>
        <v>146.153139589405</v>
      </c>
      <c r="BG34" s="40" t="n">
        <f aca="false">AU34*1000000</f>
        <v>208790.199413436</v>
      </c>
      <c r="BH34" s="41" t="n">
        <f aca="false">AV34*1000000</f>
        <v>9.56955080644915</v>
      </c>
      <c r="BI34" s="0" t="n">
        <v>0.1</v>
      </c>
      <c r="BJ34" s="0" t="n">
        <f aca="false">R34*BI34</f>
        <v>3969.18868676584</v>
      </c>
      <c r="BK34" s="0" t="n">
        <v>0.1</v>
      </c>
      <c r="BL34" s="0" t="n">
        <f aca="false">AI34*BK34</f>
        <v>3837.6</v>
      </c>
      <c r="BM34" s="45" t="n">
        <v>491.492522079561</v>
      </c>
      <c r="BN34" s="45" t="n">
        <v>4911.75996922289</v>
      </c>
      <c r="BO34" s="45" t="n">
        <v>16.2785205146239</v>
      </c>
      <c r="BP34" s="45" t="n">
        <v>537.6</v>
      </c>
      <c r="BQ34" s="45" t="n">
        <v>384000</v>
      </c>
      <c r="BR34" s="0" t="n">
        <f aca="false">AJ34*0.1</f>
        <v>8.8E-009</v>
      </c>
      <c r="BS34" s="0" t="n">
        <f aca="false">((((BJ34/R34)^2)+((BM34/AD34)^2))^(1/2))*AK34</f>
        <v>0.0196480486411604</v>
      </c>
      <c r="BT34" s="0" t="n">
        <f aca="false">((((BJ34/R34)^2)+((BN34/AE34)^2))^(1/2))*AL34</f>
        <v>0.196602672359108</v>
      </c>
      <c r="BU34" s="0" t="n">
        <f aca="false">((((BJ34/R34)^2)+((BO34/AF34)^2))^(1/2))*AM34</f>
        <v>0.000652227578894948</v>
      </c>
      <c r="BV34" s="0" t="n">
        <f aca="false">((((BJ34/R34)^2)+((BP34/AG34)^2))^(1/2))*AN34</f>
        <v>0.0219950763695607</v>
      </c>
      <c r="BW34" s="0" t="n">
        <f aca="false">((((BJ34/R34)^2)+((BQ34/AH34)^2))^(1/2))*AO34</f>
        <v>17.0407213807326</v>
      </c>
      <c r="BX34" s="46" t="n">
        <f aca="false">((((BL34/AI34)^2)+((BR34/AJ34)^2))^(1/2))*AP34</f>
        <v>0.000493968681574906</v>
      </c>
    </row>
    <row r="35" customFormat="false" ht="30" hidden="false" customHeight="true" outlineLevel="0" collapsed="false">
      <c r="A35" s="24" t="n">
        <v>4.6153639286654</v>
      </c>
      <c r="B35" s="24" t="n">
        <v>-74.1045917932478</v>
      </c>
      <c r="C35" s="47" t="n">
        <v>28</v>
      </c>
      <c r="D35" s="47" t="n">
        <v>26</v>
      </c>
      <c r="E35" s="47" t="n">
        <v>1837</v>
      </c>
      <c r="F35" s="27" t="s">
        <v>165</v>
      </c>
      <c r="G35" s="28" t="s">
        <v>166</v>
      </c>
      <c r="H35" s="27" t="s">
        <v>167</v>
      </c>
      <c r="I35" s="28" t="s">
        <v>155</v>
      </c>
      <c r="J35" s="28" t="s">
        <v>76</v>
      </c>
      <c r="K35" s="55"/>
      <c r="L35" s="55"/>
      <c r="M35" s="28" t="n">
        <v>1960</v>
      </c>
      <c r="N35" s="29" t="s">
        <v>84</v>
      </c>
      <c r="O35" s="29" t="s">
        <v>85</v>
      </c>
      <c r="P35" s="30" t="n">
        <v>0.0119278052318739</v>
      </c>
      <c r="Q35" s="31" t="n">
        <v>144000</v>
      </c>
      <c r="R35" s="31" t="n">
        <v>151036.951757536</v>
      </c>
      <c r="S35" s="29" t="s">
        <v>86</v>
      </c>
      <c r="T35" s="29" t="n">
        <f aca="false">((R35*Parámetros!$D$30)/1000)/Parámetros!$D$29</f>
        <v>123775.317557328</v>
      </c>
      <c r="U35" s="29" t="s">
        <v>69</v>
      </c>
      <c r="V35" s="48" t="n">
        <f aca="false">IF(S35="m3_año",R35,IF(OR(O35="CG1",O35="CG3",O35="HG2"),T35,R35))</f>
        <v>151036.951757536</v>
      </c>
      <c r="W35" s="28" t="n">
        <v>365</v>
      </c>
      <c r="X35" s="32"/>
      <c r="Y35" s="28" t="n">
        <v>20</v>
      </c>
      <c r="Z35" s="28" t="n">
        <v>8280</v>
      </c>
      <c r="AA35" s="32" t="s">
        <v>168</v>
      </c>
      <c r="AB35" s="32"/>
      <c r="AC35" s="33" t="s">
        <v>89</v>
      </c>
      <c r="AD35" s="33" t="n">
        <f aca="false">VLOOKUP($O35,Parámetros!$B$4:$H$25,3,0)</f>
        <v>12.7152226842523</v>
      </c>
      <c r="AE35" s="33" t="n">
        <f aca="false">VLOOKUP($O35,Parámetros!$B$4:$H$25,4,0)</f>
        <v>4.56382485732941</v>
      </c>
      <c r="AF35" s="33" t="n">
        <f aca="false">VLOOKUP($O35,Parámetros!$B$4:$H$25,5,0)</f>
        <v>12.0799261022882</v>
      </c>
      <c r="AG35" s="33" t="n">
        <f aca="false">VLOOKUP($O35,Parámetros!$B$4:$H$25,6,0)</f>
        <v>6.25</v>
      </c>
      <c r="AH35" s="33" t="n">
        <f aca="false">VLOOKUP($O35,Parámetros!$B$4:$H$25,7,0)</f>
        <v>2343</v>
      </c>
      <c r="AI35" s="2" t="n">
        <v>32831.976744186</v>
      </c>
      <c r="AJ35" s="2" t="n">
        <v>1.0442E-008</v>
      </c>
      <c r="AK35" s="34" t="n">
        <f aca="false">AD35*V35/1000000000</f>
        <v>0.00192046847514774</v>
      </c>
      <c r="AL35" s="34" t="n">
        <f aca="false">AE35*V35/1000000000</f>
        <v>0.000689306194806306</v>
      </c>
      <c r="AM35" s="34" t="n">
        <f aca="false">AF35*V35/1000000000</f>
        <v>0.0018245152159459</v>
      </c>
      <c r="AN35" s="34" t="n">
        <f aca="false">AG35*V35/1000000000</f>
        <v>0.0009439809484846</v>
      </c>
      <c r="AO35" s="34" t="n">
        <f aca="false">AH35*V35/1000000000</f>
        <v>0.353879577967907</v>
      </c>
      <c r="AP35" s="35" t="n">
        <f aca="false">AJ35*AI35*EXP(P35*4)</f>
        <v>0.000359584895153389</v>
      </c>
      <c r="AQ35" s="36" t="n">
        <f aca="false">AK35/W35</f>
        <v>5.2615574661582E-006</v>
      </c>
      <c r="AR35" s="37" t="n">
        <f aca="false">AL35/W35</f>
        <v>1.888510122757E-006</v>
      </c>
      <c r="AS35" s="37" t="n">
        <f aca="false">AM35/W35</f>
        <v>4.99867182450932E-006</v>
      </c>
      <c r="AT35" s="37" t="n">
        <f aca="false">AN35/W35</f>
        <v>2.58624917393041E-006</v>
      </c>
      <c r="AU35" s="37" t="n">
        <f aca="false">AO35/W35</f>
        <v>0.000969533090323032</v>
      </c>
      <c r="AV35" s="49" t="n">
        <f aca="false">AP35/W35</f>
        <v>9.85164096310656E-007</v>
      </c>
      <c r="AW35" s="39" t="n">
        <f aca="false">AK35*1000000</f>
        <v>1920.46847514774</v>
      </c>
      <c r="AX35" s="40" t="n">
        <f aca="false">AL35*1000000</f>
        <v>689.306194806306</v>
      </c>
      <c r="AY35" s="40" t="n">
        <f aca="false">AM35*1000000</f>
        <v>1824.5152159459</v>
      </c>
      <c r="AZ35" s="40" t="n">
        <f aca="false">AN35*1000000</f>
        <v>943.9809484846</v>
      </c>
      <c r="BA35" s="40" t="n">
        <f aca="false">AO35*1000000</f>
        <v>353879.577967907</v>
      </c>
      <c r="BB35" s="41" t="n">
        <f aca="false">AP35*1000000</f>
        <v>359.584895153389</v>
      </c>
      <c r="BC35" s="39" t="n">
        <f aca="false">AQ35*1000000</f>
        <v>5.2615574661582</v>
      </c>
      <c r="BD35" s="40" t="n">
        <f aca="false">AR35*1000000</f>
        <v>1.888510122757</v>
      </c>
      <c r="BE35" s="40" t="n">
        <f aca="false">AS35*1000000</f>
        <v>4.99867182450932</v>
      </c>
      <c r="BF35" s="40" t="n">
        <f aca="false">AT35*1000000</f>
        <v>2.58624917393041</v>
      </c>
      <c r="BG35" s="40" t="n">
        <f aca="false">AU35*1000000</f>
        <v>969.533090323032</v>
      </c>
      <c r="BH35" s="41" t="n">
        <f aca="false">AV35*1000000</f>
        <v>0.985164096310656</v>
      </c>
      <c r="BI35" s="0" t="n">
        <v>0.1</v>
      </c>
      <c r="BJ35" s="0" t="n">
        <f aca="false">R35*BI35</f>
        <v>15103.6951757536</v>
      </c>
      <c r="BK35" s="0" t="n">
        <v>0.1</v>
      </c>
      <c r="BL35" s="0" t="n">
        <f aca="false">AI35*BK35</f>
        <v>3283.1976744186</v>
      </c>
      <c r="BM35" s="45" t="n">
        <v>8.79744109323615</v>
      </c>
      <c r="BN35" s="45" t="n">
        <v>3.62683450723467</v>
      </c>
      <c r="BO35" s="45" t="n">
        <v>10.0538529184284</v>
      </c>
      <c r="BP35" s="45" t="n">
        <v>12.5</v>
      </c>
      <c r="BQ35" s="45" t="n">
        <v>2343</v>
      </c>
      <c r="BR35" s="0" t="n">
        <f aca="false">AJ35*0.1</f>
        <v>1.0442E-009</v>
      </c>
      <c r="BS35" s="0" t="n">
        <f aca="false">((((BJ35/R35)^2)+((BM35/AD35)^2))^(1/2))*AK35</f>
        <v>0.00134254552521834</v>
      </c>
      <c r="BT35" s="0" t="n">
        <f aca="false">((((BJ35/R35)^2)+((BN35/AE35)^2))^(1/2))*AL35</f>
        <v>0.000552105934874572</v>
      </c>
      <c r="BU35" s="0" t="n">
        <f aca="false">((((BJ35/R35)^2)+((BO35/AF35)^2))^(1/2))*AM35</f>
        <v>0.00152942499797513</v>
      </c>
      <c r="BV35" s="0" t="n">
        <f aca="false">((((BJ35/R35)^2)+((BP35/AG35)^2))^(1/2))*AN35</f>
        <v>0.00189032037621102</v>
      </c>
      <c r="BW35" s="0" t="n">
        <f aca="false">((((BJ35/R35)^2)+((BQ35/AH35)^2))^(1/2))*AO35</f>
        <v>0.355644574343222</v>
      </c>
      <c r="BX35" s="46" t="n">
        <f aca="false">((((BL35/AI35)^2)+((BR35/AJ35)^2))^(1/2))*AP35</f>
        <v>5.08529835550431E-005</v>
      </c>
    </row>
    <row r="36" customFormat="false" ht="30" hidden="false" customHeight="true" outlineLevel="0" collapsed="false">
      <c r="A36" s="24" t="n">
        <v>4.6153639286654</v>
      </c>
      <c r="B36" s="24" t="n">
        <v>-74.1045917932478</v>
      </c>
      <c r="C36" s="47" t="n">
        <v>28</v>
      </c>
      <c r="D36" s="47" t="n">
        <v>26</v>
      </c>
      <c r="E36" s="47" t="n">
        <v>1837</v>
      </c>
      <c r="F36" s="27" t="s">
        <v>165</v>
      </c>
      <c r="G36" s="28" t="s">
        <v>166</v>
      </c>
      <c r="H36" s="27" t="s">
        <v>167</v>
      </c>
      <c r="I36" s="28" t="s">
        <v>155</v>
      </c>
      <c r="J36" s="28" t="s">
        <v>76</v>
      </c>
      <c r="K36" s="55"/>
      <c r="L36" s="55"/>
      <c r="M36" s="28" t="n">
        <v>1960</v>
      </c>
      <c r="N36" s="29" t="s">
        <v>84</v>
      </c>
      <c r="O36" s="29" t="s">
        <v>85</v>
      </c>
      <c r="P36" s="30" t="n">
        <v>0.0119278052318739</v>
      </c>
      <c r="Q36" s="31" t="n">
        <v>144000</v>
      </c>
      <c r="R36" s="31" t="n">
        <v>151036.951757536</v>
      </c>
      <c r="S36" s="29" t="s">
        <v>86</v>
      </c>
      <c r="T36" s="29" t="n">
        <f aca="false">((R36*Parámetros!$D$30)/1000)/Parámetros!$D$29</f>
        <v>123775.317557328</v>
      </c>
      <c r="U36" s="29" t="s">
        <v>69</v>
      </c>
      <c r="V36" s="48" t="n">
        <f aca="false">IF(S36="m3_año",R36,IF(OR(O36="CG1",O36="CG3",O36="HG2"),T36,R36))</f>
        <v>151036.951757536</v>
      </c>
      <c r="W36" s="28" t="n">
        <v>365</v>
      </c>
      <c r="X36" s="32"/>
      <c r="Y36" s="28" t="n">
        <v>20</v>
      </c>
      <c r="Z36" s="28" t="n">
        <v>8280</v>
      </c>
      <c r="AA36" s="32" t="s">
        <v>168</v>
      </c>
      <c r="AB36" s="32"/>
      <c r="AC36" s="33" t="s">
        <v>89</v>
      </c>
      <c r="AD36" s="33" t="n">
        <f aca="false">VLOOKUP($O36,Parámetros!$B$4:$H$25,3,0)</f>
        <v>12.7152226842523</v>
      </c>
      <c r="AE36" s="33" t="n">
        <f aca="false">VLOOKUP($O36,Parámetros!$B$4:$H$25,4,0)</f>
        <v>4.56382485732941</v>
      </c>
      <c r="AF36" s="33" t="n">
        <f aca="false">VLOOKUP($O36,Parámetros!$B$4:$H$25,5,0)</f>
        <v>12.0799261022882</v>
      </c>
      <c r="AG36" s="33" t="n">
        <f aca="false">VLOOKUP($O36,Parámetros!$B$4:$H$25,6,0)</f>
        <v>6.25</v>
      </c>
      <c r="AH36" s="33" t="n">
        <f aca="false">VLOOKUP($O36,Parámetros!$B$4:$H$25,7,0)</f>
        <v>2343</v>
      </c>
      <c r="AI36" s="2" t="n">
        <v>32831.976744186</v>
      </c>
      <c r="AJ36" s="2" t="n">
        <v>1.0442E-008</v>
      </c>
      <c r="AK36" s="34" t="n">
        <f aca="false">AD36*V36/1000000000</f>
        <v>0.00192046847514774</v>
      </c>
      <c r="AL36" s="34" t="n">
        <f aca="false">AE36*V36/1000000000</f>
        <v>0.000689306194806306</v>
      </c>
      <c r="AM36" s="34" t="n">
        <f aca="false">AF36*V36/1000000000</f>
        <v>0.0018245152159459</v>
      </c>
      <c r="AN36" s="34" t="n">
        <f aca="false">AG36*V36/1000000000</f>
        <v>0.0009439809484846</v>
      </c>
      <c r="AO36" s="34" t="n">
        <f aca="false">AH36*V36/1000000000</f>
        <v>0.353879577967907</v>
      </c>
      <c r="AP36" s="35" t="n">
        <f aca="false">AJ36*AI36*EXP(P36*4)</f>
        <v>0.000359584895153389</v>
      </c>
      <c r="AQ36" s="36" t="n">
        <f aca="false">AK36/W36</f>
        <v>5.2615574661582E-006</v>
      </c>
      <c r="AR36" s="37" t="n">
        <f aca="false">AL36/W36</f>
        <v>1.888510122757E-006</v>
      </c>
      <c r="AS36" s="37" t="n">
        <f aca="false">AM36/W36</f>
        <v>4.99867182450932E-006</v>
      </c>
      <c r="AT36" s="37" t="n">
        <f aca="false">AN36/W36</f>
        <v>2.58624917393041E-006</v>
      </c>
      <c r="AU36" s="37" t="n">
        <f aca="false">AO36/W36</f>
        <v>0.000969533090323032</v>
      </c>
      <c r="AV36" s="49" t="n">
        <f aca="false">AP36/W36</f>
        <v>9.85164096310656E-007</v>
      </c>
      <c r="AW36" s="39" t="n">
        <f aca="false">AK36*1000000</f>
        <v>1920.46847514774</v>
      </c>
      <c r="AX36" s="40" t="n">
        <f aca="false">AL36*1000000</f>
        <v>689.306194806306</v>
      </c>
      <c r="AY36" s="40" t="n">
        <f aca="false">AM36*1000000</f>
        <v>1824.5152159459</v>
      </c>
      <c r="AZ36" s="40" t="n">
        <f aca="false">AN36*1000000</f>
        <v>943.9809484846</v>
      </c>
      <c r="BA36" s="40" t="n">
        <f aca="false">AO36*1000000</f>
        <v>353879.577967907</v>
      </c>
      <c r="BB36" s="41" t="n">
        <f aca="false">AP36*1000000</f>
        <v>359.584895153389</v>
      </c>
      <c r="BC36" s="39" t="n">
        <f aca="false">AQ36*1000000</f>
        <v>5.2615574661582</v>
      </c>
      <c r="BD36" s="40" t="n">
        <f aca="false">AR36*1000000</f>
        <v>1.888510122757</v>
      </c>
      <c r="BE36" s="40" t="n">
        <f aca="false">AS36*1000000</f>
        <v>4.99867182450932</v>
      </c>
      <c r="BF36" s="40" t="n">
        <f aca="false">AT36*1000000</f>
        <v>2.58624917393041</v>
      </c>
      <c r="BG36" s="40" t="n">
        <f aca="false">AU36*1000000</f>
        <v>969.533090323032</v>
      </c>
      <c r="BH36" s="41" t="n">
        <f aca="false">AV36*1000000</f>
        <v>0.985164096310656</v>
      </c>
      <c r="BI36" s="0" t="n">
        <v>0.1</v>
      </c>
      <c r="BJ36" s="0" t="n">
        <f aca="false">R36*BI36</f>
        <v>15103.6951757536</v>
      </c>
      <c r="BK36" s="0" t="n">
        <v>0.1</v>
      </c>
      <c r="BL36" s="0" t="n">
        <f aca="false">AI36*BK36</f>
        <v>3283.1976744186</v>
      </c>
      <c r="BM36" s="45" t="n">
        <v>8.79744109323615</v>
      </c>
      <c r="BN36" s="45" t="n">
        <v>3.62683450723467</v>
      </c>
      <c r="BO36" s="45" t="n">
        <v>10.0538529184284</v>
      </c>
      <c r="BP36" s="45" t="n">
        <v>12.5</v>
      </c>
      <c r="BQ36" s="45" t="n">
        <v>2343</v>
      </c>
      <c r="BR36" s="0" t="n">
        <f aca="false">AJ36*0.1</f>
        <v>1.0442E-009</v>
      </c>
      <c r="BS36" s="0" t="n">
        <f aca="false">((((BJ36/R36)^2)+((BM36/AD36)^2))^(1/2))*AK36</f>
        <v>0.00134254552521834</v>
      </c>
      <c r="BT36" s="0" t="n">
        <f aca="false">((((BJ36/R36)^2)+((BN36/AE36)^2))^(1/2))*AL36</f>
        <v>0.000552105934874572</v>
      </c>
      <c r="BU36" s="0" t="n">
        <f aca="false">((((BJ36/R36)^2)+((BO36/AF36)^2))^(1/2))*AM36</f>
        <v>0.00152942499797513</v>
      </c>
      <c r="BV36" s="0" t="n">
        <f aca="false">((((BJ36/R36)^2)+((BP36/AG36)^2))^(1/2))*AN36</f>
        <v>0.00189032037621102</v>
      </c>
      <c r="BW36" s="0" t="n">
        <f aca="false">((((BJ36/R36)^2)+((BQ36/AH36)^2))^(1/2))*AO36</f>
        <v>0.355644574343222</v>
      </c>
      <c r="BX36" s="46" t="n">
        <f aca="false">((((BL36/AI36)^2)+((BR36/AJ36)^2))^(1/2))*AP36</f>
        <v>5.08529835550431E-005</v>
      </c>
    </row>
    <row r="37" customFormat="false" ht="30" hidden="false" customHeight="true" outlineLevel="0" collapsed="false">
      <c r="A37" s="24" t="n">
        <v>4.6153639286654</v>
      </c>
      <c r="B37" s="24" t="n">
        <v>-74.1045917932478</v>
      </c>
      <c r="C37" s="47" t="n">
        <v>28</v>
      </c>
      <c r="D37" s="47" t="n">
        <v>26</v>
      </c>
      <c r="E37" s="47" t="n">
        <v>1837</v>
      </c>
      <c r="F37" s="27" t="s">
        <v>165</v>
      </c>
      <c r="G37" s="28" t="s">
        <v>166</v>
      </c>
      <c r="H37" s="27" t="s">
        <v>167</v>
      </c>
      <c r="I37" s="28" t="s">
        <v>155</v>
      </c>
      <c r="J37" s="28" t="s">
        <v>76</v>
      </c>
      <c r="K37" s="55"/>
      <c r="L37" s="55"/>
      <c r="M37" s="28" t="n">
        <v>1960</v>
      </c>
      <c r="N37" s="29" t="s">
        <v>84</v>
      </c>
      <c r="O37" s="29" t="s">
        <v>85</v>
      </c>
      <c r="P37" s="30" t="n">
        <v>0.0119278052318739</v>
      </c>
      <c r="Q37" s="31" t="n">
        <v>144000</v>
      </c>
      <c r="R37" s="31" t="n">
        <v>151036.951757536</v>
      </c>
      <c r="S37" s="29" t="s">
        <v>86</v>
      </c>
      <c r="T37" s="29" t="n">
        <f aca="false">((R37*Parámetros!$D$30)/1000)/Parámetros!$D$29</f>
        <v>123775.317557328</v>
      </c>
      <c r="U37" s="29" t="s">
        <v>69</v>
      </c>
      <c r="V37" s="48" t="n">
        <f aca="false">IF(S37="m3_año",R37,IF(OR(O37="CG1",O37="CG3",O37="HG2"),T37,R37))</f>
        <v>151036.951757536</v>
      </c>
      <c r="W37" s="28" t="n">
        <v>365</v>
      </c>
      <c r="X37" s="32"/>
      <c r="Y37" s="28" t="n">
        <v>20</v>
      </c>
      <c r="Z37" s="28" t="n">
        <v>8280</v>
      </c>
      <c r="AA37" s="32" t="s">
        <v>168</v>
      </c>
      <c r="AB37" s="32"/>
      <c r="AC37" s="33" t="s">
        <v>89</v>
      </c>
      <c r="AD37" s="33" t="n">
        <f aca="false">VLOOKUP($O37,Parámetros!$B$4:$H$25,3,0)</f>
        <v>12.7152226842523</v>
      </c>
      <c r="AE37" s="33" t="n">
        <f aca="false">VLOOKUP($O37,Parámetros!$B$4:$H$25,4,0)</f>
        <v>4.56382485732941</v>
      </c>
      <c r="AF37" s="33" t="n">
        <f aca="false">VLOOKUP($O37,Parámetros!$B$4:$H$25,5,0)</f>
        <v>12.0799261022882</v>
      </c>
      <c r="AG37" s="33" t="n">
        <f aca="false">VLOOKUP($O37,Parámetros!$B$4:$H$25,6,0)</f>
        <v>6.25</v>
      </c>
      <c r="AH37" s="33" t="n">
        <f aca="false">VLOOKUP($O37,Parámetros!$B$4:$H$25,7,0)</f>
        <v>2343</v>
      </c>
      <c r="AI37" s="2" t="n">
        <v>32831.976744186</v>
      </c>
      <c r="AJ37" s="2" t="n">
        <v>1.0442E-008</v>
      </c>
      <c r="AK37" s="34" t="n">
        <f aca="false">AD37*V37/1000000000</f>
        <v>0.00192046847514774</v>
      </c>
      <c r="AL37" s="34" t="n">
        <f aca="false">AE37*V37/1000000000</f>
        <v>0.000689306194806306</v>
      </c>
      <c r="AM37" s="34" t="n">
        <f aca="false">AF37*V37/1000000000</f>
        <v>0.0018245152159459</v>
      </c>
      <c r="AN37" s="34" t="n">
        <f aca="false">AG37*V37/1000000000</f>
        <v>0.0009439809484846</v>
      </c>
      <c r="AO37" s="34" t="n">
        <f aca="false">AH37*V37/1000000000</f>
        <v>0.353879577967907</v>
      </c>
      <c r="AP37" s="35" t="n">
        <f aca="false">AJ37*AI37*EXP(P37*4)</f>
        <v>0.000359584895153389</v>
      </c>
      <c r="AQ37" s="36" t="n">
        <f aca="false">AK37/W37</f>
        <v>5.2615574661582E-006</v>
      </c>
      <c r="AR37" s="37" t="n">
        <f aca="false">AL37/W37</f>
        <v>1.888510122757E-006</v>
      </c>
      <c r="AS37" s="37" t="n">
        <f aca="false">AM37/W37</f>
        <v>4.99867182450932E-006</v>
      </c>
      <c r="AT37" s="37" t="n">
        <f aca="false">AN37/W37</f>
        <v>2.58624917393041E-006</v>
      </c>
      <c r="AU37" s="37" t="n">
        <f aca="false">AO37/W37</f>
        <v>0.000969533090323032</v>
      </c>
      <c r="AV37" s="49" t="n">
        <f aca="false">AP37/W37</f>
        <v>9.85164096310656E-007</v>
      </c>
      <c r="AW37" s="39" t="n">
        <f aca="false">AK37*1000000</f>
        <v>1920.46847514774</v>
      </c>
      <c r="AX37" s="40" t="n">
        <f aca="false">AL37*1000000</f>
        <v>689.306194806306</v>
      </c>
      <c r="AY37" s="40" t="n">
        <f aca="false">AM37*1000000</f>
        <v>1824.5152159459</v>
      </c>
      <c r="AZ37" s="40" t="n">
        <f aca="false">AN37*1000000</f>
        <v>943.9809484846</v>
      </c>
      <c r="BA37" s="40" t="n">
        <f aca="false">AO37*1000000</f>
        <v>353879.577967907</v>
      </c>
      <c r="BB37" s="41" t="n">
        <f aca="false">AP37*1000000</f>
        <v>359.584895153389</v>
      </c>
      <c r="BC37" s="39" t="n">
        <f aca="false">AQ37*1000000</f>
        <v>5.2615574661582</v>
      </c>
      <c r="BD37" s="40" t="n">
        <f aca="false">AR37*1000000</f>
        <v>1.888510122757</v>
      </c>
      <c r="BE37" s="40" t="n">
        <f aca="false">AS37*1000000</f>
        <v>4.99867182450932</v>
      </c>
      <c r="BF37" s="40" t="n">
        <f aca="false">AT37*1000000</f>
        <v>2.58624917393041</v>
      </c>
      <c r="BG37" s="40" t="n">
        <f aca="false">AU37*1000000</f>
        <v>969.533090323032</v>
      </c>
      <c r="BH37" s="41" t="n">
        <f aca="false">AV37*1000000</f>
        <v>0.985164096310656</v>
      </c>
      <c r="BI37" s="0" t="n">
        <v>0.1</v>
      </c>
      <c r="BJ37" s="0" t="n">
        <f aca="false">R37*BI37</f>
        <v>15103.6951757536</v>
      </c>
      <c r="BK37" s="0" t="n">
        <v>0.1</v>
      </c>
      <c r="BL37" s="0" t="n">
        <f aca="false">AI37*BK37</f>
        <v>3283.1976744186</v>
      </c>
      <c r="BM37" s="45" t="n">
        <v>8.79744109323615</v>
      </c>
      <c r="BN37" s="45" t="n">
        <v>3.62683450723467</v>
      </c>
      <c r="BO37" s="45" t="n">
        <v>10.0538529184284</v>
      </c>
      <c r="BP37" s="45" t="n">
        <v>12.5</v>
      </c>
      <c r="BQ37" s="45" t="n">
        <v>2343</v>
      </c>
      <c r="BR37" s="0" t="n">
        <f aca="false">AJ37*0.1</f>
        <v>1.0442E-009</v>
      </c>
      <c r="BS37" s="0" t="n">
        <f aca="false">((((BJ37/R37)^2)+((BM37/AD37)^2))^(1/2))*AK37</f>
        <v>0.00134254552521834</v>
      </c>
      <c r="BT37" s="0" t="n">
        <f aca="false">((((BJ37/R37)^2)+((BN37/AE37)^2))^(1/2))*AL37</f>
        <v>0.000552105934874572</v>
      </c>
      <c r="BU37" s="0" t="n">
        <f aca="false">((((BJ37/R37)^2)+((BO37/AF37)^2))^(1/2))*AM37</f>
        <v>0.00152942499797513</v>
      </c>
      <c r="BV37" s="0" t="n">
        <f aca="false">((((BJ37/R37)^2)+((BP37/AG37)^2))^(1/2))*AN37</f>
        <v>0.00189032037621102</v>
      </c>
      <c r="BW37" s="0" t="n">
        <f aca="false">((((BJ37/R37)^2)+((BQ37/AH37)^2))^(1/2))*AO37</f>
        <v>0.355644574343222</v>
      </c>
      <c r="BX37" s="46" t="n">
        <f aca="false">((((BL37/AI37)^2)+((BR37/AJ37)^2))^(1/2))*AP37</f>
        <v>5.08529835550431E-005</v>
      </c>
    </row>
    <row r="38" customFormat="false" ht="45" hidden="false" customHeight="true" outlineLevel="0" collapsed="false">
      <c r="A38" s="24" t="n">
        <v>4.61625335347253</v>
      </c>
      <c r="B38" s="24" t="n">
        <v>-74.103887390937</v>
      </c>
      <c r="C38" s="47" t="n">
        <v>29</v>
      </c>
      <c r="D38" s="47" t="n">
        <v>26</v>
      </c>
      <c r="E38" s="47" t="n">
        <v>2331</v>
      </c>
      <c r="F38" s="27" t="s">
        <v>169</v>
      </c>
      <c r="G38" s="28" t="s">
        <v>170</v>
      </c>
      <c r="H38" s="27" t="s">
        <v>171</v>
      </c>
      <c r="I38" s="28" t="s">
        <v>155</v>
      </c>
      <c r="J38" s="28" t="s">
        <v>65</v>
      </c>
      <c r="K38" s="28" t="n">
        <v>18</v>
      </c>
      <c r="L38" s="28"/>
      <c r="M38" s="28" t="n">
        <v>2003</v>
      </c>
      <c r="N38" s="29" t="s">
        <v>172</v>
      </c>
      <c r="O38" s="29" t="s">
        <v>173</v>
      </c>
      <c r="P38" s="56" t="n">
        <v>0.00426891489573758</v>
      </c>
      <c r="Q38" s="31" t="n">
        <v>60000</v>
      </c>
      <c r="R38" s="31" t="n">
        <v>61033.3369216476</v>
      </c>
      <c r="S38" s="29" t="s">
        <v>86</v>
      </c>
      <c r="T38" s="29" t="n">
        <f aca="false">((R38*Parámetros!$D$30)/1000)/Parámetros!$D$29</f>
        <v>50017.036037563</v>
      </c>
      <c r="U38" s="29" t="s">
        <v>69</v>
      </c>
      <c r="V38" s="48" t="n">
        <f aca="false">IF(S38="m3_año",R38,IF(OR(O38="CG1",O38="CG3",O38="HG2"),T38,R38))</f>
        <v>61033.3369216476</v>
      </c>
      <c r="W38" s="28" t="n">
        <v>365</v>
      </c>
      <c r="X38" s="32" t="s">
        <v>98</v>
      </c>
      <c r="Y38" s="28"/>
      <c r="Z38" s="28" t="n">
        <v>2920</v>
      </c>
      <c r="AA38" s="32" t="s">
        <v>174</v>
      </c>
      <c r="AB38" s="32"/>
      <c r="AC38" s="33" t="s">
        <v>89</v>
      </c>
      <c r="AD38" s="33" t="n">
        <f aca="false">VLOOKUP($O38,Parámetros!$B$4:$H$25,3,0)</f>
        <v>10.477442018542</v>
      </c>
      <c r="AE38" s="33" t="n">
        <f aca="false">VLOOKUP($O38,Parámetros!$B$4:$H$25,4,0)</f>
        <v>4.47117624426805</v>
      </c>
      <c r="AF38" s="33" t="n">
        <f aca="false">VLOOKUP($O38,Parámetros!$B$4:$H$25,5,0)</f>
        <v>11.5951868810527</v>
      </c>
      <c r="AG38" s="33" t="n">
        <f aca="false">VLOOKUP($O38,Parámetros!$B$4:$H$25,6,0)</f>
        <v>0.3</v>
      </c>
      <c r="AH38" s="33" t="n">
        <f aca="false">VLOOKUP($O38,Parámetros!$B$4:$H$25,7,0)</f>
        <v>2840</v>
      </c>
      <c r="AI38" s="2" t="n">
        <v>1159.09146341463</v>
      </c>
      <c r="AJ38" s="2" t="n">
        <v>0.000142</v>
      </c>
      <c r="AK38" s="34" t="n">
        <f aca="false">AD38*V38/1000000000</f>
        <v>0.000639473248794701</v>
      </c>
      <c r="AL38" s="34" t="n">
        <f aca="false">AE38*V38/1000000000</f>
        <v>0.000272890806152479</v>
      </c>
      <c r="AM38" s="34" t="n">
        <f aca="false">AF38*V38/1000000000</f>
        <v>0.000707692947580758</v>
      </c>
      <c r="AN38" s="34" t="n">
        <f aca="false">AG38*V38/1000000000</f>
        <v>1.83100010764943E-005</v>
      </c>
      <c r="AO38" s="34" t="n">
        <f aca="false">AH38*V38/1000000000</f>
        <v>0.173334676857479</v>
      </c>
      <c r="AP38" s="35" t="n">
        <f aca="false">AJ38*AI38*EXP(P38*4)</f>
        <v>0.167425620216031</v>
      </c>
      <c r="AQ38" s="36" t="n">
        <f aca="false">AK38/W38</f>
        <v>1.75198150354713E-006</v>
      </c>
      <c r="AR38" s="37" t="n">
        <f aca="false">AL38/W38</f>
        <v>7.47646044253367E-007</v>
      </c>
      <c r="AS38" s="37" t="n">
        <f aca="false">AM38/W38</f>
        <v>1.93888478789249E-006</v>
      </c>
      <c r="AT38" s="37" t="n">
        <f aca="false">AN38/W38</f>
        <v>5.01643865109432E-008</v>
      </c>
      <c r="AU38" s="37" t="n">
        <f aca="false">AO38/W38</f>
        <v>0.000474889525636929</v>
      </c>
      <c r="AV38" s="49" t="n">
        <f aca="false">AP38/W38</f>
        <v>0.00045870032935899</v>
      </c>
      <c r="AW38" s="39" t="n">
        <f aca="false">AK38*1000000</f>
        <v>639.473248794701</v>
      </c>
      <c r="AX38" s="40" t="n">
        <f aca="false">AL38*1000000</f>
        <v>272.890806152479</v>
      </c>
      <c r="AY38" s="40" t="n">
        <f aca="false">AM38*1000000</f>
        <v>707.692947580758</v>
      </c>
      <c r="AZ38" s="40" t="n">
        <f aca="false">AN38*1000000</f>
        <v>18.3100010764943</v>
      </c>
      <c r="BA38" s="40" t="n">
        <f aca="false">AO38*1000000</f>
        <v>173334.676857479</v>
      </c>
      <c r="BB38" s="41" t="n">
        <f aca="false">AP38*1000000</f>
        <v>167425.620216031</v>
      </c>
      <c r="BC38" s="39" t="n">
        <f aca="false">AQ38*1000000</f>
        <v>1.75198150354713</v>
      </c>
      <c r="BD38" s="40" t="n">
        <f aca="false">AR38*1000000</f>
        <v>0.747646044253367</v>
      </c>
      <c r="BE38" s="40" t="n">
        <f aca="false">AS38*1000000</f>
        <v>1.93888478789249</v>
      </c>
      <c r="BF38" s="40" t="n">
        <f aca="false">AT38*1000000</f>
        <v>0.0501643865109432</v>
      </c>
      <c r="BG38" s="40" t="n">
        <f aca="false">AU38*1000000</f>
        <v>474.889525636929</v>
      </c>
      <c r="BH38" s="41" t="n">
        <f aca="false">AV38*1000000</f>
        <v>458.70032935899</v>
      </c>
      <c r="BI38" s="0" t="n">
        <v>0.1</v>
      </c>
      <c r="BJ38" s="0" t="n">
        <f aca="false">R38*BI38</f>
        <v>6103.33369216476</v>
      </c>
      <c r="BK38" s="0" t="n">
        <v>0.1</v>
      </c>
      <c r="BL38" s="0" t="n">
        <f aca="false">AI38*BK38</f>
        <v>115.909146341463</v>
      </c>
      <c r="BM38" s="45" t="n">
        <v>8.33836031031492</v>
      </c>
      <c r="BN38" s="45" t="n">
        <v>2.30660015343522</v>
      </c>
      <c r="BO38" s="45" t="n">
        <v>3.95606161523761</v>
      </c>
      <c r="BP38" s="45" t="n">
        <v>0.12</v>
      </c>
      <c r="BQ38" s="45" t="n">
        <v>2840</v>
      </c>
      <c r="BR38" s="0" t="n">
        <f aca="false">AJ38*0.1</f>
        <v>1.42E-005</v>
      </c>
      <c r="BS38" s="0" t="n">
        <f aca="false">((((BJ38/R38)^2)+((BM38/AD38)^2))^(1/2))*AK38</f>
        <v>0.000512919822642665</v>
      </c>
      <c r="BT38" s="0" t="n">
        <f aca="false">((((BJ38/R38)^2)+((BN38/AE38)^2))^(1/2))*AL38</f>
        <v>0.000143400009602754</v>
      </c>
      <c r="BU38" s="0" t="n">
        <f aca="false">((((BJ38/R38)^2)+((BO38/AF38)^2))^(1/2))*AM38</f>
        <v>0.000251609197441841</v>
      </c>
      <c r="BV38" s="0" t="n">
        <f aca="false">((((BJ38/R38)^2)+((BP38/AG38)^2))^(1/2))*AN38</f>
        <v>7.5494068443559E-006</v>
      </c>
      <c r="BW38" s="0" t="n">
        <f aca="false">((((BJ38/R38)^2)+((BQ38/AH38)^2))^(1/2))*AO38</f>
        <v>0.174199194324485</v>
      </c>
      <c r="BX38" s="46" t="n">
        <f aca="false">((((BL38/AI38)^2)+((BR38/AJ38)^2))^(1/2))*AP38</f>
        <v>0.0236775582798239</v>
      </c>
    </row>
    <row r="39" customFormat="false" ht="15" hidden="false" customHeight="true" outlineLevel="0" collapsed="false">
      <c r="A39" s="24" t="n">
        <v>4.6166980785614</v>
      </c>
      <c r="B39" s="24" t="n">
        <v>-74.1043902258869</v>
      </c>
      <c r="C39" s="47" t="n">
        <v>29</v>
      </c>
      <c r="D39" s="47" t="n">
        <v>26</v>
      </c>
      <c r="E39" s="47" t="n">
        <v>2331</v>
      </c>
      <c r="F39" s="27" t="s">
        <v>175</v>
      </c>
      <c r="G39" s="28" t="s">
        <v>176</v>
      </c>
      <c r="H39" s="27" t="s">
        <v>177</v>
      </c>
      <c r="I39" s="28" t="s">
        <v>155</v>
      </c>
      <c r="J39" s="28" t="s">
        <v>65</v>
      </c>
      <c r="K39" s="28" t="n">
        <v>80</v>
      </c>
      <c r="L39" s="28"/>
      <c r="M39" s="28" t="n">
        <v>1980</v>
      </c>
      <c r="N39" s="29" t="s">
        <v>67</v>
      </c>
      <c r="O39" s="29" t="s">
        <v>68</v>
      </c>
      <c r="P39" s="30" t="n">
        <v>0.0306495041710611</v>
      </c>
      <c r="Q39" s="31" t="n">
        <v>43680</v>
      </c>
      <c r="R39" s="31" t="n">
        <v>49377.1787149856</v>
      </c>
      <c r="S39" s="29" t="s">
        <v>69</v>
      </c>
      <c r="T39" s="29"/>
      <c r="U39" s="29"/>
      <c r="V39" s="48" t="n">
        <f aca="false">IF(S39="m3_año",R39,IF(OR(O39="CG1",O39="CG3",O39="HG2"),T39,R39))</f>
        <v>49377.1787149856</v>
      </c>
      <c r="W39" s="28" t="n">
        <v>365</v>
      </c>
      <c r="X39" s="32" t="s">
        <v>98</v>
      </c>
      <c r="Y39" s="28"/>
      <c r="Z39" s="28" t="n">
        <v>2920</v>
      </c>
      <c r="AA39" s="32" t="s">
        <v>178</v>
      </c>
      <c r="AB39" s="32"/>
      <c r="AC39" s="33" t="s">
        <v>72</v>
      </c>
      <c r="AD39" s="33" t="n">
        <f aca="false">VLOOKUP($O39,Parámetros!$B$4:$H$25,3,0)</f>
        <v>46.3856216091623</v>
      </c>
      <c r="AE39" s="33" t="n">
        <f aca="false">VLOOKUP($O39,Parámetros!$B$4:$H$25,4,0)</f>
        <v>1074.85364414012</v>
      </c>
      <c r="AF39" s="33" t="n">
        <f aca="false">VLOOKUP($O39,Parámetros!$B$4:$H$25,5,0)</f>
        <v>5.41099102083891</v>
      </c>
      <c r="AG39" s="33" t="n">
        <f aca="false">VLOOKUP($O39,Parámetros!$B$4:$H$25,6,0)</f>
        <v>1344</v>
      </c>
      <c r="AH39" s="33" t="n">
        <f aca="false">VLOOKUP($O39,Parámetros!$B$4:$H$25,7,0)</f>
        <v>1920000</v>
      </c>
      <c r="AI39" s="51" t="n">
        <v>43680</v>
      </c>
      <c r="AJ39" s="52" t="n">
        <v>8.8E-008</v>
      </c>
      <c r="AK39" s="34" t="n">
        <f aca="false">AD39*V39/1000000000</f>
        <v>0.0022903911280013</v>
      </c>
      <c r="AL39" s="34" t="n">
        <f aca="false">AE39*V39/1000000000</f>
        <v>0.0530732404791602</v>
      </c>
      <c r="AM39" s="34" t="n">
        <f aca="false">AF39*V39/1000000000</f>
        <v>0.000267179470661145</v>
      </c>
      <c r="AN39" s="34" t="n">
        <f aca="false">AG39*V39/1000000000</f>
        <v>0.0663629281929407</v>
      </c>
      <c r="AO39" s="34" t="n">
        <f aca="false">AH39*V39/1000000000</f>
        <v>94.8041831327724</v>
      </c>
      <c r="AP39" s="35" t="n">
        <f aca="false">AJ39*AI39*EXP(P39*4)</f>
        <v>0.00434519172691873</v>
      </c>
      <c r="AQ39" s="36" t="n">
        <f aca="false">AK39/W39</f>
        <v>6.27504418630495E-006</v>
      </c>
      <c r="AR39" s="37" t="n">
        <f aca="false">AL39/W39</f>
        <v>0.000145406138299069</v>
      </c>
      <c r="AS39" s="37" t="n">
        <f aca="false">AM39/W39</f>
        <v>7.31998549756563E-007</v>
      </c>
      <c r="AT39" s="37" t="n">
        <f aca="false">AN39/W39</f>
        <v>0.000181816241624495</v>
      </c>
      <c r="AU39" s="37" t="n">
        <f aca="false">AO39/W39</f>
        <v>0.259737488034993</v>
      </c>
      <c r="AV39" s="49" t="n">
        <f aca="false">AP39/W39</f>
        <v>1.19046348682705E-005</v>
      </c>
      <c r="AW39" s="39" t="n">
        <f aca="false">AK39*1000000</f>
        <v>2290.3911280013</v>
      </c>
      <c r="AX39" s="40" t="n">
        <f aca="false">AL39*1000000</f>
        <v>53073.2404791602</v>
      </c>
      <c r="AY39" s="40" t="n">
        <f aca="false">AM39*1000000</f>
        <v>267.179470661145</v>
      </c>
      <c r="AZ39" s="40" t="n">
        <f aca="false">AN39*1000000</f>
        <v>66362.9281929407</v>
      </c>
      <c r="BA39" s="40" t="n">
        <f aca="false">AO39*1000000</f>
        <v>94804183.1327724</v>
      </c>
      <c r="BB39" s="41" t="n">
        <f aca="false">AP39*1000000</f>
        <v>4345.19172691873</v>
      </c>
      <c r="BC39" s="39" t="n">
        <f aca="false">AQ39*1000000</f>
        <v>6.27504418630495</v>
      </c>
      <c r="BD39" s="40" t="n">
        <f aca="false">AR39*1000000</f>
        <v>145.406138299069</v>
      </c>
      <c r="BE39" s="40" t="n">
        <f aca="false">AS39*1000000</f>
        <v>0.731998549756563</v>
      </c>
      <c r="BF39" s="40" t="n">
        <f aca="false">AT39*1000000</f>
        <v>181.816241624495</v>
      </c>
      <c r="BG39" s="40" t="n">
        <f aca="false">AU39*1000000</f>
        <v>259737.488034993</v>
      </c>
      <c r="BH39" s="41" t="n">
        <f aca="false">AV39*1000000</f>
        <v>11.9046348682705</v>
      </c>
      <c r="BI39" s="0" t="n">
        <v>0.1</v>
      </c>
      <c r="BJ39" s="0" t="n">
        <f aca="false">R39*BI39</f>
        <v>4937.71787149856</v>
      </c>
      <c r="BK39" s="0" t="n">
        <v>0.1</v>
      </c>
      <c r="BL39" s="0" t="n">
        <f aca="false">AI39*BK39</f>
        <v>4368</v>
      </c>
      <c r="BM39" s="45" t="n">
        <v>17.6498016718255</v>
      </c>
      <c r="BN39" s="45" t="n">
        <v>910.91550745518</v>
      </c>
      <c r="BO39" s="45" t="n">
        <v>5.31099102083891</v>
      </c>
      <c r="BP39" s="45" t="n">
        <v>537.6</v>
      </c>
      <c r="BQ39" s="45" t="n">
        <v>384000</v>
      </c>
      <c r="BR39" s="0" t="n">
        <f aca="false">AJ39*0.1</f>
        <v>8.8E-009</v>
      </c>
      <c r="BS39" s="0" t="n">
        <f aca="false">((((BJ39/R39)^2)+((BM39/AD39)^2))^(1/2))*AK39</f>
        <v>0.000901091922795921</v>
      </c>
      <c r="BT39" s="0" t="n">
        <f aca="false">((((BJ39/R39)^2)+((BN39/AE39)^2))^(1/2))*AL39</f>
        <v>0.0452904797502275</v>
      </c>
      <c r="BU39" s="0" t="n">
        <f aca="false">((((BJ39/R39)^2)+((BO39/AF39)^2))^(1/2))*AM39</f>
        <v>0.000263599289835185</v>
      </c>
      <c r="BV39" s="0" t="n">
        <f aca="false">((((BJ39/R39)^2)+((BP39/AG39)^2))^(1/2))*AN39</f>
        <v>0.0273621362564774</v>
      </c>
      <c r="BW39" s="0" t="n">
        <f aca="false">((((BJ39/R39)^2)+((BQ39/AH39)^2))^(1/2))*AO39</f>
        <v>21.1988598036218</v>
      </c>
      <c r="BX39" s="46" t="n">
        <f aca="false">((((BL39/AI39)^2)+((BR39/AJ39)^2))^(1/2))*AP39</f>
        <v>0.000614502907131984</v>
      </c>
    </row>
    <row r="40" customFormat="false" ht="14" hidden="false" customHeight="false" outlineLevel="0" collapsed="false">
      <c r="A40" s="24" t="n">
        <v>4.6166980785614</v>
      </c>
      <c r="B40" s="24" t="n">
        <v>-74.1043902258869</v>
      </c>
      <c r="C40" s="47" t="n">
        <v>29</v>
      </c>
      <c r="D40" s="47" t="n">
        <v>26</v>
      </c>
      <c r="E40" s="47" t="n">
        <v>2331</v>
      </c>
      <c r="F40" s="27" t="s">
        <v>175</v>
      </c>
      <c r="G40" s="28" t="s">
        <v>176</v>
      </c>
      <c r="H40" s="27" t="s">
        <v>177</v>
      </c>
      <c r="I40" s="28" t="s">
        <v>155</v>
      </c>
      <c r="J40" s="28" t="s">
        <v>65</v>
      </c>
      <c r="K40" s="28" t="n">
        <v>100</v>
      </c>
      <c r="L40" s="28"/>
      <c r="M40" s="28" t="n">
        <v>1974</v>
      </c>
      <c r="N40" s="29" t="s">
        <v>124</v>
      </c>
      <c r="O40" s="29" t="s">
        <v>125</v>
      </c>
      <c r="P40" s="30" t="n">
        <v>0.0306495041710611</v>
      </c>
      <c r="Q40" s="31" t="n">
        <v>1120</v>
      </c>
      <c r="R40" s="31" t="n">
        <v>1266.08150551245</v>
      </c>
      <c r="S40" s="4" t="s">
        <v>69</v>
      </c>
      <c r="T40" s="4"/>
      <c r="U40" s="4"/>
      <c r="V40" s="48" t="n">
        <f aca="false">IF(S40="m3_año",R40,IF(OR(O40="CG1",O40="CG3",O40="HG2"),T40,R40))</f>
        <v>1266.08150551245</v>
      </c>
      <c r="W40" s="28" t="n">
        <v>365</v>
      </c>
      <c r="X40" s="54"/>
      <c r="Y40" s="28"/>
      <c r="Z40" s="28" t="n">
        <v>8760</v>
      </c>
      <c r="AA40" s="32" t="s">
        <v>178</v>
      </c>
      <c r="AB40" s="32"/>
      <c r="AC40" s="33" t="s">
        <v>72</v>
      </c>
      <c r="AD40" s="33" t="n">
        <f aca="false">VLOOKUP($O40,Parámetros!$B$4:$H$25,3,0)</f>
        <v>840000</v>
      </c>
      <c r="AE40" s="33" t="n">
        <f aca="false">VLOOKUP($O40,Parámetros!$B$4:$H$25,4,0)</f>
        <v>2400000</v>
      </c>
      <c r="AF40" s="33" t="n">
        <f aca="false">VLOOKUP($O40,Parámetros!$B$4:$H$25,5,0)</f>
        <v>1800000</v>
      </c>
      <c r="AG40" s="33" t="n">
        <f aca="false">VLOOKUP($O40,Parámetros!$B$4:$H$25,6,0)</f>
        <v>600000</v>
      </c>
      <c r="AH40" s="33" t="n">
        <f aca="false">VLOOKUP($O40,Parámetros!$B$4:$H$25,7,0)</f>
        <v>2676000000</v>
      </c>
      <c r="AI40" s="51" t="n">
        <v>1120</v>
      </c>
      <c r="AJ40" s="2" t="n">
        <v>0.0912</v>
      </c>
      <c r="AK40" s="34" t="n">
        <f aca="false">AD40*V40/1000000000</f>
        <v>1.06350846463046</v>
      </c>
      <c r="AL40" s="34" t="n">
        <f aca="false">AE40*V40/1000000000</f>
        <v>3.03859561322988</v>
      </c>
      <c r="AM40" s="34" t="n">
        <f aca="false">AF40*V40/1000000000</f>
        <v>2.27894670992241</v>
      </c>
      <c r="AN40" s="34" t="n">
        <f aca="false">AG40*V40/1000000000</f>
        <v>0.75964890330747</v>
      </c>
      <c r="AO40" s="34" t="n">
        <f aca="false">AH40*V40/1000000000</f>
        <v>3388.03410875132</v>
      </c>
      <c r="AP40" s="35" t="n">
        <f aca="false">AJ40*AI40*EXP(P40*4)</f>
        <v>115.466633302736</v>
      </c>
      <c r="AQ40" s="36" t="n">
        <f aca="false">AK40/W40</f>
        <v>0.00291372182090536</v>
      </c>
      <c r="AR40" s="37" t="n">
        <f aca="false">AL40/W40</f>
        <v>0.00832491948830104</v>
      </c>
      <c r="AS40" s="37" t="n">
        <f aca="false">AM40/W40</f>
        <v>0.00624368961622578</v>
      </c>
      <c r="AT40" s="37" t="n">
        <f aca="false">AN40/W40</f>
        <v>0.00208122987207526</v>
      </c>
      <c r="AU40" s="37" t="n">
        <f aca="false">AO40/W40</f>
        <v>9.28228522945566</v>
      </c>
      <c r="AV40" s="49" t="n">
        <f aca="false">AP40/W40</f>
        <v>0.31634694055544</v>
      </c>
      <c r="AW40" s="39" t="n">
        <f aca="false">AK40*1000000</f>
        <v>1063508.46463046</v>
      </c>
      <c r="AX40" s="40" t="n">
        <f aca="false">AL40*1000000</f>
        <v>3038595.61322988</v>
      </c>
      <c r="AY40" s="40" t="n">
        <f aca="false">AM40*1000000</f>
        <v>2278946.70992241</v>
      </c>
      <c r="AZ40" s="40" t="n">
        <f aca="false">AN40*1000000</f>
        <v>759648.90330747</v>
      </c>
      <c r="BA40" s="40" t="n">
        <f aca="false">AO40*1000000</f>
        <v>3388034108.75132</v>
      </c>
      <c r="BB40" s="41" t="n">
        <f aca="false">AP40*1000000</f>
        <v>115466633.302736</v>
      </c>
      <c r="BC40" s="39" t="n">
        <f aca="false">AQ40*1000000</f>
        <v>2913.72182090536</v>
      </c>
      <c r="BD40" s="40" t="n">
        <f aca="false">AR40*1000000</f>
        <v>8324.91948830104</v>
      </c>
      <c r="BE40" s="40" t="n">
        <f aca="false">AS40*1000000</f>
        <v>6243.68961622578</v>
      </c>
      <c r="BF40" s="40" t="n">
        <f aca="false">AT40*1000000</f>
        <v>2081.22987207526</v>
      </c>
      <c r="BG40" s="40" t="n">
        <f aca="false">AU40*1000000</f>
        <v>9282285.22945566</v>
      </c>
      <c r="BH40" s="41" t="n">
        <f aca="false">AV40*1000000</f>
        <v>316346.94055544</v>
      </c>
      <c r="BI40" s="0" t="n">
        <v>0.1</v>
      </c>
      <c r="BJ40" s="0" t="n">
        <f aca="false">R40*BI40</f>
        <v>126.608150551245</v>
      </c>
      <c r="BK40" s="0" t="n">
        <v>0.1</v>
      </c>
      <c r="BL40" s="0" t="n">
        <f aca="false">AI40*BK40</f>
        <v>112</v>
      </c>
      <c r="BM40" s="45" t="n">
        <v>336000</v>
      </c>
      <c r="BN40" s="45" t="n">
        <v>480000</v>
      </c>
      <c r="BO40" s="45" t="n">
        <v>360000</v>
      </c>
      <c r="BP40" s="45" t="n">
        <v>120000</v>
      </c>
      <c r="BQ40" s="45" t="n">
        <v>1070400000</v>
      </c>
      <c r="BR40" s="0" t="n">
        <f aca="false">AJ40*0.1</f>
        <v>0.00912</v>
      </c>
      <c r="BS40" s="0" t="n">
        <f aca="false">((((BJ40/R40)^2)+((BM40/AD40)^2))^(1/2))*AK40</f>
        <v>0.438495773340984</v>
      </c>
      <c r="BT40" s="0" t="n">
        <f aca="false">((((BJ40/R40)^2)+((BN40/AE40)^2))^(1/2))*AL40</f>
        <v>0.679450634731467</v>
      </c>
      <c r="BU40" s="0" t="n">
        <f aca="false">((((BJ40/R40)^2)+((BO40/AF40)^2))^(1/2))*AM40</f>
        <v>0.5095879760486</v>
      </c>
      <c r="BV40" s="0" t="n">
        <f aca="false">((((BJ40/R40)^2)+((BP40/AG40)^2))^(1/2))*AN40</f>
        <v>0.169862658682867</v>
      </c>
      <c r="BW40" s="0" t="n">
        <f aca="false">((((BJ40/R40)^2)+((BQ40/AH40)^2))^(1/2))*AO40</f>
        <v>1396.92224935771</v>
      </c>
      <c r="BX40" s="46" t="n">
        <f aca="false">((((BL40/AI40)^2)+((BR40/AJ40)^2))^(1/2))*AP40</f>
        <v>16.329447881829</v>
      </c>
    </row>
    <row r="41" customFormat="false" ht="30" hidden="false" customHeight="true" outlineLevel="0" collapsed="false">
      <c r="A41" s="24" t="n">
        <v>4.61784579778354</v>
      </c>
      <c r="B41" s="24" t="n">
        <v>-74.106183922551</v>
      </c>
      <c r="C41" s="47" t="n">
        <v>28</v>
      </c>
      <c r="D41" s="47" t="n">
        <v>26</v>
      </c>
      <c r="E41" s="47" t="n">
        <v>1837</v>
      </c>
      <c r="F41" s="27" t="s">
        <v>179</v>
      </c>
      <c r="G41" s="28" t="s">
        <v>180</v>
      </c>
      <c r="H41" s="27" t="s">
        <v>181</v>
      </c>
      <c r="I41" s="28" t="s">
        <v>155</v>
      </c>
      <c r="J41" s="28" t="s">
        <v>76</v>
      </c>
      <c r="K41" s="55"/>
      <c r="L41" s="55"/>
      <c r="M41" s="28" t="n">
        <v>2003</v>
      </c>
      <c r="N41" s="29" t="s">
        <v>77</v>
      </c>
      <c r="O41" s="29" t="s">
        <v>77</v>
      </c>
      <c r="P41" s="50" t="n">
        <v>-0.0720228740272761</v>
      </c>
      <c r="Q41" s="31" t="n">
        <v>4.92107355112238</v>
      </c>
      <c r="R41" s="31" t="n">
        <v>3.68929436969178</v>
      </c>
      <c r="S41" s="29" t="s">
        <v>69</v>
      </c>
      <c r="T41" s="29"/>
      <c r="U41" s="29"/>
      <c r="V41" s="48" t="n">
        <f aca="false">IF(S41="m3_año",R41,IF(OR(O41="CG1",O41="CG3",O41="HG2"),T41,R41))</f>
        <v>3.68929436969178</v>
      </c>
      <c r="W41" s="28" t="n">
        <v>365</v>
      </c>
      <c r="X41" s="54"/>
      <c r="Y41" s="28"/>
      <c r="Z41" s="28" t="n">
        <v>8760</v>
      </c>
      <c r="AA41" s="32" t="s">
        <v>164</v>
      </c>
      <c r="AB41" s="32"/>
      <c r="AC41" s="33" t="s">
        <v>72</v>
      </c>
      <c r="AD41" s="33" t="n">
        <f aca="false">VLOOKUP($O41,Parámetros!$B$4:$H$25,3,0)</f>
        <v>24000</v>
      </c>
      <c r="AE41" s="33" t="n">
        <f aca="false">VLOOKUP($O41,Parámetros!$B$4:$H$25,4,0)</f>
        <v>2261000</v>
      </c>
      <c r="AF41" s="33" t="n">
        <f aca="false">VLOOKUP($O41,Parámetros!$B$4:$H$25,5,0)</f>
        <v>1200</v>
      </c>
      <c r="AG41" s="33" t="n">
        <f aca="false">VLOOKUP($O41,Parámetros!$B$4:$H$25,6,0)</f>
        <v>381000</v>
      </c>
      <c r="AH41" s="33" t="n">
        <f aca="false">VLOOKUP($O41,Parámetros!$B$4:$H$25,7,0)</f>
        <v>1500000000</v>
      </c>
      <c r="AI41" s="2" t="n">
        <v>8608.38414634146</v>
      </c>
      <c r="AJ41" s="2" t="n">
        <v>1.0442E-008</v>
      </c>
      <c r="AK41" s="34" t="n">
        <f aca="false">AD41*V41/1000000000</f>
        <v>8.85430648726027E-005</v>
      </c>
      <c r="AL41" s="34" t="n">
        <f aca="false">AE41*V41/1000000000</f>
        <v>0.00834149456987312</v>
      </c>
      <c r="AM41" s="34" t="n">
        <f aca="false">AF41*V41/1000000000</f>
        <v>4.42715324363014E-006</v>
      </c>
      <c r="AN41" s="34" t="n">
        <f aca="false">AG41*V41/1000000000</f>
        <v>0.00140562115485257</v>
      </c>
      <c r="AO41" s="34" t="n">
        <f aca="false">AH41*V41/1000000000</f>
        <v>5.53394155453767</v>
      </c>
      <c r="AP41" s="35" t="n">
        <f aca="false">AJ41*AI41*EXP(P41*4)</f>
        <v>6.73889641570042E-005</v>
      </c>
      <c r="AQ41" s="36" t="n">
        <f aca="false">AK41/W41</f>
        <v>2.42583739376994E-007</v>
      </c>
      <c r="AR41" s="37" t="n">
        <f aca="false">AL41/W41</f>
        <v>2.28534097804743E-005</v>
      </c>
      <c r="AS41" s="37" t="n">
        <f aca="false">AM41/W41</f>
        <v>1.21291869688497E-008</v>
      </c>
      <c r="AT41" s="37" t="n">
        <f aca="false">AN41/W41</f>
        <v>3.85101686260978E-006</v>
      </c>
      <c r="AU41" s="37" t="n">
        <f aca="false">AO41/W41</f>
        <v>0.0151614837110621</v>
      </c>
      <c r="AV41" s="49" t="n">
        <f aca="false">AP41/W41</f>
        <v>1.84627299060286E-007</v>
      </c>
      <c r="AW41" s="39" t="n">
        <f aca="false">AK41*1000000</f>
        <v>88.5430648726027</v>
      </c>
      <c r="AX41" s="40" t="n">
        <f aca="false">AL41*1000000</f>
        <v>8341.49456987312</v>
      </c>
      <c r="AY41" s="40" t="n">
        <f aca="false">AM41*1000000</f>
        <v>4.42715324363014</v>
      </c>
      <c r="AZ41" s="40" t="n">
        <f aca="false">AN41*1000000</f>
        <v>1405.62115485257</v>
      </c>
      <c r="BA41" s="40" t="n">
        <f aca="false">AO41*1000000</f>
        <v>5533941.55453767</v>
      </c>
      <c r="BB41" s="41" t="n">
        <f aca="false">AP41*1000000</f>
        <v>67.3889641570042</v>
      </c>
      <c r="BC41" s="39" t="n">
        <f aca="false">AQ41*1000000</f>
        <v>0.242583739376994</v>
      </c>
      <c r="BD41" s="40" t="n">
        <f aca="false">AR41*1000000</f>
        <v>22.8534097804743</v>
      </c>
      <c r="BE41" s="40" t="n">
        <f aca="false">AS41*1000000</f>
        <v>0.0121291869688497</v>
      </c>
      <c r="BF41" s="40" t="n">
        <f aca="false">AT41*1000000</f>
        <v>3.85101686260978</v>
      </c>
      <c r="BG41" s="40" t="n">
        <f aca="false">AU41*1000000</f>
        <v>15161.4837110621</v>
      </c>
      <c r="BH41" s="41" t="n">
        <f aca="false">AV41*1000000</f>
        <v>0.184627299060286</v>
      </c>
      <c r="BI41" s="0" t="n">
        <v>0.1</v>
      </c>
      <c r="BJ41" s="0" t="n">
        <f aca="false">R41*BI41</f>
        <v>0.368929436969178</v>
      </c>
      <c r="BK41" s="0" t="n">
        <v>0.1</v>
      </c>
      <c r="BL41" s="0" t="n">
        <f aca="false">AI41*BK41</f>
        <v>860.838414634146</v>
      </c>
      <c r="BM41" s="45" t="n">
        <v>0</v>
      </c>
      <c r="BN41" s="45" t="n">
        <v>0</v>
      </c>
      <c r="BO41" s="45" t="n">
        <v>0</v>
      </c>
      <c r="BP41" s="45" t="n">
        <v>0</v>
      </c>
      <c r="BQ41" s="45" t="n">
        <v>0</v>
      </c>
      <c r="BR41" s="0" t="n">
        <f aca="false">AJ41*0.1</f>
        <v>1.0442E-009</v>
      </c>
      <c r="BS41" s="0" t="n">
        <f aca="false">((((BJ41/R41)^2)+((BM41/AD41)^2))^(1/2))*AK41</f>
        <v>8.85430648726027E-006</v>
      </c>
      <c r="BT41" s="0" t="n">
        <f aca="false">((((BJ41/R41)^2)+((BN41/AE41)^2))^(1/2))*AL41</f>
        <v>0.000834149456987312</v>
      </c>
      <c r="BU41" s="0" t="n">
        <f aca="false">((((BJ41/R41)^2)+((BO41/AF41)^2))^(1/2))*AM41</f>
        <v>4.42715324363014E-007</v>
      </c>
      <c r="BV41" s="0" t="n">
        <f aca="false">((((BJ41/R41)^2)+((BP41/AG41)^2))^(1/2))*AN41</f>
        <v>0.000140562115485257</v>
      </c>
      <c r="BW41" s="0" t="n">
        <f aca="false">((((BJ41/R41)^2)+((BQ41/AH41)^2))^(1/2))*AO41</f>
        <v>0.553394155453767</v>
      </c>
      <c r="BX41" s="46" t="n">
        <f aca="false">((((BL41/AI41)^2)+((BR41/AJ41)^2))^(1/2))*AP41</f>
        <v>9.53023870651098E-006</v>
      </c>
    </row>
    <row r="42" customFormat="false" ht="45" hidden="false" customHeight="true" outlineLevel="0" collapsed="false">
      <c r="A42" s="24" t="n">
        <v>4.61733267438848</v>
      </c>
      <c r="B42" s="24" t="n">
        <v>-74.1039240418667</v>
      </c>
      <c r="C42" s="47" t="n">
        <v>29</v>
      </c>
      <c r="D42" s="47" t="n">
        <v>26</v>
      </c>
      <c r="E42" s="47" t="n">
        <v>2331</v>
      </c>
      <c r="F42" s="27" t="s">
        <v>182</v>
      </c>
      <c r="G42" s="28" t="s">
        <v>183</v>
      </c>
      <c r="H42" s="27" t="s">
        <v>184</v>
      </c>
      <c r="I42" s="28" t="s">
        <v>155</v>
      </c>
      <c r="J42" s="28" t="s">
        <v>65</v>
      </c>
      <c r="K42" s="28" t="n">
        <v>150</v>
      </c>
      <c r="L42" s="28"/>
      <c r="M42" s="28" t="n">
        <v>1994</v>
      </c>
      <c r="N42" s="29" t="s">
        <v>185</v>
      </c>
      <c r="O42" s="4" t="s">
        <v>186</v>
      </c>
      <c r="P42" s="30" t="n">
        <v>-0.00025800163440121</v>
      </c>
      <c r="Q42" s="31" t="n">
        <v>36.3402354544422</v>
      </c>
      <c r="R42" s="31" t="n">
        <v>36.3027514390764</v>
      </c>
      <c r="S42" s="4" t="s">
        <v>69</v>
      </c>
      <c r="T42" s="4"/>
      <c r="U42" s="4"/>
      <c r="V42" s="48" t="n">
        <f aca="false">IF(S42="m3_año",R42,IF(OR(O42="CG1",O42="CG3",O42="HG2"),T42,R42))</f>
        <v>36.3027514390764</v>
      </c>
      <c r="W42" s="28" t="n">
        <v>365</v>
      </c>
      <c r="X42" s="54"/>
      <c r="Y42" s="28"/>
      <c r="Z42" s="28" t="n">
        <v>8760</v>
      </c>
      <c r="AA42" s="32" t="s">
        <v>187</v>
      </c>
      <c r="AB42" s="32"/>
      <c r="AC42" s="33" t="s">
        <v>72</v>
      </c>
      <c r="AD42" s="33" t="n">
        <f aca="false">VLOOKUP($O42,Parámetros!$B$4:$H$25,3,0)</f>
        <v>6028806.22</v>
      </c>
      <c r="AE42" s="33" t="n">
        <f aca="false">VLOOKUP($O42,Parámetros!$B$4:$H$25,4,0)</f>
        <v>4168764.244</v>
      </c>
      <c r="AF42" s="33" t="n">
        <f aca="false">VLOOKUP($O42,Parámetros!$B$4:$H$25,5,0)</f>
        <v>26460000</v>
      </c>
      <c r="AG42" s="33" t="n">
        <f aca="false">VLOOKUP($O42,Parámetros!$B$4:$H$25,6,0)</f>
        <v>600000</v>
      </c>
      <c r="AH42" s="33" t="n">
        <f aca="false">VLOOKUP($O42,Parámetros!$B$4:$H$25,7,0)</f>
        <v>2640000</v>
      </c>
      <c r="AI42" s="2" t="n">
        <v>1159.09146341463</v>
      </c>
      <c r="AJ42" s="2" t="n">
        <v>0.000142</v>
      </c>
      <c r="AK42" s="34" t="n">
        <f aca="false">AD42*V42/1000000000</f>
        <v>0.218862253679018</v>
      </c>
      <c r="AL42" s="34" t="n">
        <f aca="false">AE42*V42/1000000000</f>
        <v>0.151337612158041</v>
      </c>
      <c r="AM42" s="34" t="n">
        <f aca="false">AF42*V42/1000000000</f>
        <v>0.960570803077962</v>
      </c>
      <c r="AN42" s="34" t="n">
        <f aca="false">AG42*V42/1000000000</f>
        <v>0.0217816508634458</v>
      </c>
      <c r="AO42" s="34" t="n">
        <f aca="false">AH42*V42/1000000000</f>
        <v>0.0958392637991617</v>
      </c>
      <c r="AP42" s="35" t="n">
        <f aca="false">AJ42*AI42*EXP(P42*4)</f>
        <v>0.164421216447075</v>
      </c>
      <c r="AQ42" s="36" t="n">
        <f aca="false">AK42/W42</f>
        <v>0.000599622612819227</v>
      </c>
      <c r="AR42" s="37" t="n">
        <f aca="false">AL42/W42</f>
        <v>0.000414623594953538</v>
      </c>
      <c r="AS42" s="37" t="n">
        <f aca="false">AM42/W42</f>
        <v>0.00263170083035058</v>
      </c>
      <c r="AT42" s="37" t="n">
        <f aca="false">AN42/W42</f>
        <v>5.96757557902626E-005</v>
      </c>
      <c r="AU42" s="37" t="n">
        <f aca="false">AO42/W42</f>
        <v>0.000262573325477155</v>
      </c>
      <c r="AV42" s="49" t="n">
        <f aca="false">AP42/W42</f>
        <v>0.000450469086156371</v>
      </c>
      <c r="AW42" s="39" t="n">
        <f aca="false">AK42*1000000</f>
        <v>218862.253679018</v>
      </c>
      <c r="AX42" s="40" t="n">
        <f aca="false">AL42*1000000</f>
        <v>151337.612158041</v>
      </c>
      <c r="AY42" s="40" t="n">
        <f aca="false">AM42*1000000</f>
        <v>960570.803077962</v>
      </c>
      <c r="AZ42" s="40" t="n">
        <f aca="false">AN42*1000000</f>
        <v>21781.6508634458</v>
      </c>
      <c r="BA42" s="40" t="n">
        <f aca="false">AO42*1000000</f>
        <v>95839.2637991617</v>
      </c>
      <c r="BB42" s="41" t="n">
        <f aca="false">AP42*1000000</f>
        <v>164421.216447075</v>
      </c>
      <c r="BC42" s="39" t="n">
        <f aca="false">AQ42*1000000</f>
        <v>599.622612819227</v>
      </c>
      <c r="BD42" s="40" t="n">
        <f aca="false">AR42*1000000</f>
        <v>414.623594953538</v>
      </c>
      <c r="BE42" s="40" t="n">
        <f aca="false">AS42*1000000</f>
        <v>2631.70083035058</v>
      </c>
      <c r="BF42" s="40" t="n">
        <f aca="false">AT42*1000000</f>
        <v>59.6757557902626</v>
      </c>
      <c r="BG42" s="40" t="n">
        <f aca="false">AU42*1000000</f>
        <v>262.573325477155</v>
      </c>
      <c r="BH42" s="41" t="n">
        <f aca="false">AV42*1000000</f>
        <v>450.469086156371</v>
      </c>
      <c r="BI42" s="0" t="n">
        <v>0.1</v>
      </c>
      <c r="BJ42" s="0" t="n">
        <f aca="false">R42*BI42</f>
        <v>3.63027514390764</v>
      </c>
      <c r="BK42" s="0" t="n">
        <v>0.1</v>
      </c>
      <c r="BL42" s="0" t="n">
        <f aca="false">AI42*BK42</f>
        <v>115.909146341463</v>
      </c>
      <c r="BM42" s="45" t="n">
        <v>2023172.266</v>
      </c>
      <c r="BN42" s="45" t="n">
        <v>598737.966</v>
      </c>
      <c r="BO42" s="0" t="n">
        <f aca="false">AF42*0.1</f>
        <v>2646000</v>
      </c>
      <c r="BP42" s="0" t="n">
        <f aca="false">AG42*0.1</f>
        <v>60000</v>
      </c>
      <c r="BQ42" s="0" t="n">
        <f aca="false">AH42*0.1</f>
        <v>264000</v>
      </c>
      <c r="BR42" s="0" t="n">
        <f aca="false">AJ42*0.1</f>
        <v>1.42E-005</v>
      </c>
      <c r="BS42" s="0" t="n">
        <f aca="false">((((BJ42/R42)^2)+((BM42/AD42)^2))^(1/2))*AK42</f>
        <v>0.0766382901923454</v>
      </c>
      <c r="BT42" s="0" t="n">
        <f aca="false">((((BJ42/R42)^2)+((BN42/AE42)^2))^(1/2))*AL42</f>
        <v>0.0264854162869078</v>
      </c>
      <c r="BU42" s="0" t="n">
        <f aca="false">((((BJ42/R42)^2)+((BO42/AF42)^2))^(1/2))*AM42</f>
        <v>0.135845225733247</v>
      </c>
      <c r="BV42" s="0" t="n">
        <f aca="false">((((BJ42/R42)^2)+((BP42/AG42)^2))^(1/2))*AN42</f>
        <v>0.00308039060619607</v>
      </c>
      <c r="BW42" s="0" t="n">
        <f aca="false">((((BJ42/R42)^2)+((BQ42/AH42)^2))^(1/2))*AO42</f>
        <v>0.0135537186672627</v>
      </c>
      <c r="BX42" s="46" t="n">
        <f aca="false">((((BL42/AI42)^2)+((BR42/AJ42)^2))^(1/2))*AP42</f>
        <v>0.0232526714241336</v>
      </c>
    </row>
    <row r="43" customFormat="false" ht="45" hidden="false" customHeight="true" outlineLevel="0" collapsed="false">
      <c r="A43" s="24" t="n">
        <v>4.61733267438848</v>
      </c>
      <c r="B43" s="24" t="n">
        <v>-74.1039240418667</v>
      </c>
      <c r="C43" s="47" t="n">
        <v>29</v>
      </c>
      <c r="D43" s="47" t="n">
        <v>26</v>
      </c>
      <c r="E43" s="47" t="n">
        <v>2331</v>
      </c>
      <c r="F43" s="27" t="s">
        <v>182</v>
      </c>
      <c r="G43" s="28" t="s">
        <v>183</v>
      </c>
      <c r="H43" s="27" t="s">
        <v>184</v>
      </c>
      <c r="I43" s="28" t="s">
        <v>155</v>
      </c>
      <c r="J43" s="28" t="s">
        <v>65</v>
      </c>
      <c r="K43" s="28" t="n">
        <v>150</v>
      </c>
      <c r="L43" s="28"/>
      <c r="M43" s="28" t="n">
        <v>1971</v>
      </c>
      <c r="N43" s="29" t="s">
        <v>185</v>
      </c>
      <c r="O43" s="4" t="s">
        <v>186</v>
      </c>
      <c r="P43" s="30" t="n">
        <v>-0.00025800163440121</v>
      </c>
      <c r="Q43" s="31" t="n">
        <v>36.3402354544422</v>
      </c>
      <c r="R43" s="31" t="n">
        <v>36.3027514390764</v>
      </c>
      <c r="S43" s="4" t="s">
        <v>69</v>
      </c>
      <c r="T43" s="4"/>
      <c r="U43" s="4"/>
      <c r="V43" s="48" t="n">
        <f aca="false">IF(S43="m3_año",R43,IF(OR(O43="CG1",O43="CG3",O43="HG2"),T43,R43))</f>
        <v>36.3027514390764</v>
      </c>
      <c r="W43" s="28" t="n">
        <v>365</v>
      </c>
      <c r="X43" s="54"/>
      <c r="Y43" s="28"/>
      <c r="Z43" s="28" t="n">
        <v>8760</v>
      </c>
      <c r="AA43" s="32" t="s">
        <v>187</v>
      </c>
      <c r="AB43" s="32"/>
      <c r="AC43" s="33" t="s">
        <v>72</v>
      </c>
      <c r="AD43" s="33" t="n">
        <f aca="false">VLOOKUP($O43,Parámetros!$B$4:$H$25,3,0)</f>
        <v>6028806.22</v>
      </c>
      <c r="AE43" s="33" t="n">
        <f aca="false">VLOOKUP($O43,Parámetros!$B$4:$H$25,4,0)</f>
        <v>4168764.244</v>
      </c>
      <c r="AF43" s="33" t="n">
        <f aca="false">VLOOKUP($O43,Parámetros!$B$4:$H$25,5,0)</f>
        <v>26460000</v>
      </c>
      <c r="AG43" s="33" t="n">
        <f aca="false">VLOOKUP($O43,Parámetros!$B$4:$H$25,6,0)</f>
        <v>600000</v>
      </c>
      <c r="AH43" s="33" t="n">
        <f aca="false">VLOOKUP($O43,Parámetros!$B$4:$H$25,7,0)</f>
        <v>2640000</v>
      </c>
      <c r="AI43" s="2" t="n">
        <v>1159.09146341463</v>
      </c>
      <c r="AJ43" s="2" t="n">
        <v>0.000142</v>
      </c>
      <c r="AK43" s="34" t="n">
        <f aca="false">AD43*V43/1000000000</f>
        <v>0.218862253679018</v>
      </c>
      <c r="AL43" s="34" t="n">
        <f aca="false">AE43*V43/1000000000</f>
        <v>0.151337612158041</v>
      </c>
      <c r="AM43" s="34" t="n">
        <f aca="false">AF43*V43/1000000000</f>
        <v>0.960570803077962</v>
      </c>
      <c r="AN43" s="34" t="n">
        <f aca="false">AG43*V43/1000000000</f>
        <v>0.0217816508634458</v>
      </c>
      <c r="AO43" s="34" t="n">
        <f aca="false">AH43*V43/1000000000</f>
        <v>0.0958392637991617</v>
      </c>
      <c r="AP43" s="35" t="n">
        <f aca="false">AJ43*AI43*EXP(P43*4)</f>
        <v>0.164421216447075</v>
      </c>
      <c r="AQ43" s="36" t="n">
        <f aca="false">AK43/W43</f>
        <v>0.000599622612819227</v>
      </c>
      <c r="AR43" s="37" t="n">
        <f aca="false">AL43/W43</f>
        <v>0.000414623594953538</v>
      </c>
      <c r="AS43" s="37" t="n">
        <f aca="false">AM43/W43</f>
        <v>0.00263170083035058</v>
      </c>
      <c r="AT43" s="37" t="n">
        <f aca="false">AN43/W43</f>
        <v>5.96757557902626E-005</v>
      </c>
      <c r="AU43" s="37" t="n">
        <f aca="false">AO43/W43</f>
        <v>0.000262573325477155</v>
      </c>
      <c r="AV43" s="49" t="n">
        <f aca="false">AP43/W43</f>
        <v>0.000450469086156371</v>
      </c>
      <c r="AW43" s="39" t="n">
        <f aca="false">AK43*1000000</f>
        <v>218862.253679018</v>
      </c>
      <c r="AX43" s="40" t="n">
        <f aca="false">AL43*1000000</f>
        <v>151337.612158041</v>
      </c>
      <c r="AY43" s="40" t="n">
        <f aca="false">AM43*1000000</f>
        <v>960570.803077962</v>
      </c>
      <c r="AZ43" s="40" t="n">
        <f aca="false">AN43*1000000</f>
        <v>21781.6508634458</v>
      </c>
      <c r="BA43" s="40" t="n">
        <f aca="false">AO43*1000000</f>
        <v>95839.2637991617</v>
      </c>
      <c r="BB43" s="41" t="n">
        <f aca="false">AP43*1000000</f>
        <v>164421.216447075</v>
      </c>
      <c r="BC43" s="39" t="n">
        <f aca="false">AQ43*1000000</f>
        <v>599.622612819227</v>
      </c>
      <c r="BD43" s="40" t="n">
        <f aca="false">AR43*1000000</f>
        <v>414.623594953538</v>
      </c>
      <c r="BE43" s="40" t="n">
        <f aca="false">AS43*1000000</f>
        <v>2631.70083035058</v>
      </c>
      <c r="BF43" s="40" t="n">
        <f aca="false">AT43*1000000</f>
        <v>59.6757557902626</v>
      </c>
      <c r="BG43" s="40" t="n">
        <f aca="false">AU43*1000000</f>
        <v>262.573325477155</v>
      </c>
      <c r="BH43" s="41" t="n">
        <f aca="false">AV43*1000000</f>
        <v>450.469086156371</v>
      </c>
      <c r="BI43" s="0" t="n">
        <v>0.1</v>
      </c>
      <c r="BJ43" s="0" t="n">
        <f aca="false">R43*BI43</f>
        <v>3.63027514390764</v>
      </c>
      <c r="BK43" s="0" t="n">
        <v>0.1</v>
      </c>
      <c r="BL43" s="0" t="n">
        <f aca="false">AI43*BK43</f>
        <v>115.909146341463</v>
      </c>
      <c r="BM43" s="45" t="n">
        <v>2023172.266</v>
      </c>
      <c r="BN43" s="45" t="n">
        <v>598737.966</v>
      </c>
      <c r="BO43" s="0" t="n">
        <f aca="false">AF43*0.1</f>
        <v>2646000</v>
      </c>
      <c r="BP43" s="0" t="n">
        <f aca="false">AG43*0.1</f>
        <v>60000</v>
      </c>
      <c r="BQ43" s="0" t="n">
        <f aca="false">AH43*0.1</f>
        <v>264000</v>
      </c>
      <c r="BR43" s="0" t="n">
        <f aca="false">AJ43*0.1</f>
        <v>1.42E-005</v>
      </c>
      <c r="BS43" s="0" t="n">
        <f aca="false">((((BJ43/R43)^2)+((BM43/AD43)^2))^(1/2))*AK43</f>
        <v>0.0766382901923454</v>
      </c>
      <c r="BT43" s="0" t="n">
        <f aca="false">((((BJ43/R43)^2)+((BN43/AE43)^2))^(1/2))*AL43</f>
        <v>0.0264854162869078</v>
      </c>
      <c r="BU43" s="0" t="n">
        <f aca="false">((((BJ43/R43)^2)+((BO43/AF43)^2))^(1/2))*AM43</f>
        <v>0.135845225733247</v>
      </c>
      <c r="BV43" s="0" t="n">
        <f aca="false">((((BJ43/R43)^2)+((BP43/AG43)^2))^(1/2))*AN43</f>
        <v>0.00308039060619607</v>
      </c>
      <c r="BW43" s="0" t="n">
        <f aca="false">((((BJ43/R43)^2)+((BQ43/AH43)^2))^(1/2))*AO43</f>
        <v>0.0135537186672627</v>
      </c>
      <c r="BX43" s="46" t="n">
        <f aca="false">((((BL43/AI43)^2)+((BR43/AJ43)^2))^(1/2))*AP43</f>
        <v>0.0232526714241336</v>
      </c>
    </row>
    <row r="44" customFormat="false" ht="15" hidden="false" customHeight="true" outlineLevel="0" collapsed="false">
      <c r="A44" s="24" t="n">
        <v>4.61940138252886</v>
      </c>
      <c r="B44" s="24" t="n">
        <v>-74.1027709273293</v>
      </c>
      <c r="C44" s="47" t="n">
        <v>29</v>
      </c>
      <c r="D44" s="47" t="n">
        <v>26</v>
      </c>
      <c r="E44" s="47" t="n">
        <v>2331</v>
      </c>
      <c r="F44" s="27" t="s">
        <v>188</v>
      </c>
      <c r="G44" s="28" t="s">
        <v>189</v>
      </c>
      <c r="H44" s="27" t="s">
        <v>190</v>
      </c>
      <c r="I44" s="28" t="s">
        <v>155</v>
      </c>
      <c r="J44" s="28" t="s">
        <v>65</v>
      </c>
      <c r="K44" s="28" t="n">
        <v>80</v>
      </c>
      <c r="L44" s="28"/>
      <c r="M44" s="28" t="n">
        <v>2004</v>
      </c>
      <c r="N44" s="29" t="s">
        <v>67</v>
      </c>
      <c r="O44" s="29" t="s">
        <v>68</v>
      </c>
      <c r="P44" s="50" t="n">
        <v>0.00842863539816588</v>
      </c>
      <c r="Q44" s="31" t="n">
        <v>249600</v>
      </c>
      <c r="R44" s="31" t="n">
        <v>258158.613773388</v>
      </c>
      <c r="S44" s="29" t="s">
        <v>69</v>
      </c>
      <c r="T44" s="29"/>
      <c r="U44" s="29"/>
      <c r="V44" s="48" t="n">
        <f aca="false">IF(S44="m3_año",R44,IF(OR(O44="CG1",O44="CG3",O44="HG2"),T44,R44))</f>
        <v>258158.613773388</v>
      </c>
      <c r="W44" s="28" t="n">
        <v>365</v>
      </c>
      <c r="X44" s="54"/>
      <c r="Y44" s="28"/>
      <c r="Z44" s="28" t="n">
        <v>8760</v>
      </c>
      <c r="AA44" s="32"/>
      <c r="AB44" s="32"/>
      <c r="AC44" s="33" t="s">
        <v>72</v>
      </c>
      <c r="AD44" s="33" t="n">
        <f aca="false">VLOOKUP($O44,Parámetros!$B$4:$H$25,3,0)</f>
        <v>46.3856216091623</v>
      </c>
      <c r="AE44" s="33" t="n">
        <f aca="false">VLOOKUP($O44,Parámetros!$B$4:$H$25,4,0)</f>
        <v>1074.85364414012</v>
      </c>
      <c r="AF44" s="33" t="n">
        <f aca="false">VLOOKUP($O44,Parámetros!$B$4:$H$25,5,0)</f>
        <v>5.41099102083891</v>
      </c>
      <c r="AG44" s="33" t="n">
        <f aca="false">VLOOKUP($O44,Parámetros!$B$4:$H$25,6,0)</f>
        <v>1344</v>
      </c>
      <c r="AH44" s="33" t="n">
        <f aca="false">VLOOKUP($O44,Parámetros!$B$4:$H$25,7,0)</f>
        <v>1920000</v>
      </c>
      <c r="AI44" s="51" t="n">
        <v>249600</v>
      </c>
      <c r="AJ44" s="52" t="n">
        <v>8.8E-008</v>
      </c>
      <c r="AK44" s="34" t="n">
        <f aca="false">AD44*V44/1000000000</f>
        <v>0.0119748477736383</v>
      </c>
      <c r="AL44" s="34" t="n">
        <f aca="false">AE44*V44/1000000000</f>
        <v>0.277482726780488</v>
      </c>
      <c r="AM44" s="34" t="n">
        <f aca="false">AF44*V44/1000000000</f>
        <v>0.00139689394108002</v>
      </c>
      <c r="AN44" s="34" t="n">
        <f aca="false">AG44*V44/1000000000</f>
        <v>0.346965176911433</v>
      </c>
      <c r="AO44" s="34" t="n">
        <f aca="false">AH44*V44/1000000000</f>
        <v>495.664538444905</v>
      </c>
      <c r="AP44" s="35" t="n">
        <f aca="false">AJ44*AI44*EXP(P44*4)</f>
        <v>0.0227179580120582</v>
      </c>
      <c r="AQ44" s="36" t="n">
        <f aca="false">AK44/W44</f>
        <v>3.28078021195568E-005</v>
      </c>
      <c r="AR44" s="37" t="n">
        <f aca="false">AL44/W44</f>
        <v>0.000760226648713665</v>
      </c>
      <c r="AS44" s="37" t="n">
        <f aca="false">AM44/W44</f>
        <v>3.82710668789047E-006</v>
      </c>
      <c r="AT44" s="37" t="n">
        <f aca="false">AN44/W44</f>
        <v>0.000950589525784749</v>
      </c>
      <c r="AU44" s="37" t="n">
        <f aca="false">AO44/W44</f>
        <v>1.35798503683536</v>
      </c>
      <c r="AV44" s="49" t="n">
        <f aca="false">AP44/W44</f>
        <v>6.22409808549539E-005</v>
      </c>
      <c r="AW44" s="39" t="n">
        <f aca="false">AK44*1000000</f>
        <v>11974.8477736383</v>
      </c>
      <c r="AX44" s="40" t="n">
        <f aca="false">AL44*1000000</f>
        <v>277482.726780488</v>
      </c>
      <c r="AY44" s="40" t="n">
        <f aca="false">AM44*1000000</f>
        <v>1396.89394108002</v>
      </c>
      <c r="AZ44" s="40" t="n">
        <f aca="false">AN44*1000000</f>
        <v>346965.176911433</v>
      </c>
      <c r="BA44" s="40" t="n">
        <f aca="false">AO44*1000000</f>
        <v>495664538.444905</v>
      </c>
      <c r="BB44" s="41" t="n">
        <f aca="false">AP44*1000000</f>
        <v>22717.9580120582</v>
      </c>
      <c r="BC44" s="39" t="n">
        <f aca="false">AQ44*1000000</f>
        <v>32.8078021195569</v>
      </c>
      <c r="BD44" s="40" t="n">
        <f aca="false">AR44*1000000</f>
        <v>760.226648713665</v>
      </c>
      <c r="BE44" s="40" t="n">
        <f aca="false">AS44*1000000</f>
        <v>3.82710668789047</v>
      </c>
      <c r="BF44" s="40" t="n">
        <f aca="false">AT44*1000000</f>
        <v>950.589525784749</v>
      </c>
      <c r="BG44" s="40" t="n">
        <f aca="false">AU44*1000000</f>
        <v>1357985.03683536</v>
      </c>
      <c r="BH44" s="41" t="n">
        <f aca="false">AV44*1000000</f>
        <v>62.2409808549539</v>
      </c>
      <c r="BI44" s="0" t="n">
        <v>0.1</v>
      </c>
      <c r="BJ44" s="0" t="n">
        <f aca="false">R44*BI44</f>
        <v>25815.8613773388</v>
      </c>
      <c r="BK44" s="0" t="n">
        <v>0.1</v>
      </c>
      <c r="BL44" s="0" t="n">
        <f aca="false">AI44*BK44</f>
        <v>24960</v>
      </c>
      <c r="BM44" s="45" t="n">
        <v>17.6498016718255</v>
      </c>
      <c r="BN44" s="45" t="n">
        <v>910.91550745518</v>
      </c>
      <c r="BO44" s="45" t="n">
        <v>5.31099102083891</v>
      </c>
      <c r="BP44" s="45" t="n">
        <v>537.6</v>
      </c>
      <c r="BQ44" s="45" t="n">
        <v>384000</v>
      </c>
      <c r="BR44" s="0" t="n">
        <f aca="false">AJ44*0.1</f>
        <v>8.8E-009</v>
      </c>
      <c r="BS44" s="0" t="n">
        <f aca="false">((((BJ44/R44)^2)+((BM44/AD44)^2))^(1/2))*AK44</f>
        <v>0.00471117726296484</v>
      </c>
      <c r="BT44" s="0" t="n">
        <f aca="false">((((BJ44/R44)^2)+((BN44/AE44)^2))^(1/2))*AL44</f>
        <v>0.236792133000137</v>
      </c>
      <c r="BU44" s="0" t="n">
        <f aca="false">((((BJ44/R44)^2)+((BO44/AF44)^2))^(1/2))*AM44</f>
        <v>0.00137817568817167</v>
      </c>
      <c r="BV44" s="0" t="n">
        <f aca="false">((((BJ44/R44)^2)+((BP44/AG44)^2))^(1/2))*AN44</f>
        <v>0.143057407281696</v>
      </c>
      <c r="BW44" s="0" t="n">
        <f aca="false">((((BJ44/R44)^2)+((BQ44/AH44)^2))^(1/2))*AO44</f>
        <v>110.833960199887</v>
      </c>
      <c r="BX44" s="46" t="n">
        <f aca="false">((((BL44/AI44)^2)+((BR44/AJ44)^2))^(1/2))*AP44</f>
        <v>0.00321280443300752</v>
      </c>
    </row>
    <row r="45" customFormat="false" ht="45" hidden="false" customHeight="true" outlineLevel="0" collapsed="false">
      <c r="A45" s="24" t="n">
        <v>4.62158929929462</v>
      </c>
      <c r="B45" s="24" t="n">
        <v>-74.104194076854</v>
      </c>
      <c r="C45" s="47" t="n">
        <v>29</v>
      </c>
      <c r="D45" s="47" t="n">
        <v>26</v>
      </c>
      <c r="E45" s="47" t="n">
        <v>2331</v>
      </c>
      <c r="F45" s="27" t="s">
        <v>191</v>
      </c>
      <c r="G45" s="28" t="s">
        <v>192</v>
      </c>
      <c r="H45" s="27" t="s">
        <v>193</v>
      </c>
      <c r="I45" s="28" t="s">
        <v>155</v>
      </c>
      <c r="J45" s="28" t="s">
        <v>65</v>
      </c>
      <c r="K45" s="28" t="n">
        <v>150</v>
      </c>
      <c r="L45" s="28"/>
      <c r="M45" s="28" t="n">
        <v>1993</v>
      </c>
      <c r="N45" s="29" t="s">
        <v>194</v>
      </c>
      <c r="O45" s="29" t="s">
        <v>186</v>
      </c>
      <c r="P45" s="50" t="n">
        <v>0.013557806644477</v>
      </c>
      <c r="Q45" s="31" t="n">
        <v>46.3716546163455</v>
      </c>
      <c r="R45" s="31" t="n">
        <v>48.9558860173682</v>
      </c>
      <c r="S45" s="4" t="s">
        <v>69</v>
      </c>
      <c r="T45" s="4"/>
      <c r="U45" s="4"/>
      <c r="V45" s="48" t="n">
        <f aca="false">IF(S45="m3_año",R45,IF(OR(O45="CG1",O45="CG3",O45="HG2"),T45,R45))</f>
        <v>48.9558860173682</v>
      </c>
      <c r="W45" s="28" t="n">
        <v>365</v>
      </c>
      <c r="X45" s="32" t="s">
        <v>98</v>
      </c>
      <c r="Y45" s="28"/>
      <c r="Z45" s="28" t="n">
        <v>2920</v>
      </c>
      <c r="AA45" s="32" t="s">
        <v>195</v>
      </c>
      <c r="AB45" s="32"/>
      <c r="AC45" s="33" t="s">
        <v>72</v>
      </c>
      <c r="AD45" s="33" t="n">
        <f aca="false">VLOOKUP($O45,Parámetros!$B$4:$H$25,3,0)</f>
        <v>6028806.22</v>
      </c>
      <c r="AE45" s="33" t="n">
        <f aca="false">VLOOKUP($O45,Parámetros!$B$4:$H$25,4,0)</f>
        <v>4168764.244</v>
      </c>
      <c r="AF45" s="33" t="n">
        <f aca="false">VLOOKUP($O45,Parámetros!$B$4:$H$25,5,0)</f>
        <v>26460000</v>
      </c>
      <c r="AG45" s="33" t="n">
        <f aca="false">VLOOKUP($O45,Parámetros!$B$4:$H$25,6,0)</f>
        <v>600000</v>
      </c>
      <c r="AH45" s="33" t="n">
        <f aca="false">VLOOKUP($O45,Parámetros!$B$4:$H$25,7,0)</f>
        <v>2640000</v>
      </c>
      <c r="AI45" s="2" t="n">
        <v>1159.09146341463</v>
      </c>
      <c r="AJ45" s="2" t="n">
        <v>0.000142</v>
      </c>
      <c r="AK45" s="34" t="n">
        <f aca="false">AD45*V45/1000000000</f>
        <v>0.29514555012712</v>
      </c>
      <c r="AL45" s="34" t="n">
        <f aca="false">AE45*V45/1000000000</f>
        <v>0.204085547162544</v>
      </c>
      <c r="AM45" s="34" t="n">
        <f aca="false">AF45*V45/1000000000</f>
        <v>1.29537274401956</v>
      </c>
      <c r="AN45" s="34" t="n">
        <f aca="false">AG45*V45/1000000000</f>
        <v>0.0293735316104209</v>
      </c>
      <c r="AO45" s="34" t="n">
        <f aca="false">AH45*V45/1000000000</f>
        <v>0.129243539085852</v>
      </c>
      <c r="AP45" s="35" t="n">
        <f aca="false">AJ45*AI45*EXP(P45*4)</f>
        <v>0.17376342735938</v>
      </c>
      <c r="AQ45" s="36" t="n">
        <f aca="false">AK45/W45</f>
        <v>0.000808617945553755</v>
      </c>
      <c r="AR45" s="37" t="n">
        <f aca="false">AL45/W45</f>
        <v>0.000559138485376833</v>
      </c>
      <c r="AS45" s="37" t="n">
        <f aca="false">AM45/W45</f>
        <v>0.0035489664219714</v>
      </c>
      <c r="AT45" s="37" t="n">
        <f aca="false">AN45/W45</f>
        <v>8.04754290696464E-005</v>
      </c>
      <c r="AU45" s="37" t="n">
        <f aca="false">AO45/W45</f>
        <v>0.000354091887906444</v>
      </c>
      <c r="AV45" s="49" t="n">
        <f aca="false">AP45/W45</f>
        <v>0.000476064184546247</v>
      </c>
      <c r="AW45" s="39" t="n">
        <f aca="false">AK45*1000000</f>
        <v>295145.55012712</v>
      </c>
      <c r="AX45" s="40" t="n">
        <f aca="false">AL45*1000000</f>
        <v>204085.547162544</v>
      </c>
      <c r="AY45" s="40" t="n">
        <f aca="false">AM45*1000000</f>
        <v>1295372.74401956</v>
      </c>
      <c r="AZ45" s="40" t="n">
        <f aca="false">AN45*1000000</f>
        <v>29373.5316104209</v>
      </c>
      <c r="BA45" s="40" t="n">
        <f aca="false">AO45*1000000</f>
        <v>129243.539085852</v>
      </c>
      <c r="BB45" s="41" t="n">
        <f aca="false">AP45*1000000</f>
        <v>173763.42735938</v>
      </c>
      <c r="BC45" s="39" t="n">
        <f aca="false">AQ45*1000000</f>
        <v>808.617945553755</v>
      </c>
      <c r="BD45" s="40" t="n">
        <f aca="false">AR45*1000000</f>
        <v>559.138485376833</v>
      </c>
      <c r="BE45" s="40" t="n">
        <f aca="false">AS45*1000000</f>
        <v>3548.9664219714</v>
      </c>
      <c r="BF45" s="40" t="n">
        <f aca="false">AT45*1000000</f>
        <v>80.4754290696464</v>
      </c>
      <c r="BG45" s="40" t="n">
        <f aca="false">AU45*1000000</f>
        <v>354.091887906444</v>
      </c>
      <c r="BH45" s="41" t="n">
        <f aca="false">AV45*1000000</f>
        <v>476.064184546247</v>
      </c>
      <c r="BI45" s="0" t="n">
        <v>0.1</v>
      </c>
      <c r="BJ45" s="0" t="n">
        <f aca="false">R45*BI45</f>
        <v>4.89558860173682</v>
      </c>
      <c r="BK45" s="0" t="n">
        <v>0.1</v>
      </c>
      <c r="BL45" s="0" t="n">
        <f aca="false">AI45*BK45</f>
        <v>115.909146341463</v>
      </c>
      <c r="BM45" s="45" t="n">
        <v>2023172.266</v>
      </c>
      <c r="BN45" s="45" t="n">
        <v>598737.966</v>
      </c>
      <c r="BO45" s="0" t="n">
        <f aca="false">AF45*0.1</f>
        <v>2646000</v>
      </c>
      <c r="BP45" s="0" t="n">
        <f aca="false">AG45*0.1</f>
        <v>60000</v>
      </c>
      <c r="BQ45" s="0" t="n">
        <f aca="false">AH45*0.1</f>
        <v>264000</v>
      </c>
      <c r="BR45" s="0" t="n">
        <f aca="false">AJ45*0.1</f>
        <v>1.42E-005</v>
      </c>
      <c r="BS45" s="0" t="n">
        <f aca="false">((((BJ45/R45)^2)+((BM45/AD45)^2))^(1/2))*AK45</f>
        <v>0.103350166323313</v>
      </c>
      <c r="BT45" s="0" t="n">
        <f aca="false">((((BJ45/R45)^2)+((BN45/AE45)^2))^(1/2))*AL45</f>
        <v>0.0357167699269407</v>
      </c>
      <c r="BU45" s="0" t="n">
        <f aca="false">((((BJ45/R45)^2)+((BO45/AF45)^2))^(1/2))*AM45</f>
        <v>0.183193370292092</v>
      </c>
      <c r="BV45" s="0" t="n">
        <f aca="false">((((BJ45/R45)^2)+((BP45/AG45)^2))^(1/2))*AN45</f>
        <v>0.00415404467782521</v>
      </c>
      <c r="BW45" s="0" t="n">
        <f aca="false">((((BJ45/R45)^2)+((BQ45/AH45)^2))^(1/2))*AO45</f>
        <v>0.0182777965824309</v>
      </c>
      <c r="BX45" s="46" t="n">
        <f aca="false">((((BL45/AI45)^2)+((BR45/AJ45)^2))^(1/2))*AP45</f>
        <v>0.0245738595616068</v>
      </c>
    </row>
    <row r="46" customFormat="false" ht="15" hidden="false" customHeight="true" outlineLevel="0" collapsed="false">
      <c r="A46" s="24" t="n">
        <v>4.62295386688434</v>
      </c>
      <c r="B46" s="24" t="n">
        <v>-74.1030881495912</v>
      </c>
      <c r="C46" s="47" t="n">
        <v>29</v>
      </c>
      <c r="D46" s="47" t="n">
        <v>26</v>
      </c>
      <c r="E46" s="47" t="n">
        <v>2331</v>
      </c>
      <c r="F46" s="27" t="s">
        <v>196</v>
      </c>
      <c r="G46" s="28" t="s">
        <v>197</v>
      </c>
      <c r="H46" s="27" t="s">
        <v>198</v>
      </c>
      <c r="I46" s="28" t="s">
        <v>155</v>
      </c>
      <c r="J46" s="28" t="s">
        <v>76</v>
      </c>
      <c r="K46" s="55"/>
      <c r="L46" s="55"/>
      <c r="M46" s="28" t="n">
        <v>2007</v>
      </c>
      <c r="N46" s="29" t="s">
        <v>67</v>
      </c>
      <c r="O46" s="29" t="s">
        <v>142</v>
      </c>
      <c r="P46" s="50" t="n">
        <v>-0.015549305289661</v>
      </c>
      <c r="Q46" s="31" t="n">
        <v>6500</v>
      </c>
      <c r="R46" s="31" t="n">
        <v>6108.03401179981</v>
      </c>
      <c r="S46" s="29" t="s">
        <v>69</v>
      </c>
      <c r="T46" s="29"/>
      <c r="U46" s="29"/>
      <c r="V46" s="48" t="n">
        <f aca="false">IF(S46="m3_año",R46,IF(OR(O46="CG1",O46="CG3",O46="HG2"),T46,R46))</f>
        <v>6108.03401179981</v>
      </c>
      <c r="W46" s="28" t="n">
        <v>365</v>
      </c>
      <c r="X46" s="54"/>
      <c r="Y46" s="28"/>
      <c r="Z46" s="28" t="n">
        <v>8760</v>
      </c>
      <c r="AA46" s="32" t="s">
        <v>199</v>
      </c>
      <c r="AB46" s="32"/>
      <c r="AC46" s="33" t="s">
        <v>72</v>
      </c>
      <c r="AD46" s="33" t="n">
        <f aca="false">VLOOKUP($O46,Parámetros!$B$4:$H$25,3,0)</f>
        <v>30.4</v>
      </c>
      <c r="AE46" s="33" t="n">
        <f aca="false">VLOOKUP($O46,Parámetros!$B$4:$H$25,4,0)</f>
        <v>1504</v>
      </c>
      <c r="AF46" s="33" t="n">
        <f aca="false">VLOOKUP($O46,Parámetros!$B$4:$H$25,5,0)</f>
        <v>9.6</v>
      </c>
      <c r="AG46" s="33" t="n">
        <f aca="false">VLOOKUP($O46,Parámetros!$B$4:$H$25,6,0)</f>
        <v>640</v>
      </c>
      <c r="AH46" s="33" t="n">
        <f aca="false">VLOOKUP($O46,Parámetros!$B$4:$H$25,7,0)</f>
        <v>1920000</v>
      </c>
      <c r="AI46" s="51" t="n">
        <v>6500</v>
      </c>
      <c r="AJ46" s="52" t="n">
        <v>8.8E-008</v>
      </c>
      <c r="AK46" s="34" t="n">
        <f aca="false">AD46*V46/1000000000</f>
        <v>0.000185684233958714</v>
      </c>
      <c r="AL46" s="34" t="n">
        <f aca="false">AE46*V46/1000000000</f>
        <v>0.00918648315374691</v>
      </c>
      <c r="AM46" s="34" t="n">
        <f aca="false">AF46*V46/1000000000</f>
        <v>5.86371265132782E-005</v>
      </c>
      <c r="AN46" s="34" t="n">
        <f aca="false">AG46*V46/1000000000</f>
        <v>0.00390914176755188</v>
      </c>
      <c r="AO46" s="34" t="n">
        <f aca="false">AH46*V46/1000000000</f>
        <v>11.7274253026556</v>
      </c>
      <c r="AP46" s="35" t="n">
        <f aca="false">AJ46*AI46*EXP(P46*4)</f>
        <v>0.000537506993038384</v>
      </c>
      <c r="AQ46" s="36" t="n">
        <f aca="false">AK46/W46</f>
        <v>5.08723928654012E-007</v>
      </c>
      <c r="AR46" s="37" t="n">
        <f aca="false">AL46/W46</f>
        <v>2.51684469965669E-005</v>
      </c>
      <c r="AS46" s="37" t="n">
        <f aca="false">AM46/W46</f>
        <v>1.60649661680214E-007</v>
      </c>
      <c r="AT46" s="37" t="n">
        <f aca="false">AN46/W46</f>
        <v>1.07099774453476E-005</v>
      </c>
      <c r="AU46" s="37" t="n">
        <f aca="false">AO46/W46</f>
        <v>0.0321299323360428</v>
      </c>
      <c r="AV46" s="49" t="n">
        <f aca="false">AP46/W46</f>
        <v>1.4726218987353E-006</v>
      </c>
      <c r="AW46" s="39" t="n">
        <f aca="false">AK46*1000000</f>
        <v>185.684233958714</v>
      </c>
      <c r="AX46" s="40" t="n">
        <f aca="false">AL46*1000000</f>
        <v>9186.48315374691</v>
      </c>
      <c r="AY46" s="40" t="n">
        <f aca="false">AM46*1000000</f>
        <v>58.6371265132782</v>
      </c>
      <c r="AZ46" s="40" t="n">
        <f aca="false">AN46*1000000</f>
        <v>3909.14176755188</v>
      </c>
      <c r="BA46" s="40" t="n">
        <f aca="false">AO46*1000000</f>
        <v>11727425.3026556</v>
      </c>
      <c r="BB46" s="41" t="n">
        <f aca="false">AP46*1000000</f>
        <v>537.506993038384</v>
      </c>
      <c r="BC46" s="39" t="n">
        <f aca="false">AQ46*1000000</f>
        <v>0.508723928654012</v>
      </c>
      <c r="BD46" s="40" t="n">
        <f aca="false">AR46*1000000</f>
        <v>25.1684469965669</v>
      </c>
      <c r="BE46" s="40" t="n">
        <f aca="false">AS46*1000000</f>
        <v>0.160649661680214</v>
      </c>
      <c r="BF46" s="40" t="n">
        <f aca="false">AT46*1000000</f>
        <v>10.7099774453476</v>
      </c>
      <c r="BG46" s="40" t="n">
        <f aca="false">AU46*1000000</f>
        <v>32129.9323360428</v>
      </c>
      <c r="BH46" s="41" t="n">
        <f aca="false">AV46*1000000</f>
        <v>1.4726218987353</v>
      </c>
      <c r="BI46" s="0" t="n">
        <v>0.1</v>
      </c>
      <c r="BJ46" s="0" t="n">
        <f aca="false">R46*BI46</f>
        <v>610.803401179981</v>
      </c>
      <c r="BK46" s="0" t="n">
        <v>0.1</v>
      </c>
      <c r="BL46" s="0" t="n">
        <f aca="false">AI46*BK46</f>
        <v>650</v>
      </c>
      <c r="BM46" s="45" t="n">
        <v>12.16</v>
      </c>
      <c r="BN46" s="45" t="n">
        <v>601.6</v>
      </c>
      <c r="BO46" s="45" t="n">
        <v>1.92</v>
      </c>
      <c r="BP46" s="45" t="n">
        <v>256</v>
      </c>
      <c r="BQ46" s="45" t="n">
        <v>384000</v>
      </c>
      <c r="BR46" s="0" t="n">
        <f aca="false">AJ46*0.1</f>
        <v>8.8E-009</v>
      </c>
      <c r="BS46" s="0" t="n">
        <f aca="false">((((BJ46/R46)^2)+((BM46/AD46)^2))^(1/2))*AK46</f>
        <v>7.6559570962368E-005</v>
      </c>
      <c r="BT46" s="0" t="n">
        <f aca="false">((((BJ46/R46)^2)+((BN46/AE46)^2))^(1/2))*AL46</f>
        <v>0.00378768403708558</v>
      </c>
      <c r="BU46" s="0" t="n">
        <f aca="false">((((BJ46/R46)^2)+((BO46/AF46)^2))^(1/2))*AM46</f>
        <v>1.31116600888945E-005</v>
      </c>
      <c r="BV46" s="0" t="n">
        <f aca="false">((((BJ46/R46)^2)+((BP46/AG46)^2))^(1/2))*AN46</f>
        <v>0.00161178044131301</v>
      </c>
      <c r="BW46" s="0" t="n">
        <f aca="false">((((BJ46/R46)^2)+((BQ46/AH46)^2))^(1/2))*AO46</f>
        <v>2.62233201777891</v>
      </c>
      <c r="BX46" s="46" t="n">
        <f aca="false">((((BL46/AI46)^2)+((BR46/AJ46)^2))^(1/2))*AP46</f>
        <v>7.60149679425263E-005</v>
      </c>
    </row>
    <row r="47" customFormat="false" ht="14" hidden="false" customHeight="false" outlineLevel="0" collapsed="false">
      <c r="A47" s="24" t="n">
        <v>4.62249218847026</v>
      </c>
      <c r="B47" s="24" t="n">
        <v>-74.1050905378623</v>
      </c>
      <c r="C47" s="47" t="n">
        <v>28</v>
      </c>
      <c r="D47" s="47" t="n">
        <v>26</v>
      </c>
      <c r="E47" s="47" t="n">
        <v>1837</v>
      </c>
      <c r="F47" s="27" t="s">
        <v>200</v>
      </c>
      <c r="G47" s="28" t="s">
        <v>201</v>
      </c>
      <c r="H47" s="27" t="s">
        <v>202</v>
      </c>
      <c r="I47" s="28" t="s">
        <v>155</v>
      </c>
      <c r="J47" s="28" t="s">
        <v>65</v>
      </c>
      <c r="K47" s="28" t="n">
        <v>30</v>
      </c>
      <c r="L47" s="28"/>
      <c r="M47" s="28" t="n">
        <v>1997</v>
      </c>
      <c r="N47" s="29" t="s">
        <v>124</v>
      </c>
      <c r="O47" s="29" t="s">
        <v>125</v>
      </c>
      <c r="P47" s="56" t="n">
        <v>0.00426891489573758</v>
      </c>
      <c r="Q47" s="31" t="n">
        <v>2.78229927698073</v>
      </c>
      <c r="R47" s="31" t="n">
        <v>2.83021681981369</v>
      </c>
      <c r="S47" s="4" t="s">
        <v>69</v>
      </c>
      <c r="T47" s="4"/>
      <c r="U47" s="4"/>
      <c r="V47" s="48" t="n">
        <f aca="false">IF(S47="m3_año",R47,IF(OR(O47="CG1",O47="CG3",O47="HG2"),T47,R47))</f>
        <v>2.83021681981369</v>
      </c>
      <c r="W47" s="28" t="n">
        <v>365</v>
      </c>
      <c r="X47" s="54"/>
      <c r="Y47" s="28"/>
      <c r="Z47" s="28" t="n">
        <v>8760</v>
      </c>
      <c r="AA47" s="32" t="s">
        <v>203</v>
      </c>
      <c r="AB47" s="32"/>
      <c r="AC47" s="33" t="s">
        <v>72</v>
      </c>
      <c r="AD47" s="33" t="n">
        <f aca="false">VLOOKUP($O47,Parámetros!$B$4:$H$25,3,0)</f>
        <v>840000</v>
      </c>
      <c r="AE47" s="33" t="n">
        <f aca="false">VLOOKUP($O47,Parámetros!$B$4:$H$25,4,0)</f>
        <v>2400000</v>
      </c>
      <c r="AF47" s="33" t="n">
        <f aca="false">VLOOKUP($O47,Parámetros!$B$4:$H$25,5,0)</f>
        <v>1800000</v>
      </c>
      <c r="AG47" s="33" t="n">
        <f aca="false">VLOOKUP($O47,Parámetros!$B$4:$H$25,6,0)</f>
        <v>600000</v>
      </c>
      <c r="AH47" s="33" t="n">
        <f aca="false">VLOOKUP($O47,Parámetros!$B$4:$H$25,7,0)</f>
        <v>2676000000</v>
      </c>
      <c r="AI47" s="51" t="n">
        <v>2.78229927698073</v>
      </c>
      <c r="AJ47" s="2" t="n">
        <v>0.0912</v>
      </c>
      <c r="AK47" s="34" t="n">
        <f aca="false">AD47*V47/1000000000</f>
        <v>0.0023773821286435</v>
      </c>
      <c r="AL47" s="34" t="n">
        <f aca="false">AE47*V47/1000000000</f>
        <v>0.00679252036755286</v>
      </c>
      <c r="AM47" s="34" t="n">
        <f aca="false">AF47*V47/1000000000</f>
        <v>0.00509439027566464</v>
      </c>
      <c r="AN47" s="34" t="n">
        <f aca="false">AG47*V47/1000000000</f>
        <v>0.00169813009188821</v>
      </c>
      <c r="AO47" s="34" t="n">
        <f aca="false">AH47*V47/1000000000</f>
        <v>7.57366020982143</v>
      </c>
      <c r="AP47" s="35" t="n">
        <f aca="false">AJ47*AI47*EXP(P47*4)</f>
        <v>0.258115773967009</v>
      </c>
      <c r="AQ47" s="36" t="n">
        <f aca="false">AK47/W47</f>
        <v>6.5133756949137E-006</v>
      </c>
      <c r="AR47" s="37" t="n">
        <f aca="false">AL47/W47</f>
        <v>1.86096448426106E-005</v>
      </c>
      <c r="AS47" s="37" t="n">
        <f aca="false">AM47/W47</f>
        <v>1.39572336319579E-005</v>
      </c>
      <c r="AT47" s="37" t="n">
        <f aca="false">AN47/W47</f>
        <v>4.65241121065264E-006</v>
      </c>
      <c r="AU47" s="37" t="n">
        <f aca="false">AO47/W47</f>
        <v>0.0207497539995108</v>
      </c>
      <c r="AV47" s="49" t="n">
        <f aca="false">AP47/W47</f>
        <v>0.000707166504019202</v>
      </c>
      <c r="AW47" s="39" t="n">
        <f aca="false">AK47*1000000</f>
        <v>2377.3821286435</v>
      </c>
      <c r="AX47" s="40" t="n">
        <f aca="false">AL47*1000000</f>
        <v>6792.52036755286</v>
      </c>
      <c r="AY47" s="40" t="n">
        <f aca="false">AM47*1000000</f>
        <v>5094.39027566464</v>
      </c>
      <c r="AZ47" s="40" t="n">
        <f aca="false">AN47*1000000</f>
        <v>1698.13009188821</v>
      </c>
      <c r="BA47" s="40" t="n">
        <f aca="false">AO47*1000000</f>
        <v>7573660.20982143</v>
      </c>
      <c r="BB47" s="41" t="n">
        <f aca="false">AP47*1000000</f>
        <v>258115.773967009</v>
      </c>
      <c r="BC47" s="39" t="n">
        <f aca="false">AQ47*1000000</f>
        <v>6.5133756949137</v>
      </c>
      <c r="BD47" s="40" t="n">
        <f aca="false">AR47*1000000</f>
        <v>18.6096448426106</v>
      </c>
      <c r="BE47" s="40" t="n">
        <f aca="false">AS47*1000000</f>
        <v>13.9572336319579</v>
      </c>
      <c r="BF47" s="40" t="n">
        <f aca="false">AT47*1000000</f>
        <v>4.65241121065264</v>
      </c>
      <c r="BG47" s="40" t="n">
        <f aca="false">AU47*1000000</f>
        <v>20749.7539995108</v>
      </c>
      <c r="BH47" s="41" t="n">
        <f aca="false">AV47*1000000</f>
        <v>707.166504019202</v>
      </c>
      <c r="BI47" s="0" t="n">
        <v>0.1</v>
      </c>
      <c r="BJ47" s="0" t="n">
        <f aca="false">R47*BI47</f>
        <v>0.283021681981369</v>
      </c>
      <c r="BK47" s="0" t="n">
        <v>0.1</v>
      </c>
      <c r="BL47" s="0" t="n">
        <f aca="false">AI47*BK47</f>
        <v>0.278229927698073</v>
      </c>
      <c r="BM47" s="45" t="n">
        <v>336000</v>
      </c>
      <c r="BN47" s="45" t="n">
        <v>480000</v>
      </c>
      <c r="BO47" s="45" t="n">
        <v>360000</v>
      </c>
      <c r="BP47" s="45" t="n">
        <v>120000</v>
      </c>
      <c r="BQ47" s="45" t="n">
        <v>1070400000</v>
      </c>
      <c r="BR47" s="0" t="n">
        <f aca="false">AJ47*0.1</f>
        <v>0.00912</v>
      </c>
      <c r="BS47" s="0" t="n">
        <f aca="false">((((BJ47/R47)^2)+((BM47/AD47)^2))^(1/2))*AK47</f>
        <v>0.00098021976288529</v>
      </c>
      <c r="BT47" s="0" t="n">
        <f aca="false">((((BJ47/R47)^2)+((BN47/AE47)^2))^(1/2))*AL47</f>
        <v>0.00151885372804</v>
      </c>
      <c r="BU47" s="0" t="n">
        <f aca="false">((((BJ47/R47)^2)+((BO47/AF47)^2))^(1/2))*AM47</f>
        <v>0.00113914029603</v>
      </c>
      <c r="BV47" s="0" t="n">
        <f aca="false">((((BJ47/R47)^2)+((BP47/AG47)^2))^(1/2))*AN47</f>
        <v>0.000379713432010001</v>
      </c>
      <c r="BW47" s="0" t="n">
        <f aca="false">((((BJ47/R47)^2)+((BQ47/AH47)^2))^(1/2))*AO47</f>
        <v>3.12270010176314</v>
      </c>
      <c r="BX47" s="46" t="n">
        <f aca="false">((((BL47/AI47)^2)+((BR47/AJ47)^2))^(1/2))*AP47</f>
        <v>0.0365030828206572</v>
      </c>
    </row>
    <row r="48" customFormat="false" ht="30" hidden="false" customHeight="true" outlineLevel="0" collapsed="false">
      <c r="A48" s="24" t="n">
        <v>4.61316666666667</v>
      </c>
      <c r="B48" s="24" t="n">
        <v>-74.1030277777778</v>
      </c>
      <c r="C48" s="47" t="n">
        <v>29</v>
      </c>
      <c r="D48" s="47" t="n">
        <v>25</v>
      </c>
      <c r="E48" s="47" t="n">
        <v>2318</v>
      </c>
      <c r="F48" s="27" t="s">
        <v>204</v>
      </c>
      <c r="G48" s="28" t="s">
        <v>205</v>
      </c>
      <c r="H48" s="27" t="s">
        <v>206</v>
      </c>
      <c r="I48" s="28" t="s">
        <v>155</v>
      </c>
      <c r="J48" s="28" t="s">
        <v>65</v>
      </c>
      <c r="K48" s="28" t="n">
        <v>100</v>
      </c>
      <c r="L48" s="28"/>
      <c r="M48" s="28" t="n">
        <v>1990</v>
      </c>
      <c r="N48" s="29" t="s">
        <v>67</v>
      </c>
      <c r="O48" s="29" t="s">
        <v>68</v>
      </c>
      <c r="P48" s="30" t="n">
        <v>-0.0848513586021754</v>
      </c>
      <c r="Q48" s="31" t="n">
        <v>73500</v>
      </c>
      <c r="R48" s="31" t="n">
        <v>52346.232741295</v>
      </c>
      <c r="S48" s="29" t="s">
        <v>69</v>
      </c>
      <c r="T48" s="29"/>
      <c r="U48" s="29"/>
      <c r="V48" s="48" t="n">
        <f aca="false">IF(S48="m3_año",R48,IF(OR(O48="CG1",O48="CG3",O48="HG2"),T48,R48))</f>
        <v>52346.232741295</v>
      </c>
      <c r="W48" s="28" t="n">
        <v>365</v>
      </c>
      <c r="X48" s="54"/>
      <c r="Y48" s="28"/>
      <c r="Z48" s="28" t="n">
        <v>8760</v>
      </c>
      <c r="AA48" s="32" t="s">
        <v>207</v>
      </c>
      <c r="AB48" s="32"/>
      <c r="AC48" s="33" t="s">
        <v>72</v>
      </c>
      <c r="AD48" s="33" t="n">
        <f aca="false">VLOOKUP($O48,Parámetros!$B$4:$H$25,3,0)</f>
        <v>46.3856216091623</v>
      </c>
      <c r="AE48" s="33" t="n">
        <f aca="false">VLOOKUP($O48,Parámetros!$B$4:$H$25,4,0)</f>
        <v>1074.85364414012</v>
      </c>
      <c r="AF48" s="33" t="n">
        <f aca="false">VLOOKUP($O48,Parámetros!$B$4:$H$25,5,0)</f>
        <v>5.41099102083891</v>
      </c>
      <c r="AG48" s="33" t="n">
        <f aca="false">VLOOKUP($O48,Parámetros!$B$4:$H$25,6,0)</f>
        <v>1344</v>
      </c>
      <c r="AH48" s="33" t="n">
        <f aca="false">VLOOKUP($O48,Parámetros!$B$4:$H$25,7,0)</f>
        <v>1920000</v>
      </c>
      <c r="AI48" s="2" t="n">
        <v>30259</v>
      </c>
      <c r="AJ48" s="2" t="n">
        <v>7.6726E-006</v>
      </c>
      <c r="AK48" s="34" t="n">
        <f aca="false">AD48*V48/1000000000</f>
        <v>0.00242811254460285</v>
      </c>
      <c r="AL48" s="34" t="n">
        <f aca="false">AE48*V48/1000000000</f>
        <v>0.0562645390189878</v>
      </c>
      <c r="AM48" s="34" t="n">
        <f aca="false">AF48*V48/1000000000</f>
        <v>0.000283244995337891</v>
      </c>
      <c r="AN48" s="34" t="n">
        <f aca="false">AG48*V48/1000000000</f>
        <v>0.0703533368043005</v>
      </c>
      <c r="AO48" s="34" t="n">
        <f aca="false">AH48*V48/1000000000</f>
        <v>100.504766863286</v>
      </c>
      <c r="AP48" s="35" t="n">
        <f aca="false">AJ48*AI48*EXP(P48*4)</f>
        <v>0.165346581926619</v>
      </c>
      <c r="AQ48" s="36" t="n">
        <f aca="false">AK48/W48</f>
        <v>6.65236313589823E-006</v>
      </c>
      <c r="AR48" s="37" t="n">
        <f aca="false">AL48/W48</f>
        <v>0.00015414942196983</v>
      </c>
      <c r="AS48" s="37" t="n">
        <f aca="false">AM48/W48</f>
        <v>7.76013685857236E-007</v>
      </c>
      <c r="AT48" s="37" t="n">
        <f aca="false">AN48/W48</f>
        <v>0.000192748867956988</v>
      </c>
      <c r="AU48" s="37" t="n">
        <f aca="false">AO48/W48</f>
        <v>0.275355525652839</v>
      </c>
      <c r="AV48" s="49" t="n">
        <f aca="false">AP48/W48</f>
        <v>0.000453004334045531</v>
      </c>
      <c r="AW48" s="39" t="n">
        <f aca="false">AK48*1000000</f>
        <v>2428.11254460285</v>
      </c>
      <c r="AX48" s="40" t="n">
        <f aca="false">AL48*1000000</f>
        <v>56264.5390189878</v>
      </c>
      <c r="AY48" s="40" t="n">
        <f aca="false">AM48*1000000</f>
        <v>283.244995337891</v>
      </c>
      <c r="AZ48" s="40" t="n">
        <f aca="false">AN48*1000000</f>
        <v>70353.3368043005</v>
      </c>
      <c r="BA48" s="40" t="n">
        <f aca="false">AO48*1000000</f>
        <v>100504766.863286</v>
      </c>
      <c r="BB48" s="41" t="n">
        <f aca="false">AP48*1000000</f>
        <v>165346.581926619</v>
      </c>
      <c r="BC48" s="39" t="n">
        <f aca="false">AQ48*1000000</f>
        <v>6.65236313589823</v>
      </c>
      <c r="BD48" s="40" t="n">
        <f aca="false">AR48*1000000</f>
        <v>154.14942196983</v>
      </c>
      <c r="BE48" s="40" t="n">
        <f aca="false">AS48*1000000</f>
        <v>0.776013685857236</v>
      </c>
      <c r="BF48" s="40" t="n">
        <f aca="false">AT48*1000000</f>
        <v>192.748867956988</v>
      </c>
      <c r="BG48" s="40" t="n">
        <f aca="false">AU48*1000000</f>
        <v>275355.525652839</v>
      </c>
      <c r="BH48" s="41" t="n">
        <f aca="false">AV48*1000000</f>
        <v>453.004334045531</v>
      </c>
      <c r="BI48" s="0" t="n">
        <v>0.1</v>
      </c>
      <c r="BJ48" s="0" t="n">
        <f aca="false">R48*BI48</f>
        <v>5234.6232741295</v>
      </c>
      <c r="BK48" s="0" t="n">
        <v>0.1</v>
      </c>
      <c r="BL48" s="0" t="n">
        <f aca="false">AI48*BK48</f>
        <v>3025.9</v>
      </c>
      <c r="BM48" s="45" t="n">
        <v>17.6498016718255</v>
      </c>
      <c r="BN48" s="45" t="n">
        <v>910.91550745518</v>
      </c>
      <c r="BO48" s="45" t="n">
        <v>5.31099102083891</v>
      </c>
      <c r="BP48" s="45" t="n">
        <v>537.6</v>
      </c>
      <c r="BQ48" s="45" t="n">
        <v>384000</v>
      </c>
      <c r="BR48" s="0" t="n">
        <f aca="false">AJ48*0.1</f>
        <v>7.6726E-007</v>
      </c>
      <c r="BS48" s="0" t="n">
        <f aca="false">((((BJ48/R48)^2)+((BM48/AD48)^2))^(1/2))*AK48</f>
        <v>0.000955274658040779</v>
      </c>
      <c r="BT48" s="0" t="n">
        <f aca="false">((((BJ48/R48)^2)+((BN48/AE48)^2))^(1/2))*AL48</f>
        <v>0.048013800214365</v>
      </c>
      <c r="BU48" s="0" t="n">
        <f aca="false">((((BJ48/R48)^2)+((BO48/AF48)^2))^(1/2))*AM48</f>
        <v>0.000279449537929249</v>
      </c>
      <c r="BV48" s="0" t="n">
        <f aca="false">((((BJ48/R48)^2)+((BP48/AG48)^2))^(1/2))*AN48</f>
        <v>0.0290074238758785</v>
      </c>
      <c r="BW48" s="0" t="n">
        <f aca="false">((((BJ48/R48)^2)+((BQ48/AH48)^2))^(1/2))*AO48</f>
        <v>22.4735490769077</v>
      </c>
      <c r="BX48" s="46" t="n">
        <f aca="false">((((BL48/AI48)^2)+((BR48/AJ48)^2))^(1/2))*AP48</f>
        <v>0.0233835378652658</v>
      </c>
    </row>
    <row r="49" customFormat="false" ht="45" hidden="false" customHeight="true" outlineLevel="0" collapsed="false">
      <c r="A49" s="24" t="n">
        <v>4.62325730797028</v>
      </c>
      <c r="B49" s="24" t="n">
        <v>-74.1040244416267</v>
      </c>
      <c r="C49" s="47" t="n">
        <v>29</v>
      </c>
      <c r="D49" s="47" t="n">
        <v>26</v>
      </c>
      <c r="E49" s="47" t="n">
        <v>2331</v>
      </c>
      <c r="F49" s="27" t="s">
        <v>208</v>
      </c>
      <c r="G49" s="28" t="s">
        <v>209</v>
      </c>
      <c r="H49" s="27" t="s">
        <v>210</v>
      </c>
      <c r="I49" s="28" t="s">
        <v>155</v>
      </c>
      <c r="J49" s="28" t="s">
        <v>65</v>
      </c>
      <c r="K49" s="28" t="n">
        <v>20</v>
      </c>
      <c r="L49" s="28"/>
      <c r="M49" s="28" t="n">
        <v>2006</v>
      </c>
      <c r="N49" s="29" t="s">
        <v>67</v>
      </c>
      <c r="O49" s="29" t="s">
        <v>68</v>
      </c>
      <c r="P49" s="56" t="n">
        <v>0.00426891489573758</v>
      </c>
      <c r="Q49" s="31" t="n">
        <v>26000</v>
      </c>
      <c r="R49" s="31" t="n">
        <v>26447.779332714</v>
      </c>
      <c r="S49" s="29" t="s">
        <v>69</v>
      </c>
      <c r="T49" s="29"/>
      <c r="U49" s="29"/>
      <c r="V49" s="48" t="n">
        <f aca="false">IF(S49="m3_año",R49,IF(OR(O49="CG1",O49="CG3",O49="HG2"),T49,R49))</f>
        <v>26447.779332714</v>
      </c>
      <c r="W49" s="28" t="n">
        <v>365</v>
      </c>
      <c r="X49" s="54"/>
      <c r="Y49" s="28"/>
      <c r="Z49" s="28" t="n">
        <v>8760</v>
      </c>
      <c r="AA49" s="32" t="s">
        <v>211</v>
      </c>
      <c r="AB49" s="32" t="s">
        <v>212</v>
      </c>
      <c r="AC49" s="33" t="s">
        <v>72</v>
      </c>
      <c r="AD49" s="33" t="n">
        <f aca="false">VLOOKUP($O49,Parámetros!$B$4:$H$25,3,0)</f>
        <v>46.3856216091623</v>
      </c>
      <c r="AE49" s="33" t="n">
        <f aca="false">VLOOKUP($O49,Parámetros!$B$4:$H$25,4,0)</f>
        <v>1074.85364414012</v>
      </c>
      <c r="AF49" s="33" t="n">
        <f aca="false">VLOOKUP($O49,Parámetros!$B$4:$H$25,5,0)</f>
        <v>5.41099102083891</v>
      </c>
      <c r="AG49" s="33" t="n">
        <f aca="false">VLOOKUP($O49,Parámetros!$B$4:$H$25,6,0)</f>
        <v>1344</v>
      </c>
      <c r="AH49" s="33" t="n">
        <f aca="false">VLOOKUP($O49,Parámetros!$B$4:$H$25,7,0)</f>
        <v>1920000</v>
      </c>
      <c r="AI49" s="51" t="n">
        <v>26000</v>
      </c>
      <c r="AJ49" s="52" t="n">
        <v>8.8E-008</v>
      </c>
      <c r="AK49" s="34" t="n">
        <f aca="false">AD49*V49/1000000000</f>
        <v>0.00122679668452989</v>
      </c>
      <c r="AL49" s="34" t="n">
        <f aca="false">AE49*V49/1000000000</f>
        <v>0.0284274919951814</v>
      </c>
      <c r="AM49" s="34" t="n">
        <f aca="false">AF49*V49/1000000000</f>
        <v>0.000143108696490444</v>
      </c>
      <c r="AN49" s="34" t="n">
        <f aca="false">AG49*V49/1000000000</f>
        <v>0.0355458154231676</v>
      </c>
      <c r="AO49" s="34" t="n">
        <f aca="false">AH49*V49/1000000000</f>
        <v>50.7797363188109</v>
      </c>
      <c r="AP49" s="35" t="n">
        <f aca="false">AJ49*AI49*EXP(P49*4)</f>
        <v>0.00232740458127883</v>
      </c>
      <c r="AQ49" s="36" t="n">
        <f aca="false">AK49/W49</f>
        <v>3.36108680693122E-006</v>
      </c>
      <c r="AR49" s="37" t="n">
        <f aca="false">AL49/W49</f>
        <v>7.78835397128257E-005</v>
      </c>
      <c r="AS49" s="37" t="n">
        <f aca="false">AM49/W49</f>
        <v>3.92078620521765E-007</v>
      </c>
      <c r="AT49" s="37" t="n">
        <f aca="false">AN49/W49</f>
        <v>9.73857956799113E-005</v>
      </c>
      <c r="AU49" s="37" t="n">
        <f aca="false">AO49/W49</f>
        <v>0.139122565257016</v>
      </c>
      <c r="AV49" s="49" t="n">
        <f aca="false">AP49/W49</f>
        <v>6.37645090761323E-006</v>
      </c>
      <c r="AW49" s="39" t="n">
        <f aca="false">AK49*1000000</f>
        <v>1226.79668452989</v>
      </c>
      <c r="AX49" s="40" t="n">
        <f aca="false">AL49*1000000</f>
        <v>28427.4919951814</v>
      </c>
      <c r="AY49" s="40" t="n">
        <f aca="false">AM49*1000000</f>
        <v>143.108696490444</v>
      </c>
      <c r="AZ49" s="40" t="n">
        <f aca="false">AN49*1000000</f>
        <v>35545.8154231676</v>
      </c>
      <c r="BA49" s="40" t="n">
        <f aca="false">AO49*1000000</f>
        <v>50779736.3188109</v>
      </c>
      <c r="BB49" s="41" t="n">
        <f aca="false">AP49*1000000</f>
        <v>2327.40458127883</v>
      </c>
      <c r="BC49" s="39" t="n">
        <f aca="false">AQ49*1000000</f>
        <v>3.36108680693122</v>
      </c>
      <c r="BD49" s="40" t="n">
        <f aca="false">AR49*1000000</f>
        <v>77.8835397128257</v>
      </c>
      <c r="BE49" s="40" t="n">
        <f aca="false">AS49*1000000</f>
        <v>0.392078620521765</v>
      </c>
      <c r="BF49" s="40" t="n">
        <f aca="false">AT49*1000000</f>
        <v>97.3857956799113</v>
      </c>
      <c r="BG49" s="40" t="n">
        <f aca="false">AU49*1000000</f>
        <v>139122.565257016</v>
      </c>
      <c r="BH49" s="41" t="n">
        <f aca="false">AV49*1000000</f>
        <v>6.37645090761323</v>
      </c>
      <c r="BI49" s="0" t="n">
        <v>0.1</v>
      </c>
      <c r="BJ49" s="0" t="n">
        <f aca="false">R49*BI49</f>
        <v>2644.7779332714</v>
      </c>
      <c r="BK49" s="0" t="n">
        <v>0.1</v>
      </c>
      <c r="BL49" s="0" t="n">
        <f aca="false">AI49*BK49</f>
        <v>2600</v>
      </c>
      <c r="BM49" s="45" t="n">
        <v>17.6498016718255</v>
      </c>
      <c r="BN49" s="45" t="n">
        <v>910.91550745518</v>
      </c>
      <c r="BO49" s="45" t="n">
        <v>5.31099102083891</v>
      </c>
      <c r="BP49" s="45" t="n">
        <v>537.6</v>
      </c>
      <c r="BQ49" s="45" t="n">
        <v>384000</v>
      </c>
      <c r="BR49" s="0" t="n">
        <f aca="false">AJ49*0.1</f>
        <v>8.8E-009</v>
      </c>
      <c r="BS49" s="0" t="n">
        <f aca="false">((((BJ49/R49)^2)+((BM49/AD49)^2))^(1/2))*AK49</f>
        <v>0.000482649696738641</v>
      </c>
      <c r="BT49" s="0" t="n">
        <f aca="false">((((BJ49/R49)^2)+((BN49/AE49)^2))^(1/2))*AL49</f>
        <v>0.0242588306071694</v>
      </c>
      <c r="BU49" s="0" t="n">
        <f aca="false">((((BJ49/R49)^2)+((BO49/AF49)^2))^(1/2))*AM49</f>
        <v>0.000141191052855866</v>
      </c>
      <c r="BV49" s="0" t="n">
        <f aca="false">((((BJ49/R49)^2)+((BP49/AG49)^2))^(1/2))*AN49</f>
        <v>0.0146559151538429</v>
      </c>
      <c r="BW49" s="0" t="n">
        <f aca="false">((((BJ49/R49)^2)+((BQ49/AH49)^2))^(1/2))*AO49</f>
        <v>11.3546942288376</v>
      </c>
      <c r="BX49" s="46" t="n">
        <f aca="false">((((BL49/AI49)^2)+((BR49/AJ49)^2))^(1/2))*AP49</f>
        <v>0.00032914471239738</v>
      </c>
    </row>
    <row r="50" customFormat="false" ht="45" hidden="false" customHeight="true" outlineLevel="0" collapsed="false">
      <c r="A50" s="24" t="n">
        <v>4.62325730797028</v>
      </c>
      <c r="B50" s="24" t="n">
        <v>-74.1040244416267</v>
      </c>
      <c r="C50" s="47" t="n">
        <v>29</v>
      </c>
      <c r="D50" s="47" t="n">
        <v>26</v>
      </c>
      <c r="E50" s="47" t="n">
        <v>2331</v>
      </c>
      <c r="F50" s="27" t="s">
        <v>208</v>
      </c>
      <c r="G50" s="28" t="s">
        <v>209</v>
      </c>
      <c r="H50" s="27" t="s">
        <v>210</v>
      </c>
      <c r="I50" s="28" t="s">
        <v>155</v>
      </c>
      <c r="J50" s="28" t="s">
        <v>65</v>
      </c>
      <c r="K50" s="28" t="n">
        <v>80</v>
      </c>
      <c r="L50" s="28"/>
      <c r="M50" s="28" t="n">
        <v>2006</v>
      </c>
      <c r="N50" s="29" t="s">
        <v>67</v>
      </c>
      <c r="O50" s="29" t="s">
        <v>68</v>
      </c>
      <c r="P50" s="56" t="n">
        <v>0.00426891489573758</v>
      </c>
      <c r="Q50" s="31" t="n">
        <v>52000</v>
      </c>
      <c r="R50" s="31" t="n">
        <v>52895.558665428</v>
      </c>
      <c r="S50" s="29" t="s">
        <v>69</v>
      </c>
      <c r="T50" s="29"/>
      <c r="U50" s="29"/>
      <c r="V50" s="48" t="n">
        <f aca="false">IF(S50="m3_año",R50,IF(OR(O50="CG1",O50="CG3",O50="HG2"),T50,R50))</f>
        <v>52895.558665428</v>
      </c>
      <c r="W50" s="28" t="n">
        <v>365</v>
      </c>
      <c r="X50" s="32" t="s">
        <v>98</v>
      </c>
      <c r="Y50" s="28"/>
      <c r="Z50" s="28" t="n">
        <v>2920</v>
      </c>
      <c r="AA50" s="32" t="s">
        <v>211</v>
      </c>
      <c r="AB50" s="32" t="s">
        <v>212</v>
      </c>
      <c r="AC50" s="33" t="s">
        <v>72</v>
      </c>
      <c r="AD50" s="33" t="n">
        <f aca="false">VLOOKUP($O50,Parámetros!$B$4:$H$25,3,0)</f>
        <v>46.3856216091623</v>
      </c>
      <c r="AE50" s="33" t="n">
        <f aca="false">VLOOKUP($O50,Parámetros!$B$4:$H$25,4,0)</f>
        <v>1074.85364414012</v>
      </c>
      <c r="AF50" s="33" t="n">
        <f aca="false">VLOOKUP($O50,Parámetros!$B$4:$H$25,5,0)</f>
        <v>5.41099102083891</v>
      </c>
      <c r="AG50" s="33" t="n">
        <f aca="false">VLOOKUP($O50,Parámetros!$B$4:$H$25,6,0)</f>
        <v>1344</v>
      </c>
      <c r="AH50" s="33" t="n">
        <f aca="false">VLOOKUP($O50,Parámetros!$B$4:$H$25,7,0)</f>
        <v>1920000</v>
      </c>
      <c r="AI50" s="51" t="n">
        <v>52000</v>
      </c>
      <c r="AJ50" s="52" t="n">
        <v>8.8E-008</v>
      </c>
      <c r="AK50" s="34" t="n">
        <f aca="false">AD50*V50/1000000000</f>
        <v>0.00245359336905979</v>
      </c>
      <c r="AL50" s="34" t="n">
        <f aca="false">AE50*V50/1000000000</f>
        <v>0.0568549839903628</v>
      </c>
      <c r="AM50" s="34" t="n">
        <f aca="false">AF50*V50/1000000000</f>
        <v>0.000286217392980889</v>
      </c>
      <c r="AN50" s="34" t="n">
        <f aca="false">AG50*V50/1000000000</f>
        <v>0.0710916308463352</v>
      </c>
      <c r="AO50" s="34" t="n">
        <f aca="false">AH50*V50/1000000000</f>
        <v>101.559472637622</v>
      </c>
      <c r="AP50" s="35" t="n">
        <f aca="false">AJ50*AI50*EXP(P50*4)</f>
        <v>0.00465480916255766</v>
      </c>
      <c r="AQ50" s="36" t="n">
        <f aca="false">AK50/W50</f>
        <v>6.72217361386244E-006</v>
      </c>
      <c r="AR50" s="37" t="n">
        <f aca="false">AL50/W50</f>
        <v>0.000155767079425651</v>
      </c>
      <c r="AS50" s="37" t="n">
        <f aca="false">AM50/W50</f>
        <v>7.84157241043531E-007</v>
      </c>
      <c r="AT50" s="37" t="n">
        <f aca="false">AN50/W50</f>
        <v>0.000194771591359823</v>
      </c>
      <c r="AU50" s="37" t="n">
        <f aca="false">AO50/W50</f>
        <v>0.278245130514032</v>
      </c>
      <c r="AV50" s="49" t="n">
        <f aca="false">AP50/W50</f>
        <v>1.27529018152265E-005</v>
      </c>
      <c r="AW50" s="39" t="n">
        <f aca="false">AK50*1000000</f>
        <v>2453.59336905979</v>
      </c>
      <c r="AX50" s="40" t="n">
        <f aca="false">AL50*1000000</f>
        <v>56854.9839903628</v>
      </c>
      <c r="AY50" s="40" t="n">
        <f aca="false">AM50*1000000</f>
        <v>286.217392980889</v>
      </c>
      <c r="AZ50" s="40" t="n">
        <f aca="false">AN50*1000000</f>
        <v>71091.6308463352</v>
      </c>
      <c r="BA50" s="40" t="n">
        <f aca="false">AO50*1000000</f>
        <v>101559472.637622</v>
      </c>
      <c r="BB50" s="41" t="n">
        <f aca="false">AP50*1000000</f>
        <v>4654.80916255766</v>
      </c>
      <c r="BC50" s="39" t="n">
        <f aca="false">AQ50*1000000</f>
        <v>6.72217361386244</v>
      </c>
      <c r="BD50" s="40" t="n">
        <f aca="false">AR50*1000000</f>
        <v>155.767079425651</v>
      </c>
      <c r="BE50" s="40" t="n">
        <f aca="false">AS50*1000000</f>
        <v>0.784157241043531</v>
      </c>
      <c r="BF50" s="40" t="n">
        <f aca="false">AT50*1000000</f>
        <v>194.771591359823</v>
      </c>
      <c r="BG50" s="40" t="n">
        <f aca="false">AU50*1000000</f>
        <v>278245.130514032</v>
      </c>
      <c r="BH50" s="41" t="n">
        <f aca="false">AV50*1000000</f>
        <v>12.7529018152265</v>
      </c>
      <c r="BI50" s="0" t="n">
        <v>0.1</v>
      </c>
      <c r="BJ50" s="0" t="n">
        <f aca="false">R50*BI50</f>
        <v>5289.5558665428</v>
      </c>
      <c r="BK50" s="0" t="n">
        <v>0.1</v>
      </c>
      <c r="BL50" s="0" t="n">
        <f aca="false">AI50*BK50</f>
        <v>5200</v>
      </c>
      <c r="BM50" s="45" t="n">
        <v>17.6498016718255</v>
      </c>
      <c r="BN50" s="45" t="n">
        <v>910.91550745518</v>
      </c>
      <c r="BO50" s="45" t="n">
        <v>5.31099102083891</v>
      </c>
      <c r="BP50" s="45" t="n">
        <v>537.6</v>
      </c>
      <c r="BQ50" s="45" t="n">
        <v>384000</v>
      </c>
      <c r="BR50" s="0" t="n">
        <f aca="false">AJ50*0.1</f>
        <v>8.8E-009</v>
      </c>
      <c r="BS50" s="0" t="n">
        <f aca="false">((((BJ50/R50)^2)+((BM50/AD50)^2))^(1/2))*AK50</f>
        <v>0.000965299393477281</v>
      </c>
      <c r="BT50" s="0" t="n">
        <f aca="false">((((BJ50/R50)^2)+((BN50/AE50)^2))^(1/2))*AL50</f>
        <v>0.0485176612143389</v>
      </c>
      <c r="BU50" s="0" t="n">
        <f aca="false">((((BJ50/R50)^2)+((BO50/AF50)^2))^(1/2))*AM50</f>
        <v>0.000282382105711733</v>
      </c>
      <c r="BV50" s="0" t="n">
        <f aca="false">((((BJ50/R50)^2)+((BP50/AG50)^2))^(1/2))*AN50</f>
        <v>0.0293118303076859</v>
      </c>
      <c r="BW50" s="0" t="n">
        <f aca="false">((((BJ50/R50)^2)+((BQ50/AH50)^2))^(1/2))*AO50</f>
        <v>22.7093884576752</v>
      </c>
      <c r="BX50" s="46" t="n">
        <f aca="false">((((BL50/AI50)^2)+((BR50/AJ50)^2))^(1/2))*AP50</f>
        <v>0.000658289424794759</v>
      </c>
    </row>
    <row r="51" customFormat="false" ht="45" hidden="false" customHeight="true" outlineLevel="0" collapsed="false">
      <c r="A51" s="24" t="n">
        <v>4.62227777777778</v>
      </c>
      <c r="B51" s="24" t="n">
        <v>-74.1046388888889</v>
      </c>
      <c r="C51" s="47" t="n">
        <v>28</v>
      </c>
      <c r="D51" s="47" t="n">
        <v>26</v>
      </c>
      <c r="E51" s="47" t="n">
        <v>1837</v>
      </c>
      <c r="F51" s="27" t="s">
        <v>213</v>
      </c>
      <c r="G51" s="28" t="s">
        <v>214</v>
      </c>
      <c r="H51" s="27" t="s">
        <v>215</v>
      </c>
      <c r="I51" s="28" t="s">
        <v>216</v>
      </c>
      <c r="J51" s="28" t="s">
        <v>76</v>
      </c>
      <c r="K51" s="28" t="n">
        <v>19666.42</v>
      </c>
      <c r="L51" s="28"/>
      <c r="M51" s="28" t="n">
        <v>2007</v>
      </c>
      <c r="N51" s="29" t="s">
        <v>67</v>
      </c>
      <c r="O51" s="29" t="s">
        <v>145</v>
      </c>
      <c r="P51" s="50" t="n">
        <v>0.0119278052318739</v>
      </c>
      <c r="Q51" s="31" t="n">
        <v>24150</v>
      </c>
      <c r="R51" s="31" t="n">
        <v>25330.1554510035</v>
      </c>
      <c r="S51" s="29" t="s">
        <v>69</v>
      </c>
      <c r="T51" s="29"/>
      <c r="U51" s="29"/>
      <c r="V51" s="48" t="n">
        <f aca="false">IF(S51="m3_año",R51,IF(OR(O51="CG1",O51="CG3",O51="HG2"),T51,R51))</f>
        <v>25330.1554510035</v>
      </c>
      <c r="W51" s="28" t="n">
        <v>365</v>
      </c>
      <c r="X51" s="32" t="s">
        <v>98</v>
      </c>
      <c r="Y51" s="28"/>
      <c r="Z51" s="28" t="n">
        <v>2920</v>
      </c>
      <c r="AA51" s="32" t="s">
        <v>217</v>
      </c>
      <c r="AB51" s="32"/>
      <c r="AC51" s="33" t="s">
        <v>72</v>
      </c>
      <c r="AD51" s="33" t="n">
        <f aca="false">VLOOKUP($O51,Parámetros!$B$4:$H$25,3,0)</f>
        <v>196.356974196937</v>
      </c>
      <c r="AE51" s="33" t="n">
        <f aca="false">VLOOKUP($O51,Parámetros!$B$4:$H$25,4,0)</f>
        <v>1220.72799074218</v>
      </c>
      <c r="AF51" s="33" t="n">
        <f aca="false">VLOOKUP($O51,Parámetros!$B$4:$H$25,5,0)</f>
        <v>69.6558973259153</v>
      </c>
      <c r="AG51" s="33" t="n">
        <f aca="false">VLOOKUP($O51,Parámetros!$B$4:$H$25,6,0)</f>
        <v>640</v>
      </c>
      <c r="AH51" s="33" t="n">
        <f aca="false">VLOOKUP($O51,Parámetros!$B$4:$H$25,7,0)</f>
        <v>1920000</v>
      </c>
      <c r="AI51" s="2" t="n">
        <v>8608.38414634146</v>
      </c>
      <c r="AJ51" s="2" t="n">
        <v>1.0442E-008</v>
      </c>
      <c r="AK51" s="34" t="n">
        <f aca="false">AD51*V51/1000000000</f>
        <v>0.0049737526802971</v>
      </c>
      <c r="AL51" s="34" t="n">
        <f aca="false">AE51*V51/1000000000</f>
        <v>0.0309212297688906</v>
      </c>
      <c r="AM51" s="34" t="n">
        <f aca="false">AF51*V51/1000000000</f>
        <v>0.00176439470734457</v>
      </c>
      <c r="AN51" s="34" t="n">
        <f aca="false">AG51*V51/1000000000</f>
        <v>0.0162112994886422</v>
      </c>
      <c r="AO51" s="34" t="n">
        <f aca="false">AH51*V51/1000000000</f>
        <v>48.6338984659267</v>
      </c>
      <c r="AP51" s="35" t="n">
        <f aca="false">AJ51*AI51*EXP(P51*4)</f>
        <v>9.42814054365594E-005</v>
      </c>
      <c r="AQ51" s="36" t="n">
        <f aca="false">AK51/W51</f>
        <v>1.36267196720468E-005</v>
      </c>
      <c r="AR51" s="37" t="n">
        <f aca="false">AL51/W51</f>
        <v>8.47156979969605E-005</v>
      </c>
      <c r="AS51" s="37" t="n">
        <f aca="false">AM51/W51</f>
        <v>4.8339581023139E-006</v>
      </c>
      <c r="AT51" s="37" t="n">
        <f aca="false">AN51/W51</f>
        <v>4.4414519146965E-005</v>
      </c>
      <c r="AU51" s="37" t="n">
        <f aca="false">AO51/W51</f>
        <v>0.133243557440895</v>
      </c>
      <c r="AV51" s="49" t="n">
        <f aca="false">AP51/W51</f>
        <v>2.58305220374135E-007</v>
      </c>
      <c r="AW51" s="39" t="n">
        <f aca="false">AK51*1000000</f>
        <v>4973.7526802971</v>
      </c>
      <c r="AX51" s="40" t="n">
        <f aca="false">AL51*1000000</f>
        <v>30921.2297688906</v>
      </c>
      <c r="AY51" s="40" t="n">
        <f aca="false">AM51*1000000</f>
        <v>1764.39470734457</v>
      </c>
      <c r="AZ51" s="40" t="n">
        <f aca="false">AN51*1000000</f>
        <v>16211.2994886422</v>
      </c>
      <c r="BA51" s="40" t="n">
        <f aca="false">AO51*1000000</f>
        <v>48633898.4659267</v>
      </c>
      <c r="BB51" s="41" t="n">
        <f aca="false">AP51*1000000</f>
        <v>94.2814054365595</v>
      </c>
      <c r="BC51" s="39" t="n">
        <f aca="false">AQ51*1000000</f>
        <v>13.6267196720468</v>
      </c>
      <c r="BD51" s="40" t="n">
        <f aca="false">AR51*1000000</f>
        <v>84.7156979969605</v>
      </c>
      <c r="BE51" s="40" t="n">
        <f aca="false">AS51*1000000</f>
        <v>4.8339581023139</v>
      </c>
      <c r="BF51" s="40" t="n">
        <f aca="false">AT51*1000000</f>
        <v>44.414519146965</v>
      </c>
      <c r="BG51" s="40" t="n">
        <f aca="false">AU51*1000000</f>
        <v>133243.557440895</v>
      </c>
      <c r="BH51" s="41" t="n">
        <f aca="false">AV51*1000000</f>
        <v>0.258305220374135</v>
      </c>
      <c r="BI51" s="0" t="n">
        <v>0.1</v>
      </c>
      <c r="BJ51" s="0" t="n">
        <f aca="false">R51*BI51</f>
        <v>2533.01554510035</v>
      </c>
      <c r="BK51" s="0" t="n">
        <v>0.1</v>
      </c>
      <c r="BL51" s="0" t="n">
        <f aca="false">AI51*BK51</f>
        <v>860.838414634146</v>
      </c>
      <c r="BM51" s="45" t="n">
        <v>187.562005220738</v>
      </c>
      <c r="BN51" s="45" t="n">
        <v>1012.03746873145</v>
      </c>
      <c r="BO51" s="45" t="n">
        <v>69.5558973259153</v>
      </c>
      <c r="BP51" s="45" t="n">
        <v>256</v>
      </c>
      <c r="BQ51" s="45" t="n">
        <v>384000</v>
      </c>
      <c r="BR51" s="0" t="n">
        <f aca="false">AJ51*0.1</f>
        <v>1.0442E-009</v>
      </c>
      <c r="BS51" s="0" t="n">
        <f aca="false">((((BJ51/R51)^2)+((BM51/AD51)^2))^(1/2))*AK51</f>
        <v>0.00477693868731259</v>
      </c>
      <c r="BT51" s="0" t="n">
        <f aca="false">((((BJ51/R51)^2)+((BN51/AE51)^2))^(1/2))*AL51</f>
        <v>0.0258208801961439</v>
      </c>
      <c r="BU51" s="0" t="n">
        <f aca="false">((((BJ51/R51)^2)+((BO51/AF51)^2))^(1/2))*AM51</f>
        <v>0.00177067430880542</v>
      </c>
      <c r="BV51" s="0" t="n">
        <f aca="false">((((BJ51/R51)^2)+((BP51/AG51)^2))^(1/2))*AN51</f>
        <v>0.00668409001201935</v>
      </c>
      <c r="BW51" s="0" t="n">
        <f aca="false">((((BJ51/R51)^2)+((BQ51/AH51)^2))^(1/2))*AO51</f>
        <v>10.8748702980635</v>
      </c>
      <c r="BX51" s="46" t="n">
        <f aca="false">((((BL51/AI51)^2)+((BR51/AJ51)^2))^(1/2))*AP51</f>
        <v>1.33334042247979E-005</v>
      </c>
    </row>
    <row r="52" customFormat="false" ht="45" hidden="false" customHeight="true" outlineLevel="0" collapsed="false">
      <c r="A52" s="24" t="n">
        <v>4.62227777777778</v>
      </c>
      <c r="B52" s="24" t="n">
        <v>-74.1046388888889</v>
      </c>
      <c r="C52" s="47" t="n">
        <v>28</v>
      </c>
      <c r="D52" s="47" t="n">
        <v>26</v>
      </c>
      <c r="E52" s="47" t="n">
        <v>1837</v>
      </c>
      <c r="F52" s="27" t="s">
        <v>213</v>
      </c>
      <c r="G52" s="28" t="s">
        <v>214</v>
      </c>
      <c r="H52" s="27" t="s">
        <v>215</v>
      </c>
      <c r="I52" s="28" t="s">
        <v>216</v>
      </c>
      <c r="J52" s="28" t="s">
        <v>76</v>
      </c>
      <c r="K52" s="55"/>
      <c r="L52" s="55"/>
      <c r="M52" s="28" t="n">
        <v>2007</v>
      </c>
      <c r="N52" s="29" t="s">
        <v>67</v>
      </c>
      <c r="O52" s="29" t="s">
        <v>142</v>
      </c>
      <c r="P52" s="50" t="n">
        <v>0.0119278052318739</v>
      </c>
      <c r="Q52" s="31" t="n">
        <v>24150</v>
      </c>
      <c r="R52" s="31" t="n">
        <v>25330.1554510035</v>
      </c>
      <c r="S52" s="29" t="s">
        <v>69</v>
      </c>
      <c r="T52" s="29"/>
      <c r="U52" s="29"/>
      <c r="V52" s="48" t="n">
        <f aca="false">IF(S52="m3_año",R52,IF(OR(O52="CG1",O52="CG3",O52="HG2"),T52,R52))</f>
        <v>25330.1554510035</v>
      </c>
      <c r="W52" s="28" t="n">
        <v>365</v>
      </c>
      <c r="X52" s="32" t="s">
        <v>98</v>
      </c>
      <c r="Y52" s="28"/>
      <c r="Z52" s="28" t="n">
        <v>2920</v>
      </c>
      <c r="AA52" s="32" t="s">
        <v>217</v>
      </c>
      <c r="AB52" s="32"/>
      <c r="AC52" s="33" t="s">
        <v>72</v>
      </c>
      <c r="AD52" s="33" t="n">
        <f aca="false">VLOOKUP($O52,Parámetros!$B$4:$H$25,3,0)</f>
        <v>30.4</v>
      </c>
      <c r="AE52" s="33" t="n">
        <f aca="false">VLOOKUP($O52,Parámetros!$B$4:$H$25,4,0)</f>
        <v>1504</v>
      </c>
      <c r="AF52" s="33" t="n">
        <f aca="false">VLOOKUP($O52,Parámetros!$B$4:$H$25,5,0)</f>
        <v>9.6</v>
      </c>
      <c r="AG52" s="33" t="n">
        <f aca="false">VLOOKUP($O52,Parámetros!$B$4:$H$25,6,0)</f>
        <v>640</v>
      </c>
      <c r="AH52" s="33" t="n">
        <f aca="false">VLOOKUP($O52,Parámetros!$B$4:$H$25,7,0)</f>
        <v>1920000</v>
      </c>
      <c r="AI52" s="2" t="n">
        <v>8608.38414634146</v>
      </c>
      <c r="AJ52" s="2" t="n">
        <v>1.0442E-008</v>
      </c>
      <c r="AK52" s="34" t="n">
        <f aca="false">AD52*V52/1000000000</f>
        <v>0.000770036725710506</v>
      </c>
      <c r="AL52" s="34" t="n">
        <f aca="false">AE52*V52/1000000000</f>
        <v>0.0380965537983093</v>
      </c>
      <c r="AM52" s="34" t="n">
        <f aca="false">AF52*V52/1000000000</f>
        <v>0.000243169492329634</v>
      </c>
      <c r="AN52" s="34" t="n">
        <f aca="false">AG52*V52/1000000000</f>
        <v>0.0162112994886422</v>
      </c>
      <c r="AO52" s="34" t="n">
        <f aca="false">AH52*V52/1000000000</f>
        <v>48.6338984659267</v>
      </c>
      <c r="AP52" s="35" t="n">
        <f aca="false">AJ52*AI52*EXP(P52*4)</f>
        <v>9.42814054365594E-005</v>
      </c>
      <c r="AQ52" s="36" t="n">
        <f aca="false">AK52/W52</f>
        <v>2.10968965948084E-006</v>
      </c>
      <c r="AR52" s="37" t="n">
        <f aca="false">AL52/W52</f>
        <v>0.000104374119995368</v>
      </c>
      <c r="AS52" s="37" t="n">
        <f aca="false">AM52/W52</f>
        <v>6.66217787204476E-007</v>
      </c>
      <c r="AT52" s="37" t="n">
        <f aca="false">AN52/W52</f>
        <v>4.4414519146965E-005</v>
      </c>
      <c r="AU52" s="37" t="n">
        <f aca="false">AO52/W52</f>
        <v>0.133243557440895</v>
      </c>
      <c r="AV52" s="49" t="n">
        <f aca="false">AP52/W52</f>
        <v>2.58305220374135E-007</v>
      </c>
      <c r="AW52" s="39" t="n">
        <f aca="false">AK52*1000000</f>
        <v>770.036725710506</v>
      </c>
      <c r="AX52" s="40" t="n">
        <f aca="false">AL52*1000000</f>
        <v>38096.5537983093</v>
      </c>
      <c r="AY52" s="40" t="n">
        <f aca="false">AM52*1000000</f>
        <v>243.169492329634</v>
      </c>
      <c r="AZ52" s="40" t="n">
        <f aca="false">AN52*1000000</f>
        <v>16211.2994886422</v>
      </c>
      <c r="BA52" s="40" t="n">
        <f aca="false">AO52*1000000</f>
        <v>48633898.4659267</v>
      </c>
      <c r="BB52" s="41" t="n">
        <f aca="false">AP52*1000000</f>
        <v>94.2814054365595</v>
      </c>
      <c r="BC52" s="39" t="n">
        <f aca="false">AQ52*1000000</f>
        <v>2.10968965948084</v>
      </c>
      <c r="BD52" s="40" t="n">
        <f aca="false">AR52*1000000</f>
        <v>104.374119995368</v>
      </c>
      <c r="BE52" s="40" t="n">
        <f aca="false">AS52*1000000</f>
        <v>0.666217787204475</v>
      </c>
      <c r="BF52" s="40" t="n">
        <f aca="false">AT52*1000000</f>
        <v>44.414519146965</v>
      </c>
      <c r="BG52" s="40" t="n">
        <f aca="false">AU52*1000000</f>
        <v>133243.557440895</v>
      </c>
      <c r="BH52" s="41" t="n">
        <f aca="false">AV52*1000000</f>
        <v>0.258305220374135</v>
      </c>
      <c r="BI52" s="0" t="n">
        <v>0.1</v>
      </c>
      <c r="BJ52" s="0" t="n">
        <f aca="false">R52*BI52</f>
        <v>2533.01554510035</v>
      </c>
      <c r="BK52" s="0" t="n">
        <v>0.1</v>
      </c>
      <c r="BL52" s="0" t="n">
        <f aca="false">AI52*BK52</f>
        <v>860.838414634146</v>
      </c>
      <c r="BM52" s="45" t="n">
        <v>12.16</v>
      </c>
      <c r="BN52" s="45" t="n">
        <v>601.6</v>
      </c>
      <c r="BO52" s="45" t="n">
        <v>1.92</v>
      </c>
      <c r="BP52" s="45" t="n">
        <v>256</v>
      </c>
      <c r="BQ52" s="45" t="n">
        <v>384000</v>
      </c>
      <c r="BR52" s="0" t="n">
        <f aca="false">AJ52*0.1</f>
        <v>1.0442E-009</v>
      </c>
      <c r="BS52" s="0" t="n">
        <f aca="false">((((BJ52/R52)^2)+((BM52/AD52)^2))^(1/2))*AK52</f>
        <v>0.000317494275570919</v>
      </c>
      <c r="BT52" s="0" t="n">
        <f aca="false">((((BJ52/R52)^2)+((BN52/AE52)^2))^(1/2))*AL52</f>
        <v>0.0157076115282455</v>
      </c>
      <c r="BU52" s="0" t="n">
        <f aca="false">((((BJ52/R52)^2)+((BO52/AF52)^2))^(1/2))*AM52</f>
        <v>5.43743514903174E-005</v>
      </c>
      <c r="BV52" s="0" t="n">
        <f aca="false">((((BJ52/R52)^2)+((BP52/AG52)^2))^(1/2))*AN52</f>
        <v>0.00668409001201935</v>
      </c>
      <c r="BW52" s="0" t="n">
        <f aca="false">((((BJ52/R52)^2)+((BQ52/AH52)^2))^(1/2))*AO52</f>
        <v>10.8748702980635</v>
      </c>
      <c r="BX52" s="46" t="n">
        <f aca="false">((((BL52/AI52)^2)+((BR52/AJ52)^2))^(1/2))*AP52</f>
        <v>1.33334042247979E-005</v>
      </c>
    </row>
    <row r="53" customFormat="false" ht="30" hidden="false" customHeight="true" outlineLevel="0" collapsed="false">
      <c r="A53" s="24" t="n">
        <v>4.60528229468764</v>
      </c>
      <c r="B53" s="24" t="n">
        <v>-74.1043146645999</v>
      </c>
      <c r="C53" s="47" t="n">
        <v>29</v>
      </c>
      <c r="D53" s="47" t="n">
        <v>25</v>
      </c>
      <c r="E53" s="47" t="n">
        <v>2318</v>
      </c>
      <c r="F53" s="27" t="s">
        <v>218</v>
      </c>
      <c r="G53" s="28" t="s">
        <v>219</v>
      </c>
      <c r="H53" s="27" t="s">
        <v>220</v>
      </c>
      <c r="I53" s="28" t="s">
        <v>155</v>
      </c>
      <c r="J53" s="28" t="s">
        <v>65</v>
      </c>
      <c r="K53" s="28" t="n">
        <v>50</v>
      </c>
      <c r="L53" s="28"/>
      <c r="M53" s="28" t="n">
        <v>1999</v>
      </c>
      <c r="N53" s="29" t="s">
        <v>67</v>
      </c>
      <c r="O53" s="29" t="s">
        <v>68</v>
      </c>
      <c r="P53" s="50" t="n">
        <v>0.00842863539816588</v>
      </c>
      <c r="Q53" s="31" t="n">
        <v>326.25</v>
      </c>
      <c r="R53" s="31" t="n">
        <v>337.436889998269</v>
      </c>
      <c r="S53" s="29" t="s">
        <v>69</v>
      </c>
      <c r="T53" s="29"/>
      <c r="U53" s="29"/>
      <c r="V53" s="48" t="n">
        <f aca="false">IF(S53="m3_año",R53,IF(OR(O53="CG1",O53="CG3",O53="HG2"),T53,R53))</f>
        <v>337.436889998269</v>
      </c>
      <c r="W53" s="28" t="n">
        <v>365</v>
      </c>
      <c r="X53" s="32" t="s">
        <v>98</v>
      </c>
      <c r="Y53" s="28"/>
      <c r="Z53" s="28" t="n">
        <v>2920</v>
      </c>
      <c r="AA53" s="32" t="s">
        <v>221</v>
      </c>
      <c r="AB53" s="32" t="s">
        <v>222</v>
      </c>
      <c r="AC53" s="33" t="s">
        <v>72</v>
      </c>
      <c r="AD53" s="33" t="n">
        <f aca="false">VLOOKUP($O53,Parámetros!$B$4:$H$25,3,0)</f>
        <v>46.3856216091623</v>
      </c>
      <c r="AE53" s="33" t="n">
        <f aca="false">VLOOKUP($O53,Parámetros!$B$4:$H$25,4,0)</f>
        <v>1074.85364414012</v>
      </c>
      <c r="AF53" s="33" t="n">
        <f aca="false">VLOOKUP($O53,Parámetros!$B$4:$H$25,5,0)</f>
        <v>5.41099102083891</v>
      </c>
      <c r="AG53" s="33" t="n">
        <f aca="false">VLOOKUP($O53,Parámetros!$B$4:$H$25,6,0)</f>
        <v>1344</v>
      </c>
      <c r="AH53" s="33" t="n">
        <f aca="false">VLOOKUP($O53,Parámetros!$B$4:$H$25,7,0)</f>
        <v>1920000</v>
      </c>
      <c r="AI53" s="51" t="n">
        <v>326.25</v>
      </c>
      <c r="AJ53" s="52" t="n">
        <v>8.8E-008</v>
      </c>
      <c r="AK53" s="34" t="n">
        <f aca="false">AD53*V53/1000000000</f>
        <v>1.56522198964322E-005</v>
      </c>
      <c r="AL53" s="34" t="n">
        <f aca="false">AE53*V53/1000000000</f>
        <v>0.000362695270881948</v>
      </c>
      <c r="AM53" s="34" t="n">
        <f aca="false">AF53*V53/1000000000</f>
        <v>1.82586798188044E-006</v>
      </c>
      <c r="AN53" s="34" t="n">
        <f aca="false">AG53*V53/1000000000</f>
        <v>0.000453515180157674</v>
      </c>
      <c r="AO53" s="34" t="n">
        <f aca="false">AH53*V53/1000000000</f>
        <v>0.647878828796676</v>
      </c>
      <c r="AP53" s="35" t="n">
        <f aca="false">AJ53*AI53*EXP(P53*4)</f>
        <v>2.96944463198476E-005</v>
      </c>
      <c r="AQ53" s="36" t="n">
        <f aca="false">AK53/W53</f>
        <v>4.28827942368006E-008</v>
      </c>
      <c r="AR53" s="37" t="n">
        <f aca="false">AL53/W53</f>
        <v>9.93685673649173E-007</v>
      </c>
      <c r="AS53" s="37" t="n">
        <f aca="false">AM53/W53</f>
        <v>5.00237803254915E-009</v>
      </c>
      <c r="AT53" s="37" t="n">
        <f aca="false">AN53/W53</f>
        <v>1.24250734289774E-006</v>
      </c>
      <c r="AU53" s="37" t="n">
        <f aca="false">AO53/W53</f>
        <v>0.00177501048985391</v>
      </c>
      <c r="AV53" s="49" t="n">
        <f aca="false">AP53/W53</f>
        <v>8.13546474516374E-008</v>
      </c>
      <c r="AW53" s="39" t="n">
        <f aca="false">AK53*1000000</f>
        <v>15.6522198964322</v>
      </c>
      <c r="AX53" s="40" t="n">
        <f aca="false">AL53*1000000</f>
        <v>362.695270881948</v>
      </c>
      <c r="AY53" s="40" t="n">
        <f aca="false">AM53*1000000</f>
        <v>1.82586798188044</v>
      </c>
      <c r="AZ53" s="40" t="n">
        <f aca="false">AN53*1000000</f>
        <v>453.515180157674</v>
      </c>
      <c r="BA53" s="40" t="n">
        <f aca="false">AO53*1000000</f>
        <v>647878.828796677</v>
      </c>
      <c r="BB53" s="41" t="n">
        <f aca="false">AP53*1000000</f>
        <v>29.6944463198476</v>
      </c>
      <c r="BC53" s="39" t="n">
        <f aca="false">AQ53*1000000</f>
        <v>0.0428827942368006</v>
      </c>
      <c r="BD53" s="40" t="n">
        <f aca="false">AR53*1000000</f>
        <v>0.993685673649173</v>
      </c>
      <c r="BE53" s="40" t="n">
        <f aca="false">AS53*1000000</f>
        <v>0.00500237803254915</v>
      </c>
      <c r="BF53" s="40" t="n">
        <f aca="false">AT53*1000000</f>
        <v>1.24250734289774</v>
      </c>
      <c r="BG53" s="40" t="n">
        <f aca="false">AU53*1000000</f>
        <v>1775.01048985391</v>
      </c>
      <c r="BH53" s="41" t="n">
        <f aca="false">AV53*1000000</f>
        <v>0.0813546474516374</v>
      </c>
      <c r="BI53" s="0" t="n">
        <v>0.1</v>
      </c>
      <c r="BJ53" s="0" t="n">
        <f aca="false">R53*BI53</f>
        <v>33.7436889998269</v>
      </c>
      <c r="BK53" s="0" t="n">
        <v>0.1</v>
      </c>
      <c r="BL53" s="0" t="n">
        <f aca="false">AI53*BK53</f>
        <v>32.625</v>
      </c>
      <c r="BM53" s="45" t="n">
        <v>17.6498016718255</v>
      </c>
      <c r="BN53" s="45" t="n">
        <v>910.91550745518</v>
      </c>
      <c r="BO53" s="45" t="n">
        <v>5.31099102083891</v>
      </c>
      <c r="BP53" s="45" t="n">
        <v>537.6</v>
      </c>
      <c r="BQ53" s="45" t="n">
        <v>384000</v>
      </c>
      <c r="BR53" s="0" t="n">
        <f aca="false">AJ53*0.1</f>
        <v>8.8E-009</v>
      </c>
      <c r="BS53" s="0" t="n">
        <f aca="false">((((BJ53/R53)^2)+((BM53/AD53)^2))^(1/2))*AK53</f>
        <v>6.15793903061811E-006</v>
      </c>
      <c r="BT53" s="0" t="n">
        <f aca="false">((((BJ53/R53)^2)+((BN53/AE53)^2))^(1/2))*AL53</f>
        <v>0.00030950894788179</v>
      </c>
      <c r="BU53" s="0" t="n">
        <f aca="false">((((BJ53/R53)^2)+((BO53/AF53)^2))^(1/2))*AM53</f>
        <v>1.80140151548882E-006</v>
      </c>
      <c r="BV53" s="0" t="n">
        <f aca="false">((((BJ53/R53)^2)+((BP53/AG53)^2))^(1/2))*AN53</f>
        <v>0.000186989099061111</v>
      </c>
      <c r="BW53" s="0" t="n">
        <f aca="false">((((BJ53/R53)^2)+((BQ53/AH53)^2))^(1/2))*AO53</f>
        <v>0.144870110237232</v>
      </c>
      <c r="BX53" s="46" t="n">
        <f aca="false">((((BL53/AI53)^2)+((BR53/AJ53)^2))^(1/2))*AP53</f>
        <v>4.19942887126884E-006</v>
      </c>
    </row>
    <row r="54" customFormat="false" ht="15" hidden="false" customHeight="true" outlineLevel="0" collapsed="false">
      <c r="A54" s="24" t="n">
        <v>4.60711095439559</v>
      </c>
      <c r="B54" s="24" t="n">
        <v>-74.1055830217675</v>
      </c>
      <c r="C54" s="47" t="n">
        <v>28</v>
      </c>
      <c r="D54" s="47" t="n">
        <v>25</v>
      </c>
      <c r="E54" s="47" t="n">
        <v>1824</v>
      </c>
      <c r="F54" s="27" t="s">
        <v>223</v>
      </c>
      <c r="G54" s="28" t="s">
        <v>224</v>
      </c>
      <c r="H54" s="27" t="s">
        <v>225</v>
      </c>
      <c r="I54" s="28" t="s">
        <v>155</v>
      </c>
      <c r="J54" s="28" t="s">
        <v>65</v>
      </c>
      <c r="K54" s="28" t="n">
        <v>50</v>
      </c>
      <c r="L54" s="28"/>
      <c r="M54" s="28" t="n">
        <v>1993</v>
      </c>
      <c r="N54" s="29" t="s">
        <v>67</v>
      </c>
      <c r="O54" s="29" t="s">
        <v>68</v>
      </c>
      <c r="P54" s="30" t="n">
        <v>-0.0848513586021754</v>
      </c>
      <c r="Q54" s="31" t="n">
        <v>56196</v>
      </c>
      <c r="R54" s="31" t="n">
        <v>40022.4339473444</v>
      </c>
      <c r="S54" s="29" t="s">
        <v>69</v>
      </c>
      <c r="T54" s="29"/>
      <c r="U54" s="29"/>
      <c r="V54" s="48" t="n">
        <f aca="false">IF(S54="m3_año",R54,IF(OR(O54="CG1",O54="CG3",O54="HG2"),T54,R54))</f>
        <v>40022.4339473444</v>
      </c>
      <c r="W54" s="28" t="n">
        <v>365</v>
      </c>
      <c r="X54" s="32" t="s">
        <v>98</v>
      </c>
      <c r="Y54" s="28"/>
      <c r="Z54" s="28" t="n">
        <v>2920</v>
      </c>
      <c r="AA54" s="32" t="s">
        <v>226</v>
      </c>
      <c r="AB54" s="32" t="s">
        <v>227</v>
      </c>
      <c r="AC54" s="33" t="s">
        <v>72</v>
      </c>
      <c r="AD54" s="33" t="n">
        <f aca="false">VLOOKUP($O54,Parámetros!$B$4:$H$25,3,0)</f>
        <v>46.3856216091623</v>
      </c>
      <c r="AE54" s="33" t="n">
        <f aca="false">VLOOKUP($O54,Parámetros!$B$4:$H$25,4,0)</f>
        <v>1074.85364414012</v>
      </c>
      <c r="AF54" s="33" t="n">
        <f aca="false">VLOOKUP($O54,Parámetros!$B$4:$H$25,5,0)</f>
        <v>5.41099102083891</v>
      </c>
      <c r="AG54" s="33" t="n">
        <f aca="false">VLOOKUP($O54,Parámetros!$B$4:$H$25,6,0)</f>
        <v>1344</v>
      </c>
      <c r="AH54" s="33" t="n">
        <f aca="false">VLOOKUP($O54,Parámetros!$B$4:$H$25,7,0)</f>
        <v>1920000</v>
      </c>
      <c r="AI54" s="2" t="n">
        <v>30259</v>
      </c>
      <c r="AJ54" s="2" t="n">
        <v>7.6726E-006</v>
      </c>
      <c r="AK54" s="34" t="n">
        <f aca="false">AD54*V54/1000000000</f>
        <v>0.00185646547695921</v>
      </c>
      <c r="AL54" s="34" t="n">
        <f aca="false">AE54*V54/1000000000</f>
        <v>0.0430182589756604</v>
      </c>
      <c r="AM54" s="34" t="n">
        <f aca="false">AF54*V54/1000000000</f>
        <v>0.000216561030721199</v>
      </c>
      <c r="AN54" s="34" t="n">
        <f aca="false">AG54*V54/1000000000</f>
        <v>0.0537901512252309</v>
      </c>
      <c r="AO54" s="34" t="n">
        <f aca="false">AH54*V54/1000000000</f>
        <v>76.8430731789013</v>
      </c>
      <c r="AP54" s="35" t="n">
        <f aca="false">AJ54*AI54*EXP(P54*4)</f>
        <v>0.165346581926619</v>
      </c>
      <c r="AQ54" s="36" t="n">
        <f aca="false">AK54/W54</f>
        <v>5.08620678618961E-006</v>
      </c>
      <c r="AR54" s="37" t="n">
        <f aca="false">AL54/W54</f>
        <v>0.000117858243768933</v>
      </c>
      <c r="AS54" s="37" t="n">
        <f aca="false">AM54/W54</f>
        <v>5.93317892386846E-007</v>
      </c>
      <c r="AT54" s="37" t="n">
        <f aca="false">AN54/W54</f>
        <v>0.0001473702773294</v>
      </c>
      <c r="AU54" s="37" t="n">
        <f aca="false">AO54/W54</f>
        <v>0.210528967613428</v>
      </c>
      <c r="AV54" s="49" t="n">
        <f aca="false">AP54/W54</f>
        <v>0.000453004334045531</v>
      </c>
      <c r="AW54" s="39" t="n">
        <f aca="false">AK54*1000000</f>
        <v>1856.46547695921</v>
      </c>
      <c r="AX54" s="40" t="n">
        <f aca="false">AL54*1000000</f>
        <v>43018.2589756604</v>
      </c>
      <c r="AY54" s="40" t="n">
        <f aca="false">AM54*1000000</f>
        <v>216.561030721199</v>
      </c>
      <c r="AZ54" s="40" t="n">
        <f aca="false">AN54*1000000</f>
        <v>53790.1512252309</v>
      </c>
      <c r="BA54" s="40" t="n">
        <f aca="false">AO54*1000000</f>
        <v>76843073.1789013</v>
      </c>
      <c r="BB54" s="41" t="n">
        <f aca="false">AP54*1000000</f>
        <v>165346.581926619</v>
      </c>
      <c r="BC54" s="39" t="n">
        <f aca="false">AQ54*1000000</f>
        <v>5.08620678618961</v>
      </c>
      <c r="BD54" s="40" t="n">
        <f aca="false">AR54*1000000</f>
        <v>117.858243768933</v>
      </c>
      <c r="BE54" s="40" t="n">
        <f aca="false">AS54*1000000</f>
        <v>0.593317892386846</v>
      </c>
      <c r="BF54" s="40" t="n">
        <f aca="false">AT54*1000000</f>
        <v>147.3702773294</v>
      </c>
      <c r="BG54" s="40" t="n">
        <f aca="false">AU54*1000000</f>
        <v>210528.967613428</v>
      </c>
      <c r="BH54" s="41" t="n">
        <f aca="false">AV54*1000000</f>
        <v>453.004334045531</v>
      </c>
      <c r="BI54" s="0" t="n">
        <v>0.1</v>
      </c>
      <c r="BJ54" s="0" t="n">
        <f aca="false">R54*BI54</f>
        <v>4002.24339473444</v>
      </c>
      <c r="BK54" s="0" t="n">
        <v>0.1</v>
      </c>
      <c r="BL54" s="0" t="n">
        <f aca="false">AI54*BK54</f>
        <v>3025.9</v>
      </c>
      <c r="BM54" s="45" t="n">
        <v>17.6498016718255</v>
      </c>
      <c r="BN54" s="45" t="n">
        <v>910.91550745518</v>
      </c>
      <c r="BO54" s="45" t="n">
        <v>5.31099102083891</v>
      </c>
      <c r="BP54" s="45" t="n">
        <v>537.6</v>
      </c>
      <c r="BQ54" s="45" t="n">
        <v>384000</v>
      </c>
      <c r="BR54" s="0" t="n">
        <f aca="false">AJ54*0.1</f>
        <v>7.6726E-007</v>
      </c>
      <c r="BS54" s="0" t="n">
        <f aca="false">((((BJ54/R54)^2)+((BM54/AD54)^2))^(1/2))*AK54</f>
        <v>0.000730375709976321</v>
      </c>
      <c r="BT54" s="0" t="n">
        <f aca="false">((((BJ54/R54)^2)+((BN54/AE54)^2))^(1/2))*AL54</f>
        <v>0.0367099798210402</v>
      </c>
      <c r="BU54" s="0" t="n">
        <f aca="false">((((BJ54/R54)^2)+((BO54/AF54)^2))^(1/2))*AM54</f>
        <v>0.000213659132428191</v>
      </c>
      <c r="BV54" s="0" t="n">
        <f aca="false">((((BJ54/R54)^2)+((BP54/AG54)^2))^(1/2))*AN54</f>
        <v>0.0221782475119574</v>
      </c>
      <c r="BW54" s="0" t="n">
        <f aca="false">((((BJ54/R54)^2)+((BQ54/AH54)^2))^(1/2))*AO54</f>
        <v>17.1826335228014</v>
      </c>
      <c r="BX54" s="46" t="n">
        <f aca="false">((((BL54/AI54)^2)+((BR54/AJ54)^2))^(1/2))*AP54</f>
        <v>0.0233835378652658</v>
      </c>
    </row>
    <row r="55" customFormat="false" ht="14" hidden="false" customHeight="false" outlineLevel="0" collapsed="false">
      <c r="A55" s="24" t="n">
        <v>4.60830463046615</v>
      </c>
      <c r="B55" s="24" t="n">
        <v>-74.0982529824673</v>
      </c>
      <c r="C55" s="47" t="n">
        <v>29</v>
      </c>
      <c r="D55" s="47" t="n">
        <v>25</v>
      </c>
      <c r="E55" s="47" t="n">
        <v>2318</v>
      </c>
      <c r="F55" s="27" t="s">
        <v>228</v>
      </c>
      <c r="G55" s="28" t="s">
        <v>229</v>
      </c>
      <c r="H55" s="27" t="s">
        <v>230</v>
      </c>
      <c r="I55" s="28" t="s">
        <v>155</v>
      </c>
      <c r="J55" s="28" t="s">
        <v>65</v>
      </c>
      <c r="K55" s="28" t="n">
        <v>50</v>
      </c>
      <c r="L55" s="28"/>
      <c r="M55" s="28" t="n">
        <v>1988</v>
      </c>
      <c r="N55" s="29" t="s">
        <v>124</v>
      </c>
      <c r="O55" s="29" t="s">
        <v>125</v>
      </c>
      <c r="P55" s="53" t="n">
        <v>0.013557806644477</v>
      </c>
      <c r="Q55" s="31" t="n">
        <v>20.9864859749404</v>
      </c>
      <c r="R55" s="31" t="n">
        <v>22.1560352718604</v>
      </c>
      <c r="S55" s="4" t="s">
        <v>69</v>
      </c>
      <c r="T55" s="4"/>
      <c r="U55" s="4"/>
      <c r="V55" s="48" t="n">
        <f aca="false">IF(S55="m3_año",R55,IF(OR(O55="CG1",O55="CG3",O55="HG2"),T55,R55))</f>
        <v>22.1560352718604</v>
      </c>
      <c r="W55" s="28" t="n">
        <v>365</v>
      </c>
      <c r="X55" s="32" t="s">
        <v>98</v>
      </c>
      <c r="Y55" s="28"/>
      <c r="Z55" s="28" t="n">
        <v>2920</v>
      </c>
      <c r="AA55" s="32" t="s">
        <v>231</v>
      </c>
      <c r="AB55" s="32"/>
      <c r="AC55" s="33" t="s">
        <v>72</v>
      </c>
      <c r="AD55" s="33" t="n">
        <f aca="false">VLOOKUP($O55,Parámetros!$B$4:$H$25,3,0)</f>
        <v>840000</v>
      </c>
      <c r="AE55" s="33" t="n">
        <f aca="false">VLOOKUP($O55,Parámetros!$B$4:$H$25,4,0)</f>
        <v>2400000</v>
      </c>
      <c r="AF55" s="33" t="n">
        <f aca="false">VLOOKUP($O55,Parámetros!$B$4:$H$25,5,0)</f>
        <v>1800000</v>
      </c>
      <c r="AG55" s="33" t="n">
        <f aca="false">VLOOKUP($O55,Parámetros!$B$4:$H$25,6,0)</f>
        <v>600000</v>
      </c>
      <c r="AH55" s="33" t="n">
        <f aca="false">VLOOKUP($O55,Parámetros!$B$4:$H$25,7,0)</f>
        <v>2676000000</v>
      </c>
      <c r="AI55" s="51" t="n">
        <v>20.9864859749404</v>
      </c>
      <c r="AJ55" s="2" t="n">
        <v>0.0912</v>
      </c>
      <c r="AK55" s="34" t="n">
        <f aca="false">AD55*V55/1000000000</f>
        <v>0.0186110696283627</v>
      </c>
      <c r="AL55" s="34" t="n">
        <f aca="false">AE55*V55/1000000000</f>
        <v>0.053174484652465</v>
      </c>
      <c r="AM55" s="34" t="n">
        <f aca="false">AF55*V55/1000000000</f>
        <v>0.0398808634893487</v>
      </c>
      <c r="AN55" s="34" t="n">
        <f aca="false">AG55*V55/1000000000</f>
        <v>0.0132936211631162</v>
      </c>
      <c r="AO55" s="34" t="n">
        <f aca="false">AH55*V55/1000000000</f>
        <v>59.2895503874984</v>
      </c>
      <c r="AP55" s="35" t="n">
        <f aca="false">AJ55*AI55*EXP(P55*4)</f>
        <v>2.02063041679367</v>
      </c>
      <c r="AQ55" s="36" t="n">
        <f aca="false">AK55/W55</f>
        <v>5.0989231858528E-005</v>
      </c>
      <c r="AR55" s="37" t="n">
        <f aca="false">AL55/W55</f>
        <v>0.000145683519595794</v>
      </c>
      <c r="AS55" s="37" t="n">
        <f aca="false">AM55/W55</f>
        <v>0.000109262639696846</v>
      </c>
      <c r="AT55" s="37" t="n">
        <f aca="false">AN55/W55</f>
        <v>3.64208798989486E-005</v>
      </c>
      <c r="AU55" s="37" t="n">
        <f aca="false">AO55/W55</f>
        <v>0.162437124349311</v>
      </c>
      <c r="AV55" s="49" t="n">
        <f aca="false">AP55/W55</f>
        <v>0.00553597374464019</v>
      </c>
      <c r="AW55" s="39" t="n">
        <f aca="false">AK55*1000000</f>
        <v>18611.0696283627</v>
      </c>
      <c r="AX55" s="40" t="n">
        <f aca="false">AL55*1000000</f>
        <v>53174.484652465</v>
      </c>
      <c r="AY55" s="40" t="n">
        <f aca="false">AM55*1000000</f>
        <v>39880.8634893487</v>
      </c>
      <c r="AZ55" s="40" t="n">
        <f aca="false">AN55*1000000</f>
        <v>13293.6211631162</v>
      </c>
      <c r="BA55" s="40" t="n">
        <f aca="false">AO55*1000000</f>
        <v>59289550.3874984</v>
      </c>
      <c r="BB55" s="41" t="n">
        <f aca="false">AP55*1000000</f>
        <v>2020630.41679367</v>
      </c>
      <c r="BC55" s="39" t="n">
        <f aca="false">AQ55*1000000</f>
        <v>50.989231858528</v>
      </c>
      <c r="BD55" s="40" t="n">
        <f aca="false">AR55*1000000</f>
        <v>145.683519595794</v>
      </c>
      <c r="BE55" s="40" t="n">
        <f aca="false">AS55*1000000</f>
        <v>109.262639696846</v>
      </c>
      <c r="BF55" s="40" t="n">
        <f aca="false">AT55*1000000</f>
        <v>36.4208798989486</v>
      </c>
      <c r="BG55" s="40" t="n">
        <f aca="false">AU55*1000000</f>
        <v>162437.124349311</v>
      </c>
      <c r="BH55" s="41" t="n">
        <f aca="false">AV55*1000000</f>
        <v>5535.97374464019</v>
      </c>
      <c r="BI55" s="0" t="n">
        <v>0.1</v>
      </c>
      <c r="BJ55" s="0" t="n">
        <f aca="false">R55*BI55</f>
        <v>2.21560352718604</v>
      </c>
      <c r="BK55" s="0" t="n">
        <v>0.1</v>
      </c>
      <c r="BL55" s="0" t="n">
        <f aca="false">AI55*BK55</f>
        <v>2.09864859749404</v>
      </c>
      <c r="BM55" s="45" t="n">
        <v>336000</v>
      </c>
      <c r="BN55" s="45" t="n">
        <v>480000</v>
      </c>
      <c r="BO55" s="45" t="n">
        <v>360000</v>
      </c>
      <c r="BP55" s="45" t="n">
        <v>120000</v>
      </c>
      <c r="BQ55" s="45" t="n">
        <v>1070400000</v>
      </c>
      <c r="BR55" s="0" t="n">
        <f aca="false">AJ55*0.1</f>
        <v>0.00912</v>
      </c>
      <c r="BS55" s="0" t="n">
        <f aca="false">((((BJ55/R55)^2)+((BM55/AD55)^2))^(1/2))*AK55</f>
        <v>0.00767354058834644</v>
      </c>
      <c r="BT55" s="0" t="n">
        <f aca="false">((((BJ55/R55)^2)+((BN55/AE55)^2))^(1/2))*AL55</f>
        <v>0.0118901762351431</v>
      </c>
      <c r="BU55" s="0" t="n">
        <f aca="false">((((BJ55/R55)^2)+((BO55/AF55)^2))^(1/2))*AM55</f>
        <v>0.00891763217635732</v>
      </c>
      <c r="BV55" s="0" t="n">
        <f aca="false">((((BJ55/R55)^2)+((BP55/AG55)^2))^(1/2))*AN55</f>
        <v>0.00297254405878577</v>
      </c>
      <c r="BW55" s="0" t="n">
        <f aca="false">((((BJ55/R55)^2)+((BQ55/AH55)^2))^(1/2))*AO55</f>
        <v>24.4457078743037</v>
      </c>
      <c r="BX55" s="46" t="n">
        <f aca="false">((((BL55/AI55)^2)+((BR55/AJ55)^2))^(1/2))*AP55</f>
        <v>0.285760293997321</v>
      </c>
    </row>
    <row r="56" customFormat="false" ht="14" hidden="false" customHeight="false" outlineLevel="0" collapsed="false">
      <c r="A56" s="24" t="n">
        <v>4.60830463046615</v>
      </c>
      <c r="B56" s="24" t="n">
        <v>-74.0982529824673</v>
      </c>
      <c r="C56" s="47" t="n">
        <v>29</v>
      </c>
      <c r="D56" s="47" t="n">
        <v>25</v>
      </c>
      <c r="E56" s="47" t="n">
        <v>2318</v>
      </c>
      <c r="F56" s="27" t="s">
        <v>228</v>
      </c>
      <c r="G56" s="28" t="s">
        <v>229</v>
      </c>
      <c r="H56" s="27" t="s">
        <v>230</v>
      </c>
      <c r="I56" s="28" t="s">
        <v>155</v>
      </c>
      <c r="J56" s="28" t="s">
        <v>65</v>
      </c>
      <c r="K56" s="28" t="n">
        <v>20</v>
      </c>
      <c r="L56" s="28"/>
      <c r="M56" s="28" t="n">
        <v>1987</v>
      </c>
      <c r="N56" s="29" t="s">
        <v>124</v>
      </c>
      <c r="O56" s="29" t="s">
        <v>125</v>
      </c>
      <c r="P56" s="53" t="n">
        <v>0.013557806644477</v>
      </c>
      <c r="Q56" s="31" t="n">
        <v>4.49710413748722</v>
      </c>
      <c r="R56" s="31" t="n">
        <v>4.74772184397008</v>
      </c>
      <c r="S56" s="4" t="s">
        <v>69</v>
      </c>
      <c r="T56" s="4"/>
      <c r="U56" s="4"/>
      <c r="V56" s="48" t="n">
        <f aca="false">IF(S56="m3_año",R56,IF(OR(O56="CG1",O56="CG3",O56="HG2"),T56,R56))</f>
        <v>4.74772184397008</v>
      </c>
      <c r="W56" s="28" t="n">
        <v>365</v>
      </c>
      <c r="X56" s="32" t="s">
        <v>98</v>
      </c>
      <c r="Y56" s="28"/>
      <c r="Z56" s="28" t="n">
        <v>2920</v>
      </c>
      <c r="AA56" s="32"/>
      <c r="AB56" s="32"/>
      <c r="AC56" s="33" t="s">
        <v>72</v>
      </c>
      <c r="AD56" s="33" t="n">
        <f aca="false">VLOOKUP($O56,Parámetros!$B$4:$H$25,3,0)</f>
        <v>840000</v>
      </c>
      <c r="AE56" s="33" t="n">
        <f aca="false">VLOOKUP($O56,Parámetros!$B$4:$H$25,4,0)</f>
        <v>2400000</v>
      </c>
      <c r="AF56" s="33" t="n">
        <f aca="false">VLOOKUP($O56,Parámetros!$B$4:$H$25,5,0)</f>
        <v>1800000</v>
      </c>
      <c r="AG56" s="33" t="n">
        <f aca="false">VLOOKUP($O56,Parámetros!$B$4:$H$25,6,0)</f>
        <v>600000</v>
      </c>
      <c r="AH56" s="33" t="n">
        <f aca="false">VLOOKUP($O56,Parámetros!$B$4:$H$25,7,0)</f>
        <v>2676000000</v>
      </c>
      <c r="AI56" s="51" t="n">
        <v>4.49710413748722</v>
      </c>
      <c r="AJ56" s="2" t="n">
        <v>0.0912</v>
      </c>
      <c r="AK56" s="34" t="n">
        <f aca="false">AD56*V56/1000000000</f>
        <v>0.00398808634893487</v>
      </c>
      <c r="AL56" s="34" t="n">
        <f aca="false">AE56*V56/1000000000</f>
        <v>0.0113945324255282</v>
      </c>
      <c r="AM56" s="34" t="n">
        <f aca="false">AF56*V56/1000000000</f>
        <v>0.00854589931914614</v>
      </c>
      <c r="AN56" s="34" t="n">
        <f aca="false">AG56*V56/1000000000</f>
        <v>0.00284863310638205</v>
      </c>
      <c r="AO56" s="34" t="n">
        <f aca="false">AH56*V56/1000000000</f>
        <v>12.7049036544639</v>
      </c>
      <c r="AP56" s="35" t="n">
        <f aca="false">AJ56*AI56*EXP(P56*4)</f>
        <v>0.432992232170071</v>
      </c>
      <c r="AQ56" s="36" t="n">
        <f aca="false">AK56/W56</f>
        <v>1.09262639696846E-005</v>
      </c>
      <c r="AR56" s="37" t="n">
        <f aca="false">AL56/W56</f>
        <v>3.12178970562416E-005</v>
      </c>
      <c r="AS56" s="37" t="n">
        <f aca="false">AM56/W56</f>
        <v>2.34134227921812E-005</v>
      </c>
      <c r="AT56" s="37" t="n">
        <f aca="false">AN56/W56</f>
        <v>7.80447426406041E-006</v>
      </c>
      <c r="AU56" s="37" t="n">
        <f aca="false">AO56/W56</f>
        <v>0.0348079552177094</v>
      </c>
      <c r="AV56" s="49" t="n">
        <f aca="false">AP56/W56</f>
        <v>0.00118628008813718</v>
      </c>
      <c r="AW56" s="39" t="n">
        <f aca="false">AK56*1000000</f>
        <v>3988.08634893487</v>
      </c>
      <c r="AX56" s="40" t="n">
        <f aca="false">AL56*1000000</f>
        <v>11394.5324255282</v>
      </c>
      <c r="AY56" s="40" t="n">
        <f aca="false">AM56*1000000</f>
        <v>8545.89931914614</v>
      </c>
      <c r="AZ56" s="40" t="n">
        <f aca="false">AN56*1000000</f>
        <v>2848.63310638205</v>
      </c>
      <c r="BA56" s="40" t="n">
        <f aca="false">AO56*1000000</f>
        <v>12704903.6544639</v>
      </c>
      <c r="BB56" s="41" t="n">
        <f aca="false">AP56*1000000</f>
        <v>432992.232170071</v>
      </c>
      <c r="BC56" s="39" t="n">
        <f aca="false">AQ56*1000000</f>
        <v>10.9262639696846</v>
      </c>
      <c r="BD56" s="40" t="n">
        <f aca="false">AR56*1000000</f>
        <v>31.2178970562416</v>
      </c>
      <c r="BE56" s="40" t="n">
        <f aca="false">AS56*1000000</f>
        <v>23.4134227921812</v>
      </c>
      <c r="BF56" s="40" t="n">
        <f aca="false">AT56*1000000</f>
        <v>7.80447426406041</v>
      </c>
      <c r="BG56" s="40" t="n">
        <f aca="false">AU56*1000000</f>
        <v>34807.9552177094</v>
      </c>
      <c r="BH56" s="41" t="n">
        <f aca="false">AV56*1000000</f>
        <v>1186.28008813718</v>
      </c>
      <c r="BI56" s="0" t="n">
        <v>0.1</v>
      </c>
      <c r="BJ56" s="0" t="n">
        <f aca="false">R56*BI56</f>
        <v>0.474772184397008</v>
      </c>
      <c r="BK56" s="0" t="n">
        <v>0.1</v>
      </c>
      <c r="BL56" s="0" t="n">
        <f aca="false">AI56*BK56</f>
        <v>0.449710413748722</v>
      </c>
      <c r="BM56" s="45" t="n">
        <v>336000</v>
      </c>
      <c r="BN56" s="45" t="n">
        <v>480000</v>
      </c>
      <c r="BO56" s="45" t="n">
        <v>360000</v>
      </c>
      <c r="BP56" s="45" t="n">
        <v>120000</v>
      </c>
      <c r="BQ56" s="45" t="n">
        <v>1070400000</v>
      </c>
      <c r="BR56" s="0" t="n">
        <f aca="false">AJ56*0.1</f>
        <v>0.00912</v>
      </c>
      <c r="BS56" s="0" t="n">
        <f aca="false">((((BJ56/R56)^2)+((BM56/AD56)^2))^(1/2))*AK56</f>
        <v>0.00164433012607424</v>
      </c>
      <c r="BT56" s="0" t="n">
        <f aca="false">((((BJ56/R56)^2)+((BN56/AE56)^2))^(1/2))*AL56</f>
        <v>0.00254789490753066</v>
      </c>
      <c r="BU56" s="0" t="n">
        <f aca="false">((((BJ56/R56)^2)+((BO56/AF56)^2))^(1/2))*AM56</f>
        <v>0.00191092118064799</v>
      </c>
      <c r="BV56" s="0" t="n">
        <f aca="false">((((BJ56/R56)^2)+((BP56/AG56)^2))^(1/2))*AN56</f>
        <v>0.000636973726882665</v>
      </c>
      <c r="BW56" s="0" t="n">
        <f aca="false">((((BJ56/R56)^2)+((BQ56/AH56)^2))^(1/2))*AO56</f>
        <v>5.23836597306506</v>
      </c>
      <c r="BX56" s="46" t="n">
        <f aca="false">((((BL56/AI56)^2)+((BR56/AJ56)^2))^(1/2))*AP56</f>
        <v>0.0612343487137115</v>
      </c>
    </row>
    <row r="57" customFormat="false" ht="30" hidden="false" customHeight="true" outlineLevel="0" collapsed="false">
      <c r="A57" s="24" t="n">
        <v>4.60838518085524</v>
      </c>
      <c r="B57" s="24" t="n">
        <v>-74.0979011054524</v>
      </c>
      <c r="C57" s="47" t="n">
        <v>29</v>
      </c>
      <c r="D57" s="47" t="n">
        <v>25</v>
      </c>
      <c r="E57" s="47" t="n">
        <v>2318</v>
      </c>
      <c r="F57" s="27" t="s">
        <v>232</v>
      </c>
      <c r="G57" s="28" t="s">
        <v>233</v>
      </c>
      <c r="H57" s="27" t="s">
        <v>234</v>
      </c>
      <c r="I57" s="28" t="s">
        <v>155</v>
      </c>
      <c r="J57" s="28" t="s">
        <v>76</v>
      </c>
      <c r="K57" s="55"/>
      <c r="L57" s="55"/>
      <c r="M57" s="28" t="n">
        <v>2007</v>
      </c>
      <c r="N57" s="29" t="s">
        <v>67</v>
      </c>
      <c r="O57" s="29" t="s">
        <v>142</v>
      </c>
      <c r="P57" s="30" t="n">
        <v>-0.0720228740272761</v>
      </c>
      <c r="Q57" s="31" t="n">
        <v>9240</v>
      </c>
      <c r="R57" s="31" t="n">
        <v>6927.16327480558</v>
      </c>
      <c r="S57" s="29" t="s">
        <v>69</v>
      </c>
      <c r="T57" s="29"/>
      <c r="U57" s="29"/>
      <c r="V57" s="48" t="n">
        <f aca="false">IF(S57="m3_año",R57,IF(OR(O57="CG1",O57="CG3",O57="HG2"),T57,R57))</f>
        <v>6927.16327480558</v>
      </c>
      <c r="W57" s="28" t="n">
        <v>365</v>
      </c>
      <c r="X57" s="54"/>
      <c r="Y57" s="28"/>
      <c r="Z57" s="28" t="n">
        <v>8760</v>
      </c>
      <c r="AA57" s="32" t="s">
        <v>235</v>
      </c>
      <c r="AB57" s="32"/>
      <c r="AC57" s="33" t="s">
        <v>72</v>
      </c>
      <c r="AD57" s="33" t="n">
        <f aca="false">VLOOKUP($O57,Parámetros!$B$4:$H$25,3,0)</f>
        <v>30.4</v>
      </c>
      <c r="AE57" s="33" t="n">
        <f aca="false">VLOOKUP($O57,Parámetros!$B$4:$H$25,4,0)</f>
        <v>1504</v>
      </c>
      <c r="AF57" s="33" t="n">
        <f aca="false">VLOOKUP($O57,Parámetros!$B$4:$H$25,5,0)</f>
        <v>9.6</v>
      </c>
      <c r="AG57" s="33" t="n">
        <f aca="false">VLOOKUP($O57,Parámetros!$B$4:$H$25,6,0)</f>
        <v>640</v>
      </c>
      <c r="AH57" s="33" t="n">
        <f aca="false">VLOOKUP($O57,Parámetros!$B$4:$H$25,7,0)</f>
        <v>1920000</v>
      </c>
      <c r="AI57" s="2" t="n">
        <v>8608.38414634146</v>
      </c>
      <c r="AJ57" s="2" t="n">
        <v>1.0442E-008</v>
      </c>
      <c r="AK57" s="34" t="n">
        <f aca="false">AD57*V57/1000000000</f>
        <v>0.00021058576355409</v>
      </c>
      <c r="AL57" s="34" t="n">
        <f aca="false">AE57*V57/1000000000</f>
        <v>0.0104184535653076</v>
      </c>
      <c r="AM57" s="34" t="n">
        <f aca="false">AF57*V57/1000000000</f>
        <v>6.65007674381336E-005</v>
      </c>
      <c r="AN57" s="34" t="n">
        <f aca="false">AG57*V57/1000000000</f>
        <v>0.00443338449587557</v>
      </c>
      <c r="AO57" s="34" t="n">
        <f aca="false">AH57*V57/1000000000</f>
        <v>13.3001534876267</v>
      </c>
      <c r="AP57" s="35" t="n">
        <f aca="false">AJ57*AI57*EXP(P57*4)</f>
        <v>6.73889641570042E-005</v>
      </c>
      <c r="AQ57" s="36" t="n">
        <f aca="false">AK57/W57</f>
        <v>5.76947297408465E-007</v>
      </c>
      <c r="AR57" s="37" t="n">
        <f aca="false">AL57/W57</f>
        <v>2.8543708398103E-005</v>
      </c>
      <c r="AS57" s="37" t="n">
        <f aca="false">AM57/W57</f>
        <v>1.82193883392147E-007</v>
      </c>
      <c r="AT57" s="37" t="n">
        <f aca="false">AN57/W57</f>
        <v>1.21462588928098E-005</v>
      </c>
      <c r="AU57" s="37" t="n">
        <f aca="false">AO57/W57</f>
        <v>0.0364387766784293</v>
      </c>
      <c r="AV57" s="49" t="n">
        <f aca="false">AP57/W57</f>
        <v>1.84627299060286E-007</v>
      </c>
      <c r="AW57" s="39" t="n">
        <f aca="false">AK57*1000000</f>
        <v>210.58576355409</v>
      </c>
      <c r="AX57" s="40" t="n">
        <f aca="false">AL57*1000000</f>
        <v>10418.4535653076</v>
      </c>
      <c r="AY57" s="40" t="n">
        <f aca="false">AM57*1000000</f>
        <v>66.5007674381336</v>
      </c>
      <c r="AZ57" s="40" t="n">
        <f aca="false">AN57*1000000</f>
        <v>4433.38449587557</v>
      </c>
      <c r="BA57" s="40" t="n">
        <f aca="false">AO57*1000000</f>
        <v>13300153.4876267</v>
      </c>
      <c r="BB57" s="41" t="n">
        <f aca="false">AP57*1000000</f>
        <v>67.3889641570042</v>
      </c>
      <c r="BC57" s="39" t="n">
        <f aca="false">AQ57*1000000</f>
        <v>0.576947297408465</v>
      </c>
      <c r="BD57" s="40" t="n">
        <f aca="false">AR57*1000000</f>
        <v>28.543708398103</v>
      </c>
      <c r="BE57" s="40" t="n">
        <f aca="false">AS57*1000000</f>
        <v>0.182193883392147</v>
      </c>
      <c r="BF57" s="40" t="n">
        <f aca="false">AT57*1000000</f>
        <v>12.1462588928098</v>
      </c>
      <c r="BG57" s="40" t="n">
        <f aca="false">AU57*1000000</f>
        <v>36438.7766784293</v>
      </c>
      <c r="BH57" s="41" t="n">
        <f aca="false">AV57*1000000</f>
        <v>0.184627299060286</v>
      </c>
      <c r="BI57" s="0" t="n">
        <v>0.1</v>
      </c>
      <c r="BJ57" s="0" t="n">
        <f aca="false">R57*BI57</f>
        <v>692.716327480558</v>
      </c>
      <c r="BK57" s="0" t="n">
        <v>0.1</v>
      </c>
      <c r="BL57" s="0" t="n">
        <f aca="false">AI57*BK57</f>
        <v>860.838414634146</v>
      </c>
      <c r="BM57" s="45" t="n">
        <v>12.16</v>
      </c>
      <c r="BN57" s="45" t="n">
        <v>601.6</v>
      </c>
      <c r="BO57" s="45" t="n">
        <v>1.92</v>
      </c>
      <c r="BP57" s="45" t="n">
        <v>256</v>
      </c>
      <c r="BQ57" s="45" t="n">
        <v>384000</v>
      </c>
      <c r="BR57" s="0" t="n">
        <f aca="false">AJ57*0.1</f>
        <v>1.0442E-009</v>
      </c>
      <c r="BS57" s="0" t="n">
        <f aca="false">((((BJ57/R57)^2)+((BM57/AD57)^2))^(1/2))*AK57</f>
        <v>8.68267346384858E-005</v>
      </c>
      <c r="BT57" s="0" t="n">
        <f aca="false">((((BJ57/R57)^2)+((BN57/AE57)^2))^(1/2))*AL57</f>
        <v>0.00429563845053561</v>
      </c>
      <c r="BU57" s="0" t="n">
        <f aca="false">((((BJ57/R57)^2)+((BO57/AF57)^2))^(1/2))*AM57</f>
        <v>1.48700236547571E-005</v>
      </c>
      <c r="BV57" s="0" t="n">
        <f aca="false">((((BJ57/R57)^2)+((BP57/AG57)^2))^(1/2))*AN57</f>
        <v>0.00182793125554707</v>
      </c>
      <c r="BW57" s="0" t="n">
        <f aca="false">((((BJ57/R57)^2)+((BQ57/AH57)^2))^(1/2))*AO57</f>
        <v>2.97400473095142</v>
      </c>
      <c r="BX57" s="46" t="n">
        <f aca="false">((((BL57/AI57)^2)+((BR57/AJ57)^2))^(1/2))*AP57</f>
        <v>9.53023870651098E-006</v>
      </c>
    </row>
    <row r="58" customFormat="false" ht="15" hidden="false" customHeight="true" outlineLevel="0" collapsed="false">
      <c r="A58" s="24" t="n">
        <v>4.60997698838605</v>
      </c>
      <c r="B58" s="24" t="n">
        <v>-74.0964094475178</v>
      </c>
      <c r="C58" s="47" t="n">
        <v>29</v>
      </c>
      <c r="D58" s="47" t="n">
        <v>25</v>
      </c>
      <c r="E58" s="47" t="n">
        <v>2318</v>
      </c>
      <c r="F58" s="27" t="s">
        <v>236</v>
      </c>
      <c r="G58" s="28" t="s">
        <v>237</v>
      </c>
      <c r="H58" s="27" t="s">
        <v>238</v>
      </c>
      <c r="I58" s="28" t="s">
        <v>155</v>
      </c>
      <c r="J58" s="28" t="s">
        <v>65</v>
      </c>
      <c r="K58" s="28" t="n">
        <v>100</v>
      </c>
      <c r="L58" s="28"/>
      <c r="M58" s="28" t="n">
        <v>1986</v>
      </c>
      <c r="N58" s="29" t="s">
        <v>172</v>
      </c>
      <c r="O58" s="29" t="s">
        <v>173</v>
      </c>
      <c r="P58" s="50" t="n">
        <v>0.00842863539816588</v>
      </c>
      <c r="Q58" s="31" t="n">
        <v>27000</v>
      </c>
      <c r="R58" s="31" t="n">
        <v>27925.8115860636</v>
      </c>
      <c r="S58" s="29" t="s">
        <v>86</v>
      </c>
      <c r="T58" s="29" t="n">
        <f aca="false">((R58*Parámetros!$D$30)/1000)/Parámetros!$D$29</f>
        <v>22885.3016224798</v>
      </c>
      <c r="U58" s="29" t="s">
        <v>69</v>
      </c>
      <c r="V58" s="48" t="n">
        <f aca="false">IF(S58="m3_año",R58,IF(OR(O58="CG1",O58="CG3",O58="HG2"),T58,R58))</f>
        <v>27925.8115860636</v>
      </c>
      <c r="W58" s="28" t="n">
        <v>365</v>
      </c>
      <c r="X58" s="54"/>
      <c r="Y58" s="28"/>
      <c r="Z58" s="28" t="n">
        <v>8760</v>
      </c>
      <c r="AA58" s="32" t="s">
        <v>239</v>
      </c>
      <c r="AB58" s="32" t="s">
        <v>240</v>
      </c>
      <c r="AC58" s="33" t="s">
        <v>89</v>
      </c>
      <c r="AD58" s="33" t="n">
        <f aca="false">VLOOKUP($O58,Parámetros!$B$4:$H$25,3,0)</f>
        <v>10.477442018542</v>
      </c>
      <c r="AE58" s="33" t="n">
        <f aca="false">VLOOKUP($O58,Parámetros!$B$4:$H$25,4,0)</f>
        <v>4.47117624426805</v>
      </c>
      <c r="AF58" s="33" t="n">
        <f aca="false">VLOOKUP($O58,Parámetros!$B$4:$H$25,5,0)</f>
        <v>11.5951868810527</v>
      </c>
      <c r="AG58" s="33" t="n">
        <f aca="false">VLOOKUP($O58,Parámetros!$B$4:$H$25,6,0)</f>
        <v>0.3</v>
      </c>
      <c r="AH58" s="33" t="n">
        <f aca="false">VLOOKUP($O58,Parámetros!$B$4:$H$25,7,0)</f>
        <v>2840</v>
      </c>
      <c r="AI58" s="51" t="n">
        <v>27000</v>
      </c>
      <c r="AJ58" s="2" t="n">
        <v>2E-005</v>
      </c>
      <c r="AK58" s="34" t="n">
        <f aca="false">AD58*V58/1000000000</f>
        <v>0.00029259107171371</v>
      </c>
      <c r="AL58" s="34" t="n">
        <f aca="false">AE58*V58/1000000000</f>
        <v>0.000124861225365513</v>
      </c>
      <c r="AM58" s="34" t="n">
        <f aca="false">AF58*V58/1000000000</f>
        <v>0.000323805004145474</v>
      </c>
      <c r="AN58" s="34" t="n">
        <f aca="false">AG58*V58/1000000000</f>
        <v>8.37774347581908E-006</v>
      </c>
      <c r="AO58" s="34" t="n">
        <f aca="false">AH58*V58/1000000000</f>
        <v>0.0793093049044206</v>
      </c>
      <c r="AP58" s="35" t="n">
        <f aca="false">AJ58*AI58*EXP(P58*4)</f>
        <v>0.558516231721272</v>
      </c>
      <c r="AQ58" s="36" t="n">
        <f aca="false">AK58/W58</f>
        <v>8.01619374558109E-007</v>
      </c>
      <c r="AR58" s="37" t="n">
        <f aca="false">AL58/W58</f>
        <v>3.42085548946611E-007</v>
      </c>
      <c r="AS58" s="37" t="n">
        <f aca="false">AM58/W58</f>
        <v>8.87136997658833E-007</v>
      </c>
      <c r="AT58" s="37" t="n">
        <f aca="false">AN58/W58</f>
        <v>2.29527218515591E-008</v>
      </c>
      <c r="AU58" s="37" t="n">
        <f aca="false">AO58/W58</f>
        <v>0.000217285766861426</v>
      </c>
      <c r="AV58" s="49" t="n">
        <f aca="false">AP58/W58</f>
        <v>0.00153018145677061</v>
      </c>
      <c r="AW58" s="39" t="n">
        <f aca="false">AK58*1000000</f>
        <v>292.59107171371</v>
      </c>
      <c r="AX58" s="40" t="n">
        <f aca="false">AL58*1000000</f>
        <v>124.861225365513</v>
      </c>
      <c r="AY58" s="40" t="n">
        <f aca="false">AM58*1000000</f>
        <v>323.805004145474</v>
      </c>
      <c r="AZ58" s="40" t="n">
        <f aca="false">AN58*1000000</f>
        <v>8.37774347581908</v>
      </c>
      <c r="BA58" s="40" t="n">
        <f aca="false">AO58*1000000</f>
        <v>79309.3049044206</v>
      </c>
      <c r="BB58" s="41" t="n">
        <f aca="false">AP58*1000000</f>
        <v>558516.231721273</v>
      </c>
      <c r="BC58" s="39" t="n">
        <f aca="false">AQ58*1000000</f>
        <v>0.801619374558109</v>
      </c>
      <c r="BD58" s="40" t="n">
        <f aca="false">AR58*1000000</f>
        <v>0.342085548946611</v>
      </c>
      <c r="BE58" s="40" t="n">
        <f aca="false">AS58*1000000</f>
        <v>0.887136997658833</v>
      </c>
      <c r="BF58" s="40" t="n">
        <f aca="false">AT58*1000000</f>
        <v>0.0229527218515591</v>
      </c>
      <c r="BG58" s="40" t="n">
        <f aca="false">AU58*1000000</f>
        <v>217.285766861426</v>
      </c>
      <c r="BH58" s="41" t="n">
        <f aca="false">AV58*1000000</f>
        <v>1530.18145677061</v>
      </c>
      <c r="BI58" s="0" t="n">
        <v>0.1</v>
      </c>
      <c r="BJ58" s="0" t="n">
        <f aca="false">R58*BI58</f>
        <v>2792.58115860636</v>
      </c>
      <c r="BK58" s="0" t="n">
        <v>0.1</v>
      </c>
      <c r="BL58" s="0" t="n">
        <f aca="false">AI58*BK58</f>
        <v>2700</v>
      </c>
      <c r="BM58" s="45" t="n">
        <v>8.33836031031492</v>
      </c>
      <c r="BN58" s="45" t="n">
        <v>2.30660015343522</v>
      </c>
      <c r="BO58" s="45" t="n">
        <v>3.95606161523761</v>
      </c>
      <c r="BP58" s="45" t="n">
        <v>0.12</v>
      </c>
      <c r="BQ58" s="45" t="n">
        <v>2840</v>
      </c>
      <c r="BR58" s="0" t="n">
        <f aca="false">AJ58*0.1</f>
        <v>2E-006</v>
      </c>
      <c r="BS58" s="0" t="n">
        <f aca="false">((((BJ58/R58)^2)+((BM58/AD58)^2))^(1/2))*AK58</f>
        <v>0.000234686534414208</v>
      </c>
      <c r="BT58" s="0" t="n">
        <f aca="false">((((BJ58/R58)^2)+((BN58/AE58)^2))^(1/2))*AL58</f>
        <v>6.56126938421724E-005</v>
      </c>
      <c r="BU58" s="0" t="n">
        <f aca="false">((((BJ58/R58)^2)+((BO58/AF58)^2))^(1/2))*AM58</f>
        <v>0.000115123822413671</v>
      </c>
      <c r="BV58" s="0" t="n">
        <f aca="false">((((BJ58/R58)^2)+((BP58/AG58)^2))^(1/2))*AN58</f>
        <v>3.45423212551313E-006</v>
      </c>
      <c r="BW58" s="0" t="n">
        <f aca="false">((((BJ58/R58)^2)+((BQ58/AH58)^2))^(1/2))*AO58</f>
        <v>0.079704864988698</v>
      </c>
      <c r="BX58" s="46" t="n">
        <f aca="false">((((BL58/AI58)^2)+((BR58/AJ58)^2))^(1/2))*AP58</f>
        <v>0.0789861229705738</v>
      </c>
    </row>
    <row r="59" customFormat="false" ht="45" hidden="false" customHeight="true" outlineLevel="0" collapsed="false">
      <c r="A59" s="24" t="n">
        <v>4.61114184452907</v>
      </c>
      <c r="B59" s="24" t="n">
        <v>-74.0979069895669</v>
      </c>
      <c r="C59" s="47" t="n">
        <v>29</v>
      </c>
      <c r="D59" s="47" t="n">
        <v>25</v>
      </c>
      <c r="E59" s="47" t="n">
        <v>2318</v>
      </c>
      <c r="F59" s="27" t="s">
        <v>241</v>
      </c>
      <c r="G59" s="28" t="s">
        <v>242</v>
      </c>
      <c r="H59" s="27" t="s">
        <v>243</v>
      </c>
      <c r="I59" s="28" t="s">
        <v>155</v>
      </c>
      <c r="J59" s="28" t="s">
        <v>65</v>
      </c>
      <c r="K59" s="28" t="n">
        <v>200</v>
      </c>
      <c r="L59" s="28"/>
      <c r="M59" s="28" t="n">
        <v>1953</v>
      </c>
      <c r="N59" s="29" t="s">
        <v>172</v>
      </c>
      <c r="O59" s="29" t="s">
        <v>244</v>
      </c>
      <c r="P59" s="56" t="n">
        <v>0.00426891489573758</v>
      </c>
      <c r="Q59" s="31" t="n">
        <v>7200</v>
      </c>
      <c r="R59" s="31" t="n">
        <v>7324.00043059772</v>
      </c>
      <c r="S59" s="29" t="s">
        <v>86</v>
      </c>
      <c r="T59" s="29" t="n">
        <f aca="false">((R59*Parámetros!$D$30)/1000)/Parámetros!$D$29</f>
        <v>6002.04432450756</v>
      </c>
      <c r="U59" s="29" t="s">
        <v>69</v>
      </c>
      <c r="V59" s="48" t="n">
        <f aca="false">IF(S59="m3_año",R59,IF(OR(O59="CG1",O59="CG3",O59="HG2"),T59,R59))</f>
        <v>7324.00043059772</v>
      </c>
      <c r="W59" s="28" t="n">
        <v>365</v>
      </c>
      <c r="X59" s="32" t="s">
        <v>98</v>
      </c>
      <c r="Y59" s="28"/>
      <c r="Z59" s="28" t="n">
        <v>2920</v>
      </c>
      <c r="AA59" s="32" t="s">
        <v>245</v>
      </c>
      <c r="AB59" s="32"/>
      <c r="AC59" s="33" t="s">
        <v>246</v>
      </c>
      <c r="AD59" s="33" t="n">
        <f aca="false">VLOOKUP($O59,Parámetros!$B$4:$H$25,3,0)</f>
        <v>5.87787643204989</v>
      </c>
      <c r="AE59" s="33" t="n">
        <f aca="false">VLOOKUP($O59,Parámetros!$B$4:$H$25,4,0)</f>
        <v>7.61681695814629</v>
      </c>
      <c r="AF59" s="33" t="n">
        <f aca="false">VLOOKUP($O59,Parámetros!$B$4:$H$25,5,0)</f>
        <v>22.1296397414769</v>
      </c>
      <c r="AG59" s="33" t="n">
        <f aca="false">VLOOKUP($O59,Parámetros!$B$4:$H$25,6,0)</f>
        <v>0.3</v>
      </c>
      <c r="AH59" s="33" t="n">
        <f aca="false">VLOOKUP($O59,Parámetros!$B$4:$H$25,7,0)</f>
        <v>2840</v>
      </c>
      <c r="AI59" s="2" t="n">
        <v>1159.09146341463</v>
      </c>
      <c r="AJ59" s="2" t="n">
        <v>0.000142</v>
      </c>
      <c r="AK59" s="34" t="n">
        <f aca="false">AD59*V59/1000000000</f>
        <v>4.30495695193336E-005</v>
      </c>
      <c r="AL59" s="34" t="n">
        <f aca="false">AE59*V59/1000000000</f>
        <v>5.57855706812474E-005</v>
      </c>
      <c r="AM59" s="34" t="n">
        <f aca="false">AF59*V59/1000000000</f>
        <v>0.000162077490995549</v>
      </c>
      <c r="AN59" s="34" t="n">
        <f aca="false">AG59*V59/1000000000</f>
        <v>2.19720012917932E-006</v>
      </c>
      <c r="AO59" s="34" t="n">
        <f aca="false">AH59*V59/1000000000</f>
        <v>0.0208001612228975</v>
      </c>
      <c r="AP59" s="35" t="n">
        <f aca="false">AJ59*AI59*EXP(P59*4)</f>
        <v>0.167425620216031</v>
      </c>
      <c r="AQ59" s="36" t="n">
        <f aca="false">AK59/W59</f>
        <v>1.17944026080366E-007</v>
      </c>
      <c r="AR59" s="37" t="n">
        <f aca="false">AL59/W59</f>
        <v>1.52837179948623E-007</v>
      </c>
      <c r="AS59" s="37" t="n">
        <f aca="false">AM59/W59</f>
        <v>4.44047920535751E-007</v>
      </c>
      <c r="AT59" s="37" t="n">
        <f aca="false">AN59/W59</f>
        <v>6.0197263813132E-009</v>
      </c>
      <c r="AU59" s="37" t="n">
        <f aca="false">AO59/W59</f>
        <v>5.69867430764316E-005</v>
      </c>
      <c r="AV59" s="49" t="n">
        <f aca="false">AP59/W59</f>
        <v>0.00045870032935899</v>
      </c>
      <c r="AW59" s="39" t="n">
        <f aca="false">AK59*1000000</f>
        <v>43.0495695193336</v>
      </c>
      <c r="AX59" s="40" t="n">
        <f aca="false">AL59*1000000</f>
        <v>55.7855706812474</v>
      </c>
      <c r="AY59" s="40" t="n">
        <f aca="false">AM59*1000000</f>
        <v>162.077490995549</v>
      </c>
      <c r="AZ59" s="40" t="n">
        <f aca="false">AN59*1000000</f>
        <v>2.19720012917932</v>
      </c>
      <c r="BA59" s="40" t="n">
        <f aca="false">AO59*1000000</f>
        <v>20800.1612228975</v>
      </c>
      <c r="BB59" s="41" t="n">
        <f aca="false">AP59*1000000</f>
        <v>167425.620216031</v>
      </c>
      <c r="BC59" s="39" t="n">
        <f aca="false">AQ59*1000000</f>
        <v>0.117944026080366</v>
      </c>
      <c r="BD59" s="40" t="n">
        <f aca="false">AR59*1000000</f>
        <v>0.152837179948623</v>
      </c>
      <c r="BE59" s="40" t="n">
        <f aca="false">AS59*1000000</f>
        <v>0.444047920535751</v>
      </c>
      <c r="BF59" s="40" t="n">
        <f aca="false">AT59*1000000</f>
        <v>0.0060197263813132</v>
      </c>
      <c r="BG59" s="40" t="n">
        <f aca="false">AU59*1000000</f>
        <v>56.9867430764316</v>
      </c>
      <c r="BH59" s="41" t="n">
        <f aca="false">AV59*1000000</f>
        <v>458.70032935899</v>
      </c>
      <c r="BI59" s="0" t="n">
        <v>0.1</v>
      </c>
      <c r="BJ59" s="0" t="n">
        <f aca="false">R59*BI59</f>
        <v>732.400043059772</v>
      </c>
      <c r="BK59" s="0" t="n">
        <v>0.1</v>
      </c>
      <c r="BL59" s="0" t="n">
        <f aca="false">AI59*BK59</f>
        <v>115.909146341463</v>
      </c>
      <c r="BM59" s="45" t="n">
        <v>4.12476460504249</v>
      </c>
      <c r="BN59" s="45" t="n">
        <v>5.03041792329344</v>
      </c>
      <c r="BO59" s="45" t="n">
        <v>17.5971907346429</v>
      </c>
      <c r="BP59" s="45" t="n">
        <v>0.12</v>
      </c>
      <c r="BQ59" s="45" t="n">
        <v>2840</v>
      </c>
      <c r="BR59" s="0" t="n">
        <f aca="false">AJ59*0.1</f>
        <v>1.42E-005</v>
      </c>
      <c r="BS59" s="0" t="n">
        <f aca="false">((((BJ59/R59)^2)+((BM59/AD59)^2))^(1/2))*AK59</f>
        <v>3.05149688786728E-005</v>
      </c>
      <c r="BT59" s="0" t="n">
        <f aca="false">((((BJ59/R59)^2)+((BN59/AE59)^2))^(1/2))*AL59</f>
        <v>3.72627288429241E-005</v>
      </c>
      <c r="BU59" s="0" t="n">
        <f aca="false">((((BJ59/R59)^2)+((BO59/AF59)^2))^(1/2))*AM59</f>
        <v>0.000129896951018988</v>
      </c>
      <c r="BV59" s="0" t="n">
        <f aca="false">((((BJ59/R59)^2)+((BP59/AG59)^2))^(1/2))*AN59</f>
        <v>9.05928821322709E-007</v>
      </c>
      <c r="BW59" s="0" t="n">
        <f aca="false">((((BJ59/R59)^2)+((BQ59/AH59)^2))^(1/2))*AO59</f>
        <v>0.0209039033189382</v>
      </c>
      <c r="BX59" s="46" t="n">
        <f aca="false">((((BL59/AI59)^2)+((BR59/AJ59)^2))^(1/2))*AP59</f>
        <v>0.0236775582798239</v>
      </c>
    </row>
    <row r="60" customFormat="false" ht="15" hidden="false" customHeight="true" outlineLevel="0" collapsed="false">
      <c r="A60" s="24" t="n">
        <v>4.60953008018439</v>
      </c>
      <c r="B60" s="24" t="n">
        <v>-74.0996862291326</v>
      </c>
      <c r="C60" s="47" t="n">
        <v>29</v>
      </c>
      <c r="D60" s="47" t="n">
        <v>25</v>
      </c>
      <c r="E60" s="47" t="n">
        <v>2318</v>
      </c>
      <c r="F60" s="27" t="s">
        <v>247</v>
      </c>
      <c r="G60" s="28" t="s">
        <v>248</v>
      </c>
      <c r="H60" s="27" t="s">
        <v>249</v>
      </c>
      <c r="I60" s="28" t="s">
        <v>155</v>
      </c>
      <c r="J60" s="28" t="s">
        <v>65</v>
      </c>
      <c r="K60" s="28" t="n">
        <v>50</v>
      </c>
      <c r="L60" s="28"/>
      <c r="M60" s="28" t="n">
        <v>1990</v>
      </c>
      <c r="N60" s="29" t="s">
        <v>67</v>
      </c>
      <c r="O60" s="29" t="s">
        <v>68</v>
      </c>
      <c r="P60" s="56" t="n">
        <v>0.00426891489573758</v>
      </c>
      <c r="Q60" s="31" t="n">
        <v>7700</v>
      </c>
      <c r="R60" s="31" t="n">
        <v>7832.61157161145</v>
      </c>
      <c r="S60" s="29" t="s">
        <v>69</v>
      </c>
      <c r="T60" s="29"/>
      <c r="U60" s="29"/>
      <c r="V60" s="48" t="n">
        <f aca="false">IF(S60="m3_año",R60,IF(OR(O60="CG1",O60="CG3",O60="HG2"),T60,R60))</f>
        <v>7832.61157161145</v>
      </c>
      <c r="W60" s="28" t="n">
        <v>365</v>
      </c>
      <c r="X60" s="32" t="s">
        <v>98</v>
      </c>
      <c r="Y60" s="28"/>
      <c r="Z60" s="28" t="n">
        <v>2920</v>
      </c>
      <c r="AA60" s="32" t="s">
        <v>250</v>
      </c>
      <c r="AB60" s="32"/>
      <c r="AC60" s="33" t="s">
        <v>72</v>
      </c>
      <c r="AD60" s="33" t="n">
        <f aca="false">VLOOKUP($O60,Parámetros!$B$4:$H$25,3,0)</f>
        <v>46.3856216091623</v>
      </c>
      <c r="AE60" s="33" t="n">
        <f aca="false">VLOOKUP($O60,Parámetros!$B$4:$H$25,4,0)</f>
        <v>1074.85364414012</v>
      </c>
      <c r="AF60" s="33" t="n">
        <f aca="false">VLOOKUP($O60,Parámetros!$B$4:$H$25,5,0)</f>
        <v>5.41099102083891</v>
      </c>
      <c r="AG60" s="33" t="n">
        <f aca="false">VLOOKUP($O60,Parámetros!$B$4:$H$25,6,0)</f>
        <v>1344</v>
      </c>
      <c r="AH60" s="33" t="n">
        <f aca="false">VLOOKUP($O60,Parámetros!$B$4:$H$25,7,0)</f>
        <v>1920000</v>
      </c>
      <c r="AI60" s="2" t="n">
        <v>30259</v>
      </c>
      <c r="AJ60" s="2" t="n">
        <v>7.6726E-006</v>
      </c>
      <c r="AK60" s="34" t="n">
        <f aca="false">AD60*V60/1000000000</f>
        <v>0.000363320556572315</v>
      </c>
      <c r="AL60" s="34" t="n">
        <f aca="false">AE60*V60/1000000000</f>
        <v>0.00841891109088064</v>
      </c>
      <c r="AM60" s="34" t="n">
        <f aca="false">AF60*V60/1000000000</f>
        <v>4.23821908837085E-005</v>
      </c>
      <c r="AN60" s="34" t="n">
        <f aca="false">AG60*V60/1000000000</f>
        <v>0.0105270299522458</v>
      </c>
      <c r="AO60" s="34" t="n">
        <f aca="false">AH60*V60/1000000000</f>
        <v>15.038614217494</v>
      </c>
      <c r="AP60" s="35" t="n">
        <f aca="false">AJ60*AI60*EXP(P60*4)</f>
        <v>0.236163618009917</v>
      </c>
      <c r="AQ60" s="36" t="n">
        <f aca="false">AK60/W60</f>
        <v>9.9539878512963E-007</v>
      </c>
      <c r="AR60" s="37" t="n">
        <f aca="false">AL60/W60</f>
        <v>2.30655098380291E-005</v>
      </c>
      <c r="AS60" s="37" t="n">
        <f aca="false">AM60/W60</f>
        <v>1.16115591462215E-007</v>
      </c>
      <c r="AT60" s="37" t="n">
        <f aca="false">AN60/W60</f>
        <v>2.88411779513583E-005</v>
      </c>
      <c r="AU60" s="37" t="n">
        <f aca="false">AO60/W60</f>
        <v>0.0412016827876548</v>
      </c>
      <c r="AV60" s="49" t="n">
        <f aca="false">AP60/W60</f>
        <v>0.000647023610986075</v>
      </c>
      <c r="AW60" s="39" t="n">
        <f aca="false">AK60*1000000</f>
        <v>363.320556572315</v>
      </c>
      <c r="AX60" s="40" t="n">
        <f aca="false">AL60*1000000</f>
        <v>8418.91109088064</v>
      </c>
      <c r="AY60" s="40" t="n">
        <f aca="false">AM60*1000000</f>
        <v>42.3821908837085</v>
      </c>
      <c r="AZ60" s="40" t="n">
        <f aca="false">AN60*1000000</f>
        <v>10527.0299522458</v>
      </c>
      <c r="BA60" s="40" t="n">
        <f aca="false">AO60*1000000</f>
        <v>15038614.217494</v>
      </c>
      <c r="BB60" s="41" t="n">
        <f aca="false">AP60*1000000</f>
        <v>236163.618009918</v>
      </c>
      <c r="BC60" s="39" t="n">
        <f aca="false">AQ60*1000000</f>
        <v>0.995398785129629</v>
      </c>
      <c r="BD60" s="40" t="n">
        <f aca="false">AR60*1000000</f>
        <v>23.0655098380292</v>
      </c>
      <c r="BE60" s="40" t="n">
        <f aca="false">AS60*1000000</f>
        <v>0.116115591462215</v>
      </c>
      <c r="BF60" s="40" t="n">
        <f aca="false">AT60*1000000</f>
        <v>28.8411779513583</v>
      </c>
      <c r="BG60" s="40" t="n">
        <f aca="false">AU60*1000000</f>
        <v>41201.6827876547</v>
      </c>
      <c r="BH60" s="41" t="n">
        <f aca="false">AV60*1000000</f>
        <v>647.023610986076</v>
      </c>
      <c r="BI60" s="0" t="n">
        <v>0.1</v>
      </c>
      <c r="BJ60" s="0" t="n">
        <f aca="false">R60*BI60</f>
        <v>783.261157161145</v>
      </c>
      <c r="BK60" s="0" t="n">
        <v>0.1</v>
      </c>
      <c r="BL60" s="0" t="n">
        <f aca="false">AI60*BK60</f>
        <v>3025.9</v>
      </c>
      <c r="BM60" s="45" t="n">
        <v>17.6498016718255</v>
      </c>
      <c r="BN60" s="45" t="n">
        <v>910.91550745518</v>
      </c>
      <c r="BO60" s="45" t="n">
        <v>5.31099102083891</v>
      </c>
      <c r="BP60" s="45" t="n">
        <v>537.6</v>
      </c>
      <c r="BQ60" s="45" t="n">
        <v>384000</v>
      </c>
      <c r="BR60" s="0" t="n">
        <f aca="false">AJ60*0.1</f>
        <v>7.6726E-007</v>
      </c>
      <c r="BS60" s="0" t="n">
        <f aca="false">((((BJ60/R60)^2)+((BM60/AD60)^2))^(1/2))*AK60</f>
        <v>0.000142938564034136</v>
      </c>
      <c r="BT60" s="0" t="n">
        <f aca="false">((((BJ60/R60)^2)+((BN60/AE60)^2))^(1/2))*AL60</f>
        <v>0.00718434598750787</v>
      </c>
      <c r="BU60" s="0" t="n">
        <f aca="false">((((BJ60/R60)^2)+((BO60/AF60)^2))^(1/2))*AM60</f>
        <v>4.18142733457758E-005</v>
      </c>
      <c r="BV60" s="0" t="n">
        <f aca="false">((((BJ60/R60)^2)+((BP60/AG60)^2))^(1/2))*AN60</f>
        <v>0.00434040564171502</v>
      </c>
      <c r="BW60" s="0" t="n">
        <f aca="false">((((BJ60/R60)^2)+((BQ60/AH60)^2))^(1/2))*AO60</f>
        <v>3.36273636777114</v>
      </c>
      <c r="BX60" s="46" t="n">
        <f aca="false">((((BL60/AI60)^2)+((BR60/AJ60)^2))^(1/2))*AP60</f>
        <v>0.0333985791528724</v>
      </c>
    </row>
    <row r="61" customFormat="false" ht="45" hidden="false" customHeight="true" outlineLevel="0" collapsed="false">
      <c r="A61" s="24" t="n">
        <v>4.61178013406389</v>
      </c>
      <c r="B61" s="24" t="n">
        <v>-74.0978185976408</v>
      </c>
      <c r="C61" s="47" t="n">
        <v>29</v>
      </c>
      <c r="D61" s="47" t="n">
        <v>25</v>
      </c>
      <c r="E61" s="47" t="n">
        <v>2318</v>
      </c>
      <c r="F61" s="27" t="s">
        <v>251</v>
      </c>
      <c r="G61" s="28" t="s">
        <v>252</v>
      </c>
      <c r="H61" s="27" t="s">
        <v>253</v>
      </c>
      <c r="I61" s="28" t="s">
        <v>155</v>
      </c>
      <c r="J61" s="28" t="s">
        <v>65</v>
      </c>
      <c r="K61" s="28" t="n">
        <v>100</v>
      </c>
      <c r="L61" s="28"/>
      <c r="M61" s="55"/>
      <c r="N61" s="29" t="s">
        <v>172</v>
      </c>
      <c r="O61" s="29" t="s">
        <v>173</v>
      </c>
      <c r="P61" s="53" t="n">
        <v>0.013557806644477</v>
      </c>
      <c r="Q61" s="31" t="n">
        <v>32400</v>
      </c>
      <c r="R61" s="31" t="n">
        <v>34205.6094414975</v>
      </c>
      <c r="S61" s="29" t="s">
        <v>86</v>
      </c>
      <c r="T61" s="29" t="n">
        <f aca="false">((R61*Parámetros!$D$30)/1000)/Parámetros!$D$29</f>
        <v>28031.6182337946</v>
      </c>
      <c r="U61" s="29" t="s">
        <v>69</v>
      </c>
      <c r="V61" s="48" t="n">
        <f aca="false">IF(S61="m3_año",R61,IF(OR(O61="CG1",O61="CG3",O61="HG2"),T61,R61))</f>
        <v>34205.6094414975</v>
      </c>
      <c r="W61" s="28" t="n">
        <v>365</v>
      </c>
      <c r="X61" s="32" t="s">
        <v>98</v>
      </c>
      <c r="Y61" s="28"/>
      <c r="Z61" s="28" t="n">
        <v>2920</v>
      </c>
      <c r="AA61" s="32" t="s">
        <v>254</v>
      </c>
      <c r="AB61" s="32"/>
      <c r="AC61" s="33" t="s">
        <v>246</v>
      </c>
      <c r="AD61" s="33" t="n">
        <f aca="false">VLOOKUP($O61,Parámetros!$B$4:$H$25,3,0)</f>
        <v>10.477442018542</v>
      </c>
      <c r="AE61" s="33" t="n">
        <f aca="false">VLOOKUP($O61,Parámetros!$B$4:$H$25,4,0)</f>
        <v>4.47117624426805</v>
      </c>
      <c r="AF61" s="33" t="n">
        <f aca="false">VLOOKUP($O61,Parámetros!$B$4:$H$25,5,0)</f>
        <v>11.5951868810527</v>
      </c>
      <c r="AG61" s="33" t="n">
        <f aca="false">VLOOKUP($O61,Parámetros!$B$4:$H$25,6,0)</f>
        <v>0.3</v>
      </c>
      <c r="AH61" s="33" t="n">
        <f aca="false">VLOOKUP($O61,Parámetros!$B$4:$H$25,7,0)</f>
        <v>2840</v>
      </c>
      <c r="AI61" s="2" t="n">
        <v>1159.09146341463</v>
      </c>
      <c r="AJ61" s="2" t="n">
        <v>0.000142</v>
      </c>
      <c r="AK61" s="34" t="n">
        <f aca="false">AD61*V61/1000000000</f>
        <v>0.000358387289632183</v>
      </c>
      <c r="AL61" s="34" t="n">
        <f aca="false">AE61*V61/1000000000</f>
        <v>0.000152939308355535</v>
      </c>
      <c r="AM61" s="34" t="n">
        <f aca="false">AF61*V61/1000000000</f>
        <v>0.000396620433854464</v>
      </c>
      <c r="AN61" s="34" t="n">
        <f aca="false">AG61*V61/1000000000</f>
        <v>1.02616828324493E-005</v>
      </c>
      <c r="AO61" s="34" t="n">
        <f aca="false">AH61*V61/1000000000</f>
        <v>0.0971439308138529</v>
      </c>
      <c r="AP61" s="35" t="n">
        <f aca="false">AJ61*AI61*EXP(P61*4)</f>
        <v>0.17376342735938</v>
      </c>
      <c r="AQ61" s="36" t="n">
        <f aca="false">AK61/W61</f>
        <v>9.81882985293652E-007</v>
      </c>
      <c r="AR61" s="37" t="n">
        <f aca="false">AL61/W61</f>
        <v>4.19011803713793E-007</v>
      </c>
      <c r="AS61" s="37" t="n">
        <f aca="false">AM61/W61</f>
        <v>1.08663132562867E-006</v>
      </c>
      <c r="AT61" s="37" t="n">
        <f aca="false">AN61/W61</f>
        <v>2.81141995409569E-008</v>
      </c>
      <c r="AU61" s="37" t="n">
        <f aca="false">AO61/W61</f>
        <v>0.000266147755654392</v>
      </c>
      <c r="AV61" s="49" t="n">
        <f aca="false">AP61/W61</f>
        <v>0.000476064184546247</v>
      </c>
      <c r="AW61" s="39" t="n">
        <f aca="false">AK61*1000000</f>
        <v>358.387289632183</v>
      </c>
      <c r="AX61" s="40" t="n">
        <f aca="false">AL61*1000000</f>
        <v>152.939308355535</v>
      </c>
      <c r="AY61" s="40" t="n">
        <f aca="false">AM61*1000000</f>
        <v>396.620433854464</v>
      </c>
      <c r="AZ61" s="40" t="n">
        <f aca="false">AN61*1000000</f>
        <v>10.2616828324493</v>
      </c>
      <c r="BA61" s="40" t="n">
        <f aca="false">AO61*1000000</f>
        <v>97143.9308138529</v>
      </c>
      <c r="BB61" s="41" t="n">
        <f aca="false">AP61*1000000</f>
        <v>173763.42735938</v>
      </c>
      <c r="BC61" s="39" t="n">
        <f aca="false">AQ61*1000000</f>
        <v>0.981882985293652</v>
      </c>
      <c r="BD61" s="40" t="n">
        <f aca="false">AR61*1000000</f>
        <v>0.419011803713793</v>
      </c>
      <c r="BE61" s="40" t="n">
        <f aca="false">AS61*1000000</f>
        <v>1.08663132562867</v>
      </c>
      <c r="BF61" s="40" t="n">
        <f aca="false">AT61*1000000</f>
        <v>0.0281141995409569</v>
      </c>
      <c r="BG61" s="40" t="n">
        <f aca="false">AU61*1000000</f>
        <v>266.147755654391</v>
      </c>
      <c r="BH61" s="41" t="n">
        <f aca="false">AV61*1000000</f>
        <v>476.064184546247</v>
      </c>
      <c r="BI61" s="0" t="n">
        <v>0.1</v>
      </c>
      <c r="BJ61" s="0" t="n">
        <f aca="false">R61*BI61</f>
        <v>3420.56094414975</v>
      </c>
      <c r="BK61" s="0" t="n">
        <v>0.1</v>
      </c>
      <c r="BL61" s="0" t="n">
        <f aca="false">AI61*BK61</f>
        <v>115.909146341463</v>
      </c>
      <c r="BM61" s="45" t="n">
        <v>8.33836031031492</v>
      </c>
      <c r="BN61" s="45" t="n">
        <v>2.30660015343522</v>
      </c>
      <c r="BO61" s="45" t="n">
        <v>3.95606161523761</v>
      </c>
      <c r="BP61" s="45" t="n">
        <v>0.12</v>
      </c>
      <c r="BQ61" s="45" t="n">
        <v>2840</v>
      </c>
      <c r="BR61" s="0" t="n">
        <f aca="false">AJ61*0.1</f>
        <v>1.42E-005</v>
      </c>
      <c r="BS61" s="0" t="n">
        <f aca="false">((((BJ61/R61)^2)+((BM61/AD61)^2))^(1/2))*AK61</f>
        <v>0.000287461508956007</v>
      </c>
      <c r="BT61" s="0" t="n">
        <f aca="false">((((BJ61/R61)^2)+((BN61/AE61)^2))^(1/2))*AL61</f>
        <v>8.03673036700544E-005</v>
      </c>
      <c r="BU61" s="0" t="n">
        <f aca="false">((((BJ61/R61)^2)+((BO61/AF61)^2))^(1/2))*AM61</f>
        <v>0.000141012213548686</v>
      </c>
      <c r="BV61" s="0" t="n">
        <f aca="false">((((BJ61/R61)^2)+((BP61/AG61)^2))^(1/2))*AN61</f>
        <v>4.23100022147757E-006</v>
      </c>
      <c r="BW61" s="0" t="n">
        <f aca="false">((((BJ61/R61)^2)+((BQ61/AH61)^2))^(1/2))*AO61</f>
        <v>0.0976284422025995</v>
      </c>
      <c r="BX61" s="46" t="n">
        <f aca="false">((((BL61/AI61)^2)+((BR61/AJ61)^2))^(1/2))*AP61</f>
        <v>0.0245738595616068</v>
      </c>
    </row>
    <row r="62" customFormat="false" ht="14" hidden="false" customHeight="false" outlineLevel="0" collapsed="false">
      <c r="A62" s="24" t="n">
        <v>4.61255574698486</v>
      </c>
      <c r="B62" s="24" t="n">
        <v>-74.0966903168285</v>
      </c>
      <c r="C62" s="47" t="n">
        <v>29</v>
      </c>
      <c r="D62" s="47" t="n">
        <v>25</v>
      </c>
      <c r="E62" s="47" t="n">
        <v>2318</v>
      </c>
      <c r="F62" s="27" t="s">
        <v>255</v>
      </c>
      <c r="G62" s="28" t="s">
        <v>256</v>
      </c>
      <c r="H62" s="27" t="s">
        <v>257</v>
      </c>
      <c r="I62" s="28" t="s">
        <v>155</v>
      </c>
      <c r="J62" s="28" t="s">
        <v>65</v>
      </c>
      <c r="K62" s="28" t="n">
        <v>20</v>
      </c>
      <c r="L62" s="28"/>
      <c r="M62" s="55"/>
      <c r="N62" s="29" t="s">
        <v>124</v>
      </c>
      <c r="O62" s="29" t="s">
        <v>125</v>
      </c>
      <c r="P62" s="50" t="n">
        <v>0.00842863539816588</v>
      </c>
      <c r="Q62" s="31" t="n">
        <v>0.416398531248817</v>
      </c>
      <c r="R62" s="31" t="n">
        <v>0.430676552902522</v>
      </c>
      <c r="S62" s="4" t="s">
        <v>69</v>
      </c>
      <c r="T62" s="4"/>
      <c r="U62" s="4"/>
      <c r="V62" s="48" t="n">
        <f aca="false">IF(S62="m3_año",R62,IF(OR(O62="CG1",O62="CG3",O62="HG2"),T62,R62))</f>
        <v>0.430676552902522</v>
      </c>
      <c r="W62" s="28" t="n">
        <v>365</v>
      </c>
      <c r="X62" s="32" t="s">
        <v>98</v>
      </c>
      <c r="Y62" s="28"/>
      <c r="Z62" s="28" t="n">
        <v>2920</v>
      </c>
      <c r="AA62" s="32" t="s">
        <v>258</v>
      </c>
      <c r="AB62" s="32" t="s">
        <v>259</v>
      </c>
      <c r="AC62" s="33" t="s">
        <v>72</v>
      </c>
      <c r="AD62" s="33" t="n">
        <f aca="false">VLOOKUP($O62,Parámetros!$B$4:$H$25,3,0)</f>
        <v>840000</v>
      </c>
      <c r="AE62" s="33" t="n">
        <f aca="false">VLOOKUP($O62,Parámetros!$B$4:$H$25,4,0)</f>
        <v>2400000</v>
      </c>
      <c r="AF62" s="33" t="n">
        <f aca="false">VLOOKUP($O62,Parámetros!$B$4:$H$25,5,0)</f>
        <v>1800000</v>
      </c>
      <c r="AG62" s="33" t="n">
        <f aca="false">VLOOKUP($O62,Parámetros!$B$4:$H$25,6,0)</f>
        <v>600000</v>
      </c>
      <c r="AH62" s="33" t="n">
        <f aca="false">VLOOKUP($O62,Parámetros!$B$4:$H$25,7,0)</f>
        <v>2676000000</v>
      </c>
      <c r="AI62" s="51" t="n">
        <v>0.416398531248817</v>
      </c>
      <c r="AJ62" s="2" t="n">
        <v>0.0912</v>
      </c>
      <c r="AK62" s="34" t="n">
        <f aca="false">AD62*V62/1000000000</f>
        <v>0.000361768304438119</v>
      </c>
      <c r="AL62" s="34" t="n">
        <f aca="false">AE62*V62/1000000000</f>
        <v>0.00103362372696605</v>
      </c>
      <c r="AM62" s="34" t="n">
        <f aca="false">AF62*V62/1000000000</f>
        <v>0.00077521779522454</v>
      </c>
      <c r="AN62" s="34" t="n">
        <f aca="false">AG62*V62/1000000000</f>
        <v>0.000258405931741513</v>
      </c>
      <c r="AO62" s="34" t="n">
        <f aca="false">AH62*V62/1000000000</f>
        <v>1.15249045556715</v>
      </c>
      <c r="AP62" s="35" t="n">
        <f aca="false">AJ62*AI62*EXP(P62*4)</f>
        <v>0.03927770162471</v>
      </c>
      <c r="AQ62" s="36" t="n">
        <f aca="false">AK62/W62</f>
        <v>9.91146039556489E-007</v>
      </c>
      <c r="AR62" s="37" t="n">
        <f aca="false">AL62/W62</f>
        <v>2.83184582730425E-006</v>
      </c>
      <c r="AS62" s="37" t="n">
        <f aca="false">AM62/W62</f>
        <v>2.12388437047819E-006</v>
      </c>
      <c r="AT62" s="37" t="n">
        <f aca="false">AN62/W62</f>
        <v>7.07961456826064E-007</v>
      </c>
      <c r="AU62" s="37" t="n">
        <f aca="false">AO62/W62</f>
        <v>0.00315750809744424</v>
      </c>
      <c r="AV62" s="49" t="n">
        <f aca="false">AP62/W62</f>
        <v>0.000107610141437562</v>
      </c>
      <c r="AW62" s="39" t="n">
        <f aca="false">AK62*1000000</f>
        <v>361.768304438119</v>
      </c>
      <c r="AX62" s="40" t="n">
        <f aca="false">AL62*1000000</f>
        <v>1033.62372696605</v>
      </c>
      <c r="AY62" s="40" t="n">
        <f aca="false">AM62*1000000</f>
        <v>775.21779522454</v>
      </c>
      <c r="AZ62" s="40" t="n">
        <f aca="false">AN62*1000000</f>
        <v>258.405931741513</v>
      </c>
      <c r="BA62" s="40" t="n">
        <f aca="false">AO62*1000000</f>
        <v>1152490.45556715</v>
      </c>
      <c r="BB62" s="41" t="n">
        <f aca="false">AP62*1000000</f>
        <v>39277.70162471</v>
      </c>
      <c r="BC62" s="39" t="n">
        <f aca="false">AQ62*1000000</f>
        <v>0.991146039556489</v>
      </c>
      <c r="BD62" s="40" t="n">
        <f aca="false">AR62*1000000</f>
        <v>2.83184582730425</v>
      </c>
      <c r="BE62" s="40" t="n">
        <f aca="false">AS62*1000000</f>
        <v>2.12388437047819</v>
      </c>
      <c r="BF62" s="40" t="n">
        <f aca="false">AT62*1000000</f>
        <v>0.707961456826064</v>
      </c>
      <c r="BG62" s="40" t="n">
        <f aca="false">AU62*1000000</f>
        <v>3157.50809744424</v>
      </c>
      <c r="BH62" s="41" t="n">
        <f aca="false">AV62*1000000</f>
        <v>107.610141437562</v>
      </c>
      <c r="BI62" s="0" t="n">
        <v>0.1</v>
      </c>
      <c r="BJ62" s="0" t="n">
        <f aca="false">R62*BI62</f>
        <v>0.0430676552902522</v>
      </c>
      <c r="BK62" s="0" t="n">
        <v>0.1</v>
      </c>
      <c r="BL62" s="0" t="n">
        <f aca="false">AI62*BK62</f>
        <v>0.0416398531248817</v>
      </c>
      <c r="BM62" s="45" t="n">
        <v>336000</v>
      </c>
      <c r="BN62" s="45" t="n">
        <v>480000</v>
      </c>
      <c r="BO62" s="45" t="n">
        <v>360000</v>
      </c>
      <c r="BP62" s="45" t="n">
        <v>120000</v>
      </c>
      <c r="BQ62" s="45" t="n">
        <v>1070400000</v>
      </c>
      <c r="BR62" s="0" t="n">
        <f aca="false">AJ62*0.1</f>
        <v>0.00912</v>
      </c>
      <c r="BS62" s="0" t="n">
        <f aca="false">((((BJ62/R62)^2)+((BM62/AD62)^2))^(1/2))*AK62</f>
        <v>0.000149160893119897</v>
      </c>
      <c r="BT62" s="0" t="n">
        <f aca="false">((((BJ62/R62)^2)+((BN62/AE62)^2))^(1/2))*AL62</f>
        <v>0.000231125291665278</v>
      </c>
      <c r="BU62" s="0" t="n">
        <f aca="false">((((BJ62/R62)^2)+((BO62/AF62)^2))^(1/2))*AM62</f>
        <v>0.000173343968748958</v>
      </c>
      <c r="BV62" s="0" t="n">
        <f aca="false">((((BJ62/R62)^2)+((BP62/AG62)^2))^(1/2))*AN62</f>
        <v>5.77813229163194E-005</v>
      </c>
      <c r="BW62" s="0" t="n">
        <f aca="false">((((BJ62/R62)^2)+((BQ62/AH62)^2))^(1/2))*AO62</f>
        <v>0.475183988081957</v>
      </c>
      <c r="BX62" s="46" t="n">
        <f aca="false">((((BL62/AI62)^2)+((BR62/AJ62)^2))^(1/2))*AP62</f>
        <v>0.00555470583365086</v>
      </c>
    </row>
    <row r="63" customFormat="false" ht="15" hidden="false" customHeight="true" outlineLevel="0" collapsed="false">
      <c r="A63" s="24" t="n">
        <v>4.61344740110024</v>
      </c>
      <c r="B63" s="24" t="n">
        <v>-74.0979365734088</v>
      </c>
      <c r="C63" s="47" t="n">
        <v>29</v>
      </c>
      <c r="D63" s="47" t="n">
        <v>25</v>
      </c>
      <c r="E63" s="47" t="n">
        <v>2318</v>
      </c>
      <c r="F63" s="27" t="s">
        <v>260</v>
      </c>
      <c r="G63" s="28" t="s">
        <v>261</v>
      </c>
      <c r="H63" s="27" t="s">
        <v>262</v>
      </c>
      <c r="I63" s="28" t="s">
        <v>155</v>
      </c>
      <c r="J63" s="28" t="s">
        <v>65</v>
      </c>
      <c r="K63" s="28" t="n">
        <v>15</v>
      </c>
      <c r="L63" s="28"/>
      <c r="M63" s="28" t="n">
        <v>2005</v>
      </c>
      <c r="N63" s="29" t="s">
        <v>67</v>
      </c>
      <c r="O63" s="29" t="s">
        <v>68</v>
      </c>
      <c r="P63" s="30" t="n">
        <v>0.0119278052318739</v>
      </c>
      <c r="Q63" s="31" t="n">
        <v>19710</v>
      </c>
      <c r="R63" s="31" t="n">
        <v>20673.1827718128</v>
      </c>
      <c r="S63" s="29" t="s">
        <v>69</v>
      </c>
      <c r="T63" s="29"/>
      <c r="U63" s="29"/>
      <c r="V63" s="48" t="n">
        <f aca="false">IF(S63="m3_año",R63,IF(OR(O63="CG1",O63="CG3",O63="HG2"),T63,R63))</f>
        <v>20673.1827718128</v>
      </c>
      <c r="W63" s="28" t="n">
        <v>365</v>
      </c>
      <c r="X63" s="32" t="s">
        <v>98</v>
      </c>
      <c r="Y63" s="28"/>
      <c r="Z63" s="28" t="n">
        <v>2920</v>
      </c>
      <c r="AA63" s="32" t="s">
        <v>263</v>
      </c>
      <c r="AB63" s="32"/>
      <c r="AC63" s="33" t="s">
        <v>72</v>
      </c>
      <c r="AD63" s="33" t="n">
        <f aca="false">VLOOKUP($O63,Parámetros!$B$4:$H$25,3,0)</f>
        <v>46.3856216091623</v>
      </c>
      <c r="AE63" s="33" t="n">
        <f aca="false">VLOOKUP($O63,Parámetros!$B$4:$H$25,4,0)</f>
        <v>1074.85364414012</v>
      </c>
      <c r="AF63" s="33" t="n">
        <f aca="false">VLOOKUP($O63,Parámetros!$B$4:$H$25,5,0)</f>
        <v>5.41099102083891</v>
      </c>
      <c r="AG63" s="33" t="n">
        <f aca="false">VLOOKUP($O63,Parámetros!$B$4:$H$25,6,0)</f>
        <v>1344</v>
      </c>
      <c r="AH63" s="33" t="n">
        <f aca="false">VLOOKUP($O63,Parámetros!$B$4:$H$25,7,0)</f>
        <v>1920000</v>
      </c>
      <c r="AI63" s="2" t="n">
        <v>8608.38414634146</v>
      </c>
      <c r="AJ63" s="2" t="n">
        <v>1.0442E-008</v>
      </c>
      <c r="AK63" s="34" t="n">
        <f aca="false">AD63*V63/1000000000</f>
        <v>0.000958938433510362</v>
      </c>
      <c r="AL63" s="34" t="n">
        <f aca="false">AE63*V63/1000000000</f>
        <v>0.0222206458382577</v>
      </c>
      <c r="AM63" s="34" t="n">
        <f aca="false">AF63*V63/1000000000</f>
        <v>0.000111862406350441</v>
      </c>
      <c r="AN63" s="34" t="n">
        <f aca="false">AG63*V63/1000000000</f>
        <v>0.0277847576453164</v>
      </c>
      <c r="AO63" s="34" t="n">
        <f aca="false">AH63*V63/1000000000</f>
        <v>39.6925109218806</v>
      </c>
      <c r="AP63" s="35" t="n">
        <f aca="false">AJ63*AI63*EXP(P63*4)</f>
        <v>9.42814054365594E-005</v>
      </c>
      <c r="AQ63" s="36" t="n">
        <f aca="false">AK63/W63</f>
        <v>2.62722858495989E-006</v>
      </c>
      <c r="AR63" s="37" t="n">
        <f aca="false">AL63/W63</f>
        <v>6.08784817486513E-005</v>
      </c>
      <c r="AS63" s="37" t="n">
        <f aca="false">AM63/W63</f>
        <v>3.06472346165591E-007</v>
      </c>
      <c r="AT63" s="37" t="n">
        <f aca="false">AN63/W63</f>
        <v>7.61226236857984E-005</v>
      </c>
      <c r="AU63" s="37" t="n">
        <f aca="false">AO63/W63</f>
        <v>0.108746605265426</v>
      </c>
      <c r="AV63" s="49" t="n">
        <f aca="false">AP63/W63</f>
        <v>2.58305220374135E-007</v>
      </c>
      <c r="AW63" s="39" t="n">
        <f aca="false">AK63*1000000</f>
        <v>958.938433510362</v>
      </c>
      <c r="AX63" s="40" t="n">
        <f aca="false">AL63*1000000</f>
        <v>22220.6458382577</v>
      </c>
      <c r="AY63" s="40" t="n">
        <f aca="false">AM63*1000000</f>
        <v>111.862406350441</v>
      </c>
      <c r="AZ63" s="40" t="n">
        <f aca="false">AN63*1000000</f>
        <v>27784.7576453164</v>
      </c>
      <c r="BA63" s="40" t="n">
        <f aca="false">AO63*1000000</f>
        <v>39692510.9218806</v>
      </c>
      <c r="BB63" s="41" t="n">
        <f aca="false">AP63*1000000</f>
        <v>94.2814054365595</v>
      </c>
      <c r="BC63" s="39" t="n">
        <f aca="false">AQ63*1000000</f>
        <v>2.62722858495989</v>
      </c>
      <c r="BD63" s="40" t="n">
        <f aca="false">AR63*1000000</f>
        <v>60.8784817486513</v>
      </c>
      <c r="BE63" s="40" t="n">
        <f aca="false">AS63*1000000</f>
        <v>0.306472346165591</v>
      </c>
      <c r="BF63" s="40" t="n">
        <f aca="false">AT63*1000000</f>
        <v>76.1226236857984</v>
      </c>
      <c r="BG63" s="40" t="n">
        <f aca="false">AU63*1000000</f>
        <v>108746.605265426</v>
      </c>
      <c r="BH63" s="41" t="n">
        <f aca="false">AV63*1000000</f>
        <v>0.258305220374135</v>
      </c>
      <c r="BI63" s="0" t="n">
        <v>0.1</v>
      </c>
      <c r="BJ63" s="0" t="n">
        <f aca="false">R63*BI63</f>
        <v>2067.31827718128</v>
      </c>
      <c r="BK63" s="0" t="n">
        <v>0.1</v>
      </c>
      <c r="BL63" s="0" t="n">
        <f aca="false">AI63*BK63</f>
        <v>860.838414634146</v>
      </c>
      <c r="BM63" s="45" t="n">
        <v>17.6498016718255</v>
      </c>
      <c r="BN63" s="45" t="n">
        <v>910.91550745518</v>
      </c>
      <c r="BO63" s="45" t="n">
        <v>5.31099102083891</v>
      </c>
      <c r="BP63" s="45" t="n">
        <v>537.6</v>
      </c>
      <c r="BQ63" s="45" t="n">
        <v>384000</v>
      </c>
      <c r="BR63" s="0" t="n">
        <f aca="false">AJ63*0.1</f>
        <v>1.0442E-009</v>
      </c>
      <c r="BS63" s="0" t="n">
        <f aca="false">((((BJ63/R63)^2)+((BM63/AD63)^2))^(1/2))*AK63</f>
        <v>0.000377268173252489</v>
      </c>
      <c r="BT63" s="0" t="n">
        <f aca="false">((((BJ63/R63)^2)+((BN63/AE63)^2))^(1/2))*AL63</f>
        <v>0.0189621681527013</v>
      </c>
      <c r="BU63" s="0" t="n">
        <f aca="false">((((BJ63/R63)^2)+((BO63/AF63)^2))^(1/2))*AM63</f>
        <v>0.000110363460187509</v>
      </c>
      <c r="BV63" s="0" t="n">
        <f aca="false">((((BJ63/R63)^2)+((BP63/AG63)^2))^(1/2))*AN63</f>
        <v>0.0114559490553827</v>
      </c>
      <c r="BW63" s="0" t="n">
        <f aca="false">((((BJ63/R63)^2)+((BQ63/AH63)^2))^(1/2))*AO63</f>
        <v>8.87551526189778</v>
      </c>
      <c r="BX63" s="46" t="n">
        <f aca="false">((((BL63/AI63)^2)+((BR63/AJ63)^2))^(1/2))*AP63</f>
        <v>1.33334042247979E-005</v>
      </c>
    </row>
    <row r="64" customFormat="false" ht="30" hidden="false" customHeight="true" outlineLevel="0" collapsed="false">
      <c r="A64" s="24" t="n">
        <v>4.6130986392243</v>
      </c>
      <c r="B64" s="24" t="n">
        <v>-74.1000493422559</v>
      </c>
      <c r="C64" s="47" t="n">
        <v>29</v>
      </c>
      <c r="D64" s="47" t="n">
        <v>25</v>
      </c>
      <c r="E64" s="47" t="n">
        <v>2318</v>
      </c>
      <c r="F64" s="27" t="s">
        <v>264</v>
      </c>
      <c r="G64" s="28" t="s">
        <v>265</v>
      </c>
      <c r="H64" s="27" t="s">
        <v>266</v>
      </c>
      <c r="I64" s="28" t="s">
        <v>155</v>
      </c>
      <c r="J64" s="28" t="s">
        <v>65</v>
      </c>
      <c r="K64" s="28" t="n">
        <v>80</v>
      </c>
      <c r="L64" s="28"/>
      <c r="M64" s="28" t="n">
        <v>1979</v>
      </c>
      <c r="N64" s="29" t="s">
        <v>267</v>
      </c>
      <c r="O64" s="29" t="s">
        <v>186</v>
      </c>
      <c r="P64" s="50" t="n">
        <v>0.00842863539816588</v>
      </c>
      <c r="Q64" s="31" t="n">
        <v>14.9051746981111</v>
      </c>
      <c r="R64" s="31" t="n">
        <v>15.4162629732153</v>
      </c>
      <c r="S64" s="4" t="s">
        <v>69</v>
      </c>
      <c r="T64" s="4"/>
      <c r="U64" s="4"/>
      <c r="V64" s="48" t="n">
        <f aca="false">IF(S64="m3_año",R64,IF(OR(O64="CG1",O64="CG3",O64="HG2"),T64,R64))</f>
        <v>15.4162629732153</v>
      </c>
      <c r="W64" s="28" t="n">
        <v>365</v>
      </c>
      <c r="X64" s="32" t="s">
        <v>98</v>
      </c>
      <c r="Y64" s="28"/>
      <c r="Z64" s="28" t="n">
        <v>2920</v>
      </c>
      <c r="AA64" s="32" t="s">
        <v>268</v>
      </c>
      <c r="AB64" s="32"/>
      <c r="AC64" s="33" t="s">
        <v>72</v>
      </c>
      <c r="AD64" s="33" t="n">
        <f aca="false">VLOOKUP($O64,Parámetros!$B$4:$H$25,3,0)</f>
        <v>6028806.22</v>
      </c>
      <c r="AE64" s="33" t="n">
        <f aca="false">VLOOKUP($O64,Parámetros!$B$4:$H$25,4,0)</f>
        <v>4168764.244</v>
      </c>
      <c r="AF64" s="33" t="n">
        <f aca="false">VLOOKUP($O64,Parámetros!$B$4:$H$25,5,0)</f>
        <v>26460000</v>
      </c>
      <c r="AG64" s="33" t="n">
        <f aca="false">VLOOKUP($O64,Parámetros!$B$4:$H$25,6,0)</f>
        <v>600000</v>
      </c>
      <c r="AH64" s="33" t="n">
        <f aca="false">VLOOKUP($O64,Parámetros!$B$4:$H$25,7,0)</f>
        <v>2640000</v>
      </c>
      <c r="AI64" s="51" t="n">
        <v>14.9051746981111</v>
      </c>
      <c r="AJ64" s="2" t="n">
        <v>0.0912</v>
      </c>
      <c r="AK64" s="34" t="n">
        <f aca="false">AD64*V64/1000000000</f>
        <v>0.0929416621020761</v>
      </c>
      <c r="AL64" s="34" t="n">
        <f aca="false">AE64*V64/1000000000</f>
        <v>0.0642667658588411</v>
      </c>
      <c r="AM64" s="34" t="n">
        <f aca="false">AF64*V64/1000000000</f>
        <v>0.407914318271277</v>
      </c>
      <c r="AN64" s="34" t="n">
        <f aca="false">AG64*V64/1000000000</f>
        <v>0.00924975778392918</v>
      </c>
      <c r="AO64" s="34" t="n">
        <f aca="false">AH64*V64/1000000000</f>
        <v>0.0406989342492884</v>
      </c>
      <c r="AP64" s="35" t="n">
        <f aca="false">AJ64*AI64*EXP(P64*4)</f>
        <v>1.40596318315724</v>
      </c>
      <c r="AQ64" s="36" t="n">
        <f aca="false">AK64/W64</f>
        <v>0.000254634690690619</v>
      </c>
      <c r="AR64" s="37" t="n">
        <f aca="false">AL64/W64</f>
        <v>0.000176073331120113</v>
      </c>
      <c r="AS64" s="37" t="n">
        <f aca="false">AM64/W64</f>
        <v>0.00111757347471583</v>
      </c>
      <c r="AT64" s="37" t="n">
        <f aca="false">AN64/W64</f>
        <v>2.53418021477512E-005</v>
      </c>
      <c r="AU64" s="37" t="n">
        <f aca="false">AO64/W64</f>
        <v>0.000111503929450105</v>
      </c>
      <c r="AV64" s="49" t="n">
        <f aca="false">AP64/W64</f>
        <v>0.00385195392645818</v>
      </c>
      <c r="AW64" s="39" t="n">
        <f aca="false">AK64*1000000</f>
        <v>92941.6621020761</v>
      </c>
      <c r="AX64" s="40" t="n">
        <f aca="false">AL64*1000000</f>
        <v>64266.7658588411</v>
      </c>
      <c r="AY64" s="40" t="n">
        <f aca="false">AM64*1000000</f>
        <v>407914.318271277</v>
      </c>
      <c r="AZ64" s="40" t="n">
        <f aca="false">AN64*1000000</f>
        <v>9249.75778392918</v>
      </c>
      <c r="BA64" s="40" t="n">
        <f aca="false">AO64*1000000</f>
        <v>40698.9342492884</v>
      </c>
      <c r="BB64" s="41" t="n">
        <f aca="false">AP64*1000000</f>
        <v>1405963.18315724</v>
      </c>
      <c r="BC64" s="39" t="n">
        <f aca="false">AQ64*1000000</f>
        <v>254.634690690619</v>
      </c>
      <c r="BD64" s="40" t="n">
        <f aca="false">AR64*1000000</f>
        <v>176.073331120113</v>
      </c>
      <c r="BE64" s="40" t="n">
        <f aca="false">AS64*1000000</f>
        <v>1117.57347471583</v>
      </c>
      <c r="BF64" s="40" t="n">
        <f aca="false">AT64*1000000</f>
        <v>25.3418021477512</v>
      </c>
      <c r="BG64" s="40" t="n">
        <f aca="false">AU64*1000000</f>
        <v>111.503929450105</v>
      </c>
      <c r="BH64" s="41" t="n">
        <f aca="false">AV64*1000000</f>
        <v>3851.95392645818</v>
      </c>
      <c r="BI64" s="0" t="n">
        <v>0.1</v>
      </c>
      <c r="BJ64" s="0" t="n">
        <f aca="false">R64*BI64</f>
        <v>1.54162629732153</v>
      </c>
      <c r="BK64" s="0" t="n">
        <v>0.1</v>
      </c>
      <c r="BL64" s="0" t="n">
        <f aca="false">AI64*BK64</f>
        <v>1.49051746981111</v>
      </c>
      <c r="BM64" s="45" t="n">
        <v>2023172.266</v>
      </c>
      <c r="BN64" s="45" t="n">
        <v>598737.966</v>
      </c>
      <c r="BO64" s="0" t="n">
        <f aca="false">AF64*0.1</f>
        <v>2646000</v>
      </c>
      <c r="BP64" s="0" t="n">
        <f aca="false">AG64*0.1</f>
        <v>60000</v>
      </c>
      <c r="BQ64" s="0" t="n">
        <f aca="false">AH64*0.1</f>
        <v>264000</v>
      </c>
      <c r="BR64" s="0" t="n">
        <f aca="false">AJ64*0.1</f>
        <v>0.00912</v>
      </c>
      <c r="BS64" s="0" t="n">
        <f aca="false">((((BJ64/R64)^2)+((BM64/AD64)^2))^(1/2))*AK64</f>
        <v>0.0325450823584418</v>
      </c>
      <c r="BT64" s="0" t="n">
        <f aca="false">((((BJ64/R64)^2)+((BN64/AE64)^2))^(1/2))*AL64</f>
        <v>0.0112472505870326</v>
      </c>
      <c r="BU64" s="0" t="n">
        <f aca="false">((((BJ64/R64)^2)+((BO64/AF64)^2))^(1/2))*AM64</f>
        <v>0.0576877961185415</v>
      </c>
      <c r="BV64" s="0" t="n">
        <f aca="false">((((BJ64/R64)^2)+((BP64/AG64)^2))^(1/2))*AN64</f>
        <v>0.00130811329066988</v>
      </c>
      <c r="BW64" s="0" t="n">
        <f aca="false">((((BJ64/R64)^2)+((BQ64/AH64)^2))^(1/2))*AO64</f>
        <v>0.00575569847894745</v>
      </c>
      <c r="BX64" s="46" t="n">
        <f aca="false">((((BL64/AI64)^2)+((BR64/AJ64)^2))^(1/2))*AP64</f>
        <v>0.198833220181821</v>
      </c>
    </row>
    <row r="65" customFormat="false" ht="30" hidden="false" customHeight="true" outlineLevel="0" collapsed="false">
      <c r="A65" s="24" t="n">
        <v>4.6124111301363</v>
      </c>
      <c r="B65" s="24" t="n">
        <v>-74.1015523880244</v>
      </c>
      <c r="C65" s="47" t="n">
        <v>29</v>
      </c>
      <c r="D65" s="47" t="n">
        <v>25</v>
      </c>
      <c r="E65" s="47" t="n">
        <v>2318</v>
      </c>
      <c r="F65" s="27" t="s">
        <v>269</v>
      </c>
      <c r="G65" s="28" t="s">
        <v>270</v>
      </c>
      <c r="H65" s="27" t="s">
        <v>271</v>
      </c>
      <c r="I65" s="28" t="s">
        <v>155</v>
      </c>
      <c r="J65" s="28" t="s">
        <v>65</v>
      </c>
      <c r="K65" s="28" t="n">
        <v>870</v>
      </c>
      <c r="L65" s="28"/>
      <c r="M65" s="28" t="n">
        <v>1978</v>
      </c>
      <c r="N65" s="29" t="s">
        <v>67</v>
      </c>
      <c r="O65" s="29" t="s">
        <v>108</v>
      </c>
      <c r="P65" s="50" t="n">
        <v>0.00842863539816588</v>
      </c>
      <c r="Q65" s="31" t="n">
        <v>4149600</v>
      </c>
      <c r="R65" s="31" t="n">
        <v>4291886.95398258</v>
      </c>
      <c r="S65" s="29" t="s">
        <v>69</v>
      </c>
      <c r="T65" s="29"/>
      <c r="U65" s="29"/>
      <c r="V65" s="48" t="n">
        <f aca="false">IF(S65="m3_año",R65,IF(OR(O65="CG1",O65="CG3",O65="HG2"),T65,R65))</f>
        <v>4291886.95398258</v>
      </c>
      <c r="W65" s="28" t="n">
        <v>365</v>
      </c>
      <c r="X65" s="54"/>
      <c r="Y65" s="28"/>
      <c r="Z65" s="28" t="n">
        <v>8760</v>
      </c>
      <c r="AA65" s="32" t="s">
        <v>272</v>
      </c>
      <c r="AB65" s="32"/>
      <c r="AC65" s="33" t="s">
        <v>72</v>
      </c>
      <c r="AD65" s="33" t="n">
        <f aca="false">VLOOKUP($O65,Parámetros!$B$4:$H$25,3,0)</f>
        <v>589.42211574465</v>
      </c>
      <c r="AE65" s="33" t="n">
        <f aca="false">VLOOKUP($O65,Parámetros!$B$4:$H$25,4,0)</f>
        <v>6395.37711993333</v>
      </c>
      <c r="AF65" s="33" t="n">
        <f aca="false">VLOOKUP($O65,Parámetros!$B$4:$H$25,5,0)</f>
        <v>22.4256162208741</v>
      </c>
      <c r="AG65" s="33" t="n">
        <f aca="false">VLOOKUP($O65,Parámetros!$B$4:$H$25,6,0)</f>
        <v>1344</v>
      </c>
      <c r="AH65" s="33" t="n">
        <f aca="false">VLOOKUP($O65,Parámetros!$B$4:$H$25,7,0)</f>
        <v>1920000</v>
      </c>
      <c r="AI65" s="51" t="n">
        <v>4149600</v>
      </c>
      <c r="AJ65" s="52" t="n">
        <v>8.8E-008</v>
      </c>
      <c r="AK65" s="34" t="n">
        <f aca="false">AD65*V65/1000000000</f>
        <v>2.52973308895327</v>
      </c>
      <c r="AL65" s="34" t="n">
        <f aca="false">AE65*V65/1000000000</f>
        <v>27.4482356268405</v>
      </c>
      <c r="AM65" s="34" t="n">
        <f aca="false">AF65*V65/1000000000</f>
        <v>0.0962482096933897</v>
      </c>
      <c r="AN65" s="34" t="n">
        <f aca="false">AG65*V65/1000000000</f>
        <v>5.76829606615259</v>
      </c>
      <c r="AO65" s="34" t="n">
        <f aca="false">AH65*V65/1000000000</f>
        <v>8240.42295164655</v>
      </c>
      <c r="AP65" s="35" t="n">
        <f aca="false">AJ65*AI65*EXP(P65*4)</f>
        <v>0.377686051950467</v>
      </c>
      <c r="AQ65" s="36" t="n">
        <f aca="false">AK65/W65</f>
        <v>0.00693077558617335</v>
      </c>
      <c r="AR65" s="37" t="n">
        <f aca="false">AL65/W65</f>
        <v>0.0752006455529878</v>
      </c>
      <c r="AS65" s="37" t="n">
        <f aca="false">AM65/W65</f>
        <v>0.000263693725187369</v>
      </c>
      <c r="AT65" s="37" t="n">
        <f aca="false">AN65/W65</f>
        <v>0.0158035508661715</v>
      </c>
      <c r="AU65" s="37" t="n">
        <f aca="false">AO65/W65</f>
        <v>22.5765012373878</v>
      </c>
      <c r="AV65" s="49" t="n">
        <f aca="false">AP65/W65</f>
        <v>0.00103475630671361</v>
      </c>
      <c r="AW65" s="39" t="n">
        <f aca="false">AK65*1000000</f>
        <v>2529733.08895327</v>
      </c>
      <c r="AX65" s="40" t="n">
        <f aca="false">AL65*1000000</f>
        <v>27448235.6268405</v>
      </c>
      <c r="AY65" s="40" t="n">
        <f aca="false">AM65*1000000</f>
        <v>96248.2096933897</v>
      </c>
      <c r="AZ65" s="40" t="n">
        <f aca="false">AN65*1000000</f>
        <v>5768296.06615259</v>
      </c>
      <c r="BA65" s="40" t="n">
        <f aca="false">AO65*1000000</f>
        <v>8240422951.64655</v>
      </c>
      <c r="BB65" s="41" t="n">
        <f aca="false">AP65*1000000</f>
        <v>377686.051950467</v>
      </c>
      <c r="BC65" s="39" t="n">
        <f aca="false">AQ65*1000000</f>
        <v>6930.77558617335</v>
      </c>
      <c r="BD65" s="40" t="n">
        <f aca="false">AR65*1000000</f>
        <v>75200.6455529878</v>
      </c>
      <c r="BE65" s="40" t="n">
        <f aca="false">AS65*1000000</f>
        <v>263.693725187369</v>
      </c>
      <c r="BF65" s="40" t="n">
        <f aca="false">AT65*1000000</f>
        <v>15803.5508661715</v>
      </c>
      <c r="BG65" s="40" t="n">
        <f aca="false">AU65*1000000</f>
        <v>22576501.2373878</v>
      </c>
      <c r="BH65" s="41" t="n">
        <f aca="false">AV65*1000000</f>
        <v>1034.75630671361</v>
      </c>
      <c r="BI65" s="0" t="n">
        <v>0.1</v>
      </c>
      <c r="BJ65" s="0" t="n">
        <f aca="false">R65*BI65</f>
        <v>429188.695398258</v>
      </c>
      <c r="BK65" s="0" t="n">
        <v>0.1</v>
      </c>
      <c r="BL65" s="0" t="n">
        <f aca="false">AI65*BK65</f>
        <v>414960</v>
      </c>
      <c r="BM65" s="45" t="n">
        <v>491.492522079561</v>
      </c>
      <c r="BN65" s="45" t="n">
        <v>4911.75996922289</v>
      </c>
      <c r="BO65" s="45" t="n">
        <v>16.2785205146239</v>
      </c>
      <c r="BP65" s="45" t="n">
        <v>537.6</v>
      </c>
      <c r="BQ65" s="45" t="n">
        <v>384000</v>
      </c>
      <c r="BR65" s="0" t="n">
        <f aca="false">AJ65*0.1</f>
        <v>8.8E-009</v>
      </c>
      <c r="BS65" s="0" t="n">
        <f aca="false">((((BJ65/R65)^2)+((BM65/AD65)^2))^(1/2))*AK65</f>
        <v>2.12454509697101</v>
      </c>
      <c r="BT65" s="0" t="n">
        <f aca="false">((((BJ65/R65)^2)+((BN65/AE65)^2))^(1/2))*AL65</f>
        <v>21.2586629461475</v>
      </c>
      <c r="BU65" s="0" t="n">
        <f aca="false">((((BJ65/R65)^2)+((BO65/AF65)^2))^(1/2))*AM65</f>
        <v>0.0705254211325432</v>
      </c>
      <c r="BV65" s="0" t="n">
        <f aca="false">((((BJ65/R65)^2)+((BP65/AG65)^2))^(1/2))*AN65</f>
        <v>2.3783293960582</v>
      </c>
      <c r="BW65" s="0" t="n">
        <f aca="false">((((BJ65/R65)^2)+((BQ65/AH65)^2))^(1/2))*AO65</f>
        <v>1842.61458832312</v>
      </c>
      <c r="BX65" s="46" t="n">
        <f aca="false">((((BL65/AI65)^2)+((BR65/AJ65)^2))^(1/2))*AP65</f>
        <v>0.05341287369875</v>
      </c>
    </row>
    <row r="66" customFormat="false" ht="30" hidden="false" customHeight="true" outlineLevel="0" collapsed="false">
      <c r="A66" s="24" t="n">
        <v>4.6124111301363</v>
      </c>
      <c r="B66" s="24" t="n">
        <v>-74.1015523880244</v>
      </c>
      <c r="C66" s="47" t="n">
        <v>29</v>
      </c>
      <c r="D66" s="47" t="n">
        <v>25</v>
      </c>
      <c r="E66" s="47" t="n">
        <v>2318</v>
      </c>
      <c r="F66" s="27" t="s">
        <v>269</v>
      </c>
      <c r="G66" s="28" t="s">
        <v>270</v>
      </c>
      <c r="H66" s="27" t="s">
        <v>271</v>
      </c>
      <c r="I66" s="28" t="s">
        <v>155</v>
      </c>
      <c r="J66" s="28" t="s">
        <v>65</v>
      </c>
      <c r="K66" s="28" t="n">
        <v>870</v>
      </c>
      <c r="L66" s="28"/>
      <c r="M66" s="28" t="n">
        <v>1969</v>
      </c>
      <c r="N66" s="29" t="s">
        <v>67</v>
      </c>
      <c r="O66" s="29" t="s">
        <v>108</v>
      </c>
      <c r="P66" s="50" t="n">
        <v>0.00842863539816588</v>
      </c>
      <c r="Q66" s="31" t="n">
        <v>4149600</v>
      </c>
      <c r="R66" s="31" t="n">
        <v>4291886.95398258</v>
      </c>
      <c r="S66" s="29" t="s">
        <v>69</v>
      </c>
      <c r="T66" s="29"/>
      <c r="U66" s="29"/>
      <c r="V66" s="48" t="n">
        <f aca="false">IF(S66="m3_año",R66,IF(OR(O66="CG1",O66="CG3",O66="HG2"),T66,R66))</f>
        <v>4291886.95398258</v>
      </c>
      <c r="W66" s="28" t="n">
        <v>365</v>
      </c>
      <c r="X66" s="54"/>
      <c r="Y66" s="28"/>
      <c r="Z66" s="28" t="n">
        <v>8760</v>
      </c>
      <c r="AA66" s="32" t="s">
        <v>272</v>
      </c>
      <c r="AB66" s="32"/>
      <c r="AC66" s="33" t="s">
        <v>72</v>
      </c>
      <c r="AD66" s="33" t="n">
        <f aca="false">VLOOKUP($O66,Parámetros!$B$4:$H$25,3,0)</f>
        <v>589.42211574465</v>
      </c>
      <c r="AE66" s="33" t="n">
        <f aca="false">VLOOKUP($O66,Parámetros!$B$4:$H$25,4,0)</f>
        <v>6395.37711993333</v>
      </c>
      <c r="AF66" s="33" t="n">
        <f aca="false">VLOOKUP($O66,Parámetros!$B$4:$H$25,5,0)</f>
        <v>22.4256162208741</v>
      </c>
      <c r="AG66" s="33" t="n">
        <f aca="false">VLOOKUP($O66,Parámetros!$B$4:$H$25,6,0)</f>
        <v>1344</v>
      </c>
      <c r="AH66" s="33" t="n">
        <f aca="false">VLOOKUP($O66,Parámetros!$B$4:$H$25,7,0)</f>
        <v>1920000</v>
      </c>
      <c r="AI66" s="51" t="n">
        <v>4149600</v>
      </c>
      <c r="AJ66" s="52" t="n">
        <v>8.8E-008</v>
      </c>
      <c r="AK66" s="34" t="n">
        <f aca="false">AD66*V66/1000000000</f>
        <v>2.52973308895327</v>
      </c>
      <c r="AL66" s="34" t="n">
        <f aca="false">AE66*V66/1000000000</f>
        <v>27.4482356268405</v>
      </c>
      <c r="AM66" s="34" t="n">
        <f aca="false">AF66*V66/1000000000</f>
        <v>0.0962482096933897</v>
      </c>
      <c r="AN66" s="34" t="n">
        <f aca="false">AG66*V66/1000000000</f>
        <v>5.76829606615259</v>
      </c>
      <c r="AO66" s="34" t="n">
        <f aca="false">AH66*V66/1000000000</f>
        <v>8240.42295164655</v>
      </c>
      <c r="AP66" s="35" t="n">
        <f aca="false">AJ66*AI66*EXP(P66*4)</f>
        <v>0.377686051950467</v>
      </c>
      <c r="AQ66" s="36" t="n">
        <f aca="false">AK66/W66</f>
        <v>0.00693077558617335</v>
      </c>
      <c r="AR66" s="37" t="n">
        <f aca="false">AL66/W66</f>
        <v>0.0752006455529878</v>
      </c>
      <c r="AS66" s="37" t="n">
        <f aca="false">AM66/W66</f>
        <v>0.000263693725187369</v>
      </c>
      <c r="AT66" s="37" t="n">
        <f aca="false">AN66/W66</f>
        <v>0.0158035508661715</v>
      </c>
      <c r="AU66" s="37" t="n">
        <f aca="false">AO66/W66</f>
        <v>22.5765012373878</v>
      </c>
      <c r="AV66" s="49" t="n">
        <f aca="false">AP66/W66</f>
        <v>0.00103475630671361</v>
      </c>
      <c r="AW66" s="39" t="n">
        <f aca="false">AK66*1000000</f>
        <v>2529733.08895327</v>
      </c>
      <c r="AX66" s="40" t="n">
        <f aca="false">AL66*1000000</f>
        <v>27448235.6268405</v>
      </c>
      <c r="AY66" s="40" t="n">
        <f aca="false">AM66*1000000</f>
        <v>96248.2096933897</v>
      </c>
      <c r="AZ66" s="40" t="n">
        <f aca="false">AN66*1000000</f>
        <v>5768296.06615259</v>
      </c>
      <c r="BA66" s="40" t="n">
        <f aca="false">AO66*1000000</f>
        <v>8240422951.64655</v>
      </c>
      <c r="BB66" s="41" t="n">
        <f aca="false">AP66*1000000</f>
        <v>377686.051950467</v>
      </c>
      <c r="BC66" s="39" t="n">
        <f aca="false">AQ66*1000000</f>
        <v>6930.77558617335</v>
      </c>
      <c r="BD66" s="40" t="n">
        <f aca="false">AR66*1000000</f>
        <v>75200.6455529878</v>
      </c>
      <c r="BE66" s="40" t="n">
        <f aca="false">AS66*1000000</f>
        <v>263.693725187369</v>
      </c>
      <c r="BF66" s="40" t="n">
        <f aca="false">AT66*1000000</f>
        <v>15803.5508661715</v>
      </c>
      <c r="BG66" s="40" t="n">
        <f aca="false">AU66*1000000</f>
        <v>22576501.2373878</v>
      </c>
      <c r="BH66" s="41" t="n">
        <f aca="false">AV66*1000000</f>
        <v>1034.75630671361</v>
      </c>
      <c r="BI66" s="0" t="n">
        <v>0.1</v>
      </c>
      <c r="BJ66" s="0" t="n">
        <f aca="false">R66*BI66</f>
        <v>429188.695398258</v>
      </c>
      <c r="BK66" s="0" t="n">
        <v>0.1</v>
      </c>
      <c r="BL66" s="0" t="n">
        <f aca="false">AI66*BK66</f>
        <v>414960</v>
      </c>
      <c r="BM66" s="45" t="n">
        <v>491.492522079561</v>
      </c>
      <c r="BN66" s="45" t="n">
        <v>4911.75996922289</v>
      </c>
      <c r="BO66" s="45" t="n">
        <v>16.2785205146239</v>
      </c>
      <c r="BP66" s="45" t="n">
        <v>537.6</v>
      </c>
      <c r="BQ66" s="45" t="n">
        <v>384000</v>
      </c>
      <c r="BR66" s="0" t="n">
        <f aca="false">AJ66*0.1</f>
        <v>8.8E-009</v>
      </c>
      <c r="BS66" s="0" t="n">
        <f aca="false">((((BJ66/R66)^2)+((BM66/AD66)^2))^(1/2))*AK66</f>
        <v>2.12454509697101</v>
      </c>
      <c r="BT66" s="0" t="n">
        <f aca="false">((((BJ66/R66)^2)+((BN66/AE66)^2))^(1/2))*AL66</f>
        <v>21.2586629461475</v>
      </c>
      <c r="BU66" s="0" t="n">
        <f aca="false">((((BJ66/R66)^2)+((BO66/AF66)^2))^(1/2))*AM66</f>
        <v>0.0705254211325432</v>
      </c>
      <c r="BV66" s="0" t="n">
        <f aca="false">((((BJ66/R66)^2)+((BP66/AG66)^2))^(1/2))*AN66</f>
        <v>2.3783293960582</v>
      </c>
      <c r="BW66" s="0" t="n">
        <f aca="false">((((BJ66/R66)^2)+((BQ66/AH66)^2))^(1/2))*AO66</f>
        <v>1842.61458832312</v>
      </c>
      <c r="BX66" s="46" t="n">
        <f aca="false">((((BL66/AI66)^2)+((BR66/AJ66)^2))^(1/2))*AP66</f>
        <v>0.05341287369875</v>
      </c>
    </row>
    <row r="67" customFormat="false" ht="28" hidden="false" customHeight="false" outlineLevel="0" collapsed="false">
      <c r="A67" s="24" t="n">
        <v>4.6124111301363</v>
      </c>
      <c r="B67" s="24" t="n">
        <v>-74.1015523880244</v>
      </c>
      <c r="C67" s="47" t="n">
        <v>29</v>
      </c>
      <c r="D67" s="47" t="n">
        <v>25</v>
      </c>
      <c r="E67" s="47" t="n">
        <v>2318</v>
      </c>
      <c r="F67" s="27" t="s">
        <v>269</v>
      </c>
      <c r="G67" s="28" t="s">
        <v>270</v>
      </c>
      <c r="H67" s="27" t="s">
        <v>271</v>
      </c>
      <c r="I67" s="28" t="s">
        <v>155</v>
      </c>
      <c r="J67" s="28" t="s">
        <v>65</v>
      </c>
      <c r="K67" s="28" t="n">
        <v>17.8</v>
      </c>
      <c r="L67" s="28"/>
      <c r="M67" s="28" t="n">
        <v>1972</v>
      </c>
      <c r="N67" s="29" t="s">
        <v>124</v>
      </c>
      <c r="O67" s="29" t="s">
        <v>125</v>
      </c>
      <c r="P67" s="50" t="n">
        <v>0.00842863539816588</v>
      </c>
      <c r="Q67" s="31" t="n">
        <v>54.2680849453004</v>
      </c>
      <c r="R67" s="31" t="n">
        <v>56.1289005673687</v>
      </c>
      <c r="S67" s="4" t="s">
        <v>69</v>
      </c>
      <c r="T67" s="4"/>
      <c r="U67" s="4"/>
      <c r="V67" s="48" t="n">
        <f aca="false">IF(S67="m3_año",R67,IF(OR(O67="CG1",O67="CG3",O67="HG2"),T67,R67))</f>
        <v>56.1289005673687</v>
      </c>
      <c r="W67" s="28" t="n">
        <v>365</v>
      </c>
      <c r="X67" s="32" t="s">
        <v>78</v>
      </c>
      <c r="Y67" s="28" t="n">
        <v>120</v>
      </c>
      <c r="Z67" s="28" t="n">
        <v>1960</v>
      </c>
      <c r="AA67" s="32" t="s">
        <v>272</v>
      </c>
      <c r="AB67" s="32"/>
      <c r="AC67" s="33" t="s">
        <v>72</v>
      </c>
      <c r="AD67" s="33" t="n">
        <f aca="false">VLOOKUP($O67,Parámetros!$B$4:$H$25,3,0)</f>
        <v>840000</v>
      </c>
      <c r="AE67" s="33" t="n">
        <f aca="false">VLOOKUP($O67,Parámetros!$B$4:$H$25,4,0)</f>
        <v>2400000</v>
      </c>
      <c r="AF67" s="33" t="n">
        <f aca="false">VLOOKUP($O67,Parámetros!$B$4:$H$25,5,0)</f>
        <v>1800000</v>
      </c>
      <c r="AG67" s="33" t="n">
        <f aca="false">VLOOKUP($O67,Parámetros!$B$4:$H$25,6,0)</f>
        <v>600000</v>
      </c>
      <c r="AH67" s="33" t="n">
        <f aca="false">VLOOKUP($O67,Parámetros!$B$4:$H$25,7,0)</f>
        <v>2676000000</v>
      </c>
      <c r="AI67" s="51" t="n">
        <v>54.2680849453004</v>
      </c>
      <c r="AJ67" s="2" t="n">
        <v>0.0912</v>
      </c>
      <c r="AK67" s="34" t="n">
        <f aca="false">AD67*V67/1000000000</f>
        <v>0.0471482764765897</v>
      </c>
      <c r="AL67" s="34" t="n">
        <f aca="false">AE67*V67/1000000000</f>
        <v>0.134709361361685</v>
      </c>
      <c r="AM67" s="34" t="n">
        <f aca="false">AF67*V67/1000000000</f>
        <v>0.101032021021264</v>
      </c>
      <c r="AN67" s="34" t="n">
        <f aca="false">AG67*V67/1000000000</f>
        <v>0.0336773403404212</v>
      </c>
      <c r="AO67" s="34" t="n">
        <f aca="false">AH67*V67/1000000000</f>
        <v>150.200937918279</v>
      </c>
      <c r="AP67" s="35" t="n">
        <f aca="false">AJ67*AI67*EXP(P67*4)</f>
        <v>5.11895573174402</v>
      </c>
      <c r="AQ67" s="36" t="n">
        <f aca="false">AK67/W67</f>
        <v>0.000129173360209835</v>
      </c>
      <c r="AR67" s="37" t="n">
        <f aca="false">AL67/W67</f>
        <v>0.000369066743456671</v>
      </c>
      <c r="AS67" s="37" t="n">
        <f aca="false">AM67/W67</f>
        <v>0.000276800057592503</v>
      </c>
      <c r="AT67" s="37" t="n">
        <f aca="false">AN67/W67</f>
        <v>9.22666858641677E-005</v>
      </c>
      <c r="AU67" s="37" t="n">
        <f aca="false">AO67/W67</f>
        <v>0.411509418954188</v>
      </c>
      <c r="AV67" s="49" t="n">
        <f aca="false">AP67/W67</f>
        <v>0.0140245362513535</v>
      </c>
      <c r="AW67" s="39" t="n">
        <f aca="false">AK67*1000000</f>
        <v>47148.2764765897</v>
      </c>
      <c r="AX67" s="40" t="n">
        <f aca="false">AL67*1000000</f>
        <v>134709.361361685</v>
      </c>
      <c r="AY67" s="40" t="n">
        <f aca="false">AM67*1000000</f>
        <v>101032.021021264</v>
      </c>
      <c r="AZ67" s="40" t="n">
        <f aca="false">AN67*1000000</f>
        <v>33677.3403404212</v>
      </c>
      <c r="BA67" s="40" t="n">
        <f aca="false">AO67*1000000</f>
        <v>150200937.918279</v>
      </c>
      <c r="BB67" s="41" t="n">
        <f aca="false">AP67*1000000</f>
        <v>5118955.73174402</v>
      </c>
      <c r="BC67" s="39" t="n">
        <f aca="false">AQ67*1000000</f>
        <v>129.173360209835</v>
      </c>
      <c r="BD67" s="40" t="n">
        <f aca="false">AR67*1000000</f>
        <v>369.066743456671</v>
      </c>
      <c r="BE67" s="40" t="n">
        <f aca="false">AS67*1000000</f>
        <v>276.800057592503</v>
      </c>
      <c r="BF67" s="40" t="n">
        <f aca="false">AT67*1000000</f>
        <v>92.2666858641677</v>
      </c>
      <c r="BG67" s="40" t="n">
        <f aca="false">AU67*1000000</f>
        <v>411509.418954188</v>
      </c>
      <c r="BH67" s="41" t="n">
        <f aca="false">AV67*1000000</f>
        <v>14024.5362513535</v>
      </c>
      <c r="BI67" s="0" t="n">
        <v>0.1</v>
      </c>
      <c r="BJ67" s="0" t="n">
        <f aca="false">R67*BI67</f>
        <v>5.61289005673687</v>
      </c>
      <c r="BK67" s="0" t="n">
        <v>0.1</v>
      </c>
      <c r="BL67" s="0" t="n">
        <f aca="false">AI67*BK67</f>
        <v>5.42680849453004</v>
      </c>
      <c r="BM67" s="45" t="n">
        <v>336000</v>
      </c>
      <c r="BN67" s="45" t="n">
        <v>480000</v>
      </c>
      <c r="BO67" s="45" t="n">
        <v>360000</v>
      </c>
      <c r="BP67" s="45" t="n">
        <v>120000</v>
      </c>
      <c r="BQ67" s="45" t="n">
        <v>1070400000</v>
      </c>
      <c r="BR67" s="0" t="n">
        <f aca="false">AJ67*0.1</f>
        <v>0.00912</v>
      </c>
      <c r="BS67" s="0" t="n">
        <f aca="false">((((BJ67/R67)^2)+((BM67/AD67)^2))^(1/2))*AK67</f>
        <v>0.0194397323978804</v>
      </c>
      <c r="BT67" s="0" t="n">
        <f aca="false">((((BJ67/R67)^2)+((BN67/AE67)^2))^(1/2))*AL67</f>
        <v>0.0301219289210311</v>
      </c>
      <c r="BU67" s="0" t="n">
        <f aca="false">((((BJ67/R67)^2)+((BO67/AF67)^2))^(1/2))*AM67</f>
        <v>0.0225914466907733</v>
      </c>
      <c r="BV67" s="0" t="n">
        <f aca="false">((((BJ67/R67)^2)+((BP67/AG67)^2))^(1/2))*AN67</f>
        <v>0.00753048223025778</v>
      </c>
      <c r="BW67" s="0" t="n">
        <f aca="false">((((BJ67/R67)^2)+((BQ67/AH67)^2))^(1/2))*AO67</f>
        <v>61.9294332103904</v>
      </c>
      <c r="BX67" s="46" t="n">
        <f aca="false">((((BL67/AI67)^2)+((BR67/AJ67)^2))^(1/2))*AP67</f>
        <v>0.723929662101989</v>
      </c>
    </row>
    <row r="68" customFormat="false" ht="28" hidden="false" customHeight="false" outlineLevel="0" collapsed="false">
      <c r="A68" s="24" t="n">
        <v>4.6124111301363</v>
      </c>
      <c r="B68" s="24" t="n">
        <v>-74.1015523880244</v>
      </c>
      <c r="C68" s="47" t="n">
        <v>29</v>
      </c>
      <c r="D68" s="47" t="n">
        <v>25</v>
      </c>
      <c r="E68" s="47" t="n">
        <v>2318</v>
      </c>
      <c r="F68" s="27" t="s">
        <v>269</v>
      </c>
      <c r="G68" s="28" t="s">
        <v>270</v>
      </c>
      <c r="H68" s="27" t="s">
        <v>271</v>
      </c>
      <c r="I68" s="28" t="s">
        <v>155</v>
      </c>
      <c r="J68" s="28" t="s">
        <v>65</v>
      </c>
      <c r="K68" s="28" t="n">
        <v>17.8</v>
      </c>
      <c r="L68" s="28"/>
      <c r="M68" s="28" t="n">
        <v>1976</v>
      </c>
      <c r="N68" s="29" t="s">
        <v>124</v>
      </c>
      <c r="O68" s="29" t="s">
        <v>125</v>
      </c>
      <c r="P68" s="50" t="n">
        <v>0.00842863539816588</v>
      </c>
      <c r="Q68" s="31" t="n">
        <v>54.2680849453004</v>
      </c>
      <c r="R68" s="31" t="n">
        <v>56.1289005673687</v>
      </c>
      <c r="S68" s="4" t="s">
        <v>69</v>
      </c>
      <c r="T68" s="4"/>
      <c r="U68" s="4"/>
      <c r="V68" s="48" t="n">
        <f aca="false">IF(S68="m3_año",R68,IF(OR(O68="CG1",O68="CG3",O68="HG2"),T68,R68))</f>
        <v>56.1289005673687</v>
      </c>
      <c r="W68" s="28" t="n">
        <v>365</v>
      </c>
      <c r="X68" s="32" t="s">
        <v>78</v>
      </c>
      <c r="Y68" s="28" t="n">
        <v>120</v>
      </c>
      <c r="Z68" s="28" t="n">
        <v>1960</v>
      </c>
      <c r="AA68" s="32" t="s">
        <v>272</v>
      </c>
      <c r="AB68" s="32"/>
      <c r="AC68" s="33" t="s">
        <v>72</v>
      </c>
      <c r="AD68" s="33" t="n">
        <f aca="false">VLOOKUP($O68,Parámetros!$B$4:$H$25,3,0)</f>
        <v>840000</v>
      </c>
      <c r="AE68" s="33" t="n">
        <f aca="false">VLOOKUP($O68,Parámetros!$B$4:$H$25,4,0)</f>
        <v>2400000</v>
      </c>
      <c r="AF68" s="33" t="n">
        <f aca="false">VLOOKUP($O68,Parámetros!$B$4:$H$25,5,0)</f>
        <v>1800000</v>
      </c>
      <c r="AG68" s="33" t="n">
        <f aca="false">VLOOKUP($O68,Parámetros!$B$4:$H$25,6,0)</f>
        <v>600000</v>
      </c>
      <c r="AH68" s="33" t="n">
        <f aca="false">VLOOKUP($O68,Parámetros!$B$4:$H$25,7,0)</f>
        <v>2676000000</v>
      </c>
      <c r="AI68" s="51" t="n">
        <v>54.2680849453004</v>
      </c>
      <c r="AJ68" s="2" t="n">
        <v>0.0912</v>
      </c>
      <c r="AK68" s="34" t="n">
        <f aca="false">AD68*V68/1000000000</f>
        <v>0.0471482764765897</v>
      </c>
      <c r="AL68" s="34" t="n">
        <f aca="false">AE68*V68/1000000000</f>
        <v>0.134709361361685</v>
      </c>
      <c r="AM68" s="34" t="n">
        <f aca="false">AF68*V68/1000000000</f>
        <v>0.101032021021264</v>
      </c>
      <c r="AN68" s="34" t="n">
        <f aca="false">AG68*V68/1000000000</f>
        <v>0.0336773403404212</v>
      </c>
      <c r="AO68" s="34" t="n">
        <f aca="false">AH68*V68/1000000000</f>
        <v>150.200937918279</v>
      </c>
      <c r="AP68" s="35" t="n">
        <f aca="false">AJ68*AI68*EXP(P68*4)</f>
        <v>5.11895573174402</v>
      </c>
      <c r="AQ68" s="36" t="n">
        <f aca="false">AK68/W68</f>
        <v>0.000129173360209835</v>
      </c>
      <c r="AR68" s="37" t="n">
        <f aca="false">AL68/W68</f>
        <v>0.000369066743456671</v>
      </c>
      <c r="AS68" s="37" t="n">
        <f aca="false">AM68/W68</f>
        <v>0.000276800057592503</v>
      </c>
      <c r="AT68" s="37" t="n">
        <f aca="false">AN68/W68</f>
        <v>9.22666858641677E-005</v>
      </c>
      <c r="AU68" s="37" t="n">
        <f aca="false">AO68/W68</f>
        <v>0.411509418954188</v>
      </c>
      <c r="AV68" s="49" t="n">
        <f aca="false">AP68/W68</f>
        <v>0.0140245362513535</v>
      </c>
      <c r="AW68" s="39" t="n">
        <f aca="false">AK68*1000000</f>
        <v>47148.2764765897</v>
      </c>
      <c r="AX68" s="40" t="n">
        <f aca="false">AL68*1000000</f>
        <v>134709.361361685</v>
      </c>
      <c r="AY68" s="40" t="n">
        <f aca="false">AM68*1000000</f>
        <v>101032.021021264</v>
      </c>
      <c r="AZ68" s="40" t="n">
        <f aca="false">AN68*1000000</f>
        <v>33677.3403404212</v>
      </c>
      <c r="BA68" s="40" t="n">
        <f aca="false">AO68*1000000</f>
        <v>150200937.918279</v>
      </c>
      <c r="BB68" s="41" t="n">
        <f aca="false">AP68*1000000</f>
        <v>5118955.73174402</v>
      </c>
      <c r="BC68" s="39" t="n">
        <f aca="false">AQ68*1000000</f>
        <v>129.173360209835</v>
      </c>
      <c r="BD68" s="40" t="n">
        <f aca="false">AR68*1000000</f>
        <v>369.066743456671</v>
      </c>
      <c r="BE68" s="40" t="n">
        <f aca="false">AS68*1000000</f>
        <v>276.800057592503</v>
      </c>
      <c r="BF68" s="40" t="n">
        <f aca="false">AT68*1000000</f>
        <v>92.2666858641677</v>
      </c>
      <c r="BG68" s="40" t="n">
        <f aca="false">AU68*1000000</f>
        <v>411509.418954188</v>
      </c>
      <c r="BH68" s="41" t="n">
        <f aca="false">AV68*1000000</f>
        <v>14024.5362513535</v>
      </c>
      <c r="BI68" s="0" t="n">
        <v>0.1</v>
      </c>
      <c r="BJ68" s="0" t="n">
        <f aca="false">R68*BI68</f>
        <v>5.61289005673687</v>
      </c>
      <c r="BK68" s="0" t="n">
        <v>0.1</v>
      </c>
      <c r="BL68" s="0" t="n">
        <f aca="false">AI68*BK68</f>
        <v>5.42680849453004</v>
      </c>
      <c r="BM68" s="45" t="n">
        <v>336000</v>
      </c>
      <c r="BN68" s="45" t="n">
        <v>480000</v>
      </c>
      <c r="BO68" s="45" t="n">
        <v>360000</v>
      </c>
      <c r="BP68" s="45" t="n">
        <v>120000</v>
      </c>
      <c r="BQ68" s="45" t="n">
        <v>1070400000</v>
      </c>
      <c r="BR68" s="0" t="n">
        <f aca="false">AJ68*0.1</f>
        <v>0.00912</v>
      </c>
      <c r="BS68" s="0" t="n">
        <f aca="false">((((BJ68/R68)^2)+((BM68/AD68)^2))^(1/2))*AK68</f>
        <v>0.0194397323978804</v>
      </c>
      <c r="BT68" s="0" t="n">
        <f aca="false">((((BJ68/R68)^2)+((BN68/AE68)^2))^(1/2))*AL68</f>
        <v>0.0301219289210311</v>
      </c>
      <c r="BU68" s="0" t="n">
        <f aca="false">((((BJ68/R68)^2)+((BO68/AF68)^2))^(1/2))*AM68</f>
        <v>0.0225914466907733</v>
      </c>
      <c r="BV68" s="0" t="n">
        <f aca="false">((((BJ68/R68)^2)+((BP68/AG68)^2))^(1/2))*AN68</f>
        <v>0.00753048223025778</v>
      </c>
      <c r="BW68" s="0" t="n">
        <f aca="false">((((BJ68/R68)^2)+((BQ68/AH68)^2))^(1/2))*AO68</f>
        <v>61.9294332103904</v>
      </c>
      <c r="BX68" s="46" t="n">
        <f aca="false">((((BL68/AI68)^2)+((BR68/AJ68)^2))^(1/2))*AP68</f>
        <v>0.723929662101989</v>
      </c>
    </row>
    <row r="69" customFormat="false" ht="30" hidden="false" customHeight="true" outlineLevel="0" collapsed="false">
      <c r="A69" s="24" t="n">
        <v>4.6124111301363</v>
      </c>
      <c r="B69" s="24" t="n">
        <v>-74.1015523880244</v>
      </c>
      <c r="C69" s="47" t="n">
        <v>29</v>
      </c>
      <c r="D69" s="47" t="n">
        <v>25</v>
      </c>
      <c r="E69" s="47" t="n">
        <v>2318</v>
      </c>
      <c r="F69" s="27" t="s">
        <v>269</v>
      </c>
      <c r="G69" s="28" t="s">
        <v>270</v>
      </c>
      <c r="H69" s="27" t="s">
        <v>271</v>
      </c>
      <c r="I69" s="28" t="s">
        <v>155</v>
      </c>
      <c r="J69" s="28" t="s">
        <v>65</v>
      </c>
      <c r="K69" s="28" t="n">
        <v>47.8</v>
      </c>
      <c r="L69" s="28"/>
      <c r="M69" s="28" t="n">
        <v>1973</v>
      </c>
      <c r="N69" s="29" t="s">
        <v>67</v>
      </c>
      <c r="O69" s="29" t="s">
        <v>68</v>
      </c>
      <c r="P69" s="50" t="n">
        <v>0.00842863539816588</v>
      </c>
      <c r="Q69" s="31" t="n">
        <v>206460</v>
      </c>
      <c r="R69" s="31" t="n">
        <v>213539.372594766</v>
      </c>
      <c r="S69" s="29" t="s">
        <v>69</v>
      </c>
      <c r="T69" s="29"/>
      <c r="U69" s="29"/>
      <c r="V69" s="48" t="n">
        <f aca="false">IF(S69="m3_año",R69,IF(OR(O69="CG1",O69="CG3",O69="HG2"),T69,R69))</f>
        <v>213539.372594766</v>
      </c>
      <c r="W69" s="28" t="n">
        <v>365</v>
      </c>
      <c r="X69" s="32" t="s">
        <v>78</v>
      </c>
      <c r="Y69" s="28" t="n">
        <v>120</v>
      </c>
      <c r="Z69" s="28" t="n">
        <v>1960</v>
      </c>
      <c r="AA69" s="32" t="s">
        <v>272</v>
      </c>
      <c r="AB69" s="32"/>
      <c r="AC69" s="33" t="s">
        <v>72</v>
      </c>
      <c r="AD69" s="33" t="n">
        <f aca="false">VLOOKUP($O69,Parámetros!$B$4:$H$25,3,0)</f>
        <v>46.3856216091623</v>
      </c>
      <c r="AE69" s="33" t="n">
        <f aca="false">VLOOKUP($O69,Parámetros!$B$4:$H$25,4,0)</f>
        <v>1074.85364414012</v>
      </c>
      <c r="AF69" s="33" t="n">
        <f aca="false">VLOOKUP($O69,Parámetros!$B$4:$H$25,5,0)</f>
        <v>5.41099102083891</v>
      </c>
      <c r="AG69" s="33" t="n">
        <f aca="false">VLOOKUP($O69,Parámetros!$B$4:$H$25,6,0)</f>
        <v>1344</v>
      </c>
      <c r="AH69" s="33" t="n">
        <f aca="false">VLOOKUP($O69,Parámetros!$B$4:$H$25,7,0)</f>
        <v>1920000</v>
      </c>
      <c r="AI69" s="51" t="n">
        <v>206460</v>
      </c>
      <c r="AJ69" s="52" t="n">
        <v>8.8E-008</v>
      </c>
      <c r="AK69" s="34" t="n">
        <f aca="false">AD69*V69/1000000000</f>
        <v>0.00990515653583874</v>
      </c>
      <c r="AL69" s="34" t="n">
        <f aca="false">AE69*V69/1000000000</f>
        <v>0.229523572800879</v>
      </c>
      <c r="AM69" s="34" t="n">
        <f aca="false">AF69*V69/1000000000</f>
        <v>0.00115545962770585</v>
      </c>
      <c r="AN69" s="34" t="n">
        <f aca="false">AG69*V69/1000000000</f>
        <v>0.286996916767365</v>
      </c>
      <c r="AO69" s="34" t="n">
        <f aca="false">AH69*V69/1000000000</f>
        <v>409.995595381951</v>
      </c>
      <c r="AP69" s="35" t="n">
        <f aca="false">AJ69*AI69*EXP(P69*4)</f>
        <v>0.0187914647883394</v>
      </c>
      <c r="AQ69" s="36" t="n">
        <f aca="false">AK69/W69</f>
        <v>2.71374151666815E-005</v>
      </c>
      <c r="AR69" s="37" t="n">
        <f aca="false">AL69/W69</f>
        <v>0.000628831706303778</v>
      </c>
      <c r="AS69" s="37" t="n">
        <f aca="false">AM69/W69</f>
        <v>3.16564281563247E-006</v>
      </c>
      <c r="AT69" s="37" t="n">
        <f aca="false">AN69/W69</f>
        <v>0.000786292922650316</v>
      </c>
      <c r="AU69" s="37" t="n">
        <f aca="false">AO69/W69</f>
        <v>1.12327560378617</v>
      </c>
      <c r="AV69" s="49" t="n">
        <f aca="false">AP69/W69</f>
        <v>5.14834651735327E-005</v>
      </c>
      <c r="AW69" s="39" t="n">
        <f aca="false">AK69*1000000</f>
        <v>9905.15653583874</v>
      </c>
      <c r="AX69" s="40" t="n">
        <f aca="false">AL69*1000000</f>
        <v>229523.572800879</v>
      </c>
      <c r="AY69" s="40" t="n">
        <f aca="false">AM69*1000000</f>
        <v>1155.45962770585</v>
      </c>
      <c r="AZ69" s="40" t="n">
        <f aca="false">AN69*1000000</f>
        <v>286996.916767365</v>
      </c>
      <c r="BA69" s="40" t="n">
        <f aca="false">AO69*1000000</f>
        <v>409995595.381951</v>
      </c>
      <c r="BB69" s="41" t="n">
        <f aca="false">AP69*1000000</f>
        <v>18791.4647883394</v>
      </c>
      <c r="BC69" s="39" t="n">
        <f aca="false">AQ69*1000000</f>
        <v>27.1374151666815</v>
      </c>
      <c r="BD69" s="40" t="n">
        <f aca="false">AR69*1000000</f>
        <v>628.831706303778</v>
      </c>
      <c r="BE69" s="40" t="n">
        <f aca="false">AS69*1000000</f>
        <v>3.16564281563247</v>
      </c>
      <c r="BF69" s="40" t="n">
        <f aca="false">AT69*1000000</f>
        <v>786.292922650316</v>
      </c>
      <c r="BG69" s="40" t="n">
        <f aca="false">AU69*1000000</f>
        <v>1123275.60378617</v>
      </c>
      <c r="BH69" s="41" t="n">
        <f aca="false">AV69*1000000</f>
        <v>51.4834651735327</v>
      </c>
      <c r="BI69" s="0" t="n">
        <v>0.1</v>
      </c>
      <c r="BJ69" s="0" t="n">
        <f aca="false">R69*BI69</f>
        <v>21353.9372594766</v>
      </c>
      <c r="BK69" s="0" t="n">
        <v>0.1</v>
      </c>
      <c r="BL69" s="0" t="n">
        <f aca="false">AI69*BK69</f>
        <v>20646</v>
      </c>
      <c r="BM69" s="45" t="n">
        <v>17.6498016718255</v>
      </c>
      <c r="BN69" s="45" t="n">
        <v>910.91550745518</v>
      </c>
      <c r="BO69" s="45" t="n">
        <v>5.31099102083891</v>
      </c>
      <c r="BP69" s="45" t="n">
        <v>537.6</v>
      </c>
      <c r="BQ69" s="45" t="n">
        <v>384000</v>
      </c>
      <c r="BR69" s="0" t="n">
        <f aca="false">AJ69*0.1</f>
        <v>8.8E-009</v>
      </c>
      <c r="BS69" s="0" t="n">
        <f aca="false">((((BJ69/R69)^2)+((BM69/AD69)^2))^(1/2))*AK69</f>
        <v>0.00389691369275529</v>
      </c>
      <c r="BT69" s="0" t="n">
        <f aca="false">((((BJ69/R69)^2)+((BN69/AE69)^2))^(1/2))*AL69</f>
        <v>0.195865800397469</v>
      </c>
      <c r="BU69" s="0" t="n">
        <f aca="false">((((BJ69/R69)^2)+((BO69/AF69)^2))^(1/2))*AM69</f>
        <v>0.00113997657283623</v>
      </c>
      <c r="BV69" s="0" t="n">
        <f aca="false">((((BJ69/R69)^2)+((BP69/AG69)^2))^(1/2))*AN69</f>
        <v>0.118331860205845</v>
      </c>
      <c r="BW69" s="0" t="n">
        <f aca="false">((((BJ69/R69)^2)+((BQ69/AH69)^2))^(1/2))*AO69</f>
        <v>91.6778021749541</v>
      </c>
      <c r="BX69" s="46" t="n">
        <f aca="false">((((BL69/AI69)^2)+((BR69/AJ69)^2))^(1/2))*AP69</f>
        <v>0.00265751443605261</v>
      </c>
    </row>
    <row r="70" customFormat="false" ht="30" hidden="false" customHeight="true" outlineLevel="0" collapsed="false">
      <c r="A70" s="24" t="n">
        <v>4.6124111301363</v>
      </c>
      <c r="B70" s="24" t="n">
        <v>-74.1015523880244</v>
      </c>
      <c r="C70" s="47" t="n">
        <v>29</v>
      </c>
      <c r="D70" s="47" t="n">
        <v>25</v>
      </c>
      <c r="E70" s="47" t="n">
        <v>2318</v>
      </c>
      <c r="F70" s="27" t="s">
        <v>269</v>
      </c>
      <c r="G70" s="28" t="s">
        <v>270</v>
      </c>
      <c r="H70" s="27" t="s">
        <v>271</v>
      </c>
      <c r="I70" s="28" t="s">
        <v>155</v>
      </c>
      <c r="J70" s="28" t="s">
        <v>65</v>
      </c>
      <c r="K70" s="28" t="n">
        <v>89.6</v>
      </c>
      <c r="L70" s="28"/>
      <c r="M70" s="28" t="n">
        <v>1979</v>
      </c>
      <c r="N70" s="29" t="s">
        <v>67</v>
      </c>
      <c r="O70" s="29" t="s">
        <v>68</v>
      </c>
      <c r="P70" s="50" t="n">
        <v>0.00842863539816588</v>
      </c>
      <c r="Q70" s="31" t="n">
        <v>481600</v>
      </c>
      <c r="R70" s="31" t="n">
        <v>498113.735549935</v>
      </c>
      <c r="S70" s="29" t="s">
        <v>69</v>
      </c>
      <c r="T70" s="29"/>
      <c r="U70" s="29"/>
      <c r="V70" s="48" t="n">
        <f aca="false">IF(S70="m3_año",R70,IF(OR(O70="CG1",O70="CG3",O70="HG2"),T70,R70))</f>
        <v>498113.735549935</v>
      </c>
      <c r="W70" s="28" t="n">
        <v>365</v>
      </c>
      <c r="X70" s="32" t="s">
        <v>78</v>
      </c>
      <c r="Y70" s="28" t="n">
        <v>120</v>
      </c>
      <c r="Z70" s="28" t="n">
        <v>1960</v>
      </c>
      <c r="AA70" s="32" t="s">
        <v>272</v>
      </c>
      <c r="AB70" s="32"/>
      <c r="AC70" s="33" t="s">
        <v>72</v>
      </c>
      <c r="AD70" s="33" t="n">
        <f aca="false">VLOOKUP($O70,Parámetros!$B$4:$H$25,3,0)</f>
        <v>46.3856216091623</v>
      </c>
      <c r="AE70" s="33" t="n">
        <f aca="false">VLOOKUP($O70,Parámetros!$B$4:$H$25,4,0)</f>
        <v>1074.85364414012</v>
      </c>
      <c r="AF70" s="33" t="n">
        <f aca="false">VLOOKUP($O70,Parámetros!$B$4:$H$25,5,0)</f>
        <v>5.41099102083891</v>
      </c>
      <c r="AG70" s="33" t="n">
        <f aca="false">VLOOKUP($O70,Parámetros!$B$4:$H$25,6,0)</f>
        <v>1344</v>
      </c>
      <c r="AH70" s="33" t="n">
        <f aca="false">VLOOKUP($O70,Parámetros!$B$4:$H$25,7,0)</f>
        <v>1920000</v>
      </c>
      <c r="AI70" s="51" t="n">
        <v>481600</v>
      </c>
      <c r="AJ70" s="52" t="n">
        <v>8.8E-008</v>
      </c>
      <c r="AK70" s="34" t="n">
        <f aca="false">AD70*V70/1000000000</f>
        <v>0.0231053152555456</v>
      </c>
      <c r="AL70" s="34" t="n">
        <f aca="false">AE70*V70/1000000000</f>
        <v>0.535399363852096</v>
      </c>
      <c r="AM70" s="34" t="n">
        <f aca="false">AF70*V70/1000000000</f>
        <v>0.00269528895041723</v>
      </c>
      <c r="AN70" s="34" t="n">
        <f aca="false">AG70*V70/1000000000</f>
        <v>0.669464860579113</v>
      </c>
      <c r="AO70" s="34" t="n">
        <f aca="false">AH70*V70/1000000000</f>
        <v>956.378372255875</v>
      </c>
      <c r="AP70" s="35" t="n">
        <f aca="false">AJ70*AI70*EXP(P70*4)</f>
        <v>0.0438340087283943</v>
      </c>
      <c r="AQ70" s="36" t="n">
        <f aca="false">AK70/W70</f>
        <v>6.33022335768373E-005</v>
      </c>
      <c r="AR70" s="37" t="n">
        <f aca="false">AL70/W70</f>
        <v>0.00146684757219752</v>
      </c>
      <c r="AS70" s="37" t="n">
        <f aca="false">AM70/W70</f>
        <v>7.38435328881432E-006</v>
      </c>
      <c r="AT70" s="37" t="n">
        <f aca="false">AN70/W70</f>
        <v>0.00183415030295647</v>
      </c>
      <c r="AU70" s="37" t="n">
        <f aca="false">AO70/W70</f>
        <v>2.62021471850925</v>
      </c>
      <c r="AV70" s="49" t="n">
        <f aca="false">AP70/W70</f>
        <v>0.00012009317459834</v>
      </c>
      <c r="AW70" s="39" t="n">
        <f aca="false">AK70*1000000</f>
        <v>23105.3152555456</v>
      </c>
      <c r="AX70" s="40" t="n">
        <f aca="false">AL70*1000000</f>
        <v>535399.363852096</v>
      </c>
      <c r="AY70" s="40" t="n">
        <f aca="false">AM70*1000000</f>
        <v>2695.28895041723</v>
      </c>
      <c r="AZ70" s="40" t="n">
        <f aca="false">AN70*1000000</f>
        <v>669464.860579113</v>
      </c>
      <c r="BA70" s="40" t="n">
        <f aca="false">AO70*1000000</f>
        <v>956378372.255875</v>
      </c>
      <c r="BB70" s="41" t="n">
        <f aca="false">AP70*1000000</f>
        <v>43834.0087283943</v>
      </c>
      <c r="BC70" s="39" t="n">
        <f aca="false">AQ70*1000000</f>
        <v>63.3022335768373</v>
      </c>
      <c r="BD70" s="40" t="n">
        <f aca="false">AR70*1000000</f>
        <v>1466.84757219752</v>
      </c>
      <c r="BE70" s="40" t="n">
        <f aca="false">AS70*1000000</f>
        <v>7.38435328881432</v>
      </c>
      <c r="BF70" s="40" t="n">
        <f aca="false">AT70*1000000</f>
        <v>1834.15030295647</v>
      </c>
      <c r="BG70" s="40" t="n">
        <f aca="false">AU70*1000000</f>
        <v>2620214.71850925</v>
      </c>
      <c r="BH70" s="41" t="n">
        <f aca="false">AV70*1000000</f>
        <v>120.09317459834</v>
      </c>
      <c r="BI70" s="0" t="n">
        <v>0.1</v>
      </c>
      <c r="BJ70" s="0" t="n">
        <f aca="false">R70*BI70</f>
        <v>49811.3735549935</v>
      </c>
      <c r="BK70" s="0" t="n">
        <v>0.1</v>
      </c>
      <c r="BL70" s="0" t="n">
        <f aca="false">AI70*BK70</f>
        <v>48160</v>
      </c>
      <c r="BM70" s="45" t="n">
        <v>17.6498016718255</v>
      </c>
      <c r="BN70" s="45" t="n">
        <v>910.91550745518</v>
      </c>
      <c r="BO70" s="45" t="n">
        <v>5.31099102083891</v>
      </c>
      <c r="BP70" s="45" t="n">
        <v>537.6</v>
      </c>
      <c r="BQ70" s="45" t="n">
        <v>384000</v>
      </c>
      <c r="BR70" s="0" t="n">
        <f aca="false">AJ70*0.1</f>
        <v>8.8E-009</v>
      </c>
      <c r="BS70" s="0" t="n">
        <f aca="false">((((BJ70/R70)^2)+((BM70/AD70)^2))^(1/2))*AK70</f>
        <v>0.00909015612918217</v>
      </c>
      <c r="BT70" s="0" t="n">
        <f aca="false">((((BJ70/R70)^2)+((BN70/AE70)^2))^(1/2))*AL70</f>
        <v>0.456887384827189</v>
      </c>
      <c r="BU70" s="0" t="n">
        <f aca="false">((((BJ70/R70)^2)+((BO70/AF70)^2))^(1/2))*AM70</f>
        <v>0.00265917232140816</v>
      </c>
      <c r="BV70" s="0" t="n">
        <f aca="false">((((BJ70/R70)^2)+((BP70/AG70)^2))^(1/2))*AN70</f>
        <v>0.276027433280708</v>
      </c>
      <c r="BW70" s="0" t="n">
        <f aca="false">((((BJ70/R70)^2)+((BQ70/AH70)^2))^(1/2))*AO70</f>
        <v>213.852705257474</v>
      </c>
      <c r="BX70" s="46" t="n">
        <f aca="false">((((BL70/AI70)^2)+((BR70/AJ70)^2))^(1/2))*AP70</f>
        <v>0.00619906496368758</v>
      </c>
    </row>
    <row r="71" customFormat="false" ht="45" hidden="false" customHeight="true" outlineLevel="0" collapsed="false">
      <c r="A71" s="24" t="n">
        <v>4.64316670117026</v>
      </c>
      <c r="B71" s="24" t="n">
        <v>-74.1206464815455</v>
      </c>
      <c r="C71" s="47" t="n">
        <v>27</v>
      </c>
      <c r="D71" s="47" t="n">
        <v>29</v>
      </c>
      <c r="E71" s="47" t="n">
        <v>1875</v>
      </c>
      <c r="F71" s="27" t="s">
        <v>273</v>
      </c>
      <c r="G71" s="28" t="s">
        <v>274</v>
      </c>
      <c r="H71" s="27" t="s">
        <v>275</v>
      </c>
      <c r="I71" s="28" t="s">
        <v>155</v>
      </c>
      <c r="J71" s="28" t="s">
        <v>65</v>
      </c>
      <c r="K71" s="28" t="n">
        <v>94.81</v>
      </c>
      <c r="L71" s="28"/>
      <c r="M71" s="28" t="n">
        <v>2003</v>
      </c>
      <c r="N71" s="29" t="s">
        <v>67</v>
      </c>
      <c r="O71" s="29" t="s">
        <v>68</v>
      </c>
      <c r="P71" s="56" t="n">
        <v>0.00426891489573758</v>
      </c>
      <c r="Q71" s="31" t="n">
        <v>3857.14285714286</v>
      </c>
      <c r="R71" s="31" t="n">
        <v>3923.57165924878</v>
      </c>
      <c r="S71" s="29" t="s">
        <v>69</v>
      </c>
      <c r="T71" s="29"/>
      <c r="U71" s="29"/>
      <c r="V71" s="48" t="n">
        <f aca="false">IF(S71="m3_año",R71,IF(OR(O71="CG1",O71="CG3",O71="HG2"),T71,R71))</f>
        <v>3923.57165924878</v>
      </c>
      <c r="W71" s="28" t="n">
        <v>365</v>
      </c>
      <c r="X71" s="32" t="s">
        <v>98</v>
      </c>
      <c r="Y71" s="28"/>
      <c r="Z71" s="28" t="n">
        <v>2920</v>
      </c>
      <c r="AA71" s="32" t="s">
        <v>276</v>
      </c>
      <c r="AB71" s="32" t="s">
        <v>277</v>
      </c>
      <c r="AC71" s="33" t="s">
        <v>72</v>
      </c>
      <c r="AD71" s="33" t="n">
        <f aca="false">VLOOKUP($O71,Parámetros!$B$4:$H$25,3,0)</f>
        <v>46.3856216091623</v>
      </c>
      <c r="AE71" s="33" t="n">
        <f aca="false">VLOOKUP($O71,Parámetros!$B$4:$H$25,4,0)</f>
        <v>1074.85364414012</v>
      </c>
      <c r="AF71" s="33" t="n">
        <f aca="false">VLOOKUP($O71,Parámetros!$B$4:$H$25,5,0)</f>
        <v>5.41099102083891</v>
      </c>
      <c r="AG71" s="33" t="n">
        <f aca="false">VLOOKUP($O71,Parámetros!$B$4:$H$25,6,0)</f>
        <v>1344</v>
      </c>
      <c r="AH71" s="33" t="n">
        <f aca="false">VLOOKUP($O71,Parámetros!$B$4:$H$25,7,0)</f>
        <v>1920000</v>
      </c>
      <c r="AI71" s="2" t="n">
        <v>1159.09146341463</v>
      </c>
      <c r="AJ71" s="2" t="n">
        <v>0.000142</v>
      </c>
      <c r="AK71" s="34" t="n">
        <f aca="false">AD71*V71/1000000000</f>
        <v>0.000181997310342347</v>
      </c>
      <c r="AL71" s="34" t="n">
        <f aca="false">AE71*V71/1000000000</f>
        <v>0.00421726529598845</v>
      </c>
      <c r="AM71" s="34" t="n">
        <f aca="false">AF71*V71/1000000000</f>
        <v>2.12304110178132E-005</v>
      </c>
      <c r="AN71" s="34" t="n">
        <f aca="false">AG71*V71/1000000000</f>
        <v>0.00527328031003036</v>
      </c>
      <c r="AO71" s="34" t="n">
        <f aca="false">AH71*V71/1000000000</f>
        <v>7.53325758575766</v>
      </c>
      <c r="AP71" s="35" t="n">
        <f aca="false">AJ71*AI71*EXP(P71*4)</f>
        <v>0.167425620216031</v>
      </c>
      <c r="AQ71" s="36" t="n">
        <f aca="false">AK71/W71</f>
        <v>4.98622768061225E-007</v>
      </c>
      <c r="AR71" s="37" t="n">
        <f aca="false">AL71/W71</f>
        <v>1.15541514958588E-005</v>
      </c>
      <c r="AS71" s="37" t="n">
        <f aca="false">AM71/W71</f>
        <v>5.81655096378443E-008</v>
      </c>
      <c r="AT71" s="37" t="n">
        <f aca="false">AN71/W71</f>
        <v>1.44473433151517E-005</v>
      </c>
      <c r="AU71" s="37" t="n">
        <f aca="false">AO71/W71</f>
        <v>0.0206390618787881</v>
      </c>
      <c r="AV71" s="49" t="n">
        <f aca="false">AP71/W71</f>
        <v>0.00045870032935899</v>
      </c>
      <c r="AW71" s="39" t="n">
        <f aca="false">AK71*1000000</f>
        <v>181.997310342347</v>
      </c>
      <c r="AX71" s="40" t="n">
        <f aca="false">AL71*1000000</f>
        <v>4217.26529598845</v>
      </c>
      <c r="AY71" s="40" t="n">
        <f aca="false">AM71*1000000</f>
        <v>21.2304110178132</v>
      </c>
      <c r="AZ71" s="40" t="n">
        <f aca="false">AN71*1000000</f>
        <v>5273.28031003036</v>
      </c>
      <c r="BA71" s="40" t="n">
        <f aca="false">AO71*1000000</f>
        <v>7533257.58575766</v>
      </c>
      <c r="BB71" s="41" t="n">
        <f aca="false">AP71*1000000</f>
        <v>167425.620216031</v>
      </c>
      <c r="BC71" s="39" t="n">
        <f aca="false">AQ71*1000000</f>
        <v>0.498622768061225</v>
      </c>
      <c r="BD71" s="40" t="n">
        <f aca="false">AR71*1000000</f>
        <v>11.5541514958588</v>
      </c>
      <c r="BE71" s="40" t="n">
        <f aca="false">AS71*1000000</f>
        <v>0.0581655096378443</v>
      </c>
      <c r="BF71" s="40" t="n">
        <f aca="false">AT71*1000000</f>
        <v>14.4473433151517</v>
      </c>
      <c r="BG71" s="40" t="n">
        <f aca="false">AU71*1000000</f>
        <v>20639.0618787881</v>
      </c>
      <c r="BH71" s="41" t="n">
        <f aca="false">AV71*1000000</f>
        <v>458.70032935899</v>
      </c>
      <c r="BI71" s="0" t="n">
        <v>0.1</v>
      </c>
      <c r="BJ71" s="0" t="n">
        <f aca="false">R71*BI71</f>
        <v>392.357165924878</v>
      </c>
      <c r="BK71" s="0" t="n">
        <v>0.1</v>
      </c>
      <c r="BL71" s="0" t="n">
        <f aca="false">AI71*BK71</f>
        <v>115.909146341463</v>
      </c>
      <c r="BM71" s="45" t="n">
        <v>17.6498016718255</v>
      </c>
      <c r="BN71" s="45" t="n">
        <v>910.91550745518</v>
      </c>
      <c r="BO71" s="45" t="n">
        <v>5.31099102083891</v>
      </c>
      <c r="BP71" s="45" t="n">
        <v>537.6</v>
      </c>
      <c r="BQ71" s="45" t="n">
        <v>384000</v>
      </c>
      <c r="BR71" s="0" t="n">
        <f aca="false">AJ71*0.1</f>
        <v>1.42E-005</v>
      </c>
      <c r="BS71" s="0" t="n">
        <f aca="false">((((BJ71/R71)^2)+((BM71/AD71)^2))^(1/2))*AK71</f>
        <v>7.16018780876005E-005</v>
      </c>
      <c r="BT71" s="0" t="n">
        <f aca="false">((((BJ71/R71)^2)+((BN71/AE71)^2))^(1/2))*AL71</f>
        <v>0.003598837507657</v>
      </c>
      <c r="BU71" s="0" t="n">
        <f aca="false">((((BJ71/R71)^2)+((BO71/AF71)^2))^(1/2))*AM71</f>
        <v>2.09459254236725E-005</v>
      </c>
      <c r="BV71" s="0" t="n">
        <f aca="false">((((BJ71/R71)^2)+((BP71/AG71)^2))^(1/2))*AN71</f>
        <v>0.0021742291711745</v>
      </c>
      <c r="BW71" s="0" t="n">
        <f aca="false">((((BJ71/R71)^2)+((BQ71/AH71)^2))^(1/2))*AO71</f>
        <v>1.68448760537701</v>
      </c>
      <c r="BX71" s="46" t="n">
        <f aca="false">((((BL71/AI71)^2)+((BR71/AJ71)^2))^(1/2))*AP71</f>
        <v>0.0236775582798239</v>
      </c>
    </row>
    <row r="72" customFormat="false" ht="45" hidden="false" customHeight="true" outlineLevel="0" collapsed="false">
      <c r="A72" s="24" t="n">
        <v>4.64316670117026</v>
      </c>
      <c r="B72" s="24" t="n">
        <v>-74.1206464815455</v>
      </c>
      <c r="C72" s="47" t="n">
        <v>27</v>
      </c>
      <c r="D72" s="47" t="n">
        <v>29</v>
      </c>
      <c r="E72" s="47" t="n">
        <v>1875</v>
      </c>
      <c r="F72" s="27" t="s">
        <v>273</v>
      </c>
      <c r="G72" s="28" t="s">
        <v>274</v>
      </c>
      <c r="H72" s="27" t="s">
        <v>275</v>
      </c>
      <c r="I72" s="28" t="s">
        <v>155</v>
      </c>
      <c r="J72" s="28" t="s">
        <v>65</v>
      </c>
      <c r="K72" s="28" t="n">
        <v>100.78</v>
      </c>
      <c r="L72" s="28"/>
      <c r="M72" s="28" t="n">
        <v>2004</v>
      </c>
      <c r="N72" s="29" t="s">
        <v>67</v>
      </c>
      <c r="O72" s="29" t="s">
        <v>68</v>
      </c>
      <c r="P72" s="56" t="n">
        <v>0.00426891489573758</v>
      </c>
      <c r="Q72" s="31" t="n">
        <v>5833.33333333333</v>
      </c>
      <c r="R72" s="31" t="n">
        <v>5933.79664516018</v>
      </c>
      <c r="S72" s="29" t="s">
        <v>69</v>
      </c>
      <c r="T72" s="29"/>
      <c r="U72" s="29"/>
      <c r="V72" s="48" t="n">
        <f aca="false">IF(S72="m3_año",R72,IF(OR(O72="CG1",O72="CG3",O72="HG2"),T72,R72))</f>
        <v>5933.79664516018</v>
      </c>
      <c r="W72" s="28" t="n">
        <v>365</v>
      </c>
      <c r="X72" s="54"/>
      <c r="Y72" s="28"/>
      <c r="Z72" s="28" t="n">
        <v>8760</v>
      </c>
      <c r="AA72" s="32" t="s">
        <v>276</v>
      </c>
      <c r="AB72" s="32" t="s">
        <v>277</v>
      </c>
      <c r="AC72" s="33" t="s">
        <v>72</v>
      </c>
      <c r="AD72" s="33" t="n">
        <f aca="false">VLOOKUP($O72,Parámetros!$B$4:$H$25,3,0)</f>
        <v>46.3856216091623</v>
      </c>
      <c r="AE72" s="33" t="n">
        <f aca="false">VLOOKUP($O72,Parámetros!$B$4:$H$25,4,0)</f>
        <v>1074.85364414012</v>
      </c>
      <c r="AF72" s="33" t="n">
        <f aca="false">VLOOKUP($O72,Parámetros!$B$4:$H$25,5,0)</f>
        <v>5.41099102083891</v>
      </c>
      <c r="AG72" s="33" t="n">
        <f aca="false">VLOOKUP($O72,Parámetros!$B$4:$H$25,6,0)</f>
        <v>1344</v>
      </c>
      <c r="AH72" s="33" t="n">
        <f aca="false">VLOOKUP($O72,Parámetros!$B$4:$H$25,7,0)</f>
        <v>1920000</v>
      </c>
      <c r="AI72" s="2" t="n">
        <v>1159.09146341463</v>
      </c>
      <c r="AJ72" s="2" t="n">
        <v>0.000142</v>
      </c>
      <c r="AK72" s="34" t="n">
        <f aca="false">AD72*V72/1000000000</f>
        <v>0.000275242845888117</v>
      </c>
      <c r="AL72" s="34" t="n">
        <f aca="false">AE72*V72/1000000000</f>
        <v>0.00637796294763684</v>
      </c>
      <c r="AM72" s="34" t="n">
        <f aca="false">AF72*V72/1000000000</f>
        <v>3.21077203664458E-005</v>
      </c>
      <c r="AN72" s="34" t="n">
        <f aca="false">AG72*V72/1000000000</f>
        <v>0.00797502269109528</v>
      </c>
      <c r="AO72" s="34" t="n">
        <f aca="false">AH72*V72/1000000000</f>
        <v>11.3928895587075</v>
      </c>
      <c r="AP72" s="35" t="n">
        <f aca="false">AJ72*AI72*EXP(P72*4)</f>
        <v>0.167425620216031</v>
      </c>
      <c r="AQ72" s="36" t="n">
        <f aca="false">AK72/W72</f>
        <v>7.54089988734567E-007</v>
      </c>
      <c r="AR72" s="37" t="n">
        <f aca="false">AL72/W72</f>
        <v>1.7473871089416E-005</v>
      </c>
      <c r="AS72" s="37" t="n">
        <f aca="false">AM72/W72</f>
        <v>8.79663571683446E-008</v>
      </c>
      <c r="AT72" s="37" t="n">
        <f aca="false">AN72/W72</f>
        <v>2.18493772358775E-005</v>
      </c>
      <c r="AU72" s="37" t="n">
        <f aca="false">AO72/W72</f>
        <v>0.0312133960512535</v>
      </c>
      <c r="AV72" s="49" t="n">
        <f aca="false">AP72/W72</f>
        <v>0.00045870032935899</v>
      </c>
      <c r="AW72" s="39" t="n">
        <f aca="false">AK72*1000000</f>
        <v>275.242845888117</v>
      </c>
      <c r="AX72" s="40" t="n">
        <f aca="false">AL72*1000000</f>
        <v>6377.96294763684</v>
      </c>
      <c r="AY72" s="40" t="n">
        <f aca="false">AM72*1000000</f>
        <v>32.1077203664458</v>
      </c>
      <c r="AZ72" s="40" t="n">
        <f aca="false">AN72*1000000</f>
        <v>7975.02269109528</v>
      </c>
      <c r="BA72" s="40" t="n">
        <f aca="false">AO72*1000000</f>
        <v>11392889.5587075</v>
      </c>
      <c r="BB72" s="41" t="n">
        <f aca="false">AP72*1000000</f>
        <v>167425.620216031</v>
      </c>
      <c r="BC72" s="39" t="n">
        <f aca="false">AQ72*1000000</f>
        <v>0.754089988734567</v>
      </c>
      <c r="BD72" s="40" t="n">
        <f aca="false">AR72*1000000</f>
        <v>17.473871089416</v>
      </c>
      <c r="BE72" s="40" t="n">
        <f aca="false">AS72*1000000</f>
        <v>0.0879663571683446</v>
      </c>
      <c r="BF72" s="40" t="n">
        <f aca="false">AT72*1000000</f>
        <v>21.8493772358775</v>
      </c>
      <c r="BG72" s="40" t="n">
        <f aca="false">AU72*1000000</f>
        <v>31213.3960512535</v>
      </c>
      <c r="BH72" s="41" t="n">
        <f aca="false">AV72*1000000</f>
        <v>458.70032935899</v>
      </c>
      <c r="BI72" s="0" t="n">
        <v>0.1</v>
      </c>
      <c r="BJ72" s="0" t="n">
        <f aca="false">R72*BI72</f>
        <v>593.379664516018</v>
      </c>
      <c r="BK72" s="0" t="n">
        <v>0.1</v>
      </c>
      <c r="BL72" s="0" t="n">
        <f aca="false">AI72*BK72</f>
        <v>115.909146341463</v>
      </c>
      <c r="BM72" s="45" t="n">
        <v>17.6498016718255</v>
      </c>
      <c r="BN72" s="45" t="n">
        <v>910.91550745518</v>
      </c>
      <c r="BO72" s="45" t="n">
        <v>5.31099102083891</v>
      </c>
      <c r="BP72" s="45" t="n">
        <v>537.6</v>
      </c>
      <c r="BQ72" s="45" t="n">
        <v>384000</v>
      </c>
      <c r="BR72" s="0" t="n">
        <f aca="false">AJ72*0.1</f>
        <v>1.42E-005</v>
      </c>
      <c r="BS72" s="0" t="n">
        <f aca="false">((((BJ72/R72)^2)+((BM72/AD72)^2))^(1/2))*AK72</f>
        <v>0.000108286790934951</v>
      </c>
      <c r="BT72" s="0" t="n">
        <f aca="false">((((BJ72/R72)^2)+((BN72/AE72)^2))^(1/2))*AL72</f>
        <v>0.00544268635417262</v>
      </c>
      <c r="BU72" s="0" t="n">
        <f aca="false">((((BJ72/R72)^2)+((BO72/AF72)^2))^(1/2))*AM72</f>
        <v>3.16774798074058E-005</v>
      </c>
      <c r="BV72" s="0" t="n">
        <f aca="false">((((BJ72/R72)^2)+((BP72/AG72)^2))^(1/2))*AN72</f>
        <v>0.00328818609220835</v>
      </c>
      <c r="BW72" s="0" t="n">
        <f aca="false">((((BJ72/R72)^2)+((BQ72/AH72)^2))^(1/2))*AO72</f>
        <v>2.54752755134177</v>
      </c>
      <c r="BX72" s="46" t="n">
        <f aca="false">((((BL72/AI72)^2)+((BR72/AJ72)^2))^(1/2))*AP72</f>
        <v>0.0236775582798239</v>
      </c>
    </row>
    <row r="73" customFormat="false" ht="30" hidden="false" customHeight="true" outlineLevel="0" collapsed="false">
      <c r="A73" s="24" t="n">
        <v>4.64118500340687</v>
      </c>
      <c r="B73" s="24" t="n">
        <v>-74.1201971563867</v>
      </c>
      <c r="C73" s="47" t="n">
        <v>27</v>
      </c>
      <c r="D73" s="47" t="n">
        <v>28</v>
      </c>
      <c r="E73" s="47" t="n">
        <v>1862</v>
      </c>
      <c r="F73" s="27" t="s">
        <v>278</v>
      </c>
      <c r="G73" s="28" t="s">
        <v>279</v>
      </c>
      <c r="H73" s="27" t="s">
        <v>280</v>
      </c>
      <c r="I73" s="28" t="s">
        <v>64</v>
      </c>
      <c r="J73" s="28" t="s">
        <v>65</v>
      </c>
      <c r="K73" s="28" t="n">
        <v>300</v>
      </c>
      <c r="L73" s="28"/>
      <c r="M73" s="28" t="n">
        <v>2004</v>
      </c>
      <c r="N73" s="29" t="s">
        <v>67</v>
      </c>
      <c r="O73" s="29" t="s">
        <v>104</v>
      </c>
      <c r="P73" s="50" t="n">
        <v>0.00842863539816588</v>
      </c>
      <c r="Q73" s="31" t="n">
        <v>639600</v>
      </c>
      <c r="R73" s="31" t="n">
        <v>661531.447794307</v>
      </c>
      <c r="S73" s="29" t="s">
        <v>69</v>
      </c>
      <c r="T73" s="29"/>
      <c r="U73" s="29"/>
      <c r="V73" s="48" t="n">
        <f aca="false">IF(S73="m3_año",R73,IF(OR(O73="CG1",O73="CG3",O73="HG2"),T73,R73))</f>
        <v>661531.447794307</v>
      </c>
      <c r="W73" s="28" t="n">
        <v>365</v>
      </c>
      <c r="X73" s="54"/>
      <c r="Y73" s="28"/>
      <c r="Z73" s="28" t="n">
        <v>8760</v>
      </c>
      <c r="AA73" s="32" t="s">
        <v>276</v>
      </c>
      <c r="AB73" s="32" t="s">
        <v>281</v>
      </c>
      <c r="AC73" s="33" t="s">
        <v>72</v>
      </c>
      <c r="AD73" s="33" t="n">
        <f aca="false">VLOOKUP($O73,Parámetros!$B$4:$H$25,3,0)</f>
        <v>237.180556877129</v>
      </c>
      <c r="AE73" s="33" t="n">
        <f aca="false">VLOOKUP($O73,Parámetros!$B$4:$H$25,4,0)</f>
        <v>787.658122005433</v>
      </c>
      <c r="AF73" s="33" t="n">
        <f aca="false">VLOOKUP($O73,Parámetros!$B$4:$H$25,5,0)</f>
        <v>0.504400709065075</v>
      </c>
      <c r="AG73" s="33" t="n">
        <f aca="false">VLOOKUP($O73,Parámetros!$B$4:$H$25,6,0)</f>
        <v>1344</v>
      </c>
      <c r="AH73" s="33" t="n">
        <f aca="false">VLOOKUP($O73,Parámetros!$B$4:$H$25,7,0)</f>
        <v>1920000</v>
      </c>
      <c r="AI73" s="2" t="n">
        <v>95073.8272033899</v>
      </c>
      <c r="AJ73" s="2" t="n">
        <v>2.57418E-006</v>
      </c>
      <c r="AK73" s="34" t="n">
        <f aca="false">AD73*V73/1000000000</f>
        <v>0.156902397179587</v>
      </c>
      <c r="AL73" s="34" t="n">
        <f aca="false">AE73*V73/1000000000</f>
        <v>0.521060617817199</v>
      </c>
      <c r="AM73" s="34" t="n">
        <f aca="false">AF73*V73/1000000000</f>
        <v>0.000333676931336294</v>
      </c>
      <c r="AN73" s="34" t="n">
        <f aca="false">AG73*V73/1000000000</f>
        <v>0.889098265835549</v>
      </c>
      <c r="AO73" s="34" t="n">
        <f aca="false">AH73*V73/1000000000</f>
        <v>1270.14037976507</v>
      </c>
      <c r="AP73" s="35" t="n">
        <f aca="false">AJ73*AI73*EXP(P73*4)</f>
        <v>0.253129014285529</v>
      </c>
      <c r="AQ73" s="36" t="n">
        <f aca="false">AK73/W73</f>
        <v>0.000429869581313937</v>
      </c>
      <c r="AR73" s="37" t="n">
        <f aca="false">AL73/W73</f>
        <v>0.00142756333648548</v>
      </c>
      <c r="AS73" s="37" t="n">
        <f aca="false">AM73/W73</f>
        <v>9.14183373524094E-007</v>
      </c>
      <c r="AT73" s="37" t="n">
        <f aca="false">AN73/W73</f>
        <v>0.00243588565982342</v>
      </c>
      <c r="AU73" s="37" t="n">
        <f aca="false">AO73/W73</f>
        <v>3.4798366568906</v>
      </c>
      <c r="AV73" s="49" t="n">
        <f aca="false">AP73/W73</f>
        <v>0.000693504148727476</v>
      </c>
      <c r="AW73" s="39" t="n">
        <f aca="false">AK73*1000000</f>
        <v>156902.397179587</v>
      </c>
      <c r="AX73" s="40" t="n">
        <f aca="false">AL73*1000000</f>
        <v>521060.617817199</v>
      </c>
      <c r="AY73" s="40" t="n">
        <f aca="false">AM73*1000000</f>
        <v>333.676931336294</v>
      </c>
      <c r="AZ73" s="40" t="n">
        <f aca="false">AN73*1000000</f>
        <v>889098.265835549</v>
      </c>
      <c r="BA73" s="40" t="n">
        <f aca="false">AO73*1000000</f>
        <v>1270140379.76507</v>
      </c>
      <c r="BB73" s="41" t="n">
        <f aca="false">AP73*1000000</f>
        <v>253129.014285529</v>
      </c>
      <c r="BC73" s="39" t="n">
        <f aca="false">AQ73*1000000</f>
        <v>429.869581313937</v>
      </c>
      <c r="BD73" s="40" t="n">
        <f aca="false">AR73*1000000</f>
        <v>1427.56333648548</v>
      </c>
      <c r="BE73" s="40" t="n">
        <f aca="false">AS73*1000000</f>
        <v>0.914183373524094</v>
      </c>
      <c r="BF73" s="40" t="n">
        <f aca="false">AT73*1000000</f>
        <v>2435.88565982342</v>
      </c>
      <c r="BG73" s="40" t="n">
        <f aca="false">AU73*1000000</f>
        <v>3479836.6568906</v>
      </c>
      <c r="BH73" s="41" t="n">
        <f aca="false">AV73*1000000</f>
        <v>693.504148727476</v>
      </c>
      <c r="BI73" s="0" t="n">
        <v>0.1</v>
      </c>
      <c r="BJ73" s="0" t="n">
        <f aca="false">R73*BI73</f>
        <v>66153.1447794307</v>
      </c>
      <c r="BK73" s="0" t="n">
        <v>0.1</v>
      </c>
      <c r="BL73" s="0" t="n">
        <f aca="false">AI73*BK73</f>
        <v>9507.38272033899</v>
      </c>
      <c r="BM73" s="45" t="n">
        <v>233.996718041948</v>
      </c>
      <c r="BN73" s="45" t="n">
        <v>664.659238488896</v>
      </c>
      <c r="BO73" s="45" t="n">
        <v>0.404400709065075</v>
      </c>
      <c r="BP73" s="45" t="n">
        <v>537.6</v>
      </c>
      <c r="BQ73" s="45" t="n">
        <v>384000</v>
      </c>
      <c r="BR73" s="0" t="n">
        <f aca="false">AJ73*0.1</f>
        <v>2.57418E-007</v>
      </c>
      <c r="BS73" s="0" t="n">
        <f aca="false">((((BJ73/R73)^2)+((BM73/AD73)^2))^(1/2))*AK73</f>
        <v>0.155589341981225</v>
      </c>
      <c r="BT73" s="0" t="n">
        <f aca="false">((((BJ73/R73)^2)+((BN73/AE73)^2))^(1/2))*AL73</f>
        <v>0.442769653046252</v>
      </c>
      <c r="BU73" s="0" t="n">
        <f aca="false">((((BJ73/R73)^2)+((BO73/AF73)^2))^(1/2))*AM73</f>
        <v>0.000269596697529444</v>
      </c>
      <c r="BV73" s="0" t="n">
        <f aca="false">((((BJ73/R73)^2)+((BP73/AG73)^2))^(1/2))*AN73</f>
        <v>0.366584606159346</v>
      </c>
      <c r="BW73" s="0" t="n">
        <f aca="false">((((BJ73/R73)^2)+((BQ73/AH73)^2))^(1/2))*AO73</f>
        <v>284.012023012209</v>
      </c>
      <c r="BX73" s="46" t="n">
        <f aca="false">((((BL73/AI73)^2)+((BR73/AJ73)^2))^(1/2))*AP73</f>
        <v>0.0357978485032728</v>
      </c>
    </row>
    <row r="74" customFormat="false" ht="30" hidden="false" customHeight="true" outlineLevel="0" collapsed="false">
      <c r="A74" s="24" t="n">
        <v>4.64118500340687</v>
      </c>
      <c r="B74" s="24" t="n">
        <v>-74.1201971563867</v>
      </c>
      <c r="C74" s="47" t="n">
        <v>27</v>
      </c>
      <c r="D74" s="47" t="n">
        <v>28</v>
      </c>
      <c r="E74" s="47" t="n">
        <v>1862</v>
      </c>
      <c r="F74" s="27" t="s">
        <v>278</v>
      </c>
      <c r="G74" s="28" t="s">
        <v>279</v>
      </c>
      <c r="H74" s="27" t="s">
        <v>280</v>
      </c>
      <c r="I74" s="28" t="s">
        <v>64</v>
      </c>
      <c r="J74" s="28" t="s">
        <v>76</v>
      </c>
      <c r="K74" s="28" t="n">
        <v>7.5</v>
      </c>
      <c r="L74" s="28"/>
      <c r="M74" s="28" t="n">
        <v>2007</v>
      </c>
      <c r="N74" s="29" t="s">
        <v>67</v>
      </c>
      <c r="O74" s="29" t="s">
        <v>145</v>
      </c>
      <c r="P74" s="50" t="n">
        <v>0.00842863539816588</v>
      </c>
      <c r="Q74" s="31" t="n">
        <v>147600</v>
      </c>
      <c r="R74" s="31" t="n">
        <v>152661.103337148</v>
      </c>
      <c r="S74" s="29" t="s">
        <v>69</v>
      </c>
      <c r="T74" s="29"/>
      <c r="U74" s="29"/>
      <c r="V74" s="48" t="n">
        <f aca="false">IF(S74="m3_año",R74,IF(OR(O74="CG1",O74="CG3",O74="HG2"),T74,R74))</f>
        <v>152661.103337148</v>
      </c>
      <c r="W74" s="28" t="n">
        <v>365</v>
      </c>
      <c r="X74" s="54"/>
      <c r="Y74" s="28"/>
      <c r="Z74" s="28" t="n">
        <v>8760</v>
      </c>
      <c r="AA74" s="32" t="s">
        <v>282</v>
      </c>
      <c r="AB74" s="32" t="s">
        <v>283</v>
      </c>
      <c r="AC74" s="33" t="s">
        <v>72</v>
      </c>
      <c r="AD74" s="33" t="n">
        <f aca="false">VLOOKUP($O74,Parámetros!$B$4:$H$25,3,0)</f>
        <v>196.356974196937</v>
      </c>
      <c r="AE74" s="33" t="n">
        <f aca="false">VLOOKUP($O74,Parámetros!$B$4:$H$25,4,0)</f>
        <v>1220.72799074218</v>
      </c>
      <c r="AF74" s="33" t="n">
        <f aca="false">VLOOKUP($O74,Parámetros!$B$4:$H$25,5,0)</f>
        <v>69.6558973259153</v>
      </c>
      <c r="AG74" s="33" t="n">
        <f aca="false">VLOOKUP($O74,Parámetros!$B$4:$H$25,6,0)</f>
        <v>640</v>
      </c>
      <c r="AH74" s="33" t="n">
        <f aca="false">VLOOKUP($O74,Parámetros!$B$4:$H$25,7,0)</f>
        <v>1920000</v>
      </c>
      <c r="AI74" s="2" t="n">
        <v>95073.8272033899</v>
      </c>
      <c r="AJ74" s="2" t="n">
        <v>2.57418E-006</v>
      </c>
      <c r="AK74" s="34" t="n">
        <f aca="false">AD74*V74/1000000000</f>
        <v>0.0299760723288483</v>
      </c>
      <c r="AL74" s="34" t="n">
        <f aca="false">AE74*V74/1000000000</f>
        <v>0.186357681941241</v>
      </c>
      <c r="AM74" s="34" t="n">
        <f aca="false">AF74*V74/1000000000</f>
        <v>0.0106337461397133</v>
      </c>
      <c r="AN74" s="34" t="n">
        <f aca="false">AG74*V74/1000000000</f>
        <v>0.0977031061357747</v>
      </c>
      <c r="AO74" s="34" t="n">
        <f aca="false">AH74*V74/1000000000</f>
        <v>293.109318407324</v>
      </c>
      <c r="AP74" s="35" t="n">
        <f aca="false">AJ74*AI74*EXP(P74*4)</f>
        <v>0.253129014285529</v>
      </c>
      <c r="AQ74" s="36" t="n">
        <f aca="false">AK74/W74</f>
        <v>8.21262255584885E-005</v>
      </c>
      <c r="AR74" s="37" t="n">
        <f aca="false">AL74/W74</f>
        <v>0.000510568991619838</v>
      </c>
      <c r="AS74" s="37" t="n">
        <f aca="false">AM74/W74</f>
        <v>2.91335510677077E-005</v>
      </c>
      <c r="AT74" s="37" t="n">
        <f aca="false">AN74/W74</f>
        <v>0.000267679742837739</v>
      </c>
      <c r="AU74" s="37" t="n">
        <f aca="false">AO74/W74</f>
        <v>0.803039228513217</v>
      </c>
      <c r="AV74" s="49" t="n">
        <f aca="false">AP74/W74</f>
        <v>0.000693504148727476</v>
      </c>
      <c r="AW74" s="39" t="n">
        <f aca="false">AK74*1000000</f>
        <v>29976.0723288483</v>
      </c>
      <c r="AX74" s="40" t="n">
        <f aca="false">AL74*1000000</f>
        <v>186357.681941241</v>
      </c>
      <c r="AY74" s="40" t="n">
        <f aca="false">AM74*1000000</f>
        <v>10633.7461397133</v>
      </c>
      <c r="AZ74" s="40" t="n">
        <f aca="false">AN74*1000000</f>
        <v>97703.1061357747</v>
      </c>
      <c r="BA74" s="40" t="n">
        <f aca="false">AO74*1000000</f>
        <v>293109318.407324</v>
      </c>
      <c r="BB74" s="41" t="n">
        <f aca="false">AP74*1000000</f>
        <v>253129.014285529</v>
      </c>
      <c r="BC74" s="39" t="n">
        <f aca="false">AQ74*1000000</f>
        <v>82.1262255584885</v>
      </c>
      <c r="BD74" s="40" t="n">
        <f aca="false">AR74*1000000</f>
        <v>510.568991619838</v>
      </c>
      <c r="BE74" s="40" t="n">
        <f aca="false">AS74*1000000</f>
        <v>29.1335510677077</v>
      </c>
      <c r="BF74" s="40" t="n">
        <f aca="false">AT74*1000000</f>
        <v>267.679742837739</v>
      </c>
      <c r="BG74" s="40" t="n">
        <f aca="false">AU74*1000000</f>
        <v>803039.228513217</v>
      </c>
      <c r="BH74" s="41" t="n">
        <f aca="false">AV74*1000000</f>
        <v>693.504148727476</v>
      </c>
      <c r="BI74" s="0" t="n">
        <v>0.1</v>
      </c>
      <c r="BJ74" s="0" t="n">
        <f aca="false">R74*BI74</f>
        <v>15266.1103337148</v>
      </c>
      <c r="BK74" s="0" t="n">
        <v>0.1</v>
      </c>
      <c r="BL74" s="0" t="n">
        <f aca="false">AI74*BK74</f>
        <v>9507.38272033899</v>
      </c>
      <c r="BM74" s="45" t="n">
        <v>187.562005220738</v>
      </c>
      <c r="BN74" s="45" t="n">
        <v>1012.03746873145</v>
      </c>
      <c r="BO74" s="45" t="n">
        <v>69.5558973259153</v>
      </c>
      <c r="BP74" s="45" t="n">
        <v>256</v>
      </c>
      <c r="BQ74" s="45" t="n">
        <v>384000</v>
      </c>
      <c r="BR74" s="0" t="n">
        <f aca="false">AJ74*0.1</f>
        <v>2.57418E-007</v>
      </c>
      <c r="BS74" s="0" t="n">
        <f aca="false">((((BJ74/R74)^2)+((BM74/AD74)^2))^(1/2))*AK74</f>
        <v>0.0287899034804446</v>
      </c>
      <c r="BT74" s="0" t="n">
        <f aca="false">((((BJ74/R74)^2)+((BN74/AE74)^2))^(1/2))*AL74</f>
        <v>0.155618628851465</v>
      </c>
      <c r="BU74" s="0" t="n">
        <f aca="false">((((BJ74/R74)^2)+((BO74/AF74)^2))^(1/2))*AM74</f>
        <v>0.01067159236965</v>
      </c>
      <c r="BV74" s="0" t="n">
        <f aca="false">((((BJ74/R74)^2)+((BP74/AG74)^2))^(1/2))*AN74</f>
        <v>0.0402840226548732</v>
      </c>
      <c r="BW74" s="0" t="n">
        <f aca="false">((((BJ74/R74)^2)+((BQ74/AH74)^2))^(1/2))*AO74</f>
        <v>65.5412360797407</v>
      </c>
      <c r="BX74" s="46" t="n">
        <f aca="false">((((BL74/AI74)^2)+((BR74/AJ74)^2))^(1/2))*AP74</f>
        <v>0.0357978485032728</v>
      </c>
    </row>
    <row r="75" customFormat="false" ht="30" hidden="false" customHeight="true" outlineLevel="0" collapsed="false">
      <c r="A75" s="24" t="n">
        <v>4.64118500340687</v>
      </c>
      <c r="B75" s="24" t="n">
        <v>-74.1201971563867</v>
      </c>
      <c r="C75" s="47" t="n">
        <v>27</v>
      </c>
      <c r="D75" s="47" t="n">
        <v>28</v>
      </c>
      <c r="E75" s="47" t="n">
        <v>1862</v>
      </c>
      <c r="F75" s="27" t="s">
        <v>278</v>
      </c>
      <c r="G75" s="28" t="s">
        <v>279</v>
      </c>
      <c r="H75" s="27" t="s">
        <v>280</v>
      </c>
      <c r="I75" s="28" t="s">
        <v>64</v>
      </c>
      <c r="J75" s="28" t="s">
        <v>76</v>
      </c>
      <c r="K75" s="28" t="n">
        <v>7.5</v>
      </c>
      <c r="L75" s="28"/>
      <c r="M75" s="28" t="n">
        <v>2003</v>
      </c>
      <c r="N75" s="29" t="s">
        <v>67</v>
      </c>
      <c r="O75" s="29" t="s">
        <v>145</v>
      </c>
      <c r="P75" s="50" t="n">
        <v>0.00842863539816588</v>
      </c>
      <c r="Q75" s="31" t="n">
        <v>113160</v>
      </c>
      <c r="R75" s="31" t="n">
        <v>117040.179225147</v>
      </c>
      <c r="S75" s="29" t="s">
        <v>69</v>
      </c>
      <c r="T75" s="29"/>
      <c r="U75" s="29"/>
      <c r="V75" s="48" t="n">
        <f aca="false">IF(S75="m3_año",R75,IF(OR(O75="CG1",O75="CG3",O75="HG2"),T75,R75))</f>
        <v>117040.179225147</v>
      </c>
      <c r="W75" s="28" t="n">
        <v>365</v>
      </c>
      <c r="X75" s="54"/>
      <c r="Y75" s="28"/>
      <c r="Z75" s="28" t="n">
        <v>8760</v>
      </c>
      <c r="AA75" s="32" t="s">
        <v>284</v>
      </c>
      <c r="AB75" s="32" t="s">
        <v>283</v>
      </c>
      <c r="AC75" s="33" t="s">
        <v>72</v>
      </c>
      <c r="AD75" s="33" t="n">
        <f aca="false">VLOOKUP($O75,Parámetros!$B$4:$H$25,3,0)</f>
        <v>196.356974196937</v>
      </c>
      <c r="AE75" s="33" t="n">
        <f aca="false">VLOOKUP($O75,Parámetros!$B$4:$H$25,4,0)</f>
        <v>1220.72799074218</v>
      </c>
      <c r="AF75" s="33" t="n">
        <f aca="false">VLOOKUP($O75,Parámetros!$B$4:$H$25,5,0)</f>
        <v>69.6558973259153</v>
      </c>
      <c r="AG75" s="33" t="n">
        <f aca="false">VLOOKUP($O75,Parámetros!$B$4:$H$25,6,0)</f>
        <v>640</v>
      </c>
      <c r="AH75" s="33" t="n">
        <f aca="false">VLOOKUP($O75,Parámetros!$B$4:$H$25,7,0)</f>
        <v>1920000</v>
      </c>
      <c r="AI75" s="2" t="n">
        <v>95073.8272033899</v>
      </c>
      <c r="AJ75" s="2" t="n">
        <v>2.57418E-006</v>
      </c>
      <c r="AK75" s="34" t="n">
        <f aca="false">AD75*V75/1000000000</f>
        <v>0.0229816554521171</v>
      </c>
      <c r="AL75" s="34" t="n">
        <f aca="false">AE75*V75/1000000000</f>
        <v>0.142874222821618</v>
      </c>
      <c r="AM75" s="34" t="n">
        <f aca="false">AF75*V75/1000000000</f>
        <v>0.00815253870711356</v>
      </c>
      <c r="AN75" s="34" t="n">
        <f aca="false">AG75*V75/1000000000</f>
        <v>0.0749057147040941</v>
      </c>
      <c r="AO75" s="34" t="n">
        <f aca="false">AH75*V75/1000000000</f>
        <v>224.717144112282</v>
      </c>
      <c r="AP75" s="35" t="n">
        <f aca="false">AJ75*AI75*EXP(P75*4)</f>
        <v>0.253129014285529</v>
      </c>
      <c r="AQ75" s="36" t="n">
        <f aca="false">AK75/W75</f>
        <v>6.29634395948413E-005</v>
      </c>
      <c r="AR75" s="37" t="n">
        <f aca="false">AL75/W75</f>
        <v>0.000391436226908543</v>
      </c>
      <c r="AS75" s="37" t="n">
        <f aca="false">AM75/W75</f>
        <v>2.23357224852426E-005</v>
      </c>
      <c r="AT75" s="37" t="n">
        <f aca="false">AN75/W75</f>
        <v>0.0002052211361756</v>
      </c>
      <c r="AU75" s="37" t="n">
        <f aca="false">AO75/W75</f>
        <v>0.615663408526801</v>
      </c>
      <c r="AV75" s="49" t="n">
        <f aca="false">AP75/W75</f>
        <v>0.000693504148727476</v>
      </c>
      <c r="AW75" s="39" t="n">
        <f aca="false">AK75*1000000</f>
        <v>22981.6554521171</v>
      </c>
      <c r="AX75" s="40" t="n">
        <f aca="false">AL75*1000000</f>
        <v>142874.222821618</v>
      </c>
      <c r="AY75" s="40" t="n">
        <f aca="false">AM75*1000000</f>
        <v>8152.53870711356</v>
      </c>
      <c r="AZ75" s="40" t="n">
        <f aca="false">AN75*1000000</f>
        <v>74905.7147040941</v>
      </c>
      <c r="BA75" s="40" t="n">
        <f aca="false">AO75*1000000</f>
        <v>224717144.112282</v>
      </c>
      <c r="BB75" s="41" t="n">
        <f aca="false">AP75*1000000</f>
        <v>253129.014285529</v>
      </c>
      <c r="BC75" s="39" t="n">
        <f aca="false">AQ75*1000000</f>
        <v>62.9634395948413</v>
      </c>
      <c r="BD75" s="40" t="n">
        <f aca="false">AR75*1000000</f>
        <v>391.436226908543</v>
      </c>
      <c r="BE75" s="40" t="n">
        <f aca="false">AS75*1000000</f>
        <v>22.3357224852426</v>
      </c>
      <c r="BF75" s="40" t="n">
        <f aca="false">AT75*1000000</f>
        <v>205.2211361756</v>
      </c>
      <c r="BG75" s="40" t="n">
        <f aca="false">AU75*1000000</f>
        <v>615663.408526801</v>
      </c>
      <c r="BH75" s="41" t="n">
        <f aca="false">AV75*1000000</f>
        <v>693.504148727476</v>
      </c>
      <c r="BI75" s="0" t="n">
        <v>0.1</v>
      </c>
      <c r="BJ75" s="0" t="n">
        <f aca="false">R75*BI75</f>
        <v>11704.0179225147</v>
      </c>
      <c r="BK75" s="0" t="n">
        <v>0.1</v>
      </c>
      <c r="BL75" s="0" t="n">
        <f aca="false">AI75*BK75</f>
        <v>9507.38272033899</v>
      </c>
      <c r="BM75" s="45" t="n">
        <v>187.562005220738</v>
      </c>
      <c r="BN75" s="45" t="n">
        <v>1012.03746873145</v>
      </c>
      <c r="BO75" s="45" t="n">
        <v>69.5558973259153</v>
      </c>
      <c r="BP75" s="45" t="n">
        <v>256</v>
      </c>
      <c r="BQ75" s="45" t="n">
        <v>384000</v>
      </c>
      <c r="BR75" s="0" t="n">
        <f aca="false">AJ75*0.1</f>
        <v>2.57418E-007</v>
      </c>
      <c r="BS75" s="0" t="n">
        <f aca="false">((((BJ75/R75)^2)+((BM75/AD75)^2))^(1/2))*AK75</f>
        <v>0.0220722593350075</v>
      </c>
      <c r="BT75" s="0" t="n">
        <f aca="false">((((BJ75/R75)^2)+((BN75/AE75)^2))^(1/2))*AL75</f>
        <v>0.11930761545279</v>
      </c>
      <c r="BU75" s="0" t="n">
        <f aca="false">((((BJ75/R75)^2)+((BO75/AF75)^2))^(1/2))*AM75</f>
        <v>0.00818155415006502</v>
      </c>
      <c r="BV75" s="0" t="n">
        <f aca="false">((((BJ75/R75)^2)+((BP75/AG75)^2))^(1/2))*AN75</f>
        <v>0.0308844173687362</v>
      </c>
      <c r="BW75" s="0" t="n">
        <f aca="false">((((BJ75/R75)^2)+((BQ75/AH75)^2))^(1/2))*AO75</f>
        <v>50.248280994468</v>
      </c>
      <c r="BX75" s="46" t="n">
        <f aca="false">((((BL75/AI75)^2)+((BR75/AJ75)^2))^(1/2))*AP75</f>
        <v>0.0357978485032728</v>
      </c>
    </row>
    <row r="76" customFormat="false" ht="30" hidden="false" customHeight="true" outlineLevel="0" collapsed="false">
      <c r="A76" s="24" t="n">
        <v>4.64118500340687</v>
      </c>
      <c r="B76" s="24" t="n">
        <v>-74.1201971563867</v>
      </c>
      <c r="C76" s="47" t="n">
        <v>27</v>
      </c>
      <c r="D76" s="47" t="n">
        <v>28</v>
      </c>
      <c r="E76" s="47" t="n">
        <v>1862</v>
      </c>
      <c r="F76" s="27" t="s">
        <v>278</v>
      </c>
      <c r="G76" s="28" t="s">
        <v>279</v>
      </c>
      <c r="H76" s="27" t="s">
        <v>280</v>
      </c>
      <c r="I76" s="28" t="s">
        <v>64</v>
      </c>
      <c r="J76" s="28" t="s">
        <v>76</v>
      </c>
      <c r="K76" s="28" t="n">
        <v>5.5</v>
      </c>
      <c r="L76" s="28"/>
      <c r="M76" s="28" t="n">
        <v>1988</v>
      </c>
      <c r="N76" s="29" t="s">
        <v>67</v>
      </c>
      <c r="O76" s="29" t="s">
        <v>145</v>
      </c>
      <c r="P76" s="50" t="n">
        <v>0.00842863539816588</v>
      </c>
      <c r="Q76" s="31" t="n">
        <v>98400</v>
      </c>
      <c r="R76" s="31" t="n">
        <v>101774.068891432</v>
      </c>
      <c r="S76" s="29" t="s">
        <v>69</v>
      </c>
      <c r="T76" s="29"/>
      <c r="U76" s="29"/>
      <c r="V76" s="48" t="n">
        <f aca="false">IF(S76="m3_año",R76,IF(OR(O76="CG1",O76="CG3",O76="HG2"),T76,R76))</f>
        <v>101774.068891432</v>
      </c>
      <c r="W76" s="28" t="n">
        <v>365</v>
      </c>
      <c r="X76" s="54"/>
      <c r="Y76" s="28"/>
      <c r="Z76" s="28" t="n">
        <v>8760</v>
      </c>
      <c r="AA76" s="32" t="s">
        <v>284</v>
      </c>
      <c r="AB76" s="32" t="s">
        <v>283</v>
      </c>
      <c r="AC76" s="33" t="s">
        <v>72</v>
      </c>
      <c r="AD76" s="33" t="n">
        <f aca="false">VLOOKUP($O76,Parámetros!$B$4:$H$25,3,0)</f>
        <v>196.356974196937</v>
      </c>
      <c r="AE76" s="33" t="n">
        <f aca="false">VLOOKUP($O76,Parámetros!$B$4:$H$25,4,0)</f>
        <v>1220.72799074218</v>
      </c>
      <c r="AF76" s="33" t="n">
        <f aca="false">VLOOKUP($O76,Parámetros!$B$4:$H$25,5,0)</f>
        <v>69.6558973259153</v>
      </c>
      <c r="AG76" s="33" t="n">
        <f aca="false">VLOOKUP($O76,Parámetros!$B$4:$H$25,6,0)</f>
        <v>640</v>
      </c>
      <c r="AH76" s="33" t="n">
        <f aca="false">VLOOKUP($O76,Parámetros!$B$4:$H$25,7,0)</f>
        <v>1920000</v>
      </c>
      <c r="AI76" s="2" t="n">
        <v>95073.8272033899</v>
      </c>
      <c r="AJ76" s="2" t="n">
        <v>2.57418E-006</v>
      </c>
      <c r="AK76" s="34" t="n">
        <f aca="false">AD76*V76/1000000000</f>
        <v>0.0199840482192322</v>
      </c>
      <c r="AL76" s="34" t="n">
        <f aca="false">AE76*V76/1000000000</f>
        <v>0.124238454627494</v>
      </c>
      <c r="AM76" s="34" t="n">
        <f aca="false">AF76*V76/1000000000</f>
        <v>0.00708916409314222</v>
      </c>
      <c r="AN76" s="34" t="n">
        <f aca="false">AG76*V76/1000000000</f>
        <v>0.0651354040905165</v>
      </c>
      <c r="AO76" s="34" t="n">
        <f aca="false">AH76*V76/1000000000</f>
        <v>195.406212271549</v>
      </c>
      <c r="AP76" s="35" t="n">
        <f aca="false">AJ76*AI76*EXP(P76*4)</f>
        <v>0.253129014285529</v>
      </c>
      <c r="AQ76" s="36" t="n">
        <f aca="false">AK76/W76</f>
        <v>5.47508170389923E-005</v>
      </c>
      <c r="AR76" s="37" t="n">
        <f aca="false">AL76/W76</f>
        <v>0.000340379327746559</v>
      </c>
      <c r="AS76" s="37" t="n">
        <f aca="false">AM76/W76</f>
        <v>1.94223673784718E-005</v>
      </c>
      <c r="AT76" s="37" t="n">
        <f aca="false">AN76/W76</f>
        <v>0.000178453161891826</v>
      </c>
      <c r="AU76" s="37" t="n">
        <f aca="false">AO76/W76</f>
        <v>0.535359485675478</v>
      </c>
      <c r="AV76" s="49" t="n">
        <f aca="false">AP76/W76</f>
        <v>0.000693504148727476</v>
      </c>
      <c r="AW76" s="39" t="n">
        <f aca="false">AK76*1000000</f>
        <v>19984.0482192322</v>
      </c>
      <c r="AX76" s="40" t="n">
        <f aca="false">AL76*1000000</f>
        <v>124238.454627494</v>
      </c>
      <c r="AY76" s="40" t="n">
        <f aca="false">AM76*1000000</f>
        <v>7089.16409314222</v>
      </c>
      <c r="AZ76" s="40" t="n">
        <f aca="false">AN76*1000000</f>
        <v>65135.4040905165</v>
      </c>
      <c r="BA76" s="40" t="n">
        <f aca="false">AO76*1000000</f>
        <v>195406212.271549</v>
      </c>
      <c r="BB76" s="41" t="n">
        <f aca="false">AP76*1000000</f>
        <v>253129.014285529</v>
      </c>
      <c r="BC76" s="39" t="n">
        <f aca="false">AQ76*1000000</f>
        <v>54.7508170389923</v>
      </c>
      <c r="BD76" s="40" t="n">
        <f aca="false">AR76*1000000</f>
        <v>340.379327746559</v>
      </c>
      <c r="BE76" s="40" t="n">
        <f aca="false">AS76*1000000</f>
        <v>19.4223673784718</v>
      </c>
      <c r="BF76" s="40" t="n">
        <f aca="false">AT76*1000000</f>
        <v>178.453161891826</v>
      </c>
      <c r="BG76" s="40" t="n">
        <f aca="false">AU76*1000000</f>
        <v>535359.485675478</v>
      </c>
      <c r="BH76" s="41" t="n">
        <f aca="false">AV76*1000000</f>
        <v>693.504148727476</v>
      </c>
      <c r="BI76" s="0" t="n">
        <v>0.1</v>
      </c>
      <c r="BJ76" s="0" t="n">
        <f aca="false">R76*BI76</f>
        <v>10177.4068891432</v>
      </c>
      <c r="BK76" s="0" t="n">
        <v>0.1</v>
      </c>
      <c r="BL76" s="0" t="n">
        <f aca="false">AI76*BK76</f>
        <v>9507.38272033899</v>
      </c>
      <c r="BM76" s="45" t="n">
        <v>187.562005220738</v>
      </c>
      <c r="BN76" s="45" t="n">
        <v>1012.03746873145</v>
      </c>
      <c r="BO76" s="45" t="n">
        <v>69.5558973259153</v>
      </c>
      <c r="BP76" s="45" t="n">
        <v>256</v>
      </c>
      <c r="BQ76" s="45" t="n">
        <v>384000</v>
      </c>
      <c r="BR76" s="0" t="n">
        <f aca="false">AJ76*0.1</f>
        <v>2.57418E-007</v>
      </c>
      <c r="BS76" s="0" t="n">
        <f aca="false">((((BJ76/R76)^2)+((BM76/AD76)^2))^(1/2))*AK76</f>
        <v>0.0191932689869631</v>
      </c>
      <c r="BT76" s="0" t="n">
        <f aca="false">((((BJ76/R76)^2)+((BN76/AE76)^2))^(1/2))*AL76</f>
        <v>0.103745752567644</v>
      </c>
      <c r="BU76" s="0" t="n">
        <f aca="false">((((BJ76/R76)^2)+((BO76/AF76)^2))^(1/2))*AM76</f>
        <v>0.00711439491310001</v>
      </c>
      <c r="BV76" s="0" t="n">
        <f aca="false">((((BJ76/R76)^2)+((BP76/AG76)^2))^(1/2))*AN76</f>
        <v>0.0268560151032488</v>
      </c>
      <c r="BW76" s="0" t="n">
        <f aca="false">((((BJ76/R76)^2)+((BQ76/AH76)^2))^(1/2))*AO76</f>
        <v>43.6941573864938</v>
      </c>
      <c r="BX76" s="46" t="n">
        <f aca="false">((((BL76/AI76)^2)+((BR76/AJ76)^2))^(1/2))*AP76</f>
        <v>0.0357978485032728</v>
      </c>
    </row>
    <row r="77" customFormat="false" ht="30" hidden="false" customHeight="true" outlineLevel="0" collapsed="false">
      <c r="A77" s="24" t="n">
        <v>4.63644245475014</v>
      </c>
      <c r="B77" s="24" t="n">
        <v>-74.1129715585359</v>
      </c>
      <c r="C77" s="47" t="n">
        <v>28</v>
      </c>
      <c r="D77" s="47" t="n">
        <v>28</v>
      </c>
      <c r="E77" s="47" t="n">
        <v>1863</v>
      </c>
      <c r="F77" s="27" t="s">
        <v>285</v>
      </c>
      <c r="G77" s="28" t="s">
        <v>286</v>
      </c>
      <c r="H77" s="27" t="s">
        <v>287</v>
      </c>
      <c r="I77" s="28" t="s">
        <v>155</v>
      </c>
      <c r="J77" s="28" t="s">
        <v>65</v>
      </c>
      <c r="K77" s="28" t="n">
        <v>100</v>
      </c>
      <c r="L77" s="28"/>
      <c r="M77" s="28" t="n">
        <v>1993</v>
      </c>
      <c r="N77" s="29" t="s">
        <v>67</v>
      </c>
      <c r="O77" s="29" t="s">
        <v>68</v>
      </c>
      <c r="P77" s="50" t="n">
        <v>0.00108600994019335</v>
      </c>
      <c r="Q77" s="31" t="n">
        <v>156</v>
      </c>
      <c r="R77" s="31" t="n">
        <v>156.6791442495</v>
      </c>
      <c r="S77" s="29" t="s">
        <v>69</v>
      </c>
      <c r="T77" s="29"/>
      <c r="U77" s="29"/>
      <c r="V77" s="48" t="n">
        <f aca="false">IF(S77="m3_año",R77,IF(OR(O77="CG1",O77="CG3",O77="HG2"),T77,R77))</f>
        <v>156.6791442495</v>
      </c>
      <c r="W77" s="28" t="n">
        <v>365</v>
      </c>
      <c r="X77" s="32"/>
      <c r="Y77" s="28"/>
      <c r="Z77" s="28" t="n">
        <v>1655</v>
      </c>
      <c r="AA77" s="32" t="s">
        <v>288</v>
      </c>
      <c r="AB77" s="32" t="s">
        <v>289</v>
      </c>
      <c r="AC77" s="33" t="s">
        <v>72</v>
      </c>
      <c r="AD77" s="33" t="n">
        <f aca="false">VLOOKUP($O77,Parámetros!$B$4:$H$25,3,0)</f>
        <v>46.3856216091623</v>
      </c>
      <c r="AE77" s="33" t="n">
        <f aca="false">VLOOKUP($O77,Parámetros!$B$4:$H$25,4,0)</f>
        <v>1074.85364414012</v>
      </c>
      <c r="AF77" s="33" t="n">
        <f aca="false">VLOOKUP($O77,Parámetros!$B$4:$H$25,5,0)</f>
        <v>5.41099102083891</v>
      </c>
      <c r="AG77" s="33" t="n">
        <f aca="false">VLOOKUP($O77,Parámetros!$B$4:$H$25,6,0)</f>
        <v>1344</v>
      </c>
      <c r="AH77" s="33" t="n">
        <f aca="false">VLOOKUP($O77,Parámetros!$B$4:$H$25,7,0)</f>
        <v>1920000</v>
      </c>
      <c r="AI77" s="2" t="n">
        <v>54177.3714285714</v>
      </c>
      <c r="AJ77" s="2" t="n">
        <v>9E-009</v>
      </c>
      <c r="AK77" s="34" t="n">
        <f aca="false">AD77*V77/1000000000</f>
        <v>7.26765949920467E-006</v>
      </c>
      <c r="AL77" s="34" t="n">
        <f aca="false">AE77*V77/1000000000</f>
        <v>0.000168407149157331</v>
      </c>
      <c r="AM77" s="34" t="n">
        <f aca="false">AF77*V77/1000000000</f>
        <v>8.47789442686769E-007</v>
      </c>
      <c r="AN77" s="34" t="n">
        <f aca="false">AG77*V77/1000000000</f>
        <v>0.000210576769871328</v>
      </c>
      <c r="AO77" s="34" t="n">
        <f aca="false">AH77*V77/1000000000</f>
        <v>0.30082395695904</v>
      </c>
      <c r="AP77" s="35" t="n">
        <f aca="false">AJ77*AI77*EXP(P77*4)</f>
        <v>0.000489719088064377</v>
      </c>
      <c r="AQ77" s="36" t="n">
        <f aca="false">AK77/W77</f>
        <v>1.9911395888232E-008</v>
      </c>
      <c r="AR77" s="37" t="n">
        <f aca="false">AL77/W77</f>
        <v>4.61389449746111E-007</v>
      </c>
      <c r="AS77" s="37" t="n">
        <f aca="false">AM77/W77</f>
        <v>2.32271080188156E-009</v>
      </c>
      <c r="AT77" s="37" t="n">
        <f aca="false">AN77/W77</f>
        <v>5.76922657181721E-007</v>
      </c>
      <c r="AU77" s="37" t="n">
        <f aca="false">AO77/W77</f>
        <v>0.000824175224545315</v>
      </c>
      <c r="AV77" s="49" t="n">
        <f aca="false">AP77/W77</f>
        <v>1.34169613168322E-006</v>
      </c>
      <c r="AW77" s="39" t="n">
        <f aca="false">AK77*1000000</f>
        <v>7.26765949920466</v>
      </c>
      <c r="AX77" s="40" t="n">
        <f aca="false">AL77*1000000</f>
        <v>168.407149157331</v>
      </c>
      <c r="AY77" s="40" t="n">
        <f aca="false">AM77*1000000</f>
        <v>0.847789442686769</v>
      </c>
      <c r="AZ77" s="40" t="n">
        <f aca="false">AN77*1000000</f>
        <v>210.576769871328</v>
      </c>
      <c r="BA77" s="40" t="n">
        <f aca="false">AO77*1000000</f>
        <v>300823.95695904</v>
      </c>
      <c r="BB77" s="41" t="n">
        <f aca="false">AP77*1000000</f>
        <v>489.719088064377</v>
      </c>
      <c r="BC77" s="39" t="n">
        <f aca="false">AQ77*1000000</f>
        <v>0.019911395888232</v>
      </c>
      <c r="BD77" s="40" t="n">
        <f aca="false">AR77*1000000</f>
        <v>0.461389449746111</v>
      </c>
      <c r="BE77" s="40" t="n">
        <f aca="false">AS77*1000000</f>
        <v>0.00232271080188156</v>
      </c>
      <c r="BF77" s="40" t="n">
        <f aca="false">AT77*1000000</f>
        <v>0.576922657181721</v>
      </c>
      <c r="BG77" s="40" t="n">
        <f aca="false">AU77*1000000</f>
        <v>824.175224545315</v>
      </c>
      <c r="BH77" s="41" t="n">
        <f aca="false">AV77*1000000</f>
        <v>1.34169613168322</v>
      </c>
      <c r="BI77" s="0" t="n">
        <v>0.1</v>
      </c>
      <c r="BJ77" s="0" t="n">
        <f aca="false">R77*BI77</f>
        <v>15.66791442495</v>
      </c>
      <c r="BK77" s="0" t="n">
        <v>0.1</v>
      </c>
      <c r="BL77" s="0" t="n">
        <f aca="false">AI77*BK77</f>
        <v>5417.73714285714</v>
      </c>
      <c r="BM77" s="45" t="n">
        <v>17.6498016718255</v>
      </c>
      <c r="BN77" s="45" t="n">
        <v>910.91550745518</v>
      </c>
      <c r="BO77" s="45" t="n">
        <v>5.31099102083891</v>
      </c>
      <c r="BP77" s="45" t="n">
        <v>537.6</v>
      </c>
      <c r="BQ77" s="45" t="n">
        <v>384000</v>
      </c>
      <c r="BR77" s="0" t="n">
        <f aca="false">AJ77*0.1</f>
        <v>9E-010</v>
      </c>
      <c r="BS77" s="0" t="n">
        <f aca="false">((((BJ77/R77)^2)+((BM77/AD77)^2))^(1/2))*AK77</f>
        <v>2.85926241693014E-006</v>
      </c>
      <c r="BT77" s="0" t="n">
        <f aca="false">((((BJ77/R77)^2)+((BN77/AE77)^2))^(1/2))*AL77</f>
        <v>0.000143711605129868</v>
      </c>
      <c r="BU77" s="0" t="n">
        <f aca="false">((((BJ77/R77)^2)+((BO77/AF77)^2))^(1/2))*AM77</f>
        <v>8.36429140566071E-007</v>
      </c>
      <c r="BV77" s="0" t="n">
        <f aca="false">((((BJ77/R77)^2)+((BP77/AG77)^2))^(1/2))*AN77</f>
        <v>8.68230264480868E-005</v>
      </c>
      <c r="BW77" s="0" t="n">
        <f aca="false">((((BJ77/R77)^2)+((BQ77/AH77)^2))^(1/2))*AO77</f>
        <v>0.0672662817020885</v>
      </c>
      <c r="BX77" s="46" t="n">
        <f aca="false">((((BL77/AI77)^2)+((BR77/AJ77)^2))^(1/2))*AP77</f>
        <v>6.92567376093625E-005</v>
      </c>
    </row>
    <row r="78" customFormat="false" ht="30" hidden="false" customHeight="true" outlineLevel="0" collapsed="false">
      <c r="A78" s="24" t="n">
        <v>4.63644245475014</v>
      </c>
      <c r="B78" s="24" t="n">
        <v>-74.1129715585359</v>
      </c>
      <c r="C78" s="47" t="n">
        <v>28</v>
      </c>
      <c r="D78" s="47" t="n">
        <v>28</v>
      </c>
      <c r="E78" s="47" t="n">
        <v>1863</v>
      </c>
      <c r="F78" s="27" t="s">
        <v>285</v>
      </c>
      <c r="G78" s="28" t="s">
        <v>286</v>
      </c>
      <c r="H78" s="27" t="s">
        <v>290</v>
      </c>
      <c r="I78" s="28" t="s">
        <v>155</v>
      </c>
      <c r="J78" s="28" t="s">
        <v>65</v>
      </c>
      <c r="K78" s="28" t="n">
        <v>50</v>
      </c>
      <c r="L78" s="28"/>
      <c r="M78" s="28" t="n">
        <v>2000</v>
      </c>
      <c r="N78" s="29" t="s">
        <v>67</v>
      </c>
      <c r="O78" s="29" t="s">
        <v>68</v>
      </c>
      <c r="P78" s="50" t="n">
        <v>0.00108600994019335</v>
      </c>
      <c r="Q78" s="31" t="n">
        <v>10800</v>
      </c>
      <c r="R78" s="31" t="n">
        <v>10847.0176788115</v>
      </c>
      <c r="S78" s="29" t="s">
        <v>69</v>
      </c>
      <c r="T78" s="29"/>
      <c r="U78" s="29"/>
      <c r="V78" s="48" t="n">
        <f aca="false">IF(S78="m3_año",R78,IF(OR(O78="CG1",O78="CG3",O78="HG2"),T78,R78))</f>
        <v>10847.0176788115</v>
      </c>
      <c r="W78" s="28" t="n">
        <v>365</v>
      </c>
      <c r="X78" s="32"/>
      <c r="Y78" s="28"/>
      <c r="Z78" s="28" t="n">
        <v>1655</v>
      </c>
      <c r="AA78" s="32" t="s">
        <v>291</v>
      </c>
      <c r="AB78" s="32" t="s">
        <v>289</v>
      </c>
      <c r="AC78" s="33" t="s">
        <v>72</v>
      </c>
      <c r="AD78" s="33" t="n">
        <f aca="false">VLOOKUP($O78,Parámetros!$B$4:$H$25,3,0)</f>
        <v>46.3856216091623</v>
      </c>
      <c r="AE78" s="33" t="n">
        <f aca="false">VLOOKUP($O78,Parámetros!$B$4:$H$25,4,0)</f>
        <v>1074.85364414012</v>
      </c>
      <c r="AF78" s="33" t="n">
        <f aca="false">VLOOKUP($O78,Parámetros!$B$4:$H$25,5,0)</f>
        <v>5.41099102083891</v>
      </c>
      <c r="AG78" s="33" t="n">
        <f aca="false">VLOOKUP($O78,Parámetros!$B$4:$H$25,6,0)</f>
        <v>1344</v>
      </c>
      <c r="AH78" s="33" t="n">
        <f aca="false">VLOOKUP($O78,Parámetros!$B$4:$H$25,7,0)</f>
        <v>1920000</v>
      </c>
      <c r="AI78" s="2" t="n">
        <v>54177.3714285714</v>
      </c>
      <c r="AJ78" s="2" t="n">
        <v>9E-009</v>
      </c>
      <c r="AK78" s="34" t="n">
        <f aca="false">AD78*V78/1000000000</f>
        <v>0.000503145657637244</v>
      </c>
      <c r="AL78" s="34" t="n">
        <f aca="false">AE78*V78/1000000000</f>
        <v>0.0116589564801228</v>
      </c>
      <c r="AM78" s="34" t="n">
        <f aca="false">AF78*V78/1000000000</f>
        <v>5.86931152629299E-005</v>
      </c>
      <c r="AN78" s="34" t="n">
        <f aca="false">AG78*V78/1000000000</f>
        <v>0.0145783917603227</v>
      </c>
      <c r="AO78" s="34" t="n">
        <f aca="false">AH78*V78/1000000000</f>
        <v>20.8262739433181</v>
      </c>
      <c r="AP78" s="35" t="n">
        <f aca="false">AJ78*AI78*EXP(P78*4)</f>
        <v>0.000489719088064377</v>
      </c>
      <c r="AQ78" s="36" t="n">
        <f aca="false">AK78/W78</f>
        <v>1.37848125380067E-006</v>
      </c>
      <c r="AR78" s="37" t="n">
        <f aca="false">AL78/W78</f>
        <v>3.19423465208845E-005</v>
      </c>
      <c r="AS78" s="37" t="n">
        <f aca="false">AM78/W78</f>
        <v>1.60803055514877E-007</v>
      </c>
      <c r="AT78" s="37" t="n">
        <f aca="false">AN78/W78</f>
        <v>3.99407993433497E-005</v>
      </c>
      <c r="AU78" s="37" t="n">
        <f aca="false">AO78/W78</f>
        <v>0.0570582847762139</v>
      </c>
      <c r="AV78" s="49" t="n">
        <f aca="false">AP78/W78</f>
        <v>1.34169613168322E-006</v>
      </c>
      <c r="AW78" s="39" t="n">
        <f aca="false">AK78*1000000</f>
        <v>503.145657637244</v>
      </c>
      <c r="AX78" s="40" t="n">
        <f aca="false">AL78*1000000</f>
        <v>11658.9564801228</v>
      </c>
      <c r="AY78" s="40" t="n">
        <f aca="false">AM78*1000000</f>
        <v>58.69311526293</v>
      </c>
      <c r="AZ78" s="40" t="n">
        <f aca="false">AN78*1000000</f>
        <v>14578.3917603227</v>
      </c>
      <c r="BA78" s="40" t="n">
        <f aca="false">AO78*1000000</f>
        <v>20826273.9433181</v>
      </c>
      <c r="BB78" s="41" t="n">
        <f aca="false">AP78*1000000</f>
        <v>489.719088064377</v>
      </c>
      <c r="BC78" s="39" t="n">
        <f aca="false">AQ78*1000000</f>
        <v>1.37848125380067</v>
      </c>
      <c r="BD78" s="40" t="n">
        <f aca="false">AR78*1000000</f>
        <v>31.9423465208845</v>
      </c>
      <c r="BE78" s="40" t="n">
        <f aca="false">AS78*1000000</f>
        <v>0.160803055514877</v>
      </c>
      <c r="BF78" s="40" t="n">
        <f aca="false">AT78*1000000</f>
        <v>39.9407993433497</v>
      </c>
      <c r="BG78" s="40" t="n">
        <f aca="false">AU78*1000000</f>
        <v>57058.2847762139</v>
      </c>
      <c r="BH78" s="41" t="n">
        <f aca="false">AV78*1000000</f>
        <v>1.34169613168322</v>
      </c>
      <c r="BI78" s="0" t="n">
        <v>0.1</v>
      </c>
      <c r="BJ78" s="0" t="n">
        <f aca="false">R78*BI78</f>
        <v>1084.70176788115</v>
      </c>
      <c r="BK78" s="0" t="n">
        <v>0.1</v>
      </c>
      <c r="BL78" s="0" t="n">
        <f aca="false">AI78*BK78</f>
        <v>5417.73714285714</v>
      </c>
      <c r="BM78" s="45" t="n">
        <v>17.6498016718255</v>
      </c>
      <c r="BN78" s="45" t="n">
        <v>910.91550745518</v>
      </c>
      <c r="BO78" s="45" t="n">
        <v>5.31099102083891</v>
      </c>
      <c r="BP78" s="45" t="n">
        <v>537.6</v>
      </c>
      <c r="BQ78" s="45" t="n">
        <v>384000</v>
      </c>
      <c r="BR78" s="0" t="n">
        <f aca="false">AJ78*0.1</f>
        <v>9E-010</v>
      </c>
      <c r="BS78" s="0" t="n">
        <f aca="false">((((BJ78/R78)^2)+((BM78/AD78)^2))^(1/2))*AK78</f>
        <v>0.000197948936556702</v>
      </c>
      <c r="BT78" s="0" t="n">
        <f aca="false">((((BJ78/R78)^2)+((BN78/AE78)^2))^(1/2))*AL78</f>
        <v>0.00994926497052931</v>
      </c>
      <c r="BU78" s="0" t="n">
        <f aca="false">((((BJ78/R78)^2)+((BO78/AF78)^2))^(1/2))*AM78</f>
        <v>5.79066328084201E-005</v>
      </c>
      <c r="BV78" s="0" t="n">
        <f aca="false">((((BJ78/R78)^2)+((BP78/AG78)^2))^(1/2))*AN78</f>
        <v>0.00601082490794445</v>
      </c>
      <c r="BW78" s="0" t="n">
        <f aca="false">((((BJ78/R78)^2)+((BQ78/AH78)^2))^(1/2))*AO78</f>
        <v>4.65689642552918</v>
      </c>
      <c r="BX78" s="46" t="n">
        <f aca="false">((((BL78/AI78)^2)+((BR78/AJ78)^2))^(1/2))*AP78</f>
        <v>6.92567376093625E-005</v>
      </c>
    </row>
    <row r="79" customFormat="false" ht="15" hidden="false" customHeight="true" outlineLevel="0" collapsed="false">
      <c r="A79" s="24" t="n">
        <v>4.64072659584193</v>
      </c>
      <c r="B79" s="24" t="n">
        <v>-74.1137776064542</v>
      </c>
      <c r="C79" s="47" t="n">
        <v>27</v>
      </c>
      <c r="D79" s="47" t="n">
        <v>28</v>
      </c>
      <c r="E79" s="47" t="n">
        <v>1862</v>
      </c>
      <c r="F79" s="27" t="s">
        <v>292</v>
      </c>
      <c r="G79" s="28" t="s">
        <v>293</v>
      </c>
      <c r="H79" s="27" t="s">
        <v>294</v>
      </c>
      <c r="I79" s="28" t="s">
        <v>155</v>
      </c>
      <c r="J79" s="28" t="s">
        <v>65</v>
      </c>
      <c r="K79" s="28" t="n">
        <v>100</v>
      </c>
      <c r="L79" s="28"/>
      <c r="M79" s="28" t="n">
        <v>1975</v>
      </c>
      <c r="N79" s="29" t="s">
        <v>67</v>
      </c>
      <c r="O79" s="29" t="s">
        <v>68</v>
      </c>
      <c r="P79" s="56" t="n">
        <v>0.00426891489573758</v>
      </c>
      <c r="Q79" s="31" t="n">
        <v>147420</v>
      </c>
      <c r="R79" s="31" t="n">
        <v>149958.908816488</v>
      </c>
      <c r="S79" s="29" t="s">
        <v>69</v>
      </c>
      <c r="T79" s="29"/>
      <c r="U79" s="29"/>
      <c r="V79" s="48" t="n">
        <f aca="false">IF(S79="m3_año",R79,IF(OR(O79="CG1",O79="CG3",O79="HG2"),T79,R79))</f>
        <v>149958.908816488</v>
      </c>
      <c r="W79" s="28" t="n">
        <v>365</v>
      </c>
      <c r="X79" s="54"/>
      <c r="Y79" s="28"/>
      <c r="Z79" s="28" t="n">
        <v>8760</v>
      </c>
      <c r="AA79" s="32" t="s">
        <v>295</v>
      </c>
      <c r="AB79" s="32" t="s">
        <v>296</v>
      </c>
      <c r="AC79" s="33" t="s">
        <v>72</v>
      </c>
      <c r="AD79" s="33" t="n">
        <f aca="false">VLOOKUP($O79,Parámetros!$B$4:$H$25,3,0)</f>
        <v>46.3856216091623</v>
      </c>
      <c r="AE79" s="33" t="n">
        <f aca="false">VLOOKUP($O79,Parámetros!$B$4:$H$25,4,0)</f>
        <v>1074.85364414012</v>
      </c>
      <c r="AF79" s="33" t="n">
        <f aca="false">VLOOKUP($O79,Parámetros!$B$4:$H$25,5,0)</f>
        <v>5.41099102083891</v>
      </c>
      <c r="AG79" s="33" t="n">
        <f aca="false">VLOOKUP($O79,Parámetros!$B$4:$H$25,6,0)</f>
        <v>1344</v>
      </c>
      <c r="AH79" s="33" t="n">
        <f aca="false">VLOOKUP($O79,Parámetros!$B$4:$H$25,7,0)</f>
        <v>1920000</v>
      </c>
      <c r="AI79" s="51" t="n">
        <v>147420</v>
      </c>
      <c r="AJ79" s="52" t="n">
        <v>8.8E-008</v>
      </c>
      <c r="AK79" s="34" t="n">
        <f aca="false">AD79*V79/1000000000</f>
        <v>0.00695593720128448</v>
      </c>
      <c r="AL79" s="34" t="n">
        <f aca="false">AE79*V79/1000000000</f>
        <v>0.161183879612678</v>
      </c>
      <c r="AM79" s="34" t="n">
        <f aca="false">AF79*V79/1000000000</f>
        <v>0.000811426309100817</v>
      </c>
      <c r="AN79" s="34" t="n">
        <f aca="false">AG79*V79/1000000000</f>
        <v>0.20154477344936</v>
      </c>
      <c r="AO79" s="34" t="n">
        <f aca="false">AH79*V79/1000000000</f>
        <v>287.921104927657</v>
      </c>
      <c r="AP79" s="35" t="n">
        <f aca="false">AJ79*AI79*EXP(P79*4)</f>
        <v>0.013196383975851</v>
      </c>
      <c r="AQ79" s="36" t="n">
        <f aca="false">AK79/W79</f>
        <v>1.90573621953E-005</v>
      </c>
      <c r="AR79" s="37" t="n">
        <f aca="false">AL79/W79</f>
        <v>0.000441599670171721</v>
      </c>
      <c r="AS79" s="37" t="n">
        <f aca="false">AM79/W79</f>
        <v>2.2230857783584E-006</v>
      </c>
      <c r="AT79" s="37" t="n">
        <f aca="false">AN79/W79</f>
        <v>0.000552177461505096</v>
      </c>
      <c r="AU79" s="37" t="n">
        <f aca="false">AO79/W79</f>
        <v>0.788824945007279</v>
      </c>
      <c r="AV79" s="49" t="n">
        <f aca="false">AP79/W79</f>
        <v>3.6154476646167E-005</v>
      </c>
      <c r="AW79" s="39" t="n">
        <f aca="false">AK79*1000000</f>
        <v>6955.93720128448</v>
      </c>
      <c r="AX79" s="40" t="n">
        <f aca="false">AL79*1000000</f>
        <v>161183.879612678</v>
      </c>
      <c r="AY79" s="40" t="n">
        <f aca="false">AM79*1000000</f>
        <v>811.426309100817</v>
      </c>
      <c r="AZ79" s="40" t="n">
        <f aca="false">AN79*1000000</f>
        <v>201544.77344936</v>
      </c>
      <c r="BA79" s="40" t="n">
        <f aca="false">AO79*1000000</f>
        <v>287921104.927657</v>
      </c>
      <c r="BB79" s="41" t="n">
        <f aca="false">AP79*1000000</f>
        <v>13196.383975851</v>
      </c>
      <c r="BC79" s="39" t="n">
        <f aca="false">AQ79*1000000</f>
        <v>19.0573621953</v>
      </c>
      <c r="BD79" s="40" t="n">
        <f aca="false">AR79*1000000</f>
        <v>441.599670171721</v>
      </c>
      <c r="BE79" s="40" t="n">
        <f aca="false">AS79*1000000</f>
        <v>2.2230857783584</v>
      </c>
      <c r="BF79" s="40" t="n">
        <f aca="false">AT79*1000000</f>
        <v>552.177461505096</v>
      </c>
      <c r="BG79" s="40" t="n">
        <f aca="false">AU79*1000000</f>
        <v>788824.945007279</v>
      </c>
      <c r="BH79" s="41" t="n">
        <f aca="false">AV79*1000000</f>
        <v>36.154476646167</v>
      </c>
      <c r="BI79" s="0" t="n">
        <v>0.1</v>
      </c>
      <c r="BJ79" s="0" t="n">
        <f aca="false">R79*BI79</f>
        <v>14995.8908816488</v>
      </c>
      <c r="BK79" s="0" t="n">
        <v>0.1</v>
      </c>
      <c r="BL79" s="0" t="n">
        <f aca="false">AI79*BK79</f>
        <v>14742</v>
      </c>
      <c r="BM79" s="45" t="n">
        <v>17.6498016718255</v>
      </c>
      <c r="BN79" s="45" t="n">
        <v>910.91550745518</v>
      </c>
      <c r="BO79" s="45" t="n">
        <v>5.31099102083891</v>
      </c>
      <c r="BP79" s="45" t="n">
        <v>537.6</v>
      </c>
      <c r="BQ79" s="45" t="n">
        <v>384000</v>
      </c>
      <c r="BR79" s="0" t="n">
        <f aca="false">AJ79*0.1</f>
        <v>8.8E-009</v>
      </c>
      <c r="BS79" s="0" t="n">
        <f aca="false">((((BJ79/R79)^2)+((BM79/AD79)^2))^(1/2))*AK79</f>
        <v>0.00273662378050809</v>
      </c>
      <c r="BT79" s="0" t="n">
        <f aca="false">((((BJ79/R79)^2)+((BN79/AE79)^2))^(1/2))*AL79</f>
        <v>0.13754756954265</v>
      </c>
      <c r="BU79" s="0" t="n">
        <f aca="false">((((BJ79/R79)^2)+((BO79/AF79)^2))^(1/2))*AM79</f>
        <v>0.00080055326969276</v>
      </c>
      <c r="BV79" s="0" t="n">
        <f aca="false">((((BJ79/R79)^2)+((BP79/AG79)^2))^(1/2))*AN79</f>
        <v>0.0830990389222893</v>
      </c>
      <c r="BW79" s="0" t="n">
        <f aca="false">((((BJ79/R79)^2)+((BQ79/AH79)^2))^(1/2))*AO79</f>
        <v>64.3811162775091</v>
      </c>
      <c r="BX79" s="46" t="n">
        <f aca="false">((((BL79/AI79)^2)+((BR79/AJ79)^2))^(1/2))*AP79</f>
        <v>0.00186625051929314</v>
      </c>
    </row>
    <row r="80" customFormat="false" ht="15" hidden="false" customHeight="true" outlineLevel="0" collapsed="false">
      <c r="A80" s="24" t="n">
        <v>4.64072659584193</v>
      </c>
      <c r="B80" s="24" t="n">
        <v>-74.1137776064542</v>
      </c>
      <c r="C80" s="47" t="n">
        <v>27</v>
      </c>
      <c r="D80" s="47" t="n">
        <v>28</v>
      </c>
      <c r="E80" s="47" t="n">
        <v>1862</v>
      </c>
      <c r="F80" s="27" t="s">
        <v>292</v>
      </c>
      <c r="G80" s="28" t="s">
        <v>293</v>
      </c>
      <c r="H80" s="27" t="s">
        <v>294</v>
      </c>
      <c r="I80" s="28" t="s">
        <v>155</v>
      </c>
      <c r="J80" s="28" t="s">
        <v>65</v>
      </c>
      <c r="K80" s="28" t="n">
        <v>150</v>
      </c>
      <c r="L80" s="28"/>
      <c r="M80" s="28" t="n">
        <v>1995</v>
      </c>
      <c r="N80" s="29" t="s">
        <v>67</v>
      </c>
      <c r="O80" s="29" t="s">
        <v>108</v>
      </c>
      <c r="P80" s="56" t="n">
        <v>0.00426891489573758</v>
      </c>
      <c r="Q80" s="31" t="n">
        <v>147420</v>
      </c>
      <c r="R80" s="31" t="n">
        <v>149958.908816488</v>
      </c>
      <c r="S80" s="29" t="s">
        <v>69</v>
      </c>
      <c r="T80" s="29"/>
      <c r="U80" s="29"/>
      <c r="V80" s="48" t="n">
        <f aca="false">IF(S80="m3_año",R80,IF(OR(O80="CG1",O80="CG3",O80="HG2"),T80,R80))</f>
        <v>149958.908816488</v>
      </c>
      <c r="W80" s="28" t="n">
        <v>365</v>
      </c>
      <c r="X80" s="54"/>
      <c r="Y80" s="28"/>
      <c r="Z80" s="28" t="n">
        <v>8760</v>
      </c>
      <c r="AA80" s="32" t="s">
        <v>295</v>
      </c>
      <c r="AB80" s="32" t="s">
        <v>296</v>
      </c>
      <c r="AC80" s="33" t="s">
        <v>72</v>
      </c>
      <c r="AD80" s="33" t="n">
        <f aca="false">VLOOKUP($O80,Parámetros!$B$4:$H$25,3,0)</f>
        <v>589.42211574465</v>
      </c>
      <c r="AE80" s="33" t="n">
        <f aca="false">VLOOKUP($O80,Parámetros!$B$4:$H$25,4,0)</f>
        <v>6395.37711993333</v>
      </c>
      <c r="AF80" s="33" t="n">
        <f aca="false">VLOOKUP($O80,Parámetros!$B$4:$H$25,5,0)</f>
        <v>22.4256162208741</v>
      </c>
      <c r="AG80" s="33" t="n">
        <f aca="false">VLOOKUP($O80,Parámetros!$B$4:$H$25,6,0)</f>
        <v>1344</v>
      </c>
      <c r="AH80" s="33" t="n">
        <f aca="false">VLOOKUP($O80,Parámetros!$B$4:$H$25,7,0)</f>
        <v>1920000</v>
      </c>
      <c r="AI80" s="51" t="n">
        <v>147420</v>
      </c>
      <c r="AJ80" s="52" t="n">
        <v>8.8E-008</v>
      </c>
      <c r="AK80" s="34" t="n">
        <f aca="false">AD80*V80/1000000000</f>
        <v>0.0883890973093734</v>
      </c>
      <c r="AL80" s="34" t="n">
        <f aca="false">AE80*V80/1000000000</f>
        <v>0.959043774375136</v>
      </c>
      <c r="AM80" s="34" t="n">
        <f aca="false">AF80*V80/1000000000</f>
        <v>0.00336292093801961</v>
      </c>
      <c r="AN80" s="34" t="n">
        <f aca="false">AG80*V80/1000000000</f>
        <v>0.20154477344936</v>
      </c>
      <c r="AO80" s="34" t="n">
        <f aca="false">AH80*V80/1000000000</f>
        <v>287.921104927657</v>
      </c>
      <c r="AP80" s="35" t="n">
        <f aca="false">AJ80*AI80*EXP(P80*4)</f>
        <v>0.013196383975851</v>
      </c>
      <c r="AQ80" s="36" t="n">
        <f aca="false">AK80/W80</f>
        <v>0.000242161910436639</v>
      </c>
      <c r="AR80" s="37" t="n">
        <f aca="false">AL80/W80</f>
        <v>0.00262751719006886</v>
      </c>
      <c r="AS80" s="37" t="n">
        <f aca="false">AM80/W80</f>
        <v>9.21348202197154E-006</v>
      </c>
      <c r="AT80" s="37" t="n">
        <f aca="false">AN80/W80</f>
        <v>0.000552177461505096</v>
      </c>
      <c r="AU80" s="37" t="n">
        <f aca="false">AO80/W80</f>
        <v>0.788824945007279</v>
      </c>
      <c r="AV80" s="49" t="n">
        <f aca="false">AP80/W80</f>
        <v>3.6154476646167E-005</v>
      </c>
      <c r="AW80" s="39" t="n">
        <f aca="false">AK80*1000000</f>
        <v>88389.0973093734</v>
      </c>
      <c r="AX80" s="40" t="n">
        <f aca="false">AL80*1000000</f>
        <v>959043.774375136</v>
      </c>
      <c r="AY80" s="40" t="n">
        <f aca="false">AM80*1000000</f>
        <v>3362.92093801961</v>
      </c>
      <c r="AZ80" s="40" t="n">
        <f aca="false">AN80*1000000</f>
        <v>201544.77344936</v>
      </c>
      <c r="BA80" s="40" t="n">
        <f aca="false">AO80*1000000</f>
        <v>287921104.927657</v>
      </c>
      <c r="BB80" s="41" t="n">
        <f aca="false">AP80*1000000</f>
        <v>13196.383975851</v>
      </c>
      <c r="BC80" s="39" t="n">
        <f aca="false">AQ80*1000000</f>
        <v>242.161910436639</v>
      </c>
      <c r="BD80" s="40" t="n">
        <f aca="false">AR80*1000000</f>
        <v>2627.51719006887</v>
      </c>
      <c r="BE80" s="40" t="n">
        <f aca="false">AS80*1000000</f>
        <v>9.21348202197154</v>
      </c>
      <c r="BF80" s="40" t="n">
        <f aca="false">AT80*1000000</f>
        <v>552.177461505096</v>
      </c>
      <c r="BG80" s="40" t="n">
        <f aca="false">AU80*1000000</f>
        <v>788824.945007279</v>
      </c>
      <c r="BH80" s="41" t="n">
        <f aca="false">AV80*1000000</f>
        <v>36.154476646167</v>
      </c>
      <c r="BI80" s="0" t="n">
        <v>0.1</v>
      </c>
      <c r="BJ80" s="0" t="n">
        <f aca="false">R80*BI80</f>
        <v>14995.8908816488</v>
      </c>
      <c r="BK80" s="0" t="n">
        <v>0.1</v>
      </c>
      <c r="BL80" s="0" t="n">
        <f aca="false">AI80*BK80</f>
        <v>14742</v>
      </c>
      <c r="BM80" s="45" t="n">
        <v>491.492522079561</v>
      </c>
      <c r="BN80" s="45" t="n">
        <v>4911.75996922289</v>
      </c>
      <c r="BO80" s="45" t="n">
        <v>16.2785205146239</v>
      </c>
      <c r="BP80" s="45" t="n">
        <v>537.6</v>
      </c>
      <c r="BQ80" s="45" t="n">
        <v>384000</v>
      </c>
      <c r="BR80" s="0" t="n">
        <f aca="false">AJ80*0.1</f>
        <v>8.8E-009</v>
      </c>
      <c r="BS80" s="0" t="n">
        <f aca="false">((((BJ80/R80)^2)+((BM80/AD80)^2))^(1/2))*AK80</f>
        <v>0.0742317931225002</v>
      </c>
      <c r="BT80" s="0" t="n">
        <f aca="false">((((BJ80/R80)^2)+((BN80/AE80)^2))^(1/2))*AL80</f>
        <v>0.742779558847327</v>
      </c>
      <c r="BU80" s="0" t="n">
        <f aca="false">((((BJ80/R80)^2)+((BO80/AF80)^2))^(1/2))*AM80</f>
        <v>0.00246416443635491</v>
      </c>
      <c r="BV80" s="0" t="n">
        <f aca="false">((((BJ80/R80)^2)+((BP80/AG80)^2))^(1/2))*AN80</f>
        <v>0.0830990389222893</v>
      </c>
      <c r="BW80" s="0" t="n">
        <f aca="false">((((BJ80/R80)^2)+((BQ80/AH80)^2))^(1/2))*AO80</f>
        <v>64.3811162775091</v>
      </c>
      <c r="BX80" s="46" t="n">
        <f aca="false">((((BL80/AI80)^2)+((BR80/AJ80)^2))^(1/2))*AP80</f>
        <v>0.00186625051929314</v>
      </c>
    </row>
    <row r="81" customFormat="false" ht="30" hidden="false" customHeight="true" outlineLevel="0" collapsed="false">
      <c r="A81" s="24" t="n">
        <v>4.63734314013618</v>
      </c>
      <c r="B81" s="24" t="n">
        <v>-74.1146279058932</v>
      </c>
      <c r="C81" s="47" t="n">
        <v>27</v>
      </c>
      <c r="D81" s="47" t="n">
        <v>28</v>
      </c>
      <c r="E81" s="47" t="n">
        <v>1862</v>
      </c>
      <c r="F81" s="27" t="s">
        <v>297</v>
      </c>
      <c r="G81" s="28" t="s">
        <v>298</v>
      </c>
      <c r="H81" s="27" t="s">
        <v>299</v>
      </c>
      <c r="I81" s="28" t="s">
        <v>155</v>
      </c>
      <c r="J81" s="28" t="s">
        <v>76</v>
      </c>
      <c r="K81" s="28" t="n">
        <v>87.91</v>
      </c>
      <c r="L81" s="28"/>
      <c r="M81" s="28" t="n">
        <v>1983</v>
      </c>
      <c r="N81" s="29" t="s">
        <v>67</v>
      </c>
      <c r="O81" s="29" t="s">
        <v>145</v>
      </c>
      <c r="P81" s="30" t="n">
        <v>0.0141316269503235</v>
      </c>
      <c r="Q81" s="31" t="n">
        <v>8287.5</v>
      </c>
      <c r="R81" s="31" t="n">
        <v>8769.45677609359</v>
      </c>
      <c r="S81" s="29" t="s">
        <v>69</v>
      </c>
      <c r="T81" s="29"/>
      <c r="U81" s="29"/>
      <c r="V81" s="48" t="n">
        <f aca="false">IF(S81="m3_año",R81,IF(OR(O81="CG1",O81="CG3",O81="HG2"),T81,R81))</f>
        <v>8769.45677609359</v>
      </c>
      <c r="W81" s="28" t="n">
        <v>365</v>
      </c>
      <c r="X81" s="54"/>
      <c r="Y81" s="28"/>
      <c r="Z81" s="28" t="n">
        <v>8760</v>
      </c>
      <c r="AA81" s="32" t="s">
        <v>300</v>
      </c>
      <c r="AB81" s="32" t="s">
        <v>301</v>
      </c>
      <c r="AC81" s="33" t="s">
        <v>72</v>
      </c>
      <c r="AD81" s="33" t="n">
        <f aca="false">VLOOKUP($O81,Parámetros!$B$4:$H$25,3,0)</f>
        <v>196.356974196937</v>
      </c>
      <c r="AE81" s="33" t="n">
        <f aca="false">VLOOKUP($O81,Parámetros!$B$4:$H$25,4,0)</f>
        <v>1220.72799074218</v>
      </c>
      <c r="AF81" s="33" t="n">
        <f aca="false">VLOOKUP($O81,Parámetros!$B$4:$H$25,5,0)</f>
        <v>69.6558973259153</v>
      </c>
      <c r="AG81" s="33" t="n">
        <f aca="false">VLOOKUP($O81,Parámetros!$B$4:$H$25,6,0)</f>
        <v>640</v>
      </c>
      <c r="AH81" s="33" t="n">
        <f aca="false">VLOOKUP($O81,Parámetros!$B$4:$H$25,7,0)</f>
        <v>1920000</v>
      </c>
      <c r="AI81" s="2" t="n">
        <v>2.98030327868852</v>
      </c>
      <c r="AJ81" s="2" t="n">
        <v>1.362E-005</v>
      </c>
      <c r="AK81" s="34" t="n">
        <f aca="false">AD81*V81/1000000000</f>
        <v>0.00172194399790456</v>
      </c>
      <c r="AL81" s="34" t="n">
        <f aca="false">AE81*V81/1000000000</f>
        <v>0.0107051213501811</v>
      </c>
      <c r="AM81" s="34" t="n">
        <f aca="false">AF81*V81/1000000000</f>
        <v>0.000610844380799627</v>
      </c>
      <c r="AN81" s="34" t="n">
        <f aca="false">AG81*V81/1000000000</f>
        <v>0.0056124523366999</v>
      </c>
      <c r="AO81" s="34" t="n">
        <f aca="false">AH81*V81/1000000000</f>
        <v>16.8373570100997</v>
      </c>
      <c r="AP81" s="35" t="n">
        <f aca="false">AJ81*AI81*EXP(P81*4)</f>
        <v>4.29523291043529E-005</v>
      </c>
      <c r="AQ81" s="36" t="n">
        <f aca="false">AK81/W81</f>
        <v>4.71765478877963E-006</v>
      </c>
      <c r="AR81" s="37" t="n">
        <f aca="false">AL81/W81</f>
        <v>2.93290995895373E-005</v>
      </c>
      <c r="AS81" s="37" t="n">
        <f aca="false">AM81/W81</f>
        <v>1.6735462487661E-006</v>
      </c>
      <c r="AT81" s="37" t="n">
        <f aca="false">AN81/W81</f>
        <v>1.53765817443833E-005</v>
      </c>
      <c r="AU81" s="37" t="n">
        <f aca="false">AO81/W81</f>
        <v>0.0461297452331498</v>
      </c>
      <c r="AV81" s="49" t="n">
        <f aca="false">AP81/W81</f>
        <v>1.17677613984528E-007</v>
      </c>
      <c r="AW81" s="39" t="n">
        <f aca="false">AK81*1000000</f>
        <v>1721.94399790456</v>
      </c>
      <c r="AX81" s="40" t="n">
        <f aca="false">AL81*1000000</f>
        <v>10705.1213501811</v>
      </c>
      <c r="AY81" s="40" t="n">
        <f aca="false">AM81*1000000</f>
        <v>610.844380799627</v>
      </c>
      <c r="AZ81" s="40" t="n">
        <f aca="false">AN81*1000000</f>
        <v>5612.4523366999</v>
      </c>
      <c r="BA81" s="40" t="n">
        <f aca="false">AO81*1000000</f>
        <v>16837357.0100997</v>
      </c>
      <c r="BB81" s="41" t="n">
        <f aca="false">AP81*1000000</f>
        <v>42.9523291043529</v>
      </c>
      <c r="BC81" s="39" t="n">
        <f aca="false">AQ81*1000000</f>
        <v>4.71765478877963</v>
      </c>
      <c r="BD81" s="40" t="n">
        <f aca="false">AR81*1000000</f>
        <v>29.3290995895373</v>
      </c>
      <c r="BE81" s="40" t="n">
        <f aca="false">AS81*1000000</f>
        <v>1.6735462487661</v>
      </c>
      <c r="BF81" s="40" t="n">
        <f aca="false">AT81*1000000</f>
        <v>15.3765817443833</v>
      </c>
      <c r="BG81" s="40" t="n">
        <f aca="false">AU81*1000000</f>
        <v>46129.7452331498</v>
      </c>
      <c r="BH81" s="41" t="n">
        <f aca="false">AV81*1000000</f>
        <v>0.117677613984528</v>
      </c>
      <c r="BI81" s="0" t="n">
        <v>0.1</v>
      </c>
      <c r="BJ81" s="0" t="n">
        <f aca="false">R81*BI81</f>
        <v>876.945677609359</v>
      </c>
      <c r="BK81" s="0" t="n">
        <v>0.1</v>
      </c>
      <c r="BL81" s="0" t="n">
        <f aca="false">AI81*BK81</f>
        <v>0.298030327868852</v>
      </c>
      <c r="BM81" s="45" t="n">
        <v>187.562005220738</v>
      </c>
      <c r="BN81" s="45" t="n">
        <v>1012.03746873145</v>
      </c>
      <c r="BO81" s="45" t="n">
        <v>69.5558973259153</v>
      </c>
      <c r="BP81" s="45" t="n">
        <v>256</v>
      </c>
      <c r="BQ81" s="45" t="n">
        <v>384000</v>
      </c>
      <c r="BR81" s="0" t="n">
        <f aca="false">AJ81*0.1</f>
        <v>1.362E-006</v>
      </c>
      <c r="BS81" s="0" t="n">
        <f aca="false">((((BJ81/R81)^2)+((BM81/AD81)^2))^(1/2))*AK81</f>
        <v>0.00165380577397039</v>
      </c>
      <c r="BT81" s="0" t="n">
        <f aca="false">((((BJ81/R81)^2)+((BN81/AE81)^2))^(1/2))*AL81</f>
        <v>0.00893934872364962</v>
      </c>
      <c r="BU81" s="0" t="n">
        <f aca="false">((((BJ81/R81)^2)+((BO81/AF81)^2))^(1/2))*AM81</f>
        <v>0.000613018417737084</v>
      </c>
      <c r="BV81" s="0" t="n">
        <f aca="false">((((BJ81/R81)^2)+((BP81/AG81)^2))^(1/2))*AN81</f>
        <v>0.00231407338029583</v>
      </c>
      <c r="BW81" s="0" t="n">
        <f aca="false">((((BJ81/R81)^2)+((BQ81/AH81)^2))^(1/2))*AO81</f>
        <v>3.76494748360155</v>
      </c>
      <c r="BX81" s="46" t="n">
        <f aca="false">((((BL81/AI81)^2)+((BR81/AJ81)^2))^(1/2))*AP81</f>
        <v>6.07437663548884E-006</v>
      </c>
    </row>
    <row r="82" customFormat="false" ht="45" hidden="false" customHeight="true" outlineLevel="0" collapsed="false">
      <c r="A82" s="24" t="n">
        <v>4.62439147359406</v>
      </c>
      <c r="B82" s="24" t="n">
        <v>-74.096290146997</v>
      </c>
      <c r="C82" s="47" t="n">
        <v>29</v>
      </c>
      <c r="D82" s="47" t="n">
        <v>27</v>
      </c>
      <c r="E82" s="47" t="n">
        <v>2344</v>
      </c>
      <c r="F82" s="27" t="s">
        <v>302</v>
      </c>
      <c r="G82" s="28" t="s">
        <v>303</v>
      </c>
      <c r="H82" s="27" t="s">
        <v>304</v>
      </c>
      <c r="I82" s="28" t="s">
        <v>155</v>
      </c>
      <c r="J82" s="28" t="s">
        <v>65</v>
      </c>
      <c r="K82" s="28" t="n">
        <v>120</v>
      </c>
      <c r="L82" s="28"/>
      <c r="M82" s="28" t="n">
        <v>1993</v>
      </c>
      <c r="N82" s="29" t="s">
        <v>67</v>
      </c>
      <c r="O82" s="29" t="s">
        <v>108</v>
      </c>
      <c r="P82" s="56" t="n">
        <v>0.00426891489573758</v>
      </c>
      <c r="Q82" s="31" t="n">
        <v>35035</v>
      </c>
      <c r="R82" s="31" t="n">
        <v>35638.3826508321</v>
      </c>
      <c r="S82" s="29" t="s">
        <v>69</v>
      </c>
      <c r="T82" s="29"/>
      <c r="U82" s="29"/>
      <c r="V82" s="48" t="n">
        <f aca="false">IF(S82="m3_año",R82,IF(OR(O82="CG1",O82="CG3",O82="HG2"),T82,R82))</f>
        <v>35638.3826508321</v>
      </c>
      <c r="W82" s="28" t="n">
        <v>365</v>
      </c>
      <c r="X82" s="32" t="s">
        <v>98</v>
      </c>
      <c r="Y82" s="28"/>
      <c r="Z82" s="28" t="n">
        <v>2920</v>
      </c>
      <c r="AA82" s="32" t="s">
        <v>305</v>
      </c>
      <c r="AB82" s="32" t="s">
        <v>306</v>
      </c>
      <c r="AC82" s="33" t="s">
        <v>72</v>
      </c>
      <c r="AD82" s="33" t="n">
        <f aca="false">VLOOKUP($O82,Parámetros!$B$4:$H$25,3,0)</f>
        <v>589.42211574465</v>
      </c>
      <c r="AE82" s="33" t="n">
        <f aca="false">VLOOKUP($O82,Parámetros!$B$4:$H$25,4,0)</f>
        <v>6395.37711993333</v>
      </c>
      <c r="AF82" s="33" t="n">
        <f aca="false">VLOOKUP($O82,Parámetros!$B$4:$H$25,5,0)</f>
        <v>22.4256162208741</v>
      </c>
      <c r="AG82" s="33" t="n">
        <f aca="false">VLOOKUP($O82,Parámetros!$B$4:$H$25,6,0)</f>
        <v>1344</v>
      </c>
      <c r="AH82" s="33" t="n">
        <f aca="false">VLOOKUP($O82,Parámetros!$B$4:$H$25,7,0)</f>
        <v>1920000</v>
      </c>
      <c r="AI82" s="2" t="n">
        <v>1159.09146341463</v>
      </c>
      <c r="AJ82" s="2" t="n">
        <v>0.000142</v>
      </c>
      <c r="AK82" s="34" t="n">
        <f aca="false">AD82*V82/1000000000</f>
        <v>0.0210060509037709</v>
      </c>
      <c r="AL82" s="34" t="n">
        <f aca="false">AE82*V82/1000000000</f>
        <v>0.227920896996561</v>
      </c>
      <c r="AM82" s="34" t="n">
        <f aca="false">AF82*V82/1000000000</f>
        <v>0.000799212692060218</v>
      </c>
      <c r="AN82" s="34" t="n">
        <f aca="false">AG82*V82/1000000000</f>
        <v>0.0478979862827184</v>
      </c>
      <c r="AO82" s="34" t="n">
        <f aca="false">AH82*V82/1000000000</f>
        <v>68.4256946895976</v>
      </c>
      <c r="AP82" s="35" t="n">
        <f aca="false">AJ82*AI82*EXP(P82*4)</f>
        <v>0.167425620216031</v>
      </c>
      <c r="AQ82" s="36" t="n">
        <f aca="false">AK82/W82</f>
        <v>5.75508243938928E-005</v>
      </c>
      <c r="AR82" s="37" t="n">
        <f aca="false">AL82/W82</f>
        <v>0.000624440813689207</v>
      </c>
      <c r="AS82" s="37" t="n">
        <f aca="false">AM82/W82</f>
        <v>2.18962381386361E-006</v>
      </c>
      <c r="AT82" s="37" t="n">
        <f aca="false">AN82/W82</f>
        <v>0.00013122735967868</v>
      </c>
      <c r="AU82" s="37" t="n">
        <f aca="false">AO82/W82</f>
        <v>0.187467656683829</v>
      </c>
      <c r="AV82" s="49" t="n">
        <f aca="false">AP82/W82</f>
        <v>0.00045870032935899</v>
      </c>
      <c r="AW82" s="39" t="n">
        <f aca="false">AK82*1000000</f>
        <v>21006.0509037709</v>
      </c>
      <c r="AX82" s="40" t="n">
        <f aca="false">AL82*1000000</f>
        <v>227920.896996561</v>
      </c>
      <c r="AY82" s="40" t="n">
        <f aca="false">AM82*1000000</f>
        <v>799.212692060219</v>
      </c>
      <c r="AZ82" s="40" t="n">
        <f aca="false">AN82*1000000</f>
        <v>47897.9862827184</v>
      </c>
      <c r="BA82" s="40" t="n">
        <f aca="false">AO82*1000000</f>
        <v>68425694.6895976</v>
      </c>
      <c r="BB82" s="41" t="n">
        <f aca="false">AP82*1000000</f>
        <v>167425.620216031</v>
      </c>
      <c r="BC82" s="39" t="n">
        <f aca="false">AQ82*1000000</f>
        <v>57.5508243938928</v>
      </c>
      <c r="BD82" s="40" t="n">
        <f aca="false">AR82*1000000</f>
        <v>624.440813689207</v>
      </c>
      <c r="BE82" s="40" t="n">
        <f aca="false">AS82*1000000</f>
        <v>2.18962381386361</v>
      </c>
      <c r="BF82" s="40" t="n">
        <f aca="false">AT82*1000000</f>
        <v>131.22735967868</v>
      </c>
      <c r="BG82" s="40" t="n">
        <f aca="false">AU82*1000000</f>
        <v>187467.656683829</v>
      </c>
      <c r="BH82" s="41" t="n">
        <f aca="false">AV82*1000000</f>
        <v>458.70032935899</v>
      </c>
      <c r="BI82" s="0" t="n">
        <v>0.1</v>
      </c>
      <c r="BJ82" s="0" t="n">
        <f aca="false">R82*BI82</f>
        <v>3563.83826508321</v>
      </c>
      <c r="BK82" s="0" t="n">
        <v>0.1</v>
      </c>
      <c r="BL82" s="0" t="n">
        <f aca="false">AI82*BK82</f>
        <v>115.909146341463</v>
      </c>
      <c r="BM82" s="45" t="n">
        <v>491.492522079561</v>
      </c>
      <c r="BN82" s="45" t="n">
        <v>4911.75996922289</v>
      </c>
      <c r="BO82" s="45" t="n">
        <v>16.2785205146239</v>
      </c>
      <c r="BP82" s="45" t="n">
        <v>537.6</v>
      </c>
      <c r="BQ82" s="45" t="n">
        <v>384000</v>
      </c>
      <c r="BR82" s="0" t="n">
        <f aca="false">AJ82*0.1</f>
        <v>1.42E-005</v>
      </c>
      <c r="BS82" s="0" t="n">
        <f aca="false">((((BJ82/R82)^2)+((BM82/AD82)^2))^(1/2))*AK82</f>
        <v>0.0176415063902238</v>
      </c>
      <c r="BT82" s="0" t="n">
        <f aca="false">((((BJ82/R82)^2)+((BN82/AE82)^2))^(1/2))*AL82</f>
        <v>0.176524771701371</v>
      </c>
      <c r="BU82" s="0" t="n">
        <f aca="false">((((BJ82/R82)^2)+((BO82/AF82)^2))^(1/2))*AM82</f>
        <v>0.000585619325923853</v>
      </c>
      <c r="BV82" s="0" t="n">
        <f aca="false">((((BJ82/R82)^2)+((BP82/AG82)^2))^(1/2))*AN82</f>
        <v>0.0197488456698034</v>
      </c>
      <c r="BW82" s="0" t="n">
        <f aca="false">((((BJ82/R82)^2)+((BQ82/AH82)^2))^(1/2))*AO82</f>
        <v>15.3004504733587</v>
      </c>
      <c r="BX82" s="46" t="n">
        <f aca="false">((((BL82/AI82)^2)+((BR82/AJ82)^2))^(1/2))*AP82</f>
        <v>0.0236775582798239</v>
      </c>
    </row>
    <row r="83" customFormat="false" ht="30" hidden="false" customHeight="true" outlineLevel="0" collapsed="false">
      <c r="A83" s="24" t="n">
        <v>4.62445778485554</v>
      </c>
      <c r="B83" s="24" t="n">
        <v>-74.0971544803092</v>
      </c>
      <c r="C83" s="47" t="n">
        <v>29</v>
      </c>
      <c r="D83" s="47" t="n">
        <v>27</v>
      </c>
      <c r="E83" s="47" t="n">
        <v>2344</v>
      </c>
      <c r="F83" s="27" t="s">
        <v>307</v>
      </c>
      <c r="G83" s="28" t="s">
        <v>308</v>
      </c>
      <c r="H83" s="27" t="s">
        <v>309</v>
      </c>
      <c r="I83" s="28" t="s">
        <v>155</v>
      </c>
      <c r="J83" s="28" t="s">
        <v>76</v>
      </c>
      <c r="K83" s="55"/>
      <c r="L83" s="55"/>
      <c r="M83" s="28" t="n">
        <v>2005</v>
      </c>
      <c r="N83" s="29" t="s">
        <v>67</v>
      </c>
      <c r="O83" s="29" t="s">
        <v>145</v>
      </c>
      <c r="P83" s="56" t="n">
        <v>0.00426891489573758</v>
      </c>
      <c r="Q83" s="31" t="n">
        <v>17472</v>
      </c>
      <c r="R83" s="31" t="n">
        <v>17772.9077115838</v>
      </c>
      <c r="S83" s="29" t="s">
        <v>69</v>
      </c>
      <c r="T83" s="29"/>
      <c r="U83" s="29"/>
      <c r="V83" s="48" t="n">
        <f aca="false">IF(S83="m3_año",R83,IF(OR(O83="CG1",O83="CG3",O83="HG2"),T83,R83))</f>
        <v>17772.9077115838</v>
      </c>
      <c r="W83" s="28" t="n">
        <v>365</v>
      </c>
      <c r="X83" s="54"/>
      <c r="Y83" s="28"/>
      <c r="Z83" s="28" t="n">
        <v>8760</v>
      </c>
      <c r="AA83" s="32" t="s">
        <v>310</v>
      </c>
      <c r="AB83" s="32" t="s">
        <v>311</v>
      </c>
      <c r="AC83" s="33" t="s">
        <v>72</v>
      </c>
      <c r="AD83" s="33" t="n">
        <f aca="false">VLOOKUP($O83,Parámetros!$B$4:$H$25,3,0)</f>
        <v>196.356974196937</v>
      </c>
      <c r="AE83" s="33" t="n">
        <f aca="false">VLOOKUP($O83,Parámetros!$B$4:$H$25,4,0)</f>
        <v>1220.72799074218</v>
      </c>
      <c r="AF83" s="33" t="n">
        <f aca="false">VLOOKUP($O83,Parámetros!$B$4:$H$25,5,0)</f>
        <v>69.6558973259153</v>
      </c>
      <c r="AG83" s="33" t="n">
        <f aca="false">VLOOKUP($O83,Parámetros!$B$4:$H$25,6,0)</f>
        <v>640</v>
      </c>
      <c r="AH83" s="33" t="n">
        <f aca="false">VLOOKUP($O83,Parámetros!$B$4:$H$25,7,0)</f>
        <v>1920000</v>
      </c>
      <c r="AI83" s="2" t="n">
        <v>2.98030327868852</v>
      </c>
      <c r="AJ83" s="2" t="n">
        <v>1.362E-005</v>
      </c>
      <c r="AK83" s="34" t="n">
        <f aca="false">AD83*V83/1000000000</f>
        <v>0.003489834380928</v>
      </c>
      <c r="AL83" s="34" t="n">
        <f aca="false">AE83*V83/1000000000</f>
        <v>0.0216958859204079</v>
      </c>
      <c r="AM83" s="34" t="n">
        <f aca="false">AF83*V83/1000000000</f>
        <v>0.00123798783474105</v>
      </c>
      <c r="AN83" s="34" t="n">
        <f aca="false">AG83*V83/1000000000</f>
        <v>0.0113746609354136</v>
      </c>
      <c r="AO83" s="34" t="n">
        <f aca="false">AH83*V83/1000000000</f>
        <v>34.1239828062409</v>
      </c>
      <c r="AP83" s="35" t="n">
        <f aca="false">AJ83*AI83*EXP(P83*4)</f>
        <v>4.12908128890735E-005</v>
      </c>
      <c r="AQ83" s="36" t="n">
        <f aca="false">AK83/W83</f>
        <v>9.56119008473426E-006</v>
      </c>
      <c r="AR83" s="37" t="n">
        <f aca="false">AL83/W83</f>
        <v>5.94407833435833E-005</v>
      </c>
      <c r="AS83" s="37" t="n">
        <f aca="false">AM83/W83</f>
        <v>3.39174749244123E-006</v>
      </c>
      <c r="AT83" s="37" t="n">
        <f aca="false">AN83/W83</f>
        <v>3.11634546175716E-005</v>
      </c>
      <c r="AU83" s="37" t="n">
        <f aca="false">AO83/W83</f>
        <v>0.0934903638527148</v>
      </c>
      <c r="AV83" s="49" t="n">
        <f aca="false">AP83/W83</f>
        <v>1.13125514764585E-007</v>
      </c>
      <c r="AW83" s="39" t="n">
        <f aca="false">AK83*1000000</f>
        <v>3489.834380928</v>
      </c>
      <c r="AX83" s="40" t="n">
        <f aca="false">AL83*1000000</f>
        <v>21695.8859204079</v>
      </c>
      <c r="AY83" s="40" t="n">
        <f aca="false">AM83*1000000</f>
        <v>1237.98783474105</v>
      </c>
      <c r="AZ83" s="40" t="n">
        <f aca="false">AN83*1000000</f>
        <v>11374.6609354136</v>
      </c>
      <c r="BA83" s="40" t="n">
        <f aca="false">AO83*1000000</f>
        <v>34123982.8062409</v>
      </c>
      <c r="BB83" s="41" t="n">
        <f aca="false">AP83*1000000</f>
        <v>41.2908128890735</v>
      </c>
      <c r="BC83" s="39" t="n">
        <f aca="false">AQ83*1000000</f>
        <v>9.56119008473425</v>
      </c>
      <c r="BD83" s="40" t="n">
        <f aca="false">AR83*1000000</f>
        <v>59.4407833435833</v>
      </c>
      <c r="BE83" s="40" t="n">
        <f aca="false">AS83*1000000</f>
        <v>3.39174749244123</v>
      </c>
      <c r="BF83" s="40" t="n">
        <f aca="false">AT83*1000000</f>
        <v>31.1634546175716</v>
      </c>
      <c r="BG83" s="40" t="n">
        <f aca="false">AU83*1000000</f>
        <v>93490.3638527148</v>
      </c>
      <c r="BH83" s="41" t="n">
        <f aca="false">AV83*1000000</f>
        <v>0.113125514764585</v>
      </c>
      <c r="BI83" s="0" t="n">
        <v>0.1</v>
      </c>
      <c r="BJ83" s="0" t="n">
        <f aca="false">R83*BI83</f>
        <v>1777.29077115838</v>
      </c>
      <c r="BK83" s="0" t="n">
        <v>0.1</v>
      </c>
      <c r="BL83" s="0" t="n">
        <f aca="false">AI83*BK83</f>
        <v>0.298030327868852</v>
      </c>
      <c r="BM83" s="45" t="n">
        <v>187.562005220738</v>
      </c>
      <c r="BN83" s="45" t="n">
        <v>1012.03746873145</v>
      </c>
      <c r="BO83" s="45" t="n">
        <v>69.5558973259153</v>
      </c>
      <c r="BP83" s="45" t="n">
        <v>256</v>
      </c>
      <c r="BQ83" s="45" t="n">
        <v>384000</v>
      </c>
      <c r="BR83" s="0" t="n">
        <f aca="false">AJ83*0.1</f>
        <v>1.362E-006</v>
      </c>
      <c r="BS83" s="0" t="n">
        <f aca="false">((((BJ83/R83)^2)+((BM83/AD83)^2))^(1/2))*AK83</f>
        <v>0.0033517398105876</v>
      </c>
      <c r="BT83" s="0" t="n">
        <f aca="false">((((BJ83/R83)^2)+((BN83/AE83)^2))^(1/2))*AL83</f>
        <v>0.0181172248092045</v>
      </c>
      <c r="BU83" s="0" t="n">
        <f aca="false">((((BJ83/R83)^2)+((BO83/AF83)^2))^(1/2))*AM83</f>
        <v>0.00124239391813225</v>
      </c>
      <c r="BV83" s="0" t="n">
        <f aca="false">((((BJ83/R83)^2)+((BP83/AG83)^2))^(1/2))*AN83</f>
        <v>0.00468989284922974</v>
      </c>
      <c r="BW83" s="0" t="n">
        <f aca="false">((((BJ83/R83)^2)+((BQ83/AH83)^2))^(1/2))*AO83</f>
        <v>7.63035452177887</v>
      </c>
      <c r="BX83" s="46" t="n">
        <f aca="false">((((BL83/AI83)^2)+((BR83/AJ83)^2))^(1/2))*AP83</f>
        <v>5.83940275891375E-006</v>
      </c>
    </row>
    <row r="84" customFormat="false" ht="28" hidden="false" customHeight="false" outlineLevel="0" collapsed="false">
      <c r="A84" s="24" t="n">
        <v>4.62431183864154</v>
      </c>
      <c r="B84" s="24" t="n">
        <v>-74.0931818458351</v>
      </c>
      <c r="C84" s="47" t="n">
        <v>30</v>
      </c>
      <c r="D84" s="47" t="n">
        <v>27</v>
      </c>
      <c r="E84" s="47" t="n">
        <v>2345</v>
      </c>
      <c r="F84" s="27" t="s">
        <v>312</v>
      </c>
      <c r="G84" s="28" t="s">
        <v>313</v>
      </c>
      <c r="H84" s="27" t="s">
        <v>314</v>
      </c>
      <c r="I84" s="28" t="s">
        <v>155</v>
      </c>
      <c r="J84" s="28" t="s">
        <v>65</v>
      </c>
      <c r="K84" s="28" t="n">
        <v>20</v>
      </c>
      <c r="L84" s="28"/>
      <c r="M84" s="28" t="n">
        <v>2006</v>
      </c>
      <c r="N84" s="29" t="s">
        <v>124</v>
      </c>
      <c r="O84" s="29" t="s">
        <v>125</v>
      </c>
      <c r="P84" s="56" t="n">
        <v>0.00426891489573758</v>
      </c>
      <c r="Q84" s="31" t="n">
        <v>1.09020706363327</v>
      </c>
      <c r="R84" s="31" t="n">
        <v>1.10898291715149</v>
      </c>
      <c r="S84" s="4" t="s">
        <v>69</v>
      </c>
      <c r="T84" s="4"/>
      <c r="U84" s="4"/>
      <c r="V84" s="48" t="n">
        <f aca="false">IF(S84="m3_año",R84,IF(OR(O84="CG1",O84="CG3",O84="HG2"),T84,R84))</f>
        <v>1.10898291715149</v>
      </c>
      <c r="W84" s="28" t="n">
        <v>365</v>
      </c>
      <c r="X84" s="54"/>
      <c r="Y84" s="28"/>
      <c r="Z84" s="28" t="n">
        <v>8760</v>
      </c>
      <c r="AA84" s="32" t="s">
        <v>315</v>
      </c>
      <c r="AB84" s="32" t="s">
        <v>316</v>
      </c>
      <c r="AC84" s="33" t="s">
        <v>72</v>
      </c>
      <c r="AD84" s="33" t="n">
        <f aca="false">VLOOKUP($O84,Parámetros!$B$4:$H$25,3,0)</f>
        <v>840000</v>
      </c>
      <c r="AE84" s="33" t="n">
        <f aca="false">VLOOKUP($O84,Parámetros!$B$4:$H$25,4,0)</f>
        <v>2400000</v>
      </c>
      <c r="AF84" s="33" t="n">
        <f aca="false">VLOOKUP($O84,Parámetros!$B$4:$H$25,5,0)</f>
        <v>1800000</v>
      </c>
      <c r="AG84" s="33" t="n">
        <f aca="false">VLOOKUP($O84,Parámetros!$B$4:$H$25,6,0)</f>
        <v>600000</v>
      </c>
      <c r="AH84" s="33" t="n">
        <f aca="false">VLOOKUP($O84,Parámetros!$B$4:$H$25,7,0)</f>
        <v>2676000000</v>
      </c>
      <c r="AI84" s="51" t="n">
        <v>1.09020706363327</v>
      </c>
      <c r="AJ84" s="2" t="n">
        <v>0.0912</v>
      </c>
      <c r="AK84" s="34" t="n">
        <f aca="false">AD84*V84/1000000000</f>
        <v>0.000931545650407251</v>
      </c>
      <c r="AL84" s="34" t="n">
        <f aca="false">AE84*V84/1000000000</f>
        <v>0.00266155900116358</v>
      </c>
      <c r="AM84" s="34" t="n">
        <f aca="false">AF84*V84/1000000000</f>
        <v>0.00199616925087268</v>
      </c>
      <c r="AN84" s="34" t="n">
        <f aca="false">AG84*V84/1000000000</f>
        <v>0.000665389750290894</v>
      </c>
      <c r="AO84" s="34" t="n">
        <f aca="false">AH84*V84/1000000000</f>
        <v>2.96763828629739</v>
      </c>
      <c r="AP84" s="35" t="n">
        <f aca="false">AJ84*AI84*EXP(P84*4)</f>
        <v>0.101139242044216</v>
      </c>
      <c r="AQ84" s="36" t="n">
        <f aca="false">AK84/W84</f>
        <v>2.55217986412946E-006</v>
      </c>
      <c r="AR84" s="37" t="n">
        <f aca="false">AL84/W84</f>
        <v>7.2919424689413E-006</v>
      </c>
      <c r="AS84" s="37" t="n">
        <f aca="false">AM84/W84</f>
        <v>5.46895685170598E-006</v>
      </c>
      <c r="AT84" s="37" t="n">
        <f aca="false">AN84/W84</f>
        <v>1.82298561723533E-006</v>
      </c>
      <c r="AU84" s="37" t="n">
        <f aca="false">AO84/W84</f>
        <v>0.00813051585286955</v>
      </c>
      <c r="AV84" s="49" t="n">
        <f aca="false">AP84/W84</f>
        <v>0.00027709381381977</v>
      </c>
      <c r="AW84" s="39" t="n">
        <f aca="false">AK84*1000000</f>
        <v>931.545650407252</v>
      </c>
      <c r="AX84" s="40" t="n">
        <f aca="false">AL84*1000000</f>
        <v>2661.55900116358</v>
      </c>
      <c r="AY84" s="40" t="n">
        <f aca="false">AM84*1000000</f>
        <v>1996.16925087268</v>
      </c>
      <c r="AZ84" s="40" t="n">
        <f aca="false">AN84*1000000</f>
        <v>665.389750290894</v>
      </c>
      <c r="BA84" s="40" t="n">
        <f aca="false">AO84*1000000</f>
        <v>2967638.28629739</v>
      </c>
      <c r="BB84" s="41" t="n">
        <f aca="false">AP84*1000000</f>
        <v>101139.242044216</v>
      </c>
      <c r="BC84" s="39" t="n">
        <f aca="false">AQ84*1000000</f>
        <v>2.55217986412946</v>
      </c>
      <c r="BD84" s="40" t="n">
        <f aca="false">AR84*1000000</f>
        <v>7.2919424689413</v>
      </c>
      <c r="BE84" s="40" t="n">
        <f aca="false">AS84*1000000</f>
        <v>5.46895685170598</v>
      </c>
      <c r="BF84" s="40" t="n">
        <f aca="false">AT84*1000000</f>
        <v>1.82298561723533</v>
      </c>
      <c r="BG84" s="40" t="n">
        <f aca="false">AU84*1000000</f>
        <v>8130.51585286955</v>
      </c>
      <c r="BH84" s="41" t="n">
        <f aca="false">AV84*1000000</f>
        <v>277.09381381977</v>
      </c>
      <c r="BI84" s="0" t="n">
        <v>0.1</v>
      </c>
      <c r="BJ84" s="0" t="n">
        <f aca="false">R84*BI84</f>
        <v>0.110898291715149</v>
      </c>
      <c r="BK84" s="0" t="n">
        <v>0.1</v>
      </c>
      <c r="BL84" s="0" t="n">
        <f aca="false">AI84*BK84</f>
        <v>0.109020706363327</v>
      </c>
      <c r="BM84" s="45" t="n">
        <v>336000</v>
      </c>
      <c r="BN84" s="45" t="n">
        <v>480000</v>
      </c>
      <c r="BO84" s="45" t="n">
        <v>360000</v>
      </c>
      <c r="BP84" s="45" t="n">
        <v>120000</v>
      </c>
      <c r="BQ84" s="45" t="n">
        <v>1070400000</v>
      </c>
      <c r="BR84" s="0" t="n">
        <f aca="false">AJ84*0.1</f>
        <v>0.00912</v>
      </c>
      <c r="BS84" s="0" t="n">
        <f aca="false">((((BJ84/R84)^2)+((BM84/AD84)^2))^(1/2))*AK84</f>
        <v>0.00038408611117138</v>
      </c>
      <c r="BT84" s="0" t="n">
        <f aca="false">((((BJ84/R84)^2)+((BN84/AE84)^2))^(1/2))*AL84</f>
        <v>0.00059514268527282</v>
      </c>
      <c r="BU84" s="0" t="n">
        <f aca="false">((((BJ84/R84)^2)+((BO84/AF84)^2))^(1/2))*AM84</f>
        <v>0.000446357013954615</v>
      </c>
      <c r="BV84" s="0" t="n">
        <f aca="false">((((BJ84/R84)^2)+((BP84/AG84)^2))^(1/2))*AN84</f>
        <v>0.000148785671318205</v>
      </c>
      <c r="BW84" s="0" t="n">
        <f aca="false">((((BJ84/R84)^2)+((BQ84/AH84)^2))^(1/2))*AO84</f>
        <v>1.22358861130311</v>
      </c>
      <c r="BX84" s="46" t="n">
        <f aca="false">((((BL84/AI84)^2)+((BR84/AJ84)^2))^(1/2))*AP84</f>
        <v>0.0143032487787066</v>
      </c>
    </row>
    <row r="85" customFormat="false" ht="15" hidden="false" customHeight="true" outlineLevel="0" collapsed="false">
      <c r="A85" s="24" t="n">
        <v>4.61991666666667</v>
      </c>
      <c r="B85" s="24" t="n">
        <v>-74.1101666666667</v>
      </c>
      <c r="C85" s="47" t="n">
        <v>28</v>
      </c>
      <c r="D85" s="47" t="n">
        <v>26</v>
      </c>
      <c r="E85" s="47" t="n">
        <v>1837</v>
      </c>
      <c r="F85" s="27" t="s">
        <v>317</v>
      </c>
      <c r="G85" s="28" t="s">
        <v>318</v>
      </c>
      <c r="H85" s="27" t="s">
        <v>319</v>
      </c>
      <c r="I85" s="28" t="s">
        <v>155</v>
      </c>
      <c r="J85" s="28" t="s">
        <v>65</v>
      </c>
      <c r="K85" s="28" t="n">
        <v>30</v>
      </c>
      <c r="L85" s="28"/>
      <c r="M85" s="28" t="n">
        <v>2004</v>
      </c>
      <c r="N85" s="29" t="s">
        <v>67</v>
      </c>
      <c r="O85" s="29" t="s">
        <v>68</v>
      </c>
      <c r="P85" s="30" t="n">
        <v>-0.0164527976114297</v>
      </c>
      <c r="Q85" s="31" t="n">
        <v>8083.14</v>
      </c>
      <c r="R85" s="31" t="n">
        <v>7568.30566791703</v>
      </c>
      <c r="S85" s="29" t="s">
        <v>69</v>
      </c>
      <c r="T85" s="29"/>
      <c r="U85" s="29"/>
      <c r="V85" s="48" t="n">
        <f aca="false">IF(S85="m3_año",R85,IF(OR(O85="CG1",O85="CG3",O85="HG2"),T85,R85))</f>
        <v>7568.30566791703</v>
      </c>
      <c r="W85" s="28" t="n">
        <v>365</v>
      </c>
      <c r="X85" s="54"/>
      <c r="Y85" s="28"/>
      <c r="Z85" s="28" t="n">
        <v>8760</v>
      </c>
      <c r="AA85" s="32" t="s">
        <v>320</v>
      </c>
      <c r="AB85" s="32" t="s">
        <v>311</v>
      </c>
      <c r="AC85" s="33" t="s">
        <v>72</v>
      </c>
      <c r="AD85" s="33" t="n">
        <f aca="false">VLOOKUP($O85,Parámetros!$B$4:$H$25,3,0)</f>
        <v>46.3856216091623</v>
      </c>
      <c r="AE85" s="33" t="n">
        <f aca="false">VLOOKUP($O85,Parámetros!$B$4:$H$25,4,0)</f>
        <v>1074.85364414012</v>
      </c>
      <c r="AF85" s="33" t="n">
        <f aca="false">VLOOKUP($O85,Parámetros!$B$4:$H$25,5,0)</f>
        <v>5.41099102083891</v>
      </c>
      <c r="AG85" s="33" t="n">
        <f aca="false">VLOOKUP($O85,Parámetros!$B$4:$H$25,6,0)</f>
        <v>1344</v>
      </c>
      <c r="AH85" s="33" t="n">
        <f aca="false">VLOOKUP($O85,Parámetros!$B$4:$H$25,7,0)</f>
        <v>1920000</v>
      </c>
      <c r="AI85" s="51" t="n">
        <v>8083.14</v>
      </c>
      <c r="AJ85" s="52" t="n">
        <v>8.8E-008</v>
      </c>
      <c r="AK85" s="34" t="n">
        <f aca="false">AD85*V85/1000000000</f>
        <v>0.000351060562934478</v>
      </c>
      <c r="AL85" s="34" t="n">
        <f aca="false">AE85*V85/1000000000</f>
        <v>0.00813482092712695</v>
      </c>
      <c r="AM85" s="34" t="n">
        <f aca="false">AF85*V85/1000000000</f>
        <v>4.09520340120633E-005</v>
      </c>
      <c r="AN85" s="34" t="n">
        <f aca="false">AG85*V85/1000000000</f>
        <v>0.0101718028176805</v>
      </c>
      <c r="AO85" s="34" t="n">
        <f aca="false">AH85*V85/1000000000</f>
        <v>14.5311468824007</v>
      </c>
      <c r="AP85" s="35" t="n">
        <f aca="false">AJ85*AI85*EXP(P85*4)</f>
        <v>0.000666010898776698</v>
      </c>
      <c r="AQ85" s="36" t="n">
        <f aca="false">AK85/W85</f>
        <v>9.61809761464323E-007</v>
      </c>
      <c r="AR85" s="37" t="n">
        <f aca="false">AL85/W85</f>
        <v>2.22871806222656E-005</v>
      </c>
      <c r="AS85" s="37" t="n">
        <f aca="false">AM85/W85</f>
        <v>1.12197353457708E-007</v>
      </c>
      <c r="AT85" s="37" t="n">
        <f aca="false">AN85/W85</f>
        <v>2.7867952925152E-005</v>
      </c>
      <c r="AU85" s="37" t="n">
        <f aca="false">AO85/W85</f>
        <v>0.0398113613216457</v>
      </c>
      <c r="AV85" s="49" t="n">
        <f aca="false">AP85/W85</f>
        <v>1.82468739390876E-006</v>
      </c>
      <c r="AW85" s="39" t="n">
        <f aca="false">AK85*1000000</f>
        <v>351.060562934478</v>
      </c>
      <c r="AX85" s="40" t="n">
        <f aca="false">AL85*1000000</f>
        <v>8134.82092712695</v>
      </c>
      <c r="AY85" s="40" t="n">
        <f aca="false">AM85*1000000</f>
        <v>40.9520340120633</v>
      </c>
      <c r="AZ85" s="40" t="n">
        <f aca="false">AN85*1000000</f>
        <v>10171.8028176805</v>
      </c>
      <c r="BA85" s="40" t="n">
        <f aca="false">AO85*1000000</f>
        <v>14531146.8824007</v>
      </c>
      <c r="BB85" s="41" t="n">
        <f aca="false">AP85*1000000</f>
        <v>666.010898776698</v>
      </c>
      <c r="BC85" s="39" t="n">
        <f aca="false">AQ85*1000000</f>
        <v>0.961809761464322</v>
      </c>
      <c r="BD85" s="40" t="n">
        <f aca="false">AR85*1000000</f>
        <v>22.2871806222656</v>
      </c>
      <c r="BE85" s="40" t="n">
        <f aca="false">AS85*1000000</f>
        <v>0.112197353457708</v>
      </c>
      <c r="BF85" s="40" t="n">
        <f aca="false">AT85*1000000</f>
        <v>27.867952925152</v>
      </c>
      <c r="BG85" s="40" t="n">
        <f aca="false">AU85*1000000</f>
        <v>39811.3613216457</v>
      </c>
      <c r="BH85" s="41" t="n">
        <f aca="false">AV85*1000000</f>
        <v>1.82468739390876</v>
      </c>
      <c r="BI85" s="0" t="n">
        <v>0.1</v>
      </c>
      <c r="BJ85" s="0" t="n">
        <f aca="false">R85*BI85</f>
        <v>756.830566791703</v>
      </c>
      <c r="BK85" s="0" t="n">
        <v>0.1</v>
      </c>
      <c r="BL85" s="0" t="n">
        <f aca="false">AI85*BK85</f>
        <v>808.314</v>
      </c>
      <c r="BM85" s="45" t="n">
        <v>17.6498016718255</v>
      </c>
      <c r="BN85" s="45" t="n">
        <v>910.91550745518</v>
      </c>
      <c r="BO85" s="45" t="n">
        <v>5.31099102083891</v>
      </c>
      <c r="BP85" s="45" t="n">
        <v>537.6</v>
      </c>
      <c r="BQ85" s="45" t="n">
        <v>384000</v>
      </c>
      <c r="BR85" s="0" t="n">
        <f aca="false">AJ85*0.1</f>
        <v>8.8E-009</v>
      </c>
      <c r="BS85" s="0" t="n">
        <f aca="false">((((BJ85/R85)^2)+((BM85/AD85)^2))^(1/2))*AK85</f>
        <v>0.00013811520390777</v>
      </c>
      <c r="BT85" s="0" t="n">
        <f aca="false">((((BJ85/R85)^2)+((BN85/AE85)^2))^(1/2))*AL85</f>
        <v>0.00694191534463469</v>
      </c>
      <c r="BU85" s="0" t="n">
        <f aca="false">((((BJ85/R85)^2)+((BO85/AF85)^2))^(1/2))*AM85</f>
        <v>4.04032804473105E-005</v>
      </c>
      <c r="BV85" s="0" t="n">
        <f aca="false">((((BJ85/R85)^2)+((BP85/AG85)^2))^(1/2))*AN85</f>
        <v>0.0041939417420252</v>
      </c>
      <c r="BW85" s="0" t="n">
        <f aca="false">((((BJ85/R85)^2)+((BQ85/AH85)^2))^(1/2))*AO85</f>
        <v>3.24926322200821</v>
      </c>
      <c r="BX85" s="46" t="n">
        <f aca="false">((((BL85/AI85)^2)+((BR85/AJ85)^2))^(1/2))*AP85</f>
        <v>9.41881645738301E-005</v>
      </c>
    </row>
    <row r="86" customFormat="false" ht="30" hidden="false" customHeight="true" outlineLevel="0" collapsed="false">
      <c r="A86" s="24" t="n">
        <v>4.61991689734424</v>
      </c>
      <c r="B86" s="24" t="n">
        <v>-74.0966599633137</v>
      </c>
      <c r="C86" s="47" t="n">
        <v>29</v>
      </c>
      <c r="D86" s="47" t="n">
        <v>26</v>
      </c>
      <c r="E86" s="47" t="n">
        <v>2331</v>
      </c>
      <c r="F86" s="27" t="s">
        <v>321</v>
      </c>
      <c r="G86" s="28" t="s">
        <v>322</v>
      </c>
      <c r="H86" s="27" t="s">
        <v>323</v>
      </c>
      <c r="I86" s="28" t="s">
        <v>155</v>
      </c>
      <c r="J86" s="28" t="s">
        <v>76</v>
      </c>
      <c r="K86" s="28" t="n">
        <v>205.13</v>
      </c>
      <c r="L86" s="28"/>
      <c r="M86" s="28" t="n">
        <v>2008</v>
      </c>
      <c r="N86" s="29" t="s">
        <v>67</v>
      </c>
      <c r="O86" s="29" t="s">
        <v>145</v>
      </c>
      <c r="P86" s="56" t="n">
        <v>0.00426891489573758</v>
      </c>
      <c r="Q86" s="31" t="n">
        <v>13357.5</v>
      </c>
      <c r="R86" s="31" t="n">
        <v>13587.5466321818</v>
      </c>
      <c r="S86" s="29" t="s">
        <v>69</v>
      </c>
      <c r="T86" s="29"/>
      <c r="U86" s="29"/>
      <c r="V86" s="48" t="n">
        <f aca="false">IF(S86="m3_año",R86,IF(OR(O86="CG1",O86="CG3",O86="HG2"),T86,R86))</f>
        <v>13587.5466321818</v>
      </c>
      <c r="W86" s="28" t="n">
        <v>365</v>
      </c>
      <c r="X86" s="54"/>
      <c r="Y86" s="28"/>
      <c r="Z86" s="28" t="n">
        <v>8760</v>
      </c>
      <c r="AA86" s="32" t="s">
        <v>324</v>
      </c>
      <c r="AB86" s="32" t="s">
        <v>311</v>
      </c>
      <c r="AC86" s="33" t="s">
        <v>72</v>
      </c>
      <c r="AD86" s="33" t="n">
        <f aca="false">VLOOKUP($O86,Parámetros!$B$4:$H$25,3,0)</f>
        <v>196.356974196937</v>
      </c>
      <c r="AE86" s="33" t="n">
        <f aca="false">VLOOKUP($O86,Parámetros!$B$4:$H$25,4,0)</f>
        <v>1220.72799074218</v>
      </c>
      <c r="AF86" s="33" t="n">
        <f aca="false">VLOOKUP($O86,Parámetros!$B$4:$H$25,5,0)</f>
        <v>69.6558973259153</v>
      </c>
      <c r="AG86" s="33" t="n">
        <f aca="false">VLOOKUP($O86,Parámetros!$B$4:$H$25,6,0)</f>
        <v>640</v>
      </c>
      <c r="AH86" s="33" t="n">
        <f aca="false">VLOOKUP($O86,Parámetros!$B$4:$H$25,7,0)</f>
        <v>1920000</v>
      </c>
      <c r="AI86" s="2" t="n">
        <v>2.98030327868852</v>
      </c>
      <c r="AJ86" s="2" t="n">
        <v>1.362E-005</v>
      </c>
      <c r="AK86" s="34" t="n">
        <f aca="false">AD86*V86/1000000000</f>
        <v>0.002668009543455</v>
      </c>
      <c r="AL86" s="34" t="n">
        <f aca="false">AE86*V86/1000000000</f>
        <v>0.016586698499419</v>
      </c>
      <c r="AM86" s="34" t="n">
        <f aca="false">AF86*V86/1000000000</f>
        <v>0.000946452753122342</v>
      </c>
      <c r="AN86" s="34" t="n">
        <f aca="false">AG86*V86/1000000000</f>
        <v>0.00869602984459635</v>
      </c>
      <c r="AO86" s="34" t="n">
        <f aca="false">AH86*V86/1000000000</f>
        <v>26.0880895337891</v>
      </c>
      <c r="AP86" s="35" t="n">
        <f aca="false">AJ86*AI86*EXP(P86*4)</f>
        <v>4.12908128890735E-005</v>
      </c>
      <c r="AQ86" s="36" t="n">
        <f aca="false">AK86/W86</f>
        <v>7.30961518754795E-006</v>
      </c>
      <c r="AR86" s="37" t="n">
        <f aca="false">AL86/W86</f>
        <v>4.54430095874492E-005</v>
      </c>
      <c r="AS86" s="37" t="n">
        <f aca="false">AM86/W86</f>
        <v>2.59302124143107E-006</v>
      </c>
      <c r="AT86" s="37" t="n">
        <f aca="false">AN86/W86</f>
        <v>2.3824739300264E-005</v>
      </c>
      <c r="AU86" s="37" t="n">
        <f aca="false">AO86/W86</f>
        <v>0.0714742179007919</v>
      </c>
      <c r="AV86" s="49" t="n">
        <f aca="false">AP86/W86</f>
        <v>1.13125514764585E-007</v>
      </c>
      <c r="AW86" s="39" t="n">
        <f aca="false">AK86*1000000</f>
        <v>2668.009543455</v>
      </c>
      <c r="AX86" s="40" t="n">
        <f aca="false">AL86*1000000</f>
        <v>16586.698499419</v>
      </c>
      <c r="AY86" s="40" t="n">
        <f aca="false">AM86*1000000</f>
        <v>946.452753122342</v>
      </c>
      <c r="AZ86" s="40" t="n">
        <f aca="false">AN86*1000000</f>
        <v>8696.02984459635</v>
      </c>
      <c r="BA86" s="40" t="n">
        <f aca="false">AO86*1000000</f>
        <v>26088089.5337891</v>
      </c>
      <c r="BB86" s="41" t="n">
        <f aca="false">AP86*1000000</f>
        <v>41.2908128890735</v>
      </c>
      <c r="BC86" s="39" t="n">
        <f aca="false">AQ86*1000000</f>
        <v>7.30961518754795</v>
      </c>
      <c r="BD86" s="40" t="n">
        <f aca="false">AR86*1000000</f>
        <v>45.4430095874492</v>
      </c>
      <c r="BE86" s="40" t="n">
        <f aca="false">AS86*1000000</f>
        <v>2.59302124143107</v>
      </c>
      <c r="BF86" s="40" t="n">
        <f aca="false">AT86*1000000</f>
        <v>23.824739300264</v>
      </c>
      <c r="BG86" s="40" t="n">
        <f aca="false">AU86*1000000</f>
        <v>71474.2179007919</v>
      </c>
      <c r="BH86" s="41" t="n">
        <f aca="false">AV86*1000000</f>
        <v>0.113125514764585</v>
      </c>
      <c r="BI86" s="0" t="n">
        <v>0.1</v>
      </c>
      <c r="BJ86" s="0" t="n">
        <f aca="false">R86*BI86</f>
        <v>1358.75466321818</v>
      </c>
      <c r="BK86" s="0" t="n">
        <v>0.1</v>
      </c>
      <c r="BL86" s="0" t="n">
        <f aca="false">AI86*BK86</f>
        <v>0.298030327868852</v>
      </c>
      <c r="BM86" s="45" t="n">
        <v>187.562005220738</v>
      </c>
      <c r="BN86" s="45" t="n">
        <v>1012.03746873145</v>
      </c>
      <c r="BO86" s="45" t="n">
        <v>69.5558973259153</v>
      </c>
      <c r="BP86" s="45" t="n">
        <v>256</v>
      </c>
      <c r="BQ86" s="45" t="n">
        <v>384000</v>
      </c>
      <c r="BR86" s="0" t="n">
        <f aca="false">AJ86*0.1</f>
        <v>1.362E-006</v>
      </c>
      <c r="BS86" s="0" t="n">
        <f aca="false">((((BJ86/R86)^2)+((BM86/AD86)^2))^(1/2))*AK86</f>
        <v>0.00256243501144253</v>
      </c>
      <c r="BT86" s="0" t="n">
        <f aca="false">((((BJ86/R86)^2)+((BN86/AE86)^2))^(1/2))*AL86</f>
        <v>0.0138507801275726</v>
      </c>
      <c r="BU86" s="0" t="n">
        <f aca="false">((((BJ86/R86)^2)+((BO86/AF86)^2))^(1/2))*AM86</f>
        <v>0.000949821243214944</v>
      </c>
      <c r="BV86" s="0" t="n">
        <f aca="false">((((BJ86/R86)^2)+((BP86/AG86)^2))^(1/2))*AN86</f>
        <v>0.00358546495727943</v>
      </c>
      <c r="BW86" s="0" t="n">
        <f aca="false">((((BJ86/R86)^2)+((BQ86/AH86)^2))^(1/2))*AO86</f>
        <v>5.83347416006531</v>
      </c>
      <c r="BX86" s="46" t="n">
        <f aca="false">((((BL86/AI86)^2)+((BR86/AJ86)^2))^(1/2))*AP86</f>
        <v>5.83940275891375E-006</v>
      </c>
    </row>
    <row r="87" customFormat="false" ht="14" hidden="false" customHeight="false" outlineLevel="0" collapsed="false">
      <c r="A87" s="24" t="n">
        <v>4.62470127233587</v>
      </c>
      <c r="B87" s="24" t="n">
        <v>-74.095672535005</v>
      </c>
      <c r="C87" s="47" t="n">
        <v>29</v>
      </c>
      <c r="D87" s="47" t="n">
        <v>27</v>
      </c>
      <c r="E87" s="47" t="n">
        <v>2344</v>
      </c>
      <c r="F87" s="27" t="s">
        <v>325</v>
      </c>
      <c r="G87" s="28" t="s">
        <v>201</v>
      </c>
      <c r="H87" s="27" t="s">
        <v>326</v>
      </c>
      <c r="I87" s="28" t="s">
        <v>155</v>
      </c>
      <c r="J87" s="28" t="s">
        <v>65</v>
      </c>
      <c r="K87" s="28" t="n">
        <v>20</v>
      </c>
      <c r="L87" s="28"/>
      <c r="M87" s="28" t="n">
        <v>1995</v>
      </c>
      <c r="N87" s="29" t="s">
        <v>124</v>
      </c>
      <c r="O87" s="29" t="s">
        <v>125</v>
      </c>
      <c r="P87" s="56" t="n">
        <v>0.00426891489573758</v>
      </c>
      <c r="Q87" s="31" t="n">
        <v>11.3563235795132</v>
      </c>
      <c r="R87" s="31" t="n">
        <v>11.5519053869947</v>
      </c>
      <c r="S87" s="4" t="s">
        <v>69</v>
      </c>
      <c r="T87" s="4"/>
      <c r="U87" s="4"/>
      <c r="V87" s="48" t="n">
        <f aca="false">IF(S87="m3_año",R87,IF(OR(O87="CG1",O87="CG3",O87="HG2"),T87,R87))</f>
        <v>11.5519053869947</v>
      </c>
      <c r="W87" s="28" t="n">
        <v>365</v>
      </c>
      <c r="X87" s="54"/>
      <c r="Y87" s="28"/>
      <c r="Z87" s="28" t="n">
        <v>8760</v>
      </c>
      <c r="AA87" s="32" t="s">
        <v>327</v>
      </c>
      <c r="AB87" s="32"/>
      <c r="AC87" s="33" t="s">
        <v>72</v>
      </c>
      <c r="AD87" s="33" t="n">
        <f aca="false">VLOOKUP($O87,Parámetros!$B$4:$H$25,3,0)</f>
        <v>840000</v>
      </c>
      <c r="AE87" s="33" t="n">
        <f aca="false">VLOOKUP($O87,Parámetros!$B$4:$H$25,4,0)</f>
        <v>2400000</v>
      </c>
      <c r="AF87" s="33" t="n">
        <f aca="false">VLOOKUP($O87,Parámetros!$B$4:$H$25,5,0)</f>
        <v>1800000</v>
      </c>
      <c r="AG87" s="33" t="n">
        <f aca="false">VLOOKUP($O87,Parámetros!$B$4:$H$25,6,0)</f>
        <v>600000</v>
      </c>
      <c r="AH87" s="33" t="n">
        <f aca="false">VLOOKUP($O87,Parámetros!$B$4:$H$25,7,0)</f>
        <v>2676000000</v>
      </c>
      <c r="AI87" s="51" t="n">
        <v>11.3563235795132</v>
      </c>
      <c r="AJ87" s="2" t="n">
        <v>0.0912</v>
      </c>
      <c r="AK87" s="34" t="n">
        <f aca="false">AD87*V87/1000000000</f>
        <v>0.00970360052507555</v>
      </c>
      <c r="AL87" s="34" t="n">
        <f aca="false">AE87*V87/1000000000</f>
        <v>0.0277245729287873</v>
      </c>
      <c r="AM87" s="34" t="n">
        <f aca="false">AF87*V87/1000000000</f>
        <v>0.0207934296965905</v>
      </c>
      <c r="AN87" s="34" t="n">
        <f aca="false">AG87*V87/1000000000</f>
        <v>0.00693114323219682</v>
      </c>
      <c r="AO87" s="34" t="n">
        <f aca="false">AH87*V87/1000000000</f>
        <v>30.9128988155978</v>
      </c>
      <c r="AP87" s="35" t="n">
        <f aca="false">AJ87*AI87*EXP(P87*4)</f>
        <v>1.05353377129391</v>
      </c>
      <c r="AQ87" s="36" t="n">
        <f aca="false">AK87/W87</f>
        <v>2.65852069180152E-005</v>
      </c>
      <c r="AR87" s="37" t="n">
        <f aca="false">AL87/W87</f>
        <v>7.5957734051472E-005</v>
      </c>
      <c r="AS87" s="37" t="n">
        <f aca="false">AM87/W87</f>
        <v>5.6968300538604E-005</v>
      </c>
      <c r="AT87" s="37" t="n">
        <f aca="false">AN87/W87</f>
        <v>1.8989433512868E-005</v>
      </c>
      <c r="AU87" s="37" t="n">
        <f aca="false">AO87/W87</f>
        <v>0.0846928734673913</v>
      </c>
      <c r="AV87" s="49" t="n">
        <f aca="false">AP87/W87</f>
        <v>0.00288639389395593</v>
      </c>
      <c r="AW87" s="39" t="n">
        <f aca="false">AK87*1000000</f>
        <v>9703.60052507555</v>
      </c>
      <c r="AX87" s="40" t="n">
        <f aca="false">AL87*1000000</f>
        <v>27724.5729287873</v>
      </c>
      <c r="AY87" s="40" t="n">
        <f aca="false">AM87*1000000</f>
        <v>20793.4296965905</v>
      </c>
      <c r="AZ87" s="40" t="n">
        <f aca="false">AN87*1000000</f>
        <v>6931.14323219682</v>
      </c>
      <c r="BA87" s="40" t="n">
        <f aca="false">AO87*1000000</f>
        <v>30912898.8155978</v>
      </c>
      <c r="BB87" s="41" t="n">
        <f aca="false">AP87*1000000</f>
        <v>1053533.77129391</v>
      </c>
      <c r="BC87" s="39" t="n">
        <f aca="false">AQ87*1000000</f>
        <v>26.5852069180152</v>
      </c>
      <c r="BD87" s="40" t="n">
        <f aca="false">AR87*1000000</f>
        <v>75.957734051472</v>
      </c>
      <c r="BE87" s="40" t="n">
        <f aca="false">AS87*1000000</f>
        <v>56.968300538604</v>
      </c>
      <c r="BF87" s="40" t="n">
        <f aca="false">AT87*1000000</f>
        <v>18.989433512868</v>
      </c>
      <c r="BG87" s="40" t="n">
        <f aca="false">AU87*1000000</f>
        <v>84692.8734673913</v>
      </c>
      <c r="BH87" s="41" t="n">
        <f aca="false">AV87*1000000</f>
        <v>2886.39389395593</v>
      </c>
      <c r="BI87" s="0" t="n">
        <v>0.1</v>
      </c>
      <c r="BJ87" s="0" t="n">
        <f aca="false">R87*BI87</f>
        <v>1.15519053869947</v>
      </c>
      <c r="BK87" s="0" t="n">
        <v>0.1</v>
      </c>
      <c r="BL87" s="0" t="n">
        <f aca="false">AI87*BK87</f>
        <v>1.13563235795132</v>
      </c>
      <c r="BM87" s="45" t="n">
        <v>336000</v>
      </c>
      <c r="BN87" s="45" t="n">
        <v>480000</v>
      </c>
      <c r="BO87" s="45" t="n">
        <v>360000</v>
      </c>
      <c r="BP87" s="45" t="n">
        <v>120000</v>
      </c>
      <c r="BQ87" s="45" t="n">
        <v>1070400000</v>
      </c>
      <c r="BR87" s="0" t="n">
        <f aca="false">AJ87*0.1</f>
        <v>0.00912</v>
      </c>
      <c r="BS87" s="0" t="n">
        <f aca="false">((((BJ87/R87)^2)+((BM87/AD87)^2))^(1/2))*AK87</f>
        <v>0.00400089699136855</v>
      </c>
      <c r="BT87" s="0" t="n">
        <f aca="false">((((BJ87/R87)^2)+((BN87/AE87)^2))^(1/2))*AL87</f>
        <v>0.00619940297159188</v>
      </c>
      <c r="BU87" s="0" t="n">
        <f aca="false">((((BJ87/R87)^2)+((BO87/AF87)^2))^(1/2))*AM87</f>
        <v>0.00464955222869391</v>
      </c>
      <c r="BV87" s="0" t="n">
        <f aca="false">((((BJ87/R87)^2)+((BP87/AG87)^2))^(1/2))*AN87</f>
        <v>0.00154985074289797</v>
      </c>
      <c r="BW87" s="0" t="n">
        <f aca="false">((((BJ87/R87)^2)+((BQ87/AH87)^2))^(1/2))*AO87</f>
        <v>12.7457147010741</v>
      </c>
      <c r="BX87" s="46" t="n">
        <f aca="false">((((BL87/AI87)^2)+((BR87/AJ87)^2))^(1/2))*AP87</f>
        <v>0.148992174778193</v>
      </c>
    </row>
    <row r="88" customFormat="false" ht="15" hidden="false" customHeight="true" outlineLevel="0" collapsed="false">
      <c r="A88" s="24" t="n">
        <v>4.6729266737952</v>
      </c>
      <c r="B88" s="24" t="n">
        <v>-74.1470570254729</v>
      </c>
      <c r="C88" s="47" t="n">
        <v>24</v>
      </c>
      <c r="D88" s="47" t="n">
        <v>32</v>
      </c>
      <c r="E88" s="47" t="n">
        <v>1911</v>
      </c>
      <c r="F88" s="27" t="s">
        <v>328</v>
      </c>
      <c r="G88" s="28" t="s">
        <v>329</v>
      </c>
      <c r="H88" s="27" t="s">
        <v>330</v>
      </c>
      <c r="I88" s="28" t="s">
        <v>64</v>
      </c>
      <c r="J88" s="28" t="s">
        <v>76</v>
      </c>
      <c r="K88" s="55"/>
      <c r="L88" s="55"/>
      <c r="M88" s="28" t="n">
        <v>2003</v>
      </c>
      <c r="N88" s="29" t="s">
        <v>67</v>
      </c>
      <c r="O88" s="29" t="s">
        <v>145</v>
      </c>
      <c r="P88" s="30" t="n">
        <v>0.0141316269503235</v>
      </c>
      <c r="Q88" s="31" t="n">
        <v>2695</v>
      </c>
      <c r="R88" s="31" t="n">
        <v>2851.72681889258</v>
      </c>
      <c r="S88" s="29" t="s">
        <v>69</v>
      </c>
      <c r="T88" s="29"/>
      <c r="U88" s="29"/>
      <c r="V88" s="48" t="n">
        <f aca="false">IF(S88="m3_año",R88,IF(OR(O88="CG1",O88="CG3",O88="HG2"),T88,R88))</f>
        <v>2851.72681889258</v>
      </c>
      <c r="W88" s="28" t="n">
        <v>365</v>
      </c>
      <c r="X88" s="54"/>
      <c r="Y88" s="28"/>
      <c r="Z88" s="28" t="n">
        <v>8760</v>
      </c>
      <c r="AA88" s="32" t="s">
        <v>331</v>
      </c>
      <c r="AB88" s="32" t="s">
        <v>311</v>
      </c>
      <c r="AC88" s="33" t="s">
        <v>72</v>
      </c>
      <c r="AD88" s="33" t="n">
        <f aca="false">VLOOKUP($O88,Parámetros!$B$4:$H$25,3,0)</f>
        <v>196.356974196937</v>
      </c>
      <c r="AE88" s="33" t="n">
        <f aca="false">VLOOKUP($O88,Parámetros!$B$4:$H$25,4,0)</f>
        <v>1220.72799074218</v>
      </c>
      <c r="AF88" s="33" t="n">
        <f aca="false">VLOOKUP($O88,Parámetros!$B$4:$H$25,5,0)</f>
        <v>69.6558973259153</v>
      </c>
      <c r="AG88" s="33" t="n">
        <f aca="false">VLOOKUP($O88,Parámetros!$B$4:$H$25,6,0)</f>
        <v>640</v>
      </c>
      <c r="AH88" s="33" t="n">
        <f aca="false">VLOOKUP($O88,Parámetros!$B$4:$H$25,7,0)</f>
        <v>1920000</v>
      </c>
      <c r="AI88" s="2" t="n">
        <v>2.98030327868852</v>
      </c>
      <c r="AJ88" s="2" t="n">
        <v>1.362E-005</v>
      </c>
      <c r="AK88" s="34" t="n">
        <f aca="false">AD88*V88/1000000000</f>
        <v>0.000559956449394003</v>
      </c>
      <c r="AL88" s="34" t="n">
        <f aca="false">AE88*V88/1000000000</f>
        <v>0.00348118274977233</v>
      </c>
      <c r="AM88" s="34" t="n">
        <f aca="false">AF88*V88/1000000000</f>
        <v>0.000198639590498341</v>
      </c>
      <c r="AN88" s="34" t="n">
        <f aca="false">AG88*V88/1000000000</f>
        <v>0.00182510516409125</v>
      </c>
      <c r="AO88" s="34" t="n">
        <f aca="false">AH88*V88/1000000000</f>
        <v>5.47531549227375</v>
      </c>
      <c r="AP88" s="35" t="n">
        <f aca="false">AJ88*AI88*EXP(P88*4)</f>
        <v>4.29523291043529E-005</v>
      </c>
      <c r="AQ88" s="36" t="n">
        <f aca="false">AK88/W88</f>
        <v>1.53412725861371E-006</v>
      </c>
      <c r="AR88" s="37" t="n">
        <f aca="false">AL88/W88</f>
        <v>9.53748698567761E-006</v>
      </c>
      <c r="AS88" s="37" t="n">
        <f aca="false">AM88/W88</f>
        <v>5.44218056159837E-007</v>
      </c>
      <c r="AT88" s="37" t="n">
        <f aca="false">AN88/W88</f>
        <v>5.00028812079795E-006</v>
      </c>
      <c r="AU88" s="37" t="n">
        <f aca="false">AO88/W88</f>
        <v>0.0150008643623938</v>
      </c>
      <c r="AV88" s="49" t="n">
        <f aca="false">AP88/W88</f>
        <v>1.17677613984528E-007</v>
      </c>
      <c r="AW88" s="39" t="n">
        <f aca="false">AK88*1000000</f>
        <v>559.956449394003</v>
      </c>
      <c r="AX88" s="40" t="n">
        <f aca="false">AL88*1000000</f>
        <v>3481.18274977233</v>
      </c>
      <c r="AY88" s="40" t="n">
        <f aca="false">AM88*1000000</f>
        <v>198.639590498341</v>
      </c>
      <c r="AZ88" s="40" t="n">
        <f aca="false">AN88*1000000</f>
        <v>1825.10516409125</v>
      </c>
      <c r="BA88" s="40" t="n">
        <f aca="false">AO88*1000000</f>
        <v>5475315.49227375</v>
      </c>
      <c r="BB88" s="41" t="n">
        <f aca="false">AP88*1000000</f>
        <v>42.9523291043529</v>
      </c>
      <c r="BC88" s="39" t="n">
        <f aca="false">AQ88*1000000</f>
        <v>1.53412725861371</v>
      </c>
      <c r="BD88" s="40" t="n">
        <f aca="false">AR88*1000000</f>
        <v>9.53748698567761</v>
      </c>
      <c r="BE88" s="40" t="n">
        <f aca="false">AS88*1000000</f>
        <v>0.544218056159837</v>
      </c>
      <c r="BF88" s="40" t="n">
        <f aca="false">AT88*1000000</f>
        <v>5.00028812079795</v>
      </c>
      <c r="BG88" s="40" t="n">
        <f aca="false">AU88*1000000</f>
        <v>15000.8643623938</v>
      </c>
      <c r="BH88" s="41" t="n">
        <f aca="false">AV88*1000000</f>
        <v>0.117677613984528</v>
      </c>
      <c r="BI88" s="0" t="n">
        <v>0.1</v>
      </c>
      <c r="BJ88" s="0" t="n">
        <f aca="false">R88*BI88</f>
        <v>285.172681889258</v>
      </c>
      <c r="BK88" s="0" t="n">
        <v>0.1</v>
      </c>
      <c r="BL88" s="0" t="n">
        <f aca="false">AI88*BK88</f>
        <v>0.298030327868852</v>
      </c>
      <c r="BM88" s="45" t="n">
        <v>187.562005220738</v>
      </c>
      <c r="BN88" s="45" t="n">
        <v>1012.03746873145</v>
      </c>
      <c r="BO88" s="45" t="n">
        <v>69.5558973259153</v>
      </c>
      <c r="BP88" s="45" t="n">
        <v>256</v>
      </c>
      <c r="BQ88" s="45" t="n">
        <v>384000</v>
      </c>
      <c r="BR88" s="0" t="n">
        <f aca="false">AJ88*0.1</f>
        <v>1.362E-006</v>
      </c>
      <c r="BS88" s="0" t="n">
        <f aca="false">((((BJ88/R88)^2)+((BM88/AD88)^2))^(1/2))*AK88</f>
        <v>0.000537798680042256</v>
      </c>
      <c r="BT88" s="0" t="n">
        <f aca="false">((((BJ88/R88)^2)+((BN88/AE88)^2))^(1/2))*AL88</f>
        <v>0.00290697373275846</v>
      </c>
      <c r="BU88" s="0" t="n">
        <f aca="false">((((BJ88/R88)^2)+((BO88/AF88)^2))^(1/2))*AM88</f>
        <v>0.000199346562389314</v>
      </c>
      <c r="BV88" s="0" t="n">
        <f aca="false">((((BJ88/R88)^2)+((BP88/AG88)^2))^(1/2))*AN88</f>
        <v>0.000752510136940848</v>
      </c>
      <c r="BW88" s="0" t="n">
        <f aca="false">((((BJ88/R88)^2)+((BQ88/AH88)^2))^(1/2))*AO88</f>
        <v>1.22431776389818</v>
      </c>
      <c r="BX88" s="46" t="n">
        <f aca="false">((((BL88/AI88)^2)+((BR88/AJ88)^2))^(1/2))*AP88</f>
        <v>6.07437663548884E-006</v>
      </c>
    </row>
    <row r="89" customFormat="false" ht="15" hidden="false" customHeight="true" outlineLevel="0" collapsed="false">
      <c r="A89" s="24" t="n">
        <v>4.6729266737952</v>
      </c>
      <c r="B89" s="24" t="n">
        <v>-74.1470570254729</v>
      </c>
      <c r="C89" s="47" t="n">
        <v>24</v>
      </c>
      <c r="D89" s="47" t="n">
        <v>32</v>
      </c>
      <c r="E89" s="47" t="n">
        <v>1911</v>
      </c>
      <c r="F89" s="27" t="s">
        <v>328</v>
      </c>
      <c r="G89" s="28" t="s">
        <v>329</v>
      </c>
      <c r="H89" s="27" t="s">
        <v>330</v>
      </c>
      <c r="I89" s="28" t="s">
        <v>64</v>
      </c>
      <c r="J89" s="28" t="s">
        <v>76</v>
      </c>
      <c r="K89" s="55"/>
      <c r="L89" s="55"/>
      <c r="M89" s="28" t="n">
        <v>2008</v>
      </c>
      <c r="N89" s="29" t="s">
        <v>67</v>
      </c>
      <c r="O89" s="29" t="s">
        <v>145</v>
      </c>
      <c r="P89" s="30" t="n">
        <v>0.0141316269503235</v>
      </c>
      <c r="Q89" s="31" t="n">
        <v>2695</v>
      </c>
      <c r="R89" s="31" t="n">
        <v>2851.72681889258</v>
      </c>
      <c r="S89" s="29" t="s">
        <v>69</v>
      </c>
      <c r="T89" s="29"/>
      <c r="U89" s="29"/>
      <c r="V89" s="48" t="n">
        <f aca="false">IF(S89="m3_año",R89,IF(OR(O89="CG1",O89="CG3",O89="HG2"),T89,R89))</f>
        <v>2851.72681889258</v>
      </c>
      <c r="W89" s="28" t="n">
        <v>365</v>
      </c>
      <c r="X89" s="54"/>
      <c r="Y89" s="28"/>
      <c r="Z89" s="28" t="n">
        <v>8760</v>
      </c>
      <c r="AA89" s="32" t="s">
        <v>331</v>
      </c>
      <c r="AB89" s="32" t="s">
        <v>311</v>
      </c>
      <c r="AC89" s="33" t="s">
        <v>72</v>
      </c>
      <c r="AD89" s="33" t="n">
        <f aca="false">VLOOKUP($O89,Parámetros!$B$4:$H$25,3,0)</f>
        <v>196.356974196937</v>
      </c>
      <c r="AE89" s="33" t="n">
        <f aca="false">VLOOKUP($O89,Parámetros!$B$4:$H$25,4,0)</f>
        <v>1220.72799074218</v>
      </c>
      <c r="AF89" s="33" t="n">
        <f aca="false">VLOOKUP($O89,Parámetros!$B$4:$H$25,5,0)</f>
        <v>69.6558973259153</v>
      </c>
      <c r="AG89" s="33" t="n">
        <f aca="false">VLOOKUP($O89,Parámetros!$B$4:$H$25,6,0)</f>
        <v>640</v>
      </c>
      <c r="AH89" s="33" t="n">
        <f aca="false">VLOOKUP($O89,Parámetros!$B$4:$H$25,7,0)</f>
        <v>1920000</v>
      </c>
      <c r="AI89" s="2" t="n">
        <v>2.98030327868852</v>
      </c>
      <c r="AJ89" s="2" t="n">
        <v>1.362E-005</v>
      </c>
      <c r="AK89" s="34" t="n">
        <f aca="false">AD89*V89/1000000000</f>
        <v>0.000559956449394003</v>
      </c>
      <c r="AL89" s="34" t="n">
        <f aca="false">AE89*V89/1000000000</f>
        <v>0.00348118274977233</v>
      </c>
      <c r="AM89" s="34" t="n">
        <f aca="false">AF89*V89/1000000000</f>
        <v>0.000198639590498341</v>
      </c>
      <c r="AN89" s="34" t="n">
        <f aca="false">AG89*V89/1000000000</f>
        <v>0.00182510516409125</v>
      </c>
      <c r="AO89" s="34" t="n">
        <f aca="false">AH89*V89/1000000000</f>
        <v>5.47531549227375</v>
      </c>
      <c r="AP89" s="35" t="n">
        <f aca="false">AJ89*AI89*EXP(P89*4)</f>
        <v>4.29523291043529E-005</v>
      </c>
      <c r="AQ89" s="36" t="n">
        <f aca="false">AK89/W89</f>
        <v>1.53412725861371E-006</v>
      </c>
      <c r="AR89" s="37" t="n">
        <f aca="false">AL89/W89</f>
        <v>9.53748698567761E-006</v>
      </c>
      <c r="AS89" s="37" t="n">
        <f aca="false">AM89/W89</f>
        <v>5.44218056159837E-007</v>
      </c>
      <c r="AT89" s="37" t="n">
        <f aca="false">AN89/W89</f>
        <v>5.00028812079795E-006</v>
      </c>
      <c r="AU89" s="37" t="n">
        <f aca="false">AO89/W89</f>
        <v>0.0150008643623938</v>
      </c>
      <c r="AV89" s="49" t="n">
        <f aca="false">AP89/W89</f>
        <v>1.17677613984528E-007</v>
      </c>
      <c r="AW89" s="39" t="n">
        <f aca="false">AK89*1000000</f>
        <v>559.956449394003</v>
      </c>
      <c r="AX89" s="40" t="n">
        <f aca="false">AL89*1000000</f>
        <v>3481.18274977233</v>
      </c>
      <c r="AY89" s="40" t="n">
        <f aca="false">AM89*1000000</f>
        <v>198.639590498341</v>
      </c>
      <c r="AZ89" s="40" t="n">
        <f aca="false">AN89*1000000</f>
        <v>1825.10516409125</v>
      </c>
      <c r="BA89" s="40" t="n">
        <f aca="false">AO89*1000000</f>
        <v>5475315.49227375</v>
      </c>
      <c r="BB89" s="41" t="n">
        <f aca="false">AP89*1000000</f>
        <v>42.9523291043529</v>
      </c>
      <c r="BC89" s="39" t="n">
        <f aca="false">AQ89*1000000</f>
        <v>1.53412725861371</v>
      </c>
      <c r="BD89" s="40" t="n">
        <f aca="false">AR89*1000000</f>
        <v>9.53748698567761</v>
      </c>
      <c r="BE89" s="40" t="n">
        <f aca="false">AS89*1000000</f>
        <v>0.544218056159837</v>
      </c>
      <c r="BF89" s="40" t="n">
        <f aca="false">AT89*1000000</f>
        <v>5.00028812079795</v>
      </c>
      <c r="BG89" s="40" t="n">
        <f aca="false">AU89*1000000</f>
        <v>15000.8643623938</v>
      </c>
      <c r="BH89" s="41" t="n">
        <f aca="false">AV89*1000000</f>
        <v>0.117677613984528</v>
      </c>
      <c r="BI89" s="0" t="n">
        <v>0.1</v>
      </c>
      <c r="BJ89" s="0" t="n">
        <f aca="false">R89*BI89</f>
        <v>285.172681889258</v>
      </c>
      <c r="BK89" s="0" t="n">
        <v>0.1</v>
      </c>
      <c r="BL89" s="0" t="n">
        <f aca="false">AI89*BK89</f>
        <v>0.298030327868852</v>
      </c>
      <c r="BM89" s="45" t="n">
        <v>187.562005220738</v>
      </c>
      <c r="BN89" s="45" t="n">
        <v>1012.03746873145</v>
      </c>
      <c r="BO89" s="45" t="n">
        <v>69.5558973259153</v>
      </c>
      <c r="BP89" s="45" t="n">
        <v>256</v>
      </c>
      <c r="BQ89" s="45" t="n">
        <v>384000</v>
      </c>
      <c r="BR89" s="0" t="n">
        <f aca="false">AJ89*0.1</f>
        <v>1.362E-006</v>
      </c>
      <c r="BS89" s="0" t="n">
        <f aca="false">((((BJ89/R89)^2)+((BM89/AD89)^2))^(1/2))*AK89</f>
        <v>0.000537798680042256</v>
      </c>
      <c r="BT89" s="0" t="n">
        <f aca="false">((((BJ89/R89)^2)+((BN89/AE89)^2))^(1/2))*AL89</f>
        <v>0.00290697373275846</v>
      </c>
      <c r="BU89" s="0" t="n">
        <f aca="false">((((BJ89/R89)^2)+((BO89/AF89)^2))^(1/2))*AM89</f>
        <v>0.000199346562389314</v>
      </c>
      <c r="BV89" s="0" t="n">
        <f aca="false">((((BJ89/R89)^2)+((BP89/AG89)^2))^(1/2))*AN89</f>
        <v>0.000752510136940848</v>
      </c>
      <c r="BW89" s="0" t="n">
        <f aca="false">((((BJ89/R89)^2)+((BQ89/AH89)^2))^(1/2))*AO89</f>
        <v>1.22431776389818</v>
      </c>
      <c r="BX89" s="46" t="n">
        <f aca="false">((((BL89/AI89)^2)+((BR89/AJ89)^2))^(1/2))*AP89</f>
        <v>6.07437663548884E-006</v>
      </c>
    </row>
    <row r="90" customFormat="false" ht="14" hidden="false" customHeight="false" outlineLevel="0" collapsed="false">
      <c r="A90" s="24" t="n">
        <v>4.67278898566318</v>
      </c>
      <c r="B90" s="24" t="n">
        <v>-74.1476269857735</v>
      </c>
      <c r="C90" s="47" t="n">
        <v>24</v>
      </c>
      <c r="D90" s="47" t="n">
        <v>32</v>
      </c>
      <c r="E90" s="47" t="n">
        <v>1911</v>
      </c>
      <c r="F90" s="27" t="s">
        <v>332</v>
      </c>
      <c r="G90" s="28" t="s">
        <v>333</v>
      </c>
      <c r="H90" s="27" t="s">
        <v>334</v>
      </c>
      <c r="I90" s="28" t="s">
        <v>64</v>
      </c>
      <c r="J90" s="28" t="s">
        <v>65</v>
      </c>
      <c r="K90" s="28" t="n">
        <v>40</v>
      </c>
      <c r="L90" s="28"/>
      <c r="M90" s="28" t="n">
        <v>1974</v>
      </c>
      <c r="N90" s="29" t="s">
        <v>124</v>
      </c>
      <c r="O90" s="29" t="s">
        <v>125</v>
      </c>
      <c r="P90" s="56" t="n">
        <v>0.00426891489573758</v>
      </c>
      <c r="Q90" s="31" t="n">
        <v>75.7845326872847</v>
      </c>
      <c r="R90" s="31" t="n">
        <v>77.0897152825444</v>
      </c>
      <c r="S90" s="4" t="s">
        <v>69</v>
      </c>
      <c r="T90" s="4"/>
      <c r="U90" s="4"/>
      <c r="V90" s="48" t="n">
        <f aca="false">IF(S90="m3_año",R90,IF(OR(O90="CG1",O90="CG3",O90="HG2"),T90,R90))</f>
        <v>77.0897152825444</v>
      </c>
      <c r="W90" s="28" t="n">
        <v>365</v>
      </c>
      <c r="X90" s="54"/>
      <c r="Y90" s="28"/>
      <c r="Z90" s="28" t="n">
        <v>8760</v>
      </c>
      <c r="AA90" s="32"/>
      <c r="AB90" s="32" t="s">
        <v>311</v>
      </c>
      <c r="AC90" s="33" t="s">
        <v>72</v>
      </c>
      <c r="AD90" s="33" t="n">
        <f aca="false">VLOOKUP($O90,Parámetros!$B$4:$H$25,3,0)</f>
        <v>840000</v>
      </c>
      <c r="AE90" s="33" t="n">
        <f aca="false">VLOOKUP($O90,Parámetros!$B$4:$H$25,4,0)</f>
        <v>2400000</v>
      </c>
      <c r="AF90" s="33" t="n">
        <f aca="false">VLOOKUP($O90,Parámetros!$B$4:$H$25,5,0)</f>
        <v>1800000</v>
      </c>
      <c r="AG90" s="33" t="n">
        <f aca="false">VLOOKUP($O90,Parámetros!$B$4:$H$25,6,0)</f>
        <v>600000</v>
      </c>
      <c r="AH90" s="33" t="n">
        <f aca="false">VLOOKUP($O90,Parámetros!$B$4:$H$25,7,0)</f>
        <v>2676000000</v>
      </c>
      <c r="AI90" s="51" t="n">
        <v>75.7845326872847</v>
      </c>
      <c r="AJ90" s="2" t="n">
        <v>0.0912</v>
      </c>
      <c r="AK90" s="34" t="n">
        <f aca="false">AD90*V90/1000000000</f>
        <v>0.0647553608373373</v>
      </c>
      <c r="AL90" s="34" t="n">
        <f aca="false">AE90*V90/1000000000</f>
        <v>0.185015316678107</v>
      </c>
      <c r="AM90" s="34" t="n">
        <f aca="false">AF90*V90/1000000000</f>
        <v>0.13876148750858</v>
      </c>
      <c r="AN90" s="34" t="n">
        <f aca="false">AG90*V90/1000000000</f>
        <v>0.0462538291695266</v>
      </c>
      <c r="AO90" s="34" t="n">
        <f aca="false">AH90*V90/1000000000</f>
        <v>206.292078096089</v>
      </c>
      <c r="AP90" s="35" t="n">
        <f aca="false">AJ90*AI90*EXP(P90*4)</f>
        <v>7.03058203376805</v>
      </c>
      <c r="AQ90" s="36" t="n">
        <f aca="false">AK90/W90</f>
        <v>0.000177411947499554</v>
      </c>
      <c r="AR90" s="37" t="n">
        <f aca="false">AL90/W90</f>
        <v>0.000506891278570155</v>
      </c>
      <c r="AS90" s="37" t="n">
        <f aca="false">AM90/W90</f>
        <v>0.000380168458927616</v>
      </c>
      <c r="AT90" s="37" t="n">
        <f aca="false">AN90/W90</f>
        <v>0.000126722819642539</v>
      </c>
      <c r="AU90" s="37" t="n">
        <f aca="false">AO90/W90</f>
        <v>0.565183775605723</v>
      </c>
      <c r="AV90" s="49" t="n">
        <f aca="false">AP90/W90</f>
        <v>0.0192618685856659</v>
      </c>
      <c r="AW90" s="39" t="n">
        <f aca="false">AK90*1000000</f>
        <v>64755.3608373373</v>
      </c>
      <c r="AX90" s="40" t="n">
        <f aca="false">AL90*1000000</f>
        <v>185015.316678107</v>
      </c>
      <c r="AY90" s="40" t="n">
        <f aca="false">AM90*1000000</f>
        <v>138761.48750858</v>
      </c>
      <c r="AZ90" s="40" t="n">
        <f aca="false">AN90*1000000</f>
        <v>46253.8291695266</v>
      </c>
      <c r="BA90" s="40" t="n">
        <f aca="false">AO90*1000000</f>
        <v>206292078.096089</v>
      </c>
      <c r="BB90" s="41" t="n">
        <f aca="false">AP90*1000000</f>
        <v>7030582.03376805</v>
      </c>
      <c r="BC90" s="39" t="n">
        <f aca="false">AQ90*1000000</f>
        <v>177.411947499554</v>
      </c>
      <c r="BD90" s="40" t="n">
        <f aca="false">AR90*1000000</f>
        <v>506.891278570155</v>
      </c>
      <c r="BE90" s="40" t="n">
        <f aca="false">AS90*1000000</f>
        <v>380.168458927616</v>
      </c>
      <c r="BF90" s="40" t="n">
        <f aca="false">AT90*1000000</f>
        <v>126.722819642539</v>
      </c>
      <c r="BG90" s="40" t="n">
        <f aca="false">AU90*1000000</f>
        <v>565183.775605723</v>
      </c>
      <c r="BH90" s="41" t="n">
        <f aca="false">AV90*1000000</f>
        <v>19261.8685856659</v>
      </c>
      <c r="BI90" s="0" t="n">
        <v>0.1</v>
      </c>
      <c r="BJ90" s="0" t="n">
        <f aca="false">R90*BI90</f>
        <v>7.70897152825444</v>
      </c>
      <c r="BK90" s="0" t="n">
        <v>0.1</v>
      </c>
      <c r="BL90" s="0" t="n">
        <f aca="false">AI90*BK90</f>
        <v>7.57845326872847</v>
      </c>
      <c r="BM90" s="45" t="n">
        <v>336000</v>
      </c>
      <c r="BN90" s="45" t="n">
        <v>480000</v>
      </c>
      <c r="BO90" s="45" t="n">
        <v>360000</v>
      </c>
      <c r="BP90" s="45" t="n">
        <v>120000</v>
      </c>
      <c r="BQ90" s="45" t="n">
        <v>1070400000</v>
      </c>
      <c r="BR90" s="0" t="n">
        <f aca="false">AJ90*0.1</f>
        <v>0.00912</v>
      </c>
      <c r="BS90" s="0" t="n">
        <f aca="false">((((BJ90/R90)^2)+((BM90/AD90)^2))^(1/2))*AK90</f>
        <v>0.0266993192557327</v>
      </c>
      <c r="BT90" s="0" t="n">
        <f aca="false">((((BJ90/R90)^2)+((BN90/AE90)^2))^(1/2))*AL90</f>
        <v>0.0413706824970897</v>
      </c>
      <c r="BU90" s="0" t="n">
        <f aca="false">((((BJ90/R90)^2)+((BO90/AF90)^2))^(1/2))*AM90</f>
        <v>0.0310280118728173</v>
      </c>
      <c r="BV90" s="0" t="n">
        <f aca="false">((((BJ90/R90)^2)+((BP90/AG90)^2))^(1/2))*AN90</f>
        <v>0.0103426706242724</v>
      </c>
      <c r="BW90" s="0" t="n">
        <f aca="false">((((BJ90/R90)^2)+((BQ90/AH90)^2))^(1/2))*AO90</f>
        <v>85.0564027718342</v>
      </c>
      <c r="BX90" s="46" t="n">
        <f aca="false">((((BL90/AI90)^2)+((BR90/AJ90)^2))^(1/2))*AP90</f>
        <v>0.99427444635314</v>
      </c>
    </row>
    <row r="91" customFormat="false" ht="14" hidden="false" customHeight="false" outlineLevel="0" collapsed="false">
      <c r="A91" s="24" t="n">
        <v>4.67278898566318</v>
      </c>
      <c r="B91" s="24" t="n">
        <v>-74.1476269857735</v>
      </c>
      <c r="C91" s="47" t="n">
        <v>24</v>
      </c>
      <c r="D91" s="47" t="n">
        <v>32</v>
      </c>
      <c r="E91" s="47" t="n">
        <v>1911</v>
      </c>
      <c r="F91" s="27" t="s">
        <v>332</v>
      </c>
      <c r="G91" s="28" t="s">
        <v>333</v>
      </c>
      <c r="H91" s="27" t="s">
        <v>334</v>
      </c>
      <c r="I91" s="28" t="s">
        <v>64</v>
      </c>
      <c r="J91" s="28" t="s">
        <v>65</v>
      </c>
      <c r="K91" s="28" t="n">
        <v>40</v>
      </c>
      <c r="L91" s="28"/>
      <c r="M91" s="28" t="n">
        <v>1994</v>
      </c>
      <c r="N91" s="29" t="s">
        <v>124</v>
      </c>
      <c r="O91" s="29" t="s">
        <v>125</v>
      </c>
      <c r="P91" s="56" t="n">
        <v>0.00426891489573758</v>
      </c>
      <c r="Q91" s="31" t="n">
        <v>18.89692243631</v>
      </c>
      <c r="R91" s="31" t="n">
        <v>19.2223705639592</v>
      </c>
      <c r="S91" s="4" t="s">
        <v>69</v>
      </c>
      <c r="T91" s="4"/>
      <c r="U91" s="4"/>
      <c r="V91" s="48" t="n">
        <f aca="false">IF(S91="m3_año",R91,IF(OR(O91="CG1",O91="CG3",O91="HG2"),T91,R91))</f>
        <v>19.2223705639592</v>
      </c>
      <c r="W91" s="28" t="n">
        <v>365</v>
      </c>
      <c r="X91" s="54"/>
      <c r="Y91" s="28"/>
      <c r="Z91" s="28" t="n">
        <v>8760</v>
      </c>
      <c r="AA91" s="32"/>
      <c r="AB91" s="32" t="s">
        <v>311</v>
      </c>
      <c r="AC91" s="33" t="s">
        <v>72</v>
      </c>
      <c r="AD91" s="33" t="n">
        <f aca="false">VLOOKUP($O91,Parámetros!$B$4:$H$25,3,0)</f>
        <v>840000</v>
      </c>
      <c r="AE91" s="33" t="n">
        <f aca="false">VLOOKUP($O91,Parámetros!$B$4:$H$25,4,0)</f>
        <v>2400000</v>
      </c>
      <c r="AF91" s="33" t="n">
        <f aca="false">VLOOKUP($O91,Parámetros!$B$4:$H$25,5,0)</f>
        <v>1800000</v>
      </c>
      <c r="AG91" s="33" t="n">
        <f aca="false">VLOOKUP($O91,Parámetros!$B$4:$H$25,6,0)</f>
        <v>600000</v>
      </c>
      <c r="AH91" s="33" t="n">
        <f aca="false">VLOOKUP($O91,Parámetros!$B$4:$H$25,7,0)</f>
        <v>2676000000</v>
      </c>
      <c r="AI91" s="51" t="n">
        <v>18.89692243631</v>
      </c>
      <c r="AJ91" s="2" t="n">
        <v>0.0912</v>
      </c>
      <c r="AK91" s="34" t="n">
        <f aca="false">AD91*V91/1000000000</f>
        <v>0.0161467912737257</v>
      </c>
      <c r="AL91" s="34" t="n">
        <f aca="false">AE91*V91/1000000000</f>
        <v>0.0461336893535021</v>
      </c>
      <c r="AM91" s="34" t="n">
        <f aca="false">AF91*V91/1000000000</f>
        <v>0.0346002670151266</v>
      </c>
      <c r="AN91" s="34" t="n">
        <f aca="false">AG91*V91/1000000000</f>
        <v>0.0115334223383755</v>
      </c>
      <c r="AO91" s="34" t="n">
        <f aca="false">AH91*V91/1000000000</f>
        <v>51.4390636291548</v>
      </c>
      <c r="AP91" s="35" t="n">
        <f aca="false">AJ91*AI91*EXP(P91*4)</f>
        <v>1.75308019543308</v>
      </c>
      <c r="AQ91" s="36" t="n">
        <f aca="false">AK91/W91</f>
        <v>4.42377843115773E-005</v>
      </c>
      <c r="AR91" s="37" t="n">
        <f aca="false">AL91/W91</f>
        <v>0.00012639366946165</v>
      </c>
      <c r="AS91" s="37" t="n">
        <f aca="false">AM91/W91</f>
        <v>9.47952520962371E-005</v>
      </c>
      <c r="AT91" s="37" t="n">
        <f aca="false">AN91/W91</f>
        <v>3.15984173654124E-005</v>
      </c>
      <c r="AU91" s="37" t="n">
        <f aca="false">AO91/W91</f>
        <v>0.140928941449739</v>
      </c>
      <c r="AV91" s="49" t="n">
        <f aca="false">AP91/W91</f>
        <v>0.00480295943954268</v>
      </c>
      <c r="AW91" s="39" t="n">
        <f aca="false">AK91*1000000</f>
        <v>16146.7912737257</v>
      </c>
      <c r="AX91" s="40" t="n">
        <f aca="false">AL91*1000000</f>
        <v>46133.6893535021</v>
      </c>
      <c r="AY91" s="40" t="n">
        <f aca="false">AM91*1000000</f>
        <v>34600.2670151266</v>
      </c>
      <c r="AZ91" s="40" t="n">
        <f aca="false">AN91*1000000</f>
        <v>11533.4223383755</v>
      </c>
      <c r="BA91" s="40" t="n">
        <f aca="false">AO91*1000000</f>
        <v>51439063.6291548</v>
      </c>
      <c r="BB91" s="41" t="n">
        <f aca="false">AP91*1000000</f>
        <v>1753080.19543308</v>
      </c>
      <c r="BC91" s="39" t="n">
        <f aca="false">AQ91*1000000</f>
        <v>44.2377843115773</v>
      </c>
      <c r="BD91" s="40" t="n">
        <f aca="false">AR91*1000000</f>
        <v>126.39366946165</v>
      </c>
      <c r="BE91" s="40" t="n">
        <f aca="false">AS91*1000000</f>
        <v>94.7952520962371</v>
      </c>
      <c r="BF91" s="40" t="n">
        <f aca="false">AT91*1000000</f>
        <v>31.5984173654124</v>
      </c>
      <c r="BG91" s="40" t="n">
        <f aca="false">AU91*1000000</f>
        <v>140928.941449739</v>
      </c>
      <c r="BH91" s="41" t="n">
        <f aca="false">AV91*1000000</f>
        <v>4802.95943954268</v>
      </c>
      <c r="BI91" s="0" t="n">
        <v>0.1</v>
      </c>
      <c r="BJ91" s="0" t="n">
        <f aca="false">R91*BI91</f>
        <v>1.92223705639592</v>
      </c>
      <c r="BK91" s="0" t="n">
        <v>0.1</v>
      </c>
      <c r="BL91" s="0" t="n">
        <f aca="false">AI91*BK91</f>
        <v>1.889692243631</v>
      </c>
      <c r="BM91" s="45" t="n">
        <v>336000</v>
      </c>
      <c r="BN91" s="45" t="n">
        <v>480000</v>
      </c>
      <c r="BO91" s="45" t="n">
        <v>360000</v>
      </c>
      <c r="BP91" s="45" t="n">
        <v>120000</v>
      </c>
      <c r="BQ91" s="45" t="n">
        <v>1070400000</v>
      </c>
      <c r="BR91" s="0" t="n">
        <f aca="false">AJ91*0.1</f>
        <v>0.00912</v>
      </c>
      <c r="BS91" s="0" t="n">
        <f aca="false">((((BJ91/R91)^2)+((BM91/AD91)^2))^(1/2))*AK91</f>
        <v>0.00665749259363727</v>
      </c>
      <c r="BT91" s="0" t="n">
        <f aca="false">((((BJ91/R91)^2)+((BN91/AE91)^2))^(1/2))*AL91</f>
        <v>0.0103158065447289</v>
      </c>
      <c r="BU91" s="0" t="n">
        <f aca="false">((((BJ91/R91)^2)+((BO91/AF91)^2))^(1/2))*AM91</f>
        <v>0.00773685490854667</v>
      </c>
      <c r="BV91" s="0" t="n">
        <f aca="false">((((BJ91/R91)^2)+((BP91/AG91)^2))^(1/2))*AN91</f>
        <v>0.00257895163618222</v>
      </c>
      <c r="BW91" s="0" t="n">
        <f aca="false">((((BJ91/R91)^2)+((BQ91/AH91)^2))^(1/2))*AO91</f>
        <v>21.2088692625873</v>
      </c>
      <c r="BX91" s="46" t="n">
        <f aca="false">((((BL91/AI91)^2)+((BR91/AJ91)^2))^(1/2))*AP91</f>
        <v>0.247922978830913</v>
      </c>
    </row>
    <row r="92" customFormat="false" ht="30" hidden="false" customHeight="true" outlineLevel="0" collapsed="false">
      <c r="A92" s="24" t="n">
        <v>4.61991666666667</v>
      </c>
      <c r="B92" s="24" t="n">
        <v>-74.1101666666667</v>
      </c>
      <c r="C92" s="47" t="n">
        <v>28</v>
      </c>
      <c r="D92" s="47" t="n">
        <v>26</v>
      </c>
      <c r="E92" s="47" t="n">
        <v>1837</v>
      </c>
      <c r="F92" s="27" t="s">
        <v>335</v>
      </c>
      <c r="G92" s="28" t="s">
        <v>336</v>
      </c>
      <c r="H92" s="27" t="s">
        <v>337</v>
      </c>
      <c r="I92" s="28" t="s">
        <v>155</v>
      </c>
      <c r="J92" s="28" t="s">
        <v>65</v>
      </c>
      <c r="K92" s="28" t="n">
        <v>30</v>
      </c>
      <c r="L92" s="28"/>
      <c r="M92" s="28" t="n">
        <v>2006</v>
      </c>
      <c r="N92" s="29" t="s">
        <v>67</v>
      </c>
      <c r="O92" s="29" t="s">
        <v>68</v>
      </c>
      <c r="P92" s="56" t="n">
        <v>0.00426891489573758</v>
      </c>
      <c r="Q92" s="31" t="n">
        <v>18963</v>
      </c>
      <c r="R92" s="31" t="n">
        <v>19289.5861340867</v>
      </c>
      <c r="S92" s="29" t="s">
        <v>69</v>
      </c>
      <c r="T92" s="29"/>
      <c r="U92" s="29"/>
      <c r="V92" s="48" t="n">
        <f aca="false">IF(S92="m3_año",R92,IF(OR(O92="CG1",O92="CG3",O92="HG2"),T92,R92))</f>
        <v>19289.5861340867</v>
      </c>
      <c r="W92" s="28" t="n">
        <v>365</v>
      </c>
      <c r="X92" s="54"/>
      <c r="Y92" s="28"/>
      <c r="Z92" s="28" t="n">
        <v>8760</v>
      </c>
      <c r="AA92" s="32" t="s">
        <v>338</v>
      </c>
      <c r="AB92" s="32" t="s">
        <v>339</v>
      </c>
      <c r="AC92" s="33" t="s">
        <v>72</v>
      </c>
      <c r="AD92" s="33" t="n">
        <f aca="false">VLOOKUP($O92,Parámetros!$B$4:$H$25,3,0)</f>
        <v>46.3856216091623</v>
      </c>
      <c r="AE92" s="33" t="n">
        <f aca="false">VLOOKUP($O92,Parámetros!$B$4:$H$25,4,0)</f>
        <v>1074.85364414012</v>
      </c>
      <c r="AF92" s="33" t="n">
        <f aca="false">VLOOKUP($O92,Parámetros!$B$4:$H$25,5,0)</f>
        <v>5.41099102083891</v>
      </c>
      <c r="AG92" s="33" t="n">
        <f aca="false">VLOOKUP($O92,Parámetros!$B$4:$H$25,6,0)</f>
        <v>1344</v>
      </c>
      <c r="AH92" s="33" t="n">
        <f aca="false">VLOOKUP($O92,Parámetros!$B$4:$H$25,7,0)</f>
        <v>1920000</v>
      </c>
      <c r="AI92" s="51" t="n">
        <v>18963</v>
      </c>
      <c r="AJ92" s="52" t="n">
        <v>8.8E-008</v>
      </c>
      <c r="AK92" s="34" t="n">
        <f aca="false">AD92*V92/1000000000</f>
        <v>0.00089475944341309</v>
      </c>
      <c r="AL92" s="34" t="n">
        <f aca="false">AE92*V92/1000000000</f>
        <v>0.0207334819501778</v>
      </c>
      <c r="AM92" s="34" t="n">
        <f aca="false">AF92*V92/1000000000</f>
        <v>0.000104375777367242</v>
      </c>
      <c r="AN92" s="34" t="n">
        <f aca="false">AG92*V92/1000000000</f>
        <v>0.0259252037642125</v>
      </c>
      <c r="AO92" s="34" t="n">
        <f aca="false">AH92*V92/1000000000</f>
        <v>37.0360053774465</v>
      </c>
      <c r="AP92" s="35" t="n">
        <f aca="false">AJ92*AI92*EXP(P92*4)</f>
        <v>0.00169748357979963</v>
      </c>
      <c r="AQ92" s="36" t="n">
        <f aca="false">AK92/W92</f>
        <v>2.45139573537833E-006</v>
      </c>
      <c r="AR92" s="37" t="n">
        <f aca="false">AL92/W92</f>
        <v>5.68040601374735E-005</v>
      </c>
      <c r="AS92" s="37" t="n">
        <f aca="false">AM92/W92</f>
        <v>2.85961033882855E-007</v>
      </c>
      <c r="AT92" s="37" t="n">
        <f aca="false">AN92/W92</f>
        <v>7.10279555183905E-005</v>
      </c>
      <c r="AU92" s="37" t="n">
        <f aca="false">AO92/W92</f>
        <v>0.101468507883415</v>
      </c>
      <c r="AV92" s="49" t="n">
        <f aca="false">AP92/W92</f>
        <v>4.65063994465653E-006</v>
      </c>
      <c r="AW92" s="39" t="n">
        <f aca="false">AK92*1000000</f>
        <v>894.75944341309</v>
      </c>
      <c r="AX92" s="40" t="n">
        <f aca="false">AL92*1000000</f>
        <v>20733.4819501778</v>
      </c>
      <c r="AY92" s="40" t="n">
        <f aca="false">AM92*1000000</f>
        <v>104.375777367242</v>
      </c>
      <c r="AZ92" s="40" t="n">
        <f aca="false">AN92*1000000</f>
        <v>25925.2037642125</v>
      </c>
      <c r="BA92" s="40" t="n">
        <f aca="false">AO92*1000000</f>
        <v>37036005.3774465</v>
      </c>
      <c r="BB92" s="41" t="n">
        <f aca="false">AP92*1000000</f>
        <v>1697.48357979963</v>
      </c>
      <c r="BC92" s="39" t="n">
        <f aca="false">AQ92*1000000</f>
        <v>2.45139573537833</v>
      </c>
      <c r="BD92" s="40" t="n">
        <f aca="false">AR92*1000000</f>
        <v>56.8040601374735</v>
      </c>
      <c r="BE92" s="40" t="n">
        <f aca="false">AS92*1000000</f>
        <v>0.285961033882854</v>
      </c>
      <c r="BF92" s="40" t="n">
        <f aca="false">AT92*1000000</f>
        <v>71.0279555183905</v>
      </c>
      <c r="BG92" s="40" t="n">
        <f aca="false">AU92*1000000</f>
        <v>101468.507883415</v>
      </c>
      <c r="BH92" s="41" t="n">
        <f aca="false">AV92*1000000</f>
        <v>4.65063994465653</v>
      </c>
      <c r="BI92" s="0" t="n">
        <v>0.1</v>
      </c>
      <c r="BJ92" s="0" t="n">
        <f aca="false">R92*BI92</f>
        <v>1928.95861340867</v>
      </c>
      <c r="BK92" s="0" t="n">
        <v>0.1</v>
      </c>
      <c r="BL92" s="0" t="n">
        <f aca="false">AI92*BK92</f>
        <v>1896.3</v>
      </c>
      <c r="BM92" s="45" t="n">
        <v>17.6498016718255</v>
      </c>
      <c r="BN92" s="45" t="n">
        <v>910.91550745518</v>
      </c>
      <c r="BO92" s="45" t="n">
        <v>5.31099102083891</v>
      </c>
      <c r="BP92" s="45" t="n">
        <v>537.6</v>
      </c>
      <c r="BQ92" s="45" t="n">
        <v>384000</v>
      </c>
      <c r="BR92" s="0" t="n">
        <f aca="false">AJ92*0.1</f>
        <v>8.8E-009</v>
      </c>
      <c r="BS92" s="0" t="n">
        <f aca="false">((((BJ92/R92)^2)+((BM92/AD92)^2))^(1/2))*AK92</f>
        <v>0.000352018699971339</v>
      </c>
      <c r="BT92" s="0" t="n">
        <f aca="false">((((BJ92/R92)^2)+((BN92/AE92)^2))^(1/2))*AL92</f>
        <v>0.0176930848001443</v>
      </c>
      <c r="BU92" s="0" t="n">
        <f aca="false">((((BJ92/R92)^2)+((BO92/AF92)^2))^(1/2))*AM92</f>
        <v>0.000102977151357915</v>
      </c>
      <c r="BV92" s="0" t="n">
        <f aca="false">((((BJ92/R92)^2)+((BP92/AG92)^2))^(1/2))*AN92</f>
        <v>0.0106892353485509</v>
      </c>
      <c r="BW92" s="0" t="n">
        <f aca="false">((((BJ92/R92)^2)+((BQ92/AH92)^2))^(1/2))*AO92</f>
        <v>8.28150256390181</v>
      </c>
      <c r="BX92" s="46" t="n">
        <f aca="false">((((BL92/AI92)^2)+((BR92/AJ92)^2))^(1/2))*AP92</f>
        <v>0.000240060430045827</v>
      </c>
    </row>
    <row r="93" customFormat="false" ht="30" hidden="false" customHeight="true" outlineLevel="0" collapsed="false">
      <c r="A93" s="24" t="n">
        <v>4.61105925995067</v>
      </c>
      <c r="B93" s="24" t="n">
        <v>-74.0965315361553</v>
      </c>
      <c r="C93" s="47" t="n">
        <v>29</v>
      </c>
      <c r="D93" s="47" t="n">
        <v>25</v>
      </c>
      <c r="E93" s="47" t="n">
        <v>2318</v>
      </c>
      <c r="F93" s="27" t="s">
        <v>340</v>
      </c>
      <c r="G93" s="28" t="s">
        <v>341</v>
      </c>
      <c r="H93" s="27" t="s">
        <v>342</v>
      </c>
      <c r="I93" s="28" t="s">
        <v>155</v>
      </c>
      <c r="J93" s="28" t="s">
        <v>65</v>
      </c>
      <c r="K93" s="28" t="n">
        <v>30</v>
      </c>
      <c r="L93" s="28"/>
      <c r="M93" s="28" t="n">
        <v>1993</v>
      </c>
      <c r="N93" s="29" t="s">
        <v>67</v>
      </c>
      <c r="O93" s="29" t="s">
        <v>68</v>
      </c>
      <c r="P93" s="56" t="n">
        <v>0.00426891489573758</v>
      </c>
      <c r="Q93" s="31" t="n">
        <v>12455</v>
      </c>
      <c r="R93" s="31" t="n">
        <v>12669.503522652</v>
      </c>
      <c r="S93" s="29" t="s">
        <v>69</v>
      </c>
      <c r="T93" s="29"/>
      <c r="U93" s="29"/>
      <c r="V93" s="48" t="n">
        <f aca="false">IF(S93="m3_año",R93,IF(OR(O93="CG1",O93="CG3",O93="HG2"),T93,R93))</f>
        <v>12669.503522652</v>
      </c>
      <c r="W93" s="28" t="n">
        <v>365</v>
      </c>
      <c r="X93" s="54"/>
      <c r="Y93" s="28"/>
      <c r="Z93" s="28" t="n">
        <v>8760</v>
      </c>
      <c r="AA93" s="32" t="s">
        <v>343</v>
      </c>
      <c r="AB93" s="32" t="s">
        <v>344</v>
      </c>
      <c r="AC93" s="33" t="s">
        <v>72</v>
      </c>
      <c r="AD93" s="33" t="n">
        <f aca="false">VLOOKUP($O93,Parámetros!$B$4:$H$25,3,0)</f>
        <v>46.3856216091623</v>
      </c>
      <c r="AE93" s="33" t="n">
        <f aca="false">VLOOKUP($O93,Parámetros!$B$4:$H$25,4,0)</f>
        <v>1074.85364414012</v>
      </c>
      <c r="AF93" s="33" t="n">
        <f aca="false">VLOOKUP($O93,Parámetros!$B$4:$H$25,5,0)</f>
        <v>5.41099102083891</v>
      </c>
      <c r="AG93" s="33" t="n">
        <f aca="false">VLOOKUP($O93,Parámetros!$B$4:$H$25,6,0)</f>
        <v>1344</v>
      </c>
      <c r="AH93" s="33" t="n">
        <f aca="false">VLOOKUP($O93,Parámetros!$B$4:$H$25,7,0)</f>
        <v>1920000</v>
      </c>
      <c r="AI93" s="51" t="n">
        <v>12455</v>
      </c>
      <c r="AJ93" s="52" t="n">
        <v>8.8E-008</v>
      </c>
      <c r="AK93" s="34" t="n">
        <f aca="false">AD93*V93/1000000000</f>
        <v>0.000587682796377684</v>
      </c>
      <c r="AL93" s="34" t="n">
        <f aca="false">AE93*V93/1000000000</f>
        <v>0.0136178620307686</v>
      </c>
      <c r="AM93" s="34" t="n">
        <f aca="false">AF93*V93/1000000000</f>
        <v>6.85545697995569E-005</v>
      </c>
      <c r="AN93" s="34" t="n">
        <f aca="false">AG93*V93/1000000000</f>
        <v>0.0170278127344443</v>
      </c>
      <c r="AO93" s="34" t="n">
        <f aca="false">AH93*V93/1000000000</f>
        <v>24.3254467634918</v>
      </c>
      <c r="AP93" s="35" t="n">
        <f aca="false">AJ93*AI93*EXP(P93*4)</f>
        <v>0.00111491630999338</v>
      </c>
      <c r="AQ93" s="36" t="n">
        <f aca="false">AK93/W93</f>
        <v>1.61008985308955E-006</v>
      </c>
      <c r="AR93" s="37" t="n">
        <f aca="false">AL93/W93</f>
        <v>3.73092110432016E-005</v>
      </c>
      <c r="AS93" s="37" t="n">
        <f aca="false">AM93/W93</f>
        <v>1.87820739176868E-007</v>
      </c>
      <c r="AT93" s="37" t="n">
        <f aca="false">AN93/W93</f>
        <v>4.66515417382035E-005</v>
      </c>
      <c r="AU93" s="37" t="n">
        <f aca="false">AO93/W93</f>
        <v>0.066645059626005</v>
      </c>
      <c r="AV93" s="49" t="n">
        <f aca="false">AP93/W93</f>
        <v>3.05456523285857E-006</v>
      </c>
      <c r="AW93" s="39" t="n">
        <f aca="false">AK93*1000000</f>
        <v>587.682796377684</v>
      </c>
      <c r="AX93" s="40" t="n">
        <f aca="false">AL93*1000000</f>
        <v>13617.8620307686</v>
      </c>
      <c r="AY93" s="40" t="n">
        <f aca="false">AM93*1000000</f>
        <v>68.5545697995569</v>
      </c>
      <c r="AZ93" s="40" t="n">
        <f aca="false">AN93*1000000</f>
        <v>17027.8127344443</v>
      </c>
      <c r="BA93" s="40" t="n">
        <f aca="false">AO93*1000000</f>
        <v>24325446.7634918</v>
      </c>
      <c r="BB93" s="41" t="n">
        <f aca="false">AP93*1000000</f>
        <v>1114.91630999338</v>
      </c>
      <c r="BC93" s="39" t="n">
        <f aca="false">AQ93*1000000</f>
        <v>1.61008985308955</v>
      </c>
      <c r="BD93" s="40" t="n">
        <f aca="false">AR93*1000000</f>
        <v>37.3092110432016</v>
      </c>
      <c r="BE93" s="40" t="n">
        <f aca="false">AS93*1000000</f>
        <v>0.187820739176868</v>
      </c>
      <c r="BF93" s="40" t="n">
        <f aca="false">AT93*1000000</f>
        <v>46.6515417382035</v>
      </c>
      <c r="BG93" s="40" t="n">
        <f aca="false">AU93*1000000</f>
        <v>66645.0596260051</v>
      </c>
      <c r="BH93" s="41" t="n">
        <f aca="false">AV93*1000000</f>
        <v>3.05456523285857</v>
      </c>
      <c r="BI93" s="0" t="n">
        <v>0.1</v>
      </c>
      <c r="BJ93" s="0" t="n">
        <f aca="false">R93*BI93</f>
        <v>1266.9503522652</v>
      </c>
      <c r="BK93" s="0" t="n">
        <v>0.1</v>
      </c>
      <c r="BL93" s="0" t="n">
        <f aca="false">AI93*BK93</f>
        <v>1245.5</v>
      </c>
      <c r="BM93" s="45" t="n">
        <v>17.6498016718255</v>
      </c>
      <c r="BN93" s="45" t="n">
        <v>910.91550745518</v>
      </c>
      <c r="BO93" s="45" t="n">
        <v>5.31099102083891</v>
      </c>
      <c r="BP93" s="45" t="n">
        <v>537.6</v>
      </c>
      <c r="BQ93" s="45" t="n">
        <v>384000</v>
      </c>
      <c r="BR93" s="0" t="n">
        <f aca="false">AJ93*0.1</f>
        <v>8.8E-009</v>
      </c>
      <c r="BS93" s="0" t="n">
        <f aca="false">((((BJ93/R93)^2)+((BM93/AD93)^2))^(1/2))*AK93</f>
        <v>0.000231207768187683</v>
      </c>
      <c r="BT93" s="0" t="n">
        <f aca="false">((((BJ93/R93)^2)+((BN93/AE93)^2))^(1/2))*AL93</f>
        <v>0.0116209128927806</v>
      </c>
      <c r="BU93" s="0" t="n">
        <f aca="false">((((BJ93/R93)^2)+((BO93/AF93)^2))^(1/2))*AM93</f>
        <v>6.76359447430697E-005</v>
      </c>
      <c r="BV93" s="0" t="n">
        <f aca="false">((((BJ93/R93)^2)+((BP93/AG93)^2))^(1/2))*AN93</f>
        <v>0.00702074704773513</v>
      </c>
      <c r="BW93" s="0" t="n">
        <f aca="false">((((BJ93/R93)^2)+((BQ93/AH93)^2))^(1/2))*AO93</f>
        <v>5.439335254622</v>
      </c>
      <c r="BX93" s="46" t="n">
        <f aca="false">((((BL93/AI93)^2)+((BR93/AJ93)^2))^(1/2))*AP93</f>
        <v>0.00015767297665036</v>
      </c>
    </row>
    <row r="94" customFormat="false" ht="30" hidden="false" customHeight="true" outlineLevel="0" collapsed="false">
      <c r="A94" s="24" t="n">
        <v>4.61626010162409</v>
      </c>
      <c r="B94" s="24" t="n">
        <v>-74.095031774446</v>
      </c>
      <c r="C94" s="47" t="n">
        <v>30</v>
      </c>
      <c r="D94" s="47" t="n">
        <v>26</v>
      </c>
      <c r="E94" s="47" t="n">
        <v>2332</v>
      </c>
      <c r="F94" s="27" t="s">
        <v>345</v>
      </c>
      <c r="G94" s="28" t="s">
        <v>346</v>
      </c>
      <c r="H94" s="27" t="s">
        <v>347</v>
      </c>
      <c r="I94" s="28" t="s">
        <v>155</v>
      </c>
      <c r="J94" s="28" t="s">
        <v>65</v>
      </c>
      <c r="K94" s="28" t="n">
        <v>80</v>
      </c>
      <c r="L94" s="28"/>
      <c r="M94" s="28" t="n">
        <v>1975</v>
      </c>
      <c r="N94" s="29" t="s">
        <v>172</v>
      </c>
      <c r="O94" s="29" t="s">
        <v>173</v>
      </c>
      <c r="P94" s="56" t="n">
        <v>0.00426891489573758</v>
      </c>
      <c r="Q94" s="31" t="n">
        <v>98175</v>
      </c>
      <c r="R94" s="31" t="n">
        <v>99865.7975380459</v>
      </c>
      <c r="S94" s="29" t="s">
        <v>86</v>
      </c>
      <c r="T94" s="29" t="n">
        <f aca="false">((R94*Parámetros!$D$30)/1000)/Parámetros!$D$29</f>
        <v>81840.3752164624</v>
      </c>
      <c r="U94" s="29" t="s">
        <v>69</v>
      </c>
      <c r="V94" s="48" t="n">
        <f aca="false">IF(S94="m3_año",R94,IF(OR(O94="CG1",O94="CG3",O94="HG2"),T94,R94))</f>
        <v>99865.7975380459</v>
      </c>
      <c r="W94" s="28" t="n">
        <v>365</v>
      </c>
      <c r="X94" s="54"/>
      <c r="Y94" s="28"/>
      <c r="Z94" s="28" t="n">
        <v>8760</v>
      </c>
      <c r="AA94" s="32" t="s">
        <v>348</v>
      </c>
      <c r="AB94" s="32" t="s">
        <v>311</v>
      </c>
      <c r="AC94" s="33" t="s">
        <v>246</v>
      </c>
      <c r="AD94" s="33" t="n">
        <f aca="false">VLOOKUP($O94,Parámetros!$B$4:$H$25,3,0)</f>
        <v>10.477442018542</v>
      </c>
      <c r="AE94" s="33" t="n">
        <f aca="false">VLOOKUP($O94,Parámetros!$B$4:$H$25,4,0)</f>
        <v>4.47117624426805</v>
      </c>
      <c r="AF94" s="33" t="n">
        <f aca="false">VLOOKUP($O94,Parámetros!$B$4:$H$25,5,0)</f>
        <v>11.5951868810527</v>
      </c>
      <c r="AG94" s="33" t="n">
        <f aca="false">VLOOKUP($O94,Parámetros!$B$4:$H$25,6,0)</f>
        <v>0.3</v>
      </c>
      <c r="AH94" s="33" t="n">
        <f aca="false">VLOOKUP($O94,Parámetros!$B$4:$H$25,7,0)</f>
        <v>2840</v>
      </c>
      <c r="AI94" s="51" t="n">
        <v>98175</v>
      </c>
      <c r="AJ94" s="2" t="n">
        <v>2E-005</v>
      </c>
      <c r="AK94" s="34" t="n">
        <f aca="false">AD94*V94/1000000000</f>
        <v>0.00104633810334033</v>
      </c>
      <c r="AL94" s="34" t="n">
        <f aca="false">AE94*V94/1000000000</f>
        <v>0.000446517581566994</v>
      </c>
      <c r="AM94" s="34" t="n">
        <f aca="false">AF94*V94/1000000000</f>
        <v>0.00115796258547901</v>
      </c>
      <c r="AN94" s="34" t="n">
        <f aca="false">AG94*V94/1000000000</f>
        <v>2.99597392614138E-005</v>
      </c>
      <c r="AO94" s="34" t="n">
        <f aca="false">AH94*V94/1000000000</f>
        <v>0.28361886500805</v>
      </c>
      <c r="AP94" s="35" t="n">
        <f aca="false">AJ94*AI94*EXP(P94*4)</f>
        <v>1.99731595076092</v>
      </c>
      <c r="AQ94" s="36" t="n">
        <f aca="false">AK94/W94</f>
        <v>2.86667973517899E-006</v>
      </c>
      <c r="AR94" s="37" t="n">
        <f aca="false">AL94/W94</f>
        <v>1.22333583990957E-006</v>
      </c>
      <c r="AS94" s="37" t="n">
        <f aca="false">AM94/W94</f>
        <v>3.17250023418908E-006</v>
      </c>
      <c r="AT94" s="37" t="n">
        <f aca="false">AN94/W94</f>
        <v>8.20814774285309E-008</v>
      </c>
      <c r="AU94" s="37" t="n">
        <f aca="false">AO94/W94</f>
        <v>0.000777037986323426</v>
      </c>
      <c r="AV94" s="49" t="n">
        <f aca="false">AP94/W94</f>
        <v>0.00547209849523539</v>
      </c>
      <c r="AW94" s="39" t="n">
        <f aca="false">AK94*1000000</f>
        <v>1046.33810334033</v>
      </c>
      <c r="AX94" s="40" t="n">
        <f aca="false">AL94*1000000</f>
        <v>446.517581566994</v>
      </c>
      <c r="AY94" s="40" t="n">
        <f aca="false">AM94*1000000</f>
        <v>1157.96258547902</v>
      </c>
      <c r="AZ94" s="40" t="n">
        <f aca="false">AN94*1000000</f>
        <v>29.9597392614138</v>
      </c>
      <c r="BA94" s="40" t="n">
        <f aca="false">AO94*1000000</f>
        <v>283618.86500805</v>
      </c>
      <c r="BB94" s="41" t="n">
        <f aca="false">AP94*1000000</f>
        <v>1997315.95076092</v>
      </c>
      <c r="BC94" s="39" t="n">
        <f aca="false">AQ94*1000000</f>
        <v>2.86667973517899</v>
      </c>
      <c r="BD94" s="40" t="n">
        <f aca="false">AR94*1000000</f>
        <v>1.22333583990957</v>
      </c>
      <c r="BE94" s="40" t="n">
        <f aca="false">AS94*1000000</f>
        <v>3.17250023418908</v>
      </c>
      <c r="BF94" s="40" t="n">
        <f aca="false">AT94*1000000</f>
        <v>0.0820814774285309</v>
      </c>
      <c r="BG94" s="40" t="n">
        <f aca="false">AU94*1000000</f>
        <v>777.037986323426</v>
      </c>
      <c r="BH94" s="41" t="n">
        <f aca="false">AV94*1000000</f>
        <v>5472.0984952354</v>
      </c>
      <c r="BI94" s="0" t="n">
        <v>0.1</v>
      </c>
      <c r="BJ94" s="0" t="n">
        <f aca="false">R94*BI94</f>
        <v>9986.57975380459</v>
      </c>
      <c r="BK94" s="0" t="n">
        <v>0.1</v>
      </c>
      <c r="BL94" s="0" t="n">
        <f aca="false">AI94*BK94</f>
        <v>9817.5</v>
      </c>
      <c r="BM94" s="45" t="n">
        <v>8.33836031031492</v>
      </c>
      <c r="BN94" s="45" t="n">
        <v>2.30660015343522</v>
      </c>
      <c r="BO94" s="45" t="n">
        <v>3.95606161523761</v>
      </c>
      <c r="BP94" s="45" t="n">
        <v>0.12</v>
      </c>
      <c r="BQ94" s="45" t="n">
        <v>2840</v>
      </c>
      <c r="BR94" s="0" t="n">
        <f aca="false">AJ94*0.1</f>
        <v>2E-006</v>
      </c>
      <c r="BS94" s="0" t="n">
        <f aca="false">((((BJ94/R94)^2)+((BM94/AD94)^2))^(1/2))*AK94</f>
        <v>0.000839265059799061</v>
      </c>
      <c r="BT94" s="0" t="n">
        <f aca="false">((((BJ94/R94)^2)+((BN94/AE94)^2))^(1/2))*AL94</f>
        <v>0.000234638265712506</v>
      </c>
      <c r="BU94" s="0" t="n">
        <f aca="false">((((BJ94/R94)^2)+((BO94/AF94)^2))^(1/2))*AM94</f>
        <v>0.000411695549314212</v>
      </c>
      <c r="BV94" s="0" t="n">
        <f aca="false">((((BJ94/R94)^2)+((BP94/AG94)^2))^(1/2))*AN94</f>
        <v>1.23527169490773E-005</v>
      </c>
      <c r="BW94" s="0" t="n">
        <f aca="false">((((BJ94/R94)^2)+((BQ94/AH94)^2))^(1/2))*AO94</f>
        <v>0.285033431713438</v>
      </c>
      <c r="BX94" s="46" t="n">
        <f aca="false">((((BL94/AI94)^2)+((BR94/AJ94)^2))^(1/2))*AP94</f>
        <v>0.28246313059102</v>
      </c>
    </row>
    <row r="95" customFormat="false" ht="30" hidden="false" customHeight="true" outlineLevel="0" collapsed="false">
      <c r="A95" s="24" t="n">
        <v>4.61750863370888</v>
      </c>
      <c r="B95" s="24" t="n">
        <v>-74.0938597352961</v>
      </c>
      <c r="C95" s="47" t="n">
        <v>30</v>
      </c>
      <c r="D95" s="47" t="n">
        <v>26</v>
      </c>
      <c r="E95" s="47" t="n">
        <v>2332</v>
      </c>
      <c r="F95" s="27" t="s">
        <v>349</v>
      </c>
      <c r="G95" s="28" t="s">
        <v>350</v>
      </c>
      <c r="H95" s="27" t="s">
        <v>351</v>
      </c>
      <c r="I95" s="28" t="s">
        <v>155</v>
      </c>
      <c r="J95" s="28" t="s">
        <v>65</v>
      </c>
      <c r="K95" s="28" t="n">
        <v>40</v>
      </c>
      <c r="L95" s="28"/>
      <c r="M95" s="28" t="n">
        <v>2007</v>
      </c>
      <c r="N95" s="29" t="s">
        <v>67</v>
      </c>
      <c r="O95" s="29" t="s">
        <v>68</v>
      </c>
      <c r="P95" s="30" t="n">
        <v>-0.0848513586021754</v>
      </c>
      <c r="Q95" s="31" t="n">
        <v>27300</v>
      </c>
      <c r="R95" s="31" t="n">
        <v>19442.8864467667</v>
      </c>
      <c r="S95" s="29" t="s">
        <v>69</v>
      </c>
      <c r="T95" s="29"/>
      <c r="U95" s="29"/>
      <c r="V95" s="48" t="n">
        <f aca="false">IF(S95="m3_año",R95,IF(OR(O95="CG1",O95="CG3",O95="HG2"),T95,R95))</f>
        <v>19442.8864467667</v>
      </c>
      <c r="W95" s="28" t="n">
        <v>365</v>
      </c>
      <c r="X95" s="54"/>
      <c r="Y95" s="28"/>
      <c r="Z95" s="28" t="n">
        <v>8760</v>
      </c>
      <c r="AA95" s="32" t="s">
        <v>352</v>
      </c>
      <c r="AB95" s="32" t="s">
        <v>353</v>
      </c>
      <c r="AC95" s="33" t="s">
        <v>72</v>
      </c>
      <c r="AD95" s="33" t="n">
        <f aca="false">VLOOKUP($O95,Parámetros!$B$4:$H$25,3,0)</f>
        <v>46.3856216091623</v>
      </c>
      <c r="AE95" s="33" t="n">
        <f aca="false">VLOOKUP($O95,Parámetros!$B$4:$H$25,4,0)</f>
        <v>1074.85364414012</v>
      </c>
      <c r="AF95" s="33" t="n">
        <f aca="false">VLOOKUP($O95,Parámetros!$B$4:$H$25,5,0)</f>
        <v>5.41099102083891</v>
      </c>
      <c r="AG95" s="33" t="n">
        <f aca="false">VLOOKUP($O95,Parámetros!$B$4:$H$25,6,0)</f>
        <v>1344</v>
      </c>
      <c r="AH95" s="33" t="n">
        <f aca="false">VLOOKUP($O95,Parámetros!$B$4:$H$25,7,0)</f>
        <v>1920000</v>
      </c>
      <c r="AI95" s="2" t="n">
        <v>30259</v>
      </c>
      <c r="AJ95" s="2" t="n">
        <v>7.6726E-006</v>
      </c>
      <c r="AK95" s="34" t="n">
        <f aca="false">AD95*V95/1000000000</f>
        <v>0.00090187037370963</v>
      </c>
      <c r="AL95" s="34" t="n">
        <f aca="false">AE95*V95/1000000000</f>
        <v>0.0208982573499097</v>
      </c>
      <c r="AM95" s="34" t="n">
        <f aca="false">AF95*V95/1000000000</f>
        <v>0.000105205283982645</v>
      </c>
      <c r="AN95" s="34" t="n">
        <f aca="false">AG95*V95/1000000000</f>
        <v>0.0261312393844544</v>
      </c>
      <c r="AO95" s="34" t="n">
        <f aca="false">AH95*V95/1000000000</f>
        <v>37.3303419777921</v>
      </c>
      <c r="AP95" s="35" t="n">
        <f aca="false">AJ95*AI95*EXP(P95*4)</f>
        <v>0.165346581926619</v>
      </c>
      <c r="AQ95" s="36" t="n">
        <f aca="false">AK95/W95</f>
        <v>2.47087773619077E-006</v>
      </c>
      <c r="AR95" s="37" t="n">
        <f aca="false">AL95/W95</f>
        <v>5.72554995887938E-005</v>
      </c>
      <c r="AS95" s="37" t="n">
        <f aca="false">AM95/W95</f>
        <v>2.88233654746973E-007</v>
      </c>
      <c r="AT95" s="37" t="n">
        <f aca="false">AN95/W95</f>
        <v>7.15924366697382E-005</v>
      </c>
      <c r="AU95" s="37" t="n">
        <f aca="false">AO95/W95</f>
        <v>0.102274909528197</v>
      </c>
      <c r="AV95" s="49" t="n">
        <f aca="false">AP95/W95</f>
        <v>0.000453004334045531</v>
      </c>
      <c r="AW95" s="39" t="n">
        <f aca="false">AK95*1000000</f>
        <v>901.87037370963</v>
      </c>
      <c r="AX95" s="40" t="n">
        <f aca="false">AL95*1000000</f>
        <v>20898.2573499097</v>
      </c>
      <c r="AY95" s="40" t="n">
        <f aca="false">AM95*1000000</f>
        <v>105.205283982645</v>
      </c>
      <c r="AZ95" s="40" t="n">
        <f aca="false">AN95*1000000</f>
        <v>26131.2393844544</v>
      </c>
      <c r="BA95" s="40" t="n">
        <f aca="false">AO95*1000000</f>
        <v>37330341.9777921</v>
      </c>
      <c r="BB95" s="41" t="n">
        <f aca="false">AP95*1000000</f>
        <v>165346.581926619</v>
      </c>
      <c r="BC95" s="39" t="n">
        <f aca="false">AQ95*1000000</f>
        <v>2.47087773619077</v>
      </c>
      <c r="BD95" s="40" t="n">
        <f aca="false">AR95*1000000</f>
        <v>57.2554995887938</v>
      </c>
      <c r="BE95" s="40" t="n">
        <f aca="false">AS95*1000000</f>
        <v>0.288233654746973</v>
      </c>
      <c r="BF95" s="40" t="n">
        <f aca="false">AT95*1000000</f>
        <v>71.5924366697382</v>
      </c>
      <c r="BG95" s="40" t="n">
        <f aca="false">AU95*1000000</f>
        <v>102274.909528197</v>
      </c>
      <c r="BH95" s="41" t="n">
        <f aca="false">AV95*1000000</f>
        <v>453.004334045531</v>
      </c>
      <c r="BI95" s="0" t="n">
        <v>0.1</v>
      </c>
      <c r="BJ95" s="0" t="n">
        <f aca="false">R95*BI95</f>
        <v>1944.28864467667</v>
      </c>
      <c r="BK95" s="0" t="n">
        <v>0.1</v>
      </c>
      <c r="BL95" s="0" t="n">
        <f aca="false">AI95*BK95</f>
        <v>3025.9</v>
      </c>
      <c r="BM95" s="45" t="n">
        <v>17.6498016718255</v>
      </c>
      <c r="BN95" s="45" t="n">
        <v>910.91550745518</v>
      </c>
      <c r="BO95" s="45" t="n">
        <v>5.31099102083891</v>
      </c>
      <c r="BP95" s="45" t="n">
        <v>537.6</v>
      </c>
      <c r="BQ95" s="45" t="n">
        <v>384000</v>
      </c>
      <c r="BR95" s="0" t="n">
        <f aca="false">AJ95*0.1</f>
        <v>7.6726E-007</v>
      </c>
      <c r="BS95" s="0" t="n">
        <f aca="false">((((BJ95/R95)^2)+((BM95/AD95)^2))^(1/2))*AK95</f>
        <v>0.000354816301558003</v>
      </c>
      <c r="BT95" s="0" t="n">
        <f aca="false">((((BJ95/R95)^2)+((BN95/AE95)^2))^(1/2))*AL95</f>
        <v>0.0178336972224784</v>
      </c>
      <c r="BU95" s="0" t="n">
        <f aca="false">((((BJ95/R95)^2)+((BO95/AF95)^2))^(1/2))*AM95</f>
        <v>0.000103795542659435</v>
      </c>
      <c r="BV95" s="0" t="n">
        <f aca="false">((((BJ95/R95)^2)+((BP95/AG95)^2))^(1/2))*AN95</f>
        <v>0.0107741860110406</v>
      </c>
      <c r="BW95" s="0" t="n">
        <f aca="false">((((BJ95/R95)^2)+((BQ95/AH95)^2))^(1/2))*AO95</f>
        <v>8.3473182285657</v>
      </c>
      <c r="BX95" s="46" t="n">
        <f aca="false">((((BL95/AI95)^2)+((BR95/AJ95)^2))^(1/2))*AP95</f>
        <v>0.0233835378652658</v>
      </c>
    </row>
    <row r="96" customFormat="false" ht="15" hidden="false" customHeight="true" outlineLevel="0" collapsed="false">
      <c r="A96" s="24" t="n">
        <v>4.61907127899627</v>
      </c>
      <c r="B96" s="24" t="n">
        <v>-74.0909359767921</v>
      </c>
      <c r="C96" s="47" t="n">
        <v>30</v>
      </c>
      <c r="D96" s="47" t="n">
        <v>26</v>
      </c>
      <c r="E96" s="47" t="n">
        <v>2332</v>
      </c>
      <c r="F96" s="27" t="s">
        <v>354</v>
      </c>
      <c r="G96" s="28" t="s">
        <v>355</v>
      </c>
      <c r="H96" s="27" t="s">
        <v>356</v>
      </c>
      <c r="I96" s="28" t="s">
        <v>155</v>
      </c>
      <c r="J96" s="28" t="s">
        <v>65</v>
      </c>
      <c r="K96" s="28" t="n">
        <v>30</v>
      </c>
      <c r="L96" s="28"/>
      <c r="M96" s="28" t="n">
        <v>1995</v>
      </c>
      <c r="N96" s="29" t="s">
        <v>67</v>
      </c>
      <c r="O96" s="29" t="s">
        <v>68</v>
      </c>
      <c r="P96" s="50" t="n">
        <v>0.0356710045865324</v>
      </c>
      <c r="Q96" s="31" t="n">
        <v>26000</v>
      </c>
      <c r="R96" s="31" t="n">
        <v>29987.4978469515</v>
      </c>
      <c r="S96" s="29" t="s">
        <v>69</v>
      </c>
      <c r="T96" s="29"/>
      <c r="U96" s="29"/>
      <c r="V96" s="48" t="n">
        <f aca="false">IF(S96="m3_año",R96,IF(OR(O96="CG1",O96="CG3",O96="HG2"),T96,R96))</f>
        <v>29987.4978469515</v>
      </c>
      <c r="W96" s="28" t="n">
        <v>365</v>
      </c>
      <c r="X96" s="32" t="s">
        <v>98</v>
      </c>
      <c r="Y96" s="28"/>
      <c r="Z96" s="28" t="n">
        <v>2920</v>
      </c>
      <c r="AA96" s="32" t="s">
        <v>357</v>
      </c>
      <c r="AB96" s="32" t="s">
        <v>358</v>
      </c>
      <c r="AC96" s="33" t="s">
        <v>72</v>
      </c>
      <c r="AD96" s="33" t="n">
        <f aca="false">VLOOKUP($O96,Parámetros!$B$4:$H$25,3,0)</f>
        <v>46.3856216091623</v>
      </c>
      <c r="AE96" s="33" t="n">
        <f aca="false">VLOOKUP($O96,Parámetros!$B$4:$H$25,4,0)</f>
        <v>1074.85364414012</v>
      </c>
      <c r="AF96" s="33" t="n">
        <f aca="false">VLOOKUP($O96,Parámetros!$B$4:$H$25,5,0)</f>
        <v>5.41099102083891</v>
      </c>
      <c r="AG96" s="33" t="n">
        <f aca="false">VLOOKUP($O96,Parámetros!$B$4:$H$25,6,0)</f>
        <v>1344</v>
      </c>
      <c r="AH96" s="33" t="n">
        <f aca="false">VLOOKUP($O96,Parámetros!$B$4:$H$25,7,0)</f>
        <v>1920000</v>
      </c>
      <c r="AI96" s="2" t="n">
        <v>29509.1627659574</v>
      </c>
      <c r="AJ96" s="2" t="n">
        <v>1.9976E-005</v>
      </c>
      <c r="AK96" s="34" t="n">
        <f aca="false">AD96*V96/1000000000</f>
        <v>0.00139098872813426</v>
      </c>
      <c r="AL96" s="34" t="n">
        <f aca="false">AE96*V96/1000000000</f>
        <v>0.0322321713394398</v>
      </c>
      <c r="AM96" s="34" t="n">
        <f aca="false">AF96*V96/1000000000</f>
        <v>0.000162262081587281</v>
      </c>
      <c r="AN96" s="34" t="n">
        <f aca="false">AG96*V96/1000000000</f>
        <v>0.0403031971063028</v>
      </c>
      <c r="AO96" s="34" t="n">
        <f aca="false">AH96*V96/1000000000</f>
        <v>57.5759958661469</v>
      </c>
      <c r="AP96" s="35" t="n">
        <f aca="false">AJ96*AI96*EXP(P96*4)</f>
        <v>0.679880052125845</v>
      </c>
      <c r="AQ96" s="36" t="n">
        <f aca="false">AK96/W96</f>
        <v>3.81092802228565E-006</v>
      </c>
      <c r="AR96" s="37" t="n">
        <f aca="false">AL96/W96</f>
        <v>8.83073187381913E-005</v>
      </c>
      <c r="AS96" s="37" t="n">
        <f aca="false">AM96/W96</f>
        <v>4.44553648184331E-007</v>
      </c>
      <c r="AT96" s="37" t="n">
        <f aca="false">AN96/W96</f>
        <v>0.00011041971809946</v>
      </c>
      <c r="AU96" s="37" t="n">
        <f aca="false">AO96/W96</f>
        <v>0.1577424544278</v>
      </c>
      <c r="AV96" s="49" t="n">
        <f aca="false">AP96/W96</f>
        <v>0.00186268507431738</v>
      </c>
      <c r="AW96" s="39" t="n">
        <f aca="false">AK96*1000000</f>
        <v>1390.98872813426</v>
      </c>
      <c r="AX96" s="40" t="n">
        <f aca="false">AL96*1000000</f>
        <v>32232.1713394398</v>
      </c>
      <c r="AY96" s="40" t="n">
        <f aca="false">AM96*1000000</f>
        <v>162.262081587281</v>
      </c>
      <c r="AZ96" s="40" t="n">
        <f aca="false">AN96*1000000</f>
        <v>40303.1971063028</v>
      </c>
      <c r="BA96" s="40" t="n">
        <f aca="false">AO96*1000000</f>
        <v>57575995.8661469</v>
      </c>
      <c r="BB96" s="41" t="n">
        <f aca="false">AP96*1000000</f>
        <v>679880.052125845</v>
      </c>
      <c r="BC96" s="39" t="n">
        <f aca="false">AQ96*1000000</f>
        <v>3.81092802228565</v>
      </c>
      <c r="BD96" s="40" t="n">
        <f aca="false">AR96*1000000</f>
        <v>88.3073187381913</v>
      </c>
      <c r="BE96" s="40" t="n">
        <f aca="false">AS96*1000000</f>
        <v>0.444553648184331</v>
      </c>
      <c r="BF96" s="40" t="n">
        <f aca="false">AT96*1000000</f>
        <v>110.41971809946</v>
      </c>
      <c r="BG96" s="40" t="n">
        <f aca="false">AU96*1000000</f>
        <v>157742.4544278</v>
      </c>
      <c r="BH96" s="41" t="n">
        <f aca="false">AV96*1000000</f>
        <v>1862.68507431738</v>
      </c>
      <c r="BI96" s="0" t="n">
        <v>0.1</v>
      </c>
      <c r="BJ96" s="0" t="n">
        <f aca="false">R96*BI96</f>
        <v>2998.74978469515</v>
      </c>
      <c r="BK96" s="0" t="n">
        <v>0.1</v>
      </c>
      <c r="BL96" s="0" t="n">
        <f aca="false">AI96*BK96</f>
        <v>2950.91627659574</v>
      </c>
      <c r="BM96" s="45" t="n">
        <v>17.6498016718255</v>
      </c>
      <c r="BN96" s="45" t="n">
        <v>910.91550745518</v>
      </c>
      <c r="BO96" s="45" t="n">
        <v>5.31099102083891</v>
      </c>
      <c r="BP96" s="45" t="n">
        <v>537.6</v>
      </c>
      <c r="BQ96" s="45" t="n">
        <v>384000</v>
      </c>
      <c r="BR96" s="0" t="n">
        <f aca="false">AJ96*0.1</f>
        <v>1.9976E-006</v>
      </c>
      <c r="BS96" s="0" t="n">
        <f aca="false">((((BJ96/R96)^2)+((BM96/AD96)^2))^(1/2))*AK96</f>
        <v>0.000547246578236501</v>
      </c>
      <c r="BT96" s="0" t="n">
        <f aca="false">((((BJ96/R96)^2)+((BN96/AE96)^2))^(1/2))*AL96</f>
        <v>0.02750558455024</v>
      </c>
      <c r="BU96" s="0" t="n">
        <f aca="false">((((BJ96/R96)^2)+((BO96/AF96)^2))^(1/2))*AM96</f>
        <v>0.000160087784318701</v>
      </c>
      <c r="BV96" s="0" t="n">
        <f aca="false">((((BJ96/R96)^2)+((BP96/AG96)^2))^(1/2))*AN96</f>
        <v>0.0166174338719375</v>
      </c>
      <c r="BW96" s="0" t="n">
        <f aca="false">((((BJ96/R96)^2)+((BQ96/AH96)^2))^(1/2))*AO96</f>
        <v>12.8743840628951</v>
      </c>
      <c r="BX96" s="46" t="n">
        <f aca="false">((((BL96/AI96)^2)+((BR96/AJ96)^2))^(1/2))*AP96</f>
        <v>0.0961495590503296</v>
      </c>
    </row>
    <row r="97" customFormat="false" ht="15" hidden="false" customHeight="true" outlineLevel="0" collapsed="false">
      <c r="A97" s="24" t="n">
        <v>4.61907127899627</v>
      </c>
      <c r="B97" s="24" t="n">
        <v>-74.0909359767921</v>
      </c>
      <c r="C97" s="47" t="n">
        <v>30</v>
      </c>
      <c r="D97" s="47" t="n">
        <v>26</v>
      </c>
      <c r="E97" s="47" t="n">
        <v>2332</v>
      </c>
      <c r="F97" s="27" t="s">
        <v>354</v>
      </c>
      <c r="G97" s="28" t="s">
        <v>355</v>
      </c>
      <c r="H97" s="27" t="s">
        <v>356</v>
      </c>
      <c r="I97" s="28" t="s">
        <v>155</v>
      </c>
      <c r="J97" s="28" t="s">
        <v>65</v>
      </c>
      <c r="K97" s="28" t="n">
        <v>50</v>
      </c>
      <c r="L97" s="28"/>
      <c r="M97" s="28" t="n">
        <v>1994</v>
      </c>
      <c r="N97" s="29" t="s">
        <v>67</v>
      </c>
      <c r="O97" s="29" t="s">
        <v>68</v>
      </c>
      <c r="P97" s="50" t="n">
        <v>0.0356710045865324</v>
      </c>
      <c r="Q97" s="31" t="n">
        <v>39000</v>
      </c>
      <c r="R97" s="31" t="n">
        <v>44981.2467704273</v>
      </c>
      <c r="S97" s="29" t="s">
        <v>69</v>
      </c>
      <c r="T97" s="29"/>
      <c r="U97" s="29"/>
      <c r="V97" s="48" t="n">
        <f aca="false">IF(S97="m3_año",R97,IF(OR(O97="CG1",O97="CG3",O97="HG2"),T97,R97))</f>
        <v>44981.2467704273</v>
      </c>
      <c r="W97" s="28" t="n">
        <v>365</v>
      </c>
      <c r="X97" s="32" t="s">
        <v>98</v>
      </c>
      <c r="Y97" s="28"/>
      <c r="Z97" s="28" t="n">
        <v>2920</v>
      </c>
      <c r="AA97" s="32" t="s">
        <v>357</v>
      </c>
      <c r="AB97" s="32" t="s">
        <v>358</v>
      </c>
      <c r="AC97" s="33" t="s">
        <v>72</v>
      </c>
      <c r="AD97" s="33" t="n">
        <f aca="false">VLOOKUP($O97,Parámetros!$B$4:$H$25,3,0)</f>
        <v>46.3856216091623</v>
      </c>
      <c r="AE97" s="33" t="n">
        <f aca="false">VLOOKUP($O97,Parámetros!$B$4:$H$25,4,0)</f>
        <v>1074.85364414012</v>
      </c>
      <c r="AF97" s="33" t="n">
        <f aca="false">VLOOKUP($O97,Parámetros!$B$4:$H$25,5,0)</f>
        <v>5.41099102083891</v>
      </c>
      <c r="AG97" s="33" t="n">
        <f aca="false">VLOOKUP($O97,Parámetros!$B$4:$H$25,6,0)</f>
        <v>1344</v>
      </c>
      <c r="AH97" s="33" t="n">
        <f aca="false">VLOOKUP($O97,Parámetros!$B$4:$H$25,7,0)</f>
        <v>1920000</v>
      </c>
      <c r="AI97" s="2" t="n">
        <v>29509.1627659574</v>
      </c>
      <c r="AJ97" s="2" t="n">
        <v>1.9976E-005</v>
      </c>
      <c r="AK97" s="34" t="n">
        <f aca="false">AD97*V97/1000000000</f>
        <v>0.00208648309220139</v>
      </c>
      <c r="AL97" s="34" t="n">
        <f aca="false">AE97*V97/1000000000</f>
        <v>0.0483482570091598</v>
      </c>
      <c r="AM97" s="34" t="n">
        <f aca="false">AF97*V97/1000000000</f>
        <v>0.000243393122380921</v>
      </c>
      <c r="AN97" s="34" t="n">
        <f aca="false">AG97*V97/1000000000</f>
        <v>0.0604547956594543</v>
      </c>
      <c r="AO97" s="34" t="n">
        <f aca="false">AH97*V97/1000000000</f>
        <v>86.3639937992204</v>
      </c>
      <c r="AP97" s="35" t="n">
        <f aca="false">AJ97*AI97*EXP(P97*4)</f>
        <v>0.679880052125845</v>
      </c>
      <c r="AQ97" s="36" t="n">
        <f aca="false">AK97/W97</f>
        <v>5.71639203342848E-006</v>
      </c>
      <c r="AR97" s="37" t="n">
        <f aca="false">AL97/W97</f>
        <v>0.000132460978107287</v>
      </c>
      <c r="AS97" s="37" t="n">
        <f aca="false">AM97/W97</f>
        <v>6.66830472276497E-007</v>
      </c>
      <c r="AT97" s="37" t="n">
        <f aca="false">AN97/W97</f>
        <v>0.00016562957714919</v>
      </c>
      <c r="AU97" s="37" t="n">
        <f aca="false">AO97/W97</f>
        <v>0.2366136816417</v>
      </c>
      <c r="AV97" s="49" t="n">
        <f aca="false">AP97/W97</f>
        <v>0.00186268507431738</v>
      </c>
      <c r="AW97" s="39" t="n">
        <f aca="false">AK97*1000000</f>
        <v>2086.48309220139</v>
      </c>
      <c r="AX97" s="40" t="n">
        <f aca="false">AL97*1000000</f>
        <v>48348.2570091598</v>
      </c>
      <c r="AY97" s="40" t="n">
        <f aca="false">AM97*1000000</f>
        <v>243.393122380921</v>
      </c>
      <c r="AZ97" s="40" t="n">
        <f aca="false">AN97*1000000</f>
        <v>60454.7956594543</v>
      </c>
      <c r="BA97" s="40" t="n">
        <f aca="false">AO97*1000000</f>
        <v>86363993.7992204</v>
      </c>
      <c r="BB97" s="41" t="n">
        <f aca="false">AP97*1000000</f>
        <v>679880.052125845</v>
      </c>
      <c r="BC97" s="39" t="n">
        <f aca="false">AQ97*1000000</f>
        <v>5.71639203342848</v>
      </c>
      <c r="BD97" s="40" t="n">
        <f aca="false">AR97*1000000</f>
        <v>132.460978107287</v>
      </c>
      <c r="BE97" s="40" t="n">
        <f aca="false">AS97*1000000</f>
        <v>0.666830472276497</v>
      </c>
      <c r="BF97" s="40" t="n">
        <f aca="false">AT97*1000000</f>
        <v>165.62957714919</v>
      </c>
      <c r="BG97" s="40" t="n">
        <f aca="false">AU97*1000000</f>
        <v>236613.6816417</v>
      </c>
      <c r="BH97" s="41" t="n">
        <f aca="false">AV97*1000000</f>
        <v>1862.68507431738</v>
      </c>
      <c r="BI97" s="0" t="n">
        <v>0.1</v>
      </c>
      <c r="BJ97" s="0" t="n">
        <f aca="false">R97*BI97</f>
        <v>4498.12467704273</v>
      </c>
      <c r="BK97" s="0" t="n">
        <v>0.1</v>
      </c>
      <c r="BL97" s="0" t="n">
        <f aca="false">AI97*BK97</f>
        <v>2950.91627659574</v>
      </c>
      <c r="BM97" s="45" t="n">
        <v>17.6498016718255</v>
      </c>
      <c r="BN97" s="45" t="n">
        <v>910.91550745518</v>
      </c>
      <c r="BO97" s="45" t="n">
        <v>5.31099102083891</v>
      </c>
      <c r="BP97" s="45" t="n">
        <v>537.6</v>
      </c>
      <c r="BQ97" s="45" t="n">
        <v>384000</v>
      </c>
      <c r="BR97" s="0" t="n">
        <f aca="false">AJ97*0.1</f>
        <v>1.9976E-006</v>
      </c>
      <c r="BS97" s="0" t="n">
        <f aca="false">((((BJ97/R97)^2)+((BM97/AD97)^2))^(1/2))*AK97</f>
        <v>0.000820869867354752</v>
      </c>
      <c r="BT97" s="0" t="n">
        <f aca="false">((((BJ97/R97)^2)+((BN97/AE97)^2))^(1/2))*AL97</f>
        <v>0.04125837682536</v>
      </c>
      <c r="BU97" s="0" t="n">
        <f aca="false">((((BJ97/R97)^2)+((BO97/AF97)^2))^(1/2))*AM97</f>
        <v>0.000240131676478051</v>
      </c>
      <c r="BV97" s="0" t="n">
        <f aca="false">((((BJ97/R97)^2)+((BP97/AG97)^2))^(1/2))*AN97</f>
        <v>0.0249261508079062</v>
      </c>
      <c r="BW97" s="0" t="n">
        <f aca="false">((((BJ97/R97)^2)+((BQ97/AH97)^2))^(1/2))*AO97</f>
        <v>19.3115760943427</v>
      </c>
      <c r="BX97" s="46" t="n">
        <f aca="false">((((BL97/AI97)^2)+((BR97/AJ97)^2))^(1/2))*AP97</f>
        <v>0.0961495590503296</v>
      </c>
    </row>
    <row r="98" customFormat="false" ht="30" hidden="false" customHeight="true" outlineLevel="0" collapsed="false">
      <c r="A98" s="24" t="n">
        <v>4.62327636963193</v>
      </c>
      <c r="B98" s="24" t="n">
        <v>-74.0962765820067</v>
      </c>
      <c r="C98" s="47" t="n">
        <v>29</v>
      </c>
      <c r="D98" s="47" t="n">
        <v>26</v>
      </c>
      <c r="E98" s="47" t="n">
        <v>2331</v>
      </c>
      <c r="F98" s="27" t="s">
        <v>359</v>
      </c>
      <c r="G98" s="28" t="s">
        <v>360</v>
      </c>
      <c r="H98" s="27" t="s">
        <v>361</v>
      </c>
      <c r="I98" s="28" t="s">
        <v>155</v>
      </c>
      <c r="J98" s="28" t="s">
        <v>65</v>
      </c>
      <c r="K98" s="28" t="n">
        <v>40</v>
      </c>
      <c r="L98" s="28"/>
      <c r="M98" s="28" t="n">
        <v>1983</v>
      </c>
      <c r="N98" s="29" t="s">
        <v>67</v>
      </c>
      <c r="O98" s="29" t="s">
        <v>68</v>
      </c>
      <c r="P98" s="53" t="n">
        <v>0.01</v>
      </c>
      <c r="Q98" s="31" t="n">
        <v>27456</v>
      </c>
      <c r="R98" s="31" t="n">
        <v>28576.5006162262</v>
      </c>
      <c r="S98" s="29" t="s">
        <v>69</v>
      </c>
      <c r="T98" s="29"/>
      <c r="U98" s="29"/>
      <c r="V98" s="48" t="n">
        <f aca="false">IF(S98="m3_año",R98,IF(OR(O98="CG1",O98="CG3",O98="HG2"),T98,R98))</f>
        <v>28576.5006162262</v>
      </c>
      <c r="W98" s="28" t="n">
        <v>365</v>
      </c>
      <c r="X98" s="32" t="s">
        <v>98</v>
      </c>
      <c r="Y98" s="28"/>
      <c r="Z98" s="28" t="n">
        <v>2920</v>
      </c>
      <c r="AA98" s="32" t="s">
        <v>362</v>
      </c>
      <c r="AB98" s="32" t="s">
        <v>311</v>
      </c>
      <c r="AC98" s="33" t="s">
        <v>72</v>
      </c>
      <c r="AD98" s="33" t="n">
        <f aca="false">VLOOKUP($O98,Parámetros!$B$4:$H$25,3,0)</f>
        <v>46.3856216091623</v>
      </c>
      <c r="AE98" s="33" t="n">
        <f aca="false">VLOOKUP($O98,Parámetros!$B$4:$H$25,4,0)</f>
        <v>1074.85364414012</v>
      </c>
      <c r="AF98" s="33" t="n">
        <f aca="false">VLOOKUP($O98,Parámetros!$B$4:$H$25,5,0)</f>
        <v>5.41099102083891</v>
      </c>
      <c r="AG98" s="33" t="n">
        <f aca="false">VLOOKUP($O98,Parámetros!$B$4:$H$25,6,0)</f>
        <v>1344</v>
      </c>
      <c r="AH98" s="33" t="n">
        <f aca="false">VLOOKUP($O98,Parámetros!$B$4:$H$25,7,0)</f>
        <v>1920000</v>
      </c>
      <c r="AI98" s="2" t="n">
        <v>29509.1627659574</v>
      </c>
      <c r="AJ98" s="2" t="n">
        <v>1.9976E-005</v>
      </c>
      <c r="AK98" s="34" t="n">
        <f aca="false">AD98*V98/1000000000</f>
        <v>0.00132553874449826</v>
      </c>
      <c r="AL98" s="34" t="n">
        <f aca="false">AE98*V98/1000000000</f>
        <v>0.0307155558241231</v>
      </c>
      <c r="AM98" s="34" t="n">
        <f aca="false">AF98*V98/1000000000</f>
        <v>0.000154627188241398</v>
      </c>
      <c r="AN98" s="34" t="n">
        <f aca="false">AG98*V98/1000000000</f>
        <v>0.038406816828208</v>
      </c>
      <c r="AO98" s="34" t="n">
        <f aca="false">AH98*V98/1000000000</f>
        <v>54.8668811831543</v>
      </c>
      <c r="AP98" s="35" t="n">
        <f aca="false">AJ98*AI98*EXP(P98*4)</f>
        <v>0.613531967975046</v>
      </c>
      <c r="AQ98" s="36" t="n">
        <f aca="false">AK98/W98</f>
        <v>3.63161299862537E-006</v>
      </c>
      <c r="AR98" s="37" t="n">
        <f aca="false">AL98/W98</f>
        <v>8.41522077373236E-005</v>
      </c>
      <c r="AS98" s="37" t="n">
        <f aca="false">AM98/W98</f>
        <v>4.23636132168213E-007</v>
      </c>
      <c r="AT98" s="37" t="n">
        <f aca="false">AN98/W98</f>
        <v>0.000105224155693721</v>
      </c>
      <c r="AU98" s="37" t="n">
        <f aca="false">AO98/W98</f>
        <v>0.150320222419601</v>
      </c>
      <c r="AV98" s="49" t="n">
        <f aca="false">AP98/W98</f>
        <v>0.00168090950130149</v>
      </c>
      <c r="AW98" s="39" t="n">
        <f aca="false">AK98*1000000</f>
        <v>1325.53874449826</v>
      </c>
      <c r="AX98" s="40" t="n">
        <f aca="false">AL98*1000000</f>
        <v>30715.5558241231</v>
      </c>
      <c r="AY98" s="40" t="n">
        <f aca="false">AM98*1000000</f>
        <v>154.627188241398</v>
      </c>
      <c r="AZ98" s="40" t="n">
        <f aca="false">AN98*1000000</f>
        <v>38406.816828208</v>
      </c>
      <c r="BA98" s="40" t="n">
        <f aca="false">AO98*1000000</f>
        <v>54866881.1831543</v>
      </c>
      <c r="BB98" s="41" t="n">
        <f aca="false">AP98*1000000</f>
        <v>613531.967975046</v>
      </c>
      <c r="BC98" s="39" t="n">
        <f aca="false">AQ98*1000000</f>
        <v>3.63161299862537</v>
      </c>
      <c r="BD98" s="40" t="n">
        <f aca="false">AR98*1000000</f>
        <v>84.1522077373236</v>
      </c>
      <c r="BE98" s="40" t="n">
        <f aca="false">AS98*1000000</f>
        <v>0.423636132168213</v>
      </c>
      <c r="BF98" s="40" t="n">
        <f aca="false">AT98*1000000</f>
        <v>105.224155693721</v>
      </c>
      <c r="BG98" s="40" t="n">
        <f aca="false">AU98*1000000</f>
        <v>150320.222419601</v>
      </c>
      <c r="BH98" s="41" t="n">
        <f aca="false">AV98*1000000</f>
        <v>1680.90950130149</v>
      </c>
      <c r="BI98" s="0" t="n">
        <v>0.1</v>
      </c>
      <c r="BJ98" s="0" t="n">
        <f aca="false">R98*BI98</f>
        <v>2857.65006162262</v>
      </c>
      <c r="BK98" s="0" t="n">
        <v>0.1</v>
      </c>
      <c r="BL98" s="0" t="n">
        <f aca="false">AI98*BK98</f>
        <v>2950.91627659574</v>
      </c>
      <c r="BM98" s="45" t="n">
        <v>17.6498016718255</v>
      </c>
      <c r="BN98" s="45" t="n">
        <v>910.91550745518</v>
      </c>
      <c r="BO98" s="45" t="n">
        <v>5.31099102083891</v>
      </c>
      <c r="BP98" s="45" t="n">
        <v>537.6</v>
      </c>
      <c r="BQ98" s="45" t="n">
        <v>384000</v>
      </c>
      <c r="BR98" s="0" t="n">
        <f aca="false">AJ98*0.1</f>
        <v>1.9976E-006</v>
      </c>
      <c r="BS98" s="0" t="n">
        <f aca="false">((((BJ98/R98)^2)+((BM98/AD98)^2))^(1/2))*AK98</f>
        <v>0.000521497067211722</v>
      </c>
      <c r="BT98" s="0" t="n">
        <f aca="false">((((BJ98/R98)^2)+((BN98/AE98)^2))^(1/2))*AL98</f>
        <v>0.0262113684129701</v>
      </c>
      <c r="BU98" s="0" t="n">
        <f aca="false">((((BJ98/R98)^2)+((BO98/AF98)^2))^(1/2))*AM98</f>
        <v>0.000152555197855519</v>
      </c>
      <c r="BV98" s="0" t="n">
        <f aca="false">((((BJ98/R98)^2)+((BP98/AG98)^2))^(1/2))*AN98</f>
        <v>0.0158355362526452</v>
      </c>
      <c r="BW98" s="0" t="n">
        <f aca="false">((((BJ98/R98)^2)+((BQ98/AH98)^2))^(1/2))*AO98</f>
        <v>12.2686076038937</v>
      </c>
      <c r="BX98" s="46" t="n">
        <f aca="false">((((BL98/AI98)^2)+((BR98/AJ98)^2))^(1/2))*AP98</f>
        <v>0.0867665230059765</v>
      </c>
    </row>
    <row r="99" customFormat="false" ht="30" hidden="false" customHeight="true" outlineLevel="0" collapsed="false">
      <c r="A99" s="24" t="n">
        <v>4.62338266550124</v>
      </c>
      <c r="B99" s="24" t="n">
        <v>-74.0986701000387</v>
      </c>
      <c r="C99" s="47" t="n">
        <v>29</v>
      </c>
      <c r="D99" s="47" t="n">
        <v>27</v>
      </c>
      <c r="E99" s="47" t="n">
        <v>2344</v>
      </c>
      <c r="F99" s="27" t="s">
        <v>363</v>
      </c>
      <c r="G99" s="28" t="s">
        <v>364</v>
      </c>
      <c r="H99" s="27" t="s">
        <v>365</v>
      </c>
      <c r="I99" s="28" t="s">
        <v>155</v>
      </c>
      <c r="J99" s="28" t="s">
        <v>65</v>
      </c>
      <c r="K99" s="28" t="n">
        <v>60</v>
      </c>
      <c r="L99" s="28"/>
      <c r="M99" s="28" t="n">
        <v>1992</v>
      </c>
      <c r="N99" s="29" t="s">
        <v>67</v>
      </c>
      <c r="O99" s="29" t="s">
        <v>68</v>
      </c>
      <c r="P99" s="56" t="n">
        <v>0.00426891489573758</v>
      </c>
      <c r="Q99" s="31" t="n">
        <v>10535</v>
      </c>
      <c r="R99" s="31" t="n">
        <v>10716.4367411593</v>
      </c>
      <c r="S99" s="29" t="s">
        <v>69</v>
      </c>
      <c r="T99" s="29"/>
      <c r="U99" s="29"/>
      <c r="V99" s="48" t="n">
        <f aca="false">IF(S99="m3_año",R99,IF(OR(O99="CG1",O99="CG3",O99="HG2"),T99,R99))</f>
        <v>10716.4367411593</v>
      </c>
      <c r="W99" s="28" t="n">
        <v>365</v>
      </c>
      <c r="X99" s="32" t="s">
        <v>98</v>
      </c>
      <c r="Y99" s="28"/>
      <c r="Z99" s="28" t="n">
        <v>2920</v>
      </c>
      <c r="AA99" s="32" t="s">
        <v>366</v>
      </c>
      <c r="AB99" s="32" t="s">
        <v>306</v>
      </c>
      <c r="AC99" s="33" t="s">
        <v>72</v>
      </c>
      <c r="AD99" s="33" t="n">
        <f aca="false">VLOOKUP($O99,Parámetros!$B$4:$H$25,3,0)</f>
        <v>46.3856216091623</v>
      </c>
      <c r="AE99" s="33" t="n">
        <f aca="false">VLOOKUP($O99,Parámetros!$B$4:$H$25,4,0)</f>
        <v>1074.85364414012</v>
      </c>
      <c r="AF99" s="33" t="n">
        <f aca="false">VLOOKUP($O99,Parámetros!$B$4:$H$25,5,0)</f>
        <v>5.41099102083891</v>
      </c>
      <c r="AG99" s="33" t="n">
        <f aca="false">VLOOKUP($O99,Parámetros!$B$4:$H$25,6,0)</f>
        <v>1344</v>
      </c>
      <c r="AH99" s="33" t="n">
        <f aca="false">VLOOKUP($O99,Parámetros!$B$4:$H$25,7,0)</f>
        <v>1920000</v>
      </c>
      <c r="AI99" s="51" t="n">
        <v>10535</v>
      </c>
      <c r="AJ99" s="52" t="n">
        <v>8.8E-008</v>
      </c>
      <c r="AK99" s="34" t="n">
        <f aca="false">AD99*V99/1000000000</f>
        <v>0.00049708857967394</v>
      </c>
      <c r="AL99" s="34" t="n">
        <f aca="false">AE99*V99/1000000000</f>
        <v>0.0115186010834321</v>
      </c>
      <c r="AM99" s="34" t="n">
        <f aca="false">AF99*V99/1000000000</f>
        <v>5.79865429818012E-005</v>
      </c>
      <c r="AN99" s="34" t="n">
        <f aca="false">AG99*V99/1000000000</f>
        <v>0.0144028909801181</v>
      </c>
      <c r="AO99" s="34" t="n">
        <f aca="false">AH99*V99/1000000000</f>
        <v>20.5755585430259</v>
      </c>
      <c r="AP99" s="35" t="n">
        <f aca="false">AJ99*AI99*EXP(P99*4)</f>
        <v>0.000943046433222018</v>
      </c>
      <c r="AQ99" s="36" t="n">
        <f aca="false">AK99/W99</f>
        <v>1.36188651965463E-006</v>
      </c>
      <c r="AR99" s="37" t="n">
        <f aca="false">AL99/W99</f>
        <v>3.15578111874853E-005</v>
      </c>
      <c r="AS99" s="37" t="n">
        <f aca="false">AM99/W99</f>
        <v>1.58867241046031E-007</v>
      </c>
      <c r="AT99" s="37" t="n">
        <f aca="false">AN99/W99</f>
        <v>3.94599752879948E-005</v>
      </c>
      <c r="AU99" s="37" t="n">
        <f aca="false">AO99/W99</f>
        <v>0.056371393268564</v>
      </c>
      <c r="AV99" s="49" t="n">
        <f aca="false">AP99/W99</f>
        <v>2.58368885814252E-006</v>
      </c>
      <c r="AW99" s="39" t="n">
        <f aca="false">AK99*1000000</f>
        <v>497.08857967394</v>
      </c>
      <c r="AX99" s="40" t="n">
        <f aca="false">AL99*1000000</f>
        <v>11518.6010834321</v>
      </c>
      <c r="AY99" s="40" t="n">
        <f aca="false">AM99*1000000</f>
        <v>57.9865429818012</v>
      </c>
      <c r="AZ99" s="40" t="n">
        <f aca="false">AN99*1000000</f>
        <v>14402.8909801181</v>
      </c>
      <c r="BA99" s="40" t="n">
        <f aca="false">AO99*1000000</f>
        <v>20575558.5430259</v>
      </c>
      <c r="BB99" s="41" t="n">
        <f aca="false">AP99*1000000</f>
        <v>943.046433222018</v>
      </c>
      <c r="BC99" s="39" t="n">
        <f aca="false">AQ99*1000000</f>
        <v>1.36188651965463</v>
      </c>
      <c r="BD99" s="40" t="n">
        <f aca="false">AR99*1000000</f>
        <v>31.5578111874853</v>
      </c>
      <c r="BE99" s="40" t="n">
        <f aca="false">AS99*1000000</f>
        <v>0.158867241046031</v>
      </c>
      <c r="BF99" s="40" t="n">
        <f aca="false">AT99*1000000</f>
        <v>39.4599752879948</v>
      </c>
      <c r="BG99" s="40" t="n">
        <f aca="false">AU99*1000000</f>
        <v>56371.393268564</v>
      </c>
      <c r="BH99" s="41" t="n">
        <f aca="false">AV99*1000000</f>
        <v>2.58368885814252</v>
      </c>
      <c r="BI99" s="0" t="n">
        <v>0.1</v>
      </c>
      <c r="BJ99" s="0" t="n">
        <f aca="false">R99*BI99</f>
        <v>1071.64367411593</v>
      </c>
      <c r="BK99" s="0" t="n">
        <v>0.1</v>
      </c>
      <c r="BL99" s="0" t="n">
        <f aca="false">AI99*BK99</f>
        <v>1053.5</v>
      </c>
      <c r="BM99" s="45" t="n">
        <v>17.6498016718255</v>
      </c>
      <c r="BN99" s="45" t="n">
        <v>910.91550745518</v>
      </c>
      <c r="BO99" s="45" t="n">
        <v>5.31099102083891</v>
      </c>
      <c r="BP99" s="45" t="n">
        <v>537.6</v>
      </c>
      <c r="BQ99" s="45" t="n">
        <v>384000</v>
      </c>
      <c r="BR99" s="0" t="n">
        <f aca="false">AJ99*0.1</f>
        <v>8.8E-009</v>
      </c>
      <c r="BS99" s="0" t="n">
        <f aca="false">((((BJ99/R99)^2)+((BM99/AD99)^2))^(1/2))*AK99</f>
        <v>0.000195565944428522</v>
      </c>
      <c r="BT99" s="0" t="n">
        <f aca="false">((((BJ99/R99)^2)+((BN99/AE99)^2))^(1/2))*AL99</f>
        <v>0.00982949155563576</v>
      </c>
      <c r="BU99" s="0" t="n">
        <f aca="false">((((BJ99/R99)^2)+((BO99/AF99)^2))^(1/2))*AM99</f>
        <v>5.7209528532175E-005</v>
      </c>
      <c r="BV99" s="0" t="n">
        <f aca="false">((((BJ99/R99)^2)+((BP99/AG99)^2))^(1/2))*AN99</f>
        <v>0.00593846408252828</v>
      </c>
      <c r="BW99" s="0" t="n">
        <f aca="false">((((BJ99/R99)^2)+((BQ99/AH99)^2))^(1/2))*AO99</f>
        <v>4.60083475772324</v>
      </c>
      <c r="BX99" s="46" t="n">
        <f aca="false">((((BL99/AI99)^2)+((BR99/AJ99)^2))^(1/2))*AP99</f>
        <v>0.000133366905581015</v>
      </c>
    </row>
    <row r="100" customFormat="false" ht="30" hidden="false" customHeight="true" outlineLevel="0" collapsed="false">
      <c r="A100" s="24" t="n">
        <v>4.62526068867016</v>
      </c>
      <c r="B100" s="24" t="n">
        <v>-74.0991679271204</v>
      </c>
      <c r="C100" s="47" t="n">
        <v>29</v>
      </c>
      <c r="D100" s="47" t="n">
        <v>27</v>
      </c>
      <c r="E100" s="47" t="n">
        <v>2344</v>
      </c>
      <c r="F100" s="27" t="s">
        <v>367</v>
      </c>
      <c r="G100" s="28" t="s">
        <v>336</v>
      </c>
      <c r="H100" s="27" t="s">
        <v>368</v>
      </c>
      <c r="I100" s="28" t="s">
        <v>155</v>
      </c>
      <c r="J100" s="28" t="s">
        <v>65</v>
      </c>
      <c r="K100" s="28" t="n">
        <v>20</v>
      </c>
      <c r="L100" s="28"/>
      <c r="M100" s="28" t="n">
        <v>1992</v>
      </c>
      <c r="N100" s="29" t="s">
        <v>67</v>
      </c>
      <c r="O100" s="29" t="s">
        <v>68</v>
      </c>
      <c r="P100" s="56" t="n">
        <v>0.00426891489573758</v>
      </c>
      <c r="Q100" s="31" t="n">
        <v>1248</v>
      </c>
      <c r="R100" s="31" t="n">
        <v>1269.49340797027</v>
      </c>
      <c r="S100" s="29" t="s">
        <v>69</v>
      </c>
      <c r="T100" s="29"/>
      <c r="U100" s="29"/>
      <c r="V100" s="48" t="n">
        <f aca="false">IF(S100="m3_año",R100,IF(OR(O100="CG1",O100="CG3",O100="HG2"),T100,R100))</f>
        <v>1269.49340797027</v>
      </c>
      <c r="W100" s="28" t="n">
        <v>365</v>
      </c>
      <c r="X100" s="54"/>
      <c r="Y100" s="28"/>
      <c r="Z100" s="28" t="n">
        <v>8760</v>
      </c>
      <c r="AA100" s="32" t="s">
        <v>369</v>
      </c>
      <c r="AB100" s="32" t="s">
        <v>311</v>
      </c>
      <c r="AC100" s="33" t="s">
        <v>72</v>
      </c>
      <c r="AD100" s="33" t="n">
        <f aca="false">VLOOKUP($O100,Parámetros!$B$4:$H$25,3,0)</f>
        <v>46.3856216091623</v>
      </c>
      <c r="AE100" s="33" t="n">
        <f aca="false">VLOOKUP($O100,Parámetros!$B$4:$H$25,4,0)</f>
        <v>1074.85364414012</v>
      </c>
      <c r="AF100" s="33" t="n">
        <f aca="false">VLOOKUP($O100,Parámetros!$B$4:$H$25,5,0)</f>
        <v>5.41099102083891</v>
      </c>
      <c r="AG100" s="33" t="n">
        <f aca="false">VLOOKUP($O100,Parámetros!$B$4:$H$25,6,0)</f>
        <v>1344</v>
      </c>
      <c r="AH100" s="33" t="n">
        <f aca="false">VLOOKUP($O100,Parámetros!$B$4:$H$25,7,0)</f>
        <v>1920000</v>
      </c>
      <c r="AI100" s="51" t="n">
        <v>1248</v>
      </c>
      <c r="AJ100" s="52" t="n">
        <v>8.8E-008</v>
      </c>
      <c r="AK100" s="34" t="n">
        <f aca="false">AD100*V100/1000000000</f>
        <v>5.88862408574348E-005</v>
      </c>
      <c r="AL100" s="34" t="n">
        <f aca="false">AE100*V100/1000000000</f>
        <v>0.0013645196157687</v>
      </c>
      <c r="AM100" s="34" t="n">
        <f aca="false">AF100*V100/1000000000</f>
        <v>6.86921743154132E-006</v>
      </c>
      <c r="AN100" s="34" t="n">
        <f aca="false">AG100*V100/1000000000</f>
        <v>0.00170619914031204</v>
      </c>
      <c r="AO100" s="34" t="n">
        <f aca="false">AH100*V100/1000000000</f>
        <v>2.43742734330292</v>
      </c>
      <c r="AP100" s="35" t="n">
        <f aca="false">AJ100*AI100*EXP(P100*4)</f>
        <v>0.000111715419901384</v>
      </c>
      <c r="AQ100" s="36" t="n">
        <f aca="false">AK100/W100</f>
        <v>1.61332166732698E-007</v>
      </c>
      <c r="AR100" s="37" t="n">
        <f aca="false">AL100/W100</f>
        <v>3.73840990621563E-006</v>
      </c>
      <c r="AS100" s="37" t="n">
        <f aca="false">AM100/W100</f>
        <v>1.88197737850447E-008</v>
      </c>
      <c r="AT100" s="37" t="n">
        <f aca="false">AN100/W100</f>
        <v>4.67451819263574E-006</v>
      </c>
      <c r="AU100" s="37" t="n">
        <f aca="false">AO100/W100</f>
        <v>0.00667788313233676</v>
      </c>
      <c r="AV100" s="49" t="n">
        <f aca="false">AP100/W100</f>
        <v>3.06069643565435E-007</v>
      </c>
      <c r="AW100" s="39" t="n">
        <f aca="false">AK100*1000000</f>
        <v>58.8862408574349</v>
      </c>
      <c r="AX100" s="40" t="n">
        <f aca="false">AL100*1000000</f>
        <v>1364.5196157687</v>
      </c>
      <c r="AY100" s="40" t="n">
        <f aca="false">AM100*1000000</f>
        <v>6.86921743154132</v>
      </c>
      <c r="AZ100" s="40" t="n">
        <f aca="false">AN100*1000000</f>
        <v>1706.19914031204</v>
      </c>
      <c r="BA100" s="40" t="n">
        <f aca="false">AO100*1000000</f>
        <v>2437427.34330292</v>
      </c>
      <c r="BB100" s="41" t="n">
        <f aca="false">AP100*1000000</f>
        <v>111.715419901384</v>
      </c>
      <c r="BC100" s="39" t="n">
        <f aca="false">AQ100*1000000</f>
        <v>0.161332166732698</v>
      </c>
      <c r="BD100" s="40" t="n">
        <f aca="false">AR100*1000000</f>
        <v>3.73840990621563</v>
      </c>
      <c r="BE100" s="40" t="n">
        <f aca="false">AS100*1000000</f>
        <v>0.0188197737850447</v>
      </c>
      <c r="BF100" s="40" t="n">
        <f aca="false">AT100*1000000</f>
        <v>4.67451819263574</v>
      </c>
      <c r="BG100" s="40" t="n">
        <f aca="false">AU100*1000000</f>
        <v>6677.88313233676</v>
      </c>
      <c r="BH100" s="41" t="n">
        <f aca="false">AV100*1000000</f>
        <v>0.306069643565435</v>
      </c>
      <c r="BI100" s="0" t="n">
        <v>0.1</v>
      </c>
      <c r="BJ100" s="0" t="n">
        <f aca="false">R100*BI100</f>
        <v>126.949340797027</v>
      </c>
      <c r="BK100" s="0" t="n">
        <v>0.1</v>
      </c>
      <c r="BL100" s="0" t="n">
        <f aca="false">AI100*BK100</f>
        <v>124.8</v>
      </c>
      <c r="BM100" s="45" t="n">
        <v>17.6498016718255</v>
      </c>
      <c r="BN100" s="45" t="n">
        <v>910.91550745518</v>
      </c>
      <c r="BO100" s="45" t="n">
        <v>5.31099102083891</v>
      </c>
      <c r="BP100" s="45" t="n">
        <v>537.6</v>
      </c>
      <c r="BQ100" s="45" t="n">
        <v>384000</v>
      </c>
      <c r="BR100" s="0" t="n">
        <f aca="false">AJ100*0.1</f>
        <v>8.8E-009</v>
      </c>
      <c r="BS100" s="0" t="n">
        <f aca="false">((((BJ100/R100)^2)+((BM100/AD100)^2))^(1/2))*AK100</f>
        <v>2.31671854434547E-005</v>
      </c>
      <c r="BT100" s="0" t="n">
        <f aca="false">((((BJ100/R100)^2)+((BN100/AE100)^2))^(1/2))*AL100</f>
        <v>0.00116442386914413</v>
      </c>
      <c r="BU100" s="0" t="n">
        <f aca="false">((((BJ100/R100)^2)+((BO100/AF100)^2))^(1/2))*AM100</f>
        <v>6.77717053708158E-006</v>
      </c>
      <c r="BV100" s="0" t="n">
        <f aca="false">((((BJ100/R100)^2)+((BP100/AG100)^2))^(1/2))*AN100</f>
        <v>0.00070348392738446</v>
      </c>
      <c r="BW100" s="0" t="n">
        <f aca="false">((((BJ100/R100)^2)+((BQ100/AH100)^2))^(1/2))*AO100</f>
        <v>0.545025322984204</v>
      </c>
      <c r="BX100" s="46" t="n">
        <f aca="false">((((BL100/AI100)^2)+((BR100/AJ100)^2))^(1/2))*AP100</f>
        <v>1.57989461950742E-005</v>
      </c>
    </row>
    <row r="101" customFormat="false" ht="14" hidden="false" customHeight="false" outlineLevel="0" collapsed="false">
      <c r="A101" s="24" t="n">
        <v>4.62842716019896</v>
      </c>
      <c r="B101" s="24" t="n">
        <v>-74.0973010501868</v>
      </c>
      <c r="C101" s="47" t="n">
        <v>29</v>
      </c>
      <c r="D101" s="47" t="n">
        <v>27</v>
      </c>
      <c r="E101" s="47" t="n">
        <v>2344</v>
      </c>
      <c r="F101" s="27" t="s">
        <v>370</v>
      </c>
      <c r="G101" s="28" t="s">
        <v>371</v>
      </c>
      <c r="H101" s="27" t="s">
        <v>372</v>
      </c>
      <c r="I101" s="28" t="s">
        <v>155</v>
      </c>
      <c r="J101" s="28" t="s">
        <v>65</v>
      </c>
      <c r="K101" s="28" t="n">
        <v>50</v>
      </c>
      <c r="L101" s="28"/>
      <c r="M101" s="28" t="n">
        <v>1995</v>
      </c>
      <c r="N101" s="29" t="s">
        <v>124</v>
      </c>
      <c r="O101" s="29" t="s">
        <v>125</v>
      </c>
      <c r="P101" s="30" t="n">
        <v>-0.0848513586021754</v>
      </c>
      <c r="Q101" s="31" t="n">
        <v>425.180754816974</v>
      </c>
      <c r="R101" s="31" t="n">
        <v>302.811030595494</v>
      </c>
      <c r="S101" s="4" t="s">
        <v>69</v>
      </c>
      <c r="T101" s="4"/>
      <c r="U101" s="4"/>
      <c r="V101" s="48" t="n">
        <f aca="false">IF(S101="m3_año",R101,IF(OR(O101="CG1",O101="CG3",O101="HG2"),T101,R101))</f>
        <v>302.811030595494</v>
      </c>
      <c r="W101" s="28" t="n">
        <v>365</v>
      </c>
      <c r="X101" s="32" t="s">
        <v>98</v>
      </c>
      <c r="Y101" s="28"/>
      <c r="Z101" s="28" t="n">
        <v>2920</v>
      </c>
      <c r="AA101" s="32" t="s">
        <v>373</v>
      </c>
      <c r="AB101" s="32" t="s">
        <v>311</v>
      </c>
      <c r="AC101" s="33" t="s">
        <v>72</v>
      </c>
      <c r="AD101" s="33" t="n">
        <f aca="false">VLOOKUP($O101,Parámetros!$B$4:$H$25,3,0)</f>
        <v>840000</v>
      </c>
      <c r="AE101" s="33" t="n">
        <f aca="false">VLOOKUP($O101,Parámetros!$B$4:$H$25,4,0)</f>
        <v>2400000</v>
      </c>
      <c r="AF101" s="33" t="n">
        <f aca="false">VLOOKUP($O101,Parámetros!$B$4:$H$25,5,0)</f>
        <v>1800000</v>
      </c>
      <c r="AG101" s="33" t="n">
        <f aca="false">VLOOKUP($O101,Parámetros!$B$4:$H$25,6,0)</f>
        <v>600000</v>
      </c>
      <c r="AH101" s="33" t="n">
        <f aca="false">VLOOKUP($O101,Parámetros!$B$4:$H$25,7,0)</f>
        <v>2676000000</v>
      </c>
      <c r="AI101" s="2" t="n">
        <v>30259</v>
      </c>
      <c r="AJ101" s="2" t="n">
        <v>7.6726E-006</v>
      </c>
      <c r="AK101" s="34" t="n">
        <f aca="false">AD101*V101/1000000000</f>
        <v>0.254361265700215</v>
      </c>
      <c r="AL101" s="34" t="n">
        <f aca="false">AE101*V101/1000000000</f>
        <v>0.726746473429186</v>
      </c>
      <c r="AM101" s="34" t="n">
        <f aca="false">AF101*V101/1000000000</f>
        <v>0.545059855071889</v>
      </c>
      <c r="AN101" s="34" t="n">
        <f aca="false">AG101*V101/1000000000</f>
        <v>0.181686618357296</v>
      </c>
      <c r="AO101" s="34" t="n">
        <f aca="false">AH101*V101/1000000000</f>
        <v>810.322317873542</v>
      </c>
      <c r="AP101" s="35" t="n">
        <f aca="false">AJ101*AI101*EXP(P101*4)</f>
        <v>0.165346581926619</v>
      </c>
      <c r="AQ101" s="36" t="n">
        <f aca="false">AK101/W101</f>
        <v>0.000696880180000589</v>
      </c>
      <c r="AR101" s="37" t="n">
        <f aca="false">AL101/W101</f>
        <v>0.00199108622857311</v>
      </c>
      <c r="AS101" s="37" t="n">
        <f aca="false">AM101/W101</f>
        <v>0.00149331467142983</v>
      </c>
      <c r="AT101" s="37" t="n">
        <f aca="false">AN101/W101</f>
        <v>0.000497771557143278</v>
      </c>
      <c r="AU101" s="37" t="n">
        <f aca="false">AO101/W101</f>
        <v>2.22006114485902</v>
      </c>
      <c r="AV101" s="49" t="n">
        <f aca="false">AP101/W101</f>
        <v>0.000453004334045531</v>
      </c>
      <c r="AW101" s="39" t="n">
        <f aca="false">AK101*1000000</f>
        <v>254361.265700215</v>
      </c>
      <c r="AX101" s="40" t="n">
        <f aca="false">AL101*1000000</f>
        <v>726746.473429186</v>
      </c>
      <c r="AY101" s="40" t="n">
        <f aca="false">AM101*1000000</f>
        <v>545059.855071889</v>
      </c>
      <c r="AZ101" s="40" t="n">
        <f aca="false">AN101*1000000</f>
        <v>181686.618357296</v>
      </c>
      <c r="BA101" s="40" t="n">
        <f aca="false">AO101*1000000</f>
        <v>810322317.873542</v>
      </c>
      <c r="BB101" s="41" t="n">
        <f aca="false">AP101*1000000</f>
        <v>165346.581926619</v>
      </c>
      <c r="BC101" s="39" t="n">
        <f aca="false">AQ101*1000000</f>
        <v>696.880180000589</v>
      </c>
      <c r="BD101" s="40" t="n">
        <f aca="false">AR101*1000000</f>
        <v>1991.08622857311</v>
      </c>
      <c r="BE101" s="40" t="n">
        <f aca="false">AS101*1000000</f>
        <v>1493.31467142983</v>
      </c>
      <c r="BF101" s="40" t="n">
        <f aca="false">AT101*1000000</f>
        <v>497.771557143278</v>
      </c>
      <c r="BG101" s="40" t="n">
        <f aca="false">AU101*1000000</f>
        <v>2220061.14485902</v>
      </c>
      <c r="BH101" s="41" t="n">
        <f aca="false">AV101*1000000</f>
        <v>453.004334045531</v>
      </c>
      <c r="BI101" s="0" t="n">
        <v>0.1</v>
      </c>
      <c r="BJ101" s="0" t="n">
        <f aca="false">R101*BI101</f>
        <v>30.2811030595494</v>
      </c>
      <c r="BK101" s="0" t="n">
        <v>0.1</v>
      </c>
      <c r="BL101" s="0" t="n">
        <f aca="false">AI101*BK101</f>
        <v>3025.9</v>
      </c>
      <c r="BM101" s="45" t="n">
        <v>336000</v>
      </c>
      <c r="BN101" s="45" t="n">
        <v>480000</v>
      </c>
      <c r="BO101" s="45" t="n">
        <v>360000</v>
      </c>
      <c r="BP101" s="45" t="n">
        <v>120000</v>
      </c>
      <c r="BQ101" s="45" t="n">
        <v>1070400000</v>
      </c>
      <c r="BR101" s="0" t="n">
        <f aca="false">AJ101*0.1</f>
        <v>7.6726E-007</v>
      </c>
      <c r="BS101" s="0" t="n">
        <f aca="false">((((BJ101/R101)^2)+((BM101/AD101)^2))^(1/2))*AK101</f>
        <v>0.104875836554778</v>
      </c>
      <c r="BT101" s="0" t="n">
        <f aca="false">((((BJ101/R101)^2)+((BN101/AE101)^2))^(1/2))*AL101</f>
        <v>0.16250545169959</v>
      </c>
      <c r="BU101" s="0" t="n">
        <f aca="false">((((BJ101/R101)^2)+((BO101/AF101)^2))^(1/2))*AM101</f>
        <v>0.121879088774693</v>
      </c>
      <c r="BV101" s="0" t="n">
        <f aca="false">((((BJ101/R101)^2)+((BP101/AG101)^2))^(1/2))*AN101</f>
        <v>0.0406263629248976</v>
      </c>
      <c r="BW101" s="0" t="n">
        <f aca="false">((((BJ101/R101)^2)+((BQ101/AH101)^2))^(1/2))*AO101</f>
        <v>334.104450738794</v>
      </c>
      <c r="BX101" s="46" t="n">
        <f aca="false">((((BL101/AI101)^2)+((BR101/AJ101)^2))^(1/2))*AP101</f>
        <v>0.0233835378652658</v>
      </c>
    </row>
    <row r="102" customFormat="false" ht="30" hidden="false" customHeight="true" outlineLevel="0" collapsed="false">
      <c r="A102" s="24" t="n">
        <v>4.6279855255664</v>
      </c>
      <c r="B102" s="24" t="n">
        <v>-74.098888510129</v>
      </c>
      <c r="C102" s="47" t="n">
        <v>29</v>
      </c>
      <c r="D102" s="47" t="n">
        <v>27</v>
      </c>
      <c r="E102" s="47" t="n">
        <v>2344</v>
      </c>
      <c r="F102" s="27" t="s">
        <v>374</v>
      </c>
      <c r="G102" s="28" t="s">
        <v>375</v>
      </c>
      <c r="H102" s="27" t="s">
        <v>376</v>
      </c>
      <c r="I102" s="28" t="s">
        <v>155</v>
      </c>
      <c r="J102" s="28" t="s">
        <v>65</v>
      </c>
      <c r="K102" s="28" t="n">
        <v>60</v>
      </c>
      <c r="L102" s="28"/>
      <c r="M102" s="28" t="n">
        <v>1953</v>
      </c>
      <c r="N102" s="29" t="s">
        <v>67</v>
      </c>
      <c r="O102" s="29" t="s">
        <v>68</v>
      </c>
      <c r="P102" s="56" t="n">
        <v>0.00426891489573758</v>
      </c>
      <c r="Q102" s="31" t="n">
        <v>36400</v>
      </c>
      <c r="R102" s="31" t="n">
        <v>37026.8910657996</v>
      </c>
      <c r="S102" s="29" t="s">
        <v>69</v>
      </c>
      <c r="T102" s="29"/>
      <c r="U102" s="29"/>
      <c r="V102" s="48" t="n">
        <f aca="false">IF(S102="m3_año",R102,IF(OR(O102="CG1",O102="CG3",O102="HG2"),T102,R102))</f>
        <v>37026.8910657996</v>
      </c>
      <c r="W102" s="28" t="n">
        <v>365</v>
      </c>
      <c r="X102" s="54"/>
      <c r="Y102" s="28"/>
      <c r="Z102" s="28" t="n">
        <v>8760</v>
      </c>
      <c r="AA102" s="32" t="s">
        <v>377</v>
      </c>
      <c r="AB102" s="32" t="s">
        <v>378</v>
      </c>
      <c r="AC102" s="33" t="s">
        <v>72</v>
      </c>
      <c r="AD102" s="33" t="n">
        <f aca="false">VLOOKUP($O102,Parámetros!$B$4:$H$25,3,0)</f>
        <v>46.3856216091623</v>
      </c>
      <c r="AE102" s="33" t="n">
        <f aca="false">VLOOKUP($O102,Parámetros!$B$4:$H$25,4,0)</f>
        <v>1074.85364414012</v>
      </c>
      <c r="AF102" s="33" t="n">
        <f aca="false">VLOOKUP($O102,Parámetros!$B$4:$H$25,5,0)</f>
        <v>5.41099102083891</v>
      </c>
      <c r="AG102" s="33" t="n">
        <f aca="false">VLOOKUP($O102,Parámetros!$B$4:$H$25,6,0)</f>
        <v>1344</v>
      </c>
      <c r="AH102" s="33" t="n">
        <f aca="false">VLOOKUP($O102,Parámetros!$B$4:$H$25,7,0)</f>
        <v>1920000</v>
      </c>
      <c r="AI102" s="51" t="n">
        <v>36400</v>
      </c>
      <c r="AJ102" s="52" t="n">
        <v>8.8E-008</v>
      </c>
      <c r="AK102" s="34" t="n">
        <f aca="false">AD102*V102/1000000000</f>
        <v>0.00171751535834185</v>
      </c>
      <c r="AL102" s="34" t="n">
        <f aca="false">AE102*V102/1000000000</f>
        <v>0.0397984887932539</v>
      </c>
      <c r="AM102" s="34" t="n">
        <f aca="false">AF102*V102/1000000000</f>
        <v>0.000200352175086622</v>
      </c>
      <c r="AN102" s="34" t="n">
        <f aca="false">AG102*V102/1000000000</f>
        <v>0.0497641415924347</v>
      </c>
      <c r="AO102" s="34" t="n">
        <f aca="false">AH102*V102/1000000000</f>
        <v>71.0916308463352</v>
      </c>
      <c r="AP102" s="35" t="n">
        <f aca="false">AJ102*AI102*EXP(P102*4)</f>
        <v>0.00325836641379036</v>
      </c>
      <c r="AQ102" s="36" t="n">
        <f aca="false">AK102/W102</f>
        <v>4.70552152970371E-006</v>
      </c>
      <c r="AR102" s="37" t="n">
        <f aca="false">AL102/W102</f>
        <v>0.000109036955597956</v>
      </c>
      <c r="AS102" s="37" t="n">
        <f aca="false">AM102/W102</f>
        <v>5.48910068730472E-007</v>
      </c>
      <c r="AT102" s="37" t="n">
        <f aca="false">AN102/W102</f>
        <v>0.000136340113951876</v>
      </c>
      <c r="AU102" s="37" t="n">
        <f aca="false">AO102/W102</f>
        <v>0.194771591359823</v>
      </c>
      <c r="AV102" s="49" t="n">
        <f aca="false">AP102/W102</f>
        <v>8.92703127065853E-006</v>
      </c>
      <c r="AW102" s="39" t="n">
        <f aca="false">AK102*1000000</f>
        <v>1717.51535834185</v>
      </c>
      <c r="AX102" s="40" t="n">
        <f aca="false">AL102*1000000</f>
        <v>39798.4887932539</v>
      </c>
      <c r="AY102" s="40" t="n">
        <f aca="false">AM102*1000000</f>
        <v>200.352175086622</v>
      </c>
      <c r="AZ102" s="40" t="n">
        <f aca="false">AN102*1000000</f>
        <v>49764.1415924347</v>
      </c>
      <c r="BA102" s="40" t="n">
        <f aca="false">AO102*1000000</f>
        <v>71091630.8463352</v>
      </c>
      <c r="BB102" s="41" t="n">
        <f aca="false">AP102*1000000</f>
        <v>3258.36641379036</v>
      </c>
      <c r="BC102" s="39" t="n">
        <f aca="false">AQ102*1000000</f>
        <v>4.70552152970371</v>
      </c>
      <c r="BD102" s="40" t="n">
        <f aca="false">AR102*1000000</f>
        <v>109.036955597956</v>
      </c>
      <c r="BE102" s="40" t="n">
        <f aca="false">AS102*1000000</f>
        <v>0.548910068730472</v>
      </c>
      <c r="BF102" s="40" t="n">
        <f aca="false">AT102*1000000</f>
        <v>136.340113951876</v>
      </c>
      <c r="BG102" s="40" t="n">
        <f aca="false">AU102*1000000</f>
        <v>194771.591359823</v>
      </c>
      <c r="BH102" s="41" t="n">
        <f aca="false">AV102*1000000</f>
        <v>8.92703127065852</v>
      </c>
      <c r="BI102" s="0" t="n">
        <v>0.1</v>
      </c>
      <c r="BJ102" s="0" t="n">
        <f aca="false">R102*BI102</f>
        <v>3702.68910657996</v>
      </c>
      <c r="BK102" s="0" t="n">
        <v>0.1</v>
      </c>
      <c r="BL102" s="0" t="n">
        <f aca="false">AI102*BK102</f>
        <v>3640</v>
      </c>
      <c r="BM102" s="45" t="n">
        <v>17.6498016718255</v>
      </c>
      <c r="BN102" s="45" t="n">
        <v>910.91550745518</v>
      </c>
      <c r="BO102" s="45" t="n">
        <v>5.31099102083891</v>
      </c>
      <c r="BP102" s="45" t="n">
        <v>537.6</v>
      </c>
      <c r="BQ102" s="45" t="n">
        <v>384000</v>
      </c>
      <c r="BR102" s="0" t="n">
        <f aca="false">AJ102*0.1</f>
        <v>8.8E-009</v>
      </c>
      <c r="BS102" s="0" t="n">
        <f aca="false">((((BJ102/R102)^2)+((BM102/AD102)^2))^(1/2))*AK102</f>
        <v>0.000675709575434097</v>
      </c>
      <c r="BT102" s="0" t="n">
        <f aca="false">((((BJ102/R102)^2)+((BN102/AE102)^2))^(1/2))*AL102</f>
        <v>0.0339623628500372</v>
      </c>
      <c r="BU102" s="0" t="n">
        <f aca="false">((((BJ102/R102)^2)+((BO102/AF102)^2))^(1/2))*AM102</f>
        <v>0.000197667473998213</v>
      </c>
      <c r="BV102" s="0" t="n">
        <f aca="false">((((BJ102/R102)^2)+((BP102/AG102)^2))^(1/2))*AN102</f>
        <v>0.0205182812153801</v>
      </c>
      <c r="BW102" s="0" t="n">
        <f aca="false">((((BJ102/R102)^2)+((BQ102/AH102)^2))^(1/2))*AO102</f>
        <v>15.8965719203727</v>
      </c>
      <c r="BX102" s="46" t="n">
        <f aca="false">((((BL102/AI102)^2)+((BR102/AJ102)^2))^(1/2))*AP102</f>
        <v>0.000460802597356331</v>
      </c>
    </row>
    <row r="103" customFormat="false" ht="45" hidden="false" customHeight="true" outlineLevel="0" collapsed="false">
      <c r="A103" s="24" t="n">
        <v>4.62678239904989</v>
      </c>
      <c r="B103" s="24" t="n">
        <v>-74.0995945554877</v>
      </c>
      <c r="C103" s="47" t="n">
        <v>29</v>
      </c>
      <c r="D103" s="47" t="n">
        <v>27</v>
      </c>
      <c r="E103" s="47" t="n">
        <v>2344</v>
      </c>
      <c r="F103" s="27" t="s">
        <v>379</v>
      </c>
      <c r="G103" s="28" t="s">
        <v>380</v>
      </c>
      <c r="H103" s="27" t="s">
        <v>381</v>
      </c>
      <c r="I103" s="28" t="s">
        <v>155</v>
      </c>
      <c r="J103" s="28" t="s">
        <v>65</v>
      </c>
      <c r="K103" s="28" t="n">
        <v>100</v>
      </c>
      <c r="L103" s="28"/>
      <c r="M103" s="28" t="n">
        <v>2004</v>
      </c>
      <c r="N103" s="29" t="s">
        <v>172</v>
      </c>
      <c r="O103" s="29" t="s">
        <v>173</v>
      </c>
      <c r="P103" s="56" t="n">
        <v>0.00426891489573758</v>
      </c>
      <c r="Q103" s="31" t="n">
        <v>2139</v>
      </c>
      <c r="R103" s="31" t="n">
        <v>2175.83846125674</v>
      </c>
      <c r="S103" s="29" t="s">
        <v>86</v>
      </c>
      <c r="T103" s="29" t="n">
        <f aca="false">((R103*Parámetros!$D$30)/1000)/Parámetros!$D$29</f>
        <v>1783.10733473912</v>
      </c>
      <c r="U103" s="29" t="s">
        <v>69</v>
      </c>
      <c r="V103" s="48" t="n">
        <f aca="false">IF(S103="m3_año",R103,IF(OR(O103="CG1",O103="CG3",O103="HG2"),T103,R103))</f>
        <v>2175.83846125674</v>
      </c>
      <c r="W103" s="28" t="n">
        <v>365</v>
      </c>
      <c r="X103" s="2"/>
      <c r="Y103" s="28"/>
      <c r="Z103" s="28" t="n">
        <v>0</v>
      </c>
      <c r="AA103" s="32" t="s">
        <v>382</v>
      </c>
      <c r="AB103" s="32" t="s">
        <v>311</v>
      </c>
      <c r="AC103" s="33" t="s">
        <v>246</v>
      </c>
      <c r="AD103" s="33" t="n">
        <f aca="false">VLOOKUP($O103,Parámetros!$B$4:$H$25,3,0)</f>
        <v>10.477442018542</v>
      </c>
      <c r="AE103" s="33" t="n">
        <f aca="false">VLOOKUP($O103,Parámetros!$B$4:$H$25,4,0)</f>
        <v>4.47117624426805</v>
      </c>
      <c r="AF103" s="33" t="n">
        <f aca="false">VLOOKUP($O103,Parámetros!$B$4:$H$25,5,0)</f>
        <v>11.5951868810527</v>
      </c>
      <c r="AG103" s="33" t="n">
        <f aca="false">VLOOKUP($O103,Parámetros!$B$4:$H$25,6,0)</f>
        <v>0.3</v>
      </c>
      <c r="AH103" s="33" t="n">
        <f aca="false">VLOOKUP($O103,Parámetros!$B$4:$H$25,7,0)</f>
        <v>2840</v>
      </c>
      <c r="AI103" s="2" t="n">
        <v>1159.09146341463</v>
      </c>
      <c r="AJ103" s="2" t="n">
        <v>0.000142</v>
      </c>
      <c r="AK103" s="34" t="n">
        <f aca="false">AD103*V103/1000000000</f>
        <v>2.27972213195311E-005</v>
      </c>
      <c r="AL103" s="34" t="n">
        <f aca="false">AE103*V103/1000000000</f>
        <v>9.72855723933589E-006</v>
      </c>
      <c r="AM103" s="34" t="n">
        <f aca="false">AF103*V103/1000000000</f>
        <v>2.5229253581254E-005</v>
      </c>
      <c r="AN103" s="34" t="n">
        <f aca="false">AG103*V103/1000000000</f>
        <v>6.52751538377022E-007</v>
      </c>
      <c r="AO103" s="34" t="n">
        <f aca="false">AH103*V103/1000000000</f>
        <v>0.00617938122996914</v>
      </c>
      <c r="AP103" s="35" t="n">
        <f aca="false">AJ103*AI103*EXP(P103*4)</f>
        <v>0.167425620216031</v>
      </c>
      <c r="AQ103" s="36" t="n">
        <f aca="false">AK103/W103</f>
        <v>6.24581406014552E-008</v>
      </c>
      <c r="AR103" s="37" t="n">
        <f aca="false">AL103/W103</f>
        <v>2.66535814776326E-008</v>
      </c>
      <c r="AS103" s="37" t="n">
        <f aca="false">AM103/W103</f>
        <v>6.91212426883672E-008</v>
      </c>
      <c r="AT103" s="37" t="n">
        <f aca="false">AN103/W103</f>
        <v>1.78836037911513E-009</v>
      </c>
      <c r="AU103" s="37" t="n">
        <f aca="false">AO103/W103</f>
        <v>1.69298115889566E-005</v>
      </c>
      <c r="AV103" s="49" t="n">
        <f aca="false">AP103/W103</f>
        <v>0.00045870032935899</v>
      </c>
      <c r="AW103" s="39" t="n">
        <f aca="false">AK103*1000000</f>
        <v>22.7972213195311</v>
      </c>
      <c r="AX103" s="40" t="n">
        <f aca="false">AL103*1000000</f>
        <v>9.72855723933589</v>
      </c>
      <c r="AY103" s="40" t="n">
        <f aca="false">AM103*1000000</f>
        <v>25.229253581254</v>
      </c>
      <c r="AZ103" s="40" t="n">
        <f aca="false">AN103*1000000</f>
        <v>0.652751538377022</v>
      </c>
      <c r="BA103" s="40" t="n">
        <f aca="false">AO103*1000000</f>
        <v>6179.38122996914</v>
      </c>
      <c r="BB103" s="41" t="n">
        <f aca="false">AP103*1000000</f>
        <v>167425.620216031</v>
      </c>
      <c r="BC103" s="39" t="n">
        <f aca="false">AQ103*1000000</f>
        <v>0.0624581406014552</v>
      </c>
      <c r="BD103" s="40" t="n">
        <f aca="false">AR103*1000000</f>
        <v>0.0266535814776326</v>
      </c>
      <c r="BE103" s="40" t="n">
        <f aca="false">AS103*1000000</f>
        <v>0.0691212426883672</v>
      </c>
      <c r="BF103" s="40" t="n">
        <f aca="false">AT103*1000000</f>
        <v>0.00178836037911513</v>
      </c>
      <c r="BG103" s="40" t="n">
        <f aca="false">AU103*1000000</f>
        <v>16.9298115889566</v>
      </c>
      <c r="BH103" s="41" t="n">
        <f aca="false">AV103*1000000</f>
        <v>458.70032935899</v>
      </c>
      <c r="BI103" s="0" t="n">
        <v>0.1</v>
      </c>
      <c r="BJ103" s="0" t="n">
        <f aca="false">R103*BI103</f>
        <v>217.583846125674</v>
      </c>
      <c r="BK103" s="0" t="n">
        <v>0.1</v>
      </c>
      <c r="BL103" s="0" t="n">
        <f aca="false">AI103*BK103</f>
        <v>115.909146341463</v>
      </c>
      <c r="BM103" s="45" t="n">
        <v>8.33836031031492</v>
      </c>
      <c r="BN103" s="45" t="n">
        <v>2.30660015343522</v>
      </c>
      <c r="BO103" s="45" t="n">
        <v>3.95606161523761</v>
      </c>
      <c r="BP103" s="45" t="n">
        <v>0.12</v>
      </c>
      <c r="BQ103" s="45" t="n">
        <v>2840</v>
      </c>
      <c r="BR103" s="0" t="n">
        <f aca="false">AJ103*0.1</f>
        <v>1.42E-005</v>
      </c>
      <c r="BS103" s="0" t="n">
        <f aca="false">((((BJ103/R103)^2)+((BM103/AD103)^2))^(1/2))*AK103</f>
        <v>1.8285591677211E-005</v>
      </c>
      <c r="BT103" s="0" t="n">
        <f aca="false">((((BJ103/R103)^2)+((BN103/AE103)^2))^(1/2))*AL103</f>
        <v>5.11221034233819E-006</v>
      </c>
      <c r="BU103" s="0" t="n">
        <f aca="false">((((BJ103/R103)^2)+((BO103/AF103)^2))^(1/2))*AM103</f>
        <v>8.96986788880164E-006</v>
      </c>
      <c r="BV103" s="0" t="n">
        <f aca="false">((((BJ103/R103)^2)+((BP103/AG103)^2))^(1/2))*AN103</f>
        <v>2.69136354001288E-007</v>
      </c>
      <c r="BW103" s="0" t="n">
        <f aca="false">((((BJ103/R103)^2)+((BQ103/AH103)^2))^(1/2))*AO103</f>
        <v>0.00621020127766789</v>
      </c>
      <c r="BX103" s="46" t="n">
        <f aca="false">((((BL103/AI103)^2)+((BR103/AJ103)^2))^(1/2))*AP103</f>
        <v>0.0236775582798239</v>
      </c>
    </row>
    <row r="104" customFormat="false" ht="15" hidden="false" customHeight="true" outlineLevel="0" collapsed="false">
      <c r="A104" s="24" t="n">
        <v>4.61671655908319</v>
      </c>
      <c r="B104" s="24" t="n">
        <v>-74.1317211622254</v>
      </c>
      <c r="C104" s="47" t="n">
        <v>25</v>
      </c>
      <c r="D104" s="47" t="n">
        <v>26</v>
      </c>
      <c r="E104" s="47" t="n">
        <v>1834</v>
      </c>
      <c r="F104" s="27" t="s">
        <v>383</v>
      </c>
      <c r="G104" s="28" t="s">
        <v>384</v>
      </c>
      <c r="H104" s="27" t="s">
        <v>385</v>
      </c>
      <c r="I104" s="28" t="s">
        <v>216</v>
      </c>
      <c r="J104" s="28" t="s">
        <v>76</v>
      </c>
      <c r="K104" s="28" t="n">
        <v>117.22</v>
      </c>
      <c r="L104" s="28"/>
      <c r="M104" s="28" t="n">
        <v>2000</v>
      </c>
      <c r="N104" s="29" t="s">
        <v>67</v>
      </c>
      <c r="O104" s="29" t="s">
        <v>145</v>
      </c>
      <c r="P104" s="56" t="n">
        <v>0.00426891489573758</v>
      </c>
      <c r="Q104" s="31" t="n">
        <v>130196.375</v>
      </c>
      <c r="R104" s="31" t="n">
        <v>132438.653689203</v>
      </c>
      <c r="S104" s="29" t="s">
        <v>69</v>
      </c>
      <c r="T104" s="29"/>
      <c r="U104" s="29"/>
      <c r="V104" s="48" t="n">
        <f aca="false">IF(S104="m3_año",R104,IF(OR(O104="CG1",O104="CG3",O104="HG2"),T104,R104))</f>
        <v>132438.653689203</v>
      </c>
      <c r="W104" s="28" t="n">
        <v>365</v>
      </c>
      <c r="X104" s="54"/>
      <c r="Y104" s="28"/>
      <c r="Z104" s="28" t="n">
        <v>8760</v>
      </c>
      <c r="AA104" s="32" t="s">
        <v>386</v>
      </c>
      <c r="AB104" s="32"/>
      <c r="AC104" s="33" t="s">
        <v>72</v>
      </c>
      <c r="AD104" s="33" t="n">
        <f aca="false">VLOOKUP($O104,Parámetros!$B$4:$H$25,3,0)</f>
        <v>196.356974196937</v>
      </c>
      <c r="AE104" s="33" t="n">
        <f aca="false">VLOOKUP($O104,Parámetros!$B$4:$H$25,4,0)</f>
        <v>1220.72799074218</v>
      </c>
      <c r="AF104" s="33" t="n">
        <f aca="false">VLOOKUP($O104,Parámetros!$B$4:$H$25,5,0)</f>
        <v>69.6558973259153</v>
      </c>
      <c r="AG104" s="33" t="n">
        <f aca="false">VLOOKUP($O104,Parámetros!$B$4:$H$25,6,0)</f>
        <v>640</v>
      </c>
      <c r="AH104" s="33" t="n">
        <f aca="false">VLOOKUP($O104,Parámetros!$B$4:$H$25,7,0)</f>
        <v>1920000</v>
      </c>
      <c r="AI104" s="2" t="n">
        <v>2.98030327868852</v>
      </c>
      <c r="AJ104" s="2" t="n">
        <v>1.362E-005</v>
      </c>
      <c r="AK104" s="34" t="n">
        <f aca="false">AD104*V104/1000000000</f>
        <v>0.0260052533051279</v>
      </c>
      <c r="AL104" s="34" t="n">
        <f aca="false">AE104*V104/1000000000</f>
        <v>0.16167157161462</v>
      </c>
      <c r="AM104" s="34" t="n">
        <f aca="false">AF104*V104/1000000000</f>
        <v>0.00922513326335758</v>
      </c>
      <c r="AN104" s="34" t="n">
        <f aca="false">AG104*V104/1000000000</f>
        <v>0.0847607383610899</v>
      </c>
      <c r="AO104" s="34" t="n">
        <f aca="false">AH104*V104/1000000000</f>
        <v>254.28221508327</v>
      </c>
      <c r="AP104" s="35" t="n">
        <f aca="false">AJ104*AI104*EXP(P104*4)</f>
        <v>4.12908128890735E-005</v>
      </c>
      <c r="AQ104" s="36" t="n">
        <f aca="false">AK104/W104</f>
        <v>7.12472693291176E-005</v>
      </c>
      <c r="AR104" s="37" t="n">
        <f aca="false">AL104/W104</f>
        <v>0.000442935812642795</v>
      </c>
      <c r="AS104" s="37" t="n">
        <f aca="false">AM104/W104</f>
        <v>2.5274337707829E-005</v>
      </c>
      <c r="AT104" s="37" t="n">
        <f aca="false">AN104/W104</f>
        <v>0.000232221200989287</v>
      </c>
      <c r="AU104" s="37" t="n">
        <f aca="false">AO104/W104</f>
        <v>0.696663602967862</v>
      </c>
      <c r="AV104" s="49" t="n">
        <f aca="false">AP104/W104</f>
        <v>1.13125514764585E-007</v>
      </c>
      <c r="AW104" s="39" t="n">
        <f aca="false">AK104*1000000</f>
        <v>26005.2533051279</v>
      </c>
      <c r="AX104" s="40" t="n">
        <f aca="false">AL104*1000000</f>
        <v>161671.57161462</v>
      </c>
      <c r="AY104" s="40" t="n">
        <f aca="false">AM104*1000000</f>
        <v>9225.13326335758</v>
      </c>
      <c r="AZ104" s="40" t="n">
        <f aca="false">AN104*1000000</f>
        <v>84760.7383610899</v>
      </c>
      <c r="BA104" s="40" t="n">
        <f aca="false">AO104*1000000</f>
        <v>254282215.08327</v>
      </c>
      <c r="BB104" s="41" t="n">
        <f aca="false">AP104*1000000</f>
        <v>41.2908128890735</v>
      </c>
      <c r="BC104" s="39" t="n">
        <f aca="false">AQ104*1000000</f>
        <v>71.2472693291176</v>
      </c>
      <c r="BD104" s="40" t="n">
        <f aca="false">AR104*1000000</f>
        <v>442.935812642795</v>
      </c>
      <c r="BE104" s="40" t="n">
        <f aca="false">AS104*1000000</f>
        <v>25.274337707829</v>
      </c>
      <c r="BF104" s="40" t="n">
        <f aca="false">AT104*1000000</f>
        <v>232.221200989287</v>
      </c>
      <c r="BG104" s="40" t="n">
        <f aca="false">AU104*1000000</f>
        <v>696663.602967862</v>
      </c>
      <c r="BH104" s="41" t="n">
        <f aca="false">AV104*1000000</f>
        <v>0.113125514764585</v>
      </c>
      <c r="BI104" s="0" t="n">
        <v>0.1</v>
      </c>
      <c r="BJ104" s="0" t="n">
        <f aca="false">R104*BI104</f>
        <v>13243.8653689203</v>
      </c>
      <c r="BK104" s="0" t="n">
        <v>0.1</v>
      </c>
      <c r="BL104" s="0" t="n">
        <f aca="false">AI104*BK104</f>
        <v>0.298030327868852</v>
      </c>
      <c r="BM104" s="45" t="n">
        <v>187.562005220738</v>
      </c>
      <c r="BN104" s="45" t="n">
        <v>1012.03746873145</v>
      </c>
      <c r="BO104" s="45" t="n">
        <v>69.5558973259153</v>
      </c>
      <c r="BP104" s="45" t="n">
        <v>256</v>
      </c>
      <c r="BQ104" s="45" t="n">
        <v>384000</v>
      </c>
      <c r="BR104" s="0" t="n">
        <f aca="false">AJ104*0.1</f>
        <v>1.362E-006</v>
      </c>
      <c r="BS104" s="0" t="n">
        <f aca="false">((((BJ104/R104)^2)+((BM104/AD104)^2))^(1/2))*AK104</f>
        <v>0.0249762118407562</v>
      </c>
      <c r="BT104" s="0" t="n">
        <f aca="false">((((BJ104/R104)^2)+((BN104/AE104)^2))^(1/2))*AL104</f>
        <v>0.135004406777615</v>
      </c>
      <c r="BU104" s="0" t="n">
        <f aca="false">((((BJ104/R104)^2)+((BO104/AF104)^2))^(1/2))*AM104</f>
        <v>0.00925796614370796</v>
      </c>
      <c r="BV104" s="0" t="n">
        <f aca="false">((((BJ104/R104)^2)+((BP104/AG104)^2))^(1/2))*AN104</f>
        <v>0.0349477477168117</v>
      </c>
      <c r="BW104" s="0" t="n">
        <f aca="false">((((BJ104/R104)^2)+((BQ104/AH104)^2))^(1/2))*AO104</f>
        <v>56.8592318395414</v>
      </c>
      <c r="BX104" s="46" t="n">
        <f aca="false">((((BL104/AI104)^2)+((BR104/AJ104)^2))^(1/2))*AP104</f>
        <v>5.83940275891375E-006</v>
      </c>
    </row>
    <row r="105" customFormat="false" ht="30" hidden="false" customHeight="true" outlineLevel="0" collapsed="false">
      <c r="A105" s="24" t="n">
        <v>4.62461111111111</v>
      </c>
      <c r="B105" s="24" t="n">
        <v>-74.0925555555556</v>
      </c>
      <c r="C105" s="47" t="n">
        <v>30</v>
      </c>
      <c r="D105" s="47" t="n">
        <v>27</v>
      </c>
      <c r="E105" s="47" t="n">
        <v>2345</v>
      </c>
      <c r="F105" s="27" t="s">
        <v>387</v>
      </c>
      <c r="G105" s="28" t="s">
        <v>388</v>
      </c>
      <c r="H105" s="27" t="s">
        <v>389</v>
      </c>
      <c r="I105" s="28" t="s">
        <v>216</v>
      </c>
      <c r="J105" s="28" t="s">
        <v>65</v>
      </c>
      <c r="K105" s="28" t="n">
        <v>30</v>
      </c>
      <c r="L105" s="28"/>
      <c r="M105" s="28" t="n">
        <v>1996</v>
      </c>
      <c r="N105" s="29" t="s">
        <v>67</v>
      </c>
      <c r="O105" s="29" t="s">
        <v>68</v>
      </c>
      <c r="P105" s="50" t="n">
        <v>0.0356710045865324</v>
      </c>
      <c r="Q105" s="31" t="n">
        <v>169475.0625</v>
      </c>
      <c r="R105" s="31" t="n">
        <v>195466.656608874</v>
      </c>
      <c r="S105" s="29" t="s">
        <v>69</v>
      </c>
      <c r="T105" s="29"/>
      <c r="U105" s="29"/>
      <c r="V105" s="48" t="n">
        <f aca="false">IF(S105="m3_año",R105,IF(OR(O105="CG1",O105="CG3",O105="HG2"),T105,R105))</f>
        <v>195466.656608874</v>
      </c>
      <c r="W105" s="28" t="n">
        <v>365</v>
      </c>
      <c r="X105" s="32" t="s">
        <v>98</v>
      </c>
      <c r="Y105" s="28" t="n">
        <v>91</v>
      </c>
      <c r="Z105" s="28" t="n">
        <v>2465</v>
      </c>
      <c r="AA105" s="32" t="s">
        <v>390</v>
      </c>
      <c r="AB105" s="32"/>
      <c r="AC105" s="33" t="s">
        <v>72</v>
      </c>
      <c r="AD105" s="33" t="n">
        <f aca="false">VLOOKUP($O105,Parámetros!$B$4:$H$25,3,0)</f>
        <v>46.3856216091623</v>
      </c>
      <c r="AE105" s="33" t="n">
        <f aca="false">VLOOKUP($O105,Parámetros!$B$4:$H$25,4,0)</f>
        <v>1074.85364414012</v>
      </c>
      <c r="AF105" s="33" t="n">
        <f aca="false">VLOOKUP($O105,Parámetros!$B$4:$H$25,5,0)</f>
        <v>5.41099102083891</v>
      </c>
      <c r="AG105" s="33" t="n">
        <f aca="false">VLOOKUP($O105,Parámetros!$B$4:$H$25,6,0)</f>
        <v>1344</v>
      </c>
      <c r="AH105" s="33" t="n">
        <f aca="false">VLOOKUP($O105,Parámetros!$B$4:$H$25,7,0)</f>
        <v>1920000</v>
      </c>
      <c r="AI105" s="2" t="n">
        <v>29509.1627659574</v>
      </c>
      <c r="AJ105" s="2" t="n">
        <v>1.9976E-005</v>
      </c>
      <c r="AK105" s="34" t="n">
        <f aca="false">AD105*V105/1000000000</f>
        <v>0.00906684237066729</v>
      </c>
      <c r="AL105" s="34" t="n">
        <f aca="false">AE105*V105/1000000000</f>
        <v>0.210098048163934</v>
      </c>
      <c r="AM105" s="34" t="n">
        <f aca="false">AF105*V105/1000000000</f>
        <v>0.00105766832378402</v>
      </c>
      <c r="AN105" s="34" t="n">
        <f aca="false">AG105*V105/1000000000</f>
        <v>0.262707186482327</v>
      </c>
      <c r="AO105" s="34" t="n">
        <f aca="false">AH105*V105/1000000000</f>
        <v>375.295980689038</v>
      </c>
      <c r="AP105" s="35" t="n">
        <f aca="false">AJ105*AI105*EXP(P105*4)</f>
        <v>0.679880052125845</v>
      </c>
      <c r="AQ105" s="36" t="n">
        <f aca="false">AK105/W105</f>
        <v>2.48406640292255E-005</v>
      </c>
      <c r="AR105" s="37" t="n">
        <f aca="false">AL105/W105</f>
        <v>0.000575611090860092</v>
      </c>
      <c r="AS105" s="37" t="n">
        <f aca="false">AM105/W105</f>
        <v>2.89772143502471E-006</v>
      </c>
      <c r="AT105" s="37" t="n">
        <f aca="false">AN105/W105</f>
        <v>0.000719745716389936</v>
      </c>
      <c r="AU105" s="37" t="n">
        <f aca="false">AO105/W105</f>
        <v>1.02820816627134</v>
      </c>
      <c r="AV105" s="49" t="n">
        <f aca="false">AP105/W105</f>
        <v>0.00186268507431738</v>
      </c>
      <c r="AW105" s="39" t="n">
        <f aca="false">AK105*1000000</f>
        <v>9066.8423706673</v>
      </c>
      <c r="AX105" s="40" t="n">
        <f aca="false">AL105*1000000</f>
        <v>210098.048163934</v>
      </c>
      <c r="AY105" s="40" t="n">
        <f aca="false">AM105*1000000</f>
        <v>1057.66832378402</v>
      </c>
      <c r="AZ105" s="40" t="n">
        <f aca="false">AN105*1000000</f>
        <v>262707.186482327</v>
      </c>
      <c r="BA105" s="40" t="n">
        <f aca="false">AO105*1000000</f>
        <v>375295980.689038</v>
      </c>
      <c r="BB105" s="41" t="n">
        <f aca="false">AP105*1000000</f>
        <v>679880.052125845</v>
      </c>
      <c r="BC105" s="39" t="n">
        <f aca="false">AQ105*1000000</f>
        <v>24.8406640292255</v>
      </c>
      <c r="BD105" s="40" t="n">
        <f aca="false">AR105*1000000</f>
        <v>575.611090860092</v>
      </c>
      <c r="BE105" s="40" t="n">
        <f aca="false">AS105*1000000</f>
        <v>2.89772143502471</v>
      </c>
      <c r="BF105" s="40" t="n">
        <f aca="false">AT105*1000000</f>
        <v>719.745716389936</v>
      </c>
      <c r="BG105" s="40" t="n">
        <f aca="false">AU105*1000000</f>
        <v>1028208.16627134</v>
      </c>
      <c r="BH105" s="41" t="n">
        <f aca="false">AV105*1000000</f>
        <v>1862.68507431738</v>
      </c>
      <c r="BI105" s="0" t="n">
        <v>0.1</v>
      </c>
      <c r="BJ105" s="0" t="n">
        <f aca="false">R105*BI105</f>
        <v>19546.6656608874</v>
      </c>
      <c r="BK105" s="0" t="n">
        <v>0.1</v>
      </c>
      <c r="BL105" s="0" t="n">
        <f aca="false">AI105*BK105</f>
        <v>2950.91627659574</v>
      </c>
      <c r="BM105" s="45" t="n">
        <v>17.6498016718255</v>
      </c>
      <c r="BN105" s="45" t="n">
        <v>910.91550745518</v>
      </c>
      <c r="BO105" s="45" t="n">
        <v>5.31099102083891</v>
      </c>
      <c r="BP105" s="45" t="n">
        <v>537.6</v>
      </c>
      <c r="BQ105" s="45" t="n">
        <v>384000</v>
      </c>
      <c r="BR105" s="0" t="n">
        <f aca="false">AJ105*0.1</f>
        <v>1.9976E-006</v>
      </c>
      <c r="BS105" s="0" t="n">
        <f aca="false">((((BJ105/R105)^2)+((BM105/AD105)^2))^(1/2))*AK105</f>
        <v>0.00356710184805932</v>
      </c>
      <c r="BT105" s="0" t="n">
        <f aca="false">((((BJ105/R105)^2)+((BN105/AE105)^2))^(1/2))*AL105</f>
        <v>0.179288871567345</v>
      </c>
      <c r="BU105" s="0" t="n">
        <f aca="false">((((BJ105/R105)^2)+((BO105/AF105)^2))^(1/2))*AM105</f>
        <v>0.00104349566357301</v>
      </c>
      <c r="BV105" s="0" t="n">
        <f aca="false">((((BJ105/R105)^2)+((BP105/AG105)^2))^(1/2))*AN105</f>
        <v>0.108316947847547</v>
      </c>
      <c r="BW105" s="0" t="n">
        <f aca="false">((((BJ105/R105)^2)+((BQ105/AH105)^2))^(1/2))*AO105</f>
        <v>83.9187324503137</v>
      </c>
      <c r="BX105" s="46" t="n">
        <f aca="false">((((BL105/AI105)^2)+((BR105/AJ105)^2))^(1/2))*AP105</f>
        <v>0.0961495590503296</v>
      </c>
    </row>
    <row r="106" customFormat="false" ht="30" hidden="false" customHeight="true" outlineLevel="0" collapsed="false">
      <c r="A106" s="24" t="n">
        <v>4.62461111111111</v>
      </c>
      <c r="B106" s="24" t="n">
        <v>-74.0925555555556</v>
      </c>
      <c r="C106" s="47" t="n">
        <v>30</v>
      </c>
      <c r="D106" s="47" t="n">
        <v>27</v>
      </c>
      <c r="E106" s="47" t="n">
        <v>2345</v>
      </c>
      <c r="F106" s="27" t="s">
        <v>387</v>
      </c>
      <c r="G106" s="28" t="s">
        <v>388</v>
      </c>
      <c r="H106" s="27" t="s">
        <v>389</v>
      </c>
      <c r="I106" s="28" t="s">
        <v>216</v>
      </c>
      <c r="J106" s="28" t="s">
        <v>65</v>
      </c>
      <c r="K106" s="28" t="n">
        <v>50</v>
      </c>
      <c r="L106" s="28"/>
      <c r="M106" s="28" t="n">
        <v>1997</v>
      </c>
      <c r="N106" s="29" t="s">
        <v>67</v>
      </c>
      <c r="O106" s="29" t="s">
        <v>68</v>
      </c>
      <c r="P106" s="50" t="n">
        <v>0.0356710045865324</v>
      </c>
      <c r="Q106" s="31" t="n">
        <v>282458.4375</v>
      </c>
      <c r="R106" s="31" t="n">
        <v>325777.76101479</v>
      </c>
      <c r="S106" s="29" t="s">
        <v>69</v>
      </c>
      <c r="T106" s="29"/>
      <c r="U106" s="29"/>
      <c r="V106" s="48" t="n">
        <f aca="false">IF(S106="m3_año",R106,IF(OR(O106="CG1",O106="CG3",O106="HG2"),T106,R106))</f>
        <v>325777.76101479</v>
      </c>
      <c r="W106" s="28" t="n">
        <v>365</v>
      </c>
      <c r="X106" s="32" t="s">
        <v>78</v>
      </c>
      <c r="Y106" s="28" t="n">
        <v>91</v>
      </c>
      <c r="Z106" s="28" t="n">
        <v>2465</v>
      </c>
      <c r="AA106" s="32" t="s">
        <v>390</v>
      </c>
      <c r="AB106" s="32"/>
      <c r="AC106" s="33" t="s">
        <v>72</v>
      </c>
      <c r="AD106" s="33" t="n">
        <f aca="false">VLOOKUP($O106,Parámetros!$B$4:$H$25,3,0)</f>
        <v>46.3856216091623</v>
      </c>
      <c r="AE106" s="33" t="n">
        <f aca="false">VLOOKUP($O106,Parámetros!$B$4:$H$25,4,0)</f>
        <v>1074.85364414012</v>
      </c>
      <c r="AF106" s="33" t="n">
        <f aca="false">VLOOKUP($O106,Parámetros!$B$4:$H$25,5,0)</f>
        <v>5.41099102083891</v>
      </c>
      <c r="AG106" s="33" t="n">
        <f aca="false">VLOOKUP($O106,Parámetros!$B$4:$H$25,6,0)</f>
        <v>1344</v>
      </c>
      <c r="AH106" s="33" t="n">
        <f aca="false">VLOOKUP($O106,Parámetros!$B$4:$H$25,7,0)</f>
        <v>1920000</v>
      </c>
      <c r="AI106" s="2" t="n">
        <v>29509.1627659574</v>
      </c>
      <c r="AJ106" s="2" t="n">
        <v>1.9976E-005</v>
      </c>
      <c r="AK106" s="34" t="n">
        <f aca="false">AD106*V106/1000000000</f>
        <v>0.0151114039511122</v>
      </c>
      <c r="AL106" s="34" t="n">
        <f aca="false">AE106*V106/1000000000</f>
        <v>0.350163413606556</v>
      </c>
      <c r="AM106" s="34" t="n">
        <f aca="false">AF106*V106/1000000000</f>
        <v>0.00176278053964003</v>
      </c>
      <c r="AN106" s="34" t="n">
        <f aca="false">AG106*V106/1000000000</f>
        <v>0.437845310803878</v>
      </c>
      <c r="AO106" s="34" t="n">
        <f aca="false">AH106*V106/1000000000</f>
        <v>625.493301148397</v>
      </c>
      <c r="AP106" s="35" t="n">
        <f aca="false">AJ106*AI106*EXP(P106*4)</f>
        <v>0.679880052125845</v>
      </c>
      <c r="AQ106" s="36" t="n">
        <f aca="false">AK106/W106</f>
        <v>4.14011067153758E-005</v>
      </c>
      <c r="AR106" s="37" t="n">
        <f aca="false">AL106/W106</f>
        <v>0.000959351818100154</v>
      </c>
      <c r="AS106" s="37" t="n">
        <f aca="false">AM106/W106</f>
        <v>4.82953572504119E-006</v>
      </c>
      <c r="AT106" s="37" t="n">
        <f aca="false">AN106/W106</f>
        <v>0.00119957619398323</v>
      </c>
      <c r="AU106" s="37" t="n">
        <f aca="false">AO106/W106</f>
        <v>1.7136802771189</v>
      </c>
      <c r="AV106" s="49" t="n">
        <f aca="false">AP106/W106</f>
        <v>0.00186268507431738</v>
      </c>
      <c r="AW106" s="39" t="n">
        <f aca="false">AK106*1000000</f>
        <v>15111.4039511122</v>
      </c>
      <c r="AX106" s="40" t="n">
        <f aca="false">AL106*1000000</f>
        <v>350163.413606556</v>
      </c>
      <c r="AY106" s="40" t="n">
        <f aca="false">AM106*1000000</f>
        <v>1762.78053964003</v>
      </c>
      <c r="AZ106" s="40" t="n">
        <f aca="false">AN106*1000000</f>
        <v>437845.310803878</v>
      </c>
      <c r="BA106" s="40" t="n">
        <f aca="false">AO106*1000000</f>
        <v>625493301.148397</v>
      </c>
      <c r="BB106" s="41" t="n">
        <f aca="false">AP106*1000000</f>
        <v>679880.052125845</v>
      </c>
      <c r="BC106" s="39" t="n">
        <f aca="false">AQ106*1000000</f>
        <v>41.4011067153758</v>
      </c>
      <c r="BD106" s="40" t="n">
        <f aca="false">AR106*1000000</f>
        <v>959.351818100154</v>
      </c>
      <c r="BE106" s="40" t="n">
        <f aca="false">AS106*1000000</f>
        <v>4.82953572504119</v>
      </c>
      <c r="BF106" s="40" t="n">
        <f aca="false">AT106*1000000</f>
        <v>1199.57619398323</v>
      </c>
      <c r="BG106" s="40" t="n">
        <f aca="false">AU106*1000000</f>
        <v>1713680.2771189</v>
      </c>
      <c r="BH106" s="41" t="n">
        <f aca="false">AV106*1000000</f>
        <v>1862.68507431738</v>
      </c>
      <c r="BI106" s="0" t="n">
        <v>0.1</v>
      </c>
      <c r="BJ106" s="0" t="n">
        <f aca="false">R106*BI106</f>
        <v>32577.776101479</v>
      </c>
      <c r="BK106" s="0" t="n">
        <v>0.1</v>
      </c>
      <c r="BL106" s="0" t="n">
        <f aca="false">AI106*BK106</f>
        <v>2950.91627659574</v>
      </c>
      <c r="BM106" s="45" t="n">
        <v>17.6498016718255</v>
      </c>
      <c r="BN106" s="45" t="n">
        <v>910.91550745518</v>
      </c>
      <c r="BO106" s="45" t="n">
        <v>5.31099102083891</v>
      </c>
      <c r="BP106" s="45" t="n">
        <v>537.6</v>
      </c>
      <c r="BQ106" s="45" t="n">
        <v>384000</v>
      </c>
      <c r="BR106" s="0" t="n">
        <f aca="false">AJ106*0.1</f>
        <v>1.9976E-006</v>
      </c>
      <c r="BS106" s="0" t="n">
        <f aca="false">((((BJ106/R106)^2)+((BM106/AD106)^2))^(1/2))*AK106</f>
        <v>0.00594516974676552</v>
      </c>
      <c r="BT106" s="0" t="n">
        <f aca="false">((((BJ106/R106)^2)+((BN106/AE106)^2))^(1/2))*AL106</f>
        <v>0.298814785945574</v>
      </c>
      <c r="BU106" s="0" t="n">
        <f aca="false">((((BJ106/R106)^2)+((BO106/AF106)^2))^(1/2))*AM106</f>
        <v>0.00173915943928835</v>
      </c>
      <c r="BV106" s="0" t="n">
        <f aca="false">((((BJ106/R106)^2)+((BP106/AG106)^2))^(1/2))*AN106</f>
        <v>0.180528246412578</v>
      </c>
      <c r="BW106" s="0" t="n">
        <f aca="false">((((BJ106/R106)^2)+((BQ106/AH106)^2))^(1/2))*AO106</f>
        <v>139.864554083856</v>
      </c>
      <c r="BX106" s="46" t="n">
        <f aca="false">((((BL106/AI106)^2)+((BR106/AJ106)^2))^(1/2))*AP106</f>
        <v>0.0961495590503296</v>
      </c>
    </row>
    <row r="107" customFormat="false" ht="30" hidden="false" customHeight="true" outlineLevel="0" collapsed="false">
      <c r="A107" s="24" t="n">
        <v>4.61311666666667</v>
      </c>
      <c r="B107" s="24" t="n">
        <v>-74.13905</v>
      </c>
      <c r="C107" s="47" t="n">
        <v>25</v>
      </c>
      <c r="D107" s="47" t="n">
        <v>25</v>
      </c>
      <c r="E107" s="47" t="n">
        <v>1821</v>
      </c>
      <c r="F107" s="27" t="s">
        <v>391</v>
      </c>
      <c r="G107" s="28" t="s">
        <v>392</v>
      </c>
      <c r="H107" s="27" t="s">
        <v>393</v>
      </c>
      <c r="I107" s="28" t="s">
        <v>216</v>
      </c>
      <c r="J107" s="28" t="s">
        <v>76</v>
      </c>
      <c r="K107" s="55"/>
      <c r="L107" s="55"/>
      <c r="M107" s="28" t="n">
        <v>1997</v>
      </c>
      <c r="N107" s="29" t="s">
        <v>84</v>
      </c>
      <c r="O107" s="29" t="s">
        <v>85</v>
      </c>
      <c r="P107" s="30" t="n">
        <v>-0.0558905599345948</v>
      </c>
      <c r="Q107" s="31" t="n">
        <v>208000</v>
      </c>
      <c r="R107" s="31" t="n">
        <v>166330.344829143</v>
      </c>
      <c r="S107" s="29" t="s">
        <v>86</v>
      </c>
      <c r="T107" s="29" t="n">
        <f aca="false">((R107*Parámetros!$D$30)/1000)/Parámetros!$D$29</f>
        <v>136308.307411401</v>
      </c>
      <c r="U107" s="29" t="s">
        <v>69</v>
      </c>
      <c r="V107" s="48" t="n">
        <f aca="false">IF(S107="m3_año",R107,IF(OR(O107="CG1",O107="CG3",O107="HG2"),T107,R107))</f>
        <v>166330.344829143</v>
      </c>
      <c r="W107" s="28" t="n">
        <v>365</v>
      </c>
      <c r="X107" s="54"/>
      <c r="Y107" s="28"/>
      <c r="Z107" s="28" t="n">
        <v>8760</v>
      </c>
      <c r="AA107" s="54" t="s">
        <v>394</v>
      </c>
      <c r="AB107" s="32"/>
      <c r="AC107" s="33" t="s">
        <v>246</v>
      </c>
      <c r="AD107" s="33" t="n">
        <f aca="false">VLOOKUP($O107,Parámetros!$B$4:$H$25,3,0)</f>
        <v>12.7152226842523</v>
      </c>
      <c r="AE107" s="33" t="n">
        <f aca="false">VLOOKUP($O107,Parámetros!$B$4:$H$25,4,0)</f>
        <v>4.56382485732941</v>
      </c>
      <c r="AF107" s="33" t="n">
        <f aca="false">VLOOKUP($O107,Parámetros!$B$4:$H$25,5,0)</f>
        <v>12.0799261022882</v>
      </c>
      <c r="AG107" s="33" t="n">
        <f aca="false">VLOOKUP($O107,Parámetros!$B$4:$H$25,6,0)</f>
        <v>6.25</v>
      </c>
      <c r="AH107" s="33" t="n">
        <f aca="false">VLOOKUP($O107,Parámetros!$B$4:$H$25,7,0)</f>
        <v>2343</v>
      </c>
      <c r="AI107" s="51" t="n">
        <v>208000</v>
      </c>
      <c r="AJ107" s="2" t="n">
        <v>0</v>
      </c>
      <c r="AK107" s="34" t="n">
        <f aca="false">AD107*V107/1000000000</f>
        <v>0.00211492737365103</v>
      </c>
      <c r="AL107" s="34" t="n">
        <f aca="false">AE107*V107/1000000000</f>
        <v>0.000759102562259415</v>
      </c>
      <c r="AM107" s="34" t="n">
        <f aca="false">AF107*V107/1000000000</f>
        <v>0.00200925827410416</v>
      </c>
      <c r="AN107" s="34" t="n">
        <f aca="false">AG107*V107/1000000000</f>
        <v>0.00103956465518214</v>
      </c>
      <c r="AO107" s="34" t="n">
        <f aca="false">AH107*V107/1000000000</f>
        <v>0.389711997934682</v>
      </c>
      <c r="AP107" s="35" t="n">
        <f aca="false">AJ107*AI107*EXP(P107*4)</f>
        <v>0</v>
      </c>
      <c r="AQ107" s="36" t="n">
        <f aca="false">AK107/W107</f>
        <v>5.79432157164665E-006</v>
      </c>
      <c r="AR107" s="37" t="n">
        <f aca="false">AL107/W107</f>
        <v>2.07973304728607E-006</v>
      </c>
      <c r="AS107" s="37" t="n">
        <f aca="false">AM107/W107</f>
        <v>5.50481718932647E-006</v>
      </c>
      <c r="AT107" s="37" t="n">
        <f aca="false">AN107/W107</f>
        <v>2.84812234296478E-006</v>
      </c>
      <c r="AU107" s="37" t="n">
        <f aca="false">AO107/W107</f>
        <v>0.00106770410393064</v>
      </c>
      <c r="AV107" s="49" t="n">
        <f aca="false">AP107/W107</f>
        <v>0</v>
      </c>
      <c r="AW107" s="39" t="n">
        <f aca="false">AK107*1000000</f>
        <v>2114.92737365103</v>
      </c>
      <c r="AX107" s="40" t="n">
        <f aca="false">AL107*1000000</f>
        <v>759.102562259415</v>
      </c>
      <c r="AY107" s="40" t="n">
        <f aca="false">AM107*1000000</f>
        <v>2009.25827410416</v>
      </c>
      <c r="AZ107" s="40" t="n">
        <f aca="false">AN107*1000000</f>
        <v>1039.56465518214</v>
      </c>
      <c r="BA107" s="40" t="n">
        <f aca="false">AO107*1000000</f>
        <v>389711.997934682</v>
      </c>
      <c r="BB107" s="41" t="n">
        <f aca="false">AP107*1000000</f>
        <v>0</v>
      </c>
      <c r="BC107" s="39" t="n">
        <f aca="false">AQ107*1000000</f>
        <v>5.79432157164665</v>
      </c>
      <c r="BD107" s="40" t="n">
        <f aca="false">AR107*1000000</f>
        <v>2.07973304728607</v>
      </c>
      <c r="BE107" s="40" t="n">
        <f aca="false">AS107*1000000</f>
        <v>5.50481718932647</v>
      </c>
      <c r="BF107" s="40" t="n">
        <f aca="false">AT107*1000000</f>
        <v>2.84812234296478</v>
      </c>
      <c r="BG107" s="40" t="n">
        <f aca="false">AU107*1000000</f>
        <v>1067.70410393064</v>
      </c>
      <c r="BH107" s="41" t="n">
        <f aca="false">AV107*1000000</f>
        <v>0</v>
      </c>
      <c r="BI107" s="0" t="n">
        <v>0.1</v>
      </c>
      <c r="BJ107" s="0" t="n">
        <f aca="false">R107*BI107</f>
        <v>16633.0344829143</v>
      </c>
      <c r="BK107" s="0" t="n">
        <v>0.1</v>
      </c>
      <c r="BL107" s="0" t="n">
        <f aca="false">AI107*BK107</f>
        <v>20800</v>
      </c>
      <c r="BM107" s="45" t="n">
        <v>8.79744109323615</v>
      </c>
      <c r="BN107" s="45" t="n">
        <v>3.62683450723467</v>
      </c>
      <c r="BO107" s="45" t="n">
        <v>10.0538529184284</v>
      </c>
      <c r="BP107" s="45" t="n">
        <v>12.5</v>
      </c>
      <c r="BQ107" s="45" t="n">
        <v>2343</v>
      </c>
      <c r="BR107" s="0" t="n">
        <f aca="false">AJ107*0.1</f>
        <v>0</v>
      </c>
      <c r="BS107" s="0" t="n">
        <f aca="false">((((BJ107/R107)^2)+((BM107/AD107)^2))^(1/2))*AK107</f>
        <v>0.00147848627478175</v>
      </c>
      <c r="BT107" s="0" t="n">
        <f aca="false">((((BJ107/R107)^2)+((BN107/AE107)^2))^(1/2))*AL107</f>
        <v>0.000608009956909912</v>
      </c>
      <c r="BU107" s="0" t="n">
        <f aca="false">((((BJ107/R107)^2)+((BO107/AF107)^2))^(1/2))*AM107</f>
        <v>0.00168428840984486</v>
      </c>
      <c r="BV107" s="0" t="n">
        <f aca="false">((((BJ107/R107)^2)+((BP107/AG107)^2))^(1/2))*AN107</f>
        <v>0.0020817265997097</v>
      </c>
      <c r="BW107" s="0" t="n">
        <f aca="false">((((BJ107/R107)^2)+((BQ107/AH107)^2))^(1/2))*AO107</f>
        <v>0.391655710730208</v>
      </c>
      <c r="BX107" s="46" t="e">
        <f aca="false">((((BL107/AI107)^2)+((BR107/AJ107)^2))^(1/2))*AP107</f>
        <v>#DIV/0!</v>
      </c>
    </row>
    <row r="108" customFormat="false" ht="30" hidden="false" customHeight="true" outlineLevel="0" collapsed="false">
      <c r="A108" s="24" t="n">
        <v>4.60058056802469</v>
      </c>
      <c r="B108" s="24" t="n">
        <v>-74.1385471304325</v>
      </c>
      <c r="C108" s="47" t="n">
        <v>25</v>
      </c>
      <c r="D108" s="47" t="n">
        <v>24</v>
      </c>
      <c r="E108" s="47" t="n">
        <v>1808</v>
      </c>
      <c r="F108" s="27" t="s">
        <v>395</v>
      </c>
      <c r="G108" s="28" t="s">
        <v>396</v>
      </c>
      <c r="H108" s="27" t="s">
        <v>397</v>
      </c>
      <c r="I108" s="28" t="s">
        <v>216</v>
      </c>
      <c r="J108" s="28" t="s">
        <v>65</v>
      </c>
      <c r="K108" s="28" t="n">
        <v>400</v>
      </c>
      <c r="L108" s="28"/>
      <c r="M108" s="28" t="n">
        <v>2004</v>
      </c>
      <c r="N108" s="29" t="s">
        <v>67</v>
      </c>
      <c r="O108" s="29" t="s">
        <v>104</v>
      </c>
      <c r="P108" s="50" t="n">
        <v>0.00842863539816588</v>
      </c>
      <c r="Q108" s="31" t="n">
        <v>277617.375</v>
      </c>
      <c r="R108" s="31" t="n">
        <v>287136.685454354</v>
      </c>
      <c r="S108" s="29" t="s">
        <v>69</v>
      </c>
      <c r="T108" s="29"/>
      <c r="U108" s="29"/>
      <c r="V108" s="48" t="n">
        <f aca="false">IF(S108="m3_año",R108,IF(OR(O108="CG1",O108="CG3",O108="HG2"),T108,R108))</f>
        <v>287136.685454354</v>
      </c>
      <c r="W108" s="28" t="n">
        <v>365</v>
      </c>
      <c r="X108" s="54"/>
      <c r="Y108" s="28"/>
      <c r="Z108" s="28" t="n">
        <v>8760</v>
      </c>
      <c r="AA108" s="32" t="s">
        <v>398</v>
      </c>
      <c r="AB108" s="32"/>
      <c r="AC108" s="33" t="s">
        <v>72</v>
      </c>
      <c r="AD108" s="33" t="n">
        <f aca="false">VLOOKUP($O108,Parámetros!$B$4:$H$25,3,0)</f>
        <v>237.180556877129</v>
      </c>
      <c r="AE108" s="33" t="n">
        <f aca="false">VLOOKUP($O108,Parámetros!$B$4:$H$25,4,0)</f>
        <v>787.658122005433</v>
      </c>
      <c r="AF108" s="33" t="n">
        <f aca="false">VLOOKUP($O108,Parámetros!$B$4:$H$25,5,0)</f>
        <v>0.504400709065075</v>
      </c>
      <c r="AG108" s="33" t="n">
        <f aca="false">VLOOKUP($O108,Parámetros!$B$4:$H$25,6,0)</f>
        <v>1344</v>
      </c>
      <c r="AH108" s="33" t="n">
        <f aca="false">VLOOKUP($O108,Parámetros!$B$4:$H$25,7,0)</f>
        <v>1920000</v>
      </c>
      <c r="AI108" s="51" t="n">
        <f aca="false">Q108</f>
        <v>277617.375</v>
      </c>
      <c r="AJ108" s="52" t="n">
        <v>8.8E-008</v>
      </c>
      <c r="AK108" s="34" t="n">
        <f aca="false">AD108*V108/1000000000</f>
        <v>0.0681032389559167</v>
      </c>
      <c r="AL108" s="34" t="n">
        <f aca="false">AE108*V108/1000000000</f>
        <v>0.226165542423841</v>
      </c>
      <c r="AM108" s="34" t="n">
        <f aca="false">AF108*V108/1000000000</f>
        <v>0.000144831947741772</v>
      </c>
      <c r="AN108" s="34" t="n">
        <f aca="false">AG108*V108/1000000000</f>
        <v>0.385911705250652</v>
      </c>
      <c r="AO108" s="34" t="n">
        <f aca="false">AH108*V108/1000000000</f>
        <v>551.30243607236</v>
      </c>
      <c r="AP108" s="35" t="n">
        <f aca="false">AJ108*AI108*EXP(P108*4)</f>
        <v>0.0252680283199832</v>
      </c>
      <c r="AQ108" s="36" t="n">
        <f aca="false">AK108/W108</f>
        <v>0.00018658421631758</v>
      </c>
      <c r="AR108" s="37" t="n">
        <f aca="false">AL108/W108</f>
        <v>0.000619631623079017</v>
      </c>
      <c r="AS108" s="37" t="n">
        <f aca="false">AM108/W108</f>
        <v>3.96799856826771E-007</v>
      </c>
      <c r="AT108" s="37" t="n">
        <f aca="false">AN108/W108</f>
        <v>0.00105729234315247</v>
      </c>
      <c r="AU108" s="37" t="n">
        <f aca="false">AO108/W108</f>
        <v>1.51041763307496</v>
      </c>
      <c r="AV108" s="49" t="n">
        <f aca="false">AP108/W108</f>
        <v>6.9227474849269E-005</v>
      </c>
      <c r="AW108" s="39" t="n">
        <f aca="false">AK108*1000000</f>
        <v>68103.2389559167</v>
      </c>
      <c r="AX108" s="40" t="n">
        <f aca="false">AL108*1000000</f>
        <v>226165.542423841</v>
      </c>
      <c r="AY108" s="40" t="n">
        <f aca="false">AM108*1000000</f>
        <v>144.831947741772</v>
      </c>
      <c r="AZ108" s="40" t="n">
        <f aca="false">AN108*1000000</f>
        <v>385911.705250652</v>
      </c>
      <c r="BA108" s="40" t="n">
        <f aca="false">AO108*1000000</f>
        <v>551302436.07236</v>
      </c>
      <c r="BB108" s="41" t="n">
        <f aca="false">AP108*1000000</f>
        <v>25268.0283199832</v>
      </c>
      <c r="BC108" s="39" t="n">
        <f aca="false">AQ108*1000000</f>
        <v>186.58421631758</v>
      </c>
      <c r="BD108" s="40" t="n">
        <f aca="false">AR108*1000000</f>
        <v>619.631623079017</v>
      </c>
      <c r="BE108" s="40" t="n">
        <f aca="false">AS108*1000000</f>
        <v>0.396799856826771</v>
      </c>
      <c r="BF108" s="40" t="n">
        <f aca="false">AT108*1000000</f>
        <v>1057.29234315247</v>
      </c>
      <c r="BG108" s="40" t="n">
        <f aca="false">AU108*1000000</f>
        <v>1510417.63307496</v>
      </c>
      <c r="BH108" s="41" t="n">
        <f aca="false">AV108*1000000</f>
        <v>69.227474849269</v>
      </c>
      <c r="BI108" s="0" t="n">
        <v>0.1</v>
      </c>
      <c r="BJ108" s="0" t="n">
        <f aca="false">R108*BI108</f>
        <v>28713.6685454354</v>
      </c>
      <c r="BK108" s="0" t="n">
        <v>0.1</v>
      </c>
      <c r="BL108" s="0" t="n">
        <f aca="false">AI108*BK108</f>
        <v>27761.7375</v>
      </c>
      <c r="BM108" s="45" t="n">
        <v>233.996718041948</v>
      </c>
      <c r="BN108" s="45" t="n">
        <v>664.659238488896</v>
      </c>
      <c r="BO108" s="45" t="n">
        <v>0.404400709065075</v>
      </c>
      <c r="BP108" s="45" t="n">
        <v>537.6</v>
      </c>
      <c r="BQ108" s="45" t="n">
        <v>384000</v>
      </c>
      <c r="BR108" s="0" t="n">
        <f aca="false">AJ108*0.1</f>
        <v>8.8E-009</v>
      </c>
      <c r="BS108" s="0" t="n">
        <f aca="false">((((BJ108/R108)^2)+((BM108/AD108)^2))^(1/2))*AK108</f>
        <v>0.0675333094102642</v>
      </c>
      <c r="BT108" s="0" t="n">
        <f aca="false">((((BJ108/R108)^2)+((BN108/AE108)^2))^(1/2))*AL108</f>
        <v>0.192183472183178</v>
      </c>
      <c r="BU108" s="0" t="n">
        <f aca="false">((((BJ108/R108)^2)+((BO108/AF108)^2))^(1/2))*AM108</f>
        <v>0.000117018022946831</v>
      </c>
      <c r="BV108" s="0" t="n">
        <f aca="false">((((BJ108/R108)^2)+((BP108/AG108)^2))^(1/2))*AN108</f>
        <v>0.159115472291067</v>
      </c>
      <c r="BW108" s="0" t="n">
        <f aca="false">((((BJ108/R108)^2)+((BQ108/AH108)^2))^(1/2))*AO108</f>
        <v>123.274972321903</v>
      </c>
      <c r="BX108" s="46" t="n">
        <f aca="false">((((BL108/AI108)^2)+((BR108/AJ108)^2))^(1/2))*AP108</f>
        <v>0.00357343883445477</v>
      </c>
    </row>
    <row r="109" customFormat="false" ht="30" hidden="false" customHeight="true" outlineLevel="0" collapsed="false">
      <c r="A109" s="24" t="n">
        <v>4.60058056802469</v>
      </c>
      <c r="B109" s="24" t="n">
        <v>-74.1385471304325</v>
      </c>
      <c r="C109" s="47" t="n">
        <v>25</v>
      </c>
      <c r="D109" s="47" t="n">
        <v>24</v>
      </c>
      <c r="E109" s="47" t="n">
        <v>1808</v>
      </c>
      <c r="F109" s="27" t="s">
        <v>395</v>
      </c>
      <c r="G109" s="28" t="s">
        <v>396</v>
      </c>
      <c r="H109" s="27" t="s">
        <v>397</v>
      </c>
      <c r="I109" s="28" t="s">
        <v>216</v>
      </c>
      <c r="J109" s="28" t="s">
        <v>65</v>
      </c>
      <c r="K109" s="28" t="n">
        <v>200</v>
      </c>
      <c r="L109" s="28"/>
      <c r="M109" s="28" t="n">
        <v>2001</v>
      </c>
      <c r="N109" s="29" t="s">
        <v>67</v>
      </c>
      <c r="O109" s="29" t="s">
        <v>104</v>
      </c>
      <c r="P109" s="50" t="n">
        <v>0.00842863539816588</v>
      </c>
      <c r="Q109" s="31" t="n">
        <v>343716.75</v>
      </c>
      <c r="R109" s="31" t="n">
        <v>355502.562943486</v>
      </c>
      <c r="S109" s="29" t="s">
        <v>69</v>
      </c>
      <c r="T109" s="29"/>
      <c r="U109" s="29"/>
      <c r="V109" s="48" t="n">
        <f aca="false">IF(S109="m3_año",R109,IF(OR(O109="CG1",O109="CG3",O109="HG2"),T109,R109))</f>
        <v>355502.562943486</v>
      </c>
      <c r="W109" s="28" t="n">
        <v>365</v>
      </c>
      <c r="X109" s="54"/>
      <c r="Y109" s="28"/>
      <c r="Z109" s="28" t="n">
        <v>8760</v>
      </c>
      <c r="AA109" s="32" t="s">
        <v>398</v>
      </c>
      <c r="AB109" s="32"/>
      <c r="AC109" s="33" t="s">
        <v>72</v>
      </c>
      <c r="AD109" s="33" t="n">
        <f aca="false">VLOOKUP($O109,Parámetros!$B$4:$H$25,3,0)</f>
        <v>237.180556877129</v>
      </c>
      <c r="AE109" s="33" t="n">
        <f aca="false">VLOOKUP($O109,Parámetros!$B$4:$H$25,4,0)</f>
        <v>787.658122005433</v>
      </c>
      <c r="AF109" s="33" t="n">
        <f aca="false">VLOOKUP($O109,Parámetros!$B$4:$H$25,5,0)</f>
        <v>0.504400709065075</v>
      </c>
      <c r="AG109" s="33" t="n">
        <f aca="false">VLOOKUP($O109,Parámetros!$B$4:$H$25,6,0)</f>
        <v>1344</v>
      </c>
      <c r="AH109" s="33" t="n">
        <f aca="false">VLOOKUP($O109,Parámetros!$B$4:$H$25,7,0)</f>
        <v>1920000</v>
      </c>
      <c r="AI109" s="51" t="n">
        <f aca="false">Q109</f>
        <v>343716.75</v>
      </c>
      <c r="AJ109" s="52" t="n">
        <v>8.8E-008</v>
      </c>
      <c r="AK109" s="34" t="n">
        <f aca="false">AD109*V109/1000000000</f>
        <v>0.0843182958501826</v>
      </c>
      <c r="AL109" s="34" t="n">
        <f aca="false">AE109*V109/1000000000</f>
        <v>0.280014481096184</v>
      </c>
      <c r="AM109" s="34" t="n">
        <f aca="false">AF109*V109/1000000000</f>
        <v>0.000179315744823146</v>
      </c>
      <c r="AN109" s="34" t="n">
        <f aca="false">AG109*V109/1000000000</f>
        <v>0.477795444596045</v>
      </c>
      <c r="AO109" s="34" t="n">
        <f aca="false">AH109*V109/1000000000</f>
        <v>682.564920851493</v>
      </c>
      <c r="AP109" s="35" t="n">
        <f aca="false">AJ109*AI109*EXP(P109*4)</f>
        <v>0.0312842255390268</v>
      </c>
      <c r="AQ109" s="36" t="n">
        <f aca="false">AK109/W109</f>
        <v>0.000231009029726528</v>
      </c>
      <c r="AR109" s="37" t="n">
        <f aca="false">AL109/W109</f>
        <v>0.000767162961907355</v>
      </c>
      <c r="AS109" s="37" t="n">
        <f aca="false">AM109/W109</f>
        <v>4.91276013214098E-007</v>
      </c>
      <c r="AT109" s="37" t="n">
        <f aca="false">AN109/W109</f>
        <v>0.00130902861533163</v>
      </c>
      <c r="AU109" s="37" t="n">
        <f aca="false">AO109/W109</f>
        <v>1.87004087904519</v>
      </c>
      <c r="AV109" s="49" t="n">
        <f aca="false">AP109/W109</f>
        <v>8.57102069562378E-005</v>
      </c>
      <c r="AW109" s="39" t="n">
        <f aca="false">AK109*1000000</f>
        <v>84318.2958501826</v>
      </c>
      <c r="AX109" s="40" t="n">
        <f aca="false">AL109*1000000</f>
        <v>280014.481096184</v>
      </c>
      <c r="AY109" s="40" t="n">
        <f aca="false">AM109*1000000</f>
        <v>179.315744823146</v>
      </c>
      <c r="AZ109" s="40" t="n">
        <f aca="false">AN109*1000000</f>
        <v>477795.444596045</v>
      </c>
      <c r="BA109" s="40" t="n">
        <f aca="false">AO109*1000000</f>
        <v>682564920.851493</v>
      </c>
      <c r="BB109" s="41" t="n">
        <f aca="false">AP109*1000000</f>
        <v>31284.2255390268</v>
      </c>
      <c r="BC109" s="39" t="n">
        <f aca="false">AQ109*1000000</f>
        <v>231.009029726528</v>
      </c>
      <c r="BD109" s="40" t="n">
        <f aca="false">AR109*1000000</f>
        <v>767.162961907355</v>
      </c>
      <c r="BE109" s="40" t="n">
        <f aca="false">AS109*1000000</f>
        <v>0.491276013214098</v>
      </c>
      <c r="BF109" s="40" t="n">
        <f aca="false">AT109*1000000</f>
        <v>1309.02861533163</v>
      </c>
      <c r="BG109" s="40" t="n">
        <f aca="false">AU109*1000000</f>
        <v>1870040.87904519</v>
      </c>
      <c r="BH109" s="41" t="n">
        <f aca="false">AV109*1000000</f>
        <v>85.7102069562378</v>
      </c>
      <c r="BI109" s="0" t="n">
        <v>0.1</v>
      </c>
      <c r="BJ109" s="0" t="n">
        <f aca="false">R109*BI109</f>
        <v>35550.2562943486</v>
      </c>
      <c r="BK109" s="0" t="n">
        <v>0.1</v>
      </c>
      <c r="BL109" s="0" t="n">
        <f aca="false">AI109*BK109</f>
        <v>34371.675</v>
      </c>
      <c r="BM109" s="45" t="n">
        <v>233.996718041948</v>
      </c>
      <c r="BN109" s="45" t="n">
        <v>664.659238488896</v>
      </c>
      <c r="BO109" s="45" t="n">
        <v>0.404400709065075</v>
      </c>
      <c r="BP109" s="45" t="n">
        <v>537.6</v>
      </c>
      <c r="BQ109" s="45" t="n">
        <v>384000</v>
      </c>
      <c r="BR109" s="0" t="n">
        <f aca="false">AJ109*0.1</f>
        <v>8.8E-009</v>
      </c>
      <c r="BS109" s="0" t="n">
        <f aca="false">((((BJ109/R109)^2)+((BM109/AD109)^2))^(1/2))*AK109</f>
        <v>0.0836126687936604</v>
      </c>
      <c r="BT109" s="0" t="n">
        <f aca="false">((((BJ109/R109)^2)+((BN109/AE109)^2))^(1/2))*AL109</f>
        <v>0.237941441750602</v>
      </c>
      <c r="BU109" s="0" t="n">
        <f aca="false">((((BJ109/R109)^2)+((BO109/AF109)^2))^(1/2))*AM109</f>
        <v>0.000144879456981791</v>
      </c>
      <c r="BV109" s="0" t="n">
        <f aca="false">((((BJ109/R109)^2)+((BP109/AG109)^2))^(1/2))*AN109</f>
        <v>0.197000108550845</v>
      </c>
      <c r="BW109" s="0" t="n">
        <f aca="false">((((BJ109/R109)^2)+((BQ109/AH109)^2))^(1/2))*AO109</f>
        <v>152.62615620807</v>
      </c>
      <c r="BX109" s="46" t="n">
        <f aca="false">((((BL109/AI109)^2)+((BR109/AJ109)^2))^(1/2))*AP109</f>
        <v>0.00442425760456305</v>
      </c>
    </row>
    <row r="110" customFormat="false" ht="30" hidden="false" customHeight="true" outlineLevel="0" collapsed="false">
      <c r="A110" s="24" t="n">
        <v>4.60058056802469</v>
      </c>
      <c r="B110" s="24" t="n">
        <v>-74.1385471304325</v>
      </c>
      <c r="C110" s="47" t="n">
        <v>25</v>
      </c>
      <c r="D110" s="47" t="n">
        <v>24</v>
      </c>
      <c r="E110" s="47" t="n">
        <v>1808</v>
      </c>
      <c r="F110" s="27" t="s">
        <v>395</v>
      </c>
      <c r="G110" s="28" t="s">
        <v>396</v>
      </c>
      <c r="H110" s="27" t="s">
        <v>397</v>
      </c>
      <c r="I110" s="28" t="s">
        <v>216</v>
      </c>
      <c r="J110" s="28" t="s">
        <v>65</v>
      </c>
      <c r="K110" s="28" t="n">
        <v>200</v>
      </c>
      <c r="L110" s="28"/>
      <c r="M110" s="28" t="n">
        <v>2005</v>
      </c>
      <c r="N110" s="29" t="s">
        <v>67</v>
      </c>
      <c r="O110" s="29" t="s">
        <v>104</v>
      </c>
      <c r="P110" s="50" t="n">
        <v>0.00842863539816588</v>
      </c>
      <c r="Q110" s="31" t="n">
        <v>343716.75</v>
      </c>
      <c r="R110" s="31" t="n">
        <v>355502.562943486</v>
      </c>
      <c r="S110" s="29" t="s">
        <v>69</v>
      </c>
      <c r="T110" s="29"/>
      <c r="U110" s="29"/>
      <c r="V110" s="48" t="n">
        <f aca="false">IF(S110="m3_año",R110,IF(OR(O110="CG1",O110="CG3",O110="HG2"),T110,R110))</f>
        <v>355502.562943486</v>
      </c>
      <c r="W110" s="28" t="n">
        <v>365</v>
      </c>
      <c r="X110" s="54"/>
      <c r="Y110" s="28"/>
      <c r="Z110" s="28" t="n">
        <v>8760</v>
      </c>
      <c r="AA110" s="32" t="s">
        <v>398</v>
      </c>
      <c r="AB110" s="32"/>
      <c r="AC110" s="33" t="s">
        <v>72</v>
      </c>
      <c r="AD110" s="33" t="n">
        <f aca="false">VLOOKUP($O110,Parámetros!$B$4:$H$25,3,0)</f>
        <v>237.180556877129</v>
      </c>
      <c r="AE110" s="33" t="n">
        <f aca="false">VLOOKUP($O110,Parámetros!$B$4:$H$25,4,0)</f>
        <v>787.658122005433</v>
      </c>
      <c r="AF110" s="33" t="n">
        <f aca="false">VLOOKUP($O110,Parámetros!$B$4:$H$25,5,0)</f>
        <v>0.504400709065075</v>
      </c>
      <c r="AG110" s="33" t="n">
        <f aca="false">VLOOKUP($O110,Parámetros!$B$4:$H$25,6,0)</f>
        <v>1344</v>
      </c>
      <c r="AH110" s="33" t="n">
        <f aca="false">VLOOKUP($O110,Parámetros!$B$4:$H$25,7,0)</f>
        <v>1920000</v>
      </c>
      <c r="AI110" s="51" t="n">
        <f aca="false">Q110</f>
        <v>343716.75</v>
      </c>
      <c r="AJ110" s="52" t="n">
        <v>8.8E-008</v>
      </c>
      <c r="AK110" s="34" t="n">
        <f aca="false">AD110*V110/1000000000</f>
        <v>0.0843182958501826</v>
      </c>
      <c r="AL110" s="34" t="n">
        <f aca="false">AE110*V110/1000000000</f>
        <v>0.280014481096184</v>
      </c>
      <c r="AM110" s="34" t="n">
        <f aca="false">AF110*V110/1000000000</f>
        <v>0.000179315744823146</v>
      </c>
      <c r="AN110" s="34" t="n">
        <f aca="false">AG110*V110/1000000000</f>
        <v>0.477795444596045</v>
      </c>
      <c r="AO110" s="34" t="n">
        <f aca="false">AH110*V110/1000000000</f>
        <v>682.564920851493</v>
      </c>
      <c r="AP110" s="35" t="n">
        <f aca="false">AJ110*AI110*EXP(P110*4)</f>
        <v>0.0312842255390268</v>
      </c>
      <c r="AQ110" s="36" t="n">
        <f aca="false">AK110/W110</f>
        <v>0.000231009029726528</v>
      </c>
      <c r="AR110" s="37" t="n">
        <f aca="false">AL110/W110</f>
        <v>0.000767162961907355</v>
      </c>
      <c r="AS110" s="37" t="n">
        <f aca="false">AM110/W110</f>
        <v>4.91276013214098E-007</v>
      </c>
      <c r="AT110" s="37" t="n">
        <f aca="false">AN110/W110</f>
        <v>0.00130902861533163</v>
      </c>
      <c r="AU110" s="37" t="n">
        <f aca="false">AO110/W110</f>
        <v>1.87004087904519</v>
      </c>
      <c r="AV110" s="49" t="n">
        <f aca="false">AP110/W110</f>
        <v>8.57102069562378E-005</v>
      </c>
      <c r="AW110" s="39" t="n">
        <f aca="false">AK110*1000000</f>
        <v>84318.2958501826</v>
      </c>
      <c r="AX110" s="40" t="n">
        <f aca="false">AL110*1000000</f>
        <v>280014.481096184</v>
      </c>
      <c r="AY110" s="40" t="n">
        <f aca="false">AM110*1000000</f>
        <v>179.315744823146</v>
      </c>
      <c r="AZ110" s="40" t="n">
        <f aca="false">AN110*1000000</f>
        <v>477795.444596045</v>
      </c>
      <c r="BA110" s="40" t="n">
        <f aca="false">AO110*1000000</f>
        <v>682564920.851493</v>
      </c>
      <c r="BB110" s="41" t="n">
        <f aca="false">AP110*1000000</f>
        <v>31284.2255390268</v>
      </c>
      <c r="BC110" s="39" t="n">
        <f aca="false">AQ110*1000000</f>
        <v>231.009029726528</v>
      </c>
      <c r="BD110" s="40" t="n">
        <f aca="false">AR110*1000000</f>
        <v>767.162961907355</v>
      </c>
      <c r="BE110" s="40" t="n">
        <f aca="false">AS110*1000000</f>
        <v>0.491276013214098</v>
      </c>
      <c r="BF110" s="40" t="n">
        <f aca="false">AT110*1000000</f>
        <v>1309.02861533163</v>
      </c>
      <c r="BG110" s="40" t="n">
        <f aca="false">AU110*1000000</f>
        <v>1870040.87904519</v>
      </c>
      <c r="BH110" s="41" t="n">
        <f aca="false">AV110*1000000</f>
        <v>85.7102069562378</v>
      </c>
      <c r="BI110" s="0" t="n">
        <v>0.1</v>
      </c>
      <c r="BJ110" s="0" t="n">
        <f aca="false">R110*BI110</f>
        <v>35550.2562943486</v>
      </c>
      <c r="BK110" s="0" t="n">
        <v>0.1</v>
      </c>
      <c r="BL110" s="0" t="n">
        <f aca="false">AI110*BK110</f>
        <v>34371.675</v>
      </c>
      <c r="BM110" s="45" t="n">
        <v>233.996718041948</v>
      </c>
      <c r="BN110" s="45" t="n">
        <v>664.659238488896</v>
      </c>
      <c r="BO110" s="45" t="n">
        <v>0.404400709065075</v>
      </c>
      <c r="BP110" s="45" t="n">
        <v>537.6</v>
      </c>
      <c r="BQ110" s="45" t="n">
        <v>384000</v>
      </c>
      <c r="BR110" s="0" t="n">
        <f aca="false">AJ110*0.1</f>
        <v>8.8E-009</v>
      </c>
      <c r="BS110" s="0" t="n">
        <f aca="false">((((BJ110/R110)^2)+((BM110/AD110)^2))^(1/2))*AK110</f>
        <v>0.0836126687936604</v>
      </c>
      <c r="BT110" s="0" t="n">
        <f aca="false">((((BJ110/R110)^2)+((BN110/AE110)^2))^(1/2))*AL110</f>
        <v>0.237941441750602</v>
      </c>
      <c r="BU110" s="0" t="n">
        <f aca="false">((((BJ110/R110)^2)+((BO110/AF110)^2))^(1/2))*AM110</f>
        <v>0.000144879456981791</v>
      </c>
      <c r="BV110" s="0" t="n">
        <f aca="false">((((BJ110/R110)^2)+((BP110/AG110)^2))^(1/2))*AN110</f>
        <v>0.197000108550845</v>
      </c>
      <c r="BW110" s="0" t="n">
        <f aca="false">((((BJ110/R110)^2)+((BQ110/AH110)^2))^(1/2))*AO110</f>
        <v>152.62615620807</v>
      </c>
      <c r="BX110" s="46" t="n">
        <f aca="false">((((BL110/AI110)^2)+((BR110/AJ110)^2))^(1/2))*AP110</f>
        <v>0.00442425760456305</v>
      </c>
    </row>
    <row r="111" customFormat="false" ht="15" hidden="false" customHeight="true" outlineLevel="0" collapsed="false">
      <c r="A111" s="24" t="n">
        <v>4.60386008254592</v>
      </c>
      <c r="B111" s="24" t="n">
        <v>-74.1370693301191</v>
      </c>
      <c r="C111" s="47" t="n">
        <v>25</v>
      </c>
      <c r="D111" s="47" t="n">
        <v>24</v>
      </c>
      <c r="E111" s="47" t="n">
        <v>1808</v>
      </c>
      <c r="F111" s="27" t="s">
        <v>399</v>
      </c>
      <c r="G111" s="28" t="s">
        <v>400</v>
      </c>
      <c r="H111" s="27" t="s">
        <v>401</v>
      </c>
      <c r="I111" s="28" t="s">
        <v>216</v>
      </c>
      <c r="J111" s="28" t="s">
        <v>65</v>
      </c>
      <c r="K111" s="28" t="n">
        <v>80</v>
      </c>
      <c r="L111" s="28"/>
      <c r="M111" s="28" t="n">
        <v>1950</v>
      </c>
      <c r="N111" s="29" t="s">
        <v>172</v>
      </c>
      <c r="O111" s="29" t="s">
        <v>173</v>
      </c>
      <c r="P111" s="53" t="n">
        <v>0.01</v>
      </c>
      <c r="Q111" s="31" t="n">
        <v>46800</v>
      </c>
      <c r="R111" s="31" t="n">
        <v>48709.9442322038</v>
      </c>
      <c r="S111" s="29" t="s">
        <v>86</v>
      </c>
      <c r="T111" s="29" t="n">
        <f aca="false">((R111*Parámetros!$D$30)/1000)/Parámetros!$D$29</f>
        <v>39917.9720285897</v>
      </c>
      <c r="U111" s="29" t="s">
        <v>69</v>
      </c>
      <c r="V111" s="48" t="n">
        <f aca="false">IF(S111="m3_año",R111,IF(OR(O111="CG1",O111="CG3",O111="HG2"),T111,R111))</f>
        <v>48709.9442322038</v>
      </c>
      <c r="W111" s="28" t="n">
        <v>365</v>
      </c>
      <c r="X111" s="32" t="s">
        <v>402</v>
      </c>
      <c r="Y111" s="28" t="n">
        <v>61</v>
      </c>
      <c r="Z111" s="28" t="n">
        <v>4632</v>
      </c>
      <c r="AA111" s="32" t="s">
        <v>403</v>
      </c>
      <c r="AB111" s="32"/>
      <c r="AC111" s="33" t="s">
        <v>246</v>
      </c>
      <c r="AD111" s="33" t="n">
        <f aca="false">VLOOKUP($O111,Parámetros!$B$4:$H$25,3,0)</f>
        <v>10.477442018542</v>
      </c>
      <c r="AE111" s="33" t="n">
        <f aca="false">VLOOKUP($O111,Parámetros!$B$4:$H$25,4,0)</f>
        <v>4.47117624426805</v>
      </c>
      <c r="AF111" s="33" t="n">
        <f aca="false">VLOOKUP($O111,Parámetros!$B$4:$H$25,5,0)</f>
        <v>11.5951868810527</v>
      </c>
      <c r="AG111" s="33" t="n">
        <f aca="false">VLOOKUP($O111,Parámetros!$B$4:$H$25,6,0)</f>
        <v>0.3</v>
      </c>
      <c r="AH111" s="33" t="n">
        <f aca="false">VLOOKUP($O111,Parámetros!$B$4:$H$25,7,0)</f>
        <v>2840</v>
      </c>
      <c r="AI111" s="51" t="n">
        <v>46800</v>
      </c>
      <c r="AJ111" s="2" t="n">
        <v>2E-005</v>
      </c>
      <c r="AK111" s="34" t="n">
        <f aca="false">AD111*V111/1000000000</f>
        <v>0.00051035561641933</v>
      </c>
      <c r="AL111" s="34" t="n">
        <f aca="false">AE111*V111/1000000000</f>
        <v>0.000217790745510651</v>
      </c>
      <c r="AM111" s="34" t="n">
        <f aca="false">AF111*V111/1000000000</f>
        <v>0.000564800906338058</v>
      </c>
      <c r="AN111" s="34" t="n">
        <f aca="false">AG111*V111/1000000000</f>
        <v>1.46129832696611E-005</v>
      </c>
      <c r="AO111" s="34" t="n">
        <f aca="false">AH111*V111/1000000000</f>
        <v>0.138336241619459</v>
      </c>
      <c r="AP111" s="35" t="n">
        <f aca="false">AJ111*AI111*EXP(P111*4)</f>
        <v>0.974198884644075</v>
      </c>
      <c r="AQ111" s="36" t="n">
        <f aca="false">AK111/W111</f>
        <v>1.39823456553241E-006</v>
      </c>
      <c r="AR111" s="37" t="n">
        <f aca="false">AL111/W111</f>
        <v>5.96686974001784E-007</v>
      </c>
      <c r="AS111" s="37" t="n">
        <f aca="false">AM111/W111</f>
        <v>1.54739974339194E-006</v>
      </c>
      <c r="AT111" s="37" t="n">
        <f aca="false">AN111/W111</f>
        <v>4.00355706018113E-008</v>
      </c>
      <c r="AU111" s="37" t="n">
        <f aca="false">AO111/W111</f>
        <v>0.000379003401697147</v>
      </c>
      <c r="AV111" s="49" t="n">
        <f aca="false">AP111/W111</f>
        <v>0.00266903804012075</v>
      </c>
      <c r="AW111" s="39" t="n">
        <f aca="false">AK111*1000000</f>
        <v>510.35561641933</v>
      </c>
      <c r="AX111" s="40" t="n">
        <f aca="false">AL111*1000000</f>
        <v>217.790745510651</v>
      </c>
      <c r="AY111" s="40" t="n">
        <f aca="false">AM111*1000000</f>
        <v>564.800906338058</v>
      </c>
      <c r="AZ111" s="40" t="n">
        <f aca="false">AN111*1000000</f>
        <v>14.6129832696611</v>
      </c>
      <c r="BA111" s="40" t="n">
        <f aca="false">AO111*1000000</f>
        <v>138336.241619459</v>
      </c>
      <c r="BB111" s="41" t="n">
        <f aca="false">AP111*1000000</f>
        <v>974198.884644076</v>
      </c>
      <c r="BC111" s="39" t="n">
        <f aca="false">AQ111*1000000</f>
        <v>1.39823456553241</v>
      </c>
      <c r="BD111" s="40" t="n">
        <f aca="false">AR111*1000000</f>
        <v>0.596686974001784</v>
      </c>
      <c r="BE111" s="40" t="n">
        <f aca="false">AS111*1000000</f>
        <v>1.54739974339194</v>
      </c>
      <c r="BF111" s="40" t="n">
        <f aca="false">AT111*1000000</f>
        <v>0.0400355706018113</v>
      </c>
      <c r="BG111" s="40" t="n">
        <f aca="false">AU111*1000000</f>
        <v>379.003401697147</v>
      </c>
      <c r="BH111" s="41" t="n">
        <f aca="false">AV111*1000000</f>
        <v>2669.03804012075</v>
      </c>
      <c r="BI111" s="0" t="n">
        <v>0.1</v>
      </c>
      <c r="BJ111" s="0" t="n">
        <f aca="false">R111*BI111</f>
        <v>4870.99442322038</v>
      </c>
      <c r="BK111" s="0" t="n">
        <v>0.1</v>
      </c>
      <c r="BL111" s="0" t="n">
        <f aca="false">AI111*BK111</f>
        <v>4680</v>
      </c>
      <c r="BM111" s="45" t="n">
        <v>8.33836031031492</v>
      </c>
      <c r="BN111" s="45" t="n">
        <v>2.30660015343522</v>
      </c>
      <c r="BO111" s="45" t="n">
        <v>3.95606161523761</v>
      </c>
      <c r="BP111" s="45" t="n">
        <v>0.12</v>
      </c>
      <c r="BQ111" s="45" t="n">
        <v>2840</v>
      </c>
      <c r="BR111" s="0" t="n">
        <f aca="false">AJ111*0.1</f>
        <v>2E-006</v>
      </c>
      <c r="BS111" s="0" t="n">
        <f aca="false">((((BJ111/R111)^2)+((BM111/AD111)^2))^(1/2))*AK111</f>
        <v>0.000409354906951754</v>
      </c>
      <c r="BT111" s="0" t="n">
        <f aca="false">((((BJ111/R111)^2)+((BN111/AE111)^2))^(1/2))*AL111</f>
        <v>0.000114445757400005</v>
      </c>
      <c r="BU111" s="0" t="n">
        <f aca="false">((((BJ111/R111)^2)+((BO111/AF111)^2))^(1/2))*AM111</f>
        <v>0.000200806159286936</v>
      </c>
      <c r="BV111" s="0" t="n">
        <f aca="false">((((BJ111/R111)^2)+((BP111/AG111)^2))^(1/2))*AN111</f>
        <v>6.02508735261966E-006</v>
      </c>
      <c r="BW111" s="0" t="n">
        <f aca="false">((((BJ111/R111)^2)+((BQ111/AH111)^2))^(1/2))*AO111</f>
        <v>0.139026202216889</v>
      </c>
      <c r="BX111" s="46" t="n">
        <f aca="false">((((BL111/AI111)^2)+((BR111/AJ111)^2))^(1/2))*AP111</f>
        <v>0.137772527511239</v>
      </c>
    </row>
    <row r="112" customFormat="false" ht="15" hidden="false" customHeight="true" outlineLevel="0" collapsed="false">
      <c r="A112" s="24" t="n">
        <v>4.6010265359391</v>
      </c>
      <c r="B112" s="24" t="n">
        <v>-74.1396482437053</v>
      </c>
      <c r="C112" s="47" t="n">
        <v>25</v>
      </c>
      <c r="D112" s="47" t="n">
        <v>24</v>
      </c>
      <c r="E112" s="47" t="n">
        <v>1808</v>
      </c>
      <c r="F112" s="27" t="s">
        <v>404</v>
      </c>
      <c r="G112" s="28" t="s">
        <v>405</v>
      </c>
      <c r="H112" s="27" t="s">
        <v>406</v>
      </c>
      <c r="I112" s="28" t="s">
        <v>216</v>
      </c>
      <c r="J112" s="28" t="s">
        <v>76</v>
      </c>
      <c r="K112" s="28" t="n">
        <v>439.56</v>
      </c>
      <c r="L112" s="28"/>
      <c r="M112" s="28" t="n">
        <v>1995</v>
      </c>
      <c r="N112" s="29" t="s">
        <v>77</v>
      </c>
      <c r="O112" s="29" t="s">
        <v>77</v>
      </c>
      <c r="P112" s="50" t="n">
        <v>0.0119278052318739</v>
      </c>
      <c r="Q112" s="31" t="n">
        <v>165.613052201234</v>
      </c>
      <c r="R112" s="31" t="n">
        <v>173.706184553723</v>
      </c>
      <c r="S112" s="29" t="s">
        <v>69</v>
      </c>
      <c r="T112" s="29"/>
      <c r="U112" s="29"/>
      <c r="V112" s="48" t="n">
        <f aca="false">IF(S112="m3_año",R112,IF(OR(O112="CG1",O112="CG3",O112="HG2"),T112,R112))</f>
        <v>173.706184553723</v>
      </c>
      <c r="W112" s="28" t="n">
        <v>365</v>
      </c>
      <c r="X112" s="54"/>
      <c r="Y112" s="28"/>
      <c r="Z112" s="28" t="n">
        <v>8760</v>
      </c>
      <c r="AA112" s="32" t="s">
        <v>407</v>
      </c>
      <c r="AB112" s="32"/>
      <c r="AC112" s="33" t="s">
        <v>72</v>
      </c>
      <c r="AD112" s="33" t="n">
        <f aca="false">VLOOKUP($O112,Parámetros!$B$4:$H$25,3,0)</f>
        <v>24000</v>
      </c>
      <c r="AE112" s="33" t="n">
        <f aca="false">VLOOKUP($O112,Parámetros!$B$4:$H$25,4,0)</f>
        <v>2261000</v>
      </c>
      <c r="AF112" s="33" t="n">
        <f aca="false">VLOOKUP($O112,Parámetros!$B$4:$H$25,5,0)</f>
        <v>1200</v>
      </c>
      <c r="AG112" s="33" t="n">
        <f aca="false">VLOOKUP($O112,Parámetros!$B$4:$H$25,6,0)</f>
        <v>381000</v>
      </c>
      <c r="AH112" s="33" t="n">
        <f aca="false">VLOOKUP($O112,Parámetros!$B$4:$H$25,7,0)</f>
        <v>1500000000</v>
      </c>
      <c r="AI112" s="2" t="n">
        <v>2.98030327868852</v>
      </c>
      <c r="AJ112" s="2" t="n">
        <v>1.362E-005</v>
      </c>
      <c r="AK112" s="34" t="n">
        <f aca="false">AD112*V112/1000000000</f>
        <v>0.00416894842928935</v>
      </c>
      <c r="AL112" s="34" t="n">
        <f aca="false">AE112*V112/1000000000</f>
        <v>0.392749683275968</v>
      </c>
      <c r="AM112" s="34" t="n">
        <f aca="false">AF112*V112/1000000000</f>
        <v>0.000208447421464468</v>
      </c>
      <c r="AN112" s="34" t="n">
        <f aca="false">AG112*V112/1000000000</f>
        <v>0.0661820563149685</v>
      </c>
      <c r="AO112" s="34" t="n">
        <f aca="false">AH112*V112/1000000000</f>
        <v>260.559276830585</v>
      </c>
      <c r="AP112" s="35" t="n">
        <f aca="false">AJ112*AI112*EXP(P112*4)</f>
        <v>4.25753560055941E-005</v>
      </c>
      <c r="AQ112" s="36" t="n">
        <f aca="false">AK112/W112</f>
        <v>1.1421776518601E-005</v>
      </c>
      <c r="AR112" s="37" t="n">
        <f aca="false">AL112/W112</f>
        <v>0.0010760265295232</v>
      </c>
      <c r="AS112" s="37" t="n">
        <f aca="false">AM112/W112</f>
        <v>5.71088825930048E-007</v>
      </c>
      <c r="AT112" s="37" t="n">
        <f aca="false">AN112/W112</f>
        <v>0.00018132070223279</v>
      </c>
      <c r="AU112" s="37" t="n">
        <f aca="false">AO112/W112</f>
        <v>0.71386103241256</v>
      </c>
      <c r="AV112" s="49" t="n">
        <f aca="false">AP112/W112</f>
        <v>1.1664481097423E-007</v>
      </c>
      <c r="AW112" s="39" t="n">
        <f aca="false">AK112*1000000</f>
        <v>4168.94842928935</v>
      </c>
      <c r="AX112" s="40" t="n">
        <f aca="false">AL112*1000000</f>
        <v>392749.683275968</v>
      </c>
      <c r="AY112" s="40" t="n">
        <f aca="false">AM112*1000000</f>
        <v>208.447421464468</v>
      </c>
      <c r="AZ112" s="40" t="n">
        <f aca="false">AN112*1000000</f>
        <v>66182.0563149685</v>
      </c>
      <c r="BA112" s="40" t="n">
        <f aca="false">AO112*1000000</f>
        <v>260559276.830584</v>
      </c>
      <c r="BB112" s="41" t="n">
        <f aca="false">AP112*1000000</f>
        <v>42.5753560055941</v>
      </c>
      <c r="BC112" s="39" t="n">
        <f aca="false">AQ112*1000000</f>
        <v>11.421776518601</v>
      </c>
      <c r="BD112" s="40" t="n">
        <f aca="false">AR112*1000000</f>
        <v>1076.0265295232</v>
      </c>
      <c r="BE112" s="40" t="n">
        <f aca="false">AS112*1000000</f>
        <v>0.571088825930048</v>
      </c>
      <c r="BF112" s="40" t="n">
        <f aca="false">AT112*1000000</f>
        <v>181.32070223279</v>
      </c>
      <c r="BG112" s="40" t="n">
        <f aca="false">AU112*1000000</f>
        <v>713861.03241256</v>
      </c>
      <c r="BH112" s="41" t="n">
        <f aca="false">AV112*1000000</f>
        <v>0.11664481097423</v>
      </c>
      <c r="BI112" s="0" t="n">
        <v>0.1</v>
      </c>
      <c r="BJ112" s="0" t="n">
        <f aca="false">R112*BI112</f>
        <v>17.3706184553723</v>
      </c>
      <c r="BK112" s="0" t="n">
        <v>0.1</v>
      </c>
      <c r="BL112" s="0" t="n">
        <f aca="false">AI112*BK112</f>
        <v>0.298030327868852</v>
      </c>
      <c r="BM112" s="45" t="n">
        <v>0</v>
      </c>
      <c r="BN112" s="45" t="n">
        <v>0</v>
      </c>
      <c r="BO112" s="45" t="n">
        <v>0</v>
      </c>
      <c r="BP112" s="45" t="n">
        <v>0</v>
      </c>
      <c r="BQ112" s="45" t="n">
        <v>0</v>
      </c>
      <c r="BR112" s="0" t="n">
        <f aca="false">AJ112*0.1</f>
        <v>1.362E-006</v>
      </c>
      <c r="BS112" s="0" t="n">
        <f aca="false">((((BJ112/R112)^2)+((BM112/AD112)^2))^(1/2))*AK112</f>
        <v>0.000416894842928935</v>
      </c>
      <c r="BT112" s="0" t="n">
        <f aca="false">((((BJ112/R112)^2)+((BN112/AE112)^2))^(1/2))*AL112</f>
        <v>0.0392749683275968</v>
      </c>
      <c r="BU112" s="0" t="n">
        <f aca="false">((((BJ112/R112)^2)+((BO112/AF112)^2))^(1/2))*AM112</f>
        <v>2.08447421464468E-005</v>
      </c>
      <c r="BV112" s="0" t="n">
        <f aca="false">((((BJ112/R112)^2)+((BP112/AG112)^2))^(1/2))*AN112</f>
        <v>0.00661820563149685</v>
      </c>
      <c r="BW112" s="0" t="n">
        <f aca="false">((((BJ112/R112)^2)+((BQ112/AH112)^2))^(1/2))*AO112</f>
        <v>26.0559276830585</v>
      </c>
      <c r="BX112" s="46" t="n">
        <f aca="false">((((BL112/AI112)^2)+((BR112/AJ112)^2))^(1/2))*AP112</f>
        <v>6.0210645885974E-006</v>
      </c>
    </row>
    <row r="113" customFormat="false" ht="30" hidden="false" customHeight="true" outlineLevel="0" collapsed="false">
      <c r="A113" s="24" t="n">
        <v>4.60906933470463</v>
      </c>
      <c r="B113" s="24" t="n">
        <v>-74.1363584640119</v>
      </c>
      <c r="C113" s="47" t="n">
        <v>25</v>
      </c>
      <c r="D113" s="47" t="n">
        <v>25</v>
      </c>
      <c r="E113" s="47" t="n">
        <v>1821</v>
      </c>
      <c r="F113" s="27" t="s">
        <v>408</v>
      </c>
      <c r="G113" s="28" t="s">
        <v>409</v>
      </c>
      <c r="H113" s="27" t="s">
        <v>410</v>
      </c>
      <c r="I113" s="28" t="s">
        <v>216</v>
      </c>
      <c r="J113" s="28" t="s">
        <v>76</v>
      </c>
      <c r="K113" s="55"/>
      <c r="L113" s="55"/>
      <c r="M113" s="28" t="n">
        <v>1975</v>
      </c>
      <c r="N113" s="29" t="s">
        <v>84</v>
      </c>
      <c r="O113" s="29" t="s">
        <v>85</v>
      </c>
      <c r="P113" s="50" t="n">
        <v>-0.015549305289661</v>
      </c>
      <c r="Q113" s="31" t="n">
        <v>2100</v>
      </c>
      <c r="R113" s="31" t="n">
        <v>1973.36483458148</v>
      </c>
      <c r="S113" s="29" t="s">
        <v>86</v>
      </c>
      <c r="T113" s="29" t="n">
        <f aca="false">((R113*Parámetros!$D$30)/1000)/Parámetros!$D$29</f>
        <v>1617.17947968716</v>
      </c>
      <c r="U113" s="29" t="s">
        <v>69</v>
      </c>
      <c r="V113" s="48" t="n">
        <f aca="false">IF(S113="m3_año",R113,IF(OR(O113="CG1",O113="CG3",O113="HG2"),T113,R113))</f>
        <v>1973.36483458148</v>
      </c>
      <c r="W113" s="28" t="n">
        <v>365</v>
      </c>
      <c r="X113" s="54"/>
      <c r="Y113" s="28"/>
      <c r="Z113" s="28" t="n">
        <v>8760</v>
      </c>
      <c r="AA113" s="32" t="s">
        <v>411</v>
      </c>
      <c r="AB113" s="32"/>
      <c r="AC113" s="33" t="s">
        <v>246</v>
      </c>
      <c r="AD113" s="33" t="n">
        <f aca="false">VLOOKUP($O113,Parámetros!$B$4:$H$25,3,0)</f>
        <v>12.7152226842523</v>
      </c>
      <c r="AE113" s="33" t="n">
        <f aca="false">VLOOKUP($O113,Parámetros!$B$4:$H$25,4,0)</f>
        <v>4.56382485732941</v>
      </c>
      <c r="AF113" s="33" t="n">
        <f aca="false">VLOOKUP($O113,Parámetros!$B$4:$H$25,5,0)</f>
        <v>12.0799261022882</v>
      </c>
      <c r="AG113" s="33" t="n">
        <f aca="false">VLOOKUP($O113,Parámetros!$B$4:$H$25,6,0)</f>
        <v>6.25</v>
      </c>
      <c r="AH113" s="33" t="n">
        <f aca="false">VLOOKUP($O113,Parámetros!$B$4:$H$25,7,0)</f>
        <v>2343</v>
      </c>
      <c r="AI113" s="2" t="n">
        <v>32831.976744186</v>
      </c>
      <c r="AJ113" s="2" t="n">
        <v>1.0442E-008</v>
      </c>
      <c r="AK113" s="34" t="n">
        <f aca="false">AD113*V113/1000000000</f>
        <v>2.50917733089762E-005</v>
      </c>
      <c r="AL113" s="34" t="n">
        <f aca="false">AE113*V113/1000000000</f>
        <v>9.0060914846427E-006</v>
      </c>
      <c r="AM113" s="34" t="n">
        <f aca="false">AF113*V113/1000000000</f>
        <v>2.38381013745985E-005</v>
      </c>
      <c r="AN113" s="34" t="n">
        <f aca="false">AG113*V113/1000000000</f>
        <v>1.23335302161343E-005</v>
      </c>
      <c r="AO113" s="34" t="n">
        <f aca="false">AH113*V113/1000000000</f>
        <v>0.00462359380742441</v>
      </c>
      <c r="AP113" s="35" t="n">
        <f aca="false">AJ113*AI113*EXP(P113*4)</f>
        <v>0.000322157918372109</v>
      </c>
      <c r="AQ113" s="36" t="n">
        <f aca="false">AK113/W113</f>
        <v>6.8744584408154E-008</v>
      </c>
      <c r="AR113" s="37" t="n">
        <f aca="false">AL113/W113</f>
        <v>2.46742232455964E-008</v>
      </c>
      <c r="AS113" s="37" t="n">
        <f aca="false">AM113/W113</f>
        <v>6.53098667797218E-008</v>
      </c>
      <c r="AT113" s="37" t="n">
        <f aca="false">AN113/W113</f>
        <v>3.37904937428336E-008</v>
      </c>
      <c r="AU113" s="37" t="n">
        <f aca="false">AO113/W113</f>
        <v>1.26673802943134E-005</v>
      </c>
      <c r="AV113" s="49" t="n">
        <f aca="false">AP113/W113</f>
        <v>8.8262443389619E-007</v>
      </c>
      <c r="AW113" s="39" t="n">
        <f aca="false">AK113*1000000</f>
        <v>25.0917733089762</v>
      </c>
      <c r="AX113" s="40" t="n">
        <f aca="false">AL113*1000000</f>
        <v>9.0060914846427</v>
      </c>
      <c r="AY113" s="40" t="n">
        <f aca="false">AM113*1000000</f>
        <v>23.8381013745985</v>
      </c>
      <c r="AZ113" s="40" t="n">
        <f aca="false">AN113*1000000</f>
        <v>12.3335302161343</v>
      </c>
      <c r="BA113" s="40" t="n">
        <f aca="false">AO113*1000000</f>
        <v>4623.59380742441</v>
      </c>
      <c r="BB113" s="41" t="n">
        <f aca="false">AP113*1000000</f>
        <v>322.157918372109</v>
      </c>
      <c r="BC113" s="39" t="n">
        <f aca="false">AQ113*1000000</f>
        <v>0.068744584408154</v>
      </c>
      <c r="BD113" s="40" t="n">
        <f aca="false">AR113*1000000</f>
        <v>0.0246742232455964</v>
      </c>
      <c r="BE113" s="40" t="n">
        <f aca="false">AS113*1000000</f>
        <v>0.0653098667797218</v>
      </c>
      <c r="BF113" s="40" t="n">
        <f aca="false">AT113*1000000</f>
        <v>0.0337904937428336</v>
      </c>
      <c r="BG113" s="40" t="n">
        <f aca="false">AU113*1000000</f>
        <v>12.6673802943134</v>
      </c>
      <c r="BH113" s="41" t="n">
        <f aca="false">AV113*1000000</f>
        <v>0.88262443389619</v>
      </c>
      <c r="BI113" s="0" t="n">
        <v>0.1</v>
      </c>
      <c r="BJ113" s="0" t="n">
        <f aca="false">R113*BI113</f>
        <v>197.336483458148</v>
      </c>
      <c r="BK113" s="0" t="n">
        <v>0.1</v>
      </c>
      <c r="BL113" s="0" t="n">
        <f aca="false">AI113*BK113</f>
        <v>3283.1976744186</v>
      </c>
      <c r="BM113" s="45" t="n">
        <v>8.79744109323615</v>
      </c>
      <c r="BN113" s="45" t="n">
        <v>3.62683450723467</v>
      </c>
      <c r="BO113" s="45" t="n">
        <v>10.0538529184284</v>
      </c>
      <c r="BP113" s="45" t="n">
        <v>12.5</v>
      </c>
      <c r="BQ113" s="45" t="n">
        <v>2343</v>
      </c>
      <c r="BR113" s="0" t="n">
        <f aca="false">AJ113*0.1</f>
        <v>1.0442E-009</v>
      </c>
      <c r="BS113" s="0" t="n">
        <f aca="false">((((BJ113/R113)^2)+((BM113/AD113)^2))^(1/2))*AK113</f>
        <v>1.75409533724148E-005</v>
      </c>
      <c r="BT113" s="0" t="n">
        <f aca="false">((((BJ113/R113)^2)+((BN113/AE113)^2))^(1/2))*AL113</f>
        <v>7.21350917220727E-006</v>
      </c>
      <c r="BU113" s="0" t="n">
        <f aca="false">((((BJ113/R113)^2)+((BO113/AF113)^2))^(1/2))*AM113</f>
        <v>1.99826166578033E-005</v>
      </c>
      <c r="BV113" s="0" t="n">
        <f aca="false">((((BJ113/R113)^2)+((BP113/AG113)^2))^(1/2))*AN113</f>
        <v>2.46978750107192E-005</v>
      </c>
      <c r="BW113" s="0" t="n">
        <f aca="false">((((BJ113/R113)^2)+((BQ113/AH113)^2))^(1/2))*AO113</f>
        <v>0.00464665426872001</v>
      </c>
      <c r="BX113" s="46" t="n">
        <f aca="false">((((BL113/AI113)^2)+((BR113/AJ113)^2))^(1/2))*AP113</f>
        <v>4.55600097387721E-005</v>
      </c>
    </row>
    <row r="114" customFormat="false" ht="15" hidden="false" customHeight="true" outlineLevel="0" collapsed="false">
      <c r="A114" s="24" t="n">
        <v>4.6109391765893</v>
      </c>
      <c r="B114" s="24" t="n">
        <v>-74.1362928858364</v>
      </c>
      <c r="C114" s="47" t="n">
        <v>25</v>
      </c>
      <c r="D114" s="47" t="n">
        <v>25</v>
      </c>
      <c r="E114" s="47" t="n">
        <v>1821</v>
      </c>
      <c r="F114" s="27" t="s">
        <v>412</v>
      </c>
      <c r="G114" s="28" t="s">
        <v>413</v>
      </c>
      <c r="H114" s="27" t="s">
        <v>414</v>
      </c>
      <c r="I114" s="28" t="s">
        <v>216</v>
      </c>
      <c r="J114" s="28" t="s">
        <v>76</v>
      </c>
      <c r="K114" s="28" t="n">
        <v>260.75</v>
      </c>
      <c r="L114" s="28"/>
      <c r="M114" s="28" t="n">
        <v>2000</v>
      </c>
      <c r="N114" s="29" t="s">
        <v>67</v>
      </c>
      <c r="O114" s="29" t="s">
        <v>415</v>
      </c>
      <c r="P114" s="53" t="n">
        <v>0.01</v>
      </c>
      <c r="Q114" s="31" t="n">
        <v>49286.0357142857</v>
      </c>
      <c r="R114" s="31" t="n">
        <v>51297.4369886594</v>
      </c>
      <c r="S114" s="29" t="s">
        <v>69</v>
      </c>
      <c r="T114" s="29"/>
      <c r="U114" s="29"/>
      <c r="V114" s="48" t="n">
        <f aca="false">IF(S114="m3_año",R114,IF(OR(O114="CG1",O114="CG3",O114="HG2"),T114,R114))</f>
        <v>51297.4369886594</v>
      </c>
      <c r="W114" s="28" t="n">
        <v>365</v>
      </c>
      <c r="X114" s="32" t="s">
        <v>78</v>
      </c>
      <c r="Y114" s="28" t="n">
        <v>31</v>
      </c>
      <c r="Z114" s="28" t="n">
        <v>2889</v>
      </c>
      <c r="AA114" s="32" t="s">
        <v>416</v>
      </c>
      <c r="AB114" s="32"/>
      <c r="AC114" s="33" t="s">
        <v>72</v>
      </c>
      <c r="AD114" s="33" t="n">
        <f aca="false">VLOOKUP($O114,Parámetros!$B$4:$H$25,3,0)</f>
        <v>196.356974196937</v>
      </c>
      <c r="AE114" s="33" t="n">
        <f aca="false">VLOOKUP($O114,Parámetros!$B$4:$H$25,4,0)</f>
        <v>1220.72799074218</v>
      </c>
      <c r="AF114" s="33" t="n">
        <f aca="false">VLOOKUP($O114,Parámetros!$B$4:$H$25,5,0)</f>
        <v>0.1</v>
      </c>
      <c r="AG114" s="33" t="n">
        <f aca="false">VLOOKUP($O114,Parámetros!$B$4:$H$25,6,0)</f>
        <v>640</v>
      </c>
      <c r="AH114" s="33" t="n">
        <f aca="false">VLOOKUP($O114,Parámetros!$B$4:$H$25,7,0)</f>
        <v>1920000</v>
      </c>
      <c r="AI114" s="2" t="n">
        <v>95073.8272033899</v>
      </c>
      <c r="AJ114" s="2" t="n">
        <v>2.57418E-006</v>
      </c>
      <c r="AK114" s="34" t="n">
        <f aca="false">AD114*V114/1000000000</f>
        <v>0.0100726095111512</v>
      </c>
      <c r="AL114" s="34" t="n">
        <f aca="false">AE114*V114/1000000000</f>
        <v>0.0626202171853898</v>
      </c>
      <c r="AM114" s="34" t="n">
        <f aca="false">AF114*V114/1000000000</f>
        <v>5.12974369886594E-006</v>
      </c>
      <c r="AN114" s="34" t="n">
        <f aca="false">AG114*V114/1000000000</f>
        <v>0.032830359672742</v>
      </c>
      <c r="AO114" s="34" t="n">
        <f aca="false">AH114*V114/1000000000</f>
        <v>98.491079018226</v>
      </c>
      <c r="AP114" s="35" t="n">
        <f aca="false">AJ114*AI114*EXP(P114*4)</f>
        <v>0.254725056851527</v>
      </c>
      <c r="AQ114" s="36" t="n">
        <f aca="false">AK114/W114</f>
        <v>2.75961904415101E-005</v>
      </c>
      <c r="AR114" s="37" t="n">
        <f aca="false">AL114/W114</f>
        <v>0.000171562238864082</v>
      </c>
      <c r="AS114" s="37" t="n">
        <f aca="false">AM114/W114</f>
        <v>1.40540923256601E-008</v>
      </c>
      <c r="AT114" s="37" t="n">
        <f aca="false">AN114/W114</f>
        <v>8.99461908842247E-005</v>
      </c>
      <c r="AU114" s="37" t="n">
        <f aca="false">AO114/W114</f>
        <v>0.269838572652674</v>
      </c>
      <c r="AV114" s="49" t="n">
        <f aca="false">AP114/W114</f>
        <v>0.000697876868086375</v>
      </c>
      <c r="AW114" s="39" t="n">
        <f aca="false">AK114*1000000</f>
        <v>10072.6095111512</v>
      </c>
      <c r="AX114" s="40" t="n">
        <f aca="false">AL114*1000000</f>
        <v>62620.2171853898</v>
      </c>
      <c r="AY114" s="40" t="n">
        <f aca="false">AM114*1000000</f>
        <v>5.12974369886594</v>
      </c>
      <c r="AZ114" s="40" t="n">
        <f aca="false">AN114*1000000</f>
        <v>32830.359672742</v>
      </c>
      <c r="BA114" s="40" t="n">
        <f aca="false">AO114*1000000</f>
        <v>98491079.018226</v>
      </c>
      <c r="BB114" s="41" t="n">
        <f aca="false">AP114*1000000</f>
        <v>254725.056851527</v>
      </c>
      <c r="BC114" s="39" t="n">
        <f aca="false">AQ114*1000000</f>
        <v>27.5961904415101</v>
      </c>
      <c r="BD114" s="40" t="n">
        <f aca="false">AR114*1000000</f>
        <v>171.562238864082</v>
      </c>
      <c r="BE114" s="40" t="n">
        <f aca="false">AS114*1000000</f>
        <v>0.0140540923256601</v>
      </c>
      <c r="BF114" s="40" t="n">
        <f aca="false">AT114*1000000</f>
        <v>89.9461908842247</v>
      </c>
      <c r="BG114" s="40" t="n">
        <f aca="false">AU114*1000000</f>
        <v>269838.572652674</v>
      </c>
      <c r="BH114" s="41" t="n">
        <f aca="false">AV114*1000000</f>
        <v>697.876868086375</v>
      </c>
      <c r="BI114" s="0" t="n">
        <v>0.1</v>
      </c>
      <c r="BJ114" s="0" t="n">
        <f aca="false">R114*BI114</f>
        <v>5129.74369886594</v>
      </c>
      <c r="BK114" s="0" t="n">
        <v>0.1</v>
      </c>
      <c r="BL114" s="0" t="n">
        <f aca="false">AI114*BK114</f>
        <v>9507.38272033899</v>
      </c>
      <c r="BM114" s="45" t="n">
        <v>187.562005220738</v>
      </c>
      <c r="BN114" s="45" t="n">
        <v>1012.03746873145</v>
      </c>
      <c r="BO114" s="45" t="n">
        <v>0</v>
      </c>
      <c r="BP114" s="45" t="n">
        <v>256</v>
      </c>
      <c r="BQ114" s="45" t="n">
        <v>384000</v>
      </c>
      <c r="BR114" s="0" t="n">
        <f aca="false">AJ114*0.1</f>
        <v>2.57418E-007</v>
      </c>
      <c r="BS114" s="0" t="n">
        <f aca="false">((((BJ114/R114)^2)+((BM114/AD114)^2))^(1/2))*AK114</f>
        <v>0.00967403108856164</v>
      </c>
      <c r="BT114" s="0" t="n">
        <f aca="false">((((BJ114/R114)^2)+((BN114/AE114)^2))^(1/2))*AL114</f>
        <v>0.0522912296142636</v>
      </c>
      <c r="BU114" s="0" t="n">
        <f aca="false">((((BJ114/R114)^2)+((BO114/AF114)^2))^(1/2))*AM114</f>
        <v>5.12974369886594E-007</v>
      </c>
      <c r="BV114" s="0" t="n">
        <f aca="false">((((BJ114/R114)^2)+((BP114/AG114)^2))^(1/2))*AN114</f>
        <v>0.0135363040657734</v>
      </c>
      <c r="BW114" s="0" t="n">
        <f aca="false">((((BJ114/R114)^2)+((BQ114/AH114)^2))^(1/2))*AO114</f>
        <v>22.0232747862057</v>
      </c>
      <c r="BX114" s="46" t="n">
        <f aca="false">((((BL114/AI114)^2)+((BR114/AJ114)^2))^(1/2))*AP114</f>
        <v>0.0360235630075687</v>
      </c>
    </row>
    <row r="115" customFormat="false" ht="15" hidden="false" customHeight="true" outlineLevel="0" collapsed="false">
      <c r="A115" s="24" t="n">
        <v>4.6109391765893</v>
      </c>
      <c r="B115" s="24" t="n">
        <v>-74.1362928858364</v>
      </c>
      <c r="C115" s="47" t="n">
        <v>25</v>
      </c>
      <c r="D115" s="47" t="n">
        <v>25</v>
      </c>
      <c r="E115" s="47" t="n">
        <v>1821</v>
      </c>
      <c r="F115" s="27" t="s">
        <v>412</v>
      </c>
      <c r="G115" s="28" t="s">
        <v>413</v>
      </c>
      <c r="H115" s="27" t="s">
        <v>414</v>
      </c>
      <c r="I115" s="28" t="s">
        <v>216</v>
      </c>
      <c r="J115" s="28" t="s">
        <v>76</v>
      </c>
      <c r="K115" s="28" t="n">
        <v>260.75</v>
      </c>
      <c r="L115" s="28"/>
      <c r="M115" s="28" t="n">
        <v>2000</v>
      </c>
      <c r="N115" s="29" t="s">
        <v>67</v>
      </c>
      <c r="O115" s="29" t="s">
        <v>415</v>
      </c>
      <c r="P115" s="53" t="n">
        <v>0.01</v>
      </c>
      <c r="Q115" s="31" t="n">
        <v>49286.0357142857</v>
      </c>
      <c r="R115" s="31" t="n">
        <v>51297.4369886594</v>
      </c>
      <c r="S115" s="29" t="s">
        <v>69</v>
      </c>
      <c r="T115" s="29"/>
      <c r="U115" s="29"/>
      <c r="V115" s="48" t="n">
        <f aca="false">IF(S115="m3_año",R115,IF(OR(O115="CG1",O115="CG3",O115="HG2"),T115,R115))</f>
        <v>51297.4369886594</v>
      </c>
      <c r="W115" s="28" t="n">
        <v>365</v>
      </c>
      <c r="X115" s="32" t="s">
        <v>78</v>
      </c>
      <c r="Y115" s="28" t="n">
        <v>31</v>
      </c>
      <c r="Z115" s="28" t="n">
        <v>2672</v>
      </c>
      <c r="AA115" s="32" t="s">
        <v>416</v>
      </c>
      <c r="AB115" s="32"/>
      <c r="AC115" s="33" t="s">
        <v>72</v>
      </c>
      <c r="AD115" s="33" t="n">
        <f aca="false">VLOOKUP($O115,Parámetros!$B$4:$H$25,3,0)</f>
        <v>196.356974196937</v>
      </c>
      <c r="AE115" s="33" t="n">
        <f aca="false">VLOOKUP($O115,Parámetros!$B$4:$H$25,4,0)</f>
        <v>1220.72799074218</v>
      </c>
      <c r="AF115" s="33" t="n">
        <f aca="false">VLOOKUP($O115,Parámetros!$B$4:$H$25,5,0)</f>
        <v>0.1</v>
      </c>
      <c r="AG115" s="33" t="n">
        <f aca="false">VLOOKUP($O115,Parámetros!$B$4:$H$25,6,0)</f>
        <v>640</v>
      </c>
      <c r="AH115" s="33" t="n">
        <f aca="false">VLOOKUP($O115,Parámetros!$B$4:$H$25,7,0)</f>
        <v>1920000</v>
      </c>
      <c r="AI115" s="2" t="n">
        <v>95073.8272033899</v>
      </c>
      <c r="AJ115" s="2" t="n">
        <v>2.57418E-006</v>
      </c>
      <c r="AK115" s="34" t="n">
        <f aca="false">AD115*V115/1000000000</f>
        <v>0.0100726095111512</v>
      </c>
      <c r="AL115" s="34" t="n">
        <f aca="false">AE115*V115/1000000000</f>
        <v>0.0626202171853898</v>
      </c>
      <c r="AM115" s="34" t="n">
        <f aca="false">AF115*V115/1000000000</f>
        <v>5.12974369886594E-006</v>
      </c>
      <c r="AN115" s="34" t="n">
        <f aca="false">AG115*V115/1000000000</f>
        <v>0.032830359672742</v>
      </c>
      <c r="AO115" s="34" t="n">
        <f aca="false">AH115*V115/1000000000</f>
        <v>98.491079018226</v>
      </c>
      <c r="AP115" s="35" t="n">
        <f aca="false">AJ115*AI115*EXP(P115*4)</f>
        <v>0.254725056851527</v>
      </c>
      <c r="AQ115" s="36" t="n">
        <f aca="false">AK115/W115</f>
        <v>2.75961904415101E-005</v>
      </c>
      <c r="AR115" s="37" t="n">
        <f aca="false">AL115/W115</f>
        <v>0.000171562238864082</v>
      </c>
      <c r="AS115" s="37" t="n">
        <f aca="false">AM115/W115</f>
        <v>1.40540923256601E-008</v>
      </c>
      <c r="AT115" s="37" t="n">
        <f aca="false">AN115/W115</f>
        <v>8.99461908842247E-005</v>
      </c>
      <c r="AU115" s="37" t="n">
        <f aca="false">AO115/W115</f>
        <v>0.269838572652674</v>
      </c>
      <c r="AV115" s="49" t="n">
        <f aca="false">AP115/W115</f>
        <v>0.000697876868086375</v>
      </c>
      <c r="AW115" s="39" t="n">
        <f aca="false">AK115*1000000</f>
        <v>10072.6095111512</v>
      </c>
      <c r="AX115" s="40" t="n">
        <f aca="false">AL115*1000000</f>
        <v>62620.2171853898</v>
      </c>
      <c r="AY115" s="40" t="n">
        <f aca="false">AM115*1000000</f>
        <v>5.12974369886594</v>
      </c>
      <c r="AZ115" s="40" t="n">
        <f aca="false">AN115*1000000</f>
        <v>32830.359672742</v>
      </c>
      <c r="BA115" s="40" t="n">
        <f aca="false">AO115*1000000</f>
        <v>98491079.018226</v>
      </c>
      <c r="BB115" s="41" t="n">
        <f aca="false">AP115*1000000</f>
        <v>254725.056851527</v>
      </c>
      <c r="BC115" s="39" t="n">
        <f aca="false">AQ115*1000000</f>
        <v>27.5961904415101</v>
      </c>
      <c r="BD115" s="40" t="n">
        <f aca="false">AR115*1000000</f>
        <v>171.562238864082</v>
      </c>
      <c r="BE115" s="40" t="n">
        <f aca="false">AS115*1000000</f>
        <v>0.0140540923256601</v>
      </c>
      <c r="BF115" s="40" t="n">
        <f aca="false">AT115*1000000</f>
        <v>89.9461908842247</v>
      </c>
      <c r="BG115" s="40" t="n">
        <f aca="false">AU115*1000000</f>
        <v>269838.572652674</v>
      </c>
      <c r="BH115" s="41" t="n">
        <f aca="false">AV115*1000000</f>
        <v>697.876868086375</v>
      </c>
      <c r="BI115" s="0" t="n">
        <v>0.1</v>
      </c>
      <c r="BJ115" s="0" t="n">
        <f aca="false">R115*BI115</f>
        <v>5129.74369886594</v>
      </c>
      <c r="BK115" s="0" t="n">
        <v>0.1</v>
      </c>
      <c r="BL115" s="0" t="n">
        <f aca="false">AI115*BK115</f>
        <v>9507.38272033899</v>
      </c>
      <c r="BM115" s="45" t="n">
        <v>187.562005220738</v>
      </c>
      <c r="BN115" s="45" t="n">
        <v>1012.03746873145</v>
      </c>
      <c r="BO115" s="45" t="n">
        <v>0</v>
      </c>
      <c r="BP115" s="45" t="n">
        <v>256</v>
      </c>
      <c r="BQ115" s="45" t="n">
        <v>384000</v>
      </c>
      <c r="BR115" s="0" t="n">
        <f aca="false">AJ115*0.1</f>
        <v>2.57418E-007</v>
      </c>
      <c r="BS115" s="0" t="n">
        <f aca="false">((((BJ115/R115)^2)+((BM115/AD115)^2))^(1/2))*AK115</f>
        <v>0.00967403108856164</v>
      </c>
      <c r="BT115" s="0" t="n">
        <f aca="false">((((BJ115/R115)^2)+((BN115/AE115)^2))^(1/2))*AL115</f>
        <v>0.0522912296142636</v>
      </c>
      <c r="BU115" s="0" t="n">
        <f aca="false">((((BJ115/R115)^2)+((BO115/AF115)^2))^(1/2))*AM115</f>
        <v>5.12974369886594E-007</v>
      </c>
      <c r="BV115" s="0" t="n">
        <f aca="false">((((BJ115/R115)^2)+((BP115/AG115)^2))^(1/2))*AN115</f>
        <v>0.0135363040657734</v>
      </c>
      <c r="BW115" s="0" t="n">
        <f aca="false">((((BJ115/R115)^2)+((BQ115/AH115)^2))^(1/2))*AO115</f>
        <v>22.0232747862057</v>
      </c>
      <c r="BX115" s="46" t="n">
        <f aca="false">((((BL115/AI115)^2)+((BR115/AJ115)^2))^(1/2))*AP115</f>
        <v>0.0360235630075687</v>
      </c>
    </row>
    <row r="116" customFormat="false" ht="15" hidden="false" customHeight="true" outlineLevel="0" collapsed="false">
      <c r="A116" s="24" t="n">
        <v>4.6109391765893</v>
      </c>
      <c r="B116" s="24" t="n">
        <v>-74.1362928858364</v>
      </c>
      <c r="C116" s="47" t="n">
        <v>25</v>
      </c>
      <c r="D116" s="47" t="n">
        <v>25</v>
      </c>
      <c r="E116" s="47" t="n">
        <v>1821</v>
      </c>
      <c r="F116" s="27" t="s">
        <v>412</v>
      </c>
      <c r="G116" s="28" t="s">
        <v>413</v>
      </c>
      <c r="H116" s="27" t="s">
        <v>414</v>
      </c>
      <c r="I116" s="28" t="s">
        <v>216</v>
      </c>
      <c r="J116" s="28" t="s">
        <v>76</v>
      </c>
      <c r="K116" s="28" t="n">
        <v>260.75</v>
      </c>
      <c r="L116" s="28"/>
      <c r="M116" s="28" t="n">
        <v>2000</v>
      </c>
      <c r="N116" s="29" t="s">
        <v>67</v>
      </c>
      <c r="O116" s="29" t="s">
        <v>415</v>
      </c>
      <c r="P116" s="53" t="n">
        <v>0.01</v>
      </c>
      <c r="Q116" s="31" t="n">
        <v>49286.0357142857</v>
      </c>
      <c r="R116" s="31" t="n">
        <v>51297.4369886594</v>
      </c>
      <c r="S116" s="29" t="s">
        <v>69</v>
      </c>
      <c r="T116" s="29"/>
      <c r="U116" s="29"/>
      <c r="V116" s="48" t="n">
        <f aca="false">IF(S116="m3_año",R116,IF(OR(O116="CG1",O116="CG3",O116="HG2"),T116,R116))</f>
        <v>51297.4369886594</v>
      </c>
      <c r="W116" s="28" t="n">
        <v>365</v>
      </c>
      <c r="X116" s="32" t="s">
        <v>78</v>
      </c>
      <c r="Y116" s="28" t="n">
        <v>31</v>
      </c>
      <c r="Z116" s="28" t="n">
        <v>2672</v>
      </c>
      <c r="AA116" s="32" t="s">
        <v>416</v>
      </c>
      <c r="AB116" s="32"/>
      <c r="AC116" s="33" t="s">
        <v>72</v>
      </c>
      <c r="AD116" s="33" t="n">
        <f aca="false">VLOOKUP($O116,Parámetros!$B$4:$H$25,3,0)</f>
        <v>196.356974196937</v>
      </c>
      <c r="AE116" s="33" t="n">
        <f aca="false">VLOOKUP($O116,Parámetros!$B$4:$H$25,4,0)</f>
        <v>1220.72799074218</v>
      </c>
      <c r="AF116" s="33" t="n">
        <f aca="false">VLOOKUP($O116,Parámetros!$B$4:$H$25,5,0)</f>
        <v>0.1</v>
      </c>
      <c r="AG116" s="33" t="n">
        <f aca="false">VLOOKUP($O116,Parámetros!$B$4:$H$25,6,0)</f>
        <v>640</v>
      </c>
      <c r="AH116" s="33" t="n">
        <f aca="false">VLOOKUP($O116,Parámetros!$B$4:$H$25,7,0)</f>
        <v>1920000</v>
      </c>
      <c r="AI116" s="2" t="n">
        <v>95073.8272033899</v>
      </c>
      <c r="AJ116" s="2" t="n">
        <v>2.57418E-006</v>
      </c>
      <c r="AK116" s="34" t="n">
        <f aca="false">AD116*V116/1000000000</f>
        <v>0.0100726095111512</v>
      </c>
      <c r="AL116" s="34" t="n">
        <f aca="false">AE116*V116/1000000000</f>
        <v>0.0626202171853898</v>
      </c>
      <c r="AM116" s="34" t="n">
        <f aca="false">AF116*V116/1000000000</f>
        <v>5.12974369886594E-006</v>
      </c>
      <c r="AN116" s="34" t="n">
        <f aca="false">AG116*V116/1000000000</f>
        <v>0.032830359672742</v>
      </c>
      <c r="AO116" s="34" t="n">
        <f aca="false">AH116*V116/1000000000</f>
        <v>98.491079018226</v>
      </c>
      <c r="AP116" s="35" t="n">
        <f aca="false">AJ116*AI116*EXP(P116*4)</f>
        <v>0.254725056851527</v>
      </c>
      <c r="AQ116" s="36" t="n">
        <f aca="false">AK116/W116</f>
        <v>2.75961904415101E-005</v>
      </c>
      <c r="AR116" s="37" t="n">
        <f aca="false">AL116/W116</f>
        <v>0.000171562238864082</v>
      </c>
      <c r="AS116" s="37" t="n">
        <f aca="false">AM116/W116</f>
        <v>1.40540923256601E-008</v>
      </c>
      <c r="AT116" s="37" t="n">
        <f aca="false">AN116/W116</f>
        <v>8.99461908842247E-005</v>
      </c>
      <c r="AU116" s="37" t="n">
        <f aca="false">AO116/W116</f>
        <v>0.269838572652674</v>
      </c>
      <c r="AV116" s="49" t="n">
        <f aca="false">AP116/W116</f>
        <v>0.000697876868086375</v>
      </c>
      <c r="AW116" s="39" t="n">
        <f aca="false">AK116*1000000</f>
        <v>10072.6095111512</v>
      </c>
      <c r="AX116" s="40" t="n">
        <f aca="false">AL116*1000000</f>
        <v>62620.2171853898</v>
      </c>
      <c r="AY116" s="40" t="n">
        <f aca="false">AM116*1000000</f>
        <v>5.12974369886594</v>
      </c>
      <c r="AZ116" s="40" t="n">
        <f aca="false">AN116*1000000</f>
        <v>32830.359672742</v>
      </c>
      <c r="BA116" s="40" t="n">
        <f aca="false">AO116*1000000</f>
        <v>98491079.018226</v>
      </c>
      <c r="BB116" s="41" t="n">
        <f aca="false">AP116*1000000</f>
        <v>254725.056851527</v>
      </c>
      <c r="BC116" s="39" t="n">
        <f aca="false">AQ116*1000000</f>
        <v>27.5961904415101</v>
      </c>
      <c r="BD116" s="40" t="n">
        <f aca="false">AR116*1000000</f>
        <v>171.562238864082</v>
      </c>
      <c r="BE116" s="40" t="n">
        <f aca="false">AS116*1000000</f>
        <v>0.0140540923256601</v>
      </c>
      <c r="BF116" s="40" t="n">
        <f aca="false">AT116*1000000</f>
        <v>89.9461908842247</v>
      </c>
      <c r="BG116" s="40" t="n">
        <f aca="false">AU116*1000000</f>
        <v>269838.572652674</v>
      </c>
      <c r="BH116" s="41" t="n">
        <f aca="false">AV116*1000000</f>
        <v>697.876868086375</v>
      </c>
      <c r="BI116" s="0" t="n">
        <v>0.1</v>
      </c>
      <c r="BJ116" s="0" t="n">
        <f aca="false">R116*BI116</f>
        <v>5129.74369886594</v>
      </c>
      <c r="BK116" s="0" t="n">
        <v>0.1</v>
      </c>
      <c r="BL116" s="0" t="n">
        <f aca="false">AI116*BK116</f>
        <v>9507.38272033899</v>
      </c>
      <c r="BM116" s="45" t="n">
        <v>187.562005220738</v>
      </c>
      <c r="BN116" s="45" t="n">
        <v>1012.03746873145</v>
      </c>
      <c r="BO116" s="45" t="n">
        <v>0</v>
      </c>
      <c r="BP116" s="45" t="n">
        <v>256</v>
      </c>
      <c r="BQ116" s="45" t="n">
        <v>384000</v>
      </c>
      <c r="BR116" s="0" t="n">
        <f aca="false">AJ116*0.1</f>
        <v>2.57418E-007</v>
      </c>
      <c r="BS116" s="0" t="n">
        <f aca="false">((((BJ116/R116)^2)+((BM116/AD116)^2))^(1/2))*AK116</f>
        <v>0.00967403108856164</v>
      </c>
      <c r="BT116" s="0" t="n">
        <f aca="false">((((BJ116/R116)^2)+((BN116/AE116)^2))^(1/2))*AL116</f>
        <v>0.0522912296142636</v>
      </c>
      <c r="BU116" s="0" t="n">
        <f aca="false">((((BJ116/R116)^2)+((BO116/AF116)^2))^(1/2))*AM116</f>
        <v>5.12974369886594E-007</v>
      </c>
      <c r="BV116" s="0" t="n">
        <f aca="false">((((BJ116/R116)^2)+((BP116/AG116)^2))^(1/2))*AN116</f>
        <v>0.0135363040657734</v>
      </c>
      <c r="BW116" s="0" t="n">
        <f aca="false">((((BJ116/R116)^2)+((BQ116/AH116)^2))^(1/2))*AO116</f>
        <v>22.0232747862057</v>
      </c>
      <c r="BX116" s="46" t="n">
        <f aca="false">((((BL116/AI116)^2)+((BR116/AJ116)^2))^(1/2))*AP116</f>
        <v>0.0360235630075687</v>
      </c>
    </row>
    <row r="117" customFormat="false" ht="15" hidden="false" customHeight="true" outlineLevel="0" collapsed="false">
      <c r="A117" s="24" t="n">
        <v>4.6109391765893</v>
      </c>
      <c r="B117" s="24" t="n">
        <v>-74.1362928858364</v>
      </c>
      <c r="C117" s="47" t="n">
        <v>25</v>
      </c>
      <c r="D117" s="47" t="n">
        <v>25</v>
      </c>
      <c r="E117" s="47" t="n">
        <v>1821</v>
      </c>
      <c r="F117" s="27" t="s">
        <v>412</v>
      </c>
      <c r="G117" s="28" t="s">
        <v>413</v>
      </c>
      <c r="H117" s="27" t="s">
        <v>414</v>
      </c>
      <c r="I117" s="28" t="s">
        <v>216</v>
      </c>
      <c r="J117" s="28" t="s">
        <v>76</v>
      </c>
      <c r="K117" s="28" t="n">
        <v>260.75</v>
      </c>
      <c r="L117" s="28"/>
      <c r="M117" s="28" t="n">
        <v>1998</v>
      </c>
      <c r="N117" s="29" t="s">
        <v>67</v>
      </c>
      <c r="O117" s="29" t="s">
        <v>415</v>
      </c>
      <c r="P117" s="53" t="n">
        <v>0.01</v>
      </c>
      <c r="Q117" s="31" t="n">
        <v>49286.0357142857</v>
      </c>
      <c r="R117" s="31" t="n">
        <v>51297.4369886594</v>
      </c>
      <c r="S117" s="29" t="s">
        <v>69</v>
      </c>
      <c r="T117" s="29"/>
      <c r="U117" s="29"/>
      <c r="V117" s="48" t="n">
        <f aca="false">IF(S117="m3_año",R117,IF(OR(O117="CG1",O117="CG3",O117="HG2"),T117,R117))</f>
        <v>51297.4369886594</v>
      </c>
      <c r="W117" s="28" t="n">
        <v>365</v>
      </c>
      <c r="X117" s="32" t="s">
        <v>78</v>
      </c>
      <c r="Y117" s="28" t="n">
        <v>31</v>
      </c>
      <c r="Z117" s="28" t="n">
        <v>2672</v>
      </c>
      <c r="AA117" s="32" t="s">
        <v>416</v>
      </c>
      <c r="AB117" s="32"/>
      <c r="AC117" s="33" t="s">
        <v>72</v>
      </c>
      <c r="AD117" s="33" t="n">
        <f aca="false">VLOOKUP($O117,Parámetros!$B$4:$H$25,3,0)</f>
        <v>196.356974196937</v>
      </c>
      <c r="AE117" s="33" t="n">
        <f aca="false">VLOOKUP($O117,Parámetros!$B$4:$H$25,4,0)</f>
        <v>1220.72799074218</v>
      </c>
      <c r="AF117" s="33" t="n">
        <f aca="false">VLOOKUP($O117,Parámetros!$B$4:$H$25,5,0)</f>
        <v>0.1</v>
      </c>
      <c r="AG117" s="33" t="n">
        <f aca="false">VLOOKUP($O117,Parámetros!$B$4:$H$25,6,0)</f>
        <v>640</v>
      </c>
      <c r="AH117" s="33" t="n">
        <f aca="false">VLOOKUP($O117,Parámetros!$B$4:$H$25,7,0)</f>
        <v>1920000</v>
      </c>
      <c r="AI117" s="2" t="n">
        <v>95073.8272033899</v>
      </c>
      <c r="AJ117" s="2" t="n">
        <v>2.57418E-006</v>
      </c>
      <c r="AK117" s="34" t="n">
        <f aca="false">AD117*V117/1000000000</f>
        <v>0.0100726095111512</v>
      </c>
      <c r="AL117" s="34" t="n">
        <f aca="false">AE117*V117/1000000000</f>
        <v>0.0626202171853898</v>
      </c>
      <c r="AM117" s="34" t="n">
        <f aca="false">AF117*V117/1000000000</f>
        <v>5.12974369886594E-006</v>
      </c>
      <c r="AN117" s="34" t="n">
        <f aca="false">AG117*V117/1000000000</f>
        <v>0.032830359672742</v>
      </c>
      <c r="AO117" s="34" t="n">
        <f aca="false">AH117*V117/1000000000</f>
        <v>98.491079018226</v>
      </c>
      <c r="AP117" s="35" t="n">
        <f aca="false">AJ117*AI117*EXP(P117*4)</f>
        <v>0.254725056851527</v>
      </c>
      <c r="AQ117" s="36" t="n">
        <f aca="false">AK117/W117</f>
        <v>2.75961904415101E-005</v>
      </c>
      <c r="AR117" s="37" t="n">
        <f aca="false">AL117/W117</f>
        <v>0.000171562238864082</v>
      </c>
      <c r="AS117" s="37" t="n">
        <f aca="false">AM117/W117</f>
        <v>1.40540923256601E-008</v>
      </c>
      <c r="AT117" s="37" t="n">
        <f aca="false">AN117/W117</f>
        <v>8.99461908842247E-005</v>
      </c>
      <c r="AU117" s="37" t="n">
        <f aca="false">AO117/W117</f>
        <v>0.269838572652674</v>
      </c>
      <c r="AV117" s="49" t="n">
        <f aca="false">AP117/W117</f>
        <v>0.000697876868086375</v>
      </c>
      <c r="AW117" s="39" t="n">
        <f aca="false">AK117*1000000</f>
        <v>10072.6095111512</v>
      </c>
      <c r="AX117" s="40" t="n">
        <f aca="false">AL117*1000000</f>
        <v>62620.2171853898</v>
      </c>
      <c r="AY117" s="40" t="n">
        <f aca="false">AM117*1000000</f>
        <v>5.12974369886594</v>
      </c>
      <c r="AZ117" s="40" t="n">
        <f aca="false">AN117*1000000</f>
        <v>32830.359672742</v>
      </c>
      <c r="BA117" s="40" t="n">
        <f aca="false">AO117*1000000</f>
        <v>98491079.018226</v>
      </c>
      <c r="BB117" s="41" t="n">
        <f aca="false">AP117*1000000</f>
        <v>254725.056851527</v>
      </c>
      <c r="BC117" s="39" t="n">
        <f aca="false">AQ117*1000000</f>
        <v>27.5961904415101</v>
      </c>
      <c r="BD117" s="40" t="n">
        <f aca="false">AR117*1000000</f>
        <v>171.562238864082</v>
      </c>
      <c r="BE117" s="40" t="n">
        <f aca="false">AS117*1000000</f>
        <v>0.0140540923256601</v>
      </c>
      <c r="BF117" s="40" t="n">
        <f aca="false">AT117*1000000</f>
        <v>89.9461908842247</v>
      </c>
      <c r="BG117" s="40" t="n">
        <f aca="false">AU117*1000000</f>
        <v>269838.572652674</v>
      </c>
      <c r="BH117" s="41" t="n">
        <f aca="false">AV117*1000000</f>
        <v>697.876868086375</v>
      </c>
      <c r="BI117" s="0" t="n">
        <v>0.1</v>
      </c>
      <c r="BJ117" s="0" t="n">
        <f aca="false">R117*BI117</f>
        <v>5129.74369886594</v>
      </c>
      <c r="BK117" s="0" t="n">
        <v>0.1</v>
      </c>
      <c r="BL117" s="0" t="n">
        <f aca="false">AI117*BK117</f>
        <v>9507.38272033899</v>
      </c>
      <c r="BM117" s="45" t="n">
        <v>187.562005220738</v>
      </c>
      <c r="BN117" s="45" t="n">
        <v>1012.03746873145</v>
      </c>
      <c r="BO117" s="45" t="n">
        <v>0</v>
      </c>
      <c r="BP117" s="45" t="n">
        <v>256</v>
      </c>
      <c r="BQ117" s="45" t="n">
        <v>384000</v>
      </c>
      <c r="BR117" s="0" t="n">
        <f aca="false">AJ117*0.1</f>
        <v>2.57418E-007</v>
      </c>
      <c r="BS117" s="0" t="n">
        <f aca="false">((((BJ117/R117)^2)+((BM117/AD117)^2))^(1/2))*AK117</f>
        <v>0.00967403108856164</v>
      </c>
      <c r="BT117" s="0" t="n">
        <f aca="false">((((BJ117/R117)^2)+((BN117/AE117)^2))^(1/2))*AL117</f>
        <v>0.0522912296142636</v>
      </c>
      <c r="BU117" s="0" t="n">
        <f aca="false">((((BJ117/R117)^2)+((BO117/AF117)^2))^(1/2))*AM117</f>
        <v>5.12974369886594E-007</v>
      </c>
      <c r="BV117" s="0" t="n">
        <f aca="false">((((BJ117/R117)^2)+((BP117/AG117)^2))^(1/2))*AN117</f>
        <v>0.0135363040657734</v>
      </c>
      <c r="BW117" s="0" t="n">
        <f aca="false">((((BJ117/R117)^2)+((BQ117/AH117)^2))^(1/2))*AO117</f>
        <v>22.0232747862057</v>
      </c>
      <c r="BX117" s="46" t="n">
        <f aca="false">((((BL117/AI117)^2)+((BR117/AJ117)^2))^(1/2))*AP117</f>
        <v>0.0360235630075687</v>
      </c>
    </row>
    <row r="118" customFormat="false" ht="15" hidden="false" customHeight="true" outlineLevel="0" collapsed="false">
      <c r="A118" s="24" t="n">
        <v>4.6109391765893</v>
      </c>
      <c r="B118" s="24" t="n">
        <v>-74.1362928858364</v>
      </c>
      <c r="C118" s="47" t="n">
        <v>25</v>
      </c>
      <c r="D118" s="47" t="n">
        <v>25</v>
      </c>
      <c r="E118" s="47" t="n">
        <v>1821</v>
      </c>
      <c r="F118" s="27" t="s">
        <v>412</v>
      </c>
      <c r="G118" s="28" t="s">
        <v>413</v>
      </c>
      <c r="H118" s="27" t="s">
        <v>414</v>
      </c>
      <c r="I118" s="28" t="s">
        <v>216</v>
      </c>
      <c r="J118" s="28" t="s">
        <v>76</v>
      </c>
      <c r="K118" s="28" t="n">
        <v>260.75</v>
      </c>
      <c r="L118" s="28"/>
      <c r="M118" s="28" t="n">
        <v>2000</v>
      </c>
      <c r="N118" s="29" t="s">
        <v>67</v>
      </c>
      <c r="O118" s="29" t="s">
        <v>415</v>
      </c>
      <c r="P118" s="53" t="n">
        <v>0.01</v>
      </c>
      <c r="Q118" s="31" t="n">
        <v>49286.0357142857</v>
      </c>
      <c r="R118" s="31" t="n">
        <v>51297.4369886594</v>
      </c>
      <c r="S118" s="29" t="s">
        <v>69</v>
      </c>
      <c r="T118" s="29"/>
      <c r="U118" s="29"/>
      <c r="V118" s="48" t="n">
        <f aca="false">IF(S118="m3_año",R118,IF(OR(O118="CG1",O118="CG3",O118="HG2"),T118,R118))</f>
        <v>51297.4369886594</v>
      </c>
      <c r="W118" s="28" t="n">
        <v>365</v>
      </c>
      <c r="X118" s="32" t="s">
        <v>78</v>
      </c>
      <c r="Y118" s="28" t="n">
        <v>31</v>
      </c>
      <c r="Z118" s="28" t="n">
        <v>2672</v>
      </c>
      <c r="AA118" s="32" t="s">
        <v>416</v>
      </c>
      <c r="AB118" s="32"/>
      <c r="AC118" s="33" t="s">
        <v>72</v>
      </c>
      <c r="AD118" s="33" t="n">
        <f aca="false">VLOOKUP($O118,Parámetros!$B$4:$H$25,3,0)</f>
        <v>196.356974196937</v>
      </c>
      <c r="AE118" s="33" t="n">
        <f aca="false">VLOOKUP($O118,Parámetros!$B$4:$H$25,4,0)</f>
        <v>1220.72799074218</v>
      </c>
      <c r="AF118" s="33" t="n">
        <f aca="false">VLOOKUP($O118,Parámetros!$B$4:$H$25,5,0)</f>
        <v>0.1</v>
      </c>
      <c r="AG118" s="33" t="n">
        <f aca="false">VLOOKUP($O118,Parámetros!$B$4:$H$25,6,0)</f>
        <v>640</v>
      </c>
      <c r="AH118" s="33" t="n">
        <f aca="false">VLOOKUP($O118,Parámetros!$B$4:$H$25,7,0)</f>
        <v>1920000</v>
      </c>
      <c r="AI118" s="2" t="n">
        <v>95073.8272033899</v>
      </c>
      <c r="AJ118" s="2" t="n">
        <v>2.57418E-006</v>
      </c>
      <c r="AK118" s="34" t="n">
        <f aca="false">AD118*V118/1000000000</f>
        <v>0.0100726095111512</v>
      </c>
      <c r="AL118" s="34" t="n">
        <f aca="false">AE118*V118/1000000000</f>
        <v>0.0626202171853898</v>
      </c>
      <c r="AM118" s="34" t="n">
        <f aca="false">AF118*V118/1000000000</f>
        <v>5.12974369886594E-006</v>
      </c>
      <c r="AN118" s="34" t="n">
        <f aca="false">AG118*V118/1000000000</f>
        <v>0.032830359672742</v>
      </c>
      <c r="AO118" s="34" t="n">
        <f aca="false">AH118*V118/1000000000</f>
        <v>98.491079018226</v>
      </c>
      <c r="AP118" s="35" t="n">
        <f aca="false">AJ118*AI118*EXP(P118*4)</f>
        <v>0.254725056851527</v>
      </c>
      <c r="AQ118" s="36" t="n">
        <f aca="false">AK118/W118</f>
        <v>2.75961904415101E-005</v>
      </c>
      <c r="AR118" s="37" t="n">
        <f aca="false">AL118/W118</f>
        <v>0.000171562238864082</v>
      </c>
      <c r="AS118" s="37" t="n">
        <f aca="false">AM118/W118</f>
        <v>1.40540923256601E-008</v>
      </c>
      <c r="AT118" s="37" t="n">
        <f aca="false">AN118/W118</f>
        <v>8.99461908842247E-005</v>
      </c>
      <c r="AU118" s="37" t="n">
        <f aca="false">AO118/W118</f>
        <v>0.269838572652674</v>
      </c>
      <c r="AV118" s="49" t="n">
        <f aca="false">AP118/W118</f>
        <v>0.000697876868086375</v>
      </c>
      <c r="AW118" s="39" t="n">
        <f aca="false">AK118*1000000</f>
        <v>10072.6095111512</v>
      </c>
      <c r="AX118" s="40" t="n">
        <f aca="false">AL118*1000000</f>
        <v>62620.2171853898</v>
      </c>
      <c r="AY118" s="40" t="n">
        <f aca="false">AM118*1000000</f>
        <v>5.12974369886594</v>
      </c>
      <c r="AZ118" s="40" t="n">
        <f aca="false">AN118*1000000</f>
        <v>32830.359672742</v>
      </c>
      <c r="BA118" s="40" t="n">
        <f aca="false">AO118*1000000</f>
        <v>98491079.018226</v>
      </c>
      <c r="BB118" s="41" t="n">
        <f aca="false">AP118*1000000</f>
        <v>254725.056851527</v>
      </c>
      <c r="BC118" s="39" t="n">
        <f aca="false">AQ118*1000000</f>
        <v>27.5961904415101</v>
      </c>
      <c r="BD118" s="40" t="n">
        <f aca="false">AR118*1000000</f>
        <v>171.562238864082</v>
      </c>
      <c r="BE118" s="40" t="n">
        <f aca="false">AS118*1000000</f>
        <v>0.0140540923256601</v>
      </c>
      <c r="BF118" s="40" t="n">
        <f aca="false">AT118*1000000</f>
        <v>89.9461908842247</v>
      </c>
      <c r="BG118" s="40" t="n">
        <f aca="false">AU118*1000000</f>
        <v>269838.572652674</v>
      </c>
      <c r="BH118" s="41" t="n">
        <f aca="false">AV118*1000000</f>
        <v>697.876868086375</v>
      </c>
      <c r="BI118" s="0" t="n">
        <v>0.1</v>
      </c>
      <c r="BJ118" s="0" t="n">
        <f aca="false">R118*BI118</f>
        <v>5129.74369886594</v>
      </c>
      <c r="BK118" s="0" t="n">
        <v>0.1</v>
      </c>
      <c r="BL118" s="0" t="n">
        <f aca="false">AI118*BK118</f>
        <v>9507.38272033899</v>
      </c>
      <c r="BM118" s="45" t="n">
        <v>187.562005220738</v>
      </c>
      <c r="BN118" s="45" t="n">
        <v>1012.03746873145</v>
      </c>
      <c r="BO118" s="45" t="n">
        <v>0</v>
      </c>
      <c r="BP118" s="45" t="n">
        <v>256</v>
      </c>
      <c r="BQ118" s="45" t="n">
        <v>384000</v>
      </c>
      <c r="BR118" s="0" t="n">
        <f aca="false">AJ118*0.1</f>
        <v>2.57418E-007</v>
      </c>
      <c r="BS118" s="0" t="n">
        <f aca="false">((((BJ118/R118)^2)+((BM118/AD118)^2))^(1/2))*AK118</f>
        <v>0.00967403108856164</v>
      </c>
      <c r="BT118" s="0" t="n">
        <f aca="false">((((BJ118/R118)^2)+((BN118/AE118)^2))^(1/2))*AL118</f>
        <v>0.0522912296142636</v>
      </c>
      <c r="BU118" s="0" t="n">
        <f aca="false">((((BJ118/R118)^2)+((BO118/AF118)^2))^(1/2))*AM118</f>
        <v>5.12974369886594E-007</v>
      </c>
      <c r="BV118" s="0" t="n">
        <f aca="false">((((BJ118/R118)^2)+((BP118/AG118)^2))^(1/2))*AN118</f>
        <v>0.0135363040657734</v>
      </c>
      <c r="BW118" s="0" t="n">
        <f aca="false">((((BJ118/R118)^2)+((BQ118/AH118)^2))^(1/2))*AO118</f>
        <v>22.0232747862057</v>
      </c>
      <c r="BX118" s="46" t="n">
        <f aca="false">((((BL118/AI118)^2)+((BR118/AJ118)^2))^(1/2))*AP118</f>
        <v>0.0360235630075687</v>
      </c>
    </row>
    <row r="119" customFormat="false" ht="15" hidden="false" customHeight="true" outlineLevel="0" collapsed="false">
      <c r="A119" s="24" t="n">
        <v>4.6109391765893</v>
      </c>
      <c r="B119" s="24" t="n">
        <v>-74.1362928858364</v>
      </c>
      <c r="C119" s="47" t="n">
        <v>25</v>
      </c>
      <c r="D119" s="47" t="n">
        <v>25</v>
      </c>
      <c r="E119" s="47" t="n">
        <v>1821</v>
      </c>
      <c r="F119" s="27" t="s">
        <v>412</v>
      </c>
      <c r="G119" s="28" t="s">
        <v>413</v>
      </c>
      <c r="H119" s="27" t="s">
        <v>414</v>
      </c>
      <c r="I119" s="28" t="s">
        <v>216</v>
      </c>
      <c r="J119" s="28" t="s">
        <v>76</v>
      </c>
      <c r="K119" s="28" t="n">
        <v>260.75</v>
      </c>
      <c r="L119" s="28"/>
      <c r="M119" s="28" t="n">
        <v>2000</v>
      </c>
      <c r="N119" s="29" t="s">
        <v>67</v>
      </c>
      <c r="O119" s="29" t="s">
        <v>415</v>
      </c>
      <c r="P119" s="53" t="n">
        <v>0.01</v>
      </c>
      <c r="Q119" s="31" t="n">
        <v>49286.0357142857</v>
      </c>
      <c r="R119" s="31" t="n">
        <v>51297.4369886594</v>
      </c>
      <c r="S119" s="29" t="s">
        <v>69</v>
      </c>
      <c r="T119" s="29"/>
      <c r="U119" s="29"/>
      <c r="V119" s="48" t="n">
        <f aca="false">IF(S119="m3_año",R119,IF(OR(O119="CG1",O119="CG3",O119="HG2"),T119,R119))</f>
        <v>51297.4369886594</v>
      </c>
      <c r="W119" s="28" t="n">
        <v>365</v>
      </c>
      <c r="X119" s="32" t="s">
        <v>78</v>
      </c>
      <c r="Y119" s="28" t="n">
        <v>31</v>
      </c>
      <c r="Z119" s="28" t="n">
        <v>2672</v>
      </c>
      <c r="AA119" s="32" t="s">
        <v>416</v>
      </c>
      <c r="AB119" s="32"/>
      <c r="AC119" s="33" t="s">
        <v>72</v>
      </c>
      <c r="AD119" s="33" t="n">
        <f aca="false">VLOOKUP($O119,Parámetros!$B$4:$H$25,3,0)</f>
        <v>196.356974196937</v>
      </c>
      <c r="AE119" s="33" t="n">
        <f aca="false">VLOOKUP($O119,Parámetros!$B$4:$H$25,4,0)</f>
        <v>1220.72799074218</v>
      </c>
      <c r="AF119" s="33" t="n">
        <f aca="false">VLOOKUP($O119,Parámetros!$B$4:$H$25,5,0)</f>
        <v>0.1</v>
      </c>
      <c r="AG119" s="33" t="n">
        <f aca="false">VLOOKUP($O119,Parámetros!$B$4:$H$25,6,0)</f>
        <v>640</v>
      </c>
      <c r="AH119" s="33" t="n">
        <f aca="false">VLOOKUP($O119,Parámetros!$B$4:$H$25,7,0)</f>
        <v>1920000</v>
      </c>
      <c r="AI119" s="2" t="n">
        <v>95073.8272033899</v>
      </c>
      <c r="AJ119" s="2" t="n">
        <v>2.57418E-006</v>
      </c>
      <c r="AK119" s="34" t="n">
        <f aca="false">AD119*V119/1000000000</f>
        <v>0.0100726095111512</v>
      </c>
      <c r="AL119" s="34" t="n">
        <f aca="false">AE119*V119/1000000000</f>
        <v>0.0626202171853898</v>
      </c>
      <c r="AM119" s="34" t="n">
        <f aca="false">AF119*V119/1000000000</f>
        <v>5.12974369886594E-006</v>
      </c>
      <c r="AN119" s="34" t="n">
        <f aca="false">AG119*V119/1000000000</f>
        <v>0.032830359672742</v>
      </c>
      <c r="AO119" s="34" t="n">
        <f aca="false">AH119*V119/1000000000</f>
        <v>98.491079018226</v>
      </c>
      <c r="AP119" s="35" t="n">
        <f aca="false">AJ119*AI119*EXP(P119*4)</f>
        <v>0.254725056851527</v>
      </c>
      <c r="AQ119" s="36" t="n">
        <f aca="false">AK119/W119</f>
        <v>2.75961904415101E-005</v>
      </c>
      <c r="AR119" s="37" t="n">
        <f aca="false">AL119/W119</f>
        <v>0.000171562238864082</v>
      </c>
      <c r="AS119" s="37" t="n">
        <f aca="false">AM119/W119</f>
        <v>1.40540923256601E-008</v>
      </c>
      <c r="AT119" s="37" t="n">
        <f aca="false">AN119/W119</f>
        <v>8.99461908842247E-005</v>
      </c>
      <c r="AU119" s="37" t="n">
        <f aca="false">AO119/W119</f>
        <v>0.269838572652674</v>
      </c>
      <c r="AV119" s="49" t="n">
        <f aca="false">AP119/W119</f>
        <v>0.000697876868086375</v>
      </c>
      <c r="AW119" s="39" t="n">
        <f aca="false">AK119*1000000</f>
        <v>10072.6095111512</v>
      </c>
      <c r="AX119" s="40" t="n">
        <f aca="false">AL119*1000000</f>
        <v>62620.2171853898</v>
      </c>
      <c r="AY119" s="40" t="n">
        <f aca="false">AM119*1000000</f>
        <v>5.12974369886594</v>
      </c>
      <c r="AZ119" s="40" t="n">
        <f aca="false">AN119*1000000</f>
        <v>32830.359672742</v>
      </c>
      <c r="BA119" s="40" t="n">
        <f aca="false">AO119*1000000</f>
        <v>98491079.018226</v>
      </c>
      <c r="BB119" s="41" t="n">
        <f aca="false">AP119*1000000</f>
        <v>254725.056851527</v>
      </c>
      <c r="BC119" s="39" t="n">
        <f aca="false">AQ119*1000000</f>
        <v>27.5961904415101</v>
      </c>
      <c r="BD119" s="40" t="n">
        <f aca="false">AR119*1000000</f>
        <v>171.562238864082</v>
      </c>
      <c r="BE119" s="40" t="n">
        <f aca="false">AS119*1000000</f>
        <v>0.0140540923256601</v>
      </c>
      <c r="BF119" s="40" t="n">
        <f aca="false">AT119*1000000</f>
        <v>89.9461908842247</v>
      </c>
      <c r="BG119" s="40" t="n">
        <f aca="false">AU119*1000000</f>
        <v>269838.572652674</v>
      </c>
      <c r="BH119" s="41" t="n">
        <f aca="false">AV119*1000000</f>
        <v>697.876868086375</v>
      </c>
      <c r="BI119" s="0" t="n">
        <v>0.1</v>
      </c>
      <c r="BJ119" s="0" t="n">
        <f aca="false">R119*BI119</f>
        <v>5129.74369886594</v>
      </c>
      <c r="BK119" s="0" t="n">
        <v>0.1</v>
      </c>
      <c r="BL119" s="0" t="n">
        <f aca="false">AI119*BK119</f>
        <v>9507.38272033899</v>
      </c>
      <c r="BM119" s="45" t="n">
        <v>187.562005220738</v>
      </c>
      <c r="BN119" s="45" t="n">
        <v>1012.03746873145</v>
      </c>
      <c r="BO119" s="45" t="n">
        <v>0</v>
      </c>
      <c r="BP119" s="45" t="n">
        <v>256</v>
      </c>
      <c r="BQ119" s="45" t="n">
        <v>384000</v>
      </c>
      <c r="BR119" s="0" t="n">
        <f aca="false">AJ119*0.1</f>
        <v>2.57418E-007</v>
      </c>
      <c r="BS119" s="0" t="n">
        <f aca="false">((((BJ119/R119)^2)+((BM119/AD119)^2))^(1/2))*AK119</f>
        <v>0.00967403108856164</v>
      </c>
      <c r="BT119" s="0" t="n">
        <f aca="false">((((BJ119/R119)^2)+((BN119/AE119)^2))^(1/2))*AL119</f>
        <v>0.0522912296142636</v>
      </c>
      <c r="BU119" s="0" t="n">
        <f aca="false">((((BJ119/R119)^2)+((BO119/AF119)^2))^(1/2))*AM119</f>
        <v>5.12974369886594E-007</v>
      </c>
      <c r="BV119" s="0" t="n">
        <f aca="false">((((BJ119/R119)^2)+((BP119/AG119)^2))^(1/2))*AN119</f>
        <v>0.0135363040657734</v>
      </c>
      <c r="BW119" s="0" t="n">
        <f aca="false">((((BJ119/R119)^2)+((BQ119/AH119)^2))^(1/2))*AO119</f>
        <v>22.0232747862057</v>
      </c>
      <c r="BX119" s="46" t="n">
        <f aca="false">((((BL119/AI119)^2)+((BR119/AJ119)^2))^(1/2))*AP119</f>
        <v>0.0360235630075687</v>
      </c>
    </row>
    <row r="120" customFormat="false" ht="15" hidden="false" customHeight="true" outlineLevel="0" collapsed="false">
      <c r="A120" s="24" t="n">
        <v>4.6109391765893</v>
      </c>
      <c r="B120" s="24" t="n">
        <v>-74.1362928858364</v>
      </c>
      <c r="C120" s="47" t="n">
        <v>25</v>
      </c>
      <c r="D120" s="47" t="n">
        <v>25</v>
      </c>
      <c r="E120" s="47" t="n">
        <v>1821</v>
      </c>
      <c r="F120" s="27" t="s">
        <v>412</v>
      </c>
      <c r="G120" s="28" t="s">
        <v>413</v>
      </c>
      <c r="H120" s="27" t="s">
        <v>414</v>
      </c>
      <c r="I120" s="28" t="s">
        <v>216</v>
      </c>
      <c r="J120" s="28" t="s">
        <v>76</v>
      </c>
      <c r="K120" s="28" t="n">
        <v>260.75</v>
      </c>
      <c r="L120" s="28"/>
      <c r="M120" s="28" t="n">
        <v>2003</v>
      </c>
      <c r="N120" s="29" t="s">
        <v>67</v>
      </c>
      <c r="O120" s="29" t="s">
        <v>415</v>
      </c>
      <c r="P120" s="53" t="n">
        <v>0.01</v>
      </c>
      <c r="Q120" s="31" t="n">
        <v>49286.0357142857</v>
      </c>
      <c r="R120" s="31" t="n">
        <v>51297.4369886594</v>
      </c>
      <c r="S120" s="29" t="s">
        <v>69</v>
      </c>
      <c r="T120" s="29"/>
      <c r="U120" s="29"/>
      <c r="V120" s="48" t="n">
        <f aca="false">IF(S120="m3_año",R120,IF(OR(O120="CG1",O120="CG3",O120="HG2"),T120,R120))</f>
        <v>51297.4369886594</v>
      </c>
      <c r="W120" s="28" t="n">
        <v>365</v>
      </c>
      <c r="X120" s="32" t="s">
        <v>78</v>
      </c>
      <c r="Y120" s="28" t="n">
        <v>31</v>
      </c>
      <c r="Z120" s="28" t="n">
        <v>2672</v>
      </c>
      <c r="AA120" s="32" t="s">
        <v>416</v>
      </c>
      <c r="AB120" s="32"/>
      <c r="AC120" s="33" t="s">
        <v>72</v>
      </c>
      <c r="AD120" s="33" t="n">
        <f aca="false">VLOOKUP($O120,Parámetros!$B$4:$H$25,3,0)</f>
        <v>196.356974196937</v>
      </c>
      <c r="AE120" s="33" t="n">
        <f aca="false">VLOOKUP($O120,Parámetros!$B$4:$H$25,4,0)</f>
        <v>1220.72799074218</v>
      </c>
      <c r="AF120" s="33" t="n">
        <f aca="false">VLOOKUP($O120,Parámetros!$B$4:$H$25,5,0)</f>
        <v>0.1</v>
      </c>
      <c r="AG120" s="33" t="n">
        <f aca="false">VLOOKUP($O120,Parámetros!$B$4:$H$25,6,0)</f>
        <v>640</v>
      </c>
      <c r="AH120" s="33" t="n">
        <f aca="false">VLOOKUP($O120,Parámetros!$B$4:$H$25,7,0)</f>
        <v>1920000</v>
      </c>
      <c r="AI120" s="2" t="n">
        <v>95073.8272033899</v>
      </c>
      <c r="AJ120" s="2" t="n">
        <v>2.57418E-006</v>
      </c>
      <c r="AK120" s="34" t="n">
        <f aca="false">AD120*V120/1000000000</f>
        <v>0.0100726095111512</v>
      </c>
      <c r="AL120" s="34" t="n">
        <f aca="false">AE120*V120/1000000000</f>
        <v>0.0626202171853898</v>
      </c>
      <c r="AM120" s="34" t="n">
        <f aca="false">AF120*V120/1000000000</f>
        <v>5.12974369886594E-006</v>
      </c>
      <c r="AN120" s="34" t="n">
        <f aca="false">AG120*V120/1000000000</f>
        <v>0.032830359672742</v>
      </c>
      <c r="AO120" s="34" t="n">
        <f aca="false">AH120*V120/1000000000</f>
        <v>98.491079018226</v>
      </c>
      <c r="AP120" s="35" t="n">
        <f aca="false">AJ120*AI120*EXP(P120*4)</f>
        <v>0.254725056851527</v>
      </c>
      <c r="AQ120" s="36" t="n">
        <f aca="false">AK120/W120</f>
        <v>2.75961904415101E-005</v>
      </c>
      <c r="AR120" s="37" t="n">
        <f aca="false">AL120/W120</f>
        <v>0.000171562238864082</v>
      </c>
      <c r="AS120" s="37" t="n">
        <f aca="false">AM120/W120</f>
        <v>1.40540923256601E-008</v>
      </c>
      <c r="AT120" s="37" t="n">
        <f aca="false">AN120/W120</f>
        <v>8.99461908842247E-005</v>
      </c>
      <c r="AU120" s="37" t="n">
        <f aca="false">AO120/W120</f>
        <v>0.269838572652674</v>
      </c>
      <c r="AV120" s="49" t="n">
        <f aca="false">AP120/W120</f>
        <v>0.000697876868086375</v>
      </c>
      <c r="AW120" s="39" t="n">
        <f aca="false">AK120*1000000</f>
        <v>10072.6095111512</v>
      </c>
      <c r="AX120" s="40" t="n">
        <f aca="false">AL120*1000000</f>
        <v>62620.2171853898</v>
      </c>
      <c r="AY120" s="40" t="n">
        <f aca="false">AM120*1000000</f>
        <v>5.12974369886594</v>
      </c>
      <c r="AZ120" s="40" t="n">
        <f aca="false">AN120*1000000</f>
        <v>32830.359672742</v>
      </c>
      <c r="BA120" s="40" t="n">
        <f aca="false">AO120*1000000</f>
        <v>98491079.018226</v>
      </c>
      <c r="BB120" s="41" t="n">
        <f aca="false">AP120*1000000</f>
        <v>254725.056851527</v>
      </c>
      <c r="BC120" s="39" t="n">
        <f aca="false">AQ120*1000000</f>
        <v>27.5961904415101</v>
      </c>
      <c r="BD120" s="40" t="n">
        <f aca="false">AR120*1000000</f>
        <v>171.562238864082</v>
      </c>
      <c r="BE120" s="40" t="n">
        <f aca="false">AS120*1000000</f>
        <v>0.0140540923256601</v>
      </c>
      <c r="BF120" s="40" t="n">
        <f aca="false">AT120*1000000</f>
        <v>89.9461908842247</v>
      </c>
      <c r="BG120" s="40" t="n">
        <f aca="false">AU120*1000000</f>
        <v>269838.572652674</v>
      </c>
      <c r="BH120" s="41" t="n">
        <f aca="false">AV120*1000000</f>
        <v>697.876868086375</v>
      </c>
      <c r="BI120" s="0" t="n">
        <v>0.1</v>
      </c>
      <c r="BJ120" s="0" t="n">
        <f aca="false">R120*BI120</f>
        <v>5129.74369886594</v>
      </c>
      <c r="BK120" s="0" t="n">
        <v>0.1</v>
      </c>
      <c r="BL120" s="0" t="n">
        <f aca="false">AI120*BK120</f>
        <v>9507.38272033899</v>
      </c>
      <c r="BM120" s="45" t="n">
        <v>187.562005220738</v>
      </c>
      <c r="BN120" s="45" t="n">
        <v>1012.03746873145</v>
      </c>
      <c r="BO120" s="45" t="n">
        <v>0</v>
      </c>
      <c r="BP120" s="45" t="n">
        <v>256</v>
      </c>
      <c r="BQ120" s="45" t="n">
        <v>384000</v>
      </c>
      <c r="BR120" s="0" t="n">
        <f aca="false">AJ120*0.1</f>
        <v>2.57418E-007</v>
      </c>
      <c r="BS120" s="0" t="n">
        <f aca="false">((((BJ120/R120)^2)+((BM120/AD120)^2))^(1/2))*AK120</f>
        <v>0.00967403108856164</v>
      </c>
      <c r="BT120" s="0" t="n">
        <f aca="false">((((BJ120/R120)^2)+((BN120/AE120)^2))^(1/2))*AL120</f>
        <v>0.0522912296142636</v>
      </c>
      <c r="BU120" s="0" t="n">
        <f aca="false">((((BJ120/R120)^2)+((BO120/AF120)^2))^(1/2))*AM120</f>
        <v>5.12974369886594E-007</v>
      </c>
      <c r="BV120" s="0" t="n">
        <f aca="false">((((BJ120/R120)^2)+((BP120/AG120)^2))^(1/2))*AN120</f>
        <v>0.0135363040657734</v>
      </c>
      <c r="BW120" s="0" t="n">
        <f aca="false">((((BJ120/R120)^2)+((BQ120/AH120)^2))^(1/2))*AO120</f>
        <v>22.0232747862057</v>
      </c>
      <c r="BX120" s="46" t="n">
        <f aca="false">((((BL120/AI120)^2)+((BR120/AJ120)^2))^(1/2))*AP120</f>
        <v>0.0360235630075687</v>
      </c>
    </row>
    <row r="121" customFormat="false" ht="30" hidden="false" customHeight="true" outlineLevel="0" collapsed="false">
      <c r="A121" s="24" t="n">
        <v>4.59859907075751</v>
      </c>
      <c r="B121" s="24" t="n">
        <v>-74.1378710547634</v>
      </c>
      <c r="C121" s="47" t="n">
        <v>25</v>
      </c>
      <c r="D121" s="47" t="n">
        <v>24</v>
      </c>
      <c r="E121" s="47" t="n">
        <v>1808</v>
      </c>
      <c r="F121" s="27" t="s">
        <v>417</v>
      </c>
      <c r="G121" s="28" t="s">
        <v>418</v>
      </c>
      <c r="H121" s="27" t="s">
        <v>419</v>
      </c>
      <c r="I121" s="28" t="s">
        <v>216</v>
      </c>
      <c r="J121" s="28" t="s">
        <v>76</v>
      </c>
      <c r="K121" s="61"/>
      <c r="L121" s="61"/>
      <c r="M121" s="33" t="n">
        <v>1999</v>
      </c>
      <c r="N121" s="29" t="s">
        <v>67</v>
      </c>
      <c r="O121" s="29" t="s">
        <v>145</v>
      </c>
      <c r="P121" s="30" t="n">
        <v>-0.0720228740272761</v>
      </c>
      <c r="Q121" s="31" t="n">
        <v>10608</v>
      </c>
      <c r="R121" s="31" t="n">
        <v>7952.74329211445</v>
      </c>
      <c r="S121" s="29" t="s">
        <v>69</v>
      </c>
      <c r="T121" s="29"/>
      <c r="U121" s="29"/>
      <c r="V121" s="48" t="n">
        <f aca="false">IF(S121="m3_año",R121,IF(OR(O121="CG1",O121="CG3",O121="HG2"),T121,R121))</f>
        <v>7952.74329211445</v>
      </c>
      <c r="W121" s="28" t="n">
        <v>365</v>
      </c>
      <c r="X121" s="62"/>
      <c r="Y121" s="27"/>
      <c r="Z121" s="27" t="n">
        <v>5840</v>
      </c>
      <c r="AA121" s="62" t="s">
        <v>420</v>
      </c>
      <c r="AB121" s="62"/>
      <c r="AC121" s="33" t="s">
        <v>72</v>
      </c>
      <c r="AD121" s="33" t="n">
        <f aca="false">VLOOKUP($O121,Parámetros!$B$4:$H$25,3,0)</f>
        <v>196.356974196937</v>
      </c>
      <c r="AE121" s="33" t="n">
        <f aca="false">VLOOKUP($O121,Parámetros!$B$4:$H$25,4,0)</f>
        <v>1220.72799074218</v>
      </c>
      <c r="AF121" s="33" t="n">
        <f aca="false">VLOOKUP($O121,Parámetros!$B$4:$H$25,5,0)</f>
        <v>69.6558973259153</v>
      </c>
      <c r="AG121" s="33" t="n">
        <f aca="false">VLOOKUP($O121,Parámetros!$B$4:$H$25,6,0)</f>
        <v>640</v>
      </c>
      <c r="AH121" s="33" t="n">
        <f aca="false">VLOOKUP($O121,Parámetros!$B$4:$H$25,7,0)</f>
        <v>1920000</v>
      </c>
      <c r="AI121" s="2" t="n">
        <v>54177.3714285714</v>
      </c>
      <c r="AJ121" s="2" t="n">
        <v>9E-009</v>
      </c>
      <c r="AK121" s="34" t="n">
        <f aca="false">AD121*V121/1000000000</f>
        <v>0.00156157660940458</v>
      </c>
      <c r="AL121" s="34" t="n">
        <f aca="false">AE121*V121/1000000000</f>
        <v>0.00970813633987122</v>
      </c>
      <c r="AM121" s="34" t="n">
        <f aca="false">AF121*V121/1000000000</f>
        <v>0.000553955470214886</v>
      </c>
      <c r="AN121" s="34" t="n">
        <f aca="false">AG121*V121/1000000000</f>
        <v>0.00508975570695325</v>
      </c>
      <c r="AO121" s="34" t="n">
        <f aca="false">AH121*V121/1000000000</f>
        <v>15.2692671208597</v>
      </c>
      <c r="AP121" s="35" t="n">
        <f aca="false">AJ121*AI121*EXP(P121*4)</f>
        <v>0.000365547562680683</v>
      </c>
      <c r="AQ121" s="36" t="n">
        <f aca="false">AK121/W121</f>
        <v>4.2782920805605E-006</v>
      </c>
      <c r="AR121" s="37" t="n">
        <f aca="false">AL121/W121</f>
        <v>2.65976338078664E-005</v>
      </c>
      <c r="AS121" s="37" t="n">
        <f aca="false">AM121/W121</f>
        <v>1.51768621976681E-006</v>
      </c>
      <c r="AT121" s="37" t="n">
        <f aca="false">AN121/W121</f>
        <v>1.39445361834336E-005</v>
      </c>
      <c r="AU121" s="37" t="n">
        <f aca="false">AO121/W121</f>
        <v>0.0418336085503007</v>
      </c>
      <c r="AV121" s="49" t="n">
        <f aca="false">AP121/W121</f>
        <v>1.0015001717279E-006</v>
      </c>
      <c r="AW121" s="39" t="n">
        <f aca="false">AK121*1000000</f>
        <v>1561.57660940458</v>
      </c>
      <c r="AX121" s="40" t="n">
        <f aca="false">AL121*1000000</f>
        <v>9708.13633987122</v>
      </c>
      <c r="AY121" s="40" t="n">
        <f aca="false">AM121*1000000</f>
        <v>553.955470214886</v>
      </c>
      <c r="AZ121" s="40" t="n">
        <f aca="false">AN121*1000000</f>
        <v>5089.75570695325</v>
      </c>
      <c r="BA121" s="40" t="n">
        <f aca="false">AO121*1000000</f>
        <v>15269267.1208597</v>
      </c>
      <c r="BB121" s="41" t="n">
        <f aca="false">AP121*1000000</f>
        <v>365.547562680683</v>
      </c>
      <c r="BC121" s="39" t="n">
        <f aca="false">AQ121*1000000</f>
        <v>4.2782920805605</v>
      </c>
      <c r="BD121" s="40" t="n">
        <f aca="false">AR121*1000000</f>
        <v>26.5976338078664</v>
      </c>
      <c r="BE121" s="40" t="n">
        <f aca="false">AS121*1000000</f>
        <v>1.51768621976681</v>
      </c>
      <c r="BF121" s="40" t="n">
        <f aca="false">AT121*1000000</f>
        <v>13.9445361834336</v>
      </c>
      <c r="BG121" s="40" t="n">
        <f aca="false">AU121*1000000</f>
        <v>41833.6085503007</v>
      </c>
      <c r="BH121" s="41" t="n">
        <f aca="false">AV121*1000000</f>
        <v>1.0015001717279</v>
      </c>
      <c r="BI121" s="0" t="n">
        <v>0.1</v>
      </c>
      <c r="BJ121" s="0" t="n">
        <f aca="false">R121*BI121</f>
        <v>795.274329211445</v>
      </c>
      <c r="BK121" s="0" t="n">
        <v>0.1</v>
      </c>
      <c r="BL121" s="0" t="n">
        <f aca="false">AI121*BK121</f>
        <v>5417.73714285714</v>
      </c>
      <c r="BM121" s="45" t="n">
        <v>187.562005220738</v>
      </c>
      <c r="BN121" s="45" t="n">
        <v>1012.03746873145</v>
      </c>
      <c r="BO121" s="45" t="n">
        <v>69.5558973259153</v>
      </c>
      <c r="BP121" s="45" t="n">
        <v>256</v>
      </c>
      <c r="BQ121" s="45" t="n">
        <v>384000</v>
      </c>
      <c r="BR121" s="0" t="n">
        <f aca="false">AJ121*0.1</f>
        <v>9E-010</v>
      </c>
      <c r="BS121" s="0" t="n">
        <f aca="false">((((BJ121/R121)^2)+((BM121/AD121)^2))^(1/2))*AK121</f>
        <v>0.00149978420684592</v>
      </c>
      <c r="BT121" s="0" t="n">
        <f aca="false">((((BJ121/R121)^2)+((BN121/AE121)^2))^(1/2))*AL121</f>
        <v>0.00810681293186611</v>
      </c>
      <c r="BU121" s="0" t="n">
        <f aca="false">((((BJ121/R121)^2)+((BO121/AF121)^2))^(1/2))*AM121</f>
        <v>0.000555927035627957</v>
      </c>
      <c r="BV121" s="0" t="n">
        <f aca="false">((((BJ121/R121)^2)+((BP121/AG121)^2))^(1/2))*AN121</f>
        <v>0.00209856003883585</v>
      </c>
      <c r="BW121" s="0" t="n">
        <f aca="false">((((BJ121/R121)^2)+((BQ121/AH121)^2))^(1/2))*AO121</f>
        <v>3.41431192488449</v>
      </c>
      <c r="BX121" s="46" t="n">
        <f aca="false">((((BL121/AI121)^2)+((BR121/AJ121)^2))^(1/2))*AP121</f>
        <v>5.1696232083545E-005</v>
      </c>
    </row>
    <row r="122" customFormat="false" ht="30" hidden="false" customHeight="true" outlineLevel="0" collapsed="false">
      <c r="A122" s="24" t="n">
        <v>4.59942262840247</v>
      </c>
      <c r="B122" s="24" t="n">
        <v>-74.1386276936508</v>
      </c>
      <c r="C122" s="47" t="n">
        <v>25</v>
      </c>
      <c r="D122" s="47" t="n">
        <v>24</v>
      </c>
      <c r="E122" s="47" t="n">
        <v>1808</v>
      </c>
      <c r="F122" s="27" t="s">
        <v>421</v>
      </c>
      <c r="G122" s="28" t="s">
        <v>422</v>
      </c>
      <c r="H122" s="27" t="s">
        <v>423</v>
      </c>
      <c r="I122" s="28" t="s">
        <v>216</v>
      </c>
      <c r="J122" s="28" t="s">
        <v>76</v>
      </c>
      <c r="K122" s="28" t="n">
        <v>1172.16</v>
      </c>
      <c r="L122" s="28"/>
      <c r="M122" s="28" t="n">
        <v>1992</v>
      </c>
      <c r="N122" s="29" t="s">
        <v>67</v>
      </c>
      <c r="O122" s="29" t="s">
        <v>145</v>
      </c>
      <c r="P122" s="50" t="n">
        <v>0.0119278052318739</v>
      </c>
      <c r="Q122" s="31" t="n">
        <v>150000</v>
      </c>
      <c r="R122" s="31" t="n">
        <v>157330.158080767</v>
      </c>
      <c r="S122" s="29" t="s">
        <v>69</v>
      </c>
      <c r="T122" s="29"/>
      <c r="U122" s="29"/>
      <c r="V122" s="48" t="n">
        <f aca="false">IF(S122="m3_año",R122,IF(OR(O122="CG1",O122="CG3",O122="HG2"),T122,R122))</f>
        <v>157330.158080767</v>
      </c>
      <c r="W122" s="28" t="n">
        <v>365</v>
      </c>
      <c r="X122" s="54"/>
      <c r="Y122" s="28"/>
      <c r="Z122" s="28" t="n">
        <v>8760</v>
      </c>
      <c r="AA122" s="32" t="s">
        <v>424</v>
      </c>
      <c r="AB122" s="32"/>
      <c r="AC122" s="33" t="s">
        <v>72</v>
      </c>
      <c r="AD122" s="33" t="n">
        <f aca="false">VLOOKUP($O122,Parámetros!$B$4:$H$25,3,0)</f>
        <v>196.356974196937</v>
      </c>
      <c r="AE122" s="33" t="n">
        <f aca="false">VLOOKUP($O122,Parámetros!$B$4:$H$25,4,0)</f>
        <v>1220.72799074218</v>
      </c>
      <c r="AF122" s="33" t="n">
        <f aca="false">VLOOKUP($O122,Parámetros!$B$4:$H$25,5,0)</f>
        <v>69.6558973259153</v>
      </c>
      <c r="AG122" s="33" t="n">
        <f aca="false">VLOOKUP($O122,Parámetros!$B$4:$H$25,6,0)</f>
        <v>640</v>
      </c>
      <c r="AH122" s="33" t="n">
        <f aca="false">VLOOKUP($O122,Parámetros!$B$4:$H$25,7,0)</f>
        <v>1920000</v>
      </c>
      <c r="AI122" s="2" t="n">
        <v>2.98030327868852</v>
      </c>
      <c r="AJ122" s="2" t="n">
        <v>1.362E-005</v>
      </c>
      <c r="AK122" s="34" t="n">
        <f aca="false">AD122*V122/1000000000</f>
        <v>0.0308928737906652</v>
      </c>
      <c r="AL122" s="34" t="n">
        <f aca="false">AE122*V122/1000000000</f>
        <v>0.192057327757084</v>
      </c>
      <c r="AM122" s="34" t="n">
        <f aca="false">AF122*V122/1000000000</f>
        <v>0.0109589733375439</v>
      </c>
      <c r="AN122" s="34" t="n">
        <f aca="false">AG122*V122/1000000000</f>
        <v>0.100691301171691</v>
      </c>
      <c r="AO122" s="34" t="n">
        <f aca="false">AH122*V122/1000000000</f>
        <v>302.073903515073</v>
      </c>
      <c r="AP122" s="35" t="n">
        <f aca="false">AJ122*AI122*EXP(P122*4)</f>
        <v>4.25753560055941E-005</v>
      </c>
      <c r="AQ122" s="36" t="n">
        <f aca="false">AK122/W122</f>
        <v>8.46380103853841E-005</v>
      </c>
      <c r="AR122" s="37" t="n">
        <f aca="false">AL122/W122</f>
        <v>0.00052618445960845</v>
      </c>
      <c r="AS122" s="37" t="n">
        <f aca="false">AM122/W122</f>
        <v>3.00245844864217E-005</v>
      </c>
      <c r="AT122" s="37" t="n">
        <f aca="false">AN122/W122</f>
        <v>0.000275866578552578</v>
      </c>
      <c r="AU122" s="37" t="n">
        <f aca="false">AO122/W122</f>
        <v>0.827599735657733</v>
      </c>
      <c r="AV122" s="49" t="n">
        <f aca="false">AP122/W122</f>
        <v>1.1664481097423E-007</v>
      </c>
      <c r="AW122" s="39" t="n">
        <f aca="false">AK122*1000000</f>
        <v>30892.8737906652</v>
      </c>
      <c r="AX122" s="40" t="n">
        <f aca="false">AL122*1000000</f>
        <v>192057.327757084</v>
      </c>
      <c r="AY122" s="40" t="n">
        <f aca="false">AM122*1000000</f>
        <v>10958.9733375439</v>
      </c>
      <c r="AZ122" s="40" t="n">
        <f aca="false">AN122*1000000</f>
        <v>100691.301171691</v>
      </c>
      <c r="BA122" s="40" t="n">
        <f aca="false">AO122*1000000</f>
        <v>302073903.515073</v>
      </c>
      <c r="BB122" s="41" t="n">
        <f aca="false">AP122*1000000</f>
        <v>42.5753560055941</v>
      </c>
      <c r="BC122" s="39" t="n">
        <f aca="false">AQ122*1000000</f>
        <v>84.6380103853841</v>
      </c>
      <c r="BD122" s="40" t="n">
        <f aca="false">AR122*1000000</f>
        <v>526.18445960845</v>
      </c>
      <c r="BE122" s="40" t="n">
        <f aca="false">AS122*1000000</f>
        <v>30.0245844864217</v>
      </c>
      <c r="BF122" s="40" t="n">
        <f aca="false">AT122*1000000</f>
        <v>275.866578552578</v>
      </c>
      <c r="BG122" s="40" t="n">
        <f aca="false">AU122*1000000</f>
        <v>827599.735657733</v>
      </c>
      <c r="BH122" s="41" t="n">
        <f aca="false">AV122*1000000</f>
        <v>0.11664481097423</v>
      </c>
      <c r="BI122" s="0" t="n">
        <v>0.1</v>
      </c>
      <c r="BJ122" s="0" t="n">
        <f aca="false">R122*BI122</f>
        <v>15733.0158080767</v>
      </c>
      <c r="BK122" s="0" t="n">
        <v>0.1</v>
      </c>
      <c r="BL122" s="0" t="n">
        <f aca="false">AI122*BK122</f>
        <v>0.298030327868852</v>
      </c>
      <c r="BM122" s="45" t="n">
        <v>187.562005220738</v>
      </c>
      <c r="BN122" s="45" t="n">
        <v>1012.03746873145</v>
      </c>
      <c r="BO122" s="45" t="n">
        <v>69.5558973259153</v>
      </c>
      <c r="BP122" s="45" t="n">
        <v>256</v>
      </c>
      <c r="BQ122" s="45" t="n">
        <v>384000</v>
      </c>
      <c r="BR122" s="0" t="n">
        <f aca="false">AJ122*0.1</f>
        <v>1.362E-006</v>
      </c>
      <c r="BS122" s="0" t="n">
        <f aca="false">((((BJ122/R122)^2)+((BM122/AD122)^2))^(1/2))*AK122</f>
        <v>0.0296704266292707</v>
      </c>
      <c r="BT122" s="0" t="n">
        <f aca="false">((((BJ122/R122)^2)+((BN122/AE122)^2))^(1/2))*AL122</f>
        <v>0.160378137864248</v>
      </c>
      <c r="BU122" s="0" t="n">
        <f aca="false">((((BJ122/R122)^2)+((BO122/AF122)^2))^(1/2))*AM122</f>
        <v>0.0109979770733256</v>
      </c>
      <c r="BV122" s="0" t="n">
        <f aca="false">((((BJ122/R122)^2)+((BP122/AG122)^2))^(1/2))*AN122</f>
        <v>0.0415160870311761</v>
      </c>
      <c r="BW122" s="0" t="n">
        <f aca="false">((((BJ122/R122)^2)+((BQ122/AH122)^2))^(1/2))*AO122</f>
        <v>67.5457782488415</v>
      </c>
      <c r="BX122" s="46" t="n">
        <f aca="false">((((BL122/AI122)^2)+((BR122/AJ122)^2))^(1/2))*AP122</f>
        <v>6.0210645885974E-006</v>
      </c>
    </row>
    <row r="123" customFormat="false" ht="30" hidden="false" customHeight="true" outlineLevel="0" collapsed="false">
      <c r="A123" s="24" t="n">
        <v>4.59942262840247</v>
      </c>
      <c r="B123" s="24" t="n">
        <v>-74.1386276936508</v>
      </c>
      <c r="C123" s="47" t="n">
        <v>25</v>
      </c>
      <c r="D123" s="47" t="n">
        <v>24</v>
      </c>
      <c r="E123" s="47" t="n">
        <v>1808</v>
      </c>
      <c r="F123" s="27" t="s">
        <v>425</v>
      </c>
      <c r="G123" s="28" t="s">
        <v>426</v>
      </c>
      <c r="H123" s="27" t="s">
        <v>423</v>
      </c>
      <c r="I123" s="28" t="s">
        <v>216</v>
      </c>
      <c r="J123" s="28" t="s">
        <v>76</v>
      </c>
      <c r="K123" s="28" t="n">
        <v>1582.41</v>
      </c>
      <c r="L123" s="28"/>
      <c r="M123" s="28" t="n">
        <v>1999</v>
      </c>
      <c r="N123" s="29" t="s">
        <v>67</v>
      </c>
      <c r="O123" s="29" t="s">
        <v>415</v>
      </c>
      <c r="P123" s="50" t="n">
        <v>0.0119278052318739</v>
      </c>
      <c r="Q123" s="31" t="n">
        <v>437500</v>
      </c>
      <c r="R123" s="31" t="n">
        <v>458879.62773557</v>
      </c>
      <c r="S123" s="29" t="s">
        <v>69</v>
      </c>
      <c r="T123" s="29"/>
      <c r="U123" s="29"/>
      <c r="V123" s="48" t="n">
        <f aca="false">IF(S123="m3_año",R123,IF(OR(O123="CG1",O123="CG3",O123="HG2"),T123,R123))</f>
        <v>458879.62773557</v>
      </c>
      <c r="W123" s="28" t="n">
        <v>365</v>
      </c>
      <c r="X123" s="54"/>
      <c r="Y123" s="28"/>
      <c r="Z123" s="28" t="n">
        <v>8760</v>
      </c>
      <c r="AA123" s="32" t="s">
        <v>407</v>
      </c>
      <c r="AB123" s="32"/>
      <c r="AC123" s="33" t="s">
        <v>72</v>
      </c>
      <c r="AD123" s="33" t="n">
        <f aca="false">VLOOKUP($O123,Parámetros!$B$4:$H$25,3,0)</f>
        <v>196.356974196937</v>
      </c>
      <c r="AE123" s="33" t="n">
        <f aca="false">VLOOKUP($O123,Parámetros!$B$4:$H$25,4,0)</f>
        <v>1220.72799074218</v>
      </c>
      <c r="AF123" s="33" t="n">
        <f aca="false">VLOOKUP($O123,Parámetros!$B$4:$H$25,5,0)</f>
        <v>0.1</v>
      </c>
      <c r="AG123" s="33" t="n">
        <f aca="false">VLOOKUP($O123,Parámetros!$B$4:$H$25,6,0)</f>
        <v>640</v>
      </c>
      <c r="AH123" s="33" t="n">
        <f aca="false">VLOOKUP($O123,Parámetros!$B$4:$H$25,7,0)</f>
        <v>1920000</v>
      </c>
      <c r="AI123" s="2" t="n">
        <v>8608.38414634146</v>
      </c>
      <c r="AJ123" s="2" t="n">
        <v>1.0442E-008</v>
      </c>
      <c r="AK123" s="34" t="n">
        <f aca="false">AD123*V123/1000000000</f>
        <v>0.0901042152227734</v>
      </c>
      <c r="AL123" s="34" t="n">
        <f aca="false">AE123*V123/1000000000</f>
        <v>0.560167205958162</v>
      </c>
      <c r="AM123" s="34" t="n">
        <f aca="false">AF123*V123/1000000000</f>
        <v>4.5887962773557E-005</v>
      </c>
      <c r="AN123" s="34" t="n">
        <f aca="false">AG123*V123/1000000000</f>
        <v>0.293682961750765</v>
      </c>
      <c r="AO123" s="34" t="n">
        <f aca="false">AH123*V123/1000000000</f>
        <v>881.048885252294</v>
      </c>
      <c r="AP123" s="35" t="n">
        <f aca="false">AJ123*AI123*EXP(P123*4)</f>
        <v>9.42814054365594E-005</v>
      </c>
      <c r="AQ123" s="36" t="n">
        <f aca="false">AK123/W123</f>
        <v>0.000246860863624037</v>
      </c>
      <c r="AR123" s="37" t="n">
        <f aca="false">AL123/W123</f>
        <v>0.00153470467385798</v>
      </c>
      <c r="AS123" s="37" t="n">
        <f aca="false">AM123/W123</f>
        <v>1.25720445954951E-007</v>
      </c>
      <c r="AT123" s="37" t="n">
        <f aca="false">AN123/W123</f>
        <v>0.000804610854111684</v>
      </c>
      <c r="AU123" s="37" t="n">
        <f aca="false">AO123/W123</f>
        <v>2.41383256233505</v>
      </c>
      <c r="AV123" s="49" t="n">
        <f aca="false">AP123/W123</f>
        <v>2.58305220374135E-007</v>
      </c>
      <c r="AW123" s="39" t="n">
        <f aca="false">AK123*1000000</f>
        <v>90104.2152227734</v>
      </c>
      <c r="AX123" s="40" t="n">
        <f aca="false">AL123*1000000</f>
        <v>560167.205958162</v>
      </c>
      <c r="AY123" s="40" t="n">
        <f aca="false">AM123*1000000</f>
        <v>45.887962773557</v>
      </c>
      <c r="AZ123" s="40" t="n">
        <f aca="false">AN123*1000000</f>
        <v>293682.961750765</v>
      </c>
      <c r="BA123" s="40" t="n">
        <f aca="false">AO123*1000000</f>
        <v>881048885.252294</v>
      </c>
      <c r="BB123" s="41" t="n">
        <f aca="false">AP123*1000000</f>
        <v>94.2814054365595</v>
      </c>
      <c r="BC123" s="39" t="n">
        <f aca="false">AQ123*1000000</f>
        <v>246.860863624037</v>
      </c>
      <c r="BD123" s="40" t="n">
        <f aca="false">AR123*1000000</f>
        <v>1534.70467385798</v>
      </c>
      <c r="BE123" s="40" t="n">
        <f aca="false">AS123*1000000</f>
        <v>0.125720445954951</v>
      </c>
      <c r="BF123" s="40" t="n">
        <f aca="false">AT123*1000000</f>
        <v>804.610854111684</v>
      </c>
      <c r="BG123" s="40" t="n">
        <f aca="false">AU123*1000000</f>
        <v>2413832.56233505</v>
      </c>
      <c r="BH123" s="41" t="n">
        <f aca="false">AV123*1000000</f>
        <v>0.258305220374135</v>
      </c>
      <c r="BI123" s="0" t="n">
        <v>0.1</v>
      </c>
      <c r="BJ123" s="0" t="n">
        <f aca="false">R123*BI123</f>
        <v>45887.962773557</v>
      </c>
      <c r="BK123" s="0" t="n">
        <v>0.1</v>
      </c>
      <c r="BL123" s="0" t="n">
        <f aca="false">AI123*BK123</f>
        <v>860.838414634146</v>
      </c>
      <c r="BM123" s="45" t="n">
        <v>187.562005220738</v>
      </c>
      <c r="BN123" s="45" t="n">
        <v>1012.03746873145</v>
      </c>
      <c r="BO123" s="45" t="n">
        <v>0</v>
      </c>
      <c r="BP123" s="45" t="n">
        <v>256</v>
      </c>
      <c r="BQ123" s="45" t="n">
        <v>384000</v>
      </c>
      <c r="BR123" s="0" t="n">
        <f aca="false">AJ123*0.1</f>
        <v>1.0442E-009</v>
      </c>
      <c r="BS123" s="0" t="n">
        <f aca="false">((((BJ123/R123)^2)+((BM123/AD123)^2))^(1/2))*AK123</f>
        <v>0.0865387443353729</v>
      </c>
      <c r="BT123" s="0" t="n">
        <f aca="false">((((BJ123/R123)^2)+((BN123/AE123)^2))^(1/2))*AL123</f>
        <v>0.467769568770722</v>
      </c>
      <c r="BU123" s="0" t="n">
        <f aca="false">((((BJ123/R123)^2)+((BO123/AF123)^2))^(1/2))*AM123</f>
        <v>4.5887962773557E-006</v>
      </c>
      <c r="BV123" s="0" t="n">
        <f aca="false">((((BJ123/R123)^2)+((BP123/AG123)^2))^(1/2))*AN123</f>
        <v>0.121088587174263</v>
      </c>
      <c r="BW123" s="0" t="n">
        <f aca="false">((((BJ123/R123)^2)+((BQ123/AH123)^2))^(1/2))*AO123</f>
        <v>197.008519892454</v>
      </c>
      <c r="BX123" s="46" t="n">
        <f aca="false">((((BL123/AI123)^2)+((BR123/AJ123)^2))^(1/2))*AP123</f>
        <v>1.33334042247979E-005</v>
      </c>
    </row>
    <row r="124" customFormat="false" ht="30" hidden="false" customHeight="true" outlineLevel="0" collapsed="false">
      <c r="A124" s="24" t="n">
        <v>4.59942262840247</v>
      </c>
      <c r="B124" s="24" t="n">
        <v>-74.1386276936508</v>
      </c>
      <c r="C124" s="47" t="n">
        <v>25</v>
      </c>
      <c r="D124" s="47" t="n">
        <v>24</v>
      </c>
      <c r="E124" s="47" t="n">
        <v>1808</v>
      </c>
      <c r="F124" s="27" t="s">
        <v>425</v>
      </c>
      <c r="G124" s="28" t="s">
        <v>426</v>
      </c>
      <c r="H124" s="27" t="s">
        <v>423</v>
      </c>
      <c r="I124" s="28" t="s">
        <v>216</v>
      </c>
      <c r="J124" s="28" t="s">
        <v>76</v>
      </c>
      <c r="K124" s="28" t="n">
        <v>1582.41</v>
      </c>
      <c r="L124" s="28"/>
      <c r="M124" s="28" t="n">
        <v>1992</v>
      </c>
      <c r="N124" s="29" t="s">
        <v>67</v>
      </c>
      <c r="O124" s="29" t="s">
        <v>415</v>
      </c>
      <c r="P124" s="50" t="n">
        <v>0.0119278052318739</v>
      </c>
      <c r="Q124" s="31" t="n">
        <v>250000</v>
      </c>
      <c r="R124" s="31" t="n">
        <v>262216.930134611</v>
      </c>
      <c r="S124" s="29" t="s">
        <v>69</v>
      </c>
      <c r="T124" s="29"/>
      <c r="U124" s="29"/>
      <c r="V124" s="48" t="n">
        <f aca="false">IF(S124="m3_año",R124,IF(OR(O124="CG1",O124="CG3",O124="HG2"),T124,R124))</f>
        <v>262216.930134611</v>
      </c>
      <c r="W124" s="28" t="n">
        <v>365</v>
      </c>
      <c r="X124" s="54"/>
      <c r="Y124" s="28"/>
      <c r="Z124" s="28" t="n">
        <v>8760</v>
      </c>
      <c r="AA124" s="32" t="s">
        <v>407</v>
      </c>
      <c r="AB124" s="32"/>
      <c r="AC124" s="33" t="s">
        <v>72</v>
      </c>
      <c r="AD124" s="33" t="n">
        <f aca="false">VLOOKUP($O124,Parámetros!$B$4:$H$25,3,0)</f>
        <v>196.356974196937</v>
      </c>
      <c r="AE124" s="33" t="n">
        <f aca="false">VLOOKUP($O124,Parámetros!$B$4:$H$25,4,0)</f>
        <v>1220.72799074218</v>
      </c>
      <c r="AF124" s="33" t="n">
        <f aca="false">VLOOKUP($O124,Parámetros!$B$4:$H$25,5,0)</f>
        <v>0.1</v>
      </c>
      <c r="AG124" s="33" t="n">
        <f aca="false">VLOOKUP($O124,Parámetros!$B$4:$H$25,6,0)</f>
        <v>640</v>
      </c>
      <c r="AH124" s="33" t="n">
        <f aca="false">VLOOKUP($O124,Parámetros!$B$4:$H$25,7,0)</f>
        <v>1920000</v>
      </c>
      <c r="AI124" s="2" t="n">
        <v>8608.38414634146</v>
      </c>
      <c r="AJ124" s="2" t="n">
        <v>1.0442E-008</v>
      </c>
      <c r="AK124" s="34" t="n">
        <f aca="false">AD124*V124/1000000000</f>
        <v>0.0514881229844418</v>
      </c>
      <c r="AL124" s="34" t="n">
        <f aca="false">AE124*V124/1000000000</f>
        <v>0.320095546261806</v>
      </c>
      <c r="AM124" s="34" t="n">
        <f aca="false">AF124*V124/1000000000</f>
        <v>2.62216930134611E-005</v>
      </c>
      <c r="AN124" s="34" t="n">
        <f aca="false">AG124*V124/1000000000</f>
        <v>0.167818835286151</v>
      </c>
      <c r="AO124" s="34" t="n">
        <f aca="false">AH124*V124/1000000000</f>
        <v>503.456505858453</v>
      </c>
      <c r="AP124" s="35" t="n">
        <f aca="false">AJ124*AI124*EXP(P124*4)</f>
        <v>9.42814054365594E-005</v>
      </c>
      <c r="AQ124" s="36" t="n">
        <f aca="false">AK124/W124</f>
        <v>0.000141063350642306</v>
      </c>
      <c r="AR124" s="37" t="n">
        <f aca="false">AL124/W124</f>
        <v>0.000876974099347414</v>
      </c>
      <c r="AS124" s="37" t="n">
        <f aca="false">AM124/W124</f>
        <v>7.18402548314003E-008</v>
      </c>
      <c r="AT124" s="37" t="n">
        <f aca="false">AN124/W124</f>
        <v>0.000459777630920962</v>
      </c>
      <c r="AU124" s="37" t="n">
        <f aca="false">AO124/W124</f>
        <v>1.37933289276289</v>
      </c>
      <c r="AV124" s="49" t="n">
        <f aca="false">AP124/W124</f>
        <v>2.58305220374135E-007</v>
      </c>
      <c r="AW124" s="39" t="n">
        <f aca="false">AK124*1000000</f>
        <v>51488.1229844418</v>
      </c>
      <c r="AX124" s="40" t="n">
        <f aca="false">AL124*1000000</f>
        <v>320095.546261806</v>
      </c>
      <c r="AY124" s="40" t="n">
        <f aca="false">AM124*1000000</f>
        <v>26.2216930134611</v>
      </c>
      <c r="AZ124" s="40" t="n">
        <f aca="false">AN124*1000000</f>
        <v>167818.835286151</v>
      </c>
      <c r="BA124" s="40" t="n">
        <f aca="false">AO124*1000000</f>
        <v>503456505.858453</v>
      </c>
      <c r="BB124" s="41" t="n">
        <f aca="false">AP124*1000000</f>
        <v>94.2814054365595</v>
      </c>
      <c r="BC124" s="39" t="n">
        <f aca="false">AQ124*1000000</f>
        <v>141.063350642306</v>
      </c>
      <c r="BD124" s="40" t="n">
        <f aca="false">AR124*1000000</f>
        <v>876.974099347414</v>
      </c>
      <c r="BE124" s="40" t="n">
        <f aca="false">AS124*1000000</f>
        <v>0.0718402548314003</v>
      </c>
      <c r="BF124" s="40" t="n">
        <f aca="false">AT124*1000000</f>
        <v>459.777630920962</v>
      </c>
      <c r="BG124" s="40" t="n">
        <f aca="false">AU124*1000000</f>
        <v>1379332.89276289</v>
      </c>
      <c r="BH124" s="41" t="n">
        <f aca="false">AV124*1000000</f>
        <v>0.258305220374135</v>
      </c>
      <c r="BI124" s="0" t="n">
        <v>0.1</v>
      </c>
      <c r="BJ124" s="0" t="n">
        <f aca="false">R124*BI124</f>
        <v>26221.6930134611</v>
      </c>
      <c r="BK124" s="0" t="n">
        <v>0.1</v>
      </c>
      <c r="BL124" s="0" t="n">
        <f aca="false">AI124*BK124</f>
        <v>860.838414634146</v>
      </c>
      <c r="BM124" s="45" t="n">
        <v>187.562005220738</v>
      </c>
      <c r="BN124" s="45" t="n">
        <v>1012.03746873145</v>
      </c>
      <c r="BO124" s="45" t="n">
        <v>0</v>
      </c>
      <c r="BP124" s="45" t="n">
        <v>256</v>
      </c>
      <c r="BQ124" s="45" t="n">
        <v>384000</v>
      </c>
      <c r="BR124" s="0" t="n">
        <f aca="false">AJ124*0.1</f>
        <v>1.0442E-009</v>
      </c>
      <c r="BS124" s="0" t="n">
        <f aca="false">((((BJ124/R124)^2)+((BM124/AD124)^2))^(1/2))*AK124</f>
        <v>0.0494507110487844</v>
      </c>
      <c r="BT124" s="0" t="n">
        <f aca="false">((((BJ124/R124)^2)+((BN124/AE124)^2))^(1/2))*AL124</f>
        <v>0.267296896440412</v>
      </c>
      <c r="BU124" s="0" t="n">
        <f aca="false">((((BJ124/R124)^2)+((BO124/AF124)^2))^(1/2))*AM124</f>
        <v>2.62216930134611E-006</v>
      </c>
      <c r="BV124" s="0" t="n">
        <f aca="false">((((BJ124/R124)^2)+((BP124/AG124)^2))^(1/2))*AN124</f>
        <v>0.0691934783852933</v>
      </c>
      <c r="BW124" s="0" t="n">
        <f aca="false">((((BJ124/R124)^2)+((BQ124/AH124)^2))^(1/2))*AO124</f>
        <v>112.576297081402</v>
      </c>
      <c r="BX124" s="46" t="n">
        <f aca="false">((((BL124/AI124)^2)+((BR124/AJ124)^2))^(1/2))*AP124</f>
        <v>1.33334042247979E-005</v>
      </c>
    </row>
    <row r="125" customFormat="false" ht="30" hidden="false" customHeight="true" outlineLevel="0" collapsed="false">
      <c r="A125" s="24" t="n">
        <v>4.59942262840247</v>
      </c>
      <c r="B125" s="24" t="n">
        <v>-74.1386276936508</v>
      </c>
      <c r="C125" s="47" t="n">
        <v>25</v>
      </c>
      <c r="D125" s="47" t="n">
        <v>24</v>
      </c>
      <c r="E125" s="47" t="n">
        <v>1808</v>
      </c>
      <c r="F125" s="27" t="s">
        <v>425</v>
      </c>
      <c r="G125" s="28" t="s">
        <v>426</v>
      </c>
      <c r="H125" s="27" t="s">
        <v>423</v>
      </c>
      <c r="I125" s="28" t="s">
        <v>216</v>
      </c>
      <c r="J125" s="28" t="s">
        <v>76</v>
      </c>
      <c r="K125" s="28" t="n">
        <v>1582.41</v>
      </c>
      <c r="L125" s="28"/>
      <c r="M125" s="28" t="n">
        <v>1992</v>
      </c>
      <c r="N125" s="29" t="s">
        <v>67</v>
      </c>
      <c r="O125" s="29" t="s">
        <v>415</v>
      </c>
      <c r="P125" s="50" t="n">
        <v>0.0119278052318739</v>
      </c>
      <c r="Q125" s="31" t="n">
        <v>250000</v>
      </c>
      <c r="R125" s="31" t="n">
        <v>262216.930134611</v>
      </c>
      <c r="S125" s="29" t="s">
        <v>69</v>
      </c>
      <c r="T125" s="29"/>
      <c r="U125" s="29"/>
      <c r="V125" s="48" t="n">
        <f aca="false">IF(S125="m3_año",R125,IF(OR(O125="CG1",O125="CG3",O125="HG2"),T125,R125))</f>
        <v>262216.930134611</v>
      </c>
      <c r="W125" s="28" t="n">
        <v>365</v>
      </c>
      <c r="X125" s="54"/>
      <c r="Y125" s="28"/>
      <c r="Z125" s="28" t="n">
        <v>8760</v>
      </c>
      <c r="AA125" s="32" t="s">
        <v>407</v>
      </c>
      <c r="AB125" s="32"/>
      <c r="AC125" s="33" t="s">
        <v>72</v>
      </c>
      <c r="AD125" s="33" t="n">
        <f aca="false">VLOOKUP($O125,Parámetros!$B$4:$H$25,3,0)</f>
        <v>196.356974196937</v>
      </c>
      <c r="AE125" s="33" t="n">
        <f aca="false">VLOOKUP($O125,Parámetros!$B$4:$H$25,4,0)</f>
        <v>1220.72799074218</v>
      </c>
      <c r="AF125" s="33" t="n">
        <f aca="false">VLOOKUP($O125,Parámetros!$B$4:$H$25,5,0)</f>
        <v>0.1</v>
      </c>
      <c r="AG125" s="33" t="n">
        <f aca="false">VLOOKUP($O125,Parámetros!$B$4:$H$25,6,0)</f>
        <v>640</v>
      </c>
      <c r="AH125" s="33" t="n">
        <f aca="false">VLOOKUP($O125,Parámetros!$B$4:$H$25,7,0)</f>
        <v>1920000</v>
      </c>
      <c r="AI125" s="2" t="n">
        <v>8608.38414634146</v>
      </c>
      <c r="AJ125" s="2" t="n">
        <v>1.0442E-008</v>
      </c>
      <c r="AK125" s="34" t="n">
        <f aca="false">AD125*V125/1000000000</f>
        <v>0.0514881229844418</v>
      </c>
      <c r="AL125" s="34" t="n">
        <f aca="false">AE125*V125/1000000000</f>
        <v>0.320095546261806</v>
      </c>
      <c r="AM125" s="34" t="n">
        <f aca="false">AF125*V125/1000000000</f>
        <v>2.62216930134611E-005</v>
      </c>
      <c r="AN125" s="34" t="n">
        <f aca="false">AG125*V125/1000000000</f>
        <v>0.167818835286151</v>
      </c>
      <c r="AO125" s="34" t="n">
        <f aca="false">AH125*V125/1000000000</f>
        <v>503.456505858453</v>
      </c>
      <c r="AP125" s="35" t="n">
        <f aca="false">AJ125*AI125*EXP(P125*4)</f>
        <v>9.42814054365594E-005</v>
      </c>
      <c r="AQ125" s="36" t="n">
        <f aca="false">AK125/W125</f>
        <v>0.000141063350642306</v>
      </c>
      <c r="AR125" s="37" t="n">
        <f aca="false">AL125/W125</f>
        <v>0.000876974099347414</v>
      </c>
      <c r="AS125" s="37" t="n">
        <f aca="false">AM125/W125</f>
        <v>7.18402548314003E-008</v>
      </c>
      <c r="AT125" s="37" t="n">
        <f aca="false">AN125/W125</f>
        <v>0.000459777630920962</v>
      </c>
      <c r="AU125" s="37" t="n">
        <f aca="false">AO125/W125</f>
        <v>1.37933289276289</v>
      </c>
      <c r="AV125" s="49" t="n">
        <f aca="false">AP125/W125</f>
        <v>2.58305220374135E-007</v>
      </c>
      <c r="AW125" s="39" t="n">
        <f aca="false">AK125*1000000</f>
        <v>51488.1229844418</v>
      </c>
      <c r="AX125" s="40" t="n">
        <f aca="false">AL125*1000000</f>
        <v>320095.546261806</v>
      </c>
      <c r="AY125" s="40" t="n">
        <f aca="false">AM125*1000000</f>
        <v>26.2216930134611</v>
      </c>
      <c r="AZ125" s="40" t="n">
        <f aca="false">AN125*1000000</f>
        <v>167818.835286151</v>
      </c>
      <c r="BA125" s="40" t="n">
        <f aca="false">AO125*1000000</f>
        <v>503456505.858453</v>
      </c>
      <c r="BB125" s="41" t="n">
        <f aca="false">AP125*1000000</f>
        <v>94.2814054365595</v>
      </c>
      <c r="BC125" s="39" t="n">
        <f aca="false">AQ125*1000000</f>
        <v>141.063350642306</v>
      </c>
      <c r="BD125" s="40" t="n">
        <f aca="false">AR125*1000000</f>
        <v>876.974099347414</v>
      </c>
      <c r="BE125" s="40" t="n">
        <f aca="false">AS125*1000000</f>
        <v>0.0718402548314003</v>
      </c>
      <c r="BF125" s="40" t="n">
        <f aca="false">AT125*1000000</f>
        <v>459.777630920962</v>
      </c>
      <c r="BG125" s="40" t="n">
        <f aca="false">AU125*1000000</f>
        <v>1379332.89276289</v>
      </c>
      <c r="BH125" s="41" t="n">
        <f aca="false">AV125*1000000</f>
        <v>0.258305220374135</v>
      </c>
      <c r="BI125" s="0" t="n">
        <v>0.1</v>
      </c>
      <c r="BJ125" s="0" t="n">
        <f aca="false">R125*BI125</f>
        <v>26221.6930134611</v>
      </c>
      <c r="BK125" s="0" t="n">
        <v>0.1</v>
      </c>
      <c r="BL125" s="0" t="n">
        <f aca="false">AI125*BK125</f>
        <v>860.838414634146</v>
      </c>
      <c r="BM125" s="45" t="n">
        <v>187.562005220738</v>
      </c>
      <c r="BN125" s="45" t="n">
        <v>1012.03746873145</v>
      </c>
      <c r="BO125" s="45" t="n">
        <v>0</v>
      </c>
      <c r="BP125" s="45" t="n">
        <v>256</v>
      </c>
      <c r="BQ125" s="45" t="n">
        <v>384000</v>
      </c>
      <c r="BR125" s="0" t="n">
        <f aca="false">AJ125*0.1</f>
        <v>1.0442E-009</v>
      </c>
      <c r="BS125" s="0" t="n">
        <f aca="false">((((BJ125/R125)^2)+((BM125/AD125)^2))^(1/2))*AK125</f>
        <v>0.0494507110487844</v>
      </c>
      <c r="BT125" s="0" t="n">
        <f aca="false">((((BJ125/R125)^2)+((BN125/AE125)^2))^(1/2))*AL125</f>
        <v>0.267296896440412</v>
      </c>
      <c r="BU125" s="0" t="n">
        <f aca="false">((((BJ125/R125)^2)+((BO125/AF125)^2))^(1/2))*AM125</f>
        <v>2.62216930134611E-006</v>
      </c>
      <c r="BV125" s="0" t="n">
        <f aca="false">((((BJ125/R125)^2)+((BP125/AG125)^2))^(1/2))*AN125</f>
        <v>0.0691934783852933</v>
      </c>
      <c r="BW125" s="0" t="n">
        <f aca="false">((((BJ125/R125)^2)+((BQ125/AH125)^2))^(1/2))*AO125</f>
        <v>112.576297081402</v>
      </c>
      <c r="BX125" s="46" t="n">
        <f aca="false">((((BL125/AI125)^2)+((BR125/AJ125)^2))^(1/2))*AP125</f>
        <v>1.33334042247979E-005</v>
      </c>
    </row>
    <row r="126" customFormat="false" ht="15" hidden="false" customHeight="true" outlineLevel="0" collapsed="false">
      <c r="A126" s="24" t="n">
        <v>4.59753698943621</v>
      </c>
      <c r="B126" s="24" t="n">
        <v>-74.1383973439153</v>
      </c>
      <c r="C126" s="47" t="n">
        <v>25</v>
      </c>
      <c r="D126" s="47" t="n">
        <v>24</v>
      </c>
      <c r="E126" s="47" t="n">
        <v>1808</v>
      </c>
      <c r="F126" s="27" t="s">
        <v>427</v>
      </c>
      <c r="G126" s="28" t="s">
        <v>153</v>
      </c>
      <c r="H126" s="27" t="s">
        <v>428</v>
      </c>
      <c r="I126" s="28" t="s">
        <v>216</v>
      </c>
      <c r="J126" s="28" t="s">
        <v>65</v>
      </c>
      <c r="K126" s="28" t="n">
        <v>150</v>
      </c>
      <c r="L126" s="28"/>
      <c r="M126" s="28" t="n">
        <v>1998</v>
      </c>
      <c r="N126" s="29" t="s">
        <v>77</v>
      </c>
      <c r="O126" s="29" t="s">
        <v>77</v>
      </c>
      <c r="P126" s="56" t="n">
        <v>0.00426891489573758</v>
      </c>
      <c r="Q126" s="31" t="n">
        <v>12.302683877806</v>
      </c>
      <c r="R126" s="31" t="n">
        <v>12.5145641692443</v>
      </c>
      <c r="S126" s="29" t="s">
        <v>69</v>
      </c>
      <c r="T126" s="29"/>
      <c r="U126" s="29"/>
      <c r="V126" s="48" t="n">
        <f aca="false">IF(S126="m3_año",R126,IF(OR(O126="CG1",O126="CG3",O126="HG2"),T126,R126))</f>
        <v>12.5145641692443</v>
      </c>
      <c r="W126" s="28" t="n">
        <v>365</v>
      </c>
      <c r="X126" s="63"/>
      <c r="Y126" s="28"/>
      <c r="Z126" s="28" t="n">
        <v>0</v>
      </c>
      <c r="AA126" s="32" t="s">
        <v>429</v>
      </c>
      <c r="AB126" s="32"/>
      <c r="AC126" s="33" t="s">
        <v>72</v>
      </c>
      <c r="AD126" s="33" t="n">
        <f aca="false">VLOOKUP($O126,Parámetros!$B$4:$H$25,3,0)</f>
        <v>24000</v>
      </c>
      <c r="AE126" s="33" t="n">
        <f aca="false">VLOOKUP($O126,Parámetros!$B$4:$H$25,4,0)</f>
        <v>2261000</v>
      </c>
      <c r="AF126" s="33" t="n">
        <f aca="false">VLOOKUP($O126,Parámetros!$B$4:$H$25,5,0)</f>
        <v>1200</v>
      </c>
      <c r="AG126" s="33" t="n">
        <f aca="false">VLOOKUP($O126,Parámetros!$B$4:$H$25,6,0)</f>
        <v>381000</v>
      </c>
      <c r="AH126" s="33" t="n">
        <f aca="false">VLOOKUP($O126,Parámetros!$B$4:$H$25,7,0)</f>
        <v>1500000000</v>
      </c>
      <c r="AI126" s="51" t="n">
        <v>12.302683877806</v>
      </c>
      <c r="AJ126" s="2" t="n">
        <v>0.024</v>
      </c>
      <c r="AK126" s="34" t="n">
        <f aca="false">AD126*V126/1000000000</f>
        <v>0.000300349540061863</v>
      </c>
      <c r="AL126" s="34" t="n">
        <f aca="false">AE126*V126/1000000000</f>
        <v>0.0282954295866614</v>
      </c>
      <c r="AM126" s="34" t="n">
        <f aca="false">AF126*V126/1000000000</f>
        <v>1.50174770030932E-005</v>
      </c>
      <c r="AN126" s="34" t="n">
        <f aca="false">AG126*V126/1000000000</f>
        <v>0.00476804894848208</v>
      </c>
      <c r="AO126" s="34" t="n">
        <f aca="false">AH126*V126/1000000000</f>
        <v>18.7718462538664</v>
      </c>
      <c r="AP126" s="35" t="n">
        <f aca="false">AJ126*AI126*EXP(P126*4)</f>
        <v>0.300349540061862</v>
      </c>
      <c r="AQ126" s="36" t="n">
        <f aca="false">AK126/W126</f>
        <v>8.22875452224283E-007</v>
      </c>
      <c r="AR126" s="37" t="n">
        <f aca="false">AL126/W126</f>
        <v>7.75217248949627E-005</v>
      </c>
      <c r="AS126" s="37" t="n">
        <f aca="false">AM126/W126</f>
        <v>4.11437726112141E-008</v>
      </c>
      <c r="AT126" s="37" t="n">
        <f aca="false">AN126/W126</f>
        <v>1.30631478040605E-005</v>
      </c>
      <c r="AU126" s="37" t="n">
        <f aca="false">AO126/W126</f>
        <v>0.0514297157640177</v>
      </c>
      <c r="AV126" s="49" t="n">
        <f aca="false">AP126/W126</f>
        <v>0.000822875452224281</v>
      </c>
      <c r="AW126" s="39" t="n">
        <f aca="false">AK126*1000000</f>
        <v>300.349540061863</v>
      </c>
      <c r="AX126" s="40" t="n">
        <f aca="false">AL126*1000000</f>
        <v>28295.4295866614</v>
      </c>
      <c r="AY126" s="40" t="n">
        <f aca="false">AM126*1000000</f>
        <v>15.0174770030932</v>
      </c>
      <c r="AZ126" s="40" t="n">
        <f aca="false">AN126*1000000</f>
        <v>4768.04894848208</v>
      </c>
      <c r="BA126" s="40" t="n">
        <f aca="false">AO126*1000000</f>
        <v>18771846.2538664</v>
      </c>
      <c r="BB126" s="41" t="n">
        <f aca="false">AP126*1000000</f>
        <v>300349.540061862</v>
      </c>
      <c r="BC126" s="39" t="n">
        <f aca="false">AQ126*1000000</f>
        <v>0.822875452224283</v>
      </c>
      <c r="BD126" s="40" t="n">
        <f aca="false">AR126*1000000</f>
        <v>77.5217248949627</v>
      </c>
      <c r="BE126" s="40" t="n">
        <f aca="false">AS126*1000000</f>
        <v>0.0411437726112141</v>
      </c>
      <c r="BF126" s="40" t="n">
        <f aca="false">AT126*1000000</f>
        <v>13.0631478040605</v>
      </c>
      <c r="BG126" s="40" t="n">
        <f aca="false">AU126*1000000</f>
        <v>51429.7157640177</v>
      </c>
      <c r="BH126" s="41" t="n">
        <f aca="false">AV126*1000000</f>
        <v>822.875452224281</v>
      </c>
      <c r="BI126" s="0" t="n">
        <v>0.1</v>
      </c>
      <c r="BJ126" s="0" t="n">
        <f aca="false">R126*BI126</f>
        <v>1.25145641692443</v>
      </c>
      <c r="BK126" s="0" t="n">
        <v>0.1</v>
      </c>
      <c r="BL126" s="0" t="n">
        <f aca="false">AI126*BK126</f>
        <v>1.2302683877806</v>
      </c>
      <c r="BM126" s="45" t="n">
        <v>0</v>
      </c>
      <c r="BN126" s="45" t="n">
        <v>0</v>
      </c>
      <c r="BO126" s="45" t="n">
        <v>0</v>
      </c>
      <c r="BP126" s="45" t="n">
        <v>0</v>
      </c>
      <c r="BQ126" s="45" t="n">
        <v>0</v>
      </c>
      <c r="BR126" s="0" t="n">
        <f aca="false">AJ126*0.1</f>
        <v>0.0024</v>
      </c>
      <c r="BS126" s="0" t="n">
        <f aca="false">((((BJ126/R126)^2)+((BM126/AD126)^2))^(1/2))*AK126</f>
        <v>3.00349540061863E-005</v>
      </c>
      <c r="BT126" s="0" t="n">
        <f aca="false">((((BJ126/R126)^2)+((BN126/AE126)^2))^(1/2))*AL126</f>
        <v>0.00282954295866614</v>
      </c>
      <c r="BU126" s="0" t="n">
        <f aca="false">((((BJ126/R126)^2)+((BO126/AF126)^2))^(1/2))*AM126</f>
        <v>1.50174770030932E-006</v>
      </c>
      <c r="BV126" s="0" t="n">
        <f aca="false">((((BJ126/R126)^2)+((BP126/AG126)^2))^(1/2))*AN126</f>
        <v>0.000476804894848208</v>
      </c>
      <c r="BW126" s="0" t="n">
        <f aca="false">((((BJ126/R126)^2)+((BQ126/AH126)^2))^(1/2))*AO126</f>
        <v>1.87718462538665</v>
      </c>
      <c r="BX126" s="46" t="n">
        <f aca="false">((((BL126/AI126)^2)+((BR126/AJ126)^2))^(1/2))*AP126</f>
        <v>0.0424758393008007</v>
      </c>
    </row>
    <row r="127" customFormat="false" ht="15" hidden="false" customHeight="true" outlineLevel="0" collapsed="false">
      <c r="A127" s="24" t="n">
        <v>4.59753698943621</v>
      </c>
      <c r="B127" s="24" t="n">
        <v>-74.1383973439153</v>
      </c>
      <c r="C127" s="47" t="n">
        <v>25</v>
      </c>
      <c r="D127" s="47" t="n">
        <v>24</v>
      </c>
      <c r="E127" s="47" t="n">
        <v>1808</v>
      </c>
      <c r="F127" s="27" t="s">
        <v>427</v>
      </c>
      <c r="G127" s="28" t="s">
        <v>153</v>
      </c>
      <c r="H127" s="27" t="s">
        <v>428</v>
      </c>
      <c r="I127" s="28" t="s">
        <v>216</v>
      </c>
      <c r="J127" s="28" t="s">
        <v>76</v>
      </c>
      <c r="K127" s="28" t="n">
        <v>1758.24</v>
      </c>
      <c r="L127" s="28"/>
      <c r="M127" s="28" t="n">
        <v>2000</v>
      </c>
      <c r="N127" s="29" t="s">
        <v>67</v>
      </c>
      <c r="O127" s="29" t="s">
        <v>145</v>
      </c>
      <c r="P127" s="56" t="n">
        <v>0.00426891489573758</v>
      </c>
      <c r="Q127" s="31" t="n">
        <v>5400</v>
      </c>
      <c r="R127" s="31" t="n">
        <v>5493.00032294829</v>
      </c>
      <c r="S127" s="29" t="s">
        <v>69</v>
      </c>
      <c r="T127" s="29"/>
      <c r="U127" s="29"/>
      <c r="V127" s="48" t="n">
        <f aca="false">IF(S127="m3_año",R127,IF(OR(O127="CG1",O127="CG3",O127="HG2"),T127,R127))</f>
        <v>5493.00032294829</v>
      </c>
      <c r="W127" s="28" t="n">
        <v>365</v>
      </c>
      <c r="X127" s="32" t="s">
        <v>98</v>
      </c>
      <c r="Y127" s="28"/>
      <c r="Z127" s="28" t="n">
        <v>2920</v>
      </c>
      <c r="AA127" s="32" t="s">
        <v>430</v>
      </c>
      <c r="AB127" s="32"/>
      <c r="AC127" s="33" t="s">
        <v>72</v>
      </c>
      <c r="AD127" s="33" t="n">
        <f aca="false">VLOOKUP($O127,Parámetros!$B$4:$H$25,3,0)</f>
        <v>196.356974196937</v>
      </c>
      <c r="AE127" s="33" t="n">
        <f aca="false">VLOOKUP($O127,Parámetros!$B$4:$H$25,4,0)</f>
        <v>1220.72799074218</v>
      </c>
      <c r="AF127" s="33" t="n">
        <f aca="false">VLOOKUP($O127,Parámetros!$B$4:$H$25,5,0)</f>
        <v>69.6558973259153</v>
      </c>
      <c r="AG127" s="33" t="n">
        <f aca="false">VLOOKUP($O127,Parámetros!$B$4:$H$25,6,0)</f>
        <v>640</v>
      </c>
      <c r="AH127" s="33" t="n">
        <f aca="false">VLOOKUP($O127,Parámetros!$B$4:$H$25,7,0)</f>
        <v>1920000</v>
      </c>
      <c r="AI127" s="51" t="n">
        <v>5400</v>
      </c>
      <c r="AJ127" s="52" t="n">
        <v>8.8E-008</v>
      </c>
      <c r="AK127" s="34" t="n">
        <f aca="false">AD127*V127/1000000000</f>
        <v>0.00107858892267692</v>
      </c>
      <c r="AL127" s="34" t="n">
        <f aca="false">AE127*V127/1000000000</f>
        <v>0.00670545924737881</v>
      </c>
      <c r="AM127" s="34" t="n">
        <f aca="false">AF127*V127/1000000000</f>
        <v>0.000382619866506506</v>
      </c>
      <c r="AN127" s="34" t="n">
        <f aca="false">AG127*V127/1000000000</f>
        <v>0.00351552020668691</v>
      </c>
      <c r="AO127" s="34" t="n">
        <f aca="false">AH127*V127/1000000000</f>
        <v>10.5465606200607</v>
      </c>
      <c r="AP127" s="35" t="n">
        <f aca="false">AJ127*AI127*EXP(P127*4)</f>
        <v>0.000483384028419449</v>
      </c>
      <c r="AQ127" s="36" t="n">
        <f aca="false">AK127/W127</f>
        <v>2.95503814432034E-006</v>
      </c>
      <c r="AR127" s="37" t="n">
        <f aca="false">AL127/W127</f>
        <v>1.83711212256954E-005</v>
      </c>
      <c r="AS127" s="37" t="n">
        <f aca="false">AM127/W127</f>
        <v>1.04827360686714E-006</v>
      </c>
      <c r="AT127" s="37" t="n">
        <f aca="false">AN127/W127</f>
        <v>9.63156221010111E-006</v>
      </c>
      <c r="AU127" s="37" t="n">
        <f aca="false">AO127/W127</f>
        <v>0.0288946866303033</v>
      </c>
      <c r="AV127" s="49" t="n">
        <f aca="false">AP127/W127</f>
        <v>1.3243398038889E-006</v>
      </c>
      <c r="AW127" s="39" t="n">
        <f aca="false">AK127*1000000</f>
        <v>1078.58892267692</v>
      </c>
      <c r="AX127" s="40" t="n">
        <f aca="false">AL127*1000000</f>
        <v>6705.45924737881</v>
      </c>
      <c r="AY127" s="40" t="n">
        <f aca="false">AM127*1000000</f>
        <v>382.619866506506</v>
      </c>
      <c r="AZ127" s="40" t="n">
        <f aca="false">AN127*1000000</f>
        <v>3515.52020668691</v>
      </c>
      <c r="BA127" s="40" t="n">
        <f aca="false">AO127*1000000</f>
        <v>10546560.6200607</v>
      </c>
      <c r="BB127" s="41" t="n">
        <f aca="false">AP127*1000000</f>
        <v>483.384028419449</v>
      </c>
      <c r="BC127" s="39" t="n">
        <f aca="false">AQ127*1000000</f>
        <v>2.95503814432034</v>
      </c>
      <c r="BD127" s="40" t="n">
        <f aca="false">AR127*1000000</f>
        <v>18.3711212256954</v>
      </c>
      <c r="BE127" s="40" t="n">
        <f aca="false">AS127*1000000</f>
        <v>1.04827360686714</v>
      </c>
      <c r="BF127" s="40" t="n">
        <f aca="false">AT127*1000000</f>
        <v>9.63156221010111</v>
      </c>
      <c r="BG127" s="40" t="n">
        <f aca="false">AU127*1000000</f>
        <v>28894.6866303033</v>
      </c>
      <c r="BH127" s="41" t="n">
        <f aca="false">AV127*1000000</f>
        <v>1.3243398038889</v>
      </c>
      <c r="BI127" s="0" t="n">
        <v>0.1</v>
      </c>
      <c r="BJ127" s="0" t="n">
        <f aca="false">R127*BI127</f>
        <v>549.300032294829</v>
      </c>
      <c r="BK127" s="0" t="n">
        <v>0.1</v>
      </c>
      <c r="BL127" s="0" t="n">
        <f aca="false">AI127*BK127</f>
        <v>540</v>
      </c>
      <c r="BM127" s="45" t="n">
        <v>187.562005220738</v>
      </c>
      <c r="BN127" s="45" t="n">
        <v>1012.03746873145</v>
      </c>
      <c r="BO127" s="45" t="n">
        <v>69.5558973259153</v>
      </c>
      <c r="BP127" s="45" t="n">
        <v>256</v>
      </c>
      <c r="BQ127" s="45" t="n">
        <v>384000</v>
      </c>
      <c r="BR127" s="0" t="n">
        <f aca="false">AJ127*0.1</f>
        <v>8.8E-009</v>
      </c>
      <c r="BS127" s="0" t="n">
        <f aca="false">((((BJ127/R127)^2)+((BM127/AD127)^2))^(1/2))*AK127</f>
        <v>0.00103590859530523</v>
      </c>
      <c r="BT127" s="0" t="n">
        <f aca="false">((((BJ127/R127)^2)+((BN127/AE127)^2))^(1/2))*AL127</f>
        <v>0.0055994170083393</v>
      </c>
      <c r="BU127" s="0" t="n">
        <f aca="false">((((BJ127/R127)^2)+((BO127/AF127)^2))^(1/2))*AM127</f>
        <v>0.000383981636785379</v>
      </c>
      <c r="BV127" s="0" t="n">
        <f aca="false">((((BJ127/R127)^2)+((BP127/AG127)^2))^(1/2))*AN127</f>
        <v>0.00144948611411633</v>
      </c>
      <c r="BW127" s="0" t="n">
        <f aca="false">((((BJ127/R127)^2)+((BQ127/AH127)^2))^(1/2))*AO127</f>
        <v>2.35828264752781</v>
      </c>
      <c r="BX127" s="46" t="n">
        <f aca="false">((((BL127/AI127)^2)+((BR127/AJ127)^2))^(1/2))*AP127</f>
        <v>6.83608248825327E-005</v>
      </c>
    </row>
    <row r="128" customFormat="false" ht="15" hidden="false" customHeight="true" outlineLevel="0" collapsed="false">
      <c r="A128" s="24" t="n">
        <v>4.59769953763208</v>
      </c>
      <c r="B128" s="24" t="n">
        <v>-74.1393087130914</v>
      </c>
      <c r="C128" s="47" t="n">
        <v>25</v>
      </c>
      <c r="D128" s="47" t="n">
        <v>24</v>
      </c>
      <c r="E128" s="47" t="n">
        <v>1808</v>
      </c>
      <c r="F128" s="27" t="s">
        <v>431</v>
      </c>
      <c r="G128" s="28" t="s">
        <v>432</v>
      </c>
      <c r="H128" s="27" t="s">
        <v>433</v>
      </c>
      <c r="I128" s="28" t="s">
        <v>216</v>
      </c>
      <c r="J128" s="28" t="s">
        <v>76</v>
      </c>
      <c r="K128" s="28" t="n">
        <v>234.43</v>
      </c>
      <c r="L128" s="28"/>
      <c r="M128" s="28" t="n">
        <v>2006</v>
      </c>
      <c r="N128" s="29" t="s">
        <v>67</v>
      </c>
      <c r="O128" s="29" t="s">
        <v>145</v>
      </c>
      <c r="P128" s="50" t="n">
        <v>0.0119278052318739</v>
      </c>
      <c r="Q128" s="31" t="n">
        <v>111696.125</v>
      </c>
      <c r="R128" s="31" t="n">
        <v>117154.460021727</v>
      </c>
      <c r="S128" s="29" t="s">
        <v>69</v>
      </c>
      <c r="T128" s="29"/>
      <c r="U128" s="29"/>
      <c r="V128" s="48" t="n">
        <f aca="false">IF(S128="m3_año",R128,IF(OR(O128="CG1",O128="CG3",O128="HG2"),T128,R128))</f>
        <v>117154.460021727</v>
      </c>
      <c r="W128" s="28" t="n">
        <v>365</v>
      </c>
      <c r="X128" s="32" t="s">
        <v>98</v>
      </c>
      <c r="Y128" s="28"/>
      <c r="Z128" s="28" t="n">
        <v>2920</v>
      </c>
      <c r="AA128" s="32" t="s">
        <v>434</v>
      </c>
      <c r="AB128" s="32"/>
      <c r="AC128" s="33" t="s">
        <v>72</v>
      </c>
      <c r="AD128" s="33" t="n">
        <f aca="false">VLOOKUP($O128,Parámetros!$B$4:$H$25,3,0)</f>
        <v>196.356974196937</v>
      </c>
      <c r="AE128" s="33" t="n">
        <f aca="false">VLOOKUP($O128,Parámetros!$B$4:$H$25,4,0)</f>
        <v>1220.72799074218</v>
      </c>
      <c r="AF128" s="33" t="n">
        <f aca="false">VLOOKUP($O128,Parámetros!$B$4:$H$25,5,0)</f>
        <v>69.6558973259153</v>
      </c>
      <c r="AG128" s="33" t="n">
        <f aca="false">VLOOKUP($O128,Parámetros!$B$4:$H$25,6,0)</f>
        <v>640</v>
      </c>
      <c r="AH128" s="33" t="n">
        <f aca="false">VLOOKUP($O128,Parámetros!$B$4:$H$25,7,0)</f>
        <v>1920000</v>
      </c>
      <c r="AI128" s="2" t="n">
        <v>2.98030327868852</v>
      </c>
      <c r="AJ128" s="2" t="n">
        <v>1.362E-005</v>
      </c>
      <c r="AK128" s="34" t="n">
        <f aca="false">AD128*V128/1000000000</f>
        <v>0.0230040952835423</v>
      </c>
      <c r="AL128" s="34" t="n">
        <f aca="false">AE128*V128/1000000000</f>
        <v>0.143013728588808</v>
      </c>
      <c r="AM128" s="34" t="n">
        <f aca="false">AF128*V128/1000000000</f>
        <v>0.00816049903854646</v>
      </c>
      <c r="AN128" s="34" t="n">
        <f aca="false">AG128*V128/1000000000</f>
        <v>0.0749788544139053</v>
      </c>
      <c r="AO128" s="34" t="n">
        <f aca="false">AH128*V128/1000000000</f>
        <v>224.936563241716</v>
      </c>
      <c r="AP128" s="35" t="n">
        <f aca="false">AJ128*AI128*EXP(P128*4)</f>
        <v>4.25753560055941E-005</v>
      </c>
      <c r="AQ128" s="36" t="n">
        <f aca="false">AK128/W128</f>
        <v>6.30249185850475E-005</v>
      </c>
      <c r="AR128" s="37" t="n">
        <f aca="false">AL128/W128</f>
        <v>0.000391818434489885</v>
      </c>
      <c r="AS128" s="37" t="n">
        <f aca="false">AM128/W128</f>
        <v>2.23575316124561E-005</v>
      </c>
      <c r="AT128" s="37" t="n">
        <f aca="false">AN128/W128</f>
        <v>0.000205421518942206</v>
      </c>
      <c r="AU128" s="37" t="n">
        <f aca="false">AO128/W128</f>
        <v>0.616264556826619</v>
      </c>
      <c r="AV128" s="49" t="n">
        <f aca="false">AP128/W128</f>
        <v>1.1664481097423E-007</v>
      </c>
      <c r="AW128" s="39" t="n">
        <f aca="false">AK128*1000000</f>
        <v>23004.0952835423</v>
      </c>
      <c r="AX128" s="40" t="n">
        <f aca="false">AL128*1000000</f>
        <v>143013.728588808</v>
      </c>
      <c r="AY128" s="40" t="n">
        <f aca="false">AM128*1000000</f>
        <v>8160.49903854646</v>
      </c>
      <c r="AZ128" s="40" t="n">
        <f aca="false">AN128*1000000</f>
        <v>74978.8544139053</v>
      </c>
      <c r="BA128" s="40" t="n">
        <f aca="false">AO128*1000000</f>
        <v>224936563.241716</v>
      </c>
      <c r="BB128" s="41" t="n">
        <f aca="false">AP128*1000000</f>
        <v>42.5753560055941</v>
      </c>
      <c r="BC128" s="39" t="n">
        <f aca="false">AQ128*1000000</f>
        <v>63.0249185850475</v>
      </c>
      <c r="BD128" s="40" t="n">
        <f aca="false">AR128*1000000</f>
        <v>391.818434489885</v>
      </c>
      <c r="BE128" s="40" t="n">
        <f aca="false">AS128*1000000</f>
        <v>22.3575316124561</v>
      </c>
      <c r="BF128" s="40" t="n">
        <f aca="false">AT128*1000000</f>
        <v>205.421518942206</v>
      </c>
      <c r="BG128" s="40" t="n">
        <f aca="false">AU128*1000000</f>
        <v>616264.556826619</v>
      </c>
      <c r="BH128" s="41" t="n">
        <f aca="false">AV128*1000000</f>
        <v>0.11664481097423</v>
      </c>
      <c r="BI128" s="0" t="n">
        <v>0.1</v>
      </c>
      <c r="BJ128" s="0" t="n">
        <f aca="false">R128*BI128</f>
        <v>11715.4460021727</v>
      </c>
      <c r="BK128" s="0" t="n">
        <v>0.1</v>
      </c>
      <c r="BL128" s="0" t="n">
        <f aca="false">AI128*BK128</f>
        <v>0.298030327868852</v>
      </c>
      <c r="BM128" s="45" t="n">
        <v>187.562005220738</v>
      </c>
      <c r="BN128" s="45" t="n">
        <v>1012.03746873145</v>
      </c>
      <c r="BO128" s="45" t="n">
        <v>69.5558973259153</v>
      </c>
      <c r="BP128" s="45" t="n">
        <v>256</v>
      </c>
      <c r="BQ128" s="45" t="n">
        <v>384000</v>
      </c>
      <c r="BR128" s="0" t="n">
        <f aca="false">AJ128*0.1</f>
        <v>1.362E-006</v>
      </c>
      <c r="BS128" s="0" t="n">
        <f aca="false">((((BJ128/R128)^2)+((BM128/AD128)^2))^(1/2))*AK128</f>
        <v>0.0220938112105756</v>
      </c>
      <c r="BT128" s="0" t="n">
        <f aca="false">((((BJ128/R128)^2)+((BN128/AE128)^2))^(1/2))*AL128</f>
        <v>0.119424110227681</v>
      </c>
      <c r="BU128" s="0" t="n">
        <f aca="false">((((BJ128/R128)^2)+((BO128/AF128)^2))^(1/2))*AM128</f>
        <v>0.00818954281286203</v>
      </c>
      <c r="BV128" s="0" t="n">
        <f aca="false">((((BJ128/R128)^2)+((BP128/AG128)^2))^(1/2))*AN128</f>
        <v>0.030914573643634</v>
      </c>
      <c r="BW128" s="0" t="n">
        <f aca="false">((((BJ128/R128)^2)+((BQ128/AH128)^2))^(1/2))*AO128</f>
        <v>50.2973446033657</v>
      </c>
      <c r="BX128" s="46" t="n">
        <f aca="false">((((BL128/AI128)^2)+((BR128/AJ128)^2))^(1/2))*AP128</f>
        <v>6.0210645885974E-006</v>
      </c>
    </row>
    <row r="129" customFormat="false" ht="15" hidden="false" customHeight="true" outlineLevel="0" collapsed="false">
      <c r="A129" s="24" t="n">
        <v>4.5980488957016</v>
      </c>
      <c r="B129" s="24" t="n">
        <v>-74.1397218276197</v>
      </c>
      <c r="C129" s="47" t="n">
        <v>25</v>
      </c>
      <c r="D129" s="47" t="n">
        <v>24</v>
      </c>
      <c r="E129" s="47" t="n">
        <v>1808</v>
      </c>
      <c r="F129" s="27" t="s">
        <v>435</v>
      </c>
      <c r="G129" s="28" t="s">
        <v>436</v>
      </c>
      <c r="H129" s="27" t="s">
        <v>437</v>
      </c>
      <c r="I129" s="28" t="s">
        <v>216</v>
      </c>
      <c r="J129" s="28" t="s">
        <v>76</v>
      </c>
      <c r="K129" s="28" t="n">
        <v>386.69</v>
      </c>
      <c r="L129" s="28"/>
      <c r="M129" s="28" t="n">
        <v>2007</v>
      </c>
      <c r="N129" s="29" t="s">
        <v>67</v>
      </c>
      <c r="O129" s="29" t="s">
        <v>145</v>
      </c>
      <c r="P129" s="30" t="n">
        <v>0.0119278052318739</v>
      </c>
      <c r="Q129" s="31" t="n">
        <v>280566</v>
      </c>
      <c r="R129" s="31" t="n">
        <v>294276.62088059</v>
      </c>
      <c r="S129" s="29" t="s">
        <v>69</v>
      </c>
      <c r="T129" s="29"/>
      <c r="U129" s="29"/>
      <c r="V129" s="48" t="n">
        <f aca="false">IF(S129="m3_año",R129,IF(OR(O129="CG1",O129="CG3",O129="HG2"),T129,R129))</f>
        <v>294276.62088059</v>
      </c>
      <c r="W129" s="28" t="n">
        <v>365</v>
      </c>
      <c r="X129" s="54"/>
      <c r="Y129" s="28"/>
      <c r="Z129" s="28" t="n">
        <v>8760</v>
      </c>
      <c r="AA129" s="32" t="s">
        <v>438</v>
      </c>
      <c r="AB129" s="32" t="s">
        <v>439</v>
      </c>
      <c r="AC129" s="33" t="s">
        <v>72</v>
      </c>
      <c r="AD129" s="33" t="n">
        <f aca="false">VLOOKUP($O129,Parámetros!$B$4:$H$25,3,0)</f>
        <v>196.356974196937</v>
      </c>
      <c r="AE129" s="33" t="n">
        <f aca="false">VLOOKUP($O129,Parámetros!$B$4:$H$25,4,0)</f>
        <v>1220.72799074218</v>
      </c>
      <c r="AF129" s="33" t="n">
        <f aca="false">VLOOKUP($O129,Parámetros!$B$4:$H$25,5,0)</f>
        <v>69.6558973259153</v>
      </c>
      <c r="AG129" s="33" t="n">
        <f aca="false">VLOOKUP($O129,Parámetros!$B$4:$H$25,6,0)</f>
        <v>640</v>
      </c>
      <c r="AH129" s="33" t="n">
        <f aca="false">VLOOKUP($O129,Parámetros!$B$4:$H$25,7,0)</f>
        <v>1920000</v>
      </c>
      <c r="AI129" s="51" t="n">
        <v>280566</v>
      </c>
      <c r="AJ129" s="52" t="n">
        <v>8.8E-008</v>
      </c>
      <c r="AK129" s="34" t="n">
        <f aca="false">AD129*V129/1000000000</f>
        <v>0.0577832668530118</v>
      </c>
      <c r="AL129" s="34" t="n">
        <f aca="false">AE129*V129/1000000000</f>
        <v>0.359231708129961</v>
      </c>
      <c r="AM129" s="34" t="n">
        <f aca="false">AF129*V129/1000000000</f>
        <v>0.0204981020894757</v>
      </c>
      <c r="AN129" s="34" t="n">
        <f aca="false">AG129*V129/1000000000</f>
        <v>0.188337037363578</v>
      </c>
      <c r="AO129" s="34" t="n">
        <f aca="false">AH129*V129/1000000000</f>
        <v>565.011112090733</v>
      </c>
      <c r="AP129" s="35" t="n">
        <f aca="false">AJ129*AI129*EXP(P129*4)</f>
        <v>0.0258963426374919</v>
      </c>
      <c r="AQ129" s="36" t="n">
        <f aca="false">AK129/W129</f>
        <v>0.000158310320145238</v>
      </c>
      <c r="AR129" s="37" t="n">
        <f aca="false">AL129/W129</f>
        <v>0.00098419646063003</v>
      </c>
      <c r="AS129" s="37" t="n">
        <f aca="false">AM129/W129</f>
        <v>5.61591838067827E-005</v>
      </c>
      <c r="AT129" s="37" t="n">
        <f aca="false">AN129/W129</f>
        <v>0.000515991883187884</v>
      </c>
      <c r="AU129" s="37" t="n">
        <f aca="false">AO129/W129</f>
        <v>1.54797564956365</v>
      </c>
      <c r="AV129" s="49" t="n">
        <f aca="false">AP129/W129</f>
        <v>7.09488839383339E-005</v>
      </c>
      <c r="AW129" s="39" t="n">
        <f aca="false">AK129*1000000</f>
        <v>57783.2668530118</v>
      </c>
      <c r="AX129" s="40" t="n">
        <f aca="false">AL129*1000000</f>
        <v>359231.708129961</v>
      </c>
      <c r="AY129" s="40" t="n">
        <f aca="false">AM129*1000000</f>
        <v>20498.1020894757</v>
      </c>
      <c r="AZ129" s="40" t="n">
        <f aca="false">AN129*1000000</f>
        <v>188337.037363578</v>
      </c>
      <c r="BA129" s="40" t="n">
        <f aca="false">AO129*1000000</f>
        <v>565011112.090733</v>
      </c>
      <c r="BB129" s="41" t="n">
        <f aca="false">AP129*1000000</f>
        <v>25896.3426374919</v>
      </c>
      <c r="BC129" s="39" t="n">
        <f aca="false">AQ129*1000000</f>
        <v>158.310320145238</v>
      </c>
      <c r="BD129" s="40" t="n">
        <f aca="false">AR129*1000000</f>
        <v>984.19646063003</v>
      </c>
      <c r="BE129" s="40" t="n">
        <f aca="false">AS129*1000000</f>
        <v>56.1591838067827</v>
      </c>
      <c r="BF129" s="40" t="n">
        <f aca="false">AT129*1000000</f>
        <v>515.991883187884</v>
      </c>
      <c r="BG129" s="40" t="n">
        <f aca="false">AU129*1000000</f>
        <v>1547975.64956365</v>
      </c>
      <c r="BH129" s="41" t="n">
        <f aca="false">AV129*1000000</f>
        <v>70.9488839383339</v>
      </c>
      <c r="BI129" s="0" t="n">
        <v>0.1</v>
      </c>
      <c r="BJ129" s="0" t="n">
        <f aca="false">R129*BI129</f>
        <v>29427.662088059</v>
      </c>
      <c r="BK129" s="0" t="n">
        <v>0.1</v>
      </c>
      <c r="BL129" s="0" t="n">
        <f aca="false">AI129*BK129</f>
        <v>28056.6</v>
      </c>
      <c r="BM129" s="45" t="n">
        <v>187.562005220738</v>
      </c>
      <c r="BN129" s="45" t="n">
        <v>1012.03746873145</v>
      </c>
      <c r="BO129" s="45" t="n">
        <v>69.5558973259153</v>
      </c>
      <c r="BP129" s="45" t="n">
        <v>256</v>
      </c>
      <c r="BQ129" s="45" t="n">
        <v>384000</v>
      </c>
      <c r="BR129" s="0" t="n">
        <f aca="false">AJ129*0.1</f>
        <v>8.8E-009</v>
      </c>
      <c r="BS129" s="0" t="n">
        <f aca="false">((((BJ129/R129)^2)+((BM129/AD129)^2))^(1/2))*AK129</f>
        <v>0.0554967527844532</v>
      </c>
      <c r="BT129" s="0" t="n">
        <f aca="false">((((BJ129/R129)^2)+((BN129/AE129)^2))^(1/2))*AL129</f>
        <v>0.299977684186803</v>
      </c>
      <c r="BU129" s="0" t="n">
        <f aca="false">((((BJ129/R129)^2)+((BO129/AF129)^2))^(1/2))*AM129</f>
        <v>0.0205710562370311</v>
      </c>
      <c r="BV129" s="0" t="n">
        <f aca="false">((((BJ129/R129)^2)+((BP129/AG129)^2))^(1/2))*AN129</f>
        <v>0.077653349826593</v>
      </c>
      <c r="BW129" s="0" t="n">
        <f aca="false">((((BJ129/R129)^2)+((BQ129/AH129)^2))^(1/2))*AO129</f>
        <v>126.340325467763</v>
      </c>
      <c r="BX129" s="46" t="n">
        <f aca="false">((((BL129/AI129)^2)+((BR129/AJ129)^2))^(1/2))*AP129</f>
        <v>0.00366229589738017</v>
      </c>
    </row>
    <row r="130" customFormat="false" ht="45" hidden="false" customHeight="true" outlineLevel="0" collapsed="false">
      <c r="A130" s="24" t="n">
        <v>4.62188059676799</v>
      </c>
      <c r="B130" s="24" t="n">
        <v>-74.1790067278035</v>
      </c>
      <c r="C130" s="47" t="n">
        <v>20</v>
      </c>
      <c r="D130" s="47" t="n">
        <v>26</v>
      </c>
      <c r="E130" s="47" t="n">
        <v>1829</v>
      </c>
      <c r="F130" s="27" t="s">
        <v>440</v>
      </c>
      <c r="G130" s="28" t="s">
        <v>441</v>
      </c>
      <c r="H130" s="27" t="s">
        <v>442</v>
      </c>
      <c r="I130" s="28" t="s">
        <v>443</v>
      </c>
      <c r="J130" s="28" t="s">
        <v>76</v>
      </c>
      <c r="K130" s="28" t="n">
        <v>0.13</v>
      </c>
      <c r="L130" s="28"/>
      <c r="M130" s="28" t="n">
        <v>1987</v>
      </c>
      <c r="N130" s="29" t="s">
        <v>67</v>
      </c>
      <c r="O130" s="29" t="s">
        <v>145</v>
      </c>
      <c r="P130" s="50" t="n">
        <v>0.0119278052318739</v>
      </c>
      <c r="Q130" s="31" t="n">
        <v>7500</v>
      </c>
      <c r="R130" s="31" t="n">
        <v>7866.50790403834</v>
      </c>
      <c r="S130" s="29" t="s">
        <v>69</v>
      </c>
      <c r="T130" s="29"/>
      <c r="U130" s="29"/>
      <c r="V130" s="48" t="n">
        <f aca="false">IF(S130="m3_año",R130,IF(OR(O130="CG1",O130="CG3",O130="HG2"),T130,R130))</f>
        <v>7866.50790403834</v>
      </c>
      <c r="W130" s="28" t="n">
        <v>365</v>
      </c>
      <c r="X130" s="54"/>
      <c r="Y130" s="28"/>
      <c r="Z130" s="28" t="n">
        <v>8760</v>
      </c>
      <c r="AA130" s="32" t="s">
        <v>444</v>
      </c>
      <c r="AB130" s="32" t="s">
        <v>445</v>
      </c>
      <c r="AC130" s="33" t="s">
        <v>72</v>
      </c>
      <c r="AD130" s="33" t="n">
        <f aca="false">VLOOKUP($O130,Parámetros!$B$4:$H$25,3,0)</f>
        <v>196.356974196937</v>
      </c>
      <c r="AE130" s="33" t="n">
        <f aca="false">VLOOKUP($O130,Parámetros!$B$4:$H$25,4,0)</f>
        <v>1220.72799074218</v>
      </c>
      <c r="AF130" s="33" t="n">
        <f aca="false">VLOOKUP($O130,Parámetros!$B$4:$H$25,5,0)</f>
        <v>69.6558973259153</v>
      </c>
      <c r="AG130" s="33" t="n">
        <f aca="false">VLOOKUP($O130,Parámetros!$B$4:$H$25,6,0)</f>
        <v>640</v>
      </c>
      <c r="AH130" s="33" t="n">
        <f aca="false">VLOOKUP($O130,Parámetros!$B$4:$H$25,7,0)</f>
        <v>1920000</v>
      </c>
      <c r="AI130" s="2" t="n">
        <v>2.98030327868852</v>
      </c>
      <c r="AJ130" s="2" t="n">
        <v>1.362E-005</v>
      </c>
      <c r="AK130" s="34" t="n">
        <f aca="false">AD130*V130/1000000000</f>
        <v>0.00154464368953326</v>
      </c>
      <c r="AL130" s="34" t="n">
        <f aca="false">AE130*V130/1000000000</f>
        <v>0.0096028663878542</v>
      </c>
      <c r="AM130" s="34" t="n">
        <f aca="false">AF130*V130/1000000000</f>
        <v>0.000547948666877196</v>
      </c>
      <c r="AN130" s="34" t="n">
        <f aca="false">AG130*V130/1000000000</f>
        <v>0.00503456505858454</v>
      </c>
      <c r="AO130" s="34" t="n">
        <f aca="false">AH130*V130/1000000000</f>
        <v>15.1036951757536</v>
      </c>
      <c r="AP130" s="35" t="n">
        <f aca="false">AJ130*AI130*EXP(P130*4)</f>
        <v>4.25753560055941E-005</v>
      </c>
      <c r="AQ130" s="36" t="n">
        <f aca="false">AK130/W130</f>
        <v>4.2319005192692E-006</v>
      </c>
      <c r="AR130" s="37" t="n">
        <f aca="false">AL130/W130</f>
        <v>2.63092229804225E-005</v>
      </c>
      <c r="AS130" s="37" t="n">
        <f aca="false">AM130/W130</f>
        <v>1.50122922432108E-006</v>
      </c>
      <c r="AT130" s="37" t="n">
        <f aca="false">AN130/W130</f>
        <v>1.37933289276289E-005</v>
      </c>
      <c r="AU130" s="37" t="n">
        <f aca="false">AO130/W130</f>
        <v>0.0413799867828866</v>
      </c>
      <c r="AV130" s="49" t="n">
        <f aca="false">AP130/W130</f>
        <v>1.1664481097423E-007</v>
      </c>
      <c r="AW130" s="39" t="n">
        <f aca="false">AK130*1000000</f>
        <v>1544.64368953326</v>
      </c>
      <c r="AX130" s="40" t="n">
        <f aca="false">AL130*1000000</f>
        <v>9602.8663878542</v>
      </c>
      <c r="AY130" s="40" t="n">
        <f aca="false">AM130*1000000</f>
        <v>547.948666877196</v>
      </c>
      <c r="AZ130" s="40" t="n">
        <f aca="false">AN130*1000000</f>
        <v>5034.56505858454</v>
      </c>
      <c r="BA130" s="40" t="n">
        <f aca="false">AO130*1000000</f>
        <v>15103695.1757536</v>
      </c>
      <c r="BB130" s="41" t="n">
        <f aca="false">AP130*1000000</f>
        <v>42.5753560055941</v>
      </c>
      <c r="BC130" s="39" t="n">
        <f aca="false">AQ130*1000000</f>
        <v>4.2319005192692</v>
      </c>
      <c r="BD130" s="40" t="n">
        <f aca="false">AR130*1000000</f>
        <v>26.3092229804225</v>
      </c>
      <c r="BE130" s="40" t="n">
        <f aca="false">AS130*1000000</f>
        <v>1.50122922432108</v>
      </c>
      <c r="BF130" s="40" t="n">
        <f aca="false">AT130*1000000</f>
        <v>13.7933289276289</v>
      </c>
      <c r="BG130" s="40" t="n">
        <f aca="false">AU130*1000000</f>
        <v>41379.9867828866</v>
      </c>
      <c r="BH130" s="41" t="n">
        <f aca="false">AV130*1000000</f>
        <v>0.11664481097423</v>
      </c>
      <c r="BI130" s="0" t="n">
        <v>0.1</v>
      </c>
      <c r="BJ130" s="0" t="n">
        <f aca="false">R130*BI130</f>
        <v>786.650790403834</v>
      </c>
      <c r="BK130" s="0" t="n">
        <v>0.1</v>
      </c>
      <c r="BL130" s="0" t="n">
        <f aca="false">AI130*BK130</f>
        <v>0.298030327868852</v>
      </c>
      <c r="BM130" s="45" t="n">
        <v>187.562005220738</v>
      </c>
      <c r="BN130" s="45" t="n">
        <v>1012.03746873145</v>
      </c>
      <c r="BO130" s="45" t="n">
        <v>69.5558973259153</v>
      </c>
      <c r="BP130" s="45" t="n">
        <v>256</v>
      </c>
      <c r="BQ130" s="45" t="n">
        <v>384000</v>
      </c>
      <c r="BR130" s="0" t="n">
        <f aca="false">AJ130*0.1</f>
        <v>1.362E-006</v>
      </c>
      <c r="BS130" s="0" t="n">
        <f aca="false">((((BJ130/R130)^2)+((BM130/AD130)^2))^(1/2))*AK130</f>
        <v>0.00148352133146354</v>
      </c>
      <c r="BT130" s="0" t="n">
        <f aca="false">((((BJ130/R130)^2)+((BN130/AE130)^2))^(1/2))*AL130</f>
        <v>0.00801890689321237</v>
      </c>
      <c r="BU130" s="0" t="n">
        <f aca="false">((((BJ130/R130)^2)+((BO130/AF130)^2))^(1/2))*AM130</f>
        <v>0.000549898853666279</v>
      </c>
      <c r="BV130" s="0" t="n">
        <f aca="false">((((BJ130/R130)^2)+((BP130/AG130)^2))^(1/2))*AN130</f>
        <v>0.0020758043515588</v>
      </c>
      <c r="BW130" s="0" t="n">
        <f aca="false">((((BJ130/R130)^2)+((BQ130/AH130)^2))^(1/2))*AO130</f>
        <v>3.37728891244207</v>
      </c>
      <c r="BX130" s="46" t="n">
        <f aca="false">((((BL130/AI130)^2)+((BR130/AJ130)^2))^(1/2))*AP130</f>
        <v>6.0210645885974E-006</v>
      </c>
    </row>
    <row r="131" customFormat="false" ht="45" hidden="false" customHeight="true" outlineLevel="0" collapsed="false">
      <c r="A131" s="24" t="n">
        <v>4.62188059676799</v>
      </c>
      <c r="B131" s="24" t="n">
        <v>-74.1790067278035</v>
      </c>
      <c r="C131" s="47" t="n">
        <v>20</v>
      </c>
      <c r="D131" s="47" t="n">
        <v>26</v>
      </c>
      <c r="E131" s="47" t="n">
        <v>1829</v>
      </c>
      <c r="F131" s="27" t="s">
        <v>440</v>
      </c>
      <c r="G131" s="28" t="s">
        <v>441</v>
      </c>
      <c r="H131" s="27" t="s">
        <v>442</v>
      </c>
      <c r="I131" s="28" t="s">
        <v>443</v>
      </c>
      <c r="J131" s="28" t="s">
        <v>76</v>
      </c>
      <c r="K131" s="28" t="n">
        <v>0.13</v>
      </c>
      <c r="L131" s="28"/>
      <c r="M131" s="28" t="n">
        <v>1987</v>
      </c>
      <c r="N131" s="29" t="s">
        <v>67</v>
      </c>
      <c r="O131" s="29" t="s">
        <v>145</v>
      </c>
      <c r="P131" s="50" t="n">
        <v>0.0119278052318739</v>
      </c>
      <c r="Q131" s="31" t="n">
        <v>3600</v>
      </c>
      <c r="R131" s="31" t="n">
        <v>3775.9237939384</v>
      </c>
      <c r="S131" s="29" t="s">
        <v>69</v>
      </c>
      <c r="T131" s="29"/>
      <c r="U131" s="29"/>
      <c r="V131" s="48" t="n">
        <f aca="false">IF(S131="m3_año",R131,IF(OR(O131="CG1",O131="CG3",O131="HG2"),T131,R131))</f>
        <v>3775.9237939384</v>
      </c>
      <c r="W131" s="28" t="n">
        <v>365</v>
      </c>
      <c r="X131" s="63"/>
      <c r="Y131" s="28"/>
      <c r="Z131" s="28" t="n">
        <v>0</v>
      </c>
      <c r="AA131" s="32" t="s">
        <v>446</v>
      </c>
      <c r="AB131" s="32" t="s">
        <v>447</v>
      </c>
      <c r="AC131" s="33" t="s">
        <v>72</v>
      </c>
      <c r="AD131" s="33" t="n">
        <f aca="false">VLOOKUP($O131,Parámetros!$B$4:$H$25,3,0)</f>
        <v>196.356974196937</v>
      </c>
      <c r="AE131" s="33" t="n">
        <f aca="false">VLOOKUP($O131,Parámetros!$B$4:$H$25,4,0)</f>
        <v>1220.72799074218</v>
      </c>
      <c r="AF131" s="33" t="n">
        <f aca="false">VLOOKUP($O131,Parámetros!$B$4:$H$25,5,0)</f>
        <v>69.6558973259153</v>
      </c>
      <c r="AG131" s="33" t="n">
        <f aca="false">VLOOKUP($O131,Parámetros!$B$4:$H$25,6,0)</f>
        <v>640</v>
      </c>
      <c r="AH131" s="33" t="n">
        <f aca="false">VLOOKUP($O131,Parámetros!$B$4:$H$25,7,0)</f>
        <v>1920000</v>
      </c>
      <c r="AI131" s="2" t="n">
        <v>2.98030327868852</v>
      </c>
      <c r="AJ131" s="2" t="n">
        <v>1.362E-005</v>
      </c>
      <c r="AK131" s="34" t="n">
        <f aca="false">AD131*V131/1000000000</f>
        <v>0.000741428970975963</v>
      </c>
      <c r="AL131" s="34" t="n">
        <f aca="false">AE131*V131/1000000000</f>
        <v>0.00460937586617001</v>
      </c>
      <c r="AM131" s="34" t="n">
        <f aca="false">AF131*V131/1000000000</f>
        <v>0.000263015360101054</v>
      </c>
      <c r="AN131" s="34" t="n">
        <f aca="false">AG131*V131/1000000000</f>
        <v>0.00241659122812058</v>
      </c>
      <c r="AO131" s="34" t="n">
        <f aca="false">AH131*V131/1000000000</f>
        <v>7.24977368436173</v>
      </c>
      <c r="AP131" s="35" t="n">
        <f aca="false">AJ131*AI131*EXP(P131*4)</f>
        <v>4.25753560055941E-005</v>
      </c>
      <c r="AQ131" s="36" t="n">
        <f aca="false">AK131/W131</f>
        <v>2.03131224924921E-006</v>
      </c>
      <c r="AR131" s="37" t="n">
        <f aca="false">AL131/W131</f>
        <v>1.26284270306028E-005</v>
      </c>
      <c r="AS131" s="37" t="n">
        <f aca="false">AM131/W131</f>
        <v>7.2059002767412E-007</v>
      </c>
      <c r="AT131" s="37" t="n">
        <f aca="false">AN131/W131</f>
        <v>6.62079788526185E-006</v>
      </c>
      <c r="AU131" s="37" t="n">
        <f aca="false">AO131/W131</f>
        <v>0.0198623936557856</v>
      </c>
      <c r="AV131" s="49" t="n">
        <f aca="false">AP131/W131</f>
        <v>1.1664481097423E-007</v>
      </c>
      <c r="AW131" s="39" t="n">
        <f aca="false">AK131*1000000</f>
        <v>741.428970975963</v>
      </c>
      <c r="AX131" s="40" t="n">
        <f aca="false">AL131*1000000</f>
        <v>4609.37586617001</v>
      </c>
      <c r="AY131" s="40" t="n">
        <f aca="false">AM131*1000000</f>
        <v>263.015360101054</v>
      </c>
      <c r="AZ131" s="40" t="n">
        <f aca="false">AN131*1000000</f>
        <v>2416.59122812058</v>
      </c>
      <c r="BA131" s="40" t="n">
        <f aca="false">AO131*1000000</f>
        <v>7249773.68436173</v>
      </c>
      <c r="BB131" s="41" t="n">
        <f aca="false">AP131*1000000</f>
        <v>42.5753560055941</v>
      </c>
      <c r="BC131" s="39" t="n">
        <f aca="false">AQ131*1000000</f>
        <v>2.03131224924921</v>
      </c>
      <c r="BD131" s="40" t="n">
        <f aca="false">AR131*1000000</f>
        <v>12.6284270306028</v>
      </c>
      <c r="BE131" s="40" t="n">
        <f aca="false">AS131*1000000</f>
        <v>0.72059002767412</v>
      </c>
      <c r="BF131" s="40" t="n">
        <f aca="false">AT131*1000000</f>
        <v>6.62079788526185</v>
      </c>
      <c r="BG131" s="40" t="n">
        <f aca="false">AU131*1000000</f>
        <v>19862.3936557856</v>
      </c>
      <c r="BH131" s="41" t="n">
        <f aca="false">AV131*1000000</f>
        <v>0.11664481097423</v>
      </c>
      <c r="BI131" s="0" t="n">
        <v>0.1</v>
      </c>
      <c r="BJ131" s="0" t="n">
        <f aca="false">R131*BI131</f>
        <v>377.59237939384</v>
      </c>
      <c r="BK131" s="0" t="n">
        <v>0.1</v>
      </c>
      <c r="BL131" s="0" t="n">
        <f aca="false">AI131*BK131</f>
        <v>0.298030327868852</v>
      </c>
      <c r="BM131" s="45" t="n">
        <v>187.562005220738</v>
      </c>
      <c r="BN131" s="45" t="n">
        <v>1012.03746873145</v>
      </c>
      <c r="BO131" s="45" t="n">
        <v>69.5558973259153</v>
      </c>
      <c r="BP131" s="45" t="n">
        <v>256</v>
      </c>
      <c r="BQ131" s="45" t="n">
        <v>384000</v>
      </c>
      <c r="BR131" s="0" t="n">
        <f aca="false">AJ131*0.1</f>
        <v>1.362E-006</v>
      </c>
      <c r="BS131" s="0" t="n">
        <f aca="false">((((BJ131/R131)^2)+((BM131/AD131)^2))^(1/2))*AK131</f>
        <v>0.000712090239102496</v>
      </c>
      <c r="BT131" s="0" t="n">
        <f aca="false">((((BJ131/R131)^2)+((BN131/AE131)^2))^(1/2))*AL131</f>
        <v>0.00384907530874193</v>
      </c>
      <c r="BU131" s="0" t="n">
        <f aca="false">((((BJ131/R131)^2)+((BO131/AF131)^2))^(1/2))*AM131</f>
        <v>0.000263951449759814</v>
      </c>
      <c r="BV131" s="0" t="n">
        <f aca="false">((((BJ131/R131)^2)+((BP131/AG131)^2))^(1/2))*AN131</f>
        <v>0.000996386088748224</v>
      </c>
      <c r="BW131" s="0" t="n">
        <f aca="false">((((BJ131/R131)^2)+((BQ131/AH131)^2))^(1/2))*AO131</f>
        <v>1.62109867797219</v>
      </c>
      <c r="BX131" s="46" t="n">
        <f aca="false">((((BL131/AI131)^2)+((BR131/AJ131)^2))^(1/2))*AP131</f>
        <v>6.0210645885974E-006</v>
      </c>
    </row>
    <row r="132" customFormat="false" ht="45" hidden="false" customHeight="true" outlineLevel="0" collapsed="false">
      <c r="A132" s="24" t="n">
        <v>4.62188059676799</v>
      </c>
      <c r="B132" s="24" t="n">
        <v>-74.1790067278035</v>
      </c>
      <c r="C132" s="47" t="n">
        <v>20</v>
      </c>
      <c r="D132" s="47" t="n">
        <v>26</v>
      </c>
      <c r="E132" s="47" t="n">
        <v>1829</v>
      </c>
      <c r="F132" s="27" t="s">
        <v>440</v>
      </c>
      <c r="G132" s="28" t="s">
        <v>441</v>
      </c>
      <c r="H132" s="27" t="s">
        <v>442</v>
      </c>
      <c r="I132" s="28" t="s">
        <v>443</v>
      </c>
      <c r="J132" s="28" t="s">
        <v>65</v>
      </c>
      <c r="K132" s="28" t="n">
        <v>25</v>
      </c>
      <c r="L132" s="28"/>
      <c r="M132" s="28" t="n">
        <v>1990</v>
      </c>
      <c r="N132" s="29" t="s">
        <v>67</v>
      </c>
      <c r="O132" s="29" t="s">
        <v>68</v>
      </c>
      <c r="P132" s="50" t="n">
        <v>0.0119278052318739</v>
      </c>
      <c r="Q132" s="31" t="n">
        <v>12512.5</v>
      </c>
      <c r="R132" s="31" t="n">
        <v>13123.9573532373</v>
      </c>
      <c r="S132" s="29" t="s">
        <v>69</v>
      </c>
      <c r="T132" s="29"/>
      <c r="U132" s="29"/>
      <c r="V132" s="48" t="n">
        <f aca="false">IF(S132="m3_año",R132,IF(OR(O132="CG1",O132="CG3",O132="HG2"),T132,R132))</f>
        <v>13123.9573532373</v>
      </c>
      <c r="W132" s="28" t="n">
        <v>365</v>
      </c>
      <c r="X132" s="54"/>
      <c r="Y132" s="28"/>
      <c r="Z132" s="28" t="n">
        <v>8760</v>
      </c>
      <c r="AA132" s="32" t="s">
        <v>447</v>
      </c>
      <c r="AB132" s="32" t="s">
        <v>447</v>
      </c>
      <c r="AC132" s="33" t="s">
        <v>72</v>
      </c>
      <c r="AD132" s="33" t="n">
        <f aca="false">VLOOKUP($O132,Parámetros!$B$4:$H$25,3,0)</f>
        <v>46.3856216091623</v>
      </c>
      <c r="AE132" s="33" t="n">
        <f aca="false">VLOOKUP($O132,Parámetros!$B$4:$H$25,4,0)</f>
        <v>1074.85364414012</v>
      </c>
      <c r="AF132" s="33" t="n">
        <f aca="false">VLOOKUP($O132,Parámetros!$B$4:$H$25,5,0)</f>
        <v>5.41099102083891</v>
      </c>
      <c r="AG132" s="33" t="n">
        <f aca="false">VLOOKUP($O132,Parámetros!$B$4:$H$25,6,0)</f>
        <v>1344</v>
      </c>
      <c r="AH132" s="33" t="n">
        <f aca="false">VLOOKUP($O132,Parámetros!$B$4:$H$25,7,0)</f>
        <v>1920000</v>
      </c>
      <c r="AI132" s="2" t="n">
        <v>32831.976744186</v>
      </c>
      <c r="AJ132" s="2" t="n">
        <v>1.0442E-008</v>
      </c>
      <c r="AK132" s="34" t="n">
        <f aca="false">AD132*V132/1000000000</f>
        <v>0.000608762919802049</v>
      </c>
      <c r="AL132" s="34" t="n">
        <f aca="false">AE132*V132/1000000000</f>
        <v>0.0141063333866666</v>
      </c>
      <c r="AM132" s="34" t="n">
        <f aca="false">AF132*V132/1000000000</f>
        <v>7.10136153962398E-005</v>
      </c>
      <c r="AN132" s="34" t="n">
        <f aca="false">AG132*V132/1000000000</f>
        <v>0.0176385986827509</v>
      </c>
      <c r="AO132" s="34" t="n">
        <f aca="false">AH132*V132/1000000000</f>
        <v>25.1979981182156</v>
      </c>
      <c r="AP132" s="35" t="n">
        <f aca="false">AJ132*AI132*EXP(P132*4)</f>
        <v>0.000359584895153389</v>
      </c>
      <c r="AQ132" s="36" t="n">
        <f aca="false">AK132/W132</f>
        <v>1.66784361589602E-006</v>
      </c>
      <c r="AR132" s="37" t="n">
        <f aca="false">AL132/W132</f>
        <v>3.86474887305935E-005</v>
      </c>
      <c r="AS132" s="37" t="n">
        <f aca="false">AM132/W132</f>
        <v>1.94557850400657E-007</v>
      </c>
      <c r="AT132" s="37" t="n">
        <f aca="false">AN132/W132</f>
        <v>4.83249278979478E-005</v>
      </c>
      <c r="AU132" s="37" t="n">
        <f aca="false">AO132/W132</f>
        <v>0.0690356112827825</v>
      </c>
      <c r="AV132" s="49" t="n">
        <f aca="false">AP132/W132</f>
        <v>9.85164096310656E-007</v>
      </c>
      <c r="AW132" s="39" t="n">
        <f aca="false">AK132*1000000</f>
        <v>608.762919802049</v>
      </c>
      <c r="AX132" s="40" t="n">
        <f aca="false">AL132*1000000</f>
        <v>14106.3333866666</v>
      </c>
      <c r="AY132" s="40" t="n">
        <f aca="false">AM132*1000000</f>
        <v>71.0136153962398</v>
      </c>
      <c r="AZ132" s="40" t="n">
        <f aca="false">AN132*1000000</f>
        <v>17638.5986827509</v>
      </c>
      <c r="BA132" s="40" t="n">
        <f aca="false">AO132*1000000</f>
        <v>25197998.1182156</v>
      </c>
      <c r="BB132" s="41" t="n">
        <f aca="false">AP132*1000000</f>
        <v>359.584895153389</v>
      </c>
      <c r="BC132" s="39" t="n">
        <f aca="false">AQ132*1000000</f>
        <v>1.66784361589602</v>
      </c>
      <c r="BD132" s="40" t="n">
        <f aca="false">AR132*1000000</f>
        <v>38.6474887305935</v>
      </c>
      <c r="BE132" s="40" t="n">
        <f aca="false">AS132*1000000</f>
        <v>0.194557850400657</v>
      </c>
      <c r="BF132" s="40" t="n">
        <f aca="false">AT132*1000000</f>
        <v>48.3249278979478</v>
      </c>
      <c r="BG132" s="40" t="n">
        <f aca="false">AU132*1000000</f>
        <v>69035.6112827825</v>
      </c>
      <c r="BH132" s="41" t="n">
        <f aca="false">AV132*1000000</f>
        <v>0.985164096310656</v>
      </c>
      <c r="BI132" s="0" t="n">
        <v>0.1</v>
      </c>
      <c r="BJ132" s="0" t="n">
        <f aca="false">R132*BI132</f>
        <v>1312.39573532373</v>
      </c>
      <c r="BK132" s="0" t="n">
        <v>0.1</v>
      </c>
      <c r="BL132" s="0" t="n">
        <f aca="false">AI132*BK132</f>
        <v>3283.1976744186</v>
      </c>
      <c r="BM132" s="45" t="n">
        <v>17.6498016718255</v>
      </c>
      <c r="BN132" s="45" t="n">
        <v>910.91550745518</v>
      </c>
      <c r="BO132" s="45" t="n">
        <v>5.31099102083891</v>
      </c>
      <c r="BP132" s="45" t="n">
        <v>537.6</v>
      </c>
      <c r="BQ132" s="45" t="n">
        <v>384000</v>
      </c>
      <c r="BR132" s="0" t="n">
        <f aca="false">AJ132*0.1</f>
        <v>1.0442E-009</v>
      </c>
      <c r="BS132" s="0" t="n">
        <f aca="false">((((BJ132/R132)^2)+((BM132/AD132)^2))^(1/2))*AK132</f>
        <v>0.000239501167824544</v>
      </c>
      <c r="BT132" s="0" t="n">
        <f aca="false">((((BJ132/R132)^2)+((BN132/AE132)^2))^(1/2))*AL132</f>
        <v>0.0120377538818201</v>
      </c>
      <c r="BU132" s="0" t="n">
        <f aca="false">((((BJ132/R132)^2)+((BO132/AF132)^2))^(1/2))*AM132</f>
        <v>7.00620393503909E-005</v>
      </c>
      <c r="BV132" s="0" t="n">
        <f aca="false">((((BJ132/R132)^2)+((BP132/AG132)^2))^(1/2))*AN132</f>
        <v>0.00727258054568626</v>
      </c>
      <c r="BW132" s="0" t="n">
        <f aca="false">((((BJ132/R132)^2)+((BQ132/AH132)^2))^(1/2))*AO132</f>
        <v>5.63444366892419</v>
      </c>
      <c r="BX132" s="46" t="n">
        <f aca="false">((((BL132/AI132)^2)+((BR132/AJ132)^2))^(1/2))*AP132</f>
        <v>5.08529835550431E-005</v>
      </c>
    </row>
    <row r="133" customFormat="false" ht="30" hidden="false" customHeight="true" outlineLevel="0" collapsed="false">
      <c r="A133" s="24" t="n">
        <v>4.62444529161284</v>
      </c>
      <c r="B133" s="24" t="n">
        <v>-74.1702877416224</v>
      </c>
      <c r="C133" s="47" t="n">
        <v>21</v>
      </c>
      <c r="D133" s="47" t="n">
        <v>27</v>
      </c>
      <c r="E133" s="47" t="n">
        <v>1843</v>
      </c>
      <c r="F133" s="27" t="s">
        <v>448</v>
      </c>
      <c r="G133" s="28" t="s">
        <v>449</v>
      </c>
      <c r="H133" s="27" t="s">
        <v>450</v>
      </c>
      <c r="I133" s="28" t="s">
        <v>216</v>
      </c>
      <c r="J133" s="28" t="s">
        <v>76</v>
      </c>
      <c r="K133" s="28" t="n">
        <v>234.43</v>
      </c>
      <c r="L133" s="28"/>
      <c r="M133" s="28" t="n">
        <v>2008</v>
      </c>
      <c r="N133" s="29" t="s">
        <v>67</v>
      </c>
      <c r="O133" s="29" t="s">
        <v>415</v>
      </c>
      <c r="P133" s="53" t="n">
        <v>0.01</v>
      </c>
      <c r="Q133" s="31" t="n">
        <v>36000</v>
      </c>
      <c r="R133" s="31" t="n">
        <v>37469.187870926</v>
      </c>
      <c r="S133" s="29" t="s">
        <v>69</v>
      </c>
      <c r="T133" s="29"/>
      <c r="U133" s="29"/>
      <c r="V133" s="48" t="n">
        <f aca="false">IF(S133="m3_año",R133,IF(OR(O133="CG1",O133="CG3",O133="HG2"),T133,R133))</f>
        <v>37469.187870926</v>
      </c>
      <c r="W133" s="28" t="n">
        <v>365</v>
      </c>
      <c r="X133" s="32" t="s">
        <v>98</v>
      </c>
      <c r="Y133" s="28"/>
      <c r="Z133" s="28" t="n">
        <v>2920</v>
      </c>
      <c r="AA133" s="32" t="s">
        <v>451</v>
      </c>
      <c r="AB133" s="32"/>
      <c r="AC133" s="33" t="s">
        <v>72</v>
      </c>
      <c r="AD133" s="33" t="n">
        <f aca="false">VLOOKUP($O133,Parámetros!$B$4:$H$25,3,0)</f>
        <v>196.356974196937</v>
      </c>
      <c r="AE133" s="33" t="n">
        <f aca="false">VLOOKUP($O133,Parámetros!$B$4:$H$25,4,0)</f>
        <v>1220.72799074218</v>
      </c>
      <c r="AF133" s="33" t="n">
        <f aca="false">VLOOKUP($O133,Parámetros!$B$4:$H$25,5,0)</f>
        <v>0.1</v>
      </c>
      <c r="AG133" s="33" t="n">
        <f aca="false">VLOOKUP($O133,Parámetros!$B$4:$H$25,6,0)</f>
        <v>640</v>
      </c>
      <c r="AH133" s="33" t="n">
        <f aca="false">VLOOKUP($O133,Parámetros!$B$4:$H$25,7,0)</f>
        <v>1920000</v>
      </c>
      <c r="AI133" s="51" t="n">
        <v>36000</v>
      </c>
      <c r="AJ133" s="52" t="n">
        <v>8.8E-008</v>
      </c>
      <c r="AK133" s="34" t="n">
        <f aca="false">AD133*V133/1000000000</f>
        <v>0.0073573363559516</v>
      </c>
      <c r="AL133" s="34" t="n">
        <f aca="false">AE133*V133/1000000000</f>
        <v>0.0457396864244168</v>
      </c>
      <c r="AM133" s="34" t="n">
        <f aca="false">AF133*V133/1000000000</f>
        <v>3.7469187870926E-006</v>
      </c>
      <c r="AN133" s="34" t="n">
        <f aca="false">AG133*V133/1000000000</f>
        <v>0.0239802802373926</v>
      </c>
      <c r="AO133" s="34" t="n">
        <f aca="false">AH133*V133/1000000000</f>
        <v>71.9408407121779</v>
      </c>
      <c r="AP133" s="35" t="n">
        <f aca="false">AJ133*AI133*EXP(P133*4)</f>
        <v>0.00329728853264149</v>
      </c>
      <c r="AQ133" s="36" t="n">
        <f aca="false">AK133/W133</f>
        <v>2.01570859067167E-005</v>
      </c>
      <c r="AR133" s="37" t="n">
        <f aca="false">AL133/W133</f>
        <v>0.000125314209381964</v>
      </c>
      <c r="AS133" s="37" t="n">
        <f aca="false">AM133/W133</f>
        <v>1.02655309235414E-008</v>
      </c>
      <c r="AT133" s="37" t="n">
        <f aca="false">AN133/W133</f>
        <v>6.56993979106648E-005</v>
      </c>
      <c r="AU133" s="37" t="n">
        <f aca="false">AO133/W133</f>
        <v>0.197098193731994</v>
      </c>
      <c r="AV133" s="49" t="n">
        <f aca="false">AP133/W133</f>
        <v>9.0336672127164E-006</v>
      </c>
      <c r="AW133" s="39" t="n">
        <f aca="false">AK133*1000000</f>
        <v>7357.3363559516</v>
      </c>
      <c r="AX133" s="40" t="n">
        <f aca="false">AL133*1000000</f>
        <v>45739.6864244168</v>
      </c>
      <c r="AY133" s="40" t="n">
        <f aca="false">AM133*1000000</f>
        <v>3.7469187870926</v>
      </c>
      <c r="AZ133" s="40" t="n">
        <f aca="false">AN133*1000000</f>
        <v>23980.2802373926</v>
      </c>
      <c r="BA133" s="40" t="n">
        <f aca="false">AO133*1000000</f>
        <v>71940840.7121779</v>
      </c>
      <c r="BB133" s="41" t="n">
        <f aca="false">AP133*1000000</f>
        <v>3297.28853264149</v>
      </c>
      <c r="BC133" s="39" t="n">
        <f aca="false">AQ133*1000000</f>
        <v>20.1570859067167</v>
      </c>
      <c r="BD133" s="40" t="n">
        <f aca="false">AR133*1000000</f>
        <v>125.314209381964</v>
      </c>
      <c r="BE133" s="40" t="n">
        <f aca="false">AS133*1000000</f>
        <v>0.0102655309235414</v>
      </c>
      <c r="BF133" s="40" t="n">
        <f aca="false">AT133*1000000</f>
        <v>65.6993979106648</v>
      </c>
      <c r="BG133" s="40" t="n">
        <f aca="false">AU133*1000000</f>
        <v>197098.193731994</v>
      </c>
      <c r="BH133" s="41" t="n">
        <f aca="false">AV133*1000000</f>
        <v>9.0336672127164</v>
      </c>
      <c r="BI133" s="0" t="n">
        <v>0.1</v>
      </c>
      <c r="BJ133" s="0" t="n">
        <f aca="false">R133*BI133</f>
        <v>3746.9187870926</v>
      </c>
      <c r="BK133" s="0" t="n">
        <v>0.1</v>
      </c>
      <c r="BL133" s="0" t="n">
        <f aca="false">AI133*BK133</f>
        <v>3600</v>
      </c>
      <c r="BM133" s="45" t="n">
        <v>187.562005220738</v>
      </c>
      <c r="BN133" s="45" t="n">
        <v>1012.03746873145</v>
      </c>
      <c r="BO133" s="45" t="n">
        <v>0</v>
      </c>
      <c r="BP133" s="45" t="n">
        <v>256</v>
      </c>
      <c r="BQ133" s="45" t="n">
        <v>384000</v>
      </c>
      <c r="BR133" s="0" t="n">
        <f aca="false">AJ133*0.1</f>
        <v>8.8E-009</v>
      </c>
      <c r="BS133" s="0" t="n">
        <f aca="false">((((BJ133/R133)^2)+((BM133/AD133)^2))^(1/2))*AK133</f>
        <v>0.00706620271119257</v>
      </c>
      <c r="BT133" s="0" t="n">
        <f aca="false">((((BJ133/R133)^2)+((BN133/AE133)^2))^(1/2))*AL133</f>
        <v>0.0381950838372632</v>
      </c>
      <c r="BU133" s="0" t="n">
        <f aca="false">((((BJ133/R133)^2)+((BO133/AF133)^2))^(1/2))*AM133</f>
        <v>3.7469187870926E-007</v>
      </c>
      <c r="BV133" s="0" t="n">
        <f aca="false">((((BJ133/R133)^2)+((BP133/AG133)^2))^(1/2))*AN133</f>
        <v>0.00988732283506816</v>
      </c>
      <c r="BW133" s="0" t="n">
        <f aca="false">((((BJ133/R133)^2)+((BQ133/AH133)^2))^(1/2))*AO133</f>
        <v>16.0864610190914</v>
      </c>
      <c r="BX133" s="46" t="n">
        <f aca="false">((((BL133/AI133)^2)+((BR133/AJ133)^2))^(1/2))*AP133</f>
        <v>0.000466307016191887</v>
      </c>
    </row>
    <row r="134" customFormat="false" ht="30" hidden="false" customHeight="true" outlineLevel="0" collapsed="false">
      <c r="A134" s="24" t="n">
        <v>4.62444529161284</v>
      </c>
      <c r="B134" s="24" t="n">
        <v>-74.1702877416224</v>
      </c>
      <c r="C134" s="47" t="n">
        <v>21</v>
      </c>
      <c r="D134" s="47" t="n">
        <v>27</v>
      </c>
      <c r="E134" s="47" t="n">
        <v>1843</v>
      </c>
      <c r="F134" s="27" t="s">
        <v>448</v>
      </c>
      <c r="G134" s="28" t="s">
        <v>449</v>
      </c>
      <c r="H134" s="27" t="s">
        <v>450</v>
      </c>
      <c r="I134" s="28" t="s">
        <v>216</v>
      </c>
      <c r="J134" s="28" t="s">
        <v>76</v>
      </c>
      <c r="K134" s="28" t="n">
        <v>234.43</v>
      </c>
      <c r="L134" s="28"/>
      <c r="M134" s="28" t="n">
        <v>2008</v>
      </c>
      <c r="N134" s="29" t="s">
        <v>67</v>
      </c>
      <c r="O134" s="29" t="s">
        <v>415</v>
      </c>
      <c r="P134" s="53" t="n">
        <v>0.01</v>
      </c>
      <c r="Q134" s="31" t="n">
        <v>71500</v>
      </c>
      <c r="R134" s="31" t="n">
        <v>74417.9703547558</v>
      </c>
      <c r="S134" s="29" t="s">
        <v>69</v>
      </c>
      <c r="T134" s="29"/>
      <c r="U134" s="29"/>
      <c r="V134" s="48" t="n">
        <f aca="false">IF(S134="m3_año",R134,IF(OR(O134="CG1",O134="CG3",O134="HG2"),T134,R134))</f>
        <v>74417.9703547558</v>
      </c>
      <c r="W134" s="28" t="n">
        <v>365</v>
      </c>
      <c r="X134" s="2"/>
      <c r="Y134" s="28"/>
      <c r="Z134" s="28" t="n">
        <v>0</v>
      </c>
      <c r="AA134" s="32" t="s">
        <v>452</v>
      </c>
      <c r="AB134" s="32"/>
      <c r="AC134" s="33" t="s">
        <v>72</v>
      </c>
      <c r="AD134" s="33" t="n">
        <f aca="false">VLOOKUP($O134,Parámetros!$B$4:$H$25,3,0)</f>
        <v>196.356974196937</v>
      </c>
      <c r="AE134" s="33" t="n">
        <f aca="false">VLOOKUP($O134,Parámetros!$B$4:$H$25,4,0)</f>
        <v>1220.72799074218</v>
      </c>
      <c r="AF134" s="33" t="n">
        <f aca="false">VLOOKUP($O134,Parámetros!$B$4:$H$25,5,0)</f>
        <v>0.1</v>
      </c>
      <c r="AG134" s="33" t="n">
        <f aca="false">VLOOKUP($O134,Parámetros!$B$4:$H$25,6,0)</f>
        <v>640</v>
      </c>
      <c r="AH134" s="33" t="n">
        <f aca="false">VLOOKUP($O134,Parámetros!$B$4:$H$25,7,0)</f>
        <v>1920000</v>
      </c>
      <c r="AI134" s="51" t="n">
        <v>71500</v>
      </c>
      <c r="AJ134" s="52" t="n">
        <v>8.8E-008</v>
      </c>
      <c r="AK134" s="34" t="n">
        <f aca="false">AD134*V134/1000000000</f>
        <v>0.0146124874847372</v>
      </c>
      <c r="AL134" s="34" t="n">
        <f aca="false">AE134*V134/1000000000</f>
        <v>0.0908440994262722</v>
      </c>
      <c r="AM134" s="34" t="n">
        <f aca="false">AF134*V134/1000000000</f>
        <v>7.44179703547558E-006</v>
      </c>
      <c r="AN134" s="34" t="n">
        <f aca="false">AG134*V134/1000000000</f>
        <v>0.0476275010270437</v>
      </c>
      <c r="AO134" s="34" t="n">
        <f aca="false">AH134*V134/1000000000</f>
        <v>142.882503081131</v>
      </c>
      <c r="AP134" s="35" t="n">
        <f aca="false">AJ134*AI134*EXP(P134*4)</f>
        <v>0.00654878139121851</v>
      </c>
      <c r="AQ134" s="36" t="n">
        <f aca="false">AK134/W134</f>
        <v>4.00342122869512E-005</v>
      </c>
      <c r="AR134" s="37" t="n">
        <f aca="false">AL134/W134</f>
        <v>0.000248887943633622</v>
      </c>
      <c r="AS134" s="37" t="n">
        <f aca="false">AM134/W134</f>
        <v>2.03884850287002E-008</v>
      </c>
      <c r="AT134" s="37" t="n">
        <f aca="false">AN134/W134</f>
        <v>0.000130486304183681</v>
      </c>
      <c r="AU134" s="37" t="n">
        <f aca="false">AO134/W134</f>
        <v>0.391458912551044</v>
      </c>
      <c r="AV134" s="49" t="n">
        <f aca="false">AP134/W134</f>
        <v>1.79418668252562E-005</v>
      </c>
      <c r="AW134" s="39" t="n">
        <f aca="false">AK134*1000000</f>
        <v>14612.4874847372</v>
      </c>
      <c r="AX134" s="40" t="n">
        <f aca="false">AL134*1000000</f>
        <v>90844.0994262722</v>
      </c>
      <c r="AY134" s="40" t="n">
        <f aca="false">AM134*1000000</f>
        <v>7.44179703547558</v>
      </c>
      <c r="AZ134" s="40" t="n">
        <f aca="false">AN134*1000000</f>
        <v>47627.5010270437</v>
      </c>
      <c r="BA134" s="40" t="n">
        <f aca="false">AO134*1000000</f>
        <v>142882503.081131</v>
      </c>
      <c r="BB134" s="41" t="n">
        <f aca="false">AP134*1000000</f>
        <v>6548.78139121851</v>
      </c>
      <c r="BC134" s="39" t="n">
        <f aca="false">AQ134*1000000</f>
        <v>40.0342122869512</v>
      </c>
      <c r="BD134" s="40" t="n">
        <f aca="false">AR134*1000000</f>
        <v>248.887943633622</v>
      </c>
      <c r="BE134" s="40" t="n">
        <f aca="false">AS134*1000000</f>
        <v>0.0203884850287002</v>
      </c>
      <c r="BF134" s="40" t="n">
        <f aca="false">AT134*1000000</f>
        <v>130.486304183681</v>
      </c>
      <c r="BG134" s="40" t="n">
        <f aca="false">AU134*1000000</f>
        <v>391458.912551044</v>
      </c>
      <c r="BH134" s="41" t="n">
        <f aca="false">AV134*1000000</f>
        <v>17.9418668252562</v>
      </c>
      <c r="BI134" s="0" t="n">
        <v>0.1</v>
      </c>
      <c r="BJ134" s="0" t="n">
        <f aca="false">R134*BI134</f>
        <v>7441.79703547558</v>
      </c>
      <c r="BK134" s="0" t="n">
        <v>0.1</v>
      </c>
      <c r="BL134" s="0" t="n">
        <f aca="false">AI134*BK134</f>
        <v>7150</v>
      </c>
      <c r="BM134" s="45" t="n">
        <v>187.562005220738</v>
      </c>
      <c r="BN134" s="45" t="n">
        <v>1012.03746873145</v>
      </c>
      <c r="BO134" s="45" t="n">
        <v>0</v>
      </c>
      <c r="BP134" s="45" t="n">
        <v>256</v>
      </c>
      <c r="BQ134" s="45" t="n">
        <v>384000</v>
      </c>
      <c r="BR134" s="0" t="n">
        <f aca="false">AJ134*0.1</f>
        <v>8.8E-009</v>
      </c>
      <c r="BS134" s="0" t="n">
        <f aca="false">((((BJ134/R134)^2)+((BM134/AD134)^2))^(1/2))*AK134</f>
        <v>0.014034263718063</v>
      </c>
      <c r="BT134" s="0" t="n">
        <f aca="false">((((BJ134/R134)^2)+((BN134/AE134)^2))^(1/2))*AL134</f>
        <v>0.0758596803990088</v>
      </c>
      <c r="BU134" s="0" t="n">
        <f aca="false">((((BJ134/R134)^2)+((BO134/AF134)^2))^(1/2))*AM134</f>
        <v>7.44179703547558E-007</v>
      </c>
      <c r="BV134" s="0" t="n">
        <f aca="false">((((BJ134/R134)^2)+((BP134/AG134)^2))^(1/2))*AN134</f>
        <v>0.0196373217418715</v>
      </c>
      <c r="BW134" s="0" t="n">
        <f aca="false">((((BJ134/R134)^2)+((BQ134/AH134)^2))^(1/2))*AO134</f>
        <v>31.9494989684732</v>
      </c>
      <c r="BX134" s="46" t="n">
        <f aca="false">((((BL134/AI134)^2)+((BR134/AJ134)^2))^(1/2))*AP134</f>
        <v>0.000926137546047776</v>
      </c>
    </row>
    <row r="135" customFormat="false" ht="15" hidden="false" customHeight="true" outlineLevel="0" collapsed="false">
      <c r="A135" s="24" t="n">
        <v>4.63176666666667</v>
      </c>
      <c r="B135" s="24" t="n">
        <v>-74.1682</v>
      </c>
      <c r="C135" s="47" t="n">
        <v>21</v>
      </c>
      <c r="D135" s="47" t="n">
        <v>27</v>
      </c>
      <c r="E135" s="47" t="n">
        <v>1843</v>
      </c>
      <c r="F135" s="27" t="s">
        <v>453</v>
      </c>
      <c r="G135" s="28" t="s">
        <v>454</v>
      </c>
      <c r="H135" s="27" t="s">
        <v>455</v>
      </c>
      <c r="I135" s="28" t="s">
        <v>216</v>
      </c>
      <c r="J135" s="28" t="s">
        <v>76</v>
      </c>
      <c r="K135" s="55"/>
      <c r="L135" s="55"/>
      <c r="M135" s="28" t="n">
        <v>2000</v>
      </c>
      <c r="N135" s="29" t="s">
        <v>84</v>
      </c>
      <c r="O135" s="29" t="s">
        <v>85</v>
      </c>
      <c r="P135" s="50" t="n">
        <v>-0.015549305289661</v>
      </c>
      <c r="Q135" s="31" t="n">
        <v>428.571428571429</v>
      </c>
      <c r="R135" s="31" t="n">
        <v>402.727517261527</v>
      </c>
      <c r="S135" s="29" t="s">
        <v>86</v>
      </c>
      <c r="T135" s="29" t="n">
        <f aca="false">((R135*Parámetros!$D$30)/1000)/Parámetros!$D$29</f>
        <v>330.036628507585</v>
      </c>
      <c r="U135" s="29" t="s">
        <v>69</v>
      </c>
      <c r="V135" s="48" t="n">
        <f aca="false">IF(S135="m3_año",R135,IF(OR(O135="CG1",O135="CG3",O135="HG2"),T135,R135))</f>
        <v>402.727517261527</v>
      </c>
      <c r="W135" s="28" t="n">
        <v>365</v>
      </c>
      <c r="X135" s="32" t="s">
        <v>402</v>
      </c>
      <c r="Y135" s="28"/>
      <c r="Z135" s="28" t="n">
        <v>288</v>
      </c>
      <c r="AA135" s="32" t="s">
        <v>456</v>
      </c>
      <c r="AB135" s="32" t="s">
        <v>457</v>
      </c>
      <c r="AC135" s="33" t="s">
        <v>246</v>
      </c>
      <c r="AD135" s="33" t="n">
        <f aca="false">VLOOKUP($O135,Parámetros!$B$4:$H$25,3,0)</f>
        <v>12.7152226842523</v>
      </c>
      <c r="AE135" s="33" t="n">
        <f aca="false">VLOOKUP($O135,Parámetros!$B$4:$H$25,4,0)</f>
        <v>4.56382485732941</v>
      </c>
      <c r="AF135" s="33" t="n">
        <f aca="false">VLOOKUP($O135,Parámetros!$B$4:$H$25,5,0)</f>
        <v>12.0799261022882</v>
      </c>
      <c r="AG135" s="33" t="n">
        <f aca="false">VLOOKUP($O135,Parámetros!$B$4:$H$25,6,0)</f>
        <v>6.25</v>
      </c>
      <c r="AH135" s="33" t="n">
        <f aca="false">VLOOKUP($O135,Parámetros!$B$4:$H$25,7,0)</f>
        <v>2343</v>
      </c>
      <c r="AI135" s="2" t="n">
        <v>8608.38414634146</v>
      </c>
      <c r="AJ135" s="2" t="n">
        <v>1.0442E-008</v>
      </c>
      <c r="AK135" s="34" t="n">
        <f aca="false">AD135*V135/1000000000</f>
        <v>5.12077006305638E-006</v>
      </c>
      <c r="AL135" s="34" t="n">
        <f aca="false">AE135*V135/1000000000</f>
        <v>1.83797785400872E-006</v>
      </c>
      <c r="AM135" s="34" t="n">
        <f aca="false">AF135*V135/1000000000</f>
        <v>4.86491864787724E-006</v>
      </c>
      <c r="AN135" s="34" t="n">
        <f aca="false">AG135*V135/1000000000</f>
        <v>2.51704698288454E-006</v>
      </c>
      <c r="AO135" s="34" t="n">
        <f aca="false">AH135*V135/1000000000</f>
        <v>0.000943590572943758</v>
      </c>
      <c r="AP135" s="35" t="n">
        <f aca="false">AJ135*AI135*EXP(P135*4)</f>
        <v>8.44682346951262E-005</v>
      </c>
      <c r="AQ135" s="36" t="n">
        <f aca="false">AK135/W135</f>
        <v>1.40295070220723E-008</v>
      </c>
      <c r="AR135" s="37" t="n">
        <f aca="false">AL135/W135</f>
        <v>5.03555576440744E-009</v>
      </c>
      <c r="AS135" s="37" t="n">
        <f aca="false">AM135/W135</f>
        <v>1.33285442407596E-008</v>
      </c>
      <c r="AT135" s="37" t="n">
        <f aca="false">AN135/W135</f>
        <v>6.89601913119053E-009</v>
      </c>
      <c r="AU135" s="37" t="n">
        <f aca="false">AO135/W135</f>
        <v>2.58517965190071E-006</v>
      </c>
      <c r="AV135" s="49" t="n">
        <f aca="false">AP135/W135</f>
        <v>2.31419821082538E-007</v>
      </c>
      <c r="AW135" s="39" t="n">
        <f aca="false">AK135*1000000</f>
        <v>5.12077006305638</v>
      </c>
      <c r="AX135" s="40" t="n">
        <f aca="false">AL135*1000000</f>
        <v>1.83797785400872</v>
      </c>
      <c r="AY135" s="40" t="n">
        <f aca="false">AM135*1000000</f>
        <v>4.86491864787724</v>
      </c>
      <c r="AZ135" s="40" t="n">
        <f aca="false">AN135*1000000</f>
        <v>2.51704698288454</v>
      </c>
      <c r="BA135" s="40" t="n">
        <f aca="false">AO135*1000000</f>
        <v>943.590572943758</v>
      </c>
      <c r="BB135" s="41" t="n">
        <f aca="false">AP135*1000000</f>
        <v>84.4682346951263</v>
      </c>
      <c r="BC135" s="39" t="n">
        <f aca="false">AQ135*1000000</f>
        <v>0.0140295070220723</v>
      </c>
      <c r="BD135" s="40" t="n">
        <f aca="false">AR135*1000000</f>
        <v>0.00503555576440744</v>
      </c>
      <c r="BE135" s="40" t="n">
        <f aca="false">AS135*1000000</f>
        <v>0.0133285442407596</v>
      </c>
      <c r="BF135" s="40" t="n">
        <f aca="false">AT135*1000000</f>
        <v>0.00689601913119053</v>
      </c>
      <c r="BG135" s="40" t="n">
        <f aca="false">AU135*1000000</f>
        <v>2.58517965190071</v>
      </c>
      <c r="BH135" s="41" t="n">
        <f aca="false">AV135*1000000</f>
        <v>0.231419821082538</v>
      </c>
      <c r="BI135" s="0" t="n">
        <v>0.1</v>
      </c>
      <c r="BJ135" s="0" t="n">
        <f aca="false">R135*BI135</f>
        <v>40.2727517261527</v>
      </c>
      <c r="BK135" s="0" t="n">
        <v>0.1</v>
      </c>
      <c r="BL135" s="0" t="n">
        <f aca="false">AI135*BK135</f>
        <v>860.838414634146</v>
      </c>
      <c r="BM135" s="45" t="n">
        <v>8.79744109323615</v>
      </c>
      <c r="BN135" s="45" t="n">
        <v>3.62683450723467</v>
      </c>
      <c r="BO135" s="45" t="n">
        <v>10.0538529184284</v>
      </c>
      <c r="BP135" s="45" t="n">
        <v>12.5</v>
      </c>
      <c r="BQ135" s="45" t="n">
        <v>2343</v>
      </c>
      <c r="BR135" s="0" t="n">
        <f aca="false">AJ135*0.1</f>
        <v>1.0442E-009</v>
      </c>
      <c r="BS135" s="0" t="n">
        <f aca="false">((((BJ135/R135)^2)+((BM135/AD135)^2))^(1/2))*AK135</f>
        <v>3.57978640253364E-006</v>
      </c>
      <c r="BT135" s="0" t="n">
        <f aca="false">((((BJ135/R135)^2)+((BN135/AE135)^2))^(1/2))*AL135</f>
        <v>1.47214472902189E-006</v>
      </c>
      <c r="BU135" s="0" t="n">
        <f aca="false">((((BJ135/R135)^2)+((BO135/AF135)^2))^(1/2))*AM135</f>
        <v>4.07808503220476E-006</v>
      </c>
      <c r="BV135" s="0" t="n">
        <f aca="false">((((BJ135/R135)^2)+((BP135/AG135)^2))^(1/2))*AN135</f>
        <v>5.04038265524883E-006</v>
      </c>
      <c r="BW135" s="0" t="n">
        <f aca="false">((((BJ135/R135)^2)+((BQ135/AH135)^2))^(1/2))*AO135</f>
        <v>0.000948296789534696</v>
      </c>
      <c r="BX135" s="46" t="n">
        <f aca="false">((((BL135/AI135)^2)+((BR135/AJ135)^2))^(1/2))*AP135</f>
        <v>1.19456123095561E-005</v>
      </c>
    </row>
    <row r="136" customFormat="false" ht="45" hidden="false" customHeight="true" outlineLevel="0" collapsed="false">
      <c r="A136" s="24" t="n">
        <v>4.62870846731079</v>
      </c>
      <c r="B136" s="24" t="n">
        <v>-74.1006195813532</v>
      </c>
      <c r="C136" s="47" t="n">
        <v>29</v>
      </c>
      <c r="D136" s="47" t="n">
        <v>27</v>
      </c>
      <c r="E136" s="47" t="n">
        <v>2344</v>
      </c>
      <c r="F136" s="27" t="s">
        <v>458</v>
      </c>
      <c r="G136" s="28" t="s">
        <v>459</v>
      </c>
      <c r="H136" s="27" t="s">
        <v>460</v>
      </c>
      <c r="I136" s="28" t="s">
        <v>155</v>
      </c>
      <c r="J136" s="28" t="s">
        <v>65</v>
      </c>
      <c r="K136" s="28" t="n">
        <v>200</v>
      </c>
      <c r="L136" s="28"/>
      <c r="M136" s="28" t="n">
        <v>1989</v>
      </c>
      <c r="N136" s="29" t="s">
        <v>67</v>
      </c>
      <c r="O136" s="29" t="s">
        <v>108</v>
      </c>
      <c r="P136" s="56" t="n">
        <v>0.00426891489573758</v>
      </c>
      <c r="Q136" s="31" t="n">
        <v>183838</v>
      </c>
      <c r="R136" s="31" t="n">
        <v>187004.109883364</v>
      </c>
      <c r="S136" s="29" t="s">
        <v>69</v>
      </c>
      <c r="T136" s="29"/>
      <c r="U136" s="29"/>
      <c r="V136" s="48" t="n">
        <f aca="false">IF(S136="m3_año",R136,IF(OR(O136="CG1",O136="CG3",O136="HG2"),T136,R136))</f>
        <v>187004.109883364</v>
      </c>
      <c r="W136" s="28" t="n">
        <v>365</v>
      </c>
      <c r="X136" s="32" t="s">
        <v>78</v>
      </c>
      <c r="Y136" s="28" t="n">
        <f aca="false">62+28</f>
        <v>90</v>
      </c>
      <c r="Z136" s="28" t="n">
        <v>2200</v>
      </c>
      <c r="AA136" s="32" t="s">
        <v>461</v>
      </c>
      <c r="AB136" s="32" t="s">
        <v>462</v>
      </c>
      <c r="AC136" s="33" t="s">
        <v>72</v>
      </c>
      <c r="AD136" s="33" t="n">
        <f aca="false">VLOOKUP($O136,Parámetros!$B$4:$H$25,3,0)</f>
        <v>589.42211574465</v>
      </c>
      <c r="AE136" s="33" t="n">
        <f aca="false">VLOOKUP($O136,Parámetros!$B$4:$H$25,4,0)</f>
        <v>6395.37711993333</v>
      </c>
      <c r="AF136" s="33" t="n">
        <f aca="false">VLOOKUP($O136,Parámetros!$B$4:$H$25,5,0)</f>
        <v>22.4256162208741</v>
      </c>
      <c r="AG136" s="33" t="n">
        <f aca="false">VLOOKUP($O136,Parámetros!$B$4:$H$25,6,0)</f>
        <v>1344</v>
      </c>
      <c r="AH136" s="33" t="n">
        <f aca="false">VLOOKUP($O136,Parámetros!$B$4:$H$25,7,0)</f>
        <v>1920000</v>
      </c>
      <c r="AI136" s="2" t="n">
        <v>1159.09146341463</v>
      </c>
      <c r="AJ136" s="2" t="n">
        <v>0.000142</v>
      </c>
      <c r="AK136" s="34" t="n">
        <f aca="false">AD136*V136/1000000000</f>
        <v>0.110224358100397</v>
      </c>
      <c r="AL136" s="34" t="n">
        <f aca="false">AE136*V136/1000000000</f>
        <v>1.19596180568156</v>
      </c>
      <c r="AM136" s="34" t="n">
        <f aca="false">AF136*V136/1000000000</f>
        <v>0.00419368239997049</v>
      </c>
      <c r="AN136" s="34" t="n">
        <f aca="false">AG136*V136/1000000000</f>
        <v>0.251333523683241</v>
      </c>
      <c r="AO136" s="34" t="n">
        <f aca="false">AH136*V136/1000000000</f>
        <v>359.047890976059</v>
      </c>
      <c r="AP136" s="35" t="n">
        <f aca="false">AJ136*AI136*EXP(P136*4)</f>
        <v>0.167425620216031</v>
      </c>
      <c r="AQ136" s="36" t="n">
        <f aca="false">AK136/W136</f>
        <v>0.000301984542740815</v>
      </c>
      <c r="AR136" s="37" t="n">
        <f aca="false">AL136/W136</f>
        <v>0.00327660768679881</v>
      </c>
      <c r="AS136" s="37" t="n">
        <f aca="false">AM136/W136</f>
        <v>1.1489540821837E-005</v>
      </c>
      <c r="AT136" s="37" t="n">
        <f aca="false">AN136/W136</f>
        <v>0.000688584996392442</v>
      </c>
      <c r="AU136" s="37" t="n">
        <f aca="false">AO136/W136</f>
        <v>0.983692851989203</v>
      </c>
      <c r="AV136" s="49" t="n">
        <f aca="false">AP136/W136</f>
        <v>0.00045870032935899</v>
      </c>
      <c r="AW136" s="39" t="n">
        <f aca="false">AK136*1000000</f>
        <v>110224.358100397</v>
      </c>
      <c r="AX136" s="40" t="n">
        <f aca="false">AL136*1000000</f>
        <v>1195961.80568156</v>
      </c>
      <c r="AY136" s="40" t="n">
        <f aca="false">AM136*1000000</f>
        <v>4193.68239997049</v>
      </c>
      <c r="AZ136" s="40" t="n">
        <f aca="false">AN136*1000000</f>
        <v>251333.523683241</v>
      </c>
      <c r="BA136" s="40" t="n">
        <f aca="false">AO136*1000000</f>
        <v>359047890.976059</v>
      </c>
      <c r="BB136" s="41" t="n">
        <f aca="false">AP136*1000000</f>
        <v>167425.620216031</v>
      </c>
      <c r="BC136" s="39" t="n">
        <f aca="false">AQ136*1000000</f>
        <v>301.984542740815</v>
      </c>
      <c r="BD136" s="40" t="n">
        <f aca="false">AR136*1000000</f>
        <v>3276.60768679881</v>
      </c>
      <c r="BE136" s="40" t="n">
        <f aca="false">AS136*1000000</f>
        <v>11.489540821837</v>
      </c>
      <c r="BF136" s="40" t="n">
        <f aca="false">AT136*1000000</f>
        <v>688.584996392442</v>
      </c>
      <c r="BG136" s="40" t="n">
        <f aca="false">AU136*1000000</f>
        <v>983692.851989203</v>
      </c>
      <c r="BH136" s="41" t="n">
        <f aca="false">AV136*1000000</f>
        <v>458.70032935899</v>
      </c>
      <c r="BI136" s="0" t="n">
        <v>0.1</v>
      </c>
      <c r="BJ136" s="0" t="n">
        <f aca="false">R136*BI136</f>
        <v>18700.4109883364</v>
      </c>
      <c r="BK136" s="0" t="n">
        <v>0.1</v>
      </c>
      <c r="BL136" s="0" t="n">
        <f aca="false">AI136*BK136</f>
        <v>115.909146341463</v>
      </c>
      <c r="BM136" s="45" t="n">
        <v>491.492522079561</v>
      </c>
      <c r="BN136" s="45" t="n">
        <v>4911.75996922289</v>
      </c>
      <c r="BO136" s="45" t="n">
        <v>16.2785205146239</v>
      </c>
      <c r="BP136" s="45" t="n">
        <v>537.6</v>
      </c>
      <c r="BQ136" s="45" t="n">
        <v>384000</v>
      </c>
      <c r="BR136" s="0" t="n">
        <f aca="false">AJ136*0.1</f>
        <v>1.42E-005</v>
      </c>
      <c r="BS136" s="0" t="n">
        <f aca="false">((((BJ136/R136)^2)+((BM136/AD136)^2))^(1/2))*AK136</f>
        <v>0.0925696946415289</v>
      </c>
      <c r="BT136" s="0" t="n">
        <f aca="false">((((BJ136/R136)^2)+((BN136/AE136)^2))^(1/2))*AL136</f>
        <v>0.926272612531372</v>
      </c>
      <c r="BU136" s="0" t="n">
        <f aca="false">((((BJ136/R136)^2)+((BO136/AF136)^2))^(1/2))*AM136</f>
        <v>0.00307290097443097</v>
      </c>
      <c r="BV136" s="0" t="n">
        <f aca="false">((((BJ136/R136)^2)+((BP136/AG136)^2))^(1/2))*AN136</f>
        <v>0.103627466540468</v>
      </c>
      <c r="BW136" s="0" t="n">
        <f aca="false">((((BJ136/R136)^2)+((BQ136/AH136)^2))^(1/2))*AO136</f>
        <v>80.2855491400401</v>
      </c>
      <c r="BX136" s="46" t="n">
        <f aca="false">((((BL136/AI136)^2)+((BR136/AJ136)^2))^(1/2))*AP136</f>
        <v>0.0236775582798239</v>
      </c>
    </row>
    <row r="137" customFormat="false" ht="45" hidden="false" customHeight="true" outlineLevel="0" collapsed="false">
      <c r="A137" s="24" t="n">
        <v>4.62526068867016</v>
      </c>
      <c r="B137" s="24" t="n">
        <v>-74.0991679271204</v>
      </c>
      <c r="C137" s="47" t="n">
        <v>29</v>
      </c>
      <c r="D137" s="47" t="n">
        <v>27</v>
      </c>
      <c r="E137" s="47" t="n">
        <v>2344</v>
      </c>
      <c r="F137" s="27" t="s">
        <v>463</v>
      </c>
      <c r="G137" s="28" t="s">
        <v>464</v>
      </c>
      <c r="H137" s="27" t="s">
        <v>465</v>
      </c>
      <c r="I137" s="28" t="s">
        <v>155</v>
      </c>
      <c r="J137" s="28" t="s">
        <v>65</v>
      </c>
      <c r="K137" s="28" t="n">
        <v>40</v>
      </c>
      <c r="L137" s="28"/>
      <c r="M137" s="28" t="n">
        <v>1997</v>
      </c>
      <c r="N137" s="29" t="s">
        <v>67</v>
      </c>
      <c r="O137" s="29" t="s">
        <v>68</v>
      </c>
      <c r="P137" s="30" t="n">
        <v>-0.0720228740272761</v>
      </c>
      <c r="Q137" s="31" t="n">
        <v>149565</v>
      </c>
      <c r="R137" s="31" t="n">
        <v>112127.832813452</v>
      </c>
      <c r="S137" s="29" t="s">
        <v>69</v>
      </c>
      <c r="T137" s="29"/>
      <c r="U137" s="29"/>
      <c r="V137" s="48" t="n">
        <f aca="false">IF(S137="m3_año",R137,IF(OR(O137="CG1",O137="CG3",O137="HG2"),T137,R137))</f>
        <v>112127.832813452</v>
      </c>
      <c r="W137" s="28" t="n">
        <v>365</v>
      </c>
      <c r="X137" s="54"/>
      <c r="Y137" s="28"/>
      <c r="Z137" s="28" t="n">
        <v>8760</v>
      </c>
      <c r="AA137" s="32" t="s">
        <v>466</v>
      </c>
      <c r="AB137" s="32" t="s">
        <v>467</v>
      </c>
      <c r="AC137" s="33" t="s">
        <v>72</v>
      </c>
      <c r="AD137" s="33" t="n">
        <f aca="false">VLOOKUP($O137,Parámetros!$B$4:$H$25,3,0)</f>
        <v>46.3856216091623</v>
      </c>
      <c r="AE137" s="33" t="n">
        <f aca="false">VLOOKUP($O137,Parámetros!$B$4:$H$25,4,0)</f>
        <v>1074.85364414012</v>
      </c>
      <c r="AF137" s="33" t="n">
        <f aca="false">VLOOKUP($O137,Parámetros!$B$4:$H$25,5,0)</f>
        <v>5.41099102083891</v>
      </c>
      <c r="AG137" s="33" t="n">
        <f aca="false">VLOOKUP($O137,Parámetros!$B$4:$H$25,6,0)</f>
        <v>1344</v>
      </c>
      <c r="AH137" s="33" t="n">
        <f aca="false">VLOOKUP($O137,Parámetros!$B$4:$H$25,7,0)</f>
        <v>1920000</v>
      </c>
      <c r="AI137" s="51" t="n">
        <v>149565</v>
      </c>
      <c r="AJ137" s="52" t="n">
        <v>8.8E-008</v>
      </c>
      <c r="AK137" s="34" t="n">
        <f aca="false">AD137*V137/1000000000</f>
        <v>0.0052011192247402</v>
      </c>
      <c r="AL137" s="34" t="n">
        <f aca="false">AE137*V137/1000000000</f>
        <v>0.120521009709073</v>
      </c>
      <c r="AM137" s="34" t="n">
        <f aca="false">AF137*V137/1000000000</f>
        <v>0.000606722696539715</v>
      </c>
      <c r="AN137" s="34" t="n">
        <f aca="false">AG137*V137/1000000000</f>
        <v>0.150699807301279</v>
      </c>
      <c r="AO137" s="34" t="n">
        <f aca="false">AH137*V137/1000000000</f>
        <v>215.285439001828</v>
      </c>
      <c r="AP137" s="35" t="n">
        <f aca="false">AJ137*AI137*EXP(P137*4)</f>
        <v>0.00986724928758377</v>
      </c>
      <c r="AQ137" s="36" t="n">
        <f aca="false">AK137/W137</f>
        <v>1.4249641711617E-005</v>
      </c>
      <c r="AR137" s="37" t="n">
        <f aca="false">AL137/W137</f>
        <v>0.000330194547148145</v>
      </c>
      <c r="AS137" s="37" t="n">
        <f aca="false">AM137/W137</f>
        <v>1.66225396312251E-006</v>
      </c>
      <c r="AT137" s="37" t="n">
        <f aca="false">AN137/W137</f>
        <v>0.000412876184387067</v>
      </c>
      <c r="AU137" s="37" t="n">
        <f aca="false">AO137/W137</f>
        <v>0.589823120552953</v>
      </c>
      <c r="AV137" s="49" t="n">
        <f aca="false">AP137/W137</f>
        <v>2.70335596920103E-005</v>
      </c>
      <c r="AW137" s="39" t="n">
        <f aca="false">AK137*1000000</f>
        <v>5201.1192247402</v>
      </c>
      <c r="AX137" s="40" t="n">
        <f aca="false">AL137*1000000</f>
        <v>120521.009709073</v>
      </c>
      <c r="AY137" s="40" t="n">
        <f aca="false">AM137*1000000</f>
        <v>606.722696539715</v>
      </c>
      <c r="AZ137" s="40" t="n">
        <f aca="false">AN137*1000000</f>
        <v>150699.80730128</v>
      </c>
      <c r="BA137" s="40" t="n">
        <f aca="false">AO137*1000000</f>
        <v>215285439.001828</v>
      </c>
      <c r="BB137" s="41" t="n">
        <f aca="false">AP137*1000000</f>
        <v>9867.24928758377</v>
      </c>
      <c r="BC137" s="39" t="n">
        <f aca="false">AQ137*1000000</f>
        <v>14.249641711617</v>
      </c>
      <c r="BD137" s="40" t="n">
        <f aca="false">AR137*1000000</f>
        <v>330.194547148145</v>
      </c>
      <c r="BE137" s="40" t="n">
        <f aca="false">AS137*1000000</f>
        <v>1.66225396312251</v>
      </c>
      <c r="BF137" s="40" t="n">
        <f aca="false">AT137*1000000</f>
        <v>412.876184387067</v>
      </c>
      <c r="BG137" s="40" t="n">
        <f aca="false">AU137*1000000</f>
        <v>589823.120552953</v>
      </c>
      <c r="BH137" s="41" t="n">
        <f aca="false">AV137*1000000</f>
        <v>27.0335596920103</v>
      </c>
      <c r="BI137" s="0" t="n">
        <v>0.1</v>
      </c>
      <c r="BJ137" s="0" t="n">
        <f aca="false">R137*BI137</f>
        <v>11212.7832813452</v>
      </c>
      <c r="BK137" s="0" t="n">
        <v>0.1</v>
      </c>
      <c r="BL137" s="0" t="n">
        <f aca="false">AI137*BK137</f>
        <v>14956.5</v>
      </c>
      <c r="BM137" s="45" t="n">
        <v>17.6498016718255</v>
      </c>
      <c r="BN137" s="45" t="n">
        <v>910.91550745518</v>
      </c>
      <c r="BO137" s="45" t="n">
        <v>5.31099102083891</v>
      </c>
      <c r="BP137" s="45" t="n">
        <v>537.6</v>
      </c>
      <c r="BQ137" s="45" t="n">
        <v>384000</v>
      </c>
      <c r="BR137" s="0" t="n">
        <f aca="false">AJ137*0.1</f>
        <v>8.8E-009</v>
      </c>
      <c r="BS137" s="0" t="n">
        <f aca="false">((((BJ137/R137)^2)+((BM137/AD137)^2))^(1/2))*AK137</f>
        <v>0.0020462385073076</v>
      </c>
      <c r="BT137" s="0" t="n">
        <f aca="false">((((BJ137/R137)^2)+((BN137/AE137)^2))^(1/2))*AL137</f>
        <v>0.102847580069076</v>
      </c>
      <c r="BU137" s="0" t="n">
        <f aca="false">((((BJ137/R137)^2)+((BO137/AF137)^2))^(1/2))*AM137</f>
        <v>0.00059859266709003</v>
      </c>
      <c r="BV137" s="0" t="n">
        <f aca="false">((((BJ137/R137)^2)+((BP137/AG137)^2))^(1/2))*AN137</f>
        <v>0.0621351223263403</v>
      </c>
      <c r="BW137" s="0" t="n">
        <f aca="false">((((BJ137/R137)^2)+((BQ137/AH137)^2))^(1/2))*AO137</f>
        <v>48.1392876173972</v>
      </c>
      <c r="BX137" s="46" t="n">
        <f aca="false">((((BL137/AI137)^2)+((BR137/AJ137)^2))^(1/2))*AP137</f>
        <v>0.00139543977658172</v>
      </c>
    </row>
    <row r="138" customFormat="false" ht="45" hidden="false" customHeight="true" outlineLevel="0" collapsed="false">
      <c r="A138" s="24" t="n">
        <v>4.62526068867016</v>
      </c>
      <c r="B138" s="24" t="n">
        <v>-74.0991679271204</v>
      </c>
      <c r="C138" s="47" t="n">
        <v>29</v>
      </c>
      <c r="D138" s="47" t="n">
        <v>27</v>
      </c>
      <c r="E138" s="47" t="n">
        <v>2344</v>
      </c>
      <c r="F138" s="27" t="s">
        <v>463</v>
      </c>
      <c r="G138" s="28" t="s">
        <v>464</v>
      </c>
      <c r="H138" s="27" t="s">
        <v>465</v>
      </c>
      <c r="I138" s="28" t="s">
        <v>155</v>
      </c>
      <c r="J138" s="28" t="s">
        <v>76</v>
      </c>
      <c r="K138" s="28" t="n">
        <v>42.25</v>
      </c>
      <c r="L138" s="28"/>
      <c r="M138" s="28" t="n">
        <v>2006</v>
      </c>
      <c r="N138" s="29" t="s">
        <v>67</v>
      </c>
      <c r="O138" s="29" t="s">
        <v>145</v>
      </c>
      <c r="P138" s="30" t="n">
        <v>-0.0720228740272761</v>
      </c>
      <c r="Q138" s="31" t="n">
        <v>2576</v>
      </c>
      <c r="R138" s="31" t="n">
        <v>1931.20915540034</v>
      </c>
      <c r="S138" s="29" t="s">
        <v>69</v>
      </c>
      <c r="T138" s="29"/>
      <c r="U138" s="29"/>
      <c r="V138" s="48" t="n">
        <f aca="false">IF(S138="m3_año",R138,IF(OR(O138="CG1",O138="CG3",O138="HG2"),T138,R138))</f>
        <v>1931.20915540034</v>
      </c>
      <c r="W138" s="28" t="n">
        <v>365</v>
      </c>
      <c r="X138" s="54"/>
      <c r="Y138" s="28"/>
      <c r="Z138" s="28" t="n">
        <v>8760</v>
      </c>
      <c r="AA138" s="32" t="s">
        <v>466</v>
      </c>
      <c r="AB138" s="32" t="s">
        <v>468</v>
      </c>
      <c r="AC138" s="33" t="s">
        <v>72</v>
      </c>
      <c r="AD138" s="33" t="n">
        <f aca="false">VLOOKUP($O138,Parámetros!$B$4:$H$25,3,0)</f>
        <v>196.356974196937</v>
      </c>
      <c r="AE138" s="33" t="n">
        <f aca="false">VLOOKUP($O138,Parámetros!$B$4:$H$25,4,0)</f>
        <v>1220.72799074218</v>
      </c>
      <c r="AF138" s="33" t="n">
        <f aca="false">VLOOKUP($O138,Parámetros!$B$4:$H$25,5,0)</f>
        <v>69.6558973259153</v>
      </c>
      <c r="AG138" s="33" t="n">
        <f aca="false">VLOOKUP($O138,Parámetros!$B$4:$H$25,6,0)</f>
        <v>640</v>
      </c>
      <c r="AH138" s="33" t="n">
        <f aca="false">VLOOKUP($O138,Parámetros!$B$4:$H$25,7,0)</f>
        <v>1920000</v>
      </c>
      <c r="AI138" s="51" t="n">
        <v>2576</v>
      </c>
      <c r="AJ138" s="52" t="n">
        <v>8.8E-008</v>
      </c>
      <c r="AK138" s="34" t="n">
        <f aca="false">AD138*V138/1000000000</f>
        <v>0.000379206386295833</v>
      </c>
      <c r="AL138" s="34" t="n">
        <f aca="false">AE138*V138/1000000000</f>
        <v>0.00235748107197476</v>
      </c>
      <c r="AM138" s="34" t="n">
        <f aca="false">AF138*V138/1000000000</f>
        <v>0.000134520106643434</v>
      </c>
      <c r="AN138" s="34" t="n">
        <f aca="false">AG138*V138/1000000000</f>
        <v>0.00123597385945622</v>
      </c>
      <c r="AO138" s="34" t="n">
        <f aca="false">AH138*V138/1000000000</f>
        <v>3.70792157836865</v>
      </c>
      <c r="AP138" s="35" t="n">
        <f aca="false">AJ138*AI138*EXP(P138*4)</f>
        <v>0.00016994640567523</v>
      </c>
      <c r="AQ138" s="36" t="n">
        <f aca="false">AK138/W138</f>
        <v>1.03892160628995E-006</v>
      </c>
      <c r="AR138" s="37" t="n">
        <f aca="false">AL138/W138</f>
        <v>6.45885225198564E-006</v>
      </c>
      <c r="AS138" s="37" t="n">
        <f aca="false">AM138/W138</f>
        <v>3.6854823737927E-007</v>
      </c>
      <c r="AT138" s="37" t="n">
        <f aca="false">AN138/W138</f>
        <v>3.38622975193484E-006</v>
      </c>
      <c r="AU138" s="37" t="n">
        <f aca="false">AO138/W138</f>
        <v>0.0101586892558045</v>
      </c>
      <c r="AV138" s="49" t="n">
        <f aca="false">AP138/W138</f>
        <v>4.65606590891042E-007</v>
      </c>
      <c r="AW138" s="39" t="n">
        <f aca="false">AK138*1000000</f>
        <v>379.206386295833</v>
      </c>
      <c r="AX138" s="40" t="n">
        <f aca="false">AL138*1000000</f>
        <v>2357.48107197476</v>
      </c>
      <c r="AY138" s="40" t="n">
        <f aca="false">AM138*1000000</f>
        <v>134.520106643434</v>
      </c>
      <c r="AZ138" s="40" t="n">
        <f aca="false">AN138*1000000</f>
        <v>1235.97385945622</v>
      </c>
      <c r="BA138" s="40" t="n">
        <f aca="false">AO138*1000000</f>
        <v>3707921.57836865</v>
      </c>
      <c r="BB138" s="41" t="n">
        <f aca="false">AP138*1000000</f>
        <v>169.94640567523</v>
      </c>
      <c r="BC138" s="39" t="n">
        <f aca="false">AQ138*1000000</f>
        <v>1.03892160628995</v>
      </c>
      <c r="BD138" s="40" t="n">
        <f aca="false">AR138*1000000</f>
        <v>6.45885225198564</v>
      </c>
      <c r="BE138" s="40" t="n">
        <f aca="false">AS138*1000000</f>
        <v>0.36854823737927</v>
      </c>
      <c r="BF138" s="40" t="n">
        <f aca="false">AT138*1000000</f>
        <v>3.38622975193484</v>
      </c>
      <c r="BG138" s="40" t="n">
        <f aca="false">AU138*1000000</f>
        <v>10158.6892558045</v>
      </c>
      <c r="BH138" s="41" t="n">
        <f aca="false">AV138*1000000</f>
        <v>0.465606590891041</v>
      </c>
      <c r="BI138" s="0" t="n">
        <v>0.1</v>
      </c>
      <c r="BJ138" s="0" t="n">
        <f aca="false">R138*BI138</f>
        <v>193.120915540034</v>
      </c>
      <c r="BK138" s="0" t="n">
        <v>0.1</v>
      </c>
      <c r="BL138" s="0" t="n">
        <f aca="false">AI138*BK138</f>
        <v>257.6</v>
      </c>
      <c r="BM138" s="45" t="n">
        <v>187.562005220738</v>
      </c>
      <c r="BN138" s="45" t="n">
        <v>1012.03746873145</v>
      </c>
      <c r="BO138" s="45" t="n">
        <v>69.5558973259153</v>
      </c>
      <c r="BP138" s="45" t="n">
        <v>256</v>
      </c>
      <c r="BQ138" s="45" t="n">
        <v>384000</v>
      </c>
      <c r="BR138" s="0" t="n">
        <f aca="false">AJ138*0.1</f>
        <v>8.8E-009</v>
      </c>
      <c r="BS138" s="0" t="n">
        <f aca="false">((((BJ138/R138)^2)+((BM138/AD138)^2))^(1/2))*AK138</f>
        <v>0.000364200991406023</v>
      </c>
      <c r="BT138" s="0" t="n">
        <f aca="false">((((BJ138/R138)^2)+((BN138/AE138)^2))^(1/2))*AL138</f>
        <v>0.00196862274816055</v>
      </c>
      <c r="BU138" s="0" t="n">
        <f aca="false">((((BJ138/R138)^2)+((BO138/AF138)^2))^(1/2))*AM138</f>
        <v>0.00013499887290513</v>
      </c>
      <c r="BV138" s="0" t="n">
        <f aca="false">((((BJ138/R138)^2)+((BP138/AG138)^2))^(1/2))*AN138</f>
        <v>0.00050960507730403</v>
      </c>
      <c r="BW138" s="0" t="n">
        <f aca="false">((((BJ138/R138)^2)+((BQ138/AH138)^2))^(1/2))*AO138</f>
        <v>0.829116470447062</v>
      </c>
      <c r="BX138" s="46" t="n">
        <f aca="false">((((BL138/AI138)^2)+((BR138/AJ138)^2))^(1/2))*AP138</f>
        <v>2.4034051178247E-005</v>
      </c>
    </row>
    <row r="139" customFormat="false" ht="30" hidden="false" customHeight="true" outlineLevel="0" collapsed="false">
      <c r="A139" s="24" t="n">
        <v>4.62605555555556</v>
      </c>
      <c r="B139" s="24" t="n">
        <v>-74.1053888888889</v>
      </c>
      <c r="C139" s="47" t="n">
        <v>28</v>
      </c>
      <c r="D139" s="47" t="n">
        <v>27</v>
      </c>
      <c r="E139" s="47" t="n">
        <v>1850</v>
      </c>
      <c r="F139" s="27" t="s">
        <v>469</v>
      </c>
      <c r="G139" s="28" t="s">
        <v>470</v>
      </c>
      <c r="H139" s="27" t="s">
        <v>471</v>
      </c>
      <c r="I139" s="28" t="s">
        <v>155</v>
      </c>
      <c r="J139" s="28" t="s">
        <v>65</v>
      </c>
      <c r="K139" s="28" t="n">
        <v>60</v>
      </c>
      <c r="L139" s="28"/>
      <c r="M139" s="28" t="n">
        <v>1985</v>
      </c>
      <c r="N139" s="29" t="s">
        <v>67</v>
      </c>
      <c r="O139" s="29" t="s">
        <v>68</v>
      </c>
      <c r="P139" s="30" t="n">
        <v>-0.0848513586021754</v>
      </c>
      <c r="Q139" s="31" t="n">
        <v>211939.25</v>
      </c>
      <c r="R139" s="31" t="n">
        <v>150941.78649681</v>
      </c>
      <c r="S139" s="29" t="s">
        <v>69</v>
      </c>
      <c r="T139" s="29"/>
      <c r="U139" s="29"/>
      <c r="V139" s="48" t="n">
        <f aca="false">IF(S139="m3_año",R139,IF(OR(O139="CG1",O139="CG3",O139="HG2"),T139,R139))</f>
        <v>150941.78649681</v>
      </c>
      <c r="W139" s="28" t="n">
        <v>365</v>
      </c>
      <c r="X139" s="54"/>
      <c r="Y139" s="28"/>
      <c r="Z139" s="28" t="n">
        <v>8760</v>
      </c>
      <c r="AA139" s="32" t="s">
        <v>472</v>
      </c>
      <c r="AB139" s="32" t="s">
        <v>473</v>
      </c>
      <c r="AC139" s="33" t="s">
        <v>72</v>
      </c>
      <c r="AD139" s="33" t="n">
        <f aca="false">VLOOKUP($O139,Parámetros!$B$4:$H$25,3,0)</f>
        <v>46.3856216091623</v>
      </c>
      <c r="AE139" s="33" t="n">
        <f aca="false">VLOOKUP($O139,Parámetros!$B$4:$H$25,4,0)</f>
        <v>1074.85364414012</v>
      </c>
      <c r="AF139" s="33" t="n">
        <f aca="false">VLOOKUP($O139,Parámetros!$B$4:$H$25,5,0)</f>
        <v>5.41099102083891</v>
      </c>
      <c r="AG139" s="33" t="n">
        <f aca="false">VLOOKUP($O139,Parámetros!$B$4:$H$25,6,0)</f>
        <v>1344</v>
      </c>
      <c r="AH139" s="33" t="n">
        <f aca="false">VLOOKUP($O139,Parámetros!$B$4:$H$25,7,0)</f>
        <v>1920000</v>
      </c>
      <c r="AI139" s="2" t="n">
        <v>30259</v>
      </c>
      <c r="AJ139" s="2" t="n">
        <v>7.6726E-006</v>
      </c>
      <c r="AK139" s="34" t="n">
        <f aca="false">AD139*V139/1000000000</f>
        <v>0.00700152859345199</v>
      </c>
      <c r="AL139" s="34" t="n">
        <f aca="false">AE139*V139/1000000000</f>
        <v>0.162240329269116</v>
      </c>
      <c r="AM139" s="34" t="n">
        <f aca="false">AF139*V139/1000000000</f>
        <v>0.000816744651403623</v>
      </c>
      <c r="AN139" s="34" t="n">
        <f aca="false">AG139*V139/1000000000</f>
        <v>0.202865761051713</v>
      </c>
      <c r="AO139" s="34" t="n">
        <f aca="false">AH139*V139/1000000000</f>
        <v>289.808230073875</v>
      </c>
      <c r="AP139" s="35" t="n">
        <f aca="false">AJ139*AI139*EXP(P139*4)</f>
        <v>0.165346581926619</v>
      </c>
      <c r="AQ139" s="36" t="n">
        <f aca="false">AK139/W139</f>
        <v>1.91822701190466E-005</v>
      </c>
      <c r="AR139" s="37" t="n">
        <f aca="false">AL139/W139</f>
        <v>0.000444494052792099</v>
      </c>
      <c r="AS139" s="37" t="n">
        <f aca="false">AM139/W139</f>
        <v>2.23765657918801E-006</v>
      </c>
      <c r="AT139" s="37" t="n">
        <f aca="false">AN139/W139</f>
        <v>0.00055579660562113</v>
      </c>
      <c r="AU139" s="37" t="n">
        <f aca="false">AO139/W139</f>
        <v>0.793995150887329</v>
      </c>
      <c r="AV139" s="49" t="n">
        <f aca="false">AP139/W139</f>
        <v>0.000453004334045531</v>
      </c>
      <c r="AW139" s="39" t="n">
        <f aca="false">AK139*1000000</f>
        <v>7001.52859345199</v>
      </c>
      <c r="AX139" s="40" t="n">
        <f aca="false">AL139*1000000</f>
        <v>162240.329269116</v>
      </c>
      <c r="AY139" s="40" t="n">
        <f aca="false">AM139*1000000</f>
        <v>816.744651403623</v>
      </c>
      <c r="AZ139" s="40" t="n">
        <f aca="false">AN139*1000000</f>
        <v>202865.761051713</v>
      </c>
      <c r="BA139" s="40" t="n">
        <f aca="false">AO139*1000000</f>
        <v>289808230.073875</v>
      </c>
      <c r="BB139" s="41" t="n">
        <f aca="false">AP139*1000000</f>
        <v>165346.581926619</v>
      </c>
      <c r="BC139" s="39" t="n">
        <f aca="false">AQ139*1000000</f>
        <v>19.1822701190466</v>
      </c>
      <c r="BD139" s="40" t="n">
        <f aca="false">AR139*1000000</f>
        <v>444.494052792099</v>
      </c>
      <c r="BE139" s="40" t="n">
        <f aca="false">AS139*1000000</f>
        <v>2.23765657918801</v>
      </c>
      <c r="BF139" s="40" t="n">
        <f aca="false">AT139*1000000</f>
        <v>555.796605621131</v>
      </c>
      <c r="BG139" s="40" t="n">
        <f aca="false">AU139*1000000</f>
        <v>793995.150887329</v>
      </c>
      <c r="BH139" s="41" t="n">
        <f aca="false">AV139*1000000</f>
        <v>453.004334045531</v>
      </c>
      <c r="BI139" s="0" t="n">
        <v>0.1</v>
      </c>
      <c r="BJ139" s="0" t="n">
        <f aca="false">R139*BI139</f>
        <v>15094.178649681</v>
      </c>
      <c r="BK139" s="0" t="n">
        <v>0.1</v>
      </c>
      <c r="BL139" s="0" t="n">
        <f aca="false">AI139*BK139</f>
        <v>3025.9</v>
      </c>
      <c r="BM139" s="45" t="n">
        <v>17.6498016718255</v>
      </c>
      <c r="BN139" s="45" t="n">
        <v>910.91550745518</v>
      </c>
      <c r="BO139" s="45" t="n">
        <v>5.31099102083891</v>
      </c>
      <c r="BP139" s="45" t="n">
        <v>537.6</v>
      </c>
      <c r="BQ139" s="45" t="n">
        <v>384000</v>
      </c>
      <c r="BR139" s="0" t="n">
        <f aca="false">AJ139*0.1</f>
        <v>7.6726E-007</v>
      </c>
      <c r="BS139" s="0" t="n">
        <f aca="false">((((BJ139/R139)^2)+((BM139/AD139)^2))^(1/2))*AK139</f>
        <v>0.00275456047032884</v>
      </c>
      <c r="BT139" s="0" t="n">
        <f aca="false">((((BJ139/R139)^2)+((BN139/AE139)^2))^(1/2))*AL139</f>
        <v>0.138449099416087</v>
      </c>
      <c r="BU139" s="0" t="n">
        <f aca="false">((((BJ139/R139)^2)+((BO139/AF139)^2))^(1/2))*AM139</f>
        <v>0.000805800346688051</v>
      </c>
      <c r="BV139" s="0" t="n">
        <f aca="false">((((BJ139/R139)^2)+((BP139/AG139)^2))^(1/2))*AN139</f>
        <v>0.0836436960637525</v>
      </c>
      <c r="BW139" s="0" t="n">
        <f aca="false">((((BJ139/R139)^2)+((BQ139/AH139)^2))^(1/2))*AO139</f>
        <v>64.8030902884084</v>
      </c>
      <c r="BX139" s="46" t="n">
        <f aca="false">((((BL139/AI139)^2)+((BR139/AJ139)^2))^(1/2))*AP139</f>
        <v>0.0233835378652658</v>
      </c>
    </row>
    <row r="140" customFormat="false" ht="14" hidden="false" customHeight="false" outlineLevel="0" collapsed="false">
      <c r="A140" s="24" t="n">
        <v>4.62456467726018</v>
      </c>
      <c r="B140" s="24" t="n">
        <v>-74.1080475597772</v>
      </c>
      <c r="C140" s="47" t="n">
        <v>28</v>
      </c>
      <c r="D140" s="47" t="n">
        <v>27</v>
      </c>
      <c r="E140" s="47" t="n">
        <v>1850</v>
      </c>
      <c r="F140" s="27" t="s">
        <v>474</v>
      </c>
      <c r="G140" s="28" t="s">
        <v>475</v>
      </c>
      <c r="H140" s="27" t="s">
        <v>476</v>
      </c>
      <c r="I140" s="28" t="s">
        <v>155</v>
      </c>
      <c r="J140" s="28" t="s">
        <v>65</v>
      </c>
      <c r="K140" s="28" t="n">
        <v>11.95</v>
      </c>
      <c r="L140" s="28"/>
      <c r="M140" s="28" t="n">
        <v>2008</v>
      </c>
      <c r="N140" s="29" t="s">
        <v>124</v>
      </c>
      <c r="O140" s="29" t="s">
        <v>125</v>
      </c>
      <c r="P140" s="30" t="n">
        <v>-0.0720228740272761</v>
      </c>
      <c r="Q140" s="31" t="n">
        <v>12.8705000567816</v>
      </c>
      <c r="R140" s="31" t="n">
        <v>9.64892373611695</v>
      </c>
      <c r="S140" s="4" t="s">
        <v>69</v>
      </c>
      <c r="T140" s="4"/>
      <c r="U140" s="4"/>
      <c r="V140" s="48" t="n">
        <f aca="false">IF(S140="m3_año",R140,IF(OR(O140="CG1",O140="CG3",O140="HG2"),T140,R140))</f>
        <v>9.64892373611695</v>
      </c>
      <c r="W140" s="28" t="n">
        <v>365</v>
      </c>
      <c r="X140" s="54"/>
      <c r="Y140" s="28"/>
      <c r="Z140" s="28" t="n">
        <v>8760</v>
      </c>
      <c r="AA140" s="32" t="s">
        <v>477</v>
      </c>
      <c r="AB140" s="32" t="s">
        <v>478</v>
      </c>
      <c r="AC140" s="33" t="s">
        <v>72</v>
      </c>
      <c r="AD140" s="33" t="n">
        <f aca="false">VLOOKUP($O140,Parámetros!$B$4:$H$25,3,0)</f>
        <v>840000</v>
      </c>
      <c r="AE140" s="33" t="n">
        <f aca="false">VLOOKUP($O140,Parámetros!$B$4:$H$25,4,0)</f>
        <v>2400000</v>
      </c>
      <c r="AF140" s="33" t="n">
        <f aca="false">VLOOKUP($O140,Parámetros!$B$4:$H$25,5,0)</f>
        <v>1800000</v>
      </c>
      <c r="AG140" s="33" t="n">
        <f aca="false">VLOOKUP($O140,Parámetros!$B$4:$H$25,6,0)</f>
        <v>600000</v>
      </c>
      <c r="AH140" s="33" t="n">
        <f aca="false">VLOOKUP($O140,Parámetros!$B$4:$H$25,7,0)</f>
        <v>2676000000</v>
      </c>
      <c r="AI140" s="2" t="n">
        <v>8608.38414634146</v>
      </c>
      <c r="AJ140" s="2" t="n">
        <v>1.0442E-008</v>
      </c>
      <c r="AK140" s="34" t="n">
        <f aca="false">AD140*V140/1000000000</f>
        <v>0.00810509593833824</v>
      </c>
      <c r="AL140" s="34" t="n">
        <f aca="false">AE140*V140/1000000000</f>
        <v>0.0231574169666807</v>
      </c>
      <c r="AM140" s="34" t="n">
        <f aca="false">AF140*V140/1000000000</f>
        <v>0.0173680627250105</v>
      </c>
      <c r="AN140" s="34" t="n">
        <f aca="false">AG140*V140/1000000000</f>
        <v>0.00578935424167017</v>
      </c>
      <c r="AO140" s="34" t="n">
        <f aca="false">AH140*V140/1000000000</f>
        <v>25.820519917849</v>
      </c>
      <c r="AP140" s="35" t="n">
        <f aca="false">AJ140*AI140*EXP(P140*4)</f>
        <v>6.73889641570042E-005</v>
      </c>
      <c r="AQ140" s="36" t="n">
        <f aca="false">AK140/W140</f>
        <v>2.22057422968171E-005</v>
      </c>
      <c r="AR140" s="37" t="n">
        <f aca="false">AL140/W140</f>
        <v>6.3444977990906E-005</v>
      </c>
      <c r="AS140" s="37" t="n">
        <f aca="false">AM140/W140</f>
        <v>4.75837334931795E-005</v>
      </c>
      <c r="AT140" s="37" t="n">
        <f aca="false">AN140/W140</f>
        <v>1.58612444977265E-005</v>
      </c>
      <c r="AU140" s="37" t="n">
        <f aca="false">AO140/W140</f>
        <v>0.0707411504598602</v>
      </c>
      <c r="AV140" s="49" t="n">
        <f aca="false">AP140/W140</f>
        <v>1.84627299060286E-007</v>
      </c>
      <c r="AW140" s="39" t="n">
        <f aca="false">AK140*1000000</f>
        <v>8105.09593833824</v>
      </c>
      <c r="AX140" s="40" t="n">
        <f aca="false">AL140*1000000</f>
        <v>23157.4169666807</v>
      </c>
      <c r="AY140" s="40" t="n">
        <f aca="false">AM140*1000000</f>
        <v>17368.0627250105</v>
      </c>
      <c r="AZ140" s="40" t="n">
        <f aca="false">AN140*1000000</f>
        <v>5789.35424167017</v>
      </c>
      <c r="BA140" s="40" t="n">
        <f aca="false">AO140*1000000</f>
        <v>25820519.917849</v>
      </c>
      <c r="BB140" s="41" t="n">
        <f aca="false">AP140*1000000</f>
        <v>67.3889641570042</v>
      </c>
      <c r="BC140" s="39" t="n">
        <f aca="false">AQ140*1000000</f>
        <v>22.2057422968171</v>
      </c>
      <c r="BD140" s="40" t="n">
        <f aca="false">AR140*1000000</f>
        <v>63.444977990906</v>
      </c>
      <c r="BE140" s="40" t="n">
        <f aca="false">AS140*1000000</f>
        <v>47.5837334931795</v>
      </c>
      <c r="BF140" s="40" t="n">
        <f aca="false">AT140*1000000</f>
        <v>15.8612444977265</v>
      </c>
      <c r="BG140" s="40" t="n">
        <f aca="false">AU140*1000000</f>
        <v>70741.1504598602</v>
      </c>
      <c r="BH140" s="41" t="n">
        <f aca="false">AV140*1000000</f>
        <v>0.184627299060286</v>
      </c>
      <c r="BI140" s="0" t="n">
        <v>0.1</v>
      </c>
      <c r="BJ140" s="0" t="n">
        <f aca="false">R140*BI140</f>
        <v>0.964892373611695</v>
      </c>
      <c r="BK140" s="0" t="n">
        <v>0.1</v>
      </c>
      <c r="BL140" s="0" t="n">
        <f aca="false">AI140*BK140</f>
        <v>860.838414634146</v>
      </c>
      <c r="BM140" s="45" t="n">
        <v>336000</v>
      </c>
      <c r="BN140" s="45" t="n">
        <v>480000</v>
      </c>
      <c r="BO140" s="45" t="n">
        <v>360000</v>
      </c>
      <c r="BP140" s="45" t="n">
        <v>120000</v>
      </c>
      <c r="BQ140" s="45" t="n">
        <v>1070400000</v>
      </c>
      <c r="BR140" s="0" t="n">
        <f aca="false">AJ140*0.1</f>
        <v>1.0442E-009</v>
      </c>
      <c r="BS140" s="0" t="n">
        <f aca="false">((((BJ140/R140)^2)+((BM140/AD140)^2))^(1/2))*AK140</f>
        <v>0.00334181666595332</v>
      </c>
      <c r="BT140" s="0" t="n">
        <f aca="false">((((BJ140/R140)^2)+((BN140/AE140)^2))^(1/2))*AL140</f>
        <v>0.0051781558520805</v>
      </c>
      <c r="BU140" s="0" t="n">
        <f aca="false">((((BJ140/R140)^2)+((BO140/AF140)^2))^(1/2))*AM140</f>
        <v>0.00388361688906037</v>
      </c>
      <c r="BV140" s="0" t="n">
        <f aca="false">((((BJ140/R140)^2)+((BP140/AG140)^2))^(1/2))*AN140</f>
        <v>0.00129453896302012</v>
      </c>
      <c r="BW140" s="0" t="n">
        <f aca="false">((((BJ140/R140)^2)+((BQ140/AH140)^2))^(1/2))*AO140</f>
        <v>10.6460730929656</v>
      </c>
      <c r="BX140" s="46" t="n">
        <f aca="false">((((BL140/AI140)^2)+((BR140/AJ140)^2))^(1/2))*AP140</f>
        <v>9.53023870651098E-006</v>
      </c>
    </row>
    <row r="141" customFormat="false" ht="14" hidden="false" customHeight="false" outlineLevel="0" collapsed="false">
      <c r="A141" s="24" t="n">
        <v>4.62456467726018</v>
      </c>
      <c r="B141" s="24" t="n">
        <v>-74.1080475597772</v>
      </c>
      <c r="C141" s="47" t="n">
        <v>28</v>
      </c>
      <c r="D141" s="47" t="n">
        <v>27</v>
      </c>
      <c r="E141" s="47" t="n">
        <v>1850</v>
      </c>
      <c r="F141" s="27" t="s">
        <v>474</v>
      </c>
      <c r="G141" s="28" t="s">
        <v>475</v>
      </c>
      <c r="H141" s="27" t="s">
        <v>476</v>
      </c>
      <c r="I141" s="28" t="s">
        <v>155</v>
      </c>
      <c r="J141" s="28" t="s">
        <v>65</v>
      </c>
      <c r="K141" s="28" t="n">
        <v>5</v>
      </c>
      <c r="L141" s="28"/>
      <c r="M141" s="28" t="n">
        <v>1991</v>
      </c>
      <c r="N141" s="29" t="s">
        <v>124</v>
      </c>
      <c r="O141" s="29" t="s">
        <v>125</v>
      </c>
      <c r="P141" s="30" t="n">
        <v>-0.0720228740272761</v>
      </c>
      <c r="Q141" s="31" t="n">
        <v>7.72230003406897</v>
      </c>
      <c r="R141" s="31" t="n">
        <v>5.78935424167018</v>
      </c>
      <c r="S141" s="4" t="s">
        <v>69</v>
      </c>
      <c r="T141" s="4"/>
      <c r="U141" s="4"/>
      <c r="V141" s="48" t="n">
        <f aca="false">IF(S141="m3_año",R141,IF(OR(O141="CG1",O141="CG3",O141="HG2"),T141,R141))</f>
        <v>5.78935424167018</v>
      </c>
      <c r="W141" s="28" t="n">
        <v>365</v>
      </c>
      <c r="X141" s="54"/>
      <c r="Y141" s="28"/>
      <c r="Z141" s="28" t="n">
        <v>8760</v>
      </c>
      <c r="AA141" s="32" t="s">
        <v>477</v>
      </c>
      <c r="AB141" s="32" t="s">
        <v>478</v>
      </c>
      <c r="AC141" s="33" t="s">
        <v>72</v>
      </c>
      <c r="AD141" s="33" t="n">
        <f aca="false">VLOOKUP($O141,Parámetros!$B$4:$H$25,3,0)</f>
        <v>840000</v>
      </c>
      <c r="AE141" s="33" t="n">
        <f aca="false">VLOOKUP($O141,Parámetros!$B$4:$H$25,4,0)</f>
        <v>2400000</v>
      </c>
      <c r="AF141" s="33" t="n">
        <f aca="false">VLOOKUP($O141,Parámetros!$B$4:$H$25,5,0)</f>
        <v>1800000</v>
      </c>
      <c r="AG141" s="33" t="n">
        <f aca="false">VLOOKUP($O141,Parámetros!$B$4:$H$25,6,0)</f>
        <v>600000</v>
      </c>
      <c r="AH141" s="33" t="n">
        <f aca="false">VLOOKUP($O141,Parámetros!$B$4:$H$25,7,0)</f>
        <v>2676000000</v>
      </c>
      <c r="AI141" s="2" t="n">
        <v>8608.38414634146</v>
      </c>
      <c r="AJ141" s="2" t="n">
        <v>1.0442E-008</v>
      </c>
      <c r="AK141" s="34" t="n">
        <f aca="false">AD141*V141/1000000000</f>
        <v>0.00486305756300295</v>
      </c>
      <c r="AL141" s="34" t="n">
        <f aca="false">AE141*V141/1000000000</f>
        <v>0.0138944501800084</v>
      </c>
      <c r="AM141" s="34" t="n">
        <f aca="false">AF141*V141/1000000000</f>
        <v>0.0104208376350063</v>
      </c>
      <c r="AN141" s="34" t="n">
        <f aca="false">AG141*V141/1000000000</f>
        <v>0.00347361254500211</v>
      </c>
      <c r="AO141" s="34" t="n">
        <f aca="false">AH141*V141/1000000000</f>
        <v>15.4923119507094</v>
      </c>
      <c r="AP141" s="35" t="n">
        <f aca="false">AJ141*AI141*EXP(P141*4)</f>
        <v>6.73889641570042E-005</v>
      </c>
      <c r="AQ141" s="36" t="n">
        <f aca="false">AK141/W141</f>
        <v>1.33234453780903E-005</v>
      </c>
      <c r="AR141" s="37" t="n">
        <f aca="false">AL141/W141</f>
        <v>3.80669867945436E-005</v>
      </c>
      <c r="AS141" s="37" t="n">
        <f aca="false">AM141/W141</f>
        <v>2.85502400959077E-005</v>
      </c>
      <c r="AT141" s="37" t="n">
        <f aca="false">AN141/W141</f>
        <v>9.51674669863591E-006</v>
      </c>
      <c r="AU141" s="37" t="n">
        <f aca="false">AO141/W141</f>
        <v>0.0424446902759162</v>
      </c>
      <c r="AV141" s="49" t="n">
        <f aca="false">AP141/W141</f>
        <v>1.84627299060286E-007</v>
      </c>
      <c r="AW141" s="39" t="n">
        <f aca="false">AK141*1000000</f>
        <v>4863.05756300295</v>
      </c>
      <c r="AX141" s="40" t="n">
        <f aca="false">AL141*1000000</f>
        <v>13894.4501800084</v>
      </c>
      <c r="AY141" s="40" t="n">
        <f aca="false">AM141*1000000</f>
        <v>10420.8376350063</v>
      </c>
      <c r="AZ141" s="40" t="n">
        <f aca="false">AN141*1000000</f>
        <v>3473.61254500211</v>
      </c>
      <c r="BA141" s="40" t="n">
        <f aca="false">AO141*1000000</f>
        <v>15492311.9507094</v>
      </c>
      <c r="BB141" s="41" t="n">
        <f aca="false">AP141*1000000</f>
        <v>67.3889641570042</v>
      </c>
      <c r="BC141" s="39" t="n">
        <f aca="false">AQ141*1000000</f>
        <v>13.3234453780903</v>
      </c>
      <c r="BD141" s="40" t="n">
        <f aca="false">AR141*1000000</f>
        <v>38.0669867945437</v>
      </c>
      <c r="BE141" s="40" t="n">
        <f aca="false">AS141*1000000</f>
        <v>28.5502400959077</v>
      </c>
      <c r="BF141" s="40" t="n">
        <f aca="false">AT141*1000000</f>
        <v>9.51674669863591</v>
      </c>
      <c r="BG141" s="40" t="n">
        <f aca="false">AU141*1000000</f>
        <v>42444.6902759162</v>
      </c>
      <c r="BH141" s="41" t="n">
        <f aca="false">AV141*1000000</f>
        <v>0.184627299060286</v>
      </c>
      <c r="BI141" s="0" t="n">
        <v>0.1</v>
      </c>
      <c r="BJ141" s="0" t="n">
        <f aca="false">R141*BI141</f>
        <v>0.578935424167018</v>
      </c>
      <c r="BK141" s="0" t="n">
        <v>0.1</v>
      </c>
      <c r="BL141" s="0" t="n">
        <f aca="false">AI141*BK141</f>
        <v>860.838414634146</v>
      </c>
      <c r="BM141" s="45" t="n">
        <v>336000</v>
      </c>
      <c r="BN141" s="45" t="n">
        <v>480000</v>
      </c>
      <c r="BO141" s="45" t="n">
        <v>360000</v>
      </c>
      <c r="BP141" s="45" t="n">
        <v>120000</v>
      </c>
      <c r="BQ141" s="45" t="n">
        <v>1070400000</v>
      </c>
      <c r="BR141" s="0" t="n">
        <f aca="false">AJ141*0.1</f>
        <v>1.0442E-009</v>
      </c>
      <c r="BS141" s="0" t="n">
        <f aca="false">((((BJ141/R141)^2)+((BM141/AD141)^2))^(1/2))*AK141</f>
        <v>0.002005089999572</v>
      </c>
      <c r="BT141" s="0" t="n">
        <f aca="false">((((BJ141/R141)^2)+((BN141/AE141)^2))^(1/2))*AL141</f>
        <v>0.0031068935112483</v>
      </c>
      <c r="BU141" s="0" t="n">
        <f aca="false">((((BJ141/R141)^2)+((BO141/AF141)^2))^(1/2))*AM141</f>
        <v>0.00233017013343623</v>
      </c>
      <c r="BV141" s="0" t="n">
        <f aca="false">((((BJ141/R141)^2)+((BP141/AG141)^2))^(1/2))*AN141</f>
        <v>0.000776723377812076</v>
      </c>
      <c r="BW141" s="0" t="n">
        <f aca="false">((((BJ141/R141)^2)+((BQ141/AH141)^2))^(1/2))*AO141</f>
        <v>6.38764385577937</v>
      </c>
      <c r="BX141" s="46" t="n">
        <f aca="false">((((BL141/AI141)^2)+((BR141/AJ141)^2))^(1/2))*AP141</f>
        <v>9.53023870651098E-006</v>
      </c>
    </row>
    <row r="142" customFormat="false" ht="45" hidden="false" customHeight="true" outlineLevel="0" collapsed="false">
      <c r="A142" s="24" t="n">
        <v>4.6264076702739</v>
      </c>
      <c r="B142" s="24" t="n">
        <v>-74.1123658204303</v>
      </c>
      <c r="C142" s="47" t="n">
        <v>28</v>
      </c>
      <c r="D142" s="47" t="n">
        <v>27</v>
      </c>
      <c r="E142" s="47" t="n">
        <v>1850</v>
      </c>
      <c r="F142" s="27" t="s">
        <v>479</v>
      </c>
      <c r="G142" s="28" t="s">
        <v>480</v>
      </c>
      <c r="H142" s="27" t="s">
        <v>481</v>
      </c>
      <c r="I142" s="28" t="s">
        <v>155</v>
      </c>
      <c r="J142" s="28" t="s">
        <v>65</v>
      </c>
      <c r="K142" s="28" t="n">
        <v>1000</v>
      </c>
      <c r="L142" s="28"/>
      <c r="M142" s="28" t="n">
        <v>2004</v>
      </c>
      <c r="N142" s="29" t="s">
        <v>172</v>
      </c>
      <c r="O142" s="29" t="s">
        <v>244</v>
      </c>
      <c r="P142" s="56" t="n">
        <v>0.00426891489573758</v>
      </c>
      <c r="Q142" s="31" t="n">
        <v>4008960</v>
      </c>
      <c r="R142" s="31" t="n">
        <v>4078003.43975681</v>
      </c>
      <c r="S142" s="29" t="s">
        <v>86</v>
      </c>
      <c r="T142" s="29" t="n">
        <f aca="false">((R142*Parámetros!$D$30)/1000)/Parámetros!$D$29</f>
        <v>3341938.27988581</v>
      </c>
      <c r="U142" s="29" t="s">
        <v>69</v>
      </c>
      <c r="V142" s="48" t="n">
        <f aca="false">IF(S142="m3_año",R142,IF(OR(O142="CG1",O142="CG3",O142="HG2"),T142,R142))</f>
        <v>4078003.43975681</v>
      </c>
      <c r="W142" s="28" t="n">
        <v>365</v>
      </c>
      <c r="X142" s="54"/>
      <c r="Y142" s="28"/>
      <c r="Z142" s="28" t="n">
        <v>8760</v>
      </c>
      <c r="AA142" s="32" t="s">
        <v>482</v>
      </c>
      <c r="AB142" s="32" t="s">
        <v>483</v>
      </c>
      <c r="AC142" s="33" t="s">
        <v>246</v>
      </c>
      <c r="AD142" s="33" t="n">
        <f aca="false">VLOOKUP($O142,Parámetros!$B$4:$H$25,3,0)</f>
        <v>5.87787643204989</v>
      </c>
      <c r="AE142" s="33" t="n">
        <f aca="false">VLOOKUP($O142,Parámetros!$B$4:$H$25,4,0)</f>
        <v>7.61681695814629</v>
      </c>
      <c r="AF142" s="33" t="n">
        <f aca="false">VLOOKUP($O142,Parámetros!$B$4:$H$25,5,0)</f>
        <v>22.1296397414769</v>
      </c>
      <c r="AG142" s="33" t="n">
        <f aca="false">VLOOKUP($O142,Parámetros!$B$4:$H$25,6,0)</f>
        <v>0.3</v>
      </c>
      <c r="AH142" s="33" t="n">
        <f aca="false">VLOOKUP($O142,Parámetros!$B$4:$H$25,7,0)</f>
        <v>2840</v>
      </c>
      <c r="AI142" s="2" t="n">
        <v>1159.09146341463</v>
      </c>
      <c r="AJ142" s="2" t="n">
        <v>0.000142</v>
      </c>
      <c r="AK142" s="34" t="n">
        <f aca="false">AD142*V142/1000000000</f>
        <v>0.0239700003083649</v>
      </c>
      <c r="AL142" s="34" t="n">
        <f aca="false">AE142*V142/1000000000</f>
        <v>0.0310614057553186</v>
      </c>
      <c r="AM142" s="34" t="n">
        <f aca="false">AF142*V142/1000000000</f>
        <v>0.0902447469863218</v>
      </c>
      <c r="AN142" s="34" t="n">
        <f aca="false">AG142*V142/1000000000</f>
        <v>0.00122340103192704</v>
      </c>
      <c r="AO142" s="34" t="n">
        <f aca="false">AH142*V142/1000000000</f>
        <v>11.5815297689093</v>
      </c>
      <c r="AP142" s="35" t="n">
        <f aca="false">AJ142*AI142*EXP(P142*4)</f>
        <v>0.167425620216031</v>
      </c>
      <c r="AQ142" s="36" t="n">
        <f aca="false">AK142/W142</f>
        <v>6.56712337215478E-005</v>
      </c>
      <c r="AR142" s="37" t="n">
        <f aca="false">AL142/W142</f>
        <v>8.50997417953934E-005</v>
      </c>
      <c r="AS142" s="37" t="n">
        <f aca="false">AM142/W142</f>
        <v>0.000247245882154306</v>
      </c>
      <c r="AT142" s="37" t="n">
        <f aca="false">AN142/W142</f>
        <v>3.35178364911519E-006</v>
      </c>
      <c r="AU142" s="37" t="n">
        <f aca="false">AO142/W142</f>
        <v>0.0317302185449571</v>
      </c>
      <c r="AV142" s="49" t="n">
        <f aca="false">AP142/W142</f>
        <v>0.00045870032935899</v>
      </c>
      <c r="AW142" s="39" t="n">
        <f aca="false">AK142*1000000</f>
        <v>23970.0003083649</v>
      </c>
      <c r="AX142" s="40" t="n">
        <f aca="false">AL142*1000000</f>
        <v>31061.4057553186</v>
      </c>
      <c r="AY142" s="40" t="n">
        <f aca="false">AM142*1000000</f>
        <v>90244.7469863218</v>
      </c>
      <c r="AZ142" s="40" t="n">
        <f aca="false">AN142*1000000</f>
        <v>1223.40103192704</v>
      </c>
      <c r="BA142" s="40" t="n">
        <f aca="false">AO142*1000000</f>
        <v>11581529.7689093</v>
      </c>
      <c r="BB142" s="41" t="n">
        <f aca="false">AP142*1000000</f>
        <v>167425.620216031</v>
      </c>
      <c r="BC142" s="39" t="n">
        <f aca="false">AQ142*1000000</f>
        <v>65.6712337215478</v>
      </c>
      <c r="BD142" s="40" t="n">
        <f aca="false">AR142*1000000</f>
        <v>85.0997417953934</v>
      </c>
      <c r="BE142" s="40" t="n">
        <f aca="false">AS142*1000000</f>
        <v>247.245882154306</v>
      </c>
      <c r="BF142" s="40" t="n">
        <f aca="false">AT142*1000000</f>
        <v>3.35178364911519</v>
      </c>
      <c r="BG142" s="40" t="n">
        <f aca="false">AU142*1000000</f>
        <v>31730.2185449571</v>
      </c>
      <c r="BH142" s="41" t="n">
        <f aca="false">AV142*1000000</f>
        <v>458.70032935899</v>
      </c>
      <c r="BI142" s="0" t="n">
        <v>0.1</v>
      </c>
      <c r="BJ142" s="0" t="n">
        <f aca="false">R142*BI142</f>
        <v>407800.343975681</v>
      </c>
      <c r="BK142" s="0" t="n">
        <v>0.1</v>
      </c>
      <c r="BL142" s="0" t="n">
        <f aca="false">AI142*BK142</f>
        <v>115.909146341463</v>
      </c>
      <c r="BM142" s="45" t="n">
        <v>4.12476460504249</v>
      </c>
      <c r="BN142" s="45" t="n">
        <v>5.03041792329344</v>
      </c>
      <c r="BO142" s="45" t="n">
        <v>17.5971907346429</v>
      </c>
      <c r="BP142" s="45" t="n">
        <v>0.12</v>
      </c>
      <c r="BQ142" s="45" t="n">
        <v>2840</v>
      </c>
      <c r="BR142" s="0" t="n">
        <f aca="false">AJ142*0.1</f>
        <v>1.42E-005</v>
      </c>
      <c r="BS142" s="0" t="n">
        <f aca="false">((((BJ142/R142)^2)+((BM142/AD142)^2))^(1/2))*AK142</f>
        <v>0.016990734671645</v>
      </c>
      <c r="BT142" s="0" t="n">
        <f aca="false">((((BJ142/R142)^2)+((BN142/AE142)^2))^(1/2))*AL142</f>
        <v>0.0207478874197401</v>
      </c>
      <c r="BU142" s="0" t="n">
        <f aca="false">((((BJ142/R142)^2)+((BO142/AF142)^2))^(1/2))*AM142</f>
        <v>0.0723266223273725</v>
      </c>
      <c r="BV142" s="0" t="n">
        <f aca="false">((((BJ142/R142)^2)+((BP142/AG142)^2))^(1/2))*AN142</f>
        <v>0.000504421167712484</v>
      </c>
      <c r="BW142" s="0" t="n">
        <f aca="false">((((BJ142/R142)^2)+((BQ142/AH142)^2))^(1/2))*AO142</f>
        <v>11.6392933679848</v>
      </c>
      <c r="BX142" s="46" t="n">
        <f aca="false">((((BL142/AI142)^2)+((BR142/AJ142)^2))^(1/2))*AP142</f>
        <v>0.0236775582798239</v>
      </c>
    </row>
    <row r="143" customFormat="false" ht="45" hidden="false" customHeight="true" outlineLevel="0" collapsed="false">
      <c r="A143" s="24" t="n">
        <v>4.6264076702739</v>
      </c>
      <c r="B143" s="24" t="n">
        <v>-74.1123658204303</v>
      </c>
      <c r="C143" s="47" t="n">
        <v>28</v>
      </c>
      <c r="D143" s="47" t="n">
        <v>27</v>
      </c>
      <c r="E143" s="47" t="n">
        <v>1850</v>
      </c>
      <c r="F143" s="27" t="s">
        <v>479</v>
      </c>
      <c r="G143" s="28" t="s">
        <v>480</v>
      </c>
      <c r="H143" s="27" t="s">
        <v>481</v>
      </c>
      <c r="I143" s="28" t="s">
        <v>155</v>
      </c>
      <c r="J143" s="28" t="s">
        <v>65</v>
      </c>
      <c r="K143" s="28" t="n">
        <v>179.24</v>
      </c>
      <c r="L143" s="28"/>
      <c r="M143" s="28" t="n">
        <v>2005</v>
      </c>
      <c r="N143" s="29" t="s">
        <v>172</v>
      </c>
      <c r="O143" s="29" t="s">
        <v>244</v>
      </c>
      <c r="P143" s="56" t="n">
        <v>0.00426891489573758</v>
      </c>
      <c r="Q143" s="31" t="n">
        <v>3110400</v>
      </c>
      <c r="R143" s="31" t="n">
        <v>3163968.18601821</v>
      </c>
      <c r="S143" s="29" t="s">
        <v>86</v>
      </c>
      <c r="T143" s="29" t="n">
        <f aca="false">((R143*Parámetros!$D$30)/1000)/Parámetros!$D$29</f>
        <v>2592883.14818726</v>
      </c>
      <c r="U143" s="29" t="s">
        <v>69</v>
      </c>
      <c r="V143" s="48" t="n">
        <f aca="false">IF(S143="m3_año",R143,IF(OR(O143="CG1",O143="CG3",O143="HG2"),T143,R143))</f>
        <v>3163968.18601821</v>
      </c>
      <c r="W143" s="28" t="n">
        <v>365</v>
      </c>
      <c r="X143" s="54"/>
      <c r="Y143" s="28"/>
      <c r="Z143" s="28" t="n">
        <v>8760</v>
      </c>
      <c r="AA143" s="32" t="s">
        <v>482</v>
      </c>
      <c r="AB143" s="32" t="s">
        <v>484</v>
      </c>
      <c r="AC143" s="33" t="s">
        <v>246</v>
      </c>
      <c r="AD143" s="33" t="n">
        <f aca="false">VLOOKUP($O143,Parámetros!$B$4:$H$25,3,0)</f>
        <v>5.87787643204989</v>
      </c>
      <c r="AE143" s="33" t="n">
        <f aca="false">VLOOKUP($O143,Parámetros!$B$4:$H$25,4,0)</f>
        <v>7.61681695814629</v>
      </c>
      <c r="AF143" s="33" t="n">
        <f aca="false">VLOOKUP($O143,Parámetros!$B$4:$H$25,5,0)</f>
        <v>22.1296397414769</v>
      </c>
      <c r="AG143" s="33" t="n">
        <f aca="false">VLOOKUP($O143,Parámetros!$B$4:$H$25,6,0)</f>
        <v>0.3</v>
      </c>
      <c r="AH143" s="33" t="n">
        <f aca="false">VLOOKUP($O143,Parámetros!$B$4:$H$25,7,0)</f>
        <v>2840</v>
      </c>
      <c r="AI143" s="2" t="n">
        <v>1159.09146341463</v>
      </c>
      <c r="AJ143" s="2" t="n">
        <v>0.000142</v>
      </c>
      <c r="AK143" s="34" t="n">
        <f aca="false">AD143*V143/1000000000</f>
        <v>0.0185974140323521</v>
      </c>
      <c r="AL143" s="34" t="n">
        <f aca="false">AE143*V143/1000000000</f>
        <v>0.0240993665342989</v>
      </c>
      <c r="AM143" s="34" t="n">
        <f aca="false">AF143*V143/1000000000</f>
        <v>0.0700174761100771</v>
      </c>
      <c r="AN143" s="34" t="n">
        <f aca="false">AG143*V143/1000000000</f>
        <v>0.000949190455805463</v>
      </c>
      <c r="AO143" s="34" t="n">
        <f aca="false">AH143*V143/1000000000</f>
        <v>8.98566964829172</v>
      </c>
      <c r="AP143" s="35" t="n">
        <f aca="false">AJ143*AI143*EXP(P143*4)</f>
        <v>0.167425620216031</v>
      </c>
      <c r="AQ143" s="36" t="n">
        <f aca="false">AK143/W143</f>
        <v>5.0951819266718E-005</v>
      </c>
      <c r="AR143" s="37" t="n">
        <f aca="false">AL143/W143</f>
        <v>6.60256617378051E-005</v>
      </c>
      <c r="AS143" s="37" t="n">
        <f aca="false">AM143/W143</f>
        <v>0.000191828701671444</v>
      </c>
      <c r="AT143" s="37" t="n">
        <f aca="false">AN143/W143</f>
        <v>2.6005217967273E-006</v>
      </c>
      <c r="AU143" s="37" t="n">
        <f aca="false">AO143/W143</f>
        <v>0.0246182730090184</v>
      </c>
      <c r="AV143" s="49" t="n">
        <f aca="false">AP143/W143</f>
        <v>0.00045870032935899</v>
      </c>
      <c r="AW143" s="39" t="n">
        <f aca="false">AK143*1000000</f>
        <v>18597.4140323521</v>
      </c>
      <c r="AX143" s="40" t="n">
        <f aca="false">AL143*1000000</f>
        <v>24099.3665342989</v>
      </c>
      <c r="AY143" s="40" t="n">
        <f aca="false">AM143*1000000</f>
        <v>70017.4761100772</v>
      </c>
      <c r="AZ143" s="40" t="n">
        <f aca="false">AN143*1000000</f>
        <v>949.190455805463</v>
      </c>
      <c r="BA143" s="40" t="n">
        <f aca="false">AO143*1000000</f>
        <v>8985669.64829172</v>
      </c>
      <c r="BB143" s="41" t="n">
        <f aca="false">AP143*1000000</f>
        <v>167425.620216031</v>
      </c>
      <c r="BC143" s="39" t="n">
        <f aca="false">AQ143*1000000</f>
        <v>50.951819266718</v>
      </c>
      <c r="BD143" s="40" t="n">
        <f aca="false">AR143*1000000</f>
        <v>66.0256617378051</v>
      </c>
      <c r="BE143" s="40" t="n">
        <f aca="false">AS143*1000000</f>
        <v>191.828701671444</v>
      </c>
      <c r="BF143" s="40" t="n">
        <f aca="false">AT143*1000000</f>
        <v>2.6005217967273</v>
      </c>
      <c r="BG143" s="40" t="n">
        <f aca="false">AU143*1000000</f>
        <v>24618.2730090184</v>
      </c>
      <c r="BH143" s="41" t="n">
        <f aca="false">AV143*1000000</f>
        <v>458.70032935899</v>
      </c>
      <c r="BI143" s="0" t="n">
        <v>0.1</v>
      </c>
      <c r="BJ143" s="0" t="n">
        <f aca="false">R143*BI143</f>
        <v>316396.818601821</v>
      </c>
      <c r="BK143" s="0" t="n">
        <v>0.1</v>
      </c>
      <c r="BL143" s="0" t="n">
        <f aca="false">AI143*BK143</f>
        <v>115.909146341463</v>
      </c>
      <c r="BM143" s="45" t="n">
        <v>4.12476460504249</v>
      </c>
      <c r="BN143" s="45" t="n">
        <v>5.03041792329344</v>
      </c>
      <c r="BO143" s="45" t="n">
        <v>17.5971907346429</v>
      </c>
      <c r="BP143" s="45" t="n">
        <v>0.12</v>
      </c>
      <c r="BQ143" s="45" t="n">
        <v>2840</v>
      </c>
      <c r="BR143" s="0" t="n">
        <f aca="false">AJ143*0.1</f>
        <v>1.42E-005</v>
      </c>
      <c r="BS143" s="0" t="n">
        <f aca="false">((((BJ143/R143)^2)+((BM143/AD143)^2))^(1/2))*AK143</f>
        <v>0.0131824665555866</v>
      </c>
      <c r="BT143" s="0" t="n">
        <f aca="false">((((BJ143/R143)^2)+((BN143/AE143)^2))^(1/2))*AL143</f>
        <v>0.0160974988601432</v>
      </c>
      <c r="BU143" s="0" t="n">
        <f aca="false">((((BJ143/R143)^2)+((BO143/AF143)^2))^(1/2))*AM143</f>
        <v>0.0561154828402027</v>
      </c>
      <c r="BV143" s="0" t="n">
        <f aca="false">((((BJ143/R143)^2)+((BP143/AG143)^2))^(1/2))*AN143</f>
        <v>0.00039136125081141</v>
      </c>
      <c r="BW143" s="0" t="n">
        <f aca="false">((((BJ143/R143)^2)+((BQ143/AH143)^2))^(1/2))*AO143</f>
        <v>9.03048623378128</v>
      </c>
      <c r="BX143" s="46" t="n">
        <f aca="false">((((BL143/AI143)^2)+((BR143/AJ143)^2))^(1/2))*AP143</f>
        <v>0.0236775582798239</v>
      </c>
    </row>
    <row r="144" customFormat="false" ht="45" hidden="false" customHeight="true" outlineLevel="0" collapsed="false">
      <c r="A144" s="24" t="n">
        <v>4.6264076702739</v>
      </c>
      <c r="B144" s="24" t="n">
        <v>-74.1123658204303</v>
      </c>
      <c r="C144" s="47" t="n">
        <v>28</v>
      </c>
      <c r="D144" s="47" t="n">
        <v>27</v>
      </c>
      <c r="E144" s="47" t="n">
        <v>1850</v>
      </c>
      <c r="F144" s="27" t="s">
        <v>479</v>
      </c>
      <c r="G144" s="28" t="s">
        <v>480</v>
      </c>
      <c r="H144" s="27" t="s">
        <v>481</v>
      </c>
      <c r="I144" s="28" t="s">
        <v>155</v>
      </c>
      <c r="J144" s="28" t="s">
        <v>65</v>
      </c>
      <c r="K144" s="28" t="n">
        <v>500</v>
      </c>
      <c r="L144" s="28"/>
      <c r="M144" s="28" t="n">
        <v>1979</v>
      </c>
      <c r="N144" s="29" t="s">
        <v>67</v>
      </c>
      <c r="O144" s="29" t="s">
        <v>108</v>
      </c>
      <c r="P144" s="56" t="n">
        <v>0.00426891489573758</v>
      </c>
      <c r="Q144" s="31" t="n">
        <v>1172.18307086877</v>
      </c>
      <c r="R144" s="31" t="n">
        <v>1192.37073830309</v>
      </c>
      <c r="S144" s="29" t="s">
        <v>69</v>
      </c>
      <c r="T144" s="29"/>
      <c r="U144" s="29"/>
      <c r="V144" s="48" t="n">
        <f aca="false">IF(S144="m3_año",R144,IF(OR(O144="CG1",O144="CG3",O144="HG2"),T144,R144))</f>
        <v>1192.37073830309</v>
      </c>
      <c r="W144" s="28" t="n">
        <v>365</v>
      </c>
      <c r="X144" s="54"/>
      <c r="Y144" s="28"/>
      <c r="Z144" s="28" t="n">
        <v>8760</v>
      </c>
      <c r="AA144" s="32" t="s">
        <v>482</v>
      </c>
      <c r="AB144" s="32" t="s">
        <v>484</v>
      </c>
      <c r="AC144" s="33" t="s">
        <v>72</v>
      </c>
      <c r="AD144" s="33" t="n">
        <f aca="false">VLOOKUP($O144,Parámetros!$B$4:$H$25,3,0)</f>
        <v>589.42211574465</v>
      </c>
      <c r="AE144" s="33" t="n">
        <f aca="false">VLOOKUP($O144,Parámetros!$B$4:$H$25,4,0)</f>
        <v>6395.37711993333</v>
      </c>
      <c r="AF144" s="33" t="n">
        <f aca="false">VLOOKUP($O144,Parámetros!$B$4:$H$25,5,0)</f>
        <v>22.4256162208741</v>
      </c>
      <c r="AG144" s="33" t="n">
        <f aca="false">VLOOKUP($O144,Parámetros!$B$4:$H$25,6,0)</f>
        <v>1344</v>
      </c>
      <c r="AH144" s="33" t="n">
        <f aca="false">VLOOKUP($O144,Parámetros!$B$4:$H$25,7,0)</f>
        <v>1920000</v>
      </c>
      <c r="AI144" s="2" t="n">
        <v>1159.09146341463</v>
      </c>
      <c r="AJ144" s="2" t="n">
        <v>0.000142</v>
      </c>
      <c r="AK144" s="34" t="n">
        <f aca="false">AD144*V144/1000000000</f>
        <v>0.000702809683322618</v>
      </c>
      <c r="AL144" s="34" t="n">
        <f aca="false">AE144*V144/1000000000</f>
        <v>0.00762566053822159</v>
      </c>
      <c r="AM144" s="34" t="n">
        <f aca="false">AF144*V144/1000000000</f>
        <v>2.67396485701854E-005</v>
      </c>
      <c r="AN144" s="34" t="n">
        <f aca="false">AG144*V144/1000000000</f>
        <v>0.00160254627227935</v>
      </c>
      <c r="AO144" s="34" t="n">
        <f aca="false">AH144*V144/1000000000</f>
        <v>2.28935181754193</v>
      </c>
      <c r="AP144" s="35" t="n">
        <f aca="false">AJ144*AI144*EXP(P144*4)</f>
        <v>0.167425620216031</v>
      </c>
      <c r="AQ144" s="36" t="n">
        <f aca="false">AK144/W144</f>
        <v>1.9255059817058E-006</v>
      </c>
      <c r="AR144" s="37" t="n">
        <f aca="false">AL144/W144</f>
        <v>2.08922206526619E-005</v>
      </c>
      <c r="AS144" s="37" t="n">
        <f aca="false">AM144/W144</f>
        <v>7.32593111511929E-008</v>
      </c>
      <c r="AT144" s="37" t="n">
        <f aca="false">AN144/W144</f>
        <v>4.3905377322722E-006</v>
      </c>
      <c r="AU144" s="37" t="n">
        <f aca="false">AO144/W144</f>
        <v>0.00627219676038886</v>
      </c>
      <c r="AV144" s="49" t="n">
        <f aca="false">AP144/W144</f>
        <v>0.00045870032935899</v>
      </c>
      <c r="AW144" s="39" t="n">
        <f aca="false">AK144*1000000</f>
        <v>702.809683322618</v>
      </c>
      <c r="AX144" s="40" t="n">
        <f aca="false">AL144*1000000</f>
        <v>7625.66053822159</v>
      </c>
      <c r="AY144" s="40" t="n">
        <f aca="false">AM144*1000000</f>
        <v>26.7396485701854</v>
      </c>
      <c r="AZ144" s="40" t="n">
        <f aca="false">AN144*1000000</f>
        <v>1602.54627227935</v>
      </c>
      <c r="BA144" s="40" t="n">
        <f aca="false">AO144*1000000</f>
        <v>2289351.81754193</v>
      </c>
      <c r="BB144" s="41" t="n">
        <f aca="false">AP144*1000000</f>
        <v>167425.620216031</v>
      </c>
      <c r="BC144" s="39" t="n">
        <f aca="false">AQ144*1000000</f>
        <v>1.9255059817058</v>
      </c>
      <c r="BD144" s="40" t="n">
        <f aca="false">AR144*1000000</f>
        <v>20.8922206526619</v>
      </c>
      <c r="BE144" s="40" t="n">
        <f aca="false">AS144*1000000</f>
        <v>0.0732593111511929</v>
      </c>
      <c r="BF144" s="40" t="n">
        <f aca="false">AT144*1000000</f>
        <v>4.3905377322722</v>
      </c>
      <c r="BG144" s="40" t="n">
        <f aca="false">AU144*1000000</f>
        <v>6272.19676038886</v>
      </c>
      <c r="BH144" s="41" t="n">
        <f aca="false">AV144*1000000</f>
        <v>458.70032935899</v>
      </c>
      <c r="BI144" s="0" t="n">
        <v>0.1</v>
      </c>
      <c r="BJ144" s="0" t="n">
        <f aca="false">R144*BI144</f>
        <v>119.237073830309</v>
      </c>
      <c r="BK144" s="0" t="n">
        <v>0.1</v>
      </c>
      <c r="BL144" s="0" t="n">
        <f aca="false">AI144*BK144</f>
        <v>115.909146341463</v>
      </c>
      <c r="BM144" s="45" t="n">
        <v>491.492522079561</v>
      </c>
      <c r="BN144" s="45" t="n">
        <v>4911.75996922289</v>
      </c>
      <c r="BO144" s="45" t="n">
        <v>16.2785205146239</v>
      </c>
      <c r="BP144" s="45" t="n">
        <v>537.6</v>
      </c>
      <c r="BQ144" s="45" t="n">
        <v>384000</v>
      </c>
      <c r="BR144" s="0" t="n">
        <f aca="false">AJ144*0.1</f>
        <v>1.42E-005</v>
      </c>
      <c r="BS144" s="0" t="n">
        <f aca="false">((((BJ144/R144)^2)+((BM144/AD144)^2))^(1/2))*AK144</f>
        <v>0.000590240477672147</v>
      </c>
      <c r="BT144" s="0" t="n">
        <f aca="false">((((BJ144/R144)^2)+((BN144/AE144)^2))^(1/2))*AL144</f>
        <v>0.00590607532402804</v>
      </c>
      <c r="BU144" s="0" t="n">
        <f aca="false">((((BJ144/R144)^2)+((BO144/AF144)^2))^(1/2))*AM144</f>
        <v>1.95933512151141E-005</v>
      </c>
      <c r="BV144" s="0" t="n">
        <f aca="false">((((BJ144/R144)^2)+((BP144/AG144)^2))^(1/2))*AN144</f>
        <v>0.000660746755054761</v>
      </c>
      <c r="BW144" s="0" t="n">
        <f aca="false">((((BJ144/R144)^2)+((BQ144/AH144)^2))^(1/2))*AO144</f>
        <v>0.511914628843646</v>
      </c>
      <c r="BX144" s="46" t="n">
        <f aca="false">((((BL144/AI144)^2)+((BR144/AJ144)^2))^(1/2))*AP144</f>
        <v>0.0236775582798239</v>
      </c>
    </row>
    <row r="145" customFormat="false" ht="45" hidden="false" customHeight="true" outlineLevel="0" collapsed="false">
      <c r="A145" s="24" t="n">
        <v>4.6264076702739</v>
      </c>
      <c r="B145" s="24" t="n">
        <v>-74.1123658204303</v>
      </c>
      <c r="C145" s="47" t="n">
        <v>28</v>
      </c>
      <c r="D145" s="47" t="n">
        <v>27</v>
      </c>
      <c r="E145" s="47" t="n">
        <v>1850</v>
      </c>
      <c r="F145" s="27" t="s">
        <v>479</v>
      </c>
      <c r="G145" s="28" t="s">
        <v>480</v>
      </c>
      <c r="H145" s="27" t="s">
        <v>481</v>
      </c>
      <c r="I145" s="28" t="s">
        <v>155</v>
      </c>
      <c r="J145" s="28" t="s">
        <v>65</v>
      </c>
      <c r="K145" s="28" t="n">
        <v>300</v>
      </c>
      <c r="L145" s="28"/>
      <c r="M145" s="28" t="n">
        <v>1973</v>
      </c>
      <c r="N145" s="29" t="s">
        <v>67</v>
      </c>
      <c r="O145" s="29" t="s">
        <v>108</v>
      </c>
      <c r="P145" s="56" t="n">
        <v>0.00426891489573758</v>
      </c>
      <c r="Q145" s="31" t="n">
        <v>703.309842521261</v>
      </c>
      <c r="R145" s="31" t="n">
        <v>715.422442981851</v>
      </c>
      <c r="S145" s="29" t="s">
        <v>69</v>
      </c>
      <c r="T145" s="29"/>
      <c r="U145" s="29"/>
      <c r="V145" s="48" t="n">
        <f aca="false">IF(S145="m3_año",R145,IF(OR(O145="CG1",O145="CG3",O145="HG2"),T145,R145))</f>
        <v>715.422442981851</v>
      </c>
      <c r="W145" s="28" t="n">
        <v>365</v>
      </c>
      <c r="X145" s="54"/>
      <c r="Y145" s="28"/>
      <c r="Z145" s="28" t="n">
        <v>8760</v>
      </c>
      <c r="AA145" s="32" t="s">
        <v>482</v>
      </c>
      <c r="AB145" s="32" t="s">
        <v>484</v>
      </c>
      <c r="AC145" s="33" t="s">
        <v>72</v>
      </c>
      <c r="AD145" s="33" t="n">
        <f aca="false">VLOOKUP($O145,Parámetros!$B$4:$H$25,3,0)</f>
        <v>589.42211574465</v>
      </c>
      <c r="AE145" s="33" t="n">
        <f aca="false">VLOOKUP($O145,Parámetros!$B$4:$H$25,4,0)</f>
        <v>6395.37711993333</v>
      </c>
      <c r="AF145" s="33" t="n">
        <f aca="false">VLOOKUP($O145,Parámetros!$B$4:$H$25,5,0)</f>
        <v>22.4256162208741</v>
      </c>
      <c r="AG145" s="33" t="n">
        <f aca="false">VLOOKUP($O145,Parámetros!$B$4:$H$25,6,0)</f>
        <v>1344</v>
      </c>
      <c r="AH145" s="33" t="n">
        <f aca="false">VLOOKUP($O145,Parámetros!$B$4:$H$25,7,0)</f>
        <v>1920000</v>
      </c>
      <c r="AI145" s="2" t="n">
        <v>1159.09146341463</v>
      </c>
      <c r="AJ145" s="2" t="n">
        <v>0.000142</v>
      </c>
      <c r="AK145" s="34" t="n">
        <f aca="false">AD145*V145/1000000000</f>
        <v>0.000421685809993569</v>
      </c>
      <c r="AL145" s="34" t="n">
        <f aca="false">AE145*V145/1000000000</f>
        <v>0.00457539632293294</v>
      </c>
      <c r="AM145" s="34" t="n">
        <f aca="false">AF145*V145/1000000000</f>
        <v>1.60437891421112E-005</v>
      </c>
      <c r="AN145" s="34" t="n">
        <f aca="false">AG145*V145/1000000000</f>
        <v>0.000961527763367608</v>
      </c>
      <c r="AO145" s="34" t="n">
        <f aca="false">AH145*V145/1000000000</f>
        <v>1.37361109052515</v>
      </c>
      <c r="AP145" s="35" t="n">
        <f aca="false">AJ145*AI145*EXP(P145*4)</f>
        <v>0.167425620216031</v>
      </c>
      <c r="AQ145" s="36" t="n">
        <f aca="false">AK145/W145</f>
        <v>1.15530358902348E-006</v>
      </c>
      <c r="AR145" s="37" t="n">
        <f aca="false">AL145/W145</f>
        <v>1.25353323915971E-005</v>
      </c>
      <c r="AS145" s="37" t="n">
        <f aca="false">AM145/W145</f>
        <v>4.39555866907155E-008</v>
      </c>
      <c r="AT145" s="37" t="n">
        <f aca="false">AN145/W145</f>
        <v>2.63432263936331E-006</v>
      </c>
      <c r="AU145" s="37" t="n">
        <f aca="false">AO145/W145</f>
        <v>0.0037633180562333</v>
      </c>
      <c r="AV145" s="49" t="n">
        <f aca="false">AP145/W145</f>
        <v>0.00045870032935899</v>
      </c>
      <c r="AW145" s="39" t="n">
        <f aca="false">AK145*1000000</f>
        <v>421.685809993569</v>
      </c>
      <c r="AX145" s="40" t="n">
        <f aca="false">AL145*1000000</f>
        <v>4575.39632293294</v>
      </c>
      <c r="AY145" s="40" t="n">
        <f aca="false">AM145*1000000</f>
        <v>16.0437891421112</v>
      </c>
      <c r="AZ145" s="40" t="n">
        <f aca="false">AN145*1000000</f>
        <v>961.527763367608</v>
      </c>
      <c r="BA145" s="40" t="n">
        <f aca="false">AO145*1000000</f>
        <v>1373611.09052515</v>
      </c>
      <c r="BB145" s="41" t="n">
        <f aca="false">AP145*1000000</f>
        <v>167425.620216031</v>
      </c>
      <c r="BC145" s="39" t="n">
        <f aca="false">AQ145*1000000</f>
        <v>1.15530358902348</v>
      </c>
      <c r="BD145" s="40" t="n">
        <f aca="false">AR145*1000000</f>
        <v>12.5353323915971</v>
      </c>
      <c r="BE145" s="40" t="n">
        <f aca="false">AS145*1000000</f>
        <v>0.0439555866907155</v>
      </c>
      <c r="BF145" s="40" t="n">
        <f aca="false">AT145*1000000</f>
        <v>2.63432263936331</v>
      </c>
      <c r="BG145" s="40" t="n">
        <f aca="false">AU145*1000000</f>
        <v>3763.3180562333</v>
      </c>
      <c r="BH145" s="41" t="n">
        <f aca="false">AV145*1000000</f>
        <v>458.70032935899</v>
      </c>
      <c r="BI145" s="0" t="n">
        <v>0.1</v>
      </c>
      <c r="BJ145" s="0" t="n">
        <f aca="false">R145*BI145</f>
        <v>71.5422442981851</v>
      </c>
      <c r="BK145" s="0" t="n">
        <v>0.1</v>
      </c>
      <c r="BL145" s="0" t="n">
        <f aca="false">AI145*BK145</f>
        <v>115.909146341463</v>
      </c>
      <c r="BM145" s="45" t="n">
        <v>491.492522079561</v>
      </c>
      <c r="BN145" s="45" t="n">
        <v>4911.75996922289</v>
      </c>
      <c r="BO145" s="45" t="n">
        <v>16.2785205146239</v>
      </c>
      <c r="BP145" s="45" t="n">
        <v>537.6</v>
      </c>
      <c r="BQ145" s="45" t="n">
        <v>384000</v>
      </c>
      <c r="BR145" s="0" t="n">
        <f aca="false">AJ145*0.1</f>
        <v>1.42E-005</v>
      </c>
      <c r="BS145" s="0" t="n">
        <f aca="false">((((BJ145/R145)^2)+((BM145/AD145)^2))^(1/2))*AK145</f>
        <v>0.000354144286603286</v>
      </c>
      <c r="BT145" s="0" t="n">
        <f aca="false">((((BJ145/R145)^2)+((BN145/AE145)^2))^(1/2))*AL145</f>
        <v>0.00354364519441681</v>
      </c>
      <c r="BU145" s="0" t="n">
        <f aca="false">((((BJ145/R145)^2)+((BO145/AF145)^2))^(1/2))*AM145</f>
        <v>1.17560107290684E-005</v>
      </c>
      <c r="BV145" s="0" t="n">
        <f aca="false">((((BJ145/R145)^2)+((BP145/AG145)^2))^(1/2))*AN145</f>
        <v>0.000396448053032855</v>
      </c>
      <c r="BW145" s="0" t="n">
        <f aca="false">((((BJ145/R145)^2)+((BQ145/AH145)^2))^(1/2))*AO145</f>
        <v>0.307148777306186</v>
      </c>
      <c r="BX145" s="46" t="n">
        <f aca="false">((((BL145/AI145)^2)+((BR145/AJ145)^2))^(1/2))*AP145</f>
        <v>0.0236775582798239</v>
      </c>
    </row>
    <row r="146" customFormat="false" ht="45" hidden="false" customHeight="true" outlineLevel="0" collapsed="false">
      <c r="A146" s="24" t="n">
        <v>4.6264076702739</v>
      </c>
      <c r="B146" s="24" t="n">
        <v>-74.1123658204303</v>
      </c>
      <c r="C146" s="47" t="n">
        <v>28</v>
      </c>
      <c r="D146" s="47" t="n">
        <v>27</v>
      </c>
      <c r="E146" s="47" t="n">
        <v>1850</v>
      </c>
      <c r="F146" s="27" t="s">
        <v>479</v>
      </c>
      <c r="G146" s="28" t="s">
        <v>480</v>
      </c>
      <c r="H146" s="27" t="s">
        <v>481</v>
      </c>
      <c r="I146" s="28" t="s">
        <v>155</v>
      </c>
      <c r="J146" s="28" t="s">
        <v>65</v>
      </c>
      <c r="K146" s="28" t="n">
        <v>237.14</v>
      </c>
      <c r="L146" s="28"/>
      <c r="M146" s="28" t="n">
        <v>1988</v>
      </c>
      <c r="N146" s="29" t="s">
        <v>67</v>
      </c>
      <c r="O146" s="29" t="s">
        <v>108</v>
      </c>
      <c r="P146" s="56" t="n">
        <v>0.00426891489573758</v>
      </c>
      <c r="Q146" s="31" t="n">
        <v>555.94298685164</v>
      </c>
      <c r="R146" s="31" t="n">
        <v>565.517593762388</v>
      </c>
      <c r="S146" s="29" t="s">
        <v>69</v>
      </c>
      <c r="T146" s="29"/>
      <c r="U146" s="29"/>
      <c r="V146" s="48" t="n">
        <f aca="false">IF(S146="m3_año",R146,IF(OR(O146="CG1",O146="CG3",O146="HG2"),T146,R146))</f>
        <v>565.517593762388</v>
      </c>
      <c r="W146" s="28" t="n">
        <v>365</v>
      </c>
      <c r="X146" s="54"/>
      <c r="Y146" s="28"/>
      <c r="Z146" s="28" t="n">
        <v>8760</v>
      </c>
      <c r="AA146" s="32" t="s">
        <v>482</v>
      </c>
      <c r="AB146" s="32" t="s">
        <v>484</v>
      </c>
      <c r="AC146" s="33" t="s">
        <v>72</v>
      </c>
      <c r="AD146" s="33" t="n">
        <f aca="false">VLOOKUP($O146,Parámetros!$B$4:$H$25,3,0)</f>
        <v>589.42211574465</v>
      </c>
      <c r="AE146" s="33" t="n">
        <f aca="false">VLOOKUP($O146,Parámetros!$B$4:$H$25,4,0)</f>
        <v>6395.37711993333</v>
      </c>
      <c r="AF146" s="33" t="n">
        <f aca="false">VLOOKUP($O146,Parámetros!$B$4:$H$25,5,0)</f>
        <v>22.4256162208741</v>
      </c>
      <c r="AG146" s="33" t="n">
        <f aca="false">VLOOKUP($O146,Parámetros!$B$4:$H$25,6,0)</f>
        <v>1344</v>
      </c>
      <c r="AH146" s="33" t="n">
        <f aca="false">VLOOKUP($O146,Parámetros!$B$4:$H$25,7,0)</f>
        <v>1920000</v>
      </c>
      <c r="AI146" s="2" t="n">
        <v>1159.09146341463</v>
      </c>
      <c r="AJ146" s="2" t="n">
        <v>0.000142</v>
      </c>
      <c r="AK146" s="34" t="n">
        <f aca="false">AD146*V146/1000000000</f>
        <v>0.00033332857660625</v>
      </c>
      <c r="AL146" s="34" t="n">
        <f aca="false">AE146*V146/1000000000</f>
        <v>0.00361669828006773</v>
      </c>
      <c r="AM146" s="34" t="n">
        <f aca="false">AF146*V146/1000000000</f>
        <v>1.26820805238675E-005</v>
      </c>
      <c r="AN146" s="34" t="n">
        <f aca="false">AG146*V146/1000000000</f>
        <v>0.000760055646016649</v>
      </c>
      <c r="AO146" s="34" t="n">
        <f aca="false">AH146*V146/1000000000</f>
        <v>1.08579378002379</v>
      </c>
      <c r="AP146" s="35" t="n">
        <f aca="false">AJ146*AI146*EXP(P146*4)</f>
        <v>0.167425620216031</v>
      </c>
      <c r="AQ146" s="36" t="n">
        <f aca="false">AK146/W146</f>
        <v>9.13228977003425E-007</v>
      </c>
      <c r="AR146" s="37" t="n">
        <f aca="false">AL146/W146</f>
        <v>9.90876241114446E-006</v>
      </c>
      <c r="AS146" s="37" t="n">
        <f aca="false">AM146/W146</f>
        <v>3.47454260927877E-008</v>
      </c>
      <c r="AT146" s="37" t="n">
        <f aca="false">AN146/W146</f>
        <v>2.08234423566205E-006</v>
      </c>
      <c r="AU146" s="37" t="n">
        <f aca="false">AO146/W146</f>
        <v>0.00297477747951722</v>
      </c>
      <c r="AV146" s="49" t="n">
        <f aca="false">AP146/W146</f>
        <v>0.00045870032935899</v>
      </c>
      <c r="AW146" s="39" t="n">
        <f aca="false">AK146*1000000</f>
        <v>333.32857660625</v>
      </c>
      <c r="AX146" s="40" t="n">
        <f aca="false">AL146*1000000</f>
        <v>3616.69828006773</v>
      </c>
      <c r="AY146" s="40" t="n">
        <f aca="false">AM146*1000000</f>
        <v>12.6820805238675</v>
      </c>
      <c r="AZ146" s="40" t="n">
        <f aca="false">AN146*1000000</f>
        <v>760.055646016649</v>
      </c>
      <c r="BA146" s="40" t="n">
        <f aca="false">AO146*1000000</f>
        <v>1085793.78002379</v>
      </c>
      <c r="BB146" s="41" t="n">
        <f aca="false">AP146*1000000</f>
        <v>167425.620216031</v>
      </c>
      <c r="BC146" s="39" t="n">
        <f aca="false">AQ146*1000000</f>
        <v>0.913228977003425</v>
      </c>
      <c r="BD146" s="40" t="n">
        <f aca="false">AR146*1000000</f>
        <v>9.90876241114446</v>
      </c>
      <c r="BE146" s="40" t="n">
        <f aca="false">AS146*1000000</f>
        <v>0.0347454260927877</v>
      </c>
      <c r="BF146" s="40" t="n">
        <f aca="false">AT146*1000000</f>
        <v>2.08234423566205</v>
      </c>
      <c r="BG146" s="40" t="n">
        <f aca="false">AU146*1000000</f>
        <v>2974.77747951722</v>
      </c>
      <c r="BH146" s="41" t="n">
        <f aca="false">AV146*1000000</f>
        <v>458.70032935899</v>
      </c>
      <c r="BI146" s="0" t="n">
        <v>0.1</v>
      </c>
      <c r="BJ146" s="0" t="n">
        <f aca="false">R146*BI146</f>
        <v>56.5517593762388</v>
      </c>
      <c r="BK146" s="0" t="n">
        <v>0.1</v>
      </c>
      <c r="BL146" s="0" t="n">
        <f aca="false">AI146*BK146</f>
        <v>115.909146341463</v>
      </c>
      <c r="BM146" s="45" t="n">
        <v>491.492522079561</v>
      </c>
      <c r="BN146" s="45" t="n">
        <v>4911.75996922289</v>
      </c>
      <c r="BO146" s="45" t="n">
        <v>16.2785205146239</v>
      </c>
      <c r="BP146" s="45" t="n">
        <v>537.6</v>
      </c>
      <c r="BQ146" s="45" t="n">
        <v>384000</v>
      </c>
      <c r="BR146" s="0" t="n">
        <f aca="false">AJ146*0.1</f>
        <v>1.42E-005</v>
      </c>
      <c r="BS146" s="0" t="n">
        <f aca="false">((((BJ146/R146)^2)+((BM146/AD146)^2))^(1/2))*AK146</f>
        <v>0.000279939253750345</v>
      </c>
      <c r="BT146" s="0" t="n">
        <f aca="false">((((BJ146/R146)^2)+((BN146/AE146)^2))^(1/2))*AL146</f>
        <v>0.00280113340468001</v>
      </c>
      <c r="BU146" s="0" t="n">
        <f aca="false">((((BJ146/R146)^2)+((BO146/AF146)^2))^(1/2))*AM146</f>
        <v>9.29273461430429E-006</v>
      </c>
      <c r="BV146" s="0" t="n">
        <f aca="false">((((BJ146/R146)^2)+((BP146/AG146)^2))^(1/2))*AN146</f>
        <v>0.000313378970987371</v>
      </c>
      <c r="BW146" s="0" t="n">
        <f aca="false">((((BJ146/R146)^2)+((BQ146/AH146)^2))^(1/2))*AO146</f>
        <v>0.242790870167964</v>
      </c>
      <c r="BX146" s="46" t="n">
        <f aca="false">((((BL146/AI146)^2)+((BR146/AJ146)^2))^(1/2))*AP146</f>
        <v>0.0236775582798239</v>
      </c>
    </row>
    <row r="147" customFormat="false" ht="45" hidden="false" customHeight="true" outlineLevel="0" collapsed="false">
      <c r="A147" s="24" t="n">
        <v>4.6264076702739</v>
      </c>
      <c r="B147" s="24" t="n">
        <v>-74.1123658204303</v>
      </c>
      <c r="C147" s="47" t="n">
        <v>28</v>
      </c>
      <c r="D147" s="47" t="n">
        <v>27</v>
      </c>
      <c r="E147" s="47" t="n">
        <v>1850</v>
      </c>
      <c r="F147" s="27" t="s">
        <v>479</v>
      </c>
      <c r="G147" s="28" t="s">
        <v>480</v>
      </c>
      <c r="H147" s="27" t="s">
        <v>481</v>
      </c>
      <c r="I147" s="28" t="s">
        <v>155</v>
      </c>
      <c r="J147" s="28" t="s">
        <v>65</v>
      </c>
      <c r="K147" s="28" t="n">
        <v>148.21</v>
      </c>
      <c r="L147" s="28"/>
      <c r="M147" s="28" t="n">
        <v>1976</v>
      </c>
      <c r="N147" s="29" t="s">
        <v>67</v>
      </c>
      <c r="O147" s="29" t="s">
        <v>108</v>
      </c>
      <c r="P147" s="56" t="n">
        <v>0.00426891489573758</v>
      </c>
      <c r="Q147" s="31" t="n">
        <v>347.45850586692</v>
      </c>
      <c r="R147" s="31" t="n">
        <v>353.4425342478</v>
      </c>
      <c r="S147" s="29" t="s">
        <v>69</v>
      </c>
      <c r="T147" s="29"/>
      <c r="U147" s="29"/>
      <c r="V147" s="48" t="n">
        <f aca="false">IF(S147="m3_año",R147,IF(OR(O147="CG1",O147="CG3",O147="HG2"),T147,R147))</f>
        <v>353.4425342478</v>
      </c>
      <c r="W147" s="28" t="n">
        <v>365</v>
      </c>
      <c r="X147" s="54"/>
      <c r="Y147" s="28"/>
      <c r="Z147" s="28" t="n">
        <v>8760</v>
      </c>
      <c r="AA147" s="32" t="s">
        <v>482</v>
      </c>
      <c r="AB147" s="32" t="s">
        <v>484</v>
      </c>
      <c r="AC147" s="33" t="s">
        <v>72</v>
      </c>
      <c r="AD147" s="33" t="n">
        <f aca="false">VLOOKUP($O147,Parámetros!$B$4:$H$25,3,0)</f>
        <v>589.42211574465</v>
      </c>
      <c r="AE147" s="33" t="n">
        <f aca="false">VLOOKUP($O147,Parámetros!$B$4:$H$25,4,0)</f>
        <v>6395.37711993333</v>
      </c>
      <c r="AF147" s="33" t="n">
        <f aca="false">VLOOKUP($O147,Parámetros!$B$4:$H$25,5,0)</f>
        <v>22.4256162208741</v>
      </c>
      <c r="AG147" s="33" t="n">
        <f aca="false">VLOOKUP($O147,Parámetros!$B$4:$H$25,6,0)</f>
        <v>1344</v>
      </c>
      <c r="AH147" s="33" t="n">
        <f aca="false">VLOOKUP($O147,Parámetros!$B$4:$H$25,7,0)</f>
        <v>1920000</v>
      </c>
      <c r="AI147" s="2" t="n">
        <v>1159.09146341463</v>
      </c>
      <c r="AJ147" s="2" t="n">
        <v>0.000142</v>
      </c>
      <c r="AK147" s="34" t="n">
        <f aca="false">AD147*V147/1000000000</f>
        <v>0.000208326846330489</v>
      </c>
      <c r="AL147" s="34" t="n">
        <f aca="false">AE147*V147/1000000000</f>
        <v>0.00226039829673963</v>
      </c>
      <c r="AM147" s="34" t="n">
        <f aca="false">AF147*V147/1000000000</f>
        <v>7.92616662917431E-006</v>
      </c>
      <c r="AN147" s="34" t="n">
        <f aca="false">AG147*V147/1000000000</f>
        <v>0.000475026766029043</v>
      </c>
      <c r="AO147" s="34" t="n">
        <f aca="false">AH147*V147/1000000000</f>
        <v>0.678609665755776</v>
      </c>
      <c r="AP147" s="35" t="n">
        <f aca="false">AJ147*AI147*EXP(P147*4)</f>
        <v>0.167425620216031</v>
      </c>
      <c r="AQ147" s="36" t="n">
        <f aca="false">AK147/W147</f>
        <v>5.70758483097231E-007</v>
      </c>
      <c r="AR147" s="37" t="n">
        <f aca="false">AL147/W147</f>
        <v>6.19287204586201E-006</v>
      </c>
      <c r="AS147" s="37" t="n">
        <f aca="false">AM147/W147</f>
        <v>2.17155250114365E-008</v>
      </c>
      <c r="AT147" s="37" t="n">
        <f aca="false">AN147/W147</f>
        <v>1.30144319460012E-006</v>
      </c>
      <c r="AU147" s="37" t="n">
        <f aca="false">AO147/W147</f>
        <v>0.00185920456371445</v>
      </c>
      <c r="AV147" s="49" t="n">
        <f aca="false">AP147/W147</f>
        <v>0.00045870032935899</v>
      </c>
      <c r="AW147" s="39" t="n">
        <f aca="false">AK147*1000000</f>
        <v>208.326846330489</v>
      </c>
      <c r="AX147" s="40" t="n">
        <f aca="false">AL147*1000000</f>
        <v>2260.39829673963</v>
      </c>
      <c r="AY147" s="40" t="n">
        <f aca="false">AM147*1000000</f>
        <v>7.92616662917431</v>
      </c>
      <c r="AZ147" s="40" t="n">
        <f aca="false">AN147*1000000</f>
        <v>475.026766029043</v>
      </c>
      <c r="BA147" s="40" t="n">
        <f aca="false">AO147*1000000</f>
        <v>678609.665755776</v>
      </c>
      <c r="BB147" s="41" t="n">
        <f aca="false">AP147*1000000</f>
        <v>167425.620216031</v>
      </c>
      <c r="BC147" s="39" t="n">
        <f aca="false">AQ147*1000000</f>
        <v>0.570758483097231</v>
      </c>
      <c r="BD147" s="40" t="n">
        <f aca="false">AR147*1000000</f>
        <v>6.19287204586201</v>
      </c>
      <c r="BE147" s="40" t="n">
        <f aca="false">AS147*1000000</f>
        <v>0.0217155250114365</v>
      </c>
      <c r="BF147" s="40" t="n">
        <f aca="false">AT147*1000000</f>
        <v>1.30144319460012</v>
      </c>
      <c r="BG147" s="40" t="n">
        <f aca="false">AU147*1000000</f>
        <v>1859.20456371445</v>
      </c>
      <c r="BH147" s="41" t="n">
        <f aca="false">AV147*1000000</f>
        <v>458.70032935899</v>
      </c>
      <c r="BI147" s="0" t="n">
        <v>0.1</v>
      </c>
      <c r="BJ147" s="0" t="n">
        <f aca="false">R147*BI147</f>
        <v>35.34425342478</v>
      </c>
      <c r="BK147" s="0" t="n">
        <v>0.1</v>
      </c>
      <c r="BL147" s="0" t="n">
        <f aca="false">AI147*BK147</f>
        <v>115.909146341463</v>
      </c>
      <c r="BM147" s="45" t="n">
        <v>491.492522079561</v>
      </c>
      <c r="BN147" s="45" t="n">
        <v>4911.75996922289</v>
      </c>
      <c r="BO147" s="45" t="n">
        <v>16.2785205146239</v>
      </c>
      <c r="BP147" s="45" t="n">
        <v>537.6</v>
      </c>
      <c r="BQ147" s="45" t="n">
        <v>384000</v>
      </c>
      <c r="BR147" s="0" t="n">
        <f aca="false">AJ147*0.1</f>
        <v>1.42E-005</v>
      </c>
      <c r="BS147" s="0" t="n">
        <f aca="false">((((BJ147/R147)^2)+((BM147/AD147)^2))^(1/2))*AK147</f>
        <v>0.000174959082391577</v>
      </c>
      <c r="BT147" s="0" t="n">
        <f aca="false">((((BJ147/R147)^2)+((BN147/AE147)^2))^(1/2))*AL147</f>
        <v>0.00175067884754838</v>
      </c>
      <c r="BU147" s="0" t="n">
        <f aca="false">((((BJ147/R147)^2)+((BO147/AF147)^2))^(1/2))*AM147</f>
        <v>5.80786116718409E-006</v>
      </c>
      <c r="BV147" s="0" t="n">
        <f aca="false">((((BJ147/R147)^2)+((BP147/AG147)^2))^(1/2))*AN147</f>
        <v>0.000195858553133331</v>
      </c>
      <c r="BW147" s="0" t="n">
        <f aca="false">((((BJ147/R147)^2)+((BQ147/AH147)^2))^(1/2))*AO147</f>
        <v>0.151741734281833</v>
      </c>
      <c r="BX147" s="46" t="n">
        <f aca="false">((((BL147/AI147)^2)+((BR147/AJ147)^2))^(1/2))*AP147</f>
        <v>0.0236775582798239</v>
      </c>
    </row>
    <row r="148" customFormat="false" ht="45" hidden="false" customHeight="true" outlineLevel="0" collapsed="false">
      <c r="A148" s="24" t="n">
        <v>4.6264076702739</v>
      </c>
      <c r="B148" s="24" t="n">
        <v>-74.1123658204303</v>
      </c>
      <c r="C148" s="47" t="n">
        <v>28</v>
      </c>
      <c r="D148" s="47" t="n">
        <v>27</v>
      </c>
      <c r="E148" s="47" t="n">
        <v>1850</v>
      </c>
      <c r="F148" s="27" t="s">
        <v>479</v>
      </c>
      <c r="G148" s="28" t="s">
        <v>480</v>
      </c>
      <c r="H148" s="27" t="s">
        <v>481</v>
      </c>
      <c r="I148" s="28" t="s">
        <v>155</v>
      </c>
      <c r="J148" s="28" t="s">
        <v>65</v>
      </c>
      <c r="K148" s="28" t="n">
        <v>237.14</v>
      </c>
      <c r="L148" s="28"/>
      <c r="M148" s="28" t="n">
        <v>1977</v>
      </c>
      <c r="N148" s="29" t="s">
        <v>67</v>
      </c>
      <c r="O148" s="29" t="s">
        <v>108</v>
      </c>
      <c r="P148" s="56" t="n">
        <v>0.00426891489573758</v>
      </c>
      <c r="Q148" s="31" t="n">
        <v>555.94298685164</v>
      </c>
      <c r="R148" s="31" t="n">
        <v>565.517593762388</v>
      </c>
      <c r="S148" s="29" t="s">
        <v>69</v>
      </c>
      <c r="T148" s="29"/>
      <c r="U148" s="29"/>
      <c r="V148" s="48" t="n">
        <f aca="false">IF(S148="m3_año",R148,IF(OR(O148="CG1",O148="CG3",O148="HG2"),T148,R148))</f>
        <v>565.517593762388</v>
      </c>
      <c r="W148" s="28" t="n">
        <v>365</v>
      </c>
      <c r="X148" s="54"/>
      <c r="Y148" s="28"/>
      <c r="Z148" s="28" t="n">
        <v>8760</v>
      </c>
      <c r="AA148" s="32" t="s">
        <v>482</v>
      </c>
      <c r="AB148" s="32" t="s">
        <v>484</v>
      </c>
      <c r="AC148" s="33" t="s">
        <v>72</v>
      </c>
      <c r="AD148" s="33" t="n">
        <f aca="false">VLOOKUP($O148,Parámetros!$B$4:$H$25,3,0)</f>
        <v>589.42211574465</v>
      </c>
      <c r="AE148" s="33" t="n">
        <f aca="false">VLOOKUP($O148,Parámetros!$B$4:$H$25,4,0)</f>
        <v>6395.37711993333</v>
      </c>
      <c r="AF148" s="33" t="n">
        <f aca="false">VLOOKUP($O148,Parámetros!$B$4:$H$25,5,0)</f>
        <v>22.4256162208741</v>
      </c>
      <c r="AG148" s="33" t="n">
        <f aca="false">VLOOKUP($O148,Parámetros!$B$4:$H$25,6,0)</f>
        <v>1344</v>
      </c>
      <c r="AH148" s="33" t="n">
        <f aca="false">VLOOKUP($O148,Parámetros!$B$4:$H$25,7,0)</f>
        <v>1920000</v>
      </c>
      <c r="AI148" s="2" t="n">
        <v>1159.09146341463</v>
      </c>
      <c r="AJ148" s="2" t="n">
        <v>0.000142</v>
      </c>
      <c r="AK148" s="34" t="n">
        <f aca="false">AD148*V148/1000000000</f>
        <v>0.00033332857660625</v>
      </c>
      <c r="AL148" s="34" t="n">
        <f aca="false">AE148*V148/1000000000</f>
        <v>0.00361669828006773</v>
      </c>
      <c r="AM148" s="34" t="n">
        <f aca="false">AF148*V148/1000000000</f>
        <v>1.26820805238675E-005</v>
      </c>
      <c r="AN148" s="34" t="n">
        <f aca="false">AG148*V148/1000000000</f>
        <v>0.000760055646016649</v>
      </c>
      <c r="AO148" s="34" t="n">
        <f aca="false">AH148*V148/1000000000</f>
        <v>1.08579378002379</v>
      </c>
      <c r="AP148" s="35" t="n">
        <f aca="false">AJ148*AI148*EXP(P148*4)</f>
        <v>0.167425620216031</v>
      </c>
      <c r="AQ148" s="36" t="n">
        <f aca="false">AK148/W148</f>
        <v>9.13228977003425E-007</v>
      </c>
      <c r="AR148" s="37" t="n">
        <f aca="false">AL148/W148</f>
        <v>9.90876241114446E-006</v>
      </c>
      <c r="AS148" s="37" t="n">
        <f aca="false">AM148/W148</f>
        <v>3.47454260927877E-008</v>
      </c>
      <c r="AT148" s="37" t="n">
        <f aca="false">AN148/W148</f>
        <v>2.08234423566205E-006</v>
      </c>
      <c r="AU148" s="37" t="n">
        <f aca="false">AO148/W148</f>
        <v>0.00297477747951722</v>
      </c>
      <c r="AV148" s="49" t="n">
        <f aca="false">AP148/W148</f>
        <v>0.00045870032935899</v>
      </c>
      <c r="AW148" s="39" t="n">
        <f aca="false">AK148*1000000</f>
        <v>333.32857660625</v>
      </c>
      <c r="AX148" s="40" t="n">
        <f aca="false">AL148*1000000</f>
        <v>3616.69828006773</v>
      </c>
      <c r="AY148" s="40" t="n">
        <f aca="false">AM148*1000000</f>
        <v>12.6820805238675</v>
      </c>
      <c r="AZ148" s="40" t="n">
        <f aca="false">AN148*1000000</f>
        <v>760.055646016649</v>
      </c>
      <c r="BA148" s="40" t="n">
        <f aca="false">AO148*1000000</f>
        <v>1085793.78002379</v>
      </c>
      <c r="BB148" s="41" t="n">
        <f aca="false">AP148*1000000</f>
        <v>167425.620216031</v>
      </c>
      <c r="BC148" s="39" t="n">
        <f aca="false">AQ148*1000000</f>
        <v>0.913228977003425</v>
      </c>
      <c r="BD148" s="40" t="n">
        <f aca="false">AR148*1000000</f>
        <v>9.90876241114446</v>
      </c>
      <c r="BE148" s="40" t="n">
        <f aca="false">AS148*1000000</f>
        <v>0.0347454260927877</v>
      </c>
      <c r="BF148" s="40" t="n">
        <f aca="false">AT148*1000000</f>
        <v>2.08234423566205</v>
      </c>
      <c r="BG148" s="40" t="n">
        <f aca="false">AU148*1000000</f>
        <v>2974.77747951722</v>
      </c>
      <c r="BH148" s="41" t="n">
        <f aca="false">AV148*1000000</f>
        <v>458.70032935899</v>
      </c>
      <c r="BI148" s="0" t="n">
        <v>0.1</v>
      </c>
      <c r="BJ148" s="0" t="n">
        <f aca="false">R148*BI148</f>
        <v>56.5517593762388</v>
      </c>
      <c r="BK148" s="0" t="n">
        <v>0.1</v>
      </c>
      <c r="BL148" s="0" t="n">
        <f aca="false">AI148*BK148</f>
        <v>115.909146341463</v>
      </c>
      <c r="BM148" s="45" t="n">
        <v>491.492522079561</v>
      </c>
      <c r="BN148" s="45" t="n">
        <v>4911.75996922289</v>
      </c>
      <c r="BO148" s="45" t="n">
        <v>16.2785205146239</v>
      </c>
      <c r="BP148" s="45" t="n">
        <v>537.6</v>
      </c>
      <c r="BQ148" s="45" t="n">
        <v>384000</v>
      </c>
      <c r="BR148" s="0" t="n">
        <f aca="false">AJ148*0.1</f>
        <v>1.42E-005</v>
      </c>
      <c r="BS148" s="0" t="n">
        <f aca="false">((((BJ148/R148)^2)+((BM148/AD148)^2))^(1/2))*AK148</f>
        <v>0.000279939253750345</v>
      </c>
      <c r="BT148" s="0" t="n">
        <f aca="false">((((BJ148/R148)^2)+((BN148/AE148)^2))^(1/2))*AL148</f>
        <v>0.00280113340468001</v>
      </c>
      <c r="BU148" s="0" t="n">
        <f aca="false">((((BJ148/R148)^2)+((BO148/AF148)^2))^(1/2))*AM148</f>
        <v>9.29273461430429E-006</v>
      </c>
      <c r="BV148" s="0" t="n">
        <f aca="false">((((BJ148/R148)^2)+((BP148/AG148)^2))^(1/2))*AN148</f>
        <v>0.000313378970987371</v>
      </c>
      <c r="BW148" s="0" t="n">
        <f aca="false">((((BJ148/R148)^2)+((BQ148/AH148)^2))^(1/2))*AO148</f>
        <v>0.242790870167964</v>
      </c>
      <c r="BX148" s="46" t="n">
        <f aca="false">((((BL148/AI148)^2)+((BR148/AJ148)^2))^(1/2))*AP148</f>
        <v>0.0236775582798239</v>
      </c>
    </row>
    <row r="149" customFormat="false" ht="45" hidden="false" customHeight="true" outlineLevel="0" collapsed="false">
      <c r="A149" s="24" t="n">
        <v>4.6264076702739</v>
      </c>
      <c r="B149" s="24" t="n">
        <v>-74.1123658204303</v>
      </c>
      <c r="C149" s="47" t="n">
        <v>28</v>
      </c>
      <c r="D149" s="47" t="n">
        <v>27</v>
      </c>
      <c r="E149" s="47" t="n">
        <v>1850</v>
      </c>
      <c r="F149" s="27" t="s">
        <v>479</v>
      </c>
      <c r="G149" s="28" t="s">
        <v>480</v>
      </c>
      <c r="H149" s="27" t="s">
        <v>481</v>
      </c>
      <c r="I149" s="28" t="s">
        <v>155</v>
      </c>
      <c r="J149" s="28" t="s">
        <v>65</v>
      </c>
      <c r="K149" s="28" t="n">
        <v>300</v>
      </c>
      <c r="L149" s="28"/>
      <c r="M149" s="28" t="n">
        <v>1973</v>
      </c>
      <c r="N149" s="29" t="s">
        <v>67</v>
      </c>
      <c r="O149" s="29" t="s">
        <v>108</v>
      </c>
      <c r="P149" s="56" t="n">
        <v>0.00426891489573758</v>
      </c>
      <c r="Q149" s="31" t="n">
        <v>703.309842521261</v>
      </c>
      <c r="R149" s="31" t="n">
        <v>715.422442981851</v>
      </c>
      <c r="S149" s="29" t="s">
        <v>69</v>
      </c>
      <c r="T149" s="29"/>
      <c r="U149" s="29"/>
      <c r="V149" s="48" t="n">
        <f aca="false">IF(S149="m3_año",R149,IF(OR(O149="CG1",O149="CG3",O149="HG2"),T149,R149))</f>
        <v>715.422442981851</v>
      </c>
      <c r="W149" s="28" t="n">
        <v>365</v>
      </c>
      <c r="X149" s="54"/>
      <c r="Y149" s="28"/>
      <c r="Z149" s="28" t="n">
        <v>8760</v>
      </c>
      <c r="AA149" s="32" t="s">
        <v>482</v>
      </c>
      <c r="AB149" s="32" t="s">
        <v>484</v>
      </c>
      <c r="AC149" s="33" t="s">
        <v>72</v>
      </c>
      <c r="AD149" s="33" t="n">
        <f aca="false">VLOOKUP($O149,Parámetros!$B$4:$H$25,3,0)</f>
        <v>589.42211574465</v>
      </c>
      <c r="AE149" s="33" t="n">
        <f aca="false">VLOOKUP($O149,Parámetros!$B$4:$H$25,4,0)</f>
        <v>6395.37711993333</v>
      </c>
      <c r="AF149" s="33" t="n">
        <f aca="false">VLOOKUP($O149,Parámetros!$B$4:$H$25,5,0)</f>
        <v>22.4256162208741</v>
      </c>
      <c r="AG149" s="33" t="n">
        <f aca="false">VLOOKUP($O149,Parámetros!$B$4:$H$25,6,0)</f>
        <v>1344</v>
      </c>
      <c r="AH149" s="33" t="n">
        <f aca="false">VLOOKUP($O149,Parámetros!$B$4:$H$25,7,0)</f>
        <v>1920000</v>
      </c>
      <c r="AI149" s="2" t="n">
        <v>1159.09146341463</v>
      </c>
      <c r="AJ149" s="2" t="n">
        <v>0.000142</v>
      </c>
      <c r="AK149" s="34" t="n">
        <f aca="false">AD149*V149/1000000000</f>
        <v>0.000421685809993569</v>
      </c>
      <c r="AL149" s="34" t="n">
        <f aca="false">AE149*V149/1000000000</f>
        <v>0.00457539632293294</v>
      </c>
      <c r="AM149" s="34" t="n">
        <f aca="false">AF149*V149/1000000000</f>
        <v>1.60437891421112E-005</v>
      </c>
      <c r="AN149" s="34" t="n">
        <f aca="false">AG149*V149/1000000000</f>
        <v>0.000961527763367608</v>
      </c>
      <c r="AO149" s="34" t="n">
        <f aca="false">AH149*V149/1000000000</f>
        <v>1.37361109052515</v>
      </c>
      <c r="AP149" s="35" t="n">
        <f aca="false">AJ149*AI149*EXP(P149*4)</f>
        <v>0.167425620216031</v>
      </c>
      <c r="AQ149" s="36" t="n">
        <f aca="false">AK149/W149</f>
        <v>1.15530358902348E-006</v>
      </c>
      <c r="AR149" s="37" t="n">
        <f aca="false">AL149/W149</f>
        <v>1.25353323915971E-005</v>
      </c>
      <c r="AS149" s="37" t="n">
        <f aca="false">AM149/W149</f>
        <v>4.39555866907155E-008</v>
      </c>
      <c r="AT149" s="37" t="n">
        <f aca="false">AN149/W149</f>
        <v>2.63432263936331E-006</v>
      </c>
      <c r="AU149" s="37" t="n">
        <f aca="false">AO149/W149</f>
        <v>0.0037633180562333</v>
      </c>
      <c r="AV149" s="49" t="n">
        <f aca="false">AP149/W149</f>
        <v>0.00045870032935899</v>
      </c>
      <c r="AW149" s="39" t="n">
        <f aca="false">AK149*1000000</f>
        <v>421.685809993569</v>
      </c>
      <c r="AX149" s="40" t="n">
        <f aca="false">AL149*1000000</f>
        <v>4575.39632293294</v>
      </c>
      <c r="AY149" s="40" t="n">
        <f aca="false">AM149*1000000</f>
        <v>16.0437891421112</v>
      </c>
      <c r="AZ149" s="40" t="n">
        <f aca="false">AN149*1000000</f>
        <v>961.527763367608</v>
      </c>
      <c r="BA149" s="40" t="n">
        <f aca="false">AO149*1000000</f>
        <v>1373611.09052515</v>
      </c>
      <c r="BB149" s="41" t="n">
        <f aca="false">AP149*1000000</f>
        <v>167425.620216031</v>
      </c>
      <c r="BC149" s="39" t="n">
        <f aca="false">AQ149*1000000</f>
        <v>1.15530358902348</v>
      </c>
      <c r="BD149" s="40" t="n">
        <f aca="false">AR149*1000000</f>
        <v>12.5353323915971</v>
      </c>
      <c r="BE149" s="40" t="n">
        <f aca="false">AS149*1000000</f>
        <v>0.0439555866907155</v>
      </c>
      <c r="BF149" s="40" t="n">
        <f aca="false">AT149*1000000</f>
        <v>2.63432263936331</v>
      </c>
      <c r="BG149" s="40" t="n">
        <f aca="false">AU149*1000000</f>
        <v>3763.3180562333</v>
      </c>
      <c r="BH149" s="41" t="n">
        <f aca="false">AV149*1000000</f>
        <v>458.70032935899</v>
      </c>
      <c r="BI149" s="0" t="n">
        <v>0.1</v>
      </c>
      <c r="BJ149" s="0" t="n">
        <f aca="false">R149*BI149</f>
        <v>71.5422442981851</v>
      </c>
      <c r="BK149" s="0" t="n">
        <v>0.1</v>
      </c>
      <c r="BL149" s="0" t="n">
        <f aca="false">AI149*BK149</f>
        <v>115.909146341463</v>
      </c>
      <c r="BM149" s="45" t="n">
        <v>491.492522079561</v>
      </c>
      <c r="BN149" s="45" t="n">
        <v>4911.75996922289</v>
      </c>
      <c r="BO149" s="45" t="n">
        <v>16.2785205146239</v>
      </c>
      <c r="BP149" s="45" t="n">
        <v>537.6</v>
      </c>
      <c r="BQ149" s="45" t="n">
        <v>384000</v>
      </c>
      <c r="BR149" s="0" t="n">
        <f aca="false">AJ149*0.1</f>
        <v>1.42E-005</v>
      </c>
      <c r="BS149" s="0" t="n">
        <f aca="false">((((BJ149/R149)^2)+((BM149/AD149)^2))^(1/2))*AK149</f>
        <v>0.000354144286603286</v>
      </c>
      <c r="BT149" s="0" t="n">
        <f aca="false">((((BJ149/R149)^2)+((BN149/AE149)^2))^(1/2))*AL149</f>
        <v>0.00354364519441681</v>
      </c>
      <c r="BU149" s="0" t="n">
        <f aca="false">((((BJ149/R149)^2)+((BO149/AF149)^2))^(1/2))*AM149</f>
        <v>1.17560107290684E-005</v>
      </c>
      <c r="BV149" s="0" t="n">
        <f aca="false">((((BJ149/R149)^2)+((BP149/AG149)^2))^(1/2))*AN149</f>
        <v>0.000396448053032855</v>
      </c>
      <c r="BW149" s="0" t="n">
        <f aca="false">((((BJ149/R149)^2)+((BQ149/AH149)^2))^(1/2))*AO149</f>
        <v>0.307148777306186</v>
      </c>
      <c r="BX149" s="46" t="n">
        <f aca="false">((((BL149/AI149)^2)+((BR149/AJ149)^2))^(1/2))*AP149</f>
        <v>0.0236775582798239</v>
      </c>
    </row>
    <row r="150" customFormat="false" ht="45" hidden="false" customHeight="true" outlineLevel="0" collapsed="false">
      <c r="A150" s="24" t="n">
        <v>4.6264076702739</v>
      </c>
      <c r="B150" s="24" t="n">
        <v>-74.1123658204303</v>
      </c>
      <c r="C150" s="47" t="n">
        <v>28</v>
      </c>
      <c r="D150" s="47" t="n">
        <v>27</v>
      </c>
      <c r="E150" s="47" t="n">
        <v>1850</v>
      </c>
      <c r="F150" s="27" t="s">
        <v>479</v>
      </c>
      <c r="G150" s="28" t="s">
        <v>480</v>
      </c>
      <c r="H150" s="27" t="s">
        <v>481</v>
      </c>
      <c r="I150" s="28" t="s">
        <v>155</v>
      </c>
      <c r="J150" s="28" t="s">
        <v>65</v>
      </c>
      <c r="K150" s="28" t="n">
        <v>118.57</v>
      </c>
      <c r="L150" s="28"/>
      <c r="M150" s="28" t="n">
        <v>1974</v>
      </c>
      <c r="N150" s="29" t="s">
        <v>67</v>
      </c>
      <c r="O150" s="29" t="s">
        <v>108</v>
      </c>
      <c r="P150" s="56" t="n">
        <v>0.00426891489573758</v>
      </c>
      <c r="Q150" s="31" t="n">
        <v>277.97149342582</v>
      </c>
      <c r="R150" s="31" t="n">
        <v>282.758796881194</v>
      </c>
      <c r="S150" s="29" t="s">
        <v>69</v>
      </c>
      <c r="T150" s="29"/>
      <c r="U150" s="29"/>
      <c r="V150" s="48" t="n">
        <f aca="false">IF(S150="m3_año",R150,IF(OR(O150="CG1",O150="CG3",O150="HG2"),T150,R150))</f>
        <v>282.758796881194</v>
      </c>
      <c r="W150" s="28" t="n">
        <v>365</v>
      </c>
      <c r="X150" s="54"/>
      <c r="Y150" s="28"/>
      <c r="Z150" s="28" t="n">
        <v>8760</v>
      </c>
      <c r="AA150" s="32" t="s">
        <v>482</v>
      </c>
      <c r="AB150" s="32" t="s">
        <v>484</v>
      </c>
      <c r="AC150" s="33" t="s">
        <v>72</v>
      </c>
      <c r="AD150" s="33" t="n">
        <f aca="false">VLOOKUP($O150,Parámetros!$B$4:$H$25,3,0)</f>
        <v>589.42211574465</v>
      </c>
      <c r="AE150" s="33" t="n">
        <f aca="false">VLOOKUP($O150,Parámetros!$B$4:$H$25,4,0)</f>
        <v>6395.37711993333</v>
      </c>
      <c r="AF150" s="33" t="n">
        <f aca="false">VLOOKUP($O150,Parámetros!$B$4:$H$25,5,0)</f>
        <v>22.4256162208741</v>
      </c>
      <c r="AG150" s="33" t="n">
        <f aca="false">VLOOKUP($O150,Parámetros!$B$4:$H$25,6,0)</f>
        <v>1344</v>
      </c>
      <c r="AH150" s="33" t="n">
        <f aca="false">VLOOKUP($O150,Parámetros!$B$4:$H$25,7,0)</f>
        <v>1920000</v>
      </c>
      <c r="AI150" s="2" t="n">
        <v>1159.09146341463</v>
      </c>
      <c r="AJ150" s="2" t="n">
        <v>0.000142</v>
      </c>
      <c r="AK150" s="34" t="n">
        <f aca="false">AD150*V150/1000000000</f>
        <v>0.000166664288303125</v>
      </c>
      <c r="AL150" s="34" t="n">
        <f aca="false">AE150*V150/1000000000</f>
        <v>0.00180834914003386</v>
      </c>
      <c r="AM150" s="34" t="n">
        <f aca="false">AF150*V150/1000000000</f>
        <v>6.34104026193375E-006</v>
      </c>
      <c r="AN150" s="34" t="n">
        <f aca="false">AG150*V150/1000000000</f>
        <v>0.000380027823008325</v>
      </c>
      <c r="AO150" s="34" t="n">
        <f aca="false">AH150*V150/1000000000</f>
        <v>0.542896890011892</v>
      </c>
      <c r="AP150" s="35" t="n">
        <f aca="false">AJ150*AI150*EXP(P150*4)</f>
        <v>0.167425620216031</v>
      </c>
      <c r="AQ150" s="36" t="n">
        <f aca="false">AK150/W150</f>
        <v>4.56614488501713E-007</v>
      </c>
      <c r="AR150" s="37" t="n">
        <f aca="false">AL150/W150</f>
        <v>4.95438120557223E-006</v>
      </c>
      <c r="AS150" s="37" t="n">
        <f aca="false">AM150/W150</f>
        <v>1.73727130463938E-008</v>
      </c>
      <c r="AT150" s="37" t="n">
        <f aca="false">AN150/W150</f>
        <v>1.04117211783103E-006</v>
      </c>
      <c r="AU150" s="37" t="n">
        <f aca="false">AO150/W150</f>
        <v>0.00148738873975861</v>
      </c>
      <c r="AV150" s="49" t="n">
        <f aca="false">AP150/W150</f>
        <v>0.00045870032935899</v>
      </c>
      <c r="AW150" s="39" t="n">
        <f aca="false">AK150*1000000</f>
        <v>166.664288303125</v>
      </c>
      <c r="AX150" s="40" t="n">
        <f aca="false">AL150*1000000</f>
        <v>1808.34914003386</v>
      </c>
      <c r="AY150" s="40" t="n">
        <f aca="false">AM150*1000000</f>
        <v>6.34104026193375</v>
      </c>
      <c r="AZ150" s="40" t="n">
        <f aca="false">AN150*1000000</f>
        <v>380.027823008325</v>
      </c>
      <c r="BA150" s="40" t="n">
        <f aca="false">AO150*1000000</f>
        <v>542896.890011892</v>
      </c>
      <c r="BB150" s="41" t="n">
        <f aca="false">AP150*1000000</f>
        <v>167425.620216031</v>
      </c>
      <c r="BC150" s="39" t="n">
        <f aca="false">AQ150*1000000</f>
        <v>0.456614488501713</v>
      </c>
      <c r="BD150" s="40" t="n">
        <f aca="false">AR150*1000000</f>
        <v>4.95438120557223</v>
      </c>
      <c r="BE150" s="40" t="n">
        <f aca="false">AS150*1000000</f>
        <v>0.0173727130463938</v>
      </c>
      <c r="BF150" s="40" t="n">
        <f aca="false">AT150*1000000</f>
        <v>1.04117211783103</v>
      </c>
      <c r="BG150" s="40" t="n">
        <f aca="false">AU150*1000000</f>
        <v>1487.38873975861</v>
      </c>
      <c r="BH150" s="41" t="n">
        <f aca="false">AV150*1000000</f>
        <v>458.70032935899</v>
      </c>
      <c r="BI150" s="0" t="n">
        <v>0.1</v>
      </c>
      <c r="BJ150" s="0" t="n">
        <f aca="false">R150*BI150</f>
        <v>28.2758796881194</v>
      </c>
      <c r="BK150" s="0" t="n">
        <v>0.1</v>
      </c>
      <c r="BL150" s="0" t="n">
        <f aca="false">AI150*BK150</f>
        <v>115.909146341463</v>
      </c>
      <c r="BM150" s="45" t="n">
        <v>491.492522079561</v>
      </c>
      <c r="BN150" s="45" t="n">
        <v>4911.75996922289</v>
      </c>
      <c r="BO150" s="45" t="n">
        <v>16.2785205146239</v>
      </c>
      <c r="BP150" s="45" t="n">
        <v>537.6</v>
      </c>
      <c r="BQ150" s="45" t="n">
        <v>384000</v>
      </c>
      <c r="BR150" s="0" t="n">
        <f aca="false">AJ150*0.1</f>
        <v>1.42E-005</v>
      </c>
      <c r="BS150" s="0" t="n">
        <f aca="false">((((BJ150/R150)^2)+((BM150/AD150)^2))^(1/2))*AK150</f>
        <v>0.000139969626875172</v>
      </c>
      <c r="BT150" s="0" t="n">
        <f aca="false">((((BJ150/R150)^2)+((BN150/AE150)^2))^(1/2))*AL150</f>
        <v>0.00140056670234001</v>
      </c>
      <c r="BU150" s="0" t="n">
        <f aca="false">((((BJ150/R150)^2)+((BO150/AF150)^2))^(1/2))*AM150</f>
        <v>4.64636730715214E-006</v>
      </c>
      <c r="BV150" s="0" t="n">
        <f aca="false">((((BJ150/R150)^2)+((BP150/AG150)^2))^(1/2))*AN150</f>
        <v>0.000156689485493686</v>
      </c>
      <c r="BW150" s="0" t="n">
        <f aca="false">((((BJ150/R150)^2)+((BQ150/AH150)^2))^(1/2))*AO150</f>
        <v>0.121395435083982</v>
      </c>
      <c r="BX150" s="46" t="n">
        <f aca="false">((((BL150/AI150)^2)+((BR150/AJ150)^2))^(1/2))*AP150</f>
        <v>0.0236775582798239</v>
      </c>
    </row>
    <row r="151" customFormat="false" ht="45" hidden="false" customHeight="true" outlineLevel="0" collapsed="false">
      <c r="A151" s="24" t="n">
        <v>4.6264076702739</v>
      </c>
      <c r="B151" s="24" t="n">
        <v>-74.1123658204303</v>
      </c>
      <c r="C151" s="47" t="n">
        <v>28</v>
      </c>
      <c r="D151" s="47" t="n">
        <v>27</v>
      </c>
      <c r="E151" s="47" t="n">
        <v>1850</v>
      </c>
      <c r="F151" s="27" t="s">
        <v>479</v>
      </c>
      <c r="G151" s="28" t="s">
        <v>480</v>
      </c>
      <c r="H151" s="27" t="s">
        <v>481</v>
      </c>
      <c r="I151" s="28" t="s">
        <v>155</v>
      </c>
      <c r="J151" s="28" t="s">
        <v>65</v>
      </c>
      <c r="K151" s="28" t="n">
        <v>300</v>
      </c>
      <c r="L151" s="28"/>
      <c r="M151" s="28" t="n">
        <v>1976</v>
      </c>
      <c r="N151" s="29" t="s">
        <v>67</v>
      </c>
      <c r="O151" s="29" t="s">
        <v>108</v>
      </c>
      <c r="P151" s="56" t="n">
        <v>0.00426891489573758</v>
      </c>
      <c r="Q151" s="31" t="n">
        <v>703.309842521261</v>
      </c>
      <c r="R151" s="31" t="n">
        <v>715.422442981851</v>
      </c>
      <c r="S151" s="29" t="s">
        <v>69</v>
      </c>
      <c r="T151" s="29"/>
      <c r="U151" s="29"/>
      <c r="V151" s="48" t="n">
        <f aca="false">IF(S151="m3_año",R151,IF(OR(O151="CG1",O151="CG3",O151="HG2"),T151,R151))</f>
        <v>715.422442981851</v>
      </c>
      <c r="W151" s="28" t="n">
        <v>365</v>
      </c>
      <c r="X151" s="54"/>
      <c r="Y151" s="28"/>
      <c r="Z151" s="28" t="n">
        <v>8760</v>
      </c>
      <c r="AA151" s="32" t="s">
        <v>482</v>
      </c>
      <c r="AB151" s="32" t="s">
        <v>484</v>
      </c>
      <c r="AC151" s="33" t="s">
        <v>72</v>
      </c>
      <c r="AD151" s="33" t="n">
        <f aca="false">VLOOKUP($O151,Parámetros!$B$4:$H$25,3,0)</f>
        <v>589.42211574465</v>
      </c>
      <c r="AE151" s="33" t="n">
        <f aca="false">VLOOKUP($O151,Parámetros!$B$4:$H$25,4,0)</f>
        <v>6395.37711993333</v>
      </c>
      <c r="AF151" s="33" t="n">
        <f aca="false">VLOOKUP($O151,Parámetros!$B$4:$H$25,5,0)</f>
        <v>22.4256162208741</v>
      </c>
      <c r="AG151" s="33" t="n">
        <f aca="false">VLOOKUP($O151,Parámetros!$B$4:$H$25,6,0)</f>
        <v>1344</v>
      </c>
      <c r="AH151" s="33" t="n">
        <f aca="false">VLOOKUP($O151,Parámetros!$B$4:$H$25,7,0)</f>
        <v>1920000</v>
      </c>
      <c r="AI151" s="2" t="n">
        <v>1159.09146341463</v>
      </c>
      <c r="AJ151" s="2" t="n">
        <v>0.000142</v>
      </c>
      <c r="AK151" s="34" t="n">
        <f aca="false">AD151*V151/1000000000</f>
        <v>0.000421685809993569</v>
      </c>
      <c r="AL151" s="34" t="n">
        <f aca="false">AE151*V151/1000000000</f>
        <v>0.00457539632293294</v>
      </c>
      <c r="AM151" s="34" t="n">
        <f aca="false">AF151*V151/1000000000</f>
        <v>1.60437891421112E-005</v>
      </c>
      <c r="AN151" s="34" t="n">
        <f aca="false">AG151*V151/1000000000</f>
        <v>0.000961527763367608</v>
      </c>
      <c r="AO151" s="34" t="n">
        <f aca="false">AH151*V151/1000000000</f>
        <v>1.37361109052515</v>
      </c>
      <c r="AP151" s="35" t="n">
        <f aca="false">AJ151*AI151*EXP(P151*4)</f>
        <v>0.167425620216031</v>
      </c>
      <c r="AQ151" s="36" t="n">
        <f aca="false">AK151/W151</f>
        <v>1.15530358902348E-006</v>
      </c>
      <c r="AR151" s="37" t="n">
        <f aca="false">AL151/W151</f>
        <v>1.25353323915971E-005</v>
      </c>
      <c r="AS151" s="37" t="n">
        <f aca="false">AM151/W151</f>
        <v>4.39555866907155E-008</v>
      </c>
      <c r="AT151" s="37" t="n">
        <f aca="false">AN151/W151</f>
        <v>2.63432263936331E-006</v>
      </c>
      <c r="AU151" s="37" t="n">
        <f aca="false">AO151/W151</f>
        <v>0.0037633180562333</v>
      </c>
      <c r="AV151" s="49" t="n">
        <f aca="false">AP151/W151</f>
        <v>0.00045870032935899</v>
      </c>
      <c r="AW151" s="39" t="n">
        <f aca="false">AK151*1000000</f>
        <v>421.685809993569</v>
      </c>
      <c r="AX151" s="40" t="n">
        <f aca="false">AL151*1000000</f>
        <v>4575.39632293294</v>
      </c>
      <c r="AY151" s="40" t="n">
        <f aca="false">AM151*1000000</f>
        <v>16.0437891421112</v>
      </c>
      <c r="AZ151" s="40" t="n">
        <f aca="false">AN151*1000000</f>
        <v>961.527763367608</v>
      </c>
      <c r="BA151" s="40" t="n">
        <f aca="false">AO151*1000000</f>
        <v>1373611.09052515</v>
      </c>
      <c r="BB151" s="41" t="n">
        <f aca="false">AP151*1000000</f>
        <v>167425.620216031</v>
      </c>
      <c r="BC151" s="39" t="n">
        <f aca="false">AQ151*1000000</f>
        <v>1.15530358902348</v>
      </c>
      <c r="BD151" s="40" t="n">
        <f aca="false">AR151*1000000</f>
        <v>12.5353323915971</v>
      </c>
      <c r="BE151" s="40" t="n">
        <f aca="false">AS151*1000000</f>
        <v>0.0439555866907155</v>
      </c>
      <c r="BF151" s="40" t="n">
        <f aca="false">AT151*1000000</f>
        <v>2.63432263936331</v>
      </c>
      <c r="BG151" s="40" t="n">
        <f aca="false">AU151*1000000</f>
        <v>3763.3180562333</v>
      </c>
      <c r="BH151" s="41" t="n">
        <f aca="false">AV151*1000000</f>
        <v>458.70032935899</v>
      </c>
      <c r="BI151" s="0" t="n">
        <v>0.1</v>
      </c>
      <c r="BJ151" s="0" t="n">
        <f aca="false">R151*BI151</f>
        <v>71.5422442981851</v>
      </c>
      <c r="BK151" s="0" t="n">
        <v>0.1</v>
      </c>
      <c r="BL151" s="0" t="n">
        <f aca="false">AI151*BK151</f>
        <v>115.909146341463</v>
      </c>
      <c r="BM151" s="45" t="n">
        <v>491.492522079561</v>
      </c>
      <c r="BN151" s="45" t="n">
        <v>4911.75996922289</v>
      </c>
      <c r="BO151" s="45" t="n">
        <v>16.2785205146239</v>
      </c>
      <c r="BP151" s="45" t="n">
        <v>537.6</v>
      </c>
      <c r="BQ151" s="45" t="n">
        <v>384000</v>
      </c>
      <c r="BR151" s="0" t="n">
        <f aca="false">AJ151*0.1</f>
        <v>1.42E-005</v>
      </c>
      <c r="BS151" s="0" t="n">
        <f aca="false">((((BJ151/R151)^2)+((BM151/AD151)^2))^(1/2))*AK151</f>
        <v>0.000354144286603286</v>
      </c>
      <c r="BT151" s="0" t="n">
        <f aca="false">((((BJ151/R151)^2)+((BN151/AE151)^2))^(1/2))*AL151</f>
        <v>0.00354364519441681</v>
      </c>
      <c r="BU151" s="0" t="n">
        <f aca="false">((((BJ151/R151)^2)+((BO151/AF151)^2))^(1/2))*AM151</f>
        <v>1.17560107290684E-005</v>
      </c>
      <c r="BV151" s="0" t="n">
        <f aca="false">((((BJ151/R151)^2)+((BP151/AG151)^2))^(1/2))*AN151</f>
        <v>0.000396448053032855</v>
      </c>
      <c r="BW151" s="0" t="n">
        <f aca="false">((((BJ151/R151)^2)+((BQ151/AH151)^2))^(1/2))*AO151</f>
        <v>0.307148777306186</v>
      </c>
      <c r="BX151" s="46" t="n">
        <f aca="false">((((BL151/AI151)^2)+((BR151/AJ151)^2))^(1/2))*AP151</f>
        <v>0.0236775582798239</v>
      </c>
    </row>
    <row r="152" customFormat="false" ht="60" hidden="false" customHeight="true" outlineLevel="0" collapsed="false">
      <c r="A152" s="24" t="n">
        <v>4.6390456250176</v>
      </c>
      <c r="B152" s="24" t="n">
        <v>-74.1101481757139</v>
      </c>
      <c r="C152" s="47" t="n">
        <v>28</v>
      </c>
      <c r="D152" s="47" t="n">
        <v>28</v>
      </c>
      <c r="E152" s="47" t="n">
        <v>1863</v>
      </c>
      <c r="F152" s="27" t="s">
        <v>485</v>
      </c>
      <c r="G152" s="28" t="s">
        <v>486</v>
      </c>
      <c r="H152" s="27" t="s">
        <v>487</v>
      </c>
      <c r="I152" s="28" t="s">
        <v>155</v>
      </c>
      <c r="J152" s="28" t="s">
        <v>65</v>
      </c>
      <c r="K152" s="28" t="n">
        <v>700</v>
      </c>
      <c r="L152" s="28"/>
      <c r="M152" s="28" t="n">
        <v>1992</v>
      </c>
      <c r="N152" s="29" t="s">
        <v>67</v>
      </c>
      <c r="O152" s="29" t="s">
        <v>108</v>
      </c>
      <c r="P152" s="56" t="n">
        <v>0.00426891489573758</v>
      </c>
      <c r="Q152" s="31" t="n">
        <v>2186666.66666667</v>
      </c>
      <c r="R152" s="31" t="n">
        <v>2224326.05670005</v>
      </c>
      <c r="S152" s="29" t="s">
        <v>69</v>
      </c>
      <c r="T152" s="29"/>
      <c r="U152" s="29"/>
      <c r="V152" s="48" t="n">
        <f aca="false">IF(S152="m3_año",R152,IF(OR(O152="CG1",O152="CG3",O152="HG2"),T152,R152))</f>
        <v>2224326.05670005</v>
      </c>
      <c r="W152" s="28" t="n">
        <v>365</v>
      </c>
      <c r="X152" s="32" t="s">
        <v>98</v>
      </c>
      <c r="Y152" s="28"/>
      <c r="Z152" s="28" t="n">
        <v>2920</v>
      </c>
      <c r="AA152" s="32" t="s">
        <v>488</v>
      </c>
      <c r="AB152" s="32" t="s">
        <v>489</v>
      </c>
      <c r="AC152" s="33" t="s">
        <v>72</v>
      </c>
      <c r="AD152" s="33" t="n">
        <f aca="false">VLOOKUP($O152,Parámetros!$B$4:$H$25,3,0)</f>
        <v>589.42211574465</v>
      </c>
      <c r="AE152" s="33" t="n">
        <f aca="false">VLOOKUP($O152,Parámetros!$B$4:$H$25,4,0)</f>
        <v>6395.37711993333</v>
      </c>
      <c r="AF152" s="33" t="n">
        <f aca="false">VLOOKUP($O152,Parámetros!$B$4:$H$25,5,0)</f>
        <v>22.4256162208741</v>
      </c>
      <c r="AG152" s="33" t="n">
        <f aca="false">VLOOKUP($O152,Parámetros!$B$4:$H$25,6,0)</f>
        <v>1344</v>
      </c>
      <c r="AH152" s="33" t="n">
        <f aca="false">VLOOKUP($O152,Parámetros!$B$4:$H$25,7,0)</f>
        <v>1920000</v>
      </c>
      <c r="AI152" s="2" t="n">
        <v>1159.09146341463</v>
      </c>
      <c r="AJ152" s="2" t="n">
        <v>0.000142</v>
      </c>
      <c r="AK152" s="34" t="n">
        <f aca="false">AD152*V152/1000000000</f>
        <v>1.3110669704461</v>
      </c>
      <c r="AL152" s="34" t="n">
        <f aca="false">AE152*V152/1000000000</f>
        <v>14.225403970291</v>
      </c>
      <c r="AM152" s="34" t="n">
        <f aca="false">AF152*V152/1000000000</f>
        <v>0.0498818824976456</v>
      </c>
      <c r="AN152" s="34" t="n">
        <f aca="false">AG152*V152/1000000000</f>
        <v>2.98949422020487</v>
      </c>
      <c r="AO152" s="34" t="n">
        <f aca="false">AH152*V152/1000000000</f>
        <v>4270.7060288641</v>
      </c>
      <c r="AP152" s="35" t="n">
        <f aca="false">AJ152*AI152*EXP(P152*4)</f>
        <v>0.167425620216031</v>
      </c>
      <c r="AQ152" s="36" t="n">
        <f aca="false">AK152/W152</f>
        <v>0.00359196430259205</v>
      </c>
      <c r="AR152" s="37" t="n">
        <f aca="false">AL152/W152</f>
        <v>0.0389737095076466</v>
      </c>
      <c r="AS152" s="37" t="n">
        <f aca="false">AM152/W152</f>
        <v>0.000136662691774371</v>
      </c>
      <c r="AT152" s="37" t="n">
        <f aca="false">AN152/W152</f>
        <v>0.00819039512384895</v>
      </c>
      <c r="AU152" s="37" t="n">
        <f aca="false">AO152/W152</f>
        <v>11.7005644626414</v>
      </c>
      <c r="AV152" s="49" t="n">
        <f aca="false">AP152/W152</f>
        <v>0.00045870032935899</v>
      </c>
      <c r="AW152" s="39" t="n">
        <f aca="false">AK152*1000000</f>
        <v>1311066.9704461</v>
      </c>
      <c r="AX152" s="40" t="n">
        <f aca="false">AL152*1000000</f>
        <v>14225403.970291</v>
      </c>
      <c r="AY152" s="40" t="n">
        <f aca="false">AM152*1000000</f>
        <v>49881.8824976456</v>
      </c>
      <c r="AZ152" s="40" t="n">
        <f aca="false">AN152*1000000</f>
        <v>2989494.22020487</v>
      </c>
      <c r="BA152" s="40" t="n">
        <f aca="false">AO152*1000000</f>
        <v>4270706028.8641</v>
      </c>
      <c r="BB152" s="41" t="n">
        <f aca="false">AP152*1000000</f>
        <v>167425.620216031</v>
      </c>
      <c r="BC152" s="39" t="n">
        <f aca="false">AQ152*1000000</f>
        <v>3591.96430259205</v>
      </c>
      <c r="BD152" s="40" t="n">
        <f aca="false">AR152*1000000</f>
        <v>38973.7095076466</v>
      </c>
      <c r="BE152" s="40" t="n">
        <f aca="false">AS152*1000000</f>
        <v>136.662691774371</v>
      </c>
      <c r="BF152" s="40" t="n">
        <f aca="false">AT152*1000000</f>
        <v>8190.39512384895</v>
      </c>
      <c r="BG152" s="40" t="n">
        <f aca="false">AU152*1000000</f>
        <v>11700564.4626414</v>
      </c>
      <c r="BH152" s="41" t="n">
        <f aca="false">AV152*1000000</f>
        <v>458.70032935899</v>
      </c>
      <c r="BI152" s="0" t="n">
        <v>0.1</v>
      </c>
      <c r="BJ152" s="0" t="n">
        <f aca="false">R152*BI152</f>
        <v>222432.605670005</v>
      </c>
      <c r="BK152" s="0" t="n">
        <v>0.1</v>
      </c>
      <c r="BL152" s="0" t="n">
        <f aca="false">AI152*BK152</f>
        <v>115.909146341463</v>
      </c>
      <c r="BM152" s="45" t="n">
        <v>491.492522079561</v>
      </c>
      <c r="BN152" s="45" t="n">
        <v>4911.75996922289</v>
      </c>
      <c r="BO152" s="45" t="n">
        <v>16.2785205146239</v>
      </c>
      <c r="BP152" s="45" t="n">
        <v>537.6</v>
      </c>
      <c r="BQ152" s="45" t="n">
        <v>384000</v>
      </c>
      <c r="BR152" s="0" t="n">
        <f aca="false">AJ152*0.1</f>
        <v>1.42E-005</v>
      </c>
      <c r="BS152" s="0" t="n">
        <f aca="false">((((BJ152/R152)^2)+((BM152/AD152)^2))^(1/2))*AK152</f>
        <v>1.10107304048207</v>
      </c>
      <c r="BT152" s="0" t="n">
        <f aca="false">((((BJ152/R152)^2)+((BN152/AE152)^2))^(1/2))*AL152</f>
        <v>11.017577682898</v>
      </c>
      <c r="BU152" s="0" t="n">
        <f aca="false">((((BJ152/R152)^2)+((BO152/AF152)^2))^(1/2))*AM152</f>
        <v>0.0365507138391178</v>
      </c>
      <c r="BV152" s="0" t="n">
        <f aca="false">((((BJ152/R152)^2)+((BP152/AG152)^2))^(1/2))*AN152</f>
        <v>1.23260004370782</v>
      </c>
      <c r="BW152" s="0" t="n">
        <f aca="false">((((BJ152/R152)^2)+((BQ152/AH152)^2))^(1/2))*AO152</f>
        <v>954.95889924583</v>
      </c>
      <c r="BX152" s="46" t="n">
        <f aca="false">((((BL152/AI152)^2)+((BR152/AJ152)^2))^(1/2))*AP152</f>
        <v>0.0236775582798239</v>
      </c>
    </row>
    <row r="153" customFormat="false" ht="60" hidden="false" customHeight="true" outlineLevel="0" collapsed="false">
      <c r="A153" s="24" t="n">
        <v>4.6390456250176</v>
      </c>
      <c r="B153" s="24" t="n">
        <v>-74.1101481757139</v>
      </c>
      <c r="C153" s="47" t="n">
        <v>28</v>
      </c>
      <c r="D153" s="47" t="n">
        <v>28</v>
      </c>
      <c r="E153" s="47" t="n">
        <v>1863</v>
      </c>
      <c r="F153" s="27" t="s">
        <v>485</v>
      </c>
      <c r="G153" s="28" t="s">
        <v>486</v>
      </c>
      <c r="H153" s="27" t="s">
        <v>487</v>
      </c>
      <c r="I153" s="28" t="s">
        <v>155</v>
      </c>
      <c r="J153" s="28" t="s">
        <v>65</v>
      </c>
      <c r="K153" s="28" t="n">
        <v>700</v>
      </c>
      <c r="L153" s="28"/>
      <c r="M153" s="28" t="n">
        <v>1996</v>
      </c>
      <c r="N153" s="29" t="s">
        <v>67</v>
      </c>
      <c r="O153" s="29" t="s">
        <v>108</v>
      </c>
      <c r="P153" s="56" t="n">
        <v>0.00426891489573758</v>
      </c>
      <c r="Q153" s="31" t="n">
        <v>1093333.33333333</v>
      </c>
      <c r="R153" s="31" t="n">
        <v>1112163.02835002</v>
      </c>
      <c r="S153" s="29" t="s">
        <v>69</v>
      </c>
      <c r="T153" s="29"/>
      <c r="U153" s="29"/>
      <c r="V153" s="48" t="n">
        <f aca="false">IF(S153="m3_año",R153,IF(OR(O153="CG1",O153="CG3",O153="HG2"),T153,R153))</f>
        <v>1112163.02835002</v>
      </c>
      <c r="W153" s="28" t="n">
        <v>365</v>
      </c>
      <c r="X153" s="32" t="s">
        <v>98</v>
      </c>
      <c r="Y153" s="28"/>
      <c r="Z153" s="28" t="n">
        <v>2920</v>
      </c>
      <c r="AA153" s="32" t="s">
        <v>488</v>
      </c>
      <c r="AB153" s="32" t="s">
        <v>490</v>
      </c>
      <c r="AC153" s="33" t="s">
        <v>72</v>
      </c>
      <c r="AD153" s="33" t="n">
        <f aca="false">VLOOKUP($O153,Parámetros!$B$4:$H$25,3,0)</f>
        <v>589.42211574465</v>
      </c>
      <c r="AE153" s="33" t="n">
        <f aca="false">VLOOKUP($O153,Parámetros!$B$4:$H$25,4,0)</f>
        <v>6395.37711993333</v>
      </c>
      <c r="AF153" s="33" t="n">
        <f aca="false">VLOOKUP($O153,Parámetros!$B$4:$H$25,5,0)</f>
        <v>22.4256162208741</v>
      </c>
      <c r="AG153" s="33" t="n">
        <f aca="false">VLOOKUP($O153,Parámetros!$B$4:$H$25,6,0)</f>
        <v>1344</v>
      </c>
      <c r="AH153" s="33" t="n">
        <f aca="false">VLOOKUP($O153,Parámetros!$B$4:$H$25,7,0)</f>
        <v>1920000</v>
      </c>
      <c r="AI153" s="2" t="n">
        <v>1159.09146341463</v>
      </c>
      <c r="AJ153" s="2" t="n">
        <v>0.000142</v>
      </c>
      <c r="AK153" s="34" t="n">
        <f aca="false">AD153*V153/1000000000</f>
        <v>0.655533485223046</v>
      </c>
      <c r="AL153" s="34" t="n">
        <f aca="false">AE153*V153/1000000000</f>
        <v>7.11270198514548</v>
      </c>
      <c r="AM153" s="34" t="n">
        <f aca="false">AF153*V153/1000000000</f>
        <v>0.0249409412488227</v>
      </c>
      <c r="AN153" s="34" t="n">
        <f aca="false">AG153*V153/1000000000</f>
        <v>1.49474711010243</v>
      </c>
      <c r="AO153" s="34" t="n">
        <f aca="false">AH153*V153/1000000000</f>
        <v>2135.35301443204</v>
      </c>
      <c r="AP153" s="35" t="n">
        <f aca="false">AJ153*AI153*EXP(P153*4)</f>
        <v>0.167425620216031</v>
      </c>
      <c r="AQ153" s="36" t="n">
        <f aca="false">AK153/W153</f>
        <v>0.00179598215129602</v>
      </c>
      <c r="AR153" s="37" t="n">
        <f aca="false">AL153/W153</f>
        <v>0.0194868547538232</v>
      </c>
      <c r="AS153" s="37" t="n">
        <f aca="false">AM153/W153</f>
        <v>6.83313458871854E-005</v>
      </c>
      <c r="AT153" s="37" t="n">
        <f aca="false">AN153/W153</f>
        <v>0.00409519756192446</v>
      </c>
      <c r="AU153" s="37" t="n">
        <f aca="false">AO153/W153</f>
        <v>5.85028223132065</v>
      </c>
      <c r="AV153" s="49" t="n">
        <f aca="false">AP153/W153</f>
        <v>0.00045870032935899</v>
      </c>
      <c r="AW153" s="39" t="n">
        <f aca="false">AK153*1000000</f>
        <v>655533.485223046</v>
      </c>
      <c r="AX153" s="40" t="n">
        <f aca="false">AL153*1000000</f>
        <v>7112701.98514548</v>
      </c>
      <c r="AY153" s="40" t="n">
        <f aca="false">AM153*1000000</f>
        <v>24940.9412488227</v>
      </c>
      <c r="AZ153" s="40" t="n">
        <f aca="false">AN153*1000000</f>
        <v>1494747.11010243</v>
      </c>
      <c r="BA153" s="40" t="n">
        <f aca="false">AO153*1000000</f>
        <v>2135353014.43204</v>
      </c>
      <c r="BB153" s="41" t="n">
        <f aca="false">AP153*1000000</f>
        <v>167425.620216031</v>
      </c>
      <c r="BC153" s="39" t="n">
        <f aca="false">AQ153*1000000</f>
        <v>1795.98215129602</v>
      </c>
      <c r="BD153" s="40" t="n">
        <f aca="false">AR153*1000000</f>
        <v>19486.8547538232</v>
      </c>
      <c r="BE153" s="40" t="n">
        <f aca="false">AS153*1000000</f>
        <v>68.3313458871854</v>
      </c>
      <c r="BF153" s="40" t="n">
        <f aca="false">AT153*1000000</f>
        <v>4095.19756192446</v>
      </c>
      <c r="BG153" s="40" t="n">
        <f aca="false">AU153*1000000</f>
        <v>5850282.23132065</v>
      </c>
      <c r="BH153" s="41" t="n">
        <f aca="false">AV153*1000000</f>
        <v>458.70032935899</v>
      </c>
      <c r="BI153" s="0" t="n">
        <v>0.1</v>
      </c>
      <c r="BJ153" s="0" t="n">
        <f aca="false">R153*BI153</f>
        <v>111216.302835002</v>
      </c>
      <c r="BK153" s="0" t="n">
        <v>0.1</v>
      </c>
      <c r="BL153" s="0" t="n">
        <f aca="false">AI153*BK153</f>
        <v>115.909146341463</v>
      </c>
      <c r="BM153" s="45" t="n">
        <v>491.492522079561</v>
      </c>
      <c r="BN153" s="45" t="n">
        <v>4911.75996922289</v>
      </c>
      <c r="BO153" s="45" t="n">
        <v>16.2785205146239</v>
      </c>
      <c r="BP153" s="45" t="n">
        <v>537.6</v>
      </c>
      <c r="BQ153" s="45" t="n">
        <v>384000</v>
      </c>
      <c r="BR153" s="0" t="n">
        <f aca="false">AJ153*0.1</f>
        <v>1.42E-005</v>
      </c>
      <c r="BS153" s="0" t="n">
        <f aca="false">((((BJ153/R153)^2)+((BM153/AD153)^2))^(1/2))*AK153</f>
        <v>0.550536520241035</v>
      </c>
      <c r="BT153" s="0" t="n">
        <f aca="false">((((BJ153/R153)^2)+((BN153/AE153)^2))^(1/2))*AL153</f>
        <v>5.50878884144899</v>
      </c>
      <c r="BU153" s="0" t="n">
        <f aca="false">((((BJ153/R153)^2)+((BO153/AF153)^2))^(1/2))*AM153</f>
        <v>0.0182753569195588</v>
      </c>
      <c r="BV153" s="0" t="n">
        <f aca="false">((((BJ153/R153)^2)+((BP153/AG153)^2))^(1/2))*AN153</f>
        <v>0.616300021853906</v>
      </c>
      <c r="BW153" s="0" t="n">
        <f aca="false">((((BJ153/R153)^2)+((BQ153/AH153)^2))^(1/2))*AO153</f>
        <v>477.479449622913</v>
      </c>
      <c r="BX153" s="46" t="n">
        <f aca="false">((((BL153/AI153)^2)+((BR153/AJ153)^2))^(1/2))*AP153</f>
        <v>0.0236775582798239</v>
      </c>
    </row>
    <row r="154" customFormat="false" ht="60" hidden="false" customHeight="true" outlineLevel="0" collapsed="false">
      <c r="A154" s="24" t="n">
        <v>4.6390456250176</v>
      </c>
      <c r="B154" s="24" t="n">
        <v>-74.1101481757139</v>
      </c>
      <c r="C154" s="47" t="n">
        <v>28</v>
      </c>
      <c r="D154" s="47" t="n">
        <v>28</v>
      </c>
      <c r="E154" s="47" t="n">
        <v>1863</v>
      </c>
      <c r="F154" s="27" t="s">
        <v>485</v>
      </c>
      <c r="G154" s="28" t="s">
        <v>486</v>
      </c>
      <c r="H154" s="27" t="s">
        <v>487</v>
      </c>
      <c r="I154" s="28" t="s">
        <v>155</v>
      </c>
      <c r="J154" s="28" t="s">
        <v>65</v>
      </c>
      <c r="K154" s="28" t="n">
        <v>355.7</v>
      </c>
      <c r="L154" s="28"/>
      <c r="M154" s="28" t="n">
        <v>2000</v>
      </c>
      <c r="N154" s="29" t="s">
        <v>67</v>
      </c>
      <c r="O154" s="29" t="s">
        <v>104</v>
      </c>
      <c r="P154" s="56" t="n">
        <v>0.00426891489573758</v>
      </c>
      <c r="Q154" s="31" t="n">
        <v>73440</v>
      </c>
      <c r="R154" s="31" t="n">
        <v>74704.8043920967</v>
      </c>
      <c r="S154" s="29" t="s">
        <v>69</v>
      </c>
      <c r="T154" s="29"/>
      <c r="U154" s="29"/>
      <c r="V154" s="48" t="n">
        <f aca="false">IF(S154="m3_año",R154,IF(OR(O154="CG1",O154="CG3",O154="HG2"),T154,R154))</f>
        <v>74704.8043920967</v>
      </c>
      <c r="W154" s="28" t="n">
        <v>365</v>
      </c>
      <c r="X154" s="32" t="s">
        <v>98</v>
      </c>
      <c r="Y154" s="28"/>
      <c r="Z154" s="28" t="n">
        <v>1464</v>
      </c>
      <c r="AA154" s="32" t="s">
        <v>488</v>
      </c>
      <c r="AB154" s="32" t="s">
        <v>490</v>
      </c>
      <c r="AC154" s="33" t="s">
        <v>72</v>
      </c>
      <c r="AD154" s="33" t="n">
        <f aca="false">VLOOKUP($O154,Parámetros!$B$4:$H$25,3,0)</f>
        <v>237.180556877129</v>
      </c>
      <c r="AE154" s="33" t="n">
        <f aca="false">VLOOKUP($O154,Parámetros!$B$4:$H$25,4,0)</f>
        <v>787.658122005433</v>
      </c>
      <c r="AF154" s="33" t="n">
        <f aca="false">VLOOKUP($O154,Parámetros!$B$4:$H$25,5,0)</f>
        <v>0.504400709065075</v>
      </c>
      <c r="AG154" s="33" t="n">
        <f aca="false">VLOOKUP($O154,Parámetros!$B$4:$H$25,6,0)</f>
        <v>1344</v>
      </c>
      <c r="AH154" s="33" t="n">
        <f aca="false">VLOOKUP($O154,Parámetros!$B$4:$H$25,7,0)</f>
        <v>1920000</v>
      </c>
      <c r="AI154" s="2" t="n">
        <v>1159.09146341463</v>
      </c>
      <c r="AJ154" s="2" t="n">
        <v>0.000142</v>
      </c>
      <c r="AK154" s="34" t="n">
        <f aca="false">AD154*V154/1000000000</f>
        <v>0.0177185271071145</v>
      </c>
      <c r="AL154" s="34" t="n">
        <f aca="false">AE154*V154/1000000000</f>
        <v>0.0588418459322621</v>
      </c>
      <c r="AM154" s="34" t="n">
        <f aca="false">AF154*V154/1000000000</f>
        <v>3.76811563059413E-005</v>
      </c>
      <c r="AN154" s="34" t="n">
        <f aca="false">AG154*V154/1000000000</f>
        <v>0.100403257102978</v>
      </c>
      <c r="AO154" s="34" t="n">
        <f aca="false">AH154*V154/1000000000</f>
        <v>143.433224432826</v>
      </c>
      <c r="AP154" s="35" t="n">
        <f aca="false">AJ154*AI154*EXP(P154*4)</f>
        <v>0.167425620216031</v>
      </c>
      <c r="AQ154" s="36" t="n">
        <f aca="false">AK154/W154</f>
        <v>4.85439098825054E-005</v>
      </c>
      <c r="AR154" s="37" t="n">
        <f aca="false">AL154/W154</f>
        <v>0.000161210536800718</v>
      </c>
      <c r="AS154" s="37" t="n">
        <f aca="false">AM154/W154</f>
        <v>1.03236044673812E-007</v>
      </c>
      <c r="AT154" s="37" t="n">
        <f aca="false">AN154/W154</f>
        <v>0.000275077416720487</v>
      </c>
      <c r="AU154" s="37" t="n">
        <f aca="false">AO154/W154</f>
        <v>0.392967738172125</v>
      </c>
      <c r="AV154" s="49" t="n">
        <f aca="false">AP154/W154</f>
        <v>0.00045870032935899</v>
      </c>
      <c r="AW154" s="39" t="n">
        <f aca="false">AK154*1000000</f>
        <v>17718.5271071145</v>
      </c>
      <c r="AX154" s="40" t="n">
        <f aca="false">AL154*1000000</f>
        <v>58841.8459322621</v>
      </c>
      <c r="AY154" s="40" t="n">
        <f aca="false">AM154*1000000</f>
        <v>37.6811563059413</v>
      </c>
      <c r="AZ154" s="40" t="n">
        <f aca="false">AN154*1000000</f>
        <v>100403.257102978</v>
      </c>
      <c r="BA154" s="40" t="n">
        <f aca="false">AO154*1000000</f>
        <v>143433224.432826</v>
      </c>
      <c r="BB154" s="41" t="n">
        <f aca="false">AP154*1000000</f>
        <v>167425.620216031</v>
      </c>
      <c r="BC154" s="39" t="n">
        <f aca="false">AQ154*1000000</f>
        <v>48.5439098825054</v>
      </c>
      <c r="BD154" s="40" t="n">
        <f aca="false">AR154*1000000</f>
        <v>161.210536800718</v>
      </c>
      <c r="BE154" s="40" t="n">
        <f aca="false">AS154*1000000</f>
        <v>0.103236044673812</v>
      </c>
      <c r="BF154" s="40" t="n">
        <f aca="false">AT154*1000000</f>
        <v>275.077416720487</v>
      </c>
      <c r="BG154" s="40" t="n">
        <f aca="false">AU154*1000000</f>
        <v>392967.738172125</v>
      </c>
      <c r="BH154" s="41" t="n">
        <f aca="false">AV154*1000000</f>
        <v>458.70032935899</v>
      </c>
      <c r="BI154" s="0" t="n">
        <v>0.1</v>
      </c>
      <c r="BJ154" s="0" t="n">
        <f aca="false">R154*BI154</f>
        <v>7470.48043920967</v>
      </c>
      <c r="BK154" s="0" t="n">
        <v>0.1</v>
      </c>
      <c r="BL154" s="0" t="n">
        <f aca="false">AI154*BK154</f>
        <v>115.909146341463</v>
      </c>
      <c r="BM154" s="45" t="n">
        <v>233.996718041948</v>
      </c>
      <c r="BN154" s="45" t="n">
        <v>664.659238488896</v>
      </c>
      <c r="BO154" s="45" t="n">
        <v>0.404400709065075</v>
      </c>
      <c r="BP154" s="45" t="n">
        <v>537.6</v>
      </c>
      <c r="BQ154" s="45" t="n">
        <v>384000</v>
      </c>
      <c r="BR154" s="0" t="n">
        <f aca="false">AJ154*0.1</f>
        <v>1.42E-005</v>
      </c>
      <c r="BS154" s="0" t="n">
        <f aca="false">((((BJ154/R154)^2)+((BM154/AD154)^2))^(1/2))*AK154</f>
        <v>0.0175702476381993</v>
      </c>
      <c r="BT154" s="0" t="n">
        <f aca="false">((((BJ154/R154)^2)+((BN154/AE154)^2))^(1/2))*AL154</f>
        <v>0.050000677113481</v>
      </c>
      <c r="BU154" s="0" t="n">
        <f aca="false">((((BJ154/R154)^2)+((BO154/AF154)^2))^(1/2))*AM154</f>
        <v>3.04447636175788E-005</v>
      </c>
      <c r="BV154" s="0" t="n">
        <f aca="false">((((BJ154/R154)^2)+((BP154/AG154)^2))^(1/2))*AN154</f>
        <v>0.0413973234191625</v>
      </c>
      <c r="BW154" s="0" t="n">
        <f aca="false">((((BJ154/R154)^2)+((BQ154/AH154)^2))^(1/2))*AO154</f>
        <v>32.0726440063782</v>
      </c>
      <c r="BX154" s="46" t="n">
        <f aca="false">((((BL154/AI154)^2)+((BR154/AJ154)^2))^(1/2))*AP154</f>
        <v>0.0236775582798239</v>
      </c>
    </row>
    <row r="155" customFormat="false" ht="60" hidden="false" customHeight="true" outlineLevel="0" collapsed="false">
      <c r="A155" s="24" t="n">
        <v>4.6390456250176</v>
      </c>
      <c r="B155" s="24" t="n">
        <v>-74.1101481757139</v>
      </c>
      <c r="C155" s="47" t="n">
        <v>28</v>
      </c>
      <c r="D155" s="47" t="n">
        <v>28</v>
      </c>
      <c r="E155" s="47" t="n">
        <v>1863</v>
      </c>
      <c r="F155" s="27" t="s">
        <v>485</v>
      </c>
      <c r="G155" s="28" t="s">
        <v>486</v>
      </c>
      <c r="H155" s="27" t="s">
        <v>487</v>
      </c>
      <c r="I155" s="28" t="s">
        <v>155</v>
      </c>
      <c r="J155" s="28" t="s">
        <v>65</v>
      </c>
      <c r="K155" s="33" t="n">
        <v>189.71</v>
      </c>
      <c r="L155" s="33"/>
      <c r="M155" s="33" t="n">
        <v>1992</v>
      </c>
      <c r="N155" s="29" t="s">
        <v>67</v>
      </c>
      <c r="O155" s="29" t="s">
        <v>108</v>
      </c>
      <c r="P155" s="56" t="n">
        <v>0.00426891489573758</v>
      </c>
      <c r="Q155" s="31" t="n">
        <v>43776</v>
      </c>
      <c r="R155" s="31" t="n">
        <v>44529.9226180341</v>
      </c>
      <c r="S155" s="29" t="s">
        <v>69</v>
      </c>
      <c r="T155" s="29"/>
      <c r="U155" s="29"/>
      <c r="V155" s="48" t="n">
        <f aca="false">IF(S155="m3_año",R155,IF(OR(O155="CG1",O155="CG3",O155="HG2"),T155,R155))</f>
        <v>44529.9226180341</v>
      </c>
      <c r="W155" s="28" t="n">
        <v>365</v>
      </c>
      <c r="X155" s="32" t="s">
        <v>491</v>
      </c>
      <c r="Y155" s="27"/>
      <c r="Z155" s="28" t="n">
        <v>1464</v>
      </c>
      <c r="AA155" s="62" t="s">
        <v>488</v>
      </c>
      <c r="AB155" s="62" t="s">
        <v>490</v>
      </c>
      <c r="AC155" s="33" t="s">
        <v>72</v>
      </c>
      <c r="AD155" s="33" t="n">
        <f aca="false">VLOOKUP($O155,Parámetros!$B$4:$H$25,3,0)</f>
        <v>589.42211574465</v>
      </c>
      <c r="AE155" s="33" t="n">
        <f aca="false">VLOOKUP($O155,Parámetros!$B$4:$H$25,4,0)</f>
        <v>6395.37711993333</v>
      </c>
      <c r="AF155" s="33" t="n">
        <f aca="false">VLOOKUP($O155,Parámetros!$B$4:$H$25,5,0)</f>
        <v>22.4256162208741</v>
      </c>
      <c r="AG155" s="33" t="n">
        <f aca="false">VLOOKUP($O155,Parámetros!$B$4:$H$25,6,0)</f>
        <v>1344</v>
      </c>
      <c r="AH155" s="33" t="n">
        <f aca="false">VLOOKUP($O155,Parámetros!$B$4:$H$25,7,0)</f>
        <v>1920000</v>
      </c>
      <c r="AI155" s="2" t="n">
        <v>1159.09146341463</v>
      </c>
      <c r="AJ155" s="2" t="n">
        <v>0.000142</v>
      </c>
      <c r="AK155" s="34" t="n">
        <f aca="false">AD155*V155/1000000000</f>
        <v>0.0262469212034672</v>
      </c>
      <c r="AL155" s="34" t="n">
        <f aca="false">AE155*V155/1000000000</f>
        <v>0.284785648263777</v>
      </c>
      <c r="AM155" s="34" t="n">
        <f aca="false">AF155*V155/1000000000</f>
        <v>0.000998610954977254</v>
      </c>
      <c r="AN155" s="34" t="n">
        <f aca="false">AG155*V155/1000000000</f>
        <v>0.0598482159986378</v>
      </c>
      <c r="AO155" s="34" t="n">
        <f aca="false">AH155*V155/1000000000</f>
        <v>85.4974514266255</v>
      </c>
      <c r="AP155" s="35" t="n">
        <f aca="false">AJ155*AI155*EXP(P155*4)</f>
        <v>0.167425620216031</v>
      </c>
      <c r="AQ155" s="36" t="n">
        <f aca="false">AK155/W155</f>
        <v>7.19093731601841E-005</v>
      </c>
      <c r="AR155" s="37" t="n">
        <f aca="false">AL155/W155</f>
        <v>0.000780234652777471</v>
      </c>
      <c r="AS155" s="37" t="n">
        <f aca="false">AM155/W155</f>
        <v>2.73592042459522E-006</v>
      </c>
      <c r="AT155" s="37" t="n">
        <f aca="false">AN155/W155</f>
        <v>0.000163967715064761</v>
      </c>
      <c r="AU155" s="37" t="n">
        <f aca="false">AO155/W155</f>
        <v>0.234239592949659</v>
      </c>
      <c r="AV155" s="49" t="n">
        <f aca="false">AP155/W155</f>
        <v>0.00045870032935899</v>
      </c>
      <c r="AW155" s="39" t="n">
        <f aca="false">AK155*1000000</f>
        <v>26246.9212034672</v>
      </c>
      <c r="AX155" s="40" t="n">
        <f aca="false">AL155*1000000</f>
        <v>284785.648263777</v>
      </c>
      <c r="AY155" s="40" t="n">
        <f aca="false">AM155*1000000</f>
        <v>998.610954977254</v>
      </c>
      <c r="AZ155" s="40" t="n">
        <f aca="false">AN155*1000000</f>
        <v>59848.2159986378</v>
      </c>
      <c r="BA155" s="40" t="n">
        <f aca="false">AO155*1000000</f>
        <v>85497451.4266255</v>
      </c>
      <c r="BB155" s="41" t="n">
        <f aca="false">AP155*1000000</f>
        <v>167425.620216031</v>
      </c>
      <c r="BC155" s="39" t="n">
        <f aca="false">AQ155*1000000</f>
        <v>71.9093731601841</v>
      </c>
      <c r="BD155" s="40" t="n">
        <f aca="false">AR155*1000000</f>
        <v>780.234652777471</v>
      </c>
      <c r="BE155" s="40" t="n">
        <f aca="false">AS155*1000000</f>
        <v>2.73592042459522</v>
      </c>
      <c r="BF155" s="40" t="n">
        <f aca="false">AT155*1000000</f>
        <v>163.967715064761</v>
      </c>
      <c r="BG155" s="40" t="n">
        <f aca="false">AU155*1000000</f>
        <v>234239.592949659</v>
      </c>
      <c r="BH155" s="41" t="n">
        <f aca="false">AV155*1000000</f>
        <v>458.70032935899</v>
      </c>
      <c r="BI155" s="0" t="n">
        <v>0.1</v>
      </c>
      <c r="BJ155" s="0" t="n">
        <f aca="false">R155*BI155</f>
        <v>4452.99226180341</v>
      </c>
      <c r="BK155" s="0" t="n">
        <v>0.1</v>
      </c>
      <c r="BL155" s="0" t="n">
        <f aca="false">AI155*BK155</f>
        <v>115.909146341463</v>
      </c>
      <c r="BM155" s="45" t="n">
        <v>491.492522079561</v>
      </c>
      <c r="BN155" s="45" t="n">
        <v>4911.75996922289</v>
      </c>
      <c r="BO155" s="45" t="n">
        <v>16.2785205146239</v>
      </c>
      <c r="BP155" s="45" t="n">
        <v>537.6</v>
      </c>
      <c r="BQ155" s="45" t="n">
        <v>384000</v>
      </c>
      <c r="BR155" s="0" t="n">
        <f aca="false">AJ155*0.1</f>
        <v>1.42E-005</v>
      </c>
      <c r="BS155" s="0" t="n">
        <f aca="false">((((BJ155/R155)^2)+((BM155/AD155)^2))^(1/2))*AK155</f>
        <v>0.0220429451616509</v>
      </c>
      <c r="BT155" s="0" t="n">
        <f aca="false">((((BJ155/R155)^2)+((BN155/AE155)^2))^(1/2))*AL155</f>
        <v>0.22056653078348</v>
      </c>
      <c r="BU155" s="0" t="n">
        <f aca="false">((((BJ155/R155)^2)+((BO155/AF155)^2))^(1/2))*AM155</f>
        <v>0.00073172746144263</v>
      </c>
      <c r="BV155" s="0" t="n">
        <f aca="false">((((BJ155/R155)^2)+((BP155/AG155)^2))^(1/2))*AN155</f>
        <v>0.0246760516067165</v>
      </c>
      <c r="BW155" s="0" t="n">
        <f aca="false">((((BJ155/R155)^2)+((BQ155/AH155)^2))^(1/2))*AO155</f>
        <v>19.1178113292921</v>
      </c>
      <c r="BX155" s="46" t="n">
        <f aca="false">((((BL155/AI155)^2)+((BR155/AJ155)^2))^(1/2))*AP155</f>
        <v>0.0236775582798239</v>
      </c>
    </row>
    <row r="156" customFormat="false" ht="42" hidden="false" customHeight="false" outlineLevel="0" collapsed="false">
      <c r="A156" s="24" t="n">
        <v>4.6390456250176</v>
      </c>
      <c r="B156" s="24" t="n">
        <v>-74.1101481757139</v>
      </c>
      <c r="C156" s="47" t="n">
        <v>28</v>
      </c>
      <c r="D156" s="47" t="n">
        <v>28</v>
      </c>
      <c r="E156" s="47" t="n">
        <v>1863</v>
      </c>
      <c r="F156" s="27" t="s">
        <v>485</v>
      </c>
      <c r="G156" s="28" t="s">
        <v>486</v>
      </c>
      <c r="H156" s="27" t="s">
        <v>487</v>
      </c>
      <c r="I156" s="28" t="s">
        <v>155</v>
      </c>
      <c r="J156" s="28" t="s">
        <v>65</v>
      </c>
      <c r="K156" s="28" t="n">
        <v>189.71</v>
      </c>
      <c r="L156" s="28"/>
      <c r="M156" s="28" t="n">
        <v>1992</v>
      </c>
      <c r="N156" s="29" t="s">
        <v>124</v>
      </c>
      <c r="O156" s="29" t="s">
        <v>125</v>
      </c>
      <c r="P156" s="56" t="n">
        <v>0.00426891489573758</v>
      </c>
      <c r="Q156" s="31" t="n">
        <v>6.81379414770791</v>
      </c>
      <c r="R156" s="31" t="n">
        <v>6.9311432321968</v>
      </c>
      <c r="S156" s="4" t="s">
        <v>69</v>
      </c>
      <c r="T156" s="4"/>
      <c r="U156" s="4"/>
      <c r="V156" s="48" t="n">
        <f aca="false">IF(S156="m3_año",R156,IF(OR(O156="CG1",O156="CG3",O156="HG2"),T156,R156))</f>
        <v>6.9311432321968</v>
      </c>
      <c r="W156" s="28" t="n">
        <v>365</v>
      </c>
      <c r="X156" s="32" t="s">
        <v>491</v>
      </c>
      <c r="Y156" s="28"/>
      <c r="Z156" s="28" t="n">
        <v>1464</v>
      </c>
      <c r="AA156" s="32" t="s">
        <v>488</v>
      </c>
      <c r="AB156" s="32" t="s">
        <v>490</v>
      </c>
      <c r="AC156" s="33" t="s">
        <v>72</v>
      </c>
      <c r="AD156" s="33" t="n">
        <f aca="false">VLOOKUP($O156,Parámetros!$B$4:$H$25,3,0)</f>
        <v>840000</v>
      </c>
      <c r="AE156" s="33" t="n">
        <f aca="false">VLOOKUP($O156,Parámetros!$B$4:$H$25,4,0)</f>
        <v>2400000</v>
      </c>
      <c r="AF156" s="33" t="n">
        <f aca="false">VLOOKUP($O156,Parámetros!$B$4:$H$25,5,0)</f>
        <v>1800000</v>
      </c>
      <c r="AG156" s="33" t="n">
        <f aca="false">VLOOKUP($O156,Parámetros!$B$4:$H$25,6,0)</f>
        <v>600000</v>
      </c>
      <c r="AH156" s="33" t="n">
        <f aca="false">VLOOKUP($O156,Parámetros!$B$4:$H$25,7,0)</f>
        <v>2676000000</v>
      </c>
      <c r="AI156" s="2" t="n">
        <v>1159.09146341463</v>
      </c>
      <c r="AJ156" s="2" t="n">
        <v>0.000142</v>
      </c>
      <c r="AK156" s="34" t="n">
        <f aca="false">AD156*V156/1000000000</f>
        <v>0.00582216031504531</v>
      </c>
      <c r="AL156" s="34" t="n">
        <f aca="false">AE156*V156/1000000000</f>
        <v>0.0166347437572723</v>
      </c>
      <c r="AM156" s="34" t="n">
        <f aca="false">AF156*V156/1000000000</f>
        <v>0.0124760578179542</v>
      </c>
      <c r="AN156" s="34" t="n">
        <f aca="false">AG156*V156/1000000000</f>
        <v>0.00415868593931808</v>
      </c>
      <c r="AO156" s="34" t="n">
        <f aca="false">AH156*V156/1000000000</f>
        <v>18.5477392893586</v>
      </c>
      <c r="AP156" s="35" t="n">
        <f aca="false">AJ156*AI156*EXP(P156*4)</f>
        <v>0.167425620216031</v>
      </c>
      <c r="AQ156" s="36" t="n">
        <f aca="false">AK156/W156</f>
        <v>1.59511241508091E-005</v>
      </c>
      <c r="AR156" s="37" t="n">
        <f aca="false">AL156/W156</f>
        <v>4.55746404308831E-005</v>
      </c>
      <c r="AS156" s="37" t="n">
        <f aca="false">AM156/W156</f>
        <v>3.41809803231623E-005</v>
      </c>
      <c r="AT156" s="37" t="n">
        <f aca="false">AN156/W156</f>
        <v>1.13936601077208E-005</v>
      </c>
      <c r="AU156" s="37" t="n">
        <f aca="false">AO156/W156</f>
        <v>0.0508157240804346</v>
      </c>
      <c r="AV156" s="49" t="n">
        <f aca="false">AP156/W156</f>
        <v>0.00045870032935899</v>
      </c>
      <c r="AW156" s="39" t="n">
        <f aca="false">AK156*1000000</f>
        <v>5822.16031504531</v>
      </c>
      <c r="AX156" s="40" t="n">
        <f aca="false">AL156*1000000</f>
        <v>16634.7437572723</v>
      </c>
      <c r="AY156" s="40" t="n">
        <f aca="false">AM156*1000000</f>
        <v>12476.0578179542</v>
      </c>
      <c r="AZ156" s="40" t="n">
        <f aca="false">AN156*1000000</f>
        <v>4158.68593931808</v>
      </c>
      <c r="BA156" s="40" t="n">
        <f aca="false">AO156*1000000</f>
        <v>18547739.2893586</v>
      </c>
      <c r="BB156" s="41" t="n">
        <f aca="false">AP156*1000000</f>
        <v>167425.620216031</v>
      </c>
      <c r="BC156" s="39" t="n">
        <f aca="false">AQ156*1000000</f>
        <v>15.9511241508091</v>
      </c>
      <c r="BD156" s="40" t="n">
        <f aca="false">AR156*1000000</f>
        <v>45.5746404308831</v>
      </c>
      <c r="BE156" s="40" t="n">
        <f aca="false">AS156*1000000</f>
        <v>34.1809803231623</v>
      </c>
      <c r="BF156" s="40" t="n">
        <f aca="false">AT156*1000000</f>
        <v>11.3936601077208</v>
      </c>
      <c r="BG156" s="40" t="n">
        <f aca="false">AU156*1000000</f>
        <v>50815.7240804346</v>
      </c>
      <c r="BH156" s="41" t="n">
        <f aca="false">AV156*1000000</f>
        <v>458.70032935899</v>
      </c>
      <c r="BI156" s="0" t="n">
        <v>0.1</v>
      </c>
      <c r="BJ156" s="0" t="n">
        <f aca="false">R156*BI156</f>
        <v>0.69311432321968</v>
      </c>
      <c r="BK156" s="0" t="n">
        <v>0.1</v>
      </c>
      <c r="BL156" s="0" t="n">
        <f aca="false">AI156*BK156</f>
        <v>115.909146341463</v>
      </c>
      <c r="BM156" s="45" t="n">
        <v>336000</v>
      </c>
      <c r="BN156" s="45" t="n">
        <v>480000</v>
      </c>
      <c r="BO156" s="45" t="n">
        <v>360000</v>
      </c>
      <c r="BP156" s="45" t="n">
        <v>120000</v>
      </c>
      <c r="BQ156" s="45" t="n">
        <v>1070400000</v>
      </c>
      <c r="BR156" s="0" t="n">
        <f aca="false">AJ156*0.1</f>
        <v>1.42E-005</v>
      </c>
      <c r="BS156" s="0" t="n">
        <f aca="false">((((BJ156/R156)^2)+((BM156/AD156)^2))^(1/2))*AK156</f>
        <v>0.00240053819482112</v>
      </c>
      <c r="BT156" s="0" t="n">
        <f aca="false">((((BJ156/R156)^2)+((BN156/AE156)^2))^(1/2))*AL156</f>
        <v>0.00371964178295512</v>
      </c>
      <c r="BU156" s="0" t="n">
        <f aca="false">((((BJ156/R156)^2)+((BO156/AF156)^2))^(1/2))*AM156</f>
        <v>0.00278973133721634</v>
      </c>
      <c r="BV156" s="0" t="n">
        <f aca="false">((((BJ156/R156)^2)+((BP156/AG156)^2))^(1/2))*AN156</f>
        <v>0.000929910445738779</v>
      </c>
      <c r="BW156" s="0" t="n">
        <f aca="false">((((BJ156/R156)^2)+((BQ156/AH156)^2))^(1/2))*AO156</f>
        <v>7.64742882064443</v>
      </c>
      <c r="BX156" s="46" t="n">
        <f aca="false">((((BL156/AI156)^2)+((BR156/AJ156)^2))^(1/2))*AP156</f>
        <v>0.0236775582798239</v>
      </c>
    </row>
    <row r="157" customFormat="false" ht="15" hidden="false" customHeight="true" outlineLevel="0" collapsed="false">
      <c r="A157" s="24" t="n">
        <v>4.64221780069754</v>
      </c>
      <c r="B157" s="24" t="n">
        <v>-74.1159472445293</v>
      </c>
      <c r="C157" s="47" t="n">
        <v>27</v>
      </c>
      <c r="D157" s="47" t="n">
        <v>29</v>
      </c>
      <c r="E157" s="47" t="n">
        <v>1875</v>
      </c>
      <c r="F157" s="27" t="s">
        <v>492</v>
      </c>
      <c r="G157" s="28" t="s">
        <v>493</v>
      </c>
      <c r="H157" s="27" t="s">
        <v>494</v>
      </c>
      <c r="I157" s="28" t="s">
        <v>155</v>
      </c>
      <c r="J157" s="28" t="s">
        <v>65</v>
      </c>
      <c r="K157" s="28" t="n">
        <v>200</v>
      </c>
      <c r="L157" s="28"/>
      <c r="M157" s="28" t="n">
        <v>1992</v>
      </c>
      <c r="N157" s="29" t="s">
        <v>67</v>
      </c>
      <c r="O157" s="29" t="s">
        <v>108</v>
      </c>
      <c r="P157" s="56" t="n">
        <v>0.00426891489573758</v>
      </c>
      <c r="Q157" s="31" t="n">
        <v>768750</v>
      </c>
      <c r="R157" s="31" t="n">
        <v>781989.62930861</v>
      </c>
      <c r="S157" s="29" t="s">
        <v>69</v>
      </c>
      <c r="T157" s="29"/>
      <c r="U157" s="29"/>
      <c r="V157" s="48" t="n">
        <f aca="false">IF(S157="m3_año",R157,IF(OR(O157="CG1",O157="CG3",O157="HG2"),T157,R157))</f>
        <v>781989.62930861</v>
      </c>
      <c r="W157" s="28" t="n">
        <v>365</v>
      </c>
      <c r="X157" s="32" t="s">
        <v>98</v>
      </c>
      <c r="Y157" s="28"/>
      <c r="Z157" s="28" t="n">
        <v>2920</v>
      </c>
      <c r="AA157" s="32" t="s">
        <v>495</v>
      </c>
      <c r="AB157" s="32" t="s">
        <v>496</v>
      </c>
      <c r="AC157" s="33" t="s">
        <v>72</v>
      </c>
      <c r="AD157" s="33" t="n">
        <f aca="false">VLOOKUP($O157,Parámetros!$B$4:$H$25,3,0)</f>
        <v>589.42211574465</v>
      </c>
      <c r="AE157" s="33" t="n">
        <f aca="false">VLOOKUP($O157,Parámetros!$B$4:$H$25,4,0)</f>
        <v>6395.37711993333</v>
      </c>
      <c r="AF157" s="33" t="n">
        <f aca="false">VLOOKUP($O157,Parámetros!$B$4:$H$25,5,0)</f>
        <v>22.4256162208741</v>
      </c>
      <c r="AG157" s="33" t="n">
        <f aca="false">VLOOKUP($O157,Parámetros!$B$4:$H$25,6,0)</f>
        <v>1344</v>
      </c>
      <c r="AH157" s="33" t="n">
        <f aca="false">VLOOKUP($O157,Parámetros!$B$4:$H$25,7,0)</f>
        <v>1920000</v>
      </c>
      <c r="AI157" s="51" t="n">
        <v>768750</v>
      </c>
      <c r="AJ157" s="52" t="n">
        <v>8.8E-008</v>
      </c>
      <c r="AK157" s="34" t="n">
        <f aca="false">AD157*V157/1000000000</f>
        <v>0.460921981797455</v>
      </c>
      <c r="AL157" s="34" t="n">
        <f aca="false">AE157*V157/1000000000</f>
        <v>5.00111858330543</v>
      </c>
      <c r="AM157" s="34" t="n">
        <f aca="false">AF157*V157/1000000000</f>
        <v>0.0175365993155785</v>
      </c>
      <c r="AN157" s="34" t="n">
        <f aca="false">AG157*V157/1000000000</f>
        <v>1.05099406179077</v>
      </c>
      <c r="AO157" s="34" t="n">
        <f aca="false">AH157*V157/1000000000</f>
        <v>1501.42008827253</v>
      </c>
      <c r="AP157" s="35" t="n">
        <f aca="false">AJ157*AI157*EXP(P157*4)</f>
        <v>0.0688150873791577</v>
      </c>
      <c r="AQ157" s="36" t="n">
        <f aca="false">AK157/W157</f>
        <v>0.00126279995013001</v>
      </c>
      <c r="AR157" s="37" t="n">
        <f aca="false">AL157/W157</f>
        <v>0.013701694748782</v>
      </c>
      <c r="AS157" s="37" t="n">
        <f aca="false">AM157/W157</f>
        <v>4.80454775769274E-005</v>
      </c>
      <c r="AT157" s="37" t="n">
        <f aca="false">AN157/W157</f>
        <v>0.00287943578572814</v>
      </c>
      <c r="AU157" s="37" t="n">
        <f aca="false">AO157/W157</f>
        <v>4.11347969389735</v>
      </c>
      <c r="AV157" s="49" t="n">
        <f aca="false">AP157/W157</f>
        <v>0.000188534485970295</v>
      </c>
      <c r="AW157" s="39" t="n">
        <f aca="false">AK157*1000000</f>
        <v>460921.981797455</v>
      </c>
      <c r="AX157" s="40" t="n">
        <f aca="false">AL157*1000000</f>
        <v>5001118.58330543</v>
      </c>
      <c r="AY157" s="40" t="n">
        <f aca="false">AM157*1000000</f>
        <v>17536.5993155785</v>
      </c>
      <c r="AZ157" s="40" t="n">
        <f aca="false">AN157*1000000</f>
        <v>1050994.06179077</v>
      </c>
      <c r="BA157" s="40" t="n">
        <f aca="false">AO157*1000000</f>
        <v>1501420088.27253</v>
      </c>
      <c r="BB157" s="41" t="n">
        <f aca="false">AP157*1000000</f>
        <v>68815.0873791577</v>
      </c>
      <c r="BC157" s="39" t="n">
        <f aca="false">AQ157*1000000</f>
        <v>1262.79995013002</v>
      </c>
      <c r="BD157" s="40" t="n">
        <f aca="false">AR157*1000000</f>
        <v>13701.694748782</v>
      </c>
      <c r="BE157" s="40" t="n">
        <f aca="false">AS157*1000000</f>
        <v>48.0454775769274</v>
      </c>
      <c r="BF157" s="40" t="n">
        <f aca="false">AT157*1000000</f>
        <v>2879.43578572814</v>
      </c>
      <c r="BG157" s="40" t="n">
        <f aca="false">AU157*1000000</f>
        <v>4113479.69389735</v>
      </c>
      <c r="BH157" s="41" t="n">
        <f aca="false">AV157*1000000</f>
        <v>188.534485970295</v>
      </c>
      <c r="BI157" s="0" t="n">
        <v>0.1</v>
      </c>
      <c r="BJ157" s="0" t="n">
        <f aca="false">R157*BI157</f>
        <v>78198.962930861</v>
      </c>
      <c r="BK157" s="0" t="n">
        <v>0.1</v>
      </c>
      <c r="BL157" s="0" t="n">
        <f aca="false">AI157*BK157</f>
        <v>76875</v>
      </c>
      <c r="BM157" s="45" t="n">
        <v>491.492522079561</v>
      </c>
      <c r="BN157" s="45" t="n">
        <v>4911.75996922289</v>
      </c>
      <c r="BO157" s="45" t="n">
        <v>16.2785205146239</v>
      </c>
      <c r="BP157" s="45" t="n">
        <v>537.6</v>
      </c>
      <c r="BQ157" s="45" t="n">
        <v>384000</v>
      </c>
      <c r="BR157" s="0" t="n">
        <f aca="false">AJ157*0.1</f>
        <v>8.8E-009</v>
      </c>
      <c r="BS157" s="0" t="n">
        <f aca="false">((((BJ157/R157)^2)+((BM157/AD157)^2))^(1/2))*AK157</f>
        <v>0.387095990794479</v>
      </c>
      <c r="BT157" s="0" t="n">
        <f aca="false">((((BJ157/R157)^2)+((BN157/AE157)^2))^(1/2))*AL157</f>
        <v>3.87336715414383</v>
      </c>
      <c r="BU157" s="0" t="n">
        <f aca="false">((((BJ157/R157)^2)+((BO157/AF157)^2))^(1/2))*AM157</f>
        <v>0.0128498603340648</v>
      </c>
      <c r="BV157" s="0" t="n">
        <f aca="false">((((BJ157/R157)^2)+((BP157/AG157)^2))^(1/2))*AN157</f>
        <v>0.433335952866029</v>
      </c>
      <c r="BW157" s="0" t="n">
        <f aca="false">((((BJ157/R157)^2)+((BQ157/AH157)^2))^(1/2))*AO157</f>
        <v>335.727738016112</v>
      </c>
      <c r="BX157" s="46" t="n">
        <f aca="false">((((BL157/AI157)^2)+((BR157/AJ157)^2))^(1/2))*AP157</f>
        <v>0.00973192298674945</v>
      </c>
    </row>
    <row r="158" customFormat="false" ht="15" hidden="false" customHeight="true" outlineLevel="0" collapsed="false">
      <c r="A158" s="24" t="n">
        <v>4.64221780069754</v>
      </c>
      <c r="B158" s="24" t="n">
        <v>-74.1159472445293</v>
      </c>
      <c r="C158" s="47" t="n">
        <v>27</v>
      </c>
      <c r="D158" s="47" t="n">
        <v>29</v>
      </c>
      <c r="E158" s="47" t="n">
        <v>1875</v>
      </c>
      <c r="F158" s="27" t="s">
        <v>492</v>
      </c>
      <c r="G158" s="28" t="s">
        <v>493</v>
      </c>
      <c r="H158" s="27" t="s">
        <v>494</v>
      </c>
      <c r="I158" s="28" t="s">
        <v>155</v>
      </c>
      <c r="J158" s="28" t="s">
        <v>65</v>
      </c>
      <c r="K158" s="28" t="n">
        <v>200</v>
      </c>
      <c r="L158" s="28"/>
      <c r="M158" s="28" t="n">
        <v>1980</v>
      </c>
      <c r="N158" s="29" t="s">
        <v>67</v>
      </c>
      <c r="O158" s="29" t="s">
        <v>108</v>
      </c>
      <c r="P158" s="56" t="n">
        <v>0.00426891489573758</v>
      </c>
      <c r="Q158" s="31" t="n">
        <v>768750</v>
      </c>
      <c r="R158" s="31" t="n">
        <v>781989.62930861</v>
      </c>
      <c r="S158" s="29" t="s">
        <v>69</v>
      </c>
      <c r="T158" s="29"/>
      <c r="U158" s="29"/>
      <c r="V158" s="48" t="n">
        <f aca="false">IF(S158="m3_año",R158,IF(OR(O158="CG1",O158="CG3",O158="HG2"),T158,R158))</f>
        <v>781989.62930861</v>
      </c>
      <c r="W158" s="28" t="n">
        <v>365</v>
      </c>
      <c r="X158" s="32" t="s">
        <v>98</v>
      </c>
      <c r="Y158" s="28"/>
      <c r="Z158" s="28" t="n">
        <v>2920</v>
      </c>
      <c r="AA158" s="32" t="s">
        <v>495</v>
      </c>
      <c r="AB158" s="32" t="s">
        <v>496</v>
      </c>
      <c r="AC158" s="33" t="s">
        <v>72</v>
      </c>
      <c r="AD158" s="33" t="n">
        <f aca="false">VLOOKUP($O158,Parámetros!$B$4:$H$25,3,0)</f>
        <v>589.42211574465</v>
      </c>
      <c r="AE158" s="33" t="n">
        <f aca="false">VLOOKUP($O158,Parámetros!$B$4:$H$25,4,0)</f>
        <v>6395.37711993333</v>
      </c>
      <c r="AF158" s="33" t="n">
        <f aca="false">VLOOKUP($O158,Parámetros!$B$4:$H$25,5,0)</f>
        <v>22.4256162208741</v>
      </c>
      <c r="AG158" s="33" t="n">
        <f aca="false">VLOOKUP($O158,Parámetros!$B$4:$H$25,6,0)</f>
        <v>1344</v>
      </c>
      <c r="AH158" s="33" t="n">
        <f aca="false">VLOOKUP($O158,Parámetros!$B$4:$H$25,7,0)</f>
        <v>1920000</v>
      </c>
      <c r="AI158" s="51" t="n">
        <v>768750</v>
      </c>
      <c r="AJ158" s="52" t="n">
        <v>8.8E-008</v>
      </c>
      <c r="AK158" s="34" t="n">
        <f aca="false">AD158*V158/1000000000</f>
        <v>0.460921981797455</v>
      </c>
      <c r="AL158" s="34" t="n">
        <f aca="false">AE158*V158/1000000000</f>
        <v>5.00111858330543</v>
      </c>
      <c r="AM158" s="34" t="n">
        <f aca="false">AF158*V158/1000000000</f>
        <v>0.0175365993155785</v>
      </c>
      <c r="AN158" s="34" t="n">
        <f aca="false">AG158*V158/1000000000</f>
        <v>1.05099406179077</v>
      </c>
      <c r="AO158" s="34" t="n">
        <f aca="false">AH158*V158/1000000000</f>
        <v>1501.42008827253</v>
      </c>
      <c r="AP158" s="35" t="n">
        <f aca="false">AJ158*AI158*EXP(P158*4)</f>
        <v>0.0688150873791577</v>
      </c>
      <c r="AQ158" s="36" t="n">
        <f aca="false">AK158/W158</f>
        <v>0.00126279995013001</v>
      </c>
      <c r="AR158" s="37" t="n">
        <f aca="false">AL158/W158</f>
        <v>0.013701694748782</v>
      </c>
      <c r="AS158" s="37" t="n">
        <f aca="false">AM158/W158</f>
        <v>4.80454775769274E-005</v>
      </c>
      <c r="AT158" s="37" t="n">
        <f aca="false">AN158/W158</f>
        <v>0.00287943578572814</v>
      </c>
      <c r="AU158" s="37" t="n">
        <f aca="false">AO158/W158</f>
        <v>4.11347969389735</v>
      </c>
      <c r="AV158" s="49" t="n">
        <f aca="false">AP158/W158</f>
        <v>0.000188534485970295</v>
      </c>
      <c r="AW158" s="39" t="n">
        <f aca="false">AK158*1000000</f>
        <v>460921.981797455</v>
      </c>
      <c r="AX158" s="40" t="n">
        <f aca="false">AL158*1000000</f>
        <v>5001118.58330543</v>
      </c>
      <c r="AY158" s="40" t="n">
        <f aca="false">AM158*1000000</f>
        <v>17536.5993155785</v>
      </c>
      <c r="AZ158" s="40" t="n">
        <f aca="false">AN158*1000000</f>
        <v>1050994.06179077</v>
      </c>
      <c r="BA158" s="40" t="n">
        <f aca="false">AO158*1000000</f>
        <v>1501420088.27253</v>
      </c>
      <c r="BB158" s="41" t="n">
        <f aca="false">AP158*1000000</f>
        <v>68815.0873791577</v>
      </c>
      <c r="BC158" s="39" t="n">
        <f aca="false">AQ158*1000000</f>
        <v>1262.79995013002</v>
      </c>
      <c r="BD158" s="40" t="n">
        <f aca="false">AR158*1000000</f>
        <v>13701.694748782</v>
      </c>
      <c r="BE158" s="40" t="n">
        <f aca="false">AS158*1000000</f>
        <v>48.0454775769274</v>
      </c>
      <c r="BF158" s="40" t="n">
        <f aca="false">AT158*1000000</f>
        <v>2879.43578572814</v>
      </c>
      <c r="BG158" s="40" t="n">
        <f aca="false">AU158*1000000</f>
        <v>4113479.69389735</v>
      </c>
      <c r="BH158" s="41" t="n">
        <f aca="false">AV158*1000000</f>
        <v>188.534485970295</v>
      </c>
      <c r="BI158" s="0" t="n">
        <v>0.1</v>
      </c>
      <c r="BJ158" s="0" t="n">
        <f aca="false">R158*BI158</f>
        <v>78198.962930861</v>
      </c>
      <c r="BK158" s="0" t="n">
        <v>0.1</v>
      </c>
      <c r="BL158" s="0" t="n">
        <f aca="false">AI158*BK158</f>
        <v>76875</v>
      </c>
      <c r="BM158" s="45" t="n">
        <v>491.492522079561</v>
      </c>
      <c r="BN158" s="45" t="n">
        <v>4911.75996922289</v>
      </c>
      <c r="BO158" s="45" t="n">
        <v>16.2785205146239</v>
      </c>
      <c r="BP158" s="45" t="n">
        <v>537.6</v>
      </c>
      <c r="BQ158" s="45" t="n">
        <v>384000</v>
      </c>
      <c r="BR158" s="0" t="n">
        <f aca="false">AJ158*0.1</f>
        <v>8.8E-009</v>
      </c>
      <c r="BS158" s="0" t="n">
        <f aca="false">((((BJ158/R158)^2)+((BM158/AD158)^2))^(1/2))*AK158</f>
        <v>0.387095990794479</v>
      </c>
      <c r="BT158" s="0" t="n">
        <f aca="false">((((BJ158/R158)^2)+((BN158/AE158)^2))^(1/2))*AL158</f>
        <v>3.87336715414383</v>
      </c>
      <c r="BU158" s="0" t="n">
        <f aca="false">((((BJ158/R158)^2)+((BO158/AF158)^2))^(1/2))*AM158</f>
        <v>0.0128498603340648</v>
      </c>
      <c r="BV158" s="0" t="n">
        <f aca="false">((((BJ158/R158)^2)+((BP158/AG158)^2))^(1/2))*AN158</f>
        <v>0.433335952866029</v>
      </c>
      <c r="BW158" s="0" t="n">
        <f aca="false">((((BJ158/R158)^2)+((BQ158/AH158)^2))^(1/2))*AO158</f>
        <v>335.727738016112</v>
      </c>
      <c r="BX158" s="46" t="n">
        <f aca="false">((((BL158/AI158)^2)+((BR158/AJ158)^2))^(1/2))*AP158</f>
        <v>0.00973192298674945</v>
      </c>
    </row>
    <row r="159" customFormat="false" ht="30" hidden="false" customHeight="true" outlineLevel="0" collapsed="false">
      <c r="A159" s="24" t="n">
        <v>4.64335179465662</v>
      </c>
      <c r="B159" s="24" t="n">
        <v>-74.121447808566</v>
      </c>
      <c r="C159" s="47" t="n">
        <v>27</v>
      </c>
      <c r="D159" s="47" t="n">
        <v>29</v>
      </c>
      <c r="E159" s="47" t="n">
        <v>1875</v>
      </c>
      <c r="F159" s="27" t="s">
        <v>497</v>
      </c>
      <c r="G159" s="28" t="s">
        <v>498</v>
      </c>
      <c r="H159" s="27" t="s">
        <v>499</v>
      </c>
      <c r="I159" s="28" t="s">
        <v>155</v>
      </c>
      <c r="J159" s="28" t="s">
        <v>76</v>
      </c>
      <c r="K159" s="55"/>
      <c r="L159" s="55"/>
      <c r="M159" s="28" t="n">
        <v>2005</v>
      </c>
      <c r="N159" s="29" t="s">
        <v>77</v>
      </c>
      <c r="O159" s="29" t="s">
        <v>77</v>
      </c>
      <c r="P159" s="56" t="n">
        <v>0.00426891489573758</v>
      </c>
      <c r="Q159" s="31" t="n">
        <v>38.6115001703449</v>
      </c>
      <c r="R159" s="31" t="n">
        <v>39.2764783157819</v>
      </c>
      <c r="S159" s="29" t="s">
        <v>69</v>
      </c>
      <c r="T159" s="29"/>
      <c r="U159" s="29"/>
      <c r="V159" s="48" t="n">
        <f aca="false">IF(S159="m3_año",R159,IF(OR(O159="CG1",O159="CG3",O159="HG2"),T159,R159))</f>
        <v>39.2764783157819</v>
      </c>
      <c r="W159" s="28" t="n">
        <v>365</v>
      </c>
      <c r="X159" s="32" t="s">
        <v>98</v>
      </c>
      <c r="Y159" s="28"/>
      <c r="Z159" s="28" t="n">
        <v>2920</v>
      </c>
      <c r="AA159" s="32" t="s">
        <v>500</v>
      </c>
      <c r="AB159" s="32" t="s">
        <v>501</v>
      </c>
      <c r="AC159" s="33" t="s">
        <v>72</v>
      </c>
      <c r="AD159" s="33" t="n">
        <f aca="false">VLOOKUP($O159,Parámetros!$B$4:$H$25,3,0)</f>
        <v>24000</v>
      </c>
      <c r="AE159" s="33" t="n">
        <f aca="false">VLOOKUP($O159,Parámetros!$B$4:$H$25,4,0)</f>
        <v>2261000</v>
      </c>
      <c r="AF159" s="33" t="n">
        <f aca="false">VLOOKUP($O159,Parámetros!$B$4:$H$25,5,0)</f>
        <v>1200</v>
      </c>
      <c r="AG159" s="33" t="n">
        <f aca="false">VLOOKUP($O159,Parámetros!$B$4:$H$25,6,0)</f>
        <v>381000</v>
      </c>
      <c r="AH159" s="33" t="n">
        <f aca="false">VLOOKUP($O159,Parámetros!$B$4:$H$25,7,0)</f>
        <v>1500000000</v>
      </c>
      <c r="AI159" s="51" t="n">
        <f aca="false">Q159</f>
        <v>38.6115001703449</v>
      </c>
      <c r="AJ159" s="2" t="n">
        <v>0.024</v>
      </c>
      <c r="AK159" s="34" t="n">
        <f aca="false">AD159*V159/1000000000</f>
        <v>0.000942635479578765</v>
      </c>
      <c r="AL159" s="34" t="n">
        <f aca="false">AE159*V159/1000000000</f>
        <v>0.0888041174719829</v>
      </c>
      <c r="AM159" s="34" t="n">
        <f aca="false">AF159*V159/1000000000</f>
        <v>4.71317739789383E-005</v>
      </c>
      <c r="AN159" s="34" t="n">
        <f aca="false">AG159*V159/1000000000</f>
        <v>0.0149643382383129</v>
      </c>
      <c r="AO159" s="34" t="n">
        <f aca="false">AH159*V159/1000000000</f>
        <v>58.9147174736729</v>
      </c>
      <c r="AP159" s="35" t="n">
        <f aca="false">AJ159*AI159*EXP(P159*4)</f>
        <v>0.942635479578766</v>
      </c>
      <c r="AQ159" s="36" t="n">
        <f aca="false">AK159/W159</f>
        <v>2.58256295775004E-006</v>
      </c>
      <c r="AR159" s="37" t="n">
        <f aca="false">AL159/W159</f>
        <v>0.000243298951978035</v>
      </c>
      <c r="AS159" s="37" t="n">
        <f aca="false">AM159/W159</f>
        <v>1.29128147887502E-007</v>
      </c>
      <c r="AT159" s="37" t="n">
        <f aca="false">AN159/W159</f>
        <v>4.09981869542819E-005</v>
      </c>
      <c r="AU159" s="37" t="n">
        <f aca="false">AO159/W159</f>
        <v>0.161410184859378</v>
      </c>
      <c r="AV159" s="49" t="n">
        <f aca="false">AP159/W159</f>
        <v>0.00258256295775004</v>
      </c>
      <c r="AW159" s="39" t="n">
        <f aca="false">AK159*1000000</f>
        <v>942.635479578765</v>
      </c>
      <c r="AX159" s="40" t="n">
        <f aca="false">AL159*1000000</f>
        <v>88804.1174719829</v>
      </c>
      <c r="AY159" s="40" t="n">
        <f aca="false">AM159*1000000</f>
        <v>47.1317739789383</v>
      </c>
      <c r="AZ159" s="40" t="n">
        <f aca="false">AN159*1000000</f>
        <v>14964.3382383129</v>
      </c>
      <c r="BA159" s="40" t="n">
        <f aca="false">AO159*1000000</f>
        <v>58914717.4736729</v>
      </c>
      <c r="BB159" s="41" t="n">
        <f aca="false">AP159*1000000</f>
        <v>942635.479578766</v>
      </c>
      <c r="BC159" s="39" t="n">
        <f aca="false">AQ159*1000000</f>
        <v>2.58256295775004</v>
      </c>
      <c r="BD159" s="40" t="n">
        <f aca="false">AR159*1000000</f>
        <v>243.298951978035</v>
      </c>
      <c r="BE159" s="40" t="n">
        <f aca="false">AS159*1000000</f>
        <v>0.129128147887502</v>
      </c>
      <c r="BF159" s="40" t="n">
        <f aca="false">AT159*1000000</f>
        <v>40.9981869542819</v>
      </c>
      <c r="BG159" s="40" t="n">
        <f aca="false">AU159*1000000</f>
        <v>161410.184859378</v>
      </c>
      <c r="BH159" s="41" t="n">
        <f aca="false">AV159*1000000</f>
        <v>2582.56295775004</v>
      </c>
      <c r="BI159" s="0" t="n">
        <v>0.1</v>
      </c>
      <c r="BJ159" s="0" t="n">
        <f aca="false">R159*BI159</f>
        <v>3.92764783157819</v>
      </c>
      <c r="BK159" s="0" t="n">
        <v>0.1</v>
      </c>
      <c r="BL159" s="0" t="n">
        <f aca="false">AI159*BK159</f>
        <v>3.86115001703449</v>
      </c>
      <c r="BM159" s="45" t="n">
        <v>0</v>
      </c>
      <c r="BN159" s="45" t="n">
        <v>0</v>
      </c>
      <c r="BO159" s="45" t="n">
        <v>0</v>
      </c>
      <c r="BP159" s="45" t="n">
        <v>0</v>
      </c>
      <c r="BQ159" s="45" t="n">
        <v>0</v>
      </c>
      <c r="BR159" s="0" t="n">
        <f aca="false">AJ159*0.1</f>
        <v>0.0024</v>
      </c>
      <c r="BS159" s="0" t="n">
        <f aca="false">((((BJ159/R159)^2)+((BM159/AD159)^2))^(1/2))*AK159</f>
        <v>9.42635479578765E-005</v>
      </c>
      <c r="BT159" s="0" t="n">
        <f aca="false">((((BJ159/R159)^2)+((BN159/AE159)^2))^(1/2))*AL159</f>
        <v>0.00888041174719829</v>
      </c>
      <c r="BU159" s="0" t="n">
        <f aca="false">((((BJ159/R159)^2)+((BO159/AF159)^2))^(1/2))*AM159</f>
        <v>4.71317739789383E-006</v>
      </c>
      <c r="BV159" s="0" t="n">
        <f aca="false">((((BJ159/R159)^2)+((BP159/AG159)^2))^(1/2))*AN159</f>
        <v>0.00149643382383129</v>
      </c>
      <c r="BW159" s="0" t="n">
        <f aca="false">((((BJ159/R159)^2)+((BQ159/AH159)^2))^(1/2))*AO159</f>
        <v>5.89147174736729</v>
      </c>
      <c r="BX159" s="46" t="n">
        <f aca="false">((((BL159/AI159)^2)+((BR159/AJ159)^2))^(1/2))*AP159</f>
        <v>0.133308787959436</v>
      </c>
    </row>
    <row r="160" customFormat="false" ht="45" hidden="false" customHeight="true" outlineLevel="0" collapsed="false">
      <c r="A160" s="24" t="n">
        <v>4.64316670117026</v>
      </c>
      <c r="B160" s="24" t="n">
        <v>-74.1206464815455</v>
      </c>
      <c r="C160" s="47" t="n">
        <v>27</v>
      </c>
      <c r="D160" s="47" t="n">
        <v>29</v>
      </c>
      <c r="E160" s="47" t="n">
        <v>1875</v>
      </c>
      <c r="F160" s="27" t="s">
        <v>273</v>
      </c>
      <c r="G160" s="28" t="s">
        <v>274</v>
      </c>
      <c r="H160" s="27" t="s">
        <v>275</v>
      </c>
      <c r="I160" s="28" t="s">
        <v>155</v>
      </c>
      <c r="J160" s="28" t="s">
        <v>65</v>
      </c>
      <c r="K160" s="28" t="n">
        <v>71.16</v>
      </c>
      <c r="L160" s="28"/>
      <c r="M160" s="28" t="n">
        <v>2003</v>
      </c>
      <c r="N160" s="29" t="s">
        <v>67</v>
      </c>
      <c r="O160" s="29" t="s">
        <v>68</v>
      </c>
      <c r="P160" s="56" t="n">
        <v>0.00426891489573758</v>
      </c>
      <c r="Q160" s="31" t="n">
        <v>8750</v>
      </c>
      <c r="R160" s="31" t="n">
        <v>8900.69496774028</v>
      </c>
      <c r="S160" s="29" t="s">
        <v>69</v>
      </c>
      <c r="T160" s="29"/>
      <c r="U160" s="29"/>
      <c r="V160" s="48" t="n">
        <f aca="false">IF(S160="m3_año",R160,IF(OR(O160="CG1",O160="CG3",O160="HG2"),T160,R160))</f>
        <v>8900.69496774028</v>
      </c>
      <c r="W160" s="28" t="n">
        <v>365</v>
      </c>
      <c r="X160" s="54"/>
      <c r="Y160" s="28"/>
      <c r="Z160" s="28" t="n">
        <v>8760</v>
      </c>
      <c r="AA160" s="32" t="s">
        <v>276</v>
      </c>
      <c r="AB160" s="32" t="s">
        <v>277</v>
      </c>
      <c r="AC160" s="33" t="s">
        <v>72</v>
      </c>
      <c r="AD160" s="33" t="n">
        <f aca="false">VLOOKUP($O160,Parámetros!$B$4:$H$25,3,0)</f>
        <v>46.3856216091623</v>
      </c>
      <c r="AE160" s="33" t="n">
        <f aca="false">VLOOKUP($O160,Parámetros!$B$4:$H$25,4,0)</f>
        <v>1074.85364414012</v>
      </c>
      <c r="AF160" s="33" t="n">
        <f aca="false">VLOOKUP($O160,Parámetros!$B$4:$H$25,5,0)</f>
        <v>5.41099102083891</v>
      </c>
      <c r="AG160" s="33" t="n">
        <f aca="false">VLOOKUP($O160,Parámetros!$B$4:$H$25,6,0)</f>
        <v>1344</v>
      </c>
      <c r="AH160" s="33" t="n">
        <f aca="false">VLOOKUP($O160,Parámetros!$B$4:$H$25,7,0)</f>
        <v>1920000</v>
      </c>
      <c r="AI160" s="2" t="n">
        <v>1159.09146341463</v>
      </c>
      <c r="AJ160" s="2" t="n">
        <v>0.000142</v>
      </c>
      <c r="AK160" s="34" t="n">
        <f aca="false">AD160*V160/1000000000</f>
        <v>0.000412864268832176</v>
      </c>
      <c r="AL160" s="34" t="n">
        <f aca="false">AE160*V160/1000000000</f>
        <v>0.00956694442145527</v>
      </c>
      <c r="AM160" s="34" t="n">
        <f aca="false">AF160*V160/1000000000</f>
        <v>4.81615805496687E-005</v>
      </c>
      <c r="AN160" s="34" t="n">
        <f aca="false">AG160*V160/1000000000</f>
        <v>0.0119625340366429</v>
      </c>
      <c r="AO160" s="34" t="n">
        <f aca="false">AH160*V160/1000000000</f>
        <v>17.0893343380613</v>
      </c>
      <c r="AP160" s="35" t="n">
        <f aca="false">AJ160*AI160*EXP(P160*4)</f>
        <v>0.167425620216031</v>
      </c>
      <c r="AQ160" s="36" t="n">
        <f aca="false">AK160/W160</f>
        <v>1.13113498310185E-006</v>
      </c>
      <c r="AR160" s="37" t="n">
        <f aca="false">AL160/W160</f>
        <v>2.6210806634124E-005</v>
      </c>
      <c r="AS160" s="37" t="n">
        <f aca="false">AM160/W160</f>
        <v>1.31949535752517E-007</v>
      </c>
      <c r="AT160" s="37" t="n">
        <f aca="false">AN160/W160</f>
        <v>3.27740658538163E-005</v>
      </c>
      <c r="AU160" s="37" t="n">
        <f aca="false">AO160/W160</f>
        <v>0.0468200940768804</v>
      </c>
      <c r="AV160" s="49" t="n">
        <f aca="false">AP160/W160</f>
        <v>0.00045870032935899</v>
      </c>
      <c r="AW160" s="39" t="n">
        <f aca="false">AK160*1000000</f>
        <v>412.864268832176</v>
      </c>
      <c r="AX160" s="40" t="n">
        <f aca="false">AL160*1000000</f>
        <v>9566.94442145527</v>
      </c>
      <c r="AY160" s="40" t="n">
        <f aca="false">AM160*1000000</f>
        <v>48.1615805496687</v>
      </c>
      <c r="AZ160" s="40" t="n">
        <f aca="false">AN160*1000000</f>
        <v>11962.5340366429</v>
      </c>
      <c r="BA160" s="40" t="n">
        <f aca="false">AO160*1000000</f>
        <v>17089334.3380613</v>
      </c>
      <c r="BB160" s="41" t="n">
        <f aca="false">AP160*1000000</f>
        <v>167425.620216031</v>
      </c>
      <c r="BC160" s="39" t="n">
        <f aca="false">AQ160*1000000</f>
        <v>1.13113498310185</v>
      </c>
      <c r="BD160" s="40" t="n">
        <f aca="false">AR160*1000000</f>
        <v>26.210806634124</v>
      </c>
      <c r="BE160" s="40" t="n">
        <f aca="false">AS160*1000000</f>
        <v>0.131949535752517</v>
      </c>
      <c r="BF160" s="40" t="n">
        <f aca="false">AT160*1000000</f>
        <v>32.7740658538163</v>
      </c>
      <c r="BG160" s="40" t="n">
        <f aca="false">AU160*1000000</f>
        <v>46820.0940768804</v>
      </c>
      <c r="BH160" s="41" t="n">
        <f aca="false">AV160*1000000</f>
        <v>458.70032935899</v>
      </c>
      <c r="BI160" s="0" t="n">
        <v>0.1</v>
      </c>
      <c r="BJ160" s="0" t="n">
        <f aca="false">R160*BI160</f>
        <v>890.069496774028</v>
      </c>
      <c r="BK160" s="0" t="n">
        <v>0.1</v>
      </c>
      <c r="BL160" s="0" t="n">
        <f aca="false">AI160*BK160</f>
        <v>115.909146341463</v>
      </c>
      <c r="BM160" s="45" t="n">
        <v>17.6498016718255</v>
      </c>
      <c r="BN160" s="45" t="n">
        <v>910.91550745518</v>
      </c>
      <c r="BO160" s="45" t="n">
        <v>5.31099102083891</v>
      </c>
      <c r="BP160" s="45" t="n">
        <v>537.6</v>
      </c>
      <c r="BQ160" s="45" t="n">
        <v>384000</v>
      </c>
      <c r="BR160" s="0" t="n">
        <f aca="false">AJ160*0.1</f>
        <v>1.42E-005</v>
      </c>
      <c r="BS160" s="0" t="n">
        <f aca="false">((((BJ160/R160)^2)+((BM160/AD160)^2))^(1/2))*AK160</f>
        <v>0.000162430186402427</v>
      </c>
      <c r="BT160" s="0" t="n">
        <f aca="false">((((BJ160/R160)^2)+((BN160/AE160)^2))^(1/2))*AL160</f>
        <v>0.00816402953125894</v>
      </c>
      <c r="BU160" s="0" t="n">
        <f aca="false">((((BJ160/R160)^2)+((BO160/AF160)^2))^(1/2))*AM160</f>
        <v>4.75162197111088E-005</v>
      </c>
      <c r="BV160" s="0" t="n">
        <f aca="false">((((BJ160/R160)^2)+((BP160/AG160)^2))^(1/2))*AN160</f>
        <v>0.00493227913831252</v>
      </c>
      <c r="BW160" s="0" t="n">
        <f aca="false">((((BJ160/R160)^2)+((BQ160/AH160)^2))^(1/2))*AO160</f>
        <v>3.82129132701265</v>
      </c>
      <c r="BX160" s="46" t="n">
        <f aca="false">((((BL160/AI160)^2)+((BR160/AJ160)^2))^(1/2))*AP160</f>
        <v>0.0236775582798239</v>
      </c>
    </row>
    <row r="161" customFormat="false" ht="30" hidden="false" customHeight="true" outlineLevel="0" collapsed="false">
      <c r="A161" s="24" t="n">
        <v>4.64118500340687</v>
      </c>
      <c r="B161" s="24" t="n">
        <v>-74.1201971563867</v>
      </c>
      <c r="C161" s="47" t="n">
        <v>27</v>
      </c>
      <c r="D161" s="47" t="n">
        <v>28</v>
      </c>
      <c r="E161" s="47" t="n">
        <v>1862</v>
      </c>
      <c r="F161" s="27" t="s">
        <v>278</v>
      </c>
      <c r="G161" s="28" t="s">
        <v>279</v>
      </c>
      <c r="H161" s="27" t="s">
        <v>280</v>
      </c>
      <c r="I161" s="28" t="s">
        <v>64</v>
      </c>
      <c r="J161" s="28" t="s">
        <v>76</v>
      </c>
      <c r="K161" s="28" t="n">
        <v>5.5</v>
      </c>
      <c r="L161" s="28"/>
      <c r="M161" s="28" t="n">
        <v>1982</v>
      </c>
      <c r="N161" s="29" t="s">
        <v>67</v>
      </c>
      <c r="O161" s="29" t="s">
        <v>145</v>
      </c>
      <c r="P161" s="50" t="n">
        <v>0.00842863539816588</v>
      </c>
      <c r="Q161" s="31" t="n">
        <v>98400</v>
      </c>
      <c r="R161" s="31" t="n">
        <v>101774.068891432</v>
      </c>
      <c r="S161" s="29" t="s">
        <v>69</v>
      </c>
      <c r="T161" s="29"/>
      <c r="U161" s="29"/>
      <c r="V161" s="48" t="n">
        <f aca="false">IF(S161="m3_año",R161,IF(OR(O161="CG1",O161="CG3",O161="HG2"),T161,R161))</f>
        <v>101774.068891432</v>
      </c>
      <c r="W161" s="28" t="n">
        <v>365</v>
      </c>
      <c r="X161" s="54"/>
      <c r="Y161" s="28"/>
      <c r="Z161" s="28" t="n">
        <v>8760</v>
      </c>
      <c r="AA161" s="32" t="s">
        <v>284</v>
      </c>
      <c r="AB161" s="32" t="s">
        <v>283</v>
      </c>
      <c r="AC161" s="33" t="s">
        <v>72</v>
      </c>
      <c r="AD161" s="33" t="n">
        <f aca="false">VLOOKUP($O161,Parámetros!$B$4:$H$25,3,0)</f>
        <v>196.356974196937</v>
      </c>
      <c r="AE161" s="33" t="n">
        <f aca="false">VLOOKUP($O161,Parámetros!$B$4:$H$25,4,0)</f>
        <v>1220.72799074218</v>
      </c>
      <c r="AF161" s="33" t="n">
        <f aca="false">VLOOKUP($O161,Parámetros!$B$4:$H$25,5,0)</f>
        <v>69.6558973259153</v>
      </c>
      <c r="AG161" s="33" t="n">
        <f aca="false">VLOOKUP($O161,Parámetros!$B$4:$H$25,6,0)</f>
        <v>640</v>
      </c>
      <c r="AH161" s="33" t="n">
        <f aca="false">VLOOKUP($O161,Parámetros!$B$4:$H$25,7,0)</f>
        <v>1920000</v>
      </c>
      <c r="AI161" s="2" t="n">
        <v>95073.8272033899</v>
      </c>
      <c r="AJ161" s="2" t="n">
        <v>2.57418E-006</v>
      </c>
      <c r="AK161" s="34" t="n">
        <f aca="false">AD161*V161/1000000000</f>
        <v>0.0199840482192322</v>
      </c>
      <c r="AL161" s="34" t="n">
        <f aca="false">AE161*V161/1000000000</f>
        <v>0.124238454627494</v>
      </c>
      <c r="AM161" s="34" t="n">
        <f aca="false">AF161*V161/1000000000</f>
        <v>0.00708916409314222</v>
      </c>
      <c r="AN161" s="34" t="n">
        <f aca="false">AG161*V161/1000000000</f>
        <v>0.0651354040905165</v>
      </c>
      <c r="AO161" s="34" t="n">
        <f aca="false">AH161*V161/1000000000</f>
        <v>195.406212271549</v>
      </c>
      <c r="AP161" s="35" t="n">
        <f aca="false">AJ161*AI161*EXP(P161*4)</f>
        <v>0.253129014285529</v>
      </c>
      <c r="AQ161" s="36" t="n">
        <f aca="false">AK161/W161</f>
        <v>5.47508170389923E-005</v>
      </c>
      <c r="AR161" s="37" t="n">
        <f aca="false">AL161/W161</f>
        <v>0.000340379327746559</v>
      </c>
      <c r="AS161" s="37" t="n">
        <f aca="false">AM161/W161</f>
        <v>1.94223673784718E-005</v>
      </c>
      <c r="AT161" s="37" t="n">
        <f aca="false">AN161/W161</f>
        <v>0.000178453161891826</v>
      </c>
      <c r="AU161" s="37" t="n">
        <f aca="false">AO161/W161</f>
        <v>0.535359485675478</v>
      </c>
      <c r="AV161" s="49" t="n">
        <f aca="false">AP161/W161</f>
        <v>0.000693504148727476</v>
      </c>
      <c r="AW161" s="39" t="n">
        <f aca="false">AK161*1000000</f>
        <v>19984.0482192322</v>
      </c>
      <c r="AX161" s="40" t="n">
        <f aca="false">AL161*1000000</f>
        <v>124238.454627494</v>
      </c>
      <c r="AY161" s="40" t="n">
        <f aca="false">AM161*1000000</f>
        <v>7089.16409314222</v>
      </c>
      <c r="AZ161" s="40" t="n">
        <f aca="false">AN161*1000000</f>
        <v>65135.4040905165</v>
      </c>
      <c r="BA161" s="40" t="n">
        <f aca="false">AO161*1000000</f>
        <v>195406212.271549</v>
      </c>
      <c r="BB161" s="41" t="n">
        <f aca="false">AP161*1000000</f>
        <v>253129.014285529</v>
      </c>
      <c r="BC161" s="39" t="n">
        <f aca="false">AQ161*1000000</f>
        <v>54.7508170389923</v>
      </c>
      <c r="BD161" s="40" t="n">
        <f aca="false">AR161*1000000</f>
        <v>340.379327746559</v>
      </c>
      <c r="BE161" s="40" t="n">
        <f aca="false">AS161*1000000</f>
        <v>19.4223673784718</v>
      </c>
      <c r="BF161" s="40" t="n">
        <f aca="false">AT161*1000000</f>
        <v>178.453161891826</v>
      </c>
      <c r="BG161" s="40" t="n">
        <f aca="false">AU161*1000000</f>
        <v>535359.485675478</v>
      </c>
      <c r="BH161" s="41" t="n">
        <f aca="false">AV161*1000000</f>
        <v>693.504148727476</v>
      </c>
      <c r="BI161" s="0" t="n">
        <v>0.1</v>
      </c>
      <c r="BJ161" s="0" t="n">
        <f aca="false">R161*BI161</f>
        <v>10177.4068891432</v>
      </c>
      <c r="BK161" s="0" t="n">
        <v>0.1</v>
      </c>
      <c r="BL161" s="0" t="n">
        <f aca="false">AI161*BK161</f>
        <v>9507.38272033899</v>
      </c>
      <c r="BM161" s="45" t="n">
        <v>187.562005220738</v>
      </c>
      <c r="BN161" s="45" t="n">
        <v>1012.03746873145</v>
      </c>
      <c r="BO161" s="45" t="n">
        <v>69.5558973259153</v>
      </c>
      <c r="BP161" s="45" t="n">
        <v>256</v>
      </c>
      <c r="BQ161" s="45" t="n">
        <v>384000</v>
      </c>
      <c r="BR161" s="0" t="n">
        <f aca="false">AJ161*0.1</f>
        <v>2.57418E-007</v>
      </c>
      <c r="BS161" s="0" t="n">
        <f aca="false">((((BJ161/R161)^2)+((BM161/AD161)^2))^(1/2))*AK161</f>
        <v>0.0191932689869631</v>
      </c>
      <c r="BT161" s="0" t="n">
        <f aca="false">((((BJ161/R161)^2)+((BN161/AE161)^2))^(1/2))*AL161</f>
        <v>0.103745752567644</v>
      </c>
      <c r="BU161" s="0" t="n">
        <f aca="false">((((BJ161/R161)^2)+((BO161/AF161)^2))^(1/2))*AM161</f>
        <v>0.00711439491310001</v>
      </c>
      <c r="BV161" s="0" t="n">
        <f aca="false">((((BJ161/R161)^2)+((BP161/AG161)^2))^(1/2))*AN161</f>
        <v>0.0268560151032488</v>
      </c>
      <c r="BW161" s="0" t="n">
        <f aca="false">((((BJ161/R161)^2)+((BQ161/AH161)^2))^(1/2))*AO161</f>
        <v>43.6941573864938</v>
      </c>
      <c r="BX161" s="46" t="n">
        <f aca="false">((((BL161/AI161)^2)+((BR161/AJ161)^2))^(1/2))*AP161</f>
        <v>0.0357978485032728</v>
      </c>
    </row>
    <row r="162" customFormat="false" ht="30" hidden="false" customHeight="true" outlineLevel="0" collapsed="false">
      <c r="A162" s="24" t="n">
        <v>4.64118500340687</v>
      </c>
      <c r="B162" s="24" t="n">
        <v>-74.1201971563867</v>
      </c>
      <c r="C162" s="47" t="n">
        <v>27</v>
      </c>
      <c r="D162" s="47" t="n">
        <v>28</v>
      </c>
      <c r="E162" s="47" t="n">
        <v>1862</v>
      </c>
      <c r="F162" s="27" t="s">
        <v>278</v>
      </c>
      <c r="G162" s="28" t="s">
        <v>279</v>
      </c>
      <c r="H162" s="27" t="s">
        <v>280</v>
      </c>
      <c r="I162" s="28" t="s">
        <v>64</v>
      </c>
      <c r="J162" s="28" t="s">
        <v>76</v>
      </c>
      <c r="K162" s="28" t="n">
        <v>7.5</v>
      </c>
      <c r="L162" s="28"/>
      <c r="M162" s="28" t="n">
        <v>1992</v>
      </c>
      <c r="N162" s="29" t="s">
        <v>67</v>
      </c>
      <c r="O162" s="29" t="s">
        <v>145</v>
      </c>
      <c r="P162" s="50" t="n">
        <v>0.00842863539816588</v>
      </c>
      <c r="Q162" s="31" t="n">
        <v>113160</v>
      </c>
      <c r="R162" s="31" t="n">
        <v>117040.179225147</v>
      </c>
      <c r="S162" s="29" t="s">
        <v>69</v>
      </c>
      <c r="T162" s="29"/>
      <c r="U162" s="29"/>
      <c r="V162" s="48" t="n">
        <f aca="false">IF(S162="m3_año",R162,IF(OR(O162="CG1",O162="CG3",O162="HG2"),T162,R162))</f>
        <v>117040.179225147</v>
      </c>
      <c r="W162" s="28" t="n">
        <v>365</v>
      </c>
      <c r="X162" s="54"/>
      <c r="Y162" s="28"/>
      <c r="Z162" s="28" t="n">
        <v>8760</v>
      </c>
      <c r="AA162" s="32" t="s">
        <v>284</v>
      </c>
      <c r="AB162" s="32" t="s">
        <v>283</v>
      </c>
      <c r="AC162" s="33" t="s">
        <v>72</v>
      </c>
      <c r="AD162" s="33" t="n">
        <f aca="false">VLOOKUP($O162,Parámetros!$B$4:$H$25,3,0)</f>
        <v>196.356974196937</v>
      </c>
      <c r="AE162" s="33" t="n">
        <f aca="false">VLOOKUP($O162,Parámetros!$B$4:$H$25,4,0)</f>
        <v>1220.72799074218</v>
      </c>
      <c r="AF162" s="33" t="n">
        <f aca="false">VLOOKUP($O162,Parámetros!$B$4:$H$25,5,0)</f>
        <v>69.6558973259153</v>
      </c>
      <c r="AG162" s="33" t="n">
        <f aca="false">VLOOKUP($O162,Parámetros!$B$4:$H$25,6,0)</f>
        <v>640</v>
      </c>
      <c r="AH162" s="33" t="n">
        <f aca="false">VLOOKUP($O162,Parámetros!$B$4:$H$25,7,0)</f>
        <v>1920000</v>
      </c>
      <c r="AI162" s="2" t="n">
        <v>95073.8272033899</v>
      </c>
      <c r="AJ162" s="2" t="n">
        <v>2.57418E-006</v>
      </c>
      <c r="AK162" s="34" t="n">
        <f aca="false">AD162*V162/1000000000</f>
        <v>0.0229816554521171</v>
      </c>
      <c r="AL162" s="34" t="n">
        <f aca="false">AE162*V162/1000000000</f>
        <v>0.142874222821618</v>
      </c>
      <c r="AM162" s="34" t="n">
        <f aca="false">AF162*V162/1000000000</f>
        <v>0.00815253870711356</v>
      </c>
      <c r="AN162" s="34" t="n">
        <f aca="false">AG162*V162/1000000000</f>
        <v>0.0749057147040941</v>
      </c>
      <c r="AO162" s="34" t="n">
        <f aca="false">AH162*V162/1000000000</f>
        <v>224.717144112282</v>
      </c>
      <c r="AP162" s="35" t="n">
        <f aca="false">AJ162*AI162*EXP(P162*4)</f>
        <v>0.253129014285529</v>
      </c>
      <c r="AQ162" s="36" t="n">
        <f aca="false">AK162/W162</f>
        <v>6.29634395948413E-005</v>
      </c>
      <c r="AR162" s="37" t="n">
        <f aca="false">AL162/W162</f>
        <v>0.000391436226908543</v>
      </c>
      <c r="AS162" s="37" t="n">
        <f aca="false">AM162/W162</f>
        <v>2.23357224852426E-005</v>
      </c>
      <c r="AT162" s="37" t="n">
        <f aca="false">AN162/W162</f>
        <v>0.0002052211361756</v>
      </c>
      <c r="AU162" s="37" t="n">
        <f aca="false">AO162/W162</f>
        <v>0.615663408526801</v>
      </c>
      <c r="AV162" s="49" t="n">
        <f aca="false">AP162/W162</f>
        <v>0.000693504148727476</v>
      </c>
      <c r="AW162" s="39" t="n">
        <f aca="false">AK162*1000000</f>
        <v>22981.6554521171</v>
      </c>
      <c r="AX162" s="40" t="n">
        <f aca="false">AL162*1000000</f>
        <v>142874.222821618</v>
      </c>
      <c r="AY162" s="40" t="n">
        <f aca="false">AM162*1000000</f>
        <v>8152.53870711356</v>
      </c>
      <c r="AZ162" s="40" t="n">
        <f aca="false">AN162*1000000</f>
        <v>74905.7147040941</v>
      </c>
      <c r="BA162" s="40" t="n">
        <f aca="false">AO162*1000000</f>
        <v>224717144.112282</v>
      </c>
      <c r="BB162" s="41" t="n">
        <f aca="false">AP162*1000000</f>
        <v>253129.014285529</v>
      </c>
      <c r="BC162" s="39" t="n">
        <f aca="false">AQ162*1000000</f>
        <v>62.9634395948413</v>
      </c>
      <c r="BD162" s="40" t="n">
        <f aca="false">AR162*1000000</f>
        <v>391.436226908543</v>
      </c>
      <c r="BE162" s="40" t="n">
        <f aca="false">AS162*1000000</f>
        <v>22.3357224852426</v>
      </c>
      <c r="BF162" s="40" t="n">
        <f aca="false">AT162*1000000</f>
        <v>205.2211361756</v>
      </c>
      <c r="BG162" s="40" t="n">
        <f aca="false">AU162*1000000</f>
        <v>615663.408526801</v>
      </c>
      <c r="BH162" s="41" t="n">
        <f aca="false">AV162*1000000</f>
        <v>693.504148727476</v>
      </c>
      <c r="BI162" s="0" t="n">
        <v>0.1</v>
      </c>
      <c r="BJ162" s="0" t="n">
        <f aca="false">R162*BI162</f>
        <v>11704.0179225147</v>
      </c>
      <c r="BK162" s="0" t="n">
        <v>0.1</v>
      </c>
      <c r="BL162" s="0" t="n">
        <f aca="false">AI162*BK162</f>
        <v>9507.38272033899</v>
      </c>
      <c r="BM162" s="45" t="n">
        <v>187.562005220738</v>
      </c>
      <c r="BN162" s="45" t="n">
        <v>1012.03746873145</v>
      </c>
      <c r="BO162" s="45" t="n">
        <v>69.5558973259153</v>
      </c>
      <c r="BP162" s="45" t="n">
        <v>256</v>
      </c>
      <c r="BQ162" s="45" t="n">
        <v>384000</v>
      </c>
      <c r="BR162" s="0" t="n">
        <f aca="false">AJ162*0.1</f>
        <v>2.57418E-007</v>
      </c>
      <c r="BS162" s="0" t="n">
        <f aca="false">((((BJ162/R162)^2)+((BM162/AD162)^2))^(1/2))*AK162</f>
        <v>0.0220722593350075</v>
      </c>
      <c r="BT162" s="0" t="n">
        <f aca="false">((((BJ162/R162)^2)+((BN162/AE162)^2))^(1/2))*AL162</f>
        <v>0.11930761545279</v>
      </c>
      <c r="BU162" s="0" t="n">
        <f aca="false">((((BJ162/R162)^2)+((BO162/AF162)^2))^(1/2))*AM162</f>
        <v>0.00818155415006502</v>
      </c>
      <c r="BV162" s="0" t="n">
        <f aca="false">((((BJ162/R162)^2)+((BP162/AG162)^2))^(1/2))*AN162</f>
        <v>0.0308844173687362</v>
      </c>
      <c r="BW162" s="0" t="n">
        <f aca="false">((((BJ162/R162)^2)+((BQ162/AH162)^2))^(1/2))*AO162</f>
        <v>50.248280994468</v>
      </c>
      <c r="BX162" s="46" t="n">
        <f aca="false">((((BL162/AI162)^2)+((BR162/AJ162)^2))^(1/2))*AP162</f>
        <v>0.0357978485032728</v>
      </c>
    </row>
    <row r="163" customFormat="false" ht="30" hidden="false" customHeight="true" outlineLevel="0" collapsed="false">
      <c r="A163" s="24" t="n">
        <v>4.62445778485554</v>
      </c>
      <c r="B163" s="24" t="n">
        <v>-74.0971544803092</v>
      </c>
      <c r="C163" s="47" t="n">
        <v>29</v>
      </c>
      <c r="D163" s="47" t="n">
        <v>27</v>
      </c>
      <c r="E163" s="47" t="n">
        <v>2344</v>
      </c>
      <c r="F163" s="27" t="s">
        <v>502</v>
      </c>
      <c r="G163" s="28" t="s">
        <v>503</v>
      </c>
      <c r="H163" s="27" t="s">
        <v>504</v>
      </c>
      <c r="I163" s="28" t="s">
        <v>155</v>
      </c>
      <c r="J163" s="28" t="s">
        <v>65</v>
      </c>
      <c r="K163" s="28" t="n">
        <v>30</v>
      </c>
      <c r="L163" s="28"/>
      <c r="M163" s="28" t="n">
        <v>2000</v>
      </c>
      <c r="N163" s="29" t="s">
        <v>67</v>
      </c>
      <c r="O163" s="29" t="s">
        <v>68</v>
      </c>
      <c r="P163" s="56" t="n">
        <v>0.00426891489573758</v>
      </c>
      <c r="Q163" s="31" t="n">
        <v>10295</v>
      </c>
      <c r="R163" s="31" t="n">
        <v>10472.3033934727</v>
      </c>
      <c r="S163" s="29" t="s">
        <v>69</v>
      </c>
      <c r="T163" s="29"/>
      <c r="U163" s="29"/>
      <c r="V163" s="48" t="n">
        <f aca="false">IF(S163="m3_año",R163,IF(OR(O163="CG1",O163="CG3",O163="HG2"),T163,R163))</f>
        <v>10472.3033934727</v>
      </c>
      <c r="W163" s="28" t="n">
        <v>365</v>
      </c>
      <c r="X163" s="54"/>
      <c r="Y163" s="28"/>
      <c r="Z163" s="28" t="n">
        <v>8136</v>
      </c>
      <c r="AA163" s="32" t="s">
        <v>505</v>
      </c>
      <c r="AB163" s="32" t="s">
        <v>506</v>
      </c>
      <c r="AC163" s="33" t="s">
        <v>72</v>
      </c>
      <c r="AD163" s="33" t="n">
        <f aca="false">VLOOKUP($O163,Parámetros!$B$4:$H$25,3,0)</f>
        <v>46.3856216091623</v>
      </c>
      <c r="AE163" s="33" t="n">
        <f aca="false">VLOOKUP($O163,Parámetros!$B$4:$H$25,4,0)</f>
        <v>1074.85364414012</v>
      </c>
      <c r="AF163" s="33" t="n">
        <f aca="false">VLOOKUP($O163,Parámetros!$B$4:$H$25,5,0)</f>
        <v>5.41099102083891</v>
      </c>
      <c r="AG163" s="33" t="n">
        <f aca="false">VLOOKUP($O163,Parámetros!$B$4:$H$25,6,0)</f>
        <v>1344</v>
      </c>
      <c r="AH163" s="33" t="n">
        <f aca="false">VLOOKUP($O163,Parámetros!$B$4:$H$25,7,0)</f>
        <v>1920000</v>
      </c>
      <c r="AI163" s="51" t="n">
        <v>10295</v>
      </c>
      <c r="AJ163" s="52" t="n">
        <v>8.8E-008</v>
      </c>
      <c r="AK163" s="34" t="n">
        <f aca="false">AD163*V163/1000000000</f>
        <v>0.000485764302585971</v>
      </c>
      <c r="AL163" s="34" t="n">
        <f aca="false">AE163*V163/1000000000</f>
        <v>0.0112561934650151</v>
      </c>
      <c r="AM163" s="34" t="n">
        <f aca="false">AF163*V163/1000000000</f>
        <v>5.66655396295816E-005</v>
      </c>
      <c r="AN163" s="34" t="n">
        <f aca="false">AG163*V163/1000000000</f>
        <v>0.0140747757608273</v>
      </c>
      <c r="AO163" s="34" t="n">
        <f aca="false">AH163*V163/1000000000</f>
        <v>20.1068225154676</v>
      </c>
      <c r="AP163" s="35" t="n">
        <f aca="false">AJ163*AI163*EXP(P163*4)</f>
        <v>0.000921562698625598</v>
      </c>
      <c r="AQ163" s="36" t="n">
        <f aca="false">AK163/W163</f>
        <v>1.33086110297526E-006</v>
      </c>
      <c r="AR163" s="37" t="n">
        <f aca="false">AL163/W163</f>
        <v>3.08388862055208E-005</v>
      </c>
      <c r="AS163" s="37" t="n">
        <f aca="false">AM163/W163</f>
        <v>1.55248053779676E-007</v>
      </c>
      <c r="AT163" s="37" t="n">
        <f aca="false">AN163/W163</f>
        <v>3.85610294817186E-005</v>
      </c>
      <c r="AU163" s="37" t="n">
        <f aca="false">AO163/W163</f>
        <v>0.0550871849738838</v>
      </c>
      <c r="AV163" s="49" t="n">
        <f aca="false">AP163/W163</f>
        <v>2.52482931130301E-006</v>
      </c>
      <c r="AW163" s="39" t="n">
        <f aca="false">AK163*1000000</f>
        <v>485.764302585971</v>
      </c>
      <c r="AX163" s="40" t="n">
        <f aca="false">AL163*1000000</f>
        <v>11256.1934650151</v>
      </c>
      <c r="AY163" s="40" t="n">
        <f aca="false">AM163*1000000</f>
        <v>56.6655396295816</v>
      </c>
      <c r="AZ163" s="40" t="n">
        <f aca="false">AN163*1000000</f>
        <v>14074.7757608273</v>
      </c>
      <c r="BA163" s="40" t="n">
        <f aca="false">AO163*1000000</f>
        <v>20106822.5154676</v>
      </c>
      <c r="BB163" s="41" t="n">
        <f aca="false">AP163*1000000</f>
        <v>921.562698625598</v>
      </c>
      <c r="BC163" s="39" t="n">
        <f aca="false">AQ163*1000000</f>
        <v>1.33086110297526</v>
      </c>
      <c r="BD163" s="40" t="n">
        <f aca="false">AR163*1000000</f>
        <v>30.8388862055208</v>
      </c>
      <c r="BE163" s="40" t="n">
        <f aca="false">AS163*1000000</f>
        <v>0.155248053779676</v>
      </c>
      <c r="BF163" s="40" t="n">
        <f aca="false">AT163*1000000</f>
        <v>38.5610294817186</v>
      </c>
      <c r="BG163" s="40" t="n">
        <f aca="false">AU163*1000000</f>
        <v>55087.1849738838</v>
      </c>
      <c r="BH163" s="41" t="n">
        <f aca="false">AV163*1000000</f>
        <v>2.52482931130301</v>
      </c>
      <c r="BI163" s="0" t="n">
        <v>0.1</v>
      </c>
      <c r="BJ163" s="0" t="n">
        <f aca="false">R163*BI163</f>
        <v>1047.23033934727</v>
      </c>
      <c r="BK163" s="0" t="n">
        <v>0.1</v>
      </c>
      <c r="BL163" s="0" t="n">
        <f aca="false">AI163*BK163</f>
        <v>1029.5</v>
      </c>
      <c r="BM163" s="45" t="n">
        <v>17.6498016718255</v>
      </c>
      <c r="BN163" s="45" t="n">
        <v>910.91550745518</v>
      </c>
      <c r="BO163" s="45" t="n">
        <v>5.31099102083891</v>
      </c>
      <c r="BP163" s="45" t="n">
        <v>537.6</v>
      </c>
      <c r="BQ163" s="45" t="n">
        <v>384000</v>
      </c>
      <c r="BR163" s="0" t="n">
        <f aca="false">AJ163*0.1</f>
        <v>8.8E-009</v>
      </c>
      <c r="BS163" s="0" t="n">
        <f aca="false">((((BJ163/R163)^2)+((BM163/AD163)^2))^(1/2))*AK163</f>
        <v>0.000191110716458627</v>
      </c>
      <c r="BT163" s="0" t="n">
        <f aca="false">((((BJ163/R163)^2)+((BN163/AE163)^2))^(1/2))*AL163</f>
        <v>0.00960556388849265</v>
      </c>
      <c r="BU163" s="0" t="n">
        <f aca="false">((((BJ163/R163)^2)+((BO163/AF163)^2))^(1/2))*AM163</f>
        <v>5.59062265058132E-005</v>
      </c>
      <c r="BV163" s="0" t="n">
        <f aca="false">((((BJ163/R163)^2)+((BP163/AG163)^2))^(1/2))*AN163</f>
        <v>0.00580317871187742</v>
      </c>
      <c r="BW163" s="0" t="n">
        <f aca="false">((((BJ163/R163)^2)+((BQ163/AH163)^2))^(1/2))*AO163</f>
        <v>4.49602219561088</v>
      </c>
      <c r="BX163" s="46" t="n">
        <f aca="false">((((BL163/AI163)^2)+((BR163/AJ163)^2))^(1/2))*AP163</f>
        <v>0.000130328646697347</v>
      </c>
    </row>
    <row r="164" customFormat="false" ht="30" hidden="false" customHeight="true" outlineLevel="0" collapsed="false">
      <c r="A164" s="24" t="n">
        <v>4.64075499581844</v>
      </c>
      <c r="B164" s="24" t="n">
        <v>-74.1177442885411</v>
      </c>
      <c r="C164" s="47" t="n">
        <v>27</v>
      </c>
      <c r="D164" s="47" t="n">
        <v>28</v>
      </c>
      <c r="E164" s="47" t="n">
        <v>1862</v>
      </c>
      <c r="F164" s="27" t="s">
        <v>507</v>
      </c>
      <c r="G164" s="28" t="s">
        <v>508</v>
      </c>
      <c r="H164" s="27" t="s">
        <v>509</v>
      </c>
      <c r="I164" s="28" t="s">
        <v>155</v>
      </c>
      <c r="J164" s="28" t="s">
        <v>65</v>
      </c>
      <c r="K164" s="28" t="n">
        <v>250</v>
      </c>
      <c r="L164" s="28"/>
      <c r="M164" s="28" t="n">
        <v>1992</v>
      </c>
      <c r="N164" s="29" t="s">
        <v>67</v>
      </c>
      <c r="O164" s="29" t="s">
        <v>108</v>
      </c>
      <c r="P164" s="50" t="n">
        <v>0.00842863539816588</v>
      </c>
      <c r="Q164" s="31" t="n">
        <v>345312.5</v>
      </c>
      <c r="R164" s="31" t="n">
        <v>357153.030122689</v>
      </c>
      <c r="S164" s="29" t="s">
        <v>69</v>
      </c>
      <c r="T164" s="29"/>
      <c r="U164" s="29"/>
      <c r="V164" s="48" t="n">
        <f aca="false">IF(S164="m3_año",R164,IF(OR(O164="CG1",O164="CG3",O164="HG2"),T164,R164))</f>
        <v>357153.030122689</v>
      </c>
      <c r="W164" s="28" t="n">
        <v>365</v>
      </c>
      <c r="X164" s="54"/>
      <c r="Y164" s="28"/>
      <c r="Z164" s="28" t="n">
        <v>8760</v>
      </c>
      <c r="AA164" s="32" t="s">
        <v>510</v>
      </c>
      <c r="AB164" s="32" t="s">
        <v>511</v>
      </c>
      <c r="AC164" s="33" t="s">
        <v>72</v>
      </c>
      <c r="AD164" s="33" t="n">
        <f aca="false">VLOOKUP($O164,Parámetros!$B$4:$H$25,3,0)</f>
        <v>589.42211574465</v>
      </c>
      <c r="AE164" s="33" t="n">
        <f aca="false">VLOOKUP($O164,Parámetros!$B$4:$H$25,4,0)</f>
        <v>6395.37711993333</v>
      </c>
      <c r="AF164" s="33" t="n">
        <f aca="false">VLOOKUP($O164,Parámetros!$B$4:$H$25,5,0)</f>
        <v>22.4256162208741</v>
      </c>
      <c r="AG164" s="33" t="n">
        <f aca="false">VLOOKUP($O164,Parámetros!$B$4:$H$25,6,0)</f>
        <v>1344</v>
      </c>
      <c r="AH164" s="33" t="n">
        <f aca="false">VLOOKUP($O164,Parámetros!$B$4:$H$25,7,0)</f>
        <v>1920000</v>
      </c>
      <c r="AI164" s="51" t="n">
        <v>345312.5</v>
      </c>
      <c r="AJ164" s="52" t="n">
        <v>8.8E-008</v>
      </c>
      <c r="AK164" s="34" t="n">
        <f aca="false">AD164*V164/1000000000</f>
        <v>0.210513894659528</v>
      </c>
      <c r="AL164" s="34" t="n">
        <f aca="false">AE164*V164/1000000000</f>
        <v>2.2841283171615</v>
      </c>
      <c r="AM164" s="34" t="n">
        <f aca="false">AF164*V164/1000000000</f>
        <v>0.00800937678565371</v>
      </c>
      <c r="AN164" s="34" t="n">
        <f aca="false">AG164*V164/1000000000</f>
        <v>0.480013672484894</v>
      </c>
      <c r="AO164" s="34" t="n">
        <f aca="false">AH164*V164/1000000000</f>
        <v>685.733817835563</v>
      </c>
      <c r="AP164" s="35" t="n">
        <f aca="false">AJ164*AI164*EXP(P164*4)</f>
        <v>0.0314294666507966</v>
      </c>
      <c r="AQ164" s="36" t="n">
        <f aca="false">AK164/W164</f>
        <v>0.000576750396327474</v>
      </c>
      <c r="AR164" s="37" t="n">
        <f aca="false">AL164/W164</f>
        <v>0.00625788580044248</v>
      </c>
      <c r="AS164" s="37" t="n">
        <f aca="false">AM164/W164</f>
        <v>2.19434980428869E-005</v>
      </c>
      <c r="AT164" s="37" t="n">
        <f aca="false">AN164/W164</f>
        <v>0.00131510595201341</v>
      </c>
      <c r="AU164" s="37" t="n">
        <f aca="false">AO164/W164</f>
        <v>1.87872278859058</v>
      </c>
      <c r="AV164" s="49" t="n">
        <f aca="false">AP164/W164</f>
        <v>8.61081278104016E-005</v>
      </c>
      <c r="AW164" s="39" t="n">
        <f aca="false">AK164*1000000</f>
        <v>210513.894659528</v>
      </c>
      <c r="AX164" s="40" t="n">
        <f aca="false">AL164*1000000</f>
        <v>2284128.3171615</v>
      </c>
      <c r="AY164" s="40" t="n">
        <f aca="false">AM164*1000000</f>
        <v>8009.37678565371</v>
      </c>
      <c r="AZ164" s="40" t="n">
        <f aca="false">AN164*1000000</f>
        <v>480013.672484894</v>
      </c>
      <c r="BA164" s="40" t="n">
        <f aca="false">AO164*1000000</f>
        <v>685733817.835563</v>
      </c>
      <c r="BB164" s="41" t="n">
        <f aca="false">AP164*1000000</f>
        <v>31429.4666507966</v>
      </c>
      <c r="BC164" s="39" t="n">
        <f aca="false">AQ164*1000000</f>
        <v>576.750396327474</v>
      </c>
      <c r="BD164" s="40" t="n">
        <f aca="false">AR164*1000000</f>
        <v>6257.88580044248</v>
      </c>
      <c r="BE164" s="40" t="n">
        <f aca="false">AS164*1000000</f>
        <v>21.9434980428869</v>
      </c>
      <c r="BF164" s="40" t="n">
        <f aca="false">AT164*1000000</f>
        <v>1315.10595201341</v>
      </c>
      <c r="BG164" s="40" t="n">
        <f aca="false">AU164*1000000</f>
        <v>1878722.78859058</v>
      </c>
      <c r="BH164" s="41" t="n">
        <f aca="false">AV164*1000000</f>
        <v>86.1081278104017</v>
      </c>
      <c r="BI164" s="0" t="n">
        <v>0.1</v>
      </c>
      <c r="BJ164" s="0" t="n">
        <f aca="false">R164*BI164</f>
        <v>35715.3030122689</v>
      </c>
      <c r="BK164" s="0" t="n">
        <v>0.1</v>
      </c>
      <c r="BL164" s="0" t="n">
        <f aca="false">AI164*BK164</f>
        <v>34531.25</v>
      </c>
      <c r="BM164" s="45" t="n">
        <v>491.492522079561</v>
      </c>
      <c r="BN164" s="45" t="n">
        <v>4911.75996922289</v>
      </c>
      <c r="BO164" s="45" t="n">
        <v>16.2785205146239</v>
      </c>
      <c r="BP164" s="45" t="n">
        <v>537.6</v>
      </c>
      <c r="BQ164" s="45" t="n">
        <v>384000</v>
      </c>
      <c r="BR164" s="0" t="n">
        <f aca="false">AJ164*0.1</f>
        <v>8.8E-009</v>
      </c>
      <c r="BS164" s="0" t="n">
        <f aca="false">((((BJ164/R164)^2)+((BM164/AD164)^2))^(1/2))*AK164</f>
        <v>0.176795830633748</v>
      </c>
      <c r="BT164" s="0" t="n">
        <f aca="false">((((BJ164/R164)^2)+((BN164/AE164)^2))^(1/2))*AL164</f>
        <v>1.76905775221504</v>
      </c>
      <c r="BU164" s="0" t="n">
        <f aca="false">((((BJ164/R164)^2)+((BO164/AF164)^2))^(1/2))*AM164</f>
        <v>0.00586883301639468</v>
      </c>
      <c r="BV164" s="0" t="n">
        <f aca="false">((((BJ164/R164)^2)+((BP164/AG164)^2))^(1/2))*AN164</f>
        <v>0.197914707339586</v>
      </c>
      <c r="BW164" s="0" t="n">
        <f aca="false">((((BJ164/R164)^2)+((BQ164/AH164)^2))^(1/2))*AO164</f>
        <v>153.334743115078</v>
      </c>
      <c r="BX164" s="46" t="n">
        <f aca="false">((((BL164/AI164)^2)+((BR164/AJ164)^2))^(1/2))*AP164</f>
        <v>0.00444479779957095</v>
      </c>
    </row>
    <row r="165" customFormat="false" ht="30" hidden="false" customHeight="true" outlineLevel="0" collapsed="false">
      <c r="A165" s="24" t="n">
        <v>4.64075499581844</v>
      </c>
      <c r="B165" s="24" t="n">
        <v>-74.1177442885411</v>
      </c>
      <c r="C165" s="47" t="n">
        <v>27</v>
      </c>
      <c r="D165" s="47" t="n">
        <v>28</v>
      </c>
      <c r="E165" s="47" t="n">
        <v>1862</v>
      </c>
      <c r="F165" s="27" t="s">
        <v>507</v>
      </c>
      <c r="G165" s="28" t="s">
        <v>508</v>
      </c>
      <c r="H165" s="27" t="s">
        <v>509</v>
      </c>
      <c r="I165" s="28" t="s">
        <v>155</v>
      </c>
      <c r="J165" s="28" t="s">
        <v>76</v>
      </c>
      <c r="K165" s="28" t="n">
        <v>11.19</v>
      </c>
      <c r="L165" s="28"/>
      <c r="M165" s="28" t="n">
        <v>1991</v>
      </c>
      <c r="N165" s="29" t="s">
        <v>67</v>
      </c>
      <c r="O165" s="29" t="s">
        <v>415</v>
      </c>
      <c r="P165" s="50" t="n">
        <v>0.00842863539816588</v>
      </c>
      <c r="Q165" s="31" t="n">
        <v>323700</v>
      </c>
      <c r="R165" s="31" t="n">
        <v>334799.452237363</v>
      </c>
      <c r="S165" s="29" t="s">
        <v>69</v>
      </c>
      <c r="T165" s="29"/>
      <c r="U165" s="29"/>
      <c r="V165" s="48" t="n">
        <f aca="false">IF(S165="m3_año",R165,IF(OR(O165="CG1",O165="CG3",O165="HG2"),T165,R165))</f>
        <v>334799.452237363</v>
      </c>
      <c r="W165" s="28" t="n">
        <v>365</v>
      </c>
      <c r="X165" s="54"/>
      <c r="Y165" s="28"/>
      <c r="Z165" s="28" t="n">
        <v>8760</v>
      </c>
      <c r="AA165" s="32" t="s">
        <v>512</v>
      </c>
      <c r="AB165" s="32" t="s">
        <v>511</v>
      </c>
      <c r="AC165" s="33" t="s">
        <v>72</v>
      </c>
      <c r="AD165" s="33" t="n">
        <f aca="false">VLOOKUP($O165,Parámetros!$B$4:$H$25,3,0)</f>
        <v>196.356974196937</v>
      </c>
      <c r="AE165" s="33" t="n">
        <f aca="false">VLOOKUP($O165,Parámetros!$B$4:$H$25,4,0)</f>
        <v>1220.72799074218</v>
      </c>
      <c r="AF165" s="33" t="n">
        <f aca="false">VLOOKUP($O165,Parámetros!$B$4:$H$25,5,0)</f>
        <v>0.1</v>
      </c>
      <c r="AG165" s="33" t="n">
        <f aca="false">VLOOKUP($O165,Parámetros!$B$4:$H$25,6,0)</f>
        <v>640</v>
      </c>
      <c r="AH165" s="33" t="n">
        <f aca="false">VLOOKUP($O165,Parámetros!$B$4:$H$25,7,0)</f>
        <v>1920000</v>
      </c>
      <c r="AI165" s="31" t="n">
        <v>323700</v>
      </c>
      <c r="AJ165" s="64" t="n">
        <v>8.8E-008</v>
      </c>
      <c r="AK165" s="34" t="n">
        <f aca="false">AD165*V165/1000000000</f>
        <v>0.0657402074041205</v>
      </c>
      <c r="AL165" s="34" t="n">
        <f aca="false">AE165*V165/1000000000</f>
        <v>0.408699062631299</v>
      </c>
      <c r="AM165" s="34" t="n">
        <f aca="false">AF165*V165/1000000000</f>
        <v>3.34799452237363E-005</v>
      </c>
      <c r="AN165" s="34" t="n">
        <f aca="false">AG165*V165/1000000000</f>
        <v>0.214271649431912</v>
      </c>
      <c r="AO165" s="34" t="n">
        <f aca="false">AH165*V165/1000000000</f>
        <v>642.814948295737</v>
      </c>
      <c r="AP165" s="35" t="n">
        <f aca="false">AJ165*AI165*EXP(P165*4)</f>
        <v>0.0294623517968879</v>
      </c>
      <c r="AQ165" s="36" t="n">
        <f aca="false">AK165/W165</f>
        <v>0.000180110157271563</v>
      </c>
      <c r="AR165" s="37" t="n">
        <f aca="false">AL165/W165</f>
        <v>0.00111972345926383</v>
      </c>
      <c r="AS165" s="37" t="n">
        <f aca="false">AM165/W165</f>
        <v>9.17258773253049E-008</v>
      </c>
      <c r="AT165" s="37" t="n">
        <f aca="false">AN165/W165</f>
        <v>0.000587045614881952</v>
      </c>
      <c r="AU165" s="37" t="n">
        <f aca="false">AO165/W165</f>
        <v>1.76113684464585</v>
      </c>
      <c r="AV165" s="49" t="n">
        <f aca="false">AP165/W165</f>
        <v>8.07187720462683E-005</v>
      </c>
      <c r="AW165" s="39" t="n">
        <f aca="false">AK165*1000000</f>
        <v>65740.2074041205</v>
      </c>
      <c r="AX165" s="40" t="n">
        <f aca="false">AL165*1000000</f>
        <v>408699.062631299</v>
      </c>
      <c r="AY165" s="40" t="n">
        <f aca="false">AM165*1000000</f>
        <v>33.4799452237363</v>
      </c>
      <c r="AZ165" s="40" t="n">
        <f aca="false">AN165*1000000</f>
        <v>214271.649431912</v>
      </c>
      <c r="BA165" s="40" t="n">
        <f aca="false">AO165*1000000</f>
        <v>642814948.295737</v>
      </c>
      <c r="BB165" s="41" t="n">
        <f aca="false">AP165*1000000</f>
        <v>29462.3517968879</v>
      </c>
      <c r="BC165" s="39" t="n">
        <f aca="false">AQ165*1000000</f>
        <v>180.110157271563</v>
      </c>
      <c r="BD165" s="40" t="n">
        <f aca="false">AR165*1000000</f>
        <v>1119.72345926383</v>
      </c>
      <c r="BE165" s="40" t="n">
        <f aca="false">AS165*1000000</f>
        <v>0.0917258773253049</v>
      </c>
      <c r="BF165" s="40" t="n">
        <f aca="false">AT165*1000000</f>
        <v>587.045614881952</v>
      </c>
      <c r="BG165" s="40" t="n">
        <f aca="false">AU165*1000000</f>
        <v>1761136.84464585</v>
      </c>
      <c r="BH165" s="41" t="n">
        <f aca="false">AV165*1000000</f>
        <v>80.7187720462683</v>
      </c>
      <c r="BI165" s="0" t="n">
        <v>0.1</v>
      </c>
      <c r="BJ165" s="0" t="n">
        <f aca="false">R165*BI165</f>
        <v>33479.9452237363</v>
      </c>
      <c r="BK165" s="0" t="n">
        <v>0.1</v>
      </c>
      <c r="BL165" s="0" t="n">
        <f aca="false">AI165*BK165</f>
        <v>32370</v>
      </c>
      <c r="BM165" s="45" t="n">
        <v>187.562005220738</v>
      </c>
      <c r="BN165" s="45" t="n">
        <v>1012.03746873145</v>
      </c>
      <c r="BO165" s="45" t="n">
        <v>0</v>
      </c>
      <c r="BP165" s="45" t="n">
        <v>256</v>
      </c>
      <c r="BQ165" s="45" t="n">
        <v>384000</v>
      </c>
      <c r="BR165" s="0" t="n">
        <f aca="false">AJ165*0.1</f>
        <v>8.8E-009</v>
      </c>
      <c r="BS165" s="0" t="n">
        <f aca="false">((((BJ165/R165)^2)+((BM165/AD165)^2))^(1/2))*AK165</f>
        <v>0.0631388330394302</v>
      </c>
      <c r="BT165" s="0" t="n">
        <f aca="false">((((BJ165/R165)^2)+((BN165/AE165)^2))^(1/2))*AL165</f>
        <v>0.341285570184413</v>
      </c>
      <c r="BU165" s="0" t="n">
        <f aca="false">((((BJ165/R165)^2)+((BO165/AF165)^2))^(1/2))*AM165</f>
        <v>3.34799452237363E-006</v>
      </c>
      <c r="BV165" s="0" t="n">
        <f aca="false">((((BJ165/R165)^2)+((BP165/AG165)^2))^(1/2))*AN165</f>
        <v>0.0883464643183093</v>
      </c>
      <c r="BW165" s="0" t="n">
        <f aca="false">((((BJ165/R165)^2)+((BQ165/AH165)^2))^(1/2))*AO165</f>
        <v>143.737792134228</v>
      </c>
      <c r="BX165" s="46" t="n">
        <f aca="false">((((BL165/AI165)^2)+((BR165/AJ165)^2))^(1/2))*AP165</f>
        <v>0.00416660574905662</v>
      </c>
    </row>
    <row r="166" customFormat="false" ht="30" hidden="false" customHeight="true" outlineLevel="0" collapsed="false">
      <c r="A166" s="24" t="n">
        <v>4.64075499581844</v>
      </c>
      <c r="B166" s="24" t="n">
        <v>-74.1177442885411</v>
      </c>
      <c r="C166" s="47" t="n">
        <v>27</v>
      </c>
      <c r="D166" s="47" t="n">
        <v>28</v>
      </c>
      <c r="E166" s="47" t="n">
        <v>1862</v>
      </c>
      <c r="F166" s="27" t="s">
        <v>507</v>
      </c>
      <c r="G166" s="28" t="s">
        <v>508</v>
      </c>
      <c r="H166" s="27" t="s">
        <v>509</v>
      </c>
      <c r="I166" s="28" t="s">
        <v>155</v>
      </c>
      <c r="J166" s="28" t="s">
        <v>65</v>
      </c>
      <c r="K166" s="28" t="n">
        <v>150</v>
      </c>
      <c r="L166" s="28"/>
      <c r="M166" s="28" t="n">
        <v>1970</v>
      </c>
      <c r="N166" s="29" t="s">
        <v>67</v>
      </c>
      <c r="O166" s="29" t="s">
        <v>108</v>
      </c>
      <c r="P166" s="50" t="n">
        <v>0.00842863539816588</v>
      </c>
      <c r="Q166" s="31" t="n">
        <v>207187.5</v>
      </c>
      <c r="R166" s="31" t="n">
        <v>214291.818073613</v>
      </c>
      <c r="S166" s="29" t="s">
        <v>69</v>
      </c>
      <c r="T166" s="29"/>
      <c r="U166" s="29"/>
      <c r="V166" s="48" t="n">
        <f aca="false">IF(S166="m3_año",R166,IF(OR(O166="CG1",O166="CG3",O166="HG2"),T166,R166))</f>
        <v>214291.818073613</v>
      </c>
      <c r="W166" s="28" t="n">
        <v>365</v>
      </c>
      <c r="X166" s="54"/>
      <c r="Y166" s="28"/>
      <c r="Z166" s="28" t="n">
        <v>8760</v>
      </c>
      <c r="AA166" s="32" t="s">
        <v>510</v>
      </c>
      <c r="AB166" s="32" t="s">
        <v>511</v>
      </c>
      <c r="AC166" s="33" t="s">
        <v>72</v>
      </c>
      <c r="AD166" s="33" t="n">
        <f aca="false">VLOOKUP($O166,Parámetros!$B$4:$H$25,3,0)</f>
        <v>589.42211574465</v>
      </c>
      <c r="AE166" s="33" t="n">
        <f aca="false">VLOOKUP($O166,Parámetros!$B$4:$H$25,4,0)</f>
        <v>6395.37711993333</v>
      </c>
      <c r="AF166" s="33" t="n">
        <f aca="false">VLOOKUP($O166,Parámetros!$B$4:$H$25,5,0)</f>
        <v>22.4256162208741</v>
      </c>
      <c r="AG166" s="33" t="n">
        <f aca="false">VLOOKUP($O166,Parámetros!$B$4:$H$25,6,0)</f>
        <v>1344</v>
      </c>
      <c r="AH166" s="33" t="n">
        <f aca="false">VLOOKUP($O166,Parámetros!$B$4:$H$25,7,0)</f>
        <v>1920000</v>
      </c>
      <c r="AI166" s="51" t="n">
        <v>207187.5</v>
      </c>
      <c r="AJ166" s="52" t="n">
        <v>8.8E-008</v>
      </c>
      <c r="AK166" s="34" t="n">
        <f aca="false">AD166*V166/1000000000</f>
        <v>0.126308336795717</v>
      </c>
      <c r="AL166" s="34" t="n">
        <f aca="false">AE166*V166/1000000000</f>
        <v>1.3704769902969</v>
      </c>
      <c r="AM166" s="34" t="n">
        <f aca="false">AF166*V166/1000000000</f>
        <v>0.00480562607139222</v>
      </c>
      <c r="AN166" s="34" t="n">
        <f aca="false">AG166*V166/1000000000</f>
        <v>0.288008203490936</v>
      </c>
      <c r="AO166" s="34" t="n">
        <f aca="false">AH166*V166/1000000000</f>
        <v>411.440290701337</v>
      </c>
      <c r="AP166" s="35" t="n">
        <f aca="false">AJ166*AI166*EXP(P166*4)</f>
        <v>0.018857679990478</v>
      </c>
      <c r="AQ166" s="36" t="n">
        <f aca="false">AK166/W166</f>
        <v>0.000346050237796484</v>
      </c>
      <c r="AR166" s="37" t="n">
        <f aca="false">AL166/W166</f>
        <v>0.00375473148026548</v>
      </c>
      <c r="AS166" s="37" t="n">
        <f aca="false">AM166/W166</f>
        <v>1.31660988257321E-005</v>
      </c>
      <c r="AT166" s="37" t="n">
        <f aca="false">AN166/W166</f>
        <v>0.000789063571208043</v>
      </c>
      <c r="AU166" s="37" t="n">
        <f aca="false">AO166/W166</f>
        <v>1.12723367315435</v>
      </c>
      <c r="AV166" s="49" t="n">
        <f aca="false">AP166/W166</f>
        <v>5.1664876686241E-005</v>
      </c>
      <c r="AW166" s="39" t="n">
        <f aca="false">AK166*1000000</f>
        <v>126308.336795717</v>
      </c>
      <c r="AX166" s="40" t="n">
        <f aca="false">AL166*1000000</f>
        <v>1370476.9902969</v>
      </c>
      <c r="AY166" s="40" t="n">
        <f aca="false">AM166*1000000</f>
        <v>4805.62607139222</v>
      </c>
      <c r="AZ166" s="40" t="n">
        <f aca="false">AN166*1000000</f>
        <v>288008.203490936</v>
      </c>
      <c r="BA166" s="40" t="n">
        <f aca="false">AO166*1000000</f>
        <v>411440290.701337</v>
      </c>
      <c r="BB166" s="41" t="n">
        <f aca="false">AP166*1000000</f>
        <v>18857.679990478</v>
      </c>
      <c r="BC166" s="39" t="n">
        <f aca="false">AQ166*1000000</f>
        <v>346.050237796484</v>
      </c>
      <c r="BD166" s="40" t="n">
        <f aca="false">AR166*1000000</f>
        <v>3754.73148026548</v>
      </c>
      <c r="BE166" s="40" t="n">
        <f aca="false">AS166*1000000</f>
        <v>13.1660988257321</v>
      </c>
      <c r="BF166" s="40" t="n">
        <f aca="false">AT166*1000000</f>
        <v>789.063571208043</v>
      </c>
      <c r="BG166" s="40" t="n">
        <f aca="false">AU166*1000000</f>
        <v>1127233.67315435</v>
      </c>
      <c r="BH166" s="41" t="n">
        <f aca="false">AV166*1000000</f>
        <v>51.664876686241</v>
      </c>
      <c r="BI166" s="0" t="n">
        <v>0.1</v>
      </c>
      <c r="BJ166" s="0" t="n">
        <f aca="false">R166*BI166</f>
        <v>21429.1818073613</v>
      </c>
      <c r="BK166" s="0" t="n">
        <v>0.1</v>
      </c>
      <c r="BL166" s="0" t="n">
        <f aca="false">AI166*BK166</f>
        <v>20718.75</v>
      </c>
      <c r="BM166" s="45" t="n">
        <v>491.492522079561</v>
      </c>
      <c r="BN166" s="45" t="n">
        <v>4911.75996922289</v>
      </c>
      <c r="BO166" s="45" t="n">
        <v>16.2785205146239</v>
      </c>
      <c r="BP166" s="45" t="n">
        <v>537.6</v>
      </c>
      <c r="BQ166" s="45" t="n">
        <v>384000</v>
      </c>
      <c r="BR166" s="0" t="n">
        <f aca="false">AJ166*0.1</f>
        <v>8.8E-009</v>
      </c>
      <c r="BS166" s="0" t="n">
        <f aca="false">((((BJ166/R166)^2)+((BM166/AD166)^2))^(1/2))*AK166</f>
        <v>0.106077498380249</v>
      </c>
      <c r="BT166" s="0" t="n">
        <f aca="false">((((BJ166/R166)^2)+((BN166/AE166)^2))^(1/2))*AL166</f>
        <v>1.06143465132902</v>
      </c>
      <c r="BU166" s="0" t="n">
        <f aca="false">((((BJ166/R166)^2)+((BO166/AF166)^2))^(1/2))*AM166</f>
        <v>0.0035212998098368</v>
      </c>
      <c r="BV166" s="0" t="n">
        <f aca="false">((((BJ166/R166)^2)+((BP166/AG166)^2))^(1/2))*AN166</f>
        <v>0.118748824403751</v>
      </c>
      <c r="BW166" s="0" t="n">
        <f aca="false">((((BJ166/R166)^2)+((BQ166/AH166)^2))^(1/2))*AO166</f>
        <v>92.0008458690464</v>
      </c>
      <c r="BX166" s="46" t="n">
        <f aca="false">((((BL166/AI166)^2)+((BR166/AJ166)^2))^(1/2))*AP166</f>
        <v>0.00266687867974257</v>
      </c>
    </row>
    <row r="167" customFormat="false" ht="30" hidden="false" customHeight="true" outlineLevel="0" collapsed="false">
      <c r="A167" s="24" t="n">
        <v>4.64222222222222</v>
      </c>
      <c r="B167" s="24" t="n">
        <v>-74.1190277777778</v>
      </c>
      <c r="C167" s="47" t="n">
        <v>27</v>
      </c>
      <c r="D167" s="47" t="n">
        <v>29</v>
      </c>
      <c r="E167" s="47" t="n">
        <v>1875</v>
      </c>
      <c r="F167" s="27" t="s">
        <v>513</v>
      </c>
      <c r="G167" s="28" t="s">
        <v>514</v>
      </c>
      <c r="H167" s="27" t="s">
        <v>515</v>
      </c>
      <c r="I167" s="28" t="s">
        <v>155</v>
      </c>
      <c r="J167" s="28" t="s">
        <v>65</v>
      </c>
      <c r="K167" s="28" t="n">
        <v>100</v>
      </c>
      <c r="L167" s="28"/>
      <c r="M167" s="28" t="n">
        <v>2004</v>
      </c>
      <c r="N167" s="29" t="s">
        <v>67</v>
      </c>
      <c r="O167" s="29" t="s">
        <v>68</v>
      </c>
      <c r="P167" s="56" t="n">
        <v>0.00426891489573758</v>
      </c>
      <c r="Q167" s="31" t="n">
        <v>350459.2</v>
      </c>
      <c r="R167" s="31" t="n">
        <v>356494.907181518</v>
      </c>
      <c r="S167" s="29" t="s">
        <v>69</v>
      </c>
      <c r="T167" s="29"/>
      <c r="U167" s="29"/>
      <c r="V167" s="48" t="n">
        <f aca="false">IF(S167="m3_año",R167,IF(OR(O167="CG1",O167="CG3",O167="HG2"),T167,R167))</f>
        <v>356494.907181518</v>
      </c>
      <c r="W167" s="28" t="n">
        <v>365</v>
      </c>
      <c r="X167" s="54"/>
      <c r="Y167" s="28"/>
      <c r="Z167" s="28" t="n">
        <v>8760</v>
      </c>
      <c r="AA167" s="32" t="s">
        <v>516</v>
      </c>
      <c r="AB167" s="32" t="s">
        <v>517</v>
      </c>
      <c r="AC167" s="33" t="s">
        <v>72</v>
      </c>
      <c r="AD167" s="33" t="n">
        <f aca="false">VLOOKUP($O167,Parámetros!$B$4:$H$25,3,0)</f>
        <v>46.3856216091623</v>
      </c>
      <c r="AE167" s="33" t="n">
        <f aca="false">VLOOKUP($O167,Parámetros!$B$4:$H$25,4,0)</f>
        <v>1074.85364414012</v>
      </c>
      <c r="AF167" s="33" t="n">
        <f aca="false">VLOOKUP($O167,Parámetros!$B$4:$H$25,5,0)</f>
        <v>5.41099102083891</v>
      </c>
      <c r="AG167" s="33" t="n">
        <f aca="false">VLOOKUP($O167,Parámetros!$B$4:$H$25,6,0)</f>
        <v>1344</v>
      </c>
      <c r="AH167" s="33" t="n">
        <f aca="false">VLOOKUP($O167,Parámetros!$B$4:$H$25,7,0)</f>
        <v>1920000</v>
      </c>
      <c r="AI167" s="51" t="n">
        <v>350459.2</v>
      </c>
      <c r="AJ167" s="52" t="n">
        <v>8.8E-008</v>
      </c>
      <c r="AK167" s="34" t="n">
        <f aca="false">AD167*V167/1000000000</f>
        <v>0.0165362378701153</v>
      </c>
      <c r="AL167" s="34" t="n">
        <f aca="false">AE167*V167/1000000000</f>
        <v>0.383179850101448</v>
      </c>
      <c r="AM167" s="34" t="n">
        <f aca="false">AF167*V167/1000000000</f>
        <v>0.00192899074173399</v>
      </c>
      <c r="AN167" s="34" t="n">
        <f aca="false">AG167*V167/1000000000</f>
        <v>0.47912915525196</v>
      </c>
      <c r="AO167" s="34" t="n">
        <f aca="false">AH167*V167/1000000000</f>
        <v>684.470221788515</v>
      </c>
      <c r="AP167" s="35" t="n">
        <f aca="false">AJ167*AI167*EXP(P167*4)</f>
        <v>0.0313715518319736</v>
      </c>
      <c r="AQ167" s="36" t="n">
        <f aca="false">AK167/W167</f>
        <v>4.53047612879872E-005</v>
      </c>
      <c r="AR167" s="37" t="n">
        <f aca="false">AL167/W167</f>
        <v>0.00104980780849712</v>
      </c>
      <c r="AS167" s="37" t="n">
        <f aca="false">AM167/W167</f>
        <v>5.28490614173697E-006</v>
      </c>
      <c r="AT167" s="37" t="n">
        <f aca="false">AN167/W167</f>
        <v>0.00131268261712866</v>
      </c>
      <c r="AU167" s="37" t="n">
        <f aca="false">AO167/W167</f>
        <v>1.87526088161237</v>
      </c>
      <c r="AV167" s="49" t="n">
        <f aca="false">AP167/W167</f>
        <v>8.59494570739003E-005</v>
      </c>
      <c r="AW167" s="39" t="n">
        <f aca="false">AK167*1000000</f>
        <v>16536.2378701153</v>
      </c>
      <c r="AX167" s="40" t="n">
        <f aca="false">AL167*1000000</f>
        <v>383179.850101448</v>
      </c>
      <c r="AY167" s="40" t="n">
        <f aca="false">AM167*1000000</f>
        <v>1928.99074173399</v>
      </c>
      <c r="AZ167" s="40" t="n">
        <f aca="false">AN167*1000000</f>
        <v>479129.15525196</v>
      </c>
      <c r="BA167" s="40" t="n">
        <f aca="false">AO167*1000000</f>
        <v>684470221.788515</v>
      </c>
      <c r="BB167" s="41" t="n">
        <f aca="false">AP167*1000000</f>
        <v>31371.5518319736</v>
      </c>
      <c r="BC167" s="39" t="n">
        <f aca="false">AQ167*1000000</f>
        <v>45.3047612879872</v>
      </c>
      <c r="BD167" s="40" t="n">
        <f aca="false">AR167*1000000</f>
        <v>1049.80780849712</v>
      </c>
      <c r="BE167" s="40" t="n">
        <f aca="false">AS167*1000000</f>
        <v>5.28490614173697</v>
      </c>
      <c r="BF167" s="40" t="n">
        <f aca="false">AT167*1000000</f>
        <v>1312.68261712866</v>
      </c>
      <c r="BG167" s="40" t="n">
        <f aca="false">AU167*1000000</f>
        <v>1875260.88161237</v>
      </c>
      <c r="BH167" s="41" t="n">
        <f aca="false">AV167*1000000</f>
        <v>85.9494570739003</v>
      </c>
      <c r="BI167" s="0" t="n">
        <v>0.1</v>
      </c>
      <c r="BJ167" s="0" t="n">
        <f aca="false">R167*BI167</f>
        <v>35649.4907181518</v>
      </c>
      <c r="BK167" s="0" t="n">
        <v>0.1</v>
      </c>
      <c r="BL167" s="0" t="n">
        <f aca="false">AI167*BK167</f>
        <v>35045.92</v>
      </c>
      <c r="BM167" s="45" t="n">
        <v>17.6498016718255</v>
      </c>
      <c r="BN167" s="45" t="n">
        <v>910.91550745518</v>
      </c>
      <c r="BO167" s="45" t="n">
        <v>5.31099102083891</v>
      </c>
      <c r="BP167" s="45" t="n">
        <v>537.6</v>
      </c>
      <c r="BQ167" s="45" t="n">
        <v>384000</v>
      </c>
      <c r="BR167" s="0" t="n">
        <f aca="false">AJ167*0.1</f>
        <v>8.8E-009</v>
      </c>
      <c r="BS167" s="0" t="n">
        <f aca="false">((((BJ167/R167)^2)+((BM167/AD167)^2))^(1/2))*AK167</f>
        <v>0.00650573179227948</v>
      </c>
      <c r="BT167" s="0" t="n">
        <f aca="false">((((BJ167/R167)^2)+((BN167/AE167)^2))^(1/2))*AL167</f>
        <v>0.326989629520158</v>
      </c>
      <c r="BU167" s="0" t="n">
        <f aca="false">((((BJ167/R167)^2)+((BO167/AF167)^2))^(1/2))*AM167</f>
        <v>0.00190314243965479</v>
      </c>
      <c r="BV167" s="0" t="n">
        <f aca="false">((((BJ167/R167)^2)+((BP167/AG167)^2))^(1/2))*AN167</f>
        <v>0.197550011541679</v>
      </c>
      <c r="BW167" s="0" t="n">
        <f aca="false">((((BJ167/R167)^2)+((BQ167/AH167)^2))^(1/2))*AO167</f>
        <v>153.052194449348</v>
      </c>
      <c r="BX167" s="46" t="n">
        <f aca="false">((((BL167/AI167)^2)+((BR167/AJ167)^2))^(1/2))*AP167</f>
        <v>0.00443660740734676</v>
      </c>
    </row>
    <row r="168" customFormat="false" ht="30" hidden="false" customHeight="true" outlineLevel="0" collapsed="false">
      <c r="A168" s="24" t="n">
        <v>4.61975590579616</v>
      </c>
      <c r="B168" s="24" t="n">
        <v>-74.140360818807</v>
      </c>
      <c r="C168" s="47" t="n">
        <v>25</v>
      </c>
      <c r="D168" s="47" t="n">
        <v>26</v>
      </c>
      <c r="E168" s="47" t="n">
        <v>1834</v>
      </c>
      <c r="F168" s="27" t="s">
        <v>518</v>
      </c>
      <c r="G168" s="28" t="s">
        <v>519</v>
      </c>
      <c r="H168" s="27" t="s">
        <v>520</v>
      </c>
      <c r="I168" s="28" t="s">
        <v>216</v>
      </c>
      <c r="J168" s="28" t="s">
        <v>65</v>
      </c>
      <c r="K168" s="55"/>
      <c r="L168" s="55"/>
      <c r="M168" s="55"/>
      <c r="N168" s="29" t="s">
        <v>67</v>
      </c>
      <c r="O168" s="29" t="s">
        <v>415</v>
      </c>
      <c r="P168" s="53" t="n">
        <v>0.01</v>
      </c>
      <c r="Q168" s="31" t="n">
        <v>3080</v>
      </c>
      <c r="R168" s="31" t="n">
        <v>3205.69718451256</v>
      </c>
      <c r="S168" s="29" t="s">
        <v>69</v>
      </c>
      <c r="T168" s="29"/>
      <c r="U168" s="29"/>
      <c r="V168" s="48" t="n">
        <f aca="false">IF(S168="m3_año",R168,IF(OR(O168="CG1",O168="CG3",O168="HG2"),T168,R168))</f>
        <v>3205.69718451256</v>
      </c>
      <c r="W168" s="28" t="n">
        <v>365</v>
      </c>
      <c r="X168" s="32" t="s">
        <v>98</v>
      </c>
      <c r="Y168" s="28"/>
      <c r="Z168" s="28" t="n">
        <v>2920</v>
      </c>
      <c r="AA168" s="32" t="s">
        <v>521</v>
      </c>
      <c r="AB168" s="32" t="s">
        <v>522</v>
      </c>
      <c r="AC168" s="33" t="s">
        <v>72</v>
      </c>
      <c r="AD168" s="33" t="n">
        <f aca="false">VLOOKUP($O168,Parámetros!$B$4:$H$25,3,0)</f>
        <v>196.356974196937</v>
      </c>
      <c r="AE168" s="33" t="n">
        <f aca="false">VLOOKUP($O168,Parámetros!$B$4:$H$25,4,0)</f>
        <v>1220.72799074218</v>
      </c>
      <c r="AF168" s="33" t="n">
        <f aca="false">VLOOKUP($O168,Parámetros!$B$4:$H$25,5,0)</f>
        <v>0.1</v>
      </c>
      <c r="AG168" s="33" t="n">
        <f aca="false">VLOOKUP($O168,Parámetros!$B$4:$H$25,6,0)</f>
        <v>640</v>
      </c>
      <c r="AH168" s="33" t="n">
        <f aca="false">VLOOKUP($O168,Parámetros!$B$4:$H$25,7,0)</f>
        <v>1920000</v>
      </c>
      <c r="AI168" s="51" t="n">
        <v>3080</v>
      </c>
      <c r="AJ168" s="52" t="n">
        <v>8.8E-008</v>
      </c>
      <c r="AK168" s="34" t="n">
        <f aca="false">AD168*V168/1000000000</f>
        <v>0.000629460999342526</v>
      </c>
      <c r="AL168" s="34" t="n">
        <f aca="false">AE168*V168/1000000000</f>
        <v>0.00391328428297788</v>
      </c>
      <c r="AM168" s="34" t="n">
        <f aca="false">AF168*V168/1000000000</f>
        <v>3.20569718451256E-007</v>
      </c>
      <c r="AN168" s="34" t="n">
        <f aca="false">AG168*V168/1000000000</f>
        <v>0.00205164619808804</v>
      </c>
      <c r="AO168" s="34" t="n">
        <f aca="false">AH168*V168/1000000000</f>
        <v>6.15493859426412</v>
      </c>
      <c r="AP168" s="35" t="n">
        <f aca="false">AJ168*AI168*EXP(P168*4)</f>
        <v>0.000282101352237105</v>
      </c>
      <c r="AQ168" s="36" t="n">
        <f aca="false">AK168/W168</f>
        <v>1.72455068313021E-006</v>
      </c>
      <c r="AR168" s="37" t="n">
        <f aca="false">AL168/W168</f>
        <v>1.07213268026791E-005</v>
      </c>
      <c r="AS168" s="37" t="n">
        <f aca="false">AM168/W168</f>
        <v>8.78273201236318E-010</v>
      </c>
      <c r="AT168" s="37" t="n">
        <f aca="false">AN168/W168</f>
        <v>5.62094848791243E-006</v>
      </c>
      <c r="AU168" s="37" t="n">
        <f aca="false">AO168/W168</f>
        <v>0.0168628454637373</v>
      </c>
      <c r="AV168" s="49" t="n">
        <f aca="false">AP168/W168</f>
        <v>7.72880417087959E-007</v>
      </c>
      <c r="AW168" s="39" t="n">
        <f aca="false">AK168*1000000</f>
        <v>629.460999342526</v>
      </c>
      <c r="AX168" s="40" t="n">
        <f aca="false">AL168*1000000</f>
        <v>3913.28428297788</v>
      </c>
      <c r="AY168" s="40" t="n">
        <f aca="false">AM168*1000000</f>
        <v>0.320569718451256</v>
      </c>
      <c r="AZ168" s="40" t="n">
        <f aca="false">AN168*1000000</f>
        <v>2051.64619808804</v>
      </c>
      <c r="BA168" s="40" t="n">
        <f aca="false">AO168*1000000</f>
        <v>6154938.59426412</v>
      </c>
      <c r="BB168" s="41" t="n">
        <f aca="false">AP168*1000000</f>
        <v>282.101352237105</v>
      </c>
      <c r="BC168" s="39" t="n">
        <f aca="false">AQ168*1000000</f>
        <v>1.72455068313021</v>
      </c>
      <c r="BD168" s="40" t="n">
        <f aca="false">AR168*1000000</f>
        <v>10.7213268026791</v>
      </c>
      <c r="BE168" s="40" t="n">
        <f aca="false">AS168*1000000</f>
        <v>0.000878273201236318</v>
      </c>
      <c r="BF168" s="40" t="n">
        <f aca="false">AT168*1000000</f>
        <v>5.62094848791243</v>
      </c>
      <c r="BG168" s="40" t="n">
        <f aca="false">AU168*1000000</f>
        <v>16862.8454637373</v>
      </c>
      <c r="BH168" s="41" t="n">
        <f aca="false">AV168*1000000</f>
        <v>0.772880417087959</v>
      </c>
      <c r="BI168" s="0" t="n">
        <v>0.1</v>
      </c>
      <c r="BJ168" s="0" t="n">
        <f aca="false">R168*BI168</f>
        <v>320.569718451256</v>
      </c>
      <c r="BK168" s="0" t="n">
        <v>0.1</v>
      </c>
      <c r="BL168" s="0" t="n">
        <f aca="false">AI168*BK168</f>
        <v>308</v>
      </c>
      <c r="BM168" s="45" t="n">
        <v>187.562005220738</v>
      </c>
      <c r="BN168" s="45" t="n">
        <v>1012.03746873145</v>
      </c>
      <c r="BO168" s="45" t="n">
        <v>0</v>
      </c>
      <c r="BP168" s="45" t="n">
        <v>256</v>
      </c>
      <c r="BQ168" s="45" t="n">
        <v>384000</v>
      </c>
      <c r="BR168" s="0" t="n">
        <f aca="false">AJ168*0.1</f>
        <v>8.8E-009</v>
      </c>
      <c r="BS168" s="0" t="n">
        <f aca="false">((((BJ168/R168)^2)+((BM168/AD168)^2))^(1/2))*AK168</f>
        <v>0.000604552898624254</v>
      </c>
      <c r="BT168" s="0" t="n">
        <f aca="false">((((BJ168/R168)^2)+((BN168/AE168)^2))^(1/2))*AL168</f>
        <v>0.00326780161718807</v>
      </c>
      <c r="BU168" s="0" t="n">
        <f aca="false">((((BJ168/R168)^2)+((BO168/AF168)^2))^(1/2))*AM168</f>
        <v>3.20569718451256E-008</v>
      </c>
      <c r="BV168" s="0" t="n">
        <f aca="false">((((BJ168/R168)^2)+((BP168/AG168)^2))^(1/2))*AN168</f>
        <v>0.000845915398111388</v>
      </c>
      <c r="BW168" s="0" t="n">
        <f aca="false">((((BJ168/R168)^2)+((BQ168/AH168)^2))^(1/2))*AO168</f>
        <v>1.37628610941116</v>
      </c>
      <c r="BX168" s="46" t="n">
        <f aca="false">((((BL168/AI168)^2)+((BR168/AJ168)^2))^(1/2))*AP168</f>
        <v>3.98951558297503E-005</v>
      </c>
    </row>
    <row r="169" customFormat="false" ht="15" hidden="false" customHeight="true" outlineLevel="0" collapsed="false">
      <c r="A169" s="24" t="n">
        <v>4.62180682844345</v>
      </c>
      <c r="B169" s="24" t="n">
        <v>-74.1218221127929</v>
      </c>
      <c r="C169" s="47" t="n">
        <v>27</v>
      </c>
      <c r="D169" s="47" t="n">
        <v>26</v>
      </c>
      <c r="E169" s="47" t="n">
        <v>1836</v>
      </c>
      <c r="F169" s="27" t="s">
        <v>523</v>
      </c>
      <c r="G169" s="28" t="s">
        <v>524</v>
      </c>
      <c r="H169" s="27" t="s">
        <v>525</v>
      </c>
      <c r="I169" s="28" t="s">
        <v>155</v>
      </c>
      <c r="J169" s="28" t="s">
        <v>76</v>
      </c>
      <c r="K169" s="28" t="n">
        <v>2.98</v>
      </c>
      <c r="L169" s="28"/>
      <c r="M169" s="28" t="n">
        <v>1974</v>
      </c>
      <c r="N169" s="29" t="s">
        <v>84</v>
      </c>
      <c r="O169" s="29" t="s">
        <v>85</v>
      </c>
      <c r="P169" s="50" t="n">
        <v>-0.015549305289661</v>
      </c>
      <c r="Q169" s="31" t="n">
        <v>40000</v>
      </c>
      <c r="R169" s="31" t="n">
        <v>37587.9016110758</v>
      </c>
      <c r="S169" s="29" t="s">
        <v>86</v>
      </c>
      <c r="T169" s="29" t="n">
        <f aca="false">((R169*Parámetros!$D$30)/1000)/Parámetros!$D$29</f>
        <v>30803.4186607079</v>
      </c>
      <c r="U169" s="29" t="s">
        <v>69</v>
      </c>
      <c r="V169" s="48" t="n">
        <f aca="false">IF(S169="m3_año",R169,IF(OR(O169="CG1",O169="CG3",O169="HG2"),T169,R169))</f>
        <v>37587.9016110758</v>
      </c>
      <c r="W169" s="28" t="n">
        <v>365</v>
      </c>
      <c r="X169" s="32" t="s">
        <v>98</v>
      </c>
      <c r="Y169" s="28"/>
      <c r="Z169" s="28" t="n">
        <v>2920</v>
      </c>
      <c r="AA169" s="32" t="s">
        <v>526</v>
      </c>
      <c r="AB169" s="32" t="s">
        <v>311</v>
      </c>
      <c r="AC169" s="33" t="s">
        <v>246</v>
      </c>
      <c r="AD169" s="33" t="n">
        <f aca="false">VLOOKUP($O169,Parámetros!$B$4:$H$25,3,0)</f>
        <v>12.7152226842523</v>
      </c>
      <c r="AE169" s="33" t="n">
        <f aca="false">VLOOKUP($O169,Parámetros!$B$4:$H$25,4,0)</f>
        <v>4.56382485732941</v>
      </c>
      <c r="AF169" s="33" t="n">
        <f aca="false">VLOOKUP($O169,Parámetros!$B$4:$H$25,5,0)</f>
        <v>12.0799261022882</v>
      </c>
      <c r="AG169" s="33" t="n">
        <f aca="false">VLOOKUP($O169,Parámetros!$B$4:$H$25,6,0)</f>
        <v>6.25</v>
      </c>
      <c r="AH169" s="33" t="n">
        <f aca="false">VLOOKUP($O169,Parámetros!$B$4:$H$25,7,0)</f>
        <v>2343</v>
      </c>
      <c r="AI169" s="2" t="n">
        <v>26143.9814814815</v>
      </c>
      <c r="AJ169" s="2" t="n">
        <v>3E-008</v>
      </c>
      <c r="AK169" s="34" t="n">
        <f aca="false">AD169*V169/1000000000</f>
        <v>0.000477938539218595</v>
      </c>
      <c r="AL169" s="34" t="n">
        <f aca="false">AE169*V169/1000000000</f>
        <v>0.00017154459970748</v>
      </c>
      <c r="AM169" s="34" t="n">
        <f aca="false">AF169*V169/1000000000</f>
        <v>0.000454059073801875</v>
      </c>
      <c r="AN169" s="34" t="n">
        <f aca="false">AG169*V169/1000000000</f>
        <v>0.000234924385069224</v>
      </c>
      <c r="AO169" s="34" t="n">
        <f aca="false">AH169*V169/1000000000</f>
        <v>0.0880684534747506</v>
      </c>
      <c r="AP169" s="35" t="n">
        <f aca="false">AJ169*AI169*EXP(P169*4)</f>
        <v>0.000737023052735785</v>
      </c>
      <c r="AQ169" s="36" t="n">
        <f aca="false">AK169/W169</f>
        <v>1.30942065539341E-006</v>
      </c>
      <c r="AR169" s="37" t="n">
        <f aca="false">AL169/W169</f>
        <v>4.69985204678027E-007</v>
      </c>
      <c r="AS169" s="37" t="n">
        <f aca="false">AM169/W169</f>
        <v>1.24399746247089E-006</v>
      </c>
      <c r="AT169" s="37" t="n">
        <f aca="false">AN169/W169</f>
        <v>6.43628452244449E-007</v>
      </c>
      <c r="AU169" s="37" t="n">
        <f aca="false">AO169/W169</f>
        <v>0.000241283434177399</v>
      </c>
      <c r="AV169" s="49" t="n">
        <f aca="false">AP169/W169</f>
        <v>2.01924124037201E-006</v>
      </c>
      <c r="AW169" s="39" t="n">
        <f aca="false">AK169*1000000</f>
        <v>477.938539218595</v>
      </c>
      <c r="AX169" s="40" t="n">
        <f aca="false">AL169*1000000</f>
        <v>171.54459970748</v>
      </c>
      <c r="AY169" s="40" t="n">
        <f aca="false">AM169*1000000</f>
        <v>454.059073801875</v>
      </c>
      <c r="AZ169" s="40" t="n">
        <f aca="false">AN169*1000000</f>
        <v>234.924385069224</v>
      </c>
      <c r="BA169" s="40" t="n">
        <f aca="false">AO169*1000000</f>
        <v>88068.4534747506</v>
      </c>
      <c r="BB169" s="41" t="n">
        <f aca="false">AP169*1000000</f>
        <v>737.023052735785</v>
      </c>
      <c r="BC169" s="39" t="n">
        <f aca="false">AQ169*1000000</f>
        <v>1.30942065539341</v>
      </c>
      <c r="BD169" s="40" t="n">
        <f aca="false">AR169*1000000</f>
        <v>0.469985204678027</v>
      </c>
      <c r="BE169" s="40" t="n">
        <f aca="false">AS169*1000000</f>
        <v>1.24399746247089</v>
      </c>
      <c r="BF169" s="40" t="n">
        <f aca="false">AT169*1000000</f>
        <v>0.643628452244449</v>
      </c>
      <c r="BG169" s="40" t="n">
        <f aca="false">AU169*1000000</f>
        <v>241.283434177399</v>
      </c>
      <c r="BH169" s="41" t="n">
        <f aca="false">AV169*1000000</f>
        <v>2.01924124037201</v>
      </c>
      <c r="BI169" s="0" t="n">
        <v>0.1</v>
      </c>
      <c r="BJ169" s="0" t="n">
        <f aca="false">R169*BI169</f>
        <v>3758.79016110758</v>
      </c>
      <c r="BK169" s="0" t="n">
        <v>0.1</v>
      </c>
      <c r="BL169" s="0" t="n">
        <f aca="false">AI169*BK169</f>
        <v>2614.39814814815</v>
      </c>
      <c r="BM169" s="45" t="n">
        <v>8.79744109323615</v>
      </c>
      <c r="BN169" s="45" t="n">
        <v>3.62683450723467</v>
      </c>
      <c r="BO169" s="45" t="n">
        <v>10.0538529184284</v>
      </c>
      <c r="BP169" s="45" t="n">
        <v>12.5</v>
      </c>
      <c r="BQ169" s="45" t="n">
        <v>2343</v>
      </c>
      <c r="BR169" s="0" t="n">
        <f aca="false">AJ169*0.1</f>
        <v>3E-009</v>
      </c>
      <c r="BS169" s="0" t="n">
        <f aca="false">((((BJ169/R169)^2)+((BM169/AD169)^2))^(1/2))*AK169</f>
        <v>0.000334113397569806</v>
      </c>
      <c r="BT169" s="0" t="n">
        <f aca="false">((((BJ169/R169)^2)+((BN169/AE169)^2))^(1/2))*AL169</f>
        <v>0.00013740017470871</v>
      </c>
      <c r="BU169" s="0" t="n">
        <f aca="false">((((BJ169/R169)^2)+((BO169/AF169)^2))^(1/2))*AM169</f>
        <v>0.000380621269672444</v>
      </c>
      <c r="BV169" s="0" t="n">
        <f aca="false">((((BJ169/R169)^2)+((BP169/AG169)^2))^(1/2))*AN169</f>
        <v>0.00047043571448989</v>
      </c>
      <c r="BW169" s="0" t="n">
        <f aca="false">((((BJ169/R169)^2)+((BQ169/AH169)^2))^(1/2))*AO169</f>
        <v>0.0885077003565715</v>
      </c>
      <c r="BX169" s="46" t="n">
        <f aca="false">((((BL169/AI169)^2)+((BR169/AJ169)^2))^(1/2))*AP169</f>
        <v>0.000104230799696057</v>
      </c>
    </row>
    <row r="170" customFormat="false" ht="15" hidden="false" customHeight="true" outlineLevel="0" collapsed="false">
      <c r="A170" s="24" t="n">
        <v>4.62359549006746</v>
      </c>
      <c r="B170" s="24" t="n">
        <v>-74.118884134514</v>
      </c>
      <c r="C170" s="47" t="n">
        <v>27</v>
      </c>
      <c r="D170" s="47" t="n">
        <v>27</v>
      </c>
      <c r="E170" s="47" t="n">
        <v>1849</v>
      </c>
      <c r="F170" s="27" t="s">
        <v>527</v>
      </c>
      <c r="G170" s="28" t="s">
        <v>528</v>
      </c>
      <c r="H170" s="27" t="s">
        <v>529</v>
      </c>
      <c r="I170" s="28" t="s">
        <v>155</v>
      </c>
      <c r="J170" s="28" t="s">
        <v>65</v>
      </c>
      <c r="K170" s="28" t="n">
        <v>30</v>
      </c>
      <c r="L170" s="28"/>
      <c r="M170" s="28" t="n">
        <v>1997</v>
      </c>
      <c r="N170" s="29" t="s">
        <v>67</v>
      </c>
      <c r="O170" s="29" t="s">
        <v>68</v>
      </c>
      <c r="P170" s="56" t="n">
        <v>0.00426891489573758</v>
      </c>
      <c r="Q170" s="31" t="n">
        <v>7256.25</v>
      </c>
      <c r="R170" s="31" t="n">
        <v>7381.21918396176</v>
      </c>
      <c r="S170" s="29" t="s">
        <v>69</v>
      </c>
      <c r="T170" s="29"/>
      <c r="U170" s="29"/>
      <c r="V170" s="48" t="n">
        <f aca="false">IF(S170="m3_año",R170,IF(OR(O170="CG1",O170="CG3",O170="HG2"),T170,R170))</f>
        <v>7381.21918396176</v>
      </c>
      <c r="W170" s="28" t="n">
        <v>365</v>
      </c>
      <c r="X170" s="32" t="s">
        <v>98</v>
      </c>
      <c r="Y170" s="28"/>
      <c r="Z170" s="28" t="n">
        <v>2920</v>
      </c>
      <c r="AA170" s="32" t="s">
        <v>530</v>
      </c>
      <c r="AB170" s="32" t="s">
        <v>531</v>
      </c>
      <c r="AC170" s="33" t="s">
        <v>72</v>
      </c>
      <c r="AD170" s="33" t="n">
        <f aca="false">VLOOKUP($O170,Parámetros!$B$4:$H$25,3,0)</f>
        <v>46.3856216091623</v>
      </c>
      <c r="AE170" s="33" t="n">
        <f aca="false">VLOOKUP($O170,Parámetros!$B$4:$H$25,4,0)</f>
        <v>1074.85364414012</v>
      </c>
      <c r="AF170" s="33" t="n">
        <f aca="false">VLOOKUP($O170,Parámetros!$B$4:$H$25,5,0)</f>
        <v>5.41099102083891</v>
      </c>
      <c r="AG170" s="33" t="n">
        <f aca="false">VLOOKUP($O170,Parámetros!$B$4:$H$25,6,0)</f>
        <v>1344</v>
      </c>
      <c r="AH170" s="33" t="n">
        <f aca="false">VLOOKUP($O170,Parámetros!$B$4:$H$25,7,0)</f>
        <v>1920000</v>
      </c>
      <c r="AI170" s="2" t="n">
        <v>22291.8</v>
      </c>
      <c r="AJ170" s="2" t="n">
        <v>9E-008</v>
      </c>
      <c r="AK170" s="34" t="n">
        <f aca="false">AD170*V170/1000000000</f>
        <v>0.00034238244008154</v>
      </c>
      <c r="AL170" s="34" t="n">
        <f aca="false">AE170*V170/1000000000</f>
        <v>0.00793373033807826</v>
      </c>
      <c r="AM170" s="34" t="n">
        <f aca="false">AF170*V170/1000000000</f>
        <v>3.9939710727261E-005</v>
      </c>
      <c r="AN170" s="34" t="n">
        <f aca="false">AG170*V170/1000000000</f>
        <v>0.00992035858324461</v>
      </c>
      <c r="AO170" s="34" t="n">
        <f aca="false">AH170*V170/1000000000</f>
        <v>14.1719408332066</v>
      </c>
      <c r="AP170" s="35" t="n">
        <f aca="false">AJ170*AI170*EXP(P170*4)</f>
        <v>0.00204081440998498</v>
      </c>
      <c r="AQ170" s="36" t="n">
        <f aca="false">AK170/W170</f>
        <v>9.38034082415178E-007</v>
      </c>
      <c r="AR170" s="37" t="n">
        <f aca="false">AL170/W170</f>
        <v>2.17362475015843E-005</v>
      </c>
      <c r="AS170" s="37" t="n">
        <f aca="false">AM170/W170</f>
        <v>1.09423865006195E-007</v>
      </c>
      <c r="AT170" s="37" t="n">
        <f aca="false">AN170/W170</f>
        <v>2.71790646116291E-005</v>
      </c>
      <c r="AU170" s="37" t="n">
        <f aca="false">AO170/W170</f>
        <v>0.0388272351594701</v>
      </c>
      <c r="AV170" s="49" t="n">
        <f aca="false">AP170/W170</f>
        <v>5.59127235612323E-006</v>
      </c>
      <c r="AW170" s="39" t="n">
        <f aca="false">AK170*1000000</f>
        <v>342.38244008154</v>
      </c>
      <c r="AX170" s="40" t="n">
        <f aca="false">AL170*1000000</f>
        <v>7933.73033807826</v>
      </c>
      <c r="AY170" s="40" t="n">
        <f aca="false">AM170*1000000</f>
        <v>39.939710727261</v>
      </c>
      <c r="AZ170" s="40" t="n">
        <f aca="false">AN170*1000000</f>
        <v>9920.35858324461</v>
      </c>
      <c r="BA170" s="40" t="n">
        <f aca="false">AO170*1000000</f>
        <v>14171940.8332066</v>
      </c>
      <c r="BB170" s="41" t="n">
        <f aca="false">AP170*1000000</f>
        <v>2040.81440998498</v>
      </c>
      <c r="BC170" s="39" t="n">
        <f aca="false">AQ170*1000000</f>
        <v>0.938034082415178</v>
      </c>
      <c r="BD170" s="40" t="n">
        <f aca="false">AR170*1000000</f>
        <v>21.7362475015843</v>
      </c>
      <c r="BE170" s="40" t="n">
        <f aca="false">AS170*1000000</f>
        <v>0.109423865006195</v>
      </c>
      <c r="BF170" s="40" t="n">
        <f aca="false">AT170*1000000</f>
        <v>27.1790646116291</v>
      </c>
      <c r="BG170" s="40" t="n">
        <f aca="false">AU170*1000000</f>
        <v>38827.2351594701</v>
      </c>
      <c r="BH170" s="41" t="n">
        <f aca="false">AV170*1000000</f>
        <v>5.59127235612323</v>
      </c>
      <c r="BI170" s="0" t="n">
        <v>0.1</v>
      </c>
      <c r="BJ170" s="0" t="n">
        <f aca="false">R170*BI170</f>
        <v>738.121918396176</v>
      </c>
      <c r="BK170" s="0" t="n">
        <v>0.1</v>
      </c>
      <c r="BL170" s="0" t="n">
        <f aca="false">AI170*BK170</f>
        <v>2229.18</v>
      </c>
      <c r="BM170" s="45" t="n">
        <v>17.6498016718255</v>
      </c>
      <c r="BN170" s="45" t="n">
        <v>910.91550745518</v>
      </c>
      <c r="BO170" s="45" t="n">
        <v>5.31099102083891</v>
      </c>
      <c r="BP170" s="45" t="n">
        <v>537.6</v>
      </c>
      <c r="BQ170" s="45" t="n">
        <v>384000</v>
      </c>
      <c r="BR170" s="0" t="n">
        <f aca="false">AJ170*0.1</f>
        <v>9E-009</v>
      </c>
      <c r="BS170" s="0" t="n">
        <f aca="false">((((BJ170/R170)^2)+((BM170/AD170)^2))^(1/2))*AK170</f>
        <v>0.000134701033152298</v>
      </c>
      <c r="BT170" s="0" t="n">
        <f aca="false">((((BJ170/R170)^2)+((BN170/AE170)^2))^(1/2))*AL170</f>
        <v>0.00677031306127973</v>
      </c>
      <c r="BU170" s="0" t="n">
        <f aca="false">((((BJ170/R170)^2)+((BO170/AF170)^2))^(1/2))*AM170</f>
        <v>3.94045222032838E-005</v>
      </c>
      <c r="BV170" s="0" t="n">
        <f aca="false">((((BJ170/R170)^2)+((BP170/AG170)^2))^(1/2))*AN170</f>
        <v>0.00409026862827203</v>
      </c>
      <c r="BW170" s="0" t="n">
        <f aca="false">((((BJ170/R170)^2)+((BQ170/AH170)^2))^(1/2))*AO170</f>
        <v>3.16894230761549</v>
      </c>
      <c r="BX170" s="46" t="n">
        <f aca="false">((((BL170/AI170)^2)+((BR170/AJ170)^2))^(1/2))*AP170</f>
        <v>0.00028861474168872</v>
      </c>
    </row>
    <row r="171" customFormat="false" ht="30" hidden="false" customHeight="true" outlineLevel="0" collapsed="false">
      <c r="A171" s="24" t="n">
        <v>4.62699680979337</v>
      </c>
      <c r="B171" s="24" t="n">
        <v>-74.1247886204232</v>
      </c>
      <c r="C171" s="47" t="n">
        <v>26</v>
      </c>
      <c r="D171" s="47" t="n">
        <v>27</v>
      </c>
      <c r="E171" s="47" t="n">
        <v>1848</v>
      </c>
      <c r="F171" s="27" t="s">
        <v>532</v>
      </c>
      <c r="G171" s="28" t="s">
        <v>533</v>
      </c>
      <c r="H171" s="27" t="s">
        <v>534</v>
      </c>
      <c r="I171" s="28" t="s">
        <v>155</v>
      </c>
      <c r="J171" s="28" t="s">
        <v>76</v>
      </c>
      <c r="K171" s="55"/>
      <c r="L171" s="55"/>
      <c r="M171" s="28" t="n">
        <v>1970</v>
      </c>
      <c r="N171" s="29" t="s">
        <v>67</v>
      </c>
      <c r="O171" s="29" t="s">
        <v>145</v>
      </c>
      <c r="P171" s="56" t="n">
        <v>0.00426891489573758</v>
      </c>
      <c r="Q171" s="31" t="n">
        <v>166400</v>
      </c>
      <c r="R171" s="31" t="n">
        <v>169265.787729369</v>
      </c>
      <c r="S171" s="29" t="s">
        <v>69</v>
      </c>
      <c r="T171" s="29"/>
      <c r="U171" s="29"/>
      <c r="V171" s="48" t="n">
        <f aca="false">IF(S171="m3_año",R171,IF(OR(O171="CG1",O171="CG3",O171="HG2"),T171,R171))</f>
        <v>169265.787729369</v>
      </c>
      <c r="W171" s="28" t="n">
        <v>365</v>
      </c>
      <c r="X171" s="32" t="s">
        <v>535</v>
      </c>
      <c r="Y171" s="28" t="n">
        <v>20</v>
      </c>
      <c r="Z171" s="28" t="n">
        <v>2760</v>
      </c>
      <c r="AA171" s="32" t="s">
        <v>536</v>
      </c>
      <c r="AB171" s="32" t="s">
        <v>311</v>
      </c>
      <c r="AC171" s="33" t="s">
        <v>72</v>
      </c>
      <c r="AD171" s="33" t="n">
        <f aca="false">VLOOKUP($O171,Parámetros!$B$4:$H$25,3,0)</f>
        <v>196.356974196937</v>
      </c>
      <c r="AE171" s="33" t="n">
        <f aca="false">VLOOKUP($O171,Parámetros!$B$4:$H$25,4,0)</f>
        <v>1220.72799074218</v>
      </c>
      <c r="AF171" s="33" t="n">
        <f aca="false">VLOOKUP($O171,Parámetros!$B$4:$H$25,5,0)</f>
        <v>69.6558973259153</v>
      </c>
      <c r="AG171" s="33" t="n">
        <f aca="false">VLOOKUP($O171,Parámetros!$B$4:$H$25,6,0)</f>
        <v>640</v>
      </c>
      <c r="AH171" s="33" t="n">
        <f aca="false">VLOOKUP($O171,Parámetros!$B$4:$H$25,7,0)</f>
        <v>1920000</v>
      </c>
      <c r="AI171" s="2" t="n">
        <v>2.98030327868852</v>
      </c>
      <c r="AJ171" s="2" t="n">
        <v>1.362E-005</v>
      </c>
      <c r="AK171" s="34" t="n">
        <f aca="false">AD171*V171/1000000000</f>
        <v>0.0332365179135999</v>
      </c>
      <c r="AL171" s="34" t="n">
        <f aca="false">AE171*V171/1000000000</f>
        <v>0.206627484956265</v>
      </c>
      <c r="AM171" s="34" t="n">
        <f aca="false">AF171*V171/1000000000</f>
        <v>0.0117903603308671</v>
      </c>
      <c r="AN171" s="34" t="n">
        <f aca="false">AG171*V171/1000000000</f>
        <v>0.108330104146796</v>
      </c>
      <c r="AO171" s="34" t="n">
        <f aca="false">AH171*V171/1000000000</f>
        <v>324.990312440388</v>
      </c>
      <c r="AP171" s="35" t="n">
        <f aca="false">AJ171*AI171*EXP(P171*4)</f>
        <v>4.12908128890735E-005</v>
      </c>
      <c r="AQ171" s="36" t="n">
        <f aca="false">AK171/W171</f>
        <v>9.1058953187945E-005</v>
      </c>
      <c r="AR171" s="37" t="n">
        <f aca="false">AL171/W171</f>
        <v>0.000566102698510315</v>
      </c>
      <c r="AS171" s="37" t="n">
        <f aca="false">AM171/W171</f>
        <v>3.23023570708688E-005</v>
      </c>
      <c r="AT171" s="37" t="n">
        <f aca="false">AN171/W171</f>
        <v>0.000296794805881633</v>
      </c>
      <c r="AU171" s="37" t="n">
        <f aca="false">AO171/W171</f>
        <v>0.8903844176449</v>
      </c>
      <c r="AV171" s="49" t="n">
        <f aca="false">AP171/W171</f>
        <v>1.13125514764585E-007</v>
      </c>
      <c r="AW171" s="39" t="n">
        <f aca="false">AK171*1000000</f>
        <v>33236.5179135999</v>
      </c>
      <c r="AX171" s="40" t="n">
        <f aca="false">AL171*1000000</f>
        <v>206627.484956265</v>
      </c>
      <c r="AY171" s="40" t="n">
        <f aca="false">AM171*1000000</f>
        <v>11790.3603308671</v>
      </c>
      <c r="AZ171" s="40" t="n">
        <f aca="false">AN171*1000000</f>
        <v>108330.104146796</v>
      </c>
      <c r="BA171" s="40" t="n">
        <f aca="false">AO171*1000000</f>
        <v>324990312.440389</v>
      </c>
      <c r="BB171" s="41" t="n">
        <f aca="false">AP171*1000000</f>
        <v>41.2908128890735</v>
      </c>
      <c r="BC171" s="39" t="n">
        <f aca="false">AQ171*1000000</f>
        <v>91.058953187945</v>
      </c>
      <c r="BD171" s="40" t="n">
        <f aca="false">AR171*1000000</f>
        <v>566.102698510315</v>
      </c>
      <c r="BE171" s="40" t="n">
        <f aca="false">AS171*1000000</f>
        <v>32.3023570708688</v>
      </c>
      <c r="BF171" s="40" t="n">
        <f aca="false">AT171*1000000</f>
        <v>296.794805881633</v>
      </c>
      <c r="BG171" s="40" t="n">
        <f aca="false">AU171*1000000</f>
        <v>890384.4176449</v>
      </c>
      <c r="BH171" s="41" t="n">
        <f aca="false">AV171*1000000</f>
        <v>0.113125514764585</v>
      </c>
      <c r="BI171" s="0" t="n">
        <v>0.1</v>
      </c>
      <c r="BJ171" s="0" t="n">
        <f aca="false">R171*BI171</f>
        <v>16926.5787729369</v>
      </c>
      <c r="BK171" s="0" t="n">
        <v>0.1</v>
      </c>
      <c r="BL171" s="0" t="n">
        <f aca="false">AI171*BK171</f>
        <v>0.298030327868852</v>
      </c>
      <c r="BM171" s="45" t="n">
        <v>187.562005220738</v>
      </c>
      <c r="BN171" s="45" t="n">
        <v>1012.03746873145</v>
      </c>
      <c r="BO171" s="45" t="n">
        <v>69.5558973259153</v>
      </c>
      <c r="BP171" s="45" t="n">
        <v>256</v>
      </c>
      <c r="BQ171" s="45" t="n">
        <v>384000</v>
      </c>
      <c r="BR171" s="0" t="n">
        <f aca="false">AJ171*0.1</f>
        <v>1.362E-006</v>
      </c>
      <c r="BS171" s="0" t="n">
        <f aca="false">((((BJ171/R171)^2)+((BM171/AD171)^2))^(1/2))*AK171</f>
        <v>0.0319213315294056</v>
      </c>
      <c r="BT171" s="0" t="n">
        <f aca="false">((((BJ171/R171)^2)+((BN171/AE171)^2))^(1/2))*AL171</f>
        <v>0.172544998182899</v>
      </c>
      <c r="BU171" s="0" t="n">
        <f aca="false">((((BJ171/R171)^2)+((BO171/AF171)^2))^(1/2))*AM171</f>
        <v>0.0118323230298309</v>
      </c>
      <c r="BV171" s="0" t="n">
        <f aca="false">((((BJ171/R171)^2)+((BP171/AG171)^2))^(1/2))*AN171</f>
        <v>0.0446656461831402</v>
      </c>
      <c r="BW171" s="0" t="n">
        <f aca="false">((((BJ171/R171)^2)+((BQ171/AH171)^2))^(1/2))*AO171</f>
        <v>72.6700430645604</v>
      </c>
      <c r="BX171" s="46" t="n">
        <f aca="false">((((BL171/AI171)^2)+((BR171/AJ171)^2))^(1/2))*AP171</f>
        <v>5.83940275891375E-006</v>
      </c>
    </row>
    <row r="172" customFormat="false" ht="30" hidden="false" customHeight="true" outlineLevel="0" collapsed="false">
      <c r="A172" s="24" t="n">
        <v>4.62699680979337</v>
      </c>
      <c r="B172" s="24" t="n">
        <v>-74.1247886204232</v>
      </c>
      <c r="C172" s="47" t="n">
        <v>26</v>
      </c>
      <c r="D172" s="47" t="n">
        <v>27</v>
      </c>
      <c r="E172" s="47" t="n">
        <v>1848</v>
      </c>
      <c r="F172" s="27" t="s">
        <v>532</v>
      </c>
      <c r="G172" s="28" t="s">
        <v>533</v>
      </c>
      <c r="H172" s="27" t="s">
        <v>534</v>
      </c>
      <c r="I172" s="28" t="s">
        <v>155</v>
      </c>
      <c r="J172" s="28" t="s">
        <v>76</v>
      </c>
      <c r="K172" s="55"/>
      <c r="L172" s="55"/>
      <c r="M172" s="28" t="n">
        <v>1985</v>
      </c>
      <c r="N172" s="29" t="s">
        <v>67</v>
      </c>
      <c r="O172" s="29" t="s">
        <v>145</v>
      </c>
      <c r="P172" s="56" t="n">
        <v>0.00426891489573758</v>
      </c>
      <c r="Q172" s="31" t="n">
        <v>41600</v>
      </c>
      <c r="R172" s="31" t="n">
        <v>42316.4469323424</v>
      </c>
      <c r="S172" s="29" t="s">
        <v>69</v>
      </c>
      <c r="T172" s="29"/>
      <c r="U172" s="29"/>
      <c r="V172" s="48" t="n">
        <f aca="false">IF(S172="m3_año",R172,IF(OR(O172="CG1",O172="CG3",O172="HG2"),T172,R172))</f>
        <v>42316.4469323424</v>
      </c>
      <c r="W172" s="28" t="n">
        <v>365</v>
      </c>
      <c r="X172" s="32" t="s">
        <v>98</v>
      </c>
      <c r="Y172" s="28"/>
      <c r="Z172" s="28" t="n">
        <v>2920</v>
      </c>
      <c r="AA172" s="32" t="s">
        <v>536</v>
      </c>
      <c r="AB172" s="32" t="s">
        <v>311</v>
      </c>
      <c r="AC172" s="33" t="s">
        <v>72</v>
      </c>
      <c r="AD172" s="33" t="n">
        <f aca="false">VLOOKUP($O172,Parámetros!$B$4:$H$25,3,0)</f>
        <v>196.356974196937</v>
      </c>
      <c r="AE172" s="33" t="n">
        <f aca="false">VLOOKUP($O172,Parámetros!$B$4:$H$25,4,0)</f>
        <v>1220.72799074218</v>
      </c>
      <c r="AF172" s="33" t="n">
        <f aca="false">VLOOKUP($O172,Parámetros!$B$4:$H$25,5,0)</f>
        <v>69.6558973259153</v>
      </c>
      <c r="AG172" s="33" t="n">
        <f aca="false">VLOOKUP($O172,Parámetros!$B$4:$H$25,6,0)</f>
        <v>640</v>
      </c>
      <c r="AH172" s="33" t="n">
        <f aca="false">VLOOKUP($O172,Parámetros!$B$4:$H$25,7,0)</f>
        <v>1920000</v>
      </c>
      <c r="AI172" s="2" t="n">
        <v>2.98030327868852</v>
      </c>
      <c r="AJ172" s="2" t="n">
        <v>1.362E-005</v>
      </c>
      <c r="AK172" s="34" t="n">
        <f aca="false">AD172*V172/1000000000</f>
        <v>0.00830912947840001</v>
      </c>
      <c r="AL172" s="34" t="n">
        <f aca="false">AE172*V172/1000000000</f>
        <v>0.0516568712390664</v>
      </c>
      <c r="AM172" s="34" t="n">
        <f aca="false">AF172*V172/1000000000</f>
        <v>0.00294759008271679</v>
      </c>
      <c r="AN172" s="34" t="n">
        <f aca="false">AG172*V172/1000000000</f>
        <v>0.0270825260366991</v>
      </c>
      <c r="AO172" s="34" t="n">
        <f aca="false">AH172*V172/1000000000</f>
        <v>81.2475781100974</v>
      </c>
      <c r="AP172" s="35" t="n">
        <f aca="false">AJ172*AI172*EXP(P172*4)</f>
        <v>4.12908128890735E-005</v>
      </c>
      <c r="AQ172" s="36" t="n">
        <f aca="false">AK172/W172</f>
        <v>2.27647382969863E-005</v>
      </c>
      <c r="AR172" s="37" t="n">
        <f aca="false">AL172/W172</f>
        <v>0.000141525674627579</v>
      </c>
      <c r="AS172" s="37" t="n">
        <f aca="false">AM172/W172</f>
        <v>8.07558926771722E-006</v>
      </c>
      <c r="AT172" s="37" t="n">
        <f aca="false">AN172/W172</f>
        <v>7.41987014704086E-005</v>
      </c>
      <c r="AU172" s="37" t="n">
        <f aca="false">AO172/W172</f>
        <v>0.222596104411226</v>
      </c>
      <c r="AV172" s="49" t="n">
        <f aca="false">AP172/W172</f>
        <v>1.13125514764585E-007</v>
      </c>
      <c r="AW172" s="39" t="n">
        <f aca="false">AK172*1000000</f>
        <v>8309.12947840001</v>
      </c>
      <c r="AX172" s="40" t="n">
        <f aca="false">AL172*1000000</f>
        <v>51656.8712390664</v>
      </c>
      <c r="AY172" s="40" t="n">
        <f aca="false">AM172*1000000</f>
        <v>2947.59008271679</v>
      </c>
      <c r="AZ172" s="40" t="n">
        <f aca="false">AN172*1000000</f>
        <v>27082.5260366991</v>
      </c>
      <c r="BA172" s="40" t="n">
        <f aca="false">AO172*1000000</f>
        <v>81247578.1100974</v>
      </c>
      <c r="BB172" s="41" t="n">
        <f aca="false">AP172*1000000</f>
        <v>41.2908128890735</v>
      </c>
      <c r="BC172" s="39" t="n">
        <f aca="false">AQ172*1000000</f>
        <v>22.7647382969863</v>
      </c>
      <c r="BD172" s="40" t="n">
        <f aca="false">AR172*1000000</f>
        <v>141.525674627579</v>
      </c>
      <c r="BE172" s="40" t="n">
        <f aca="false">AS172*1000000</f>
        <v>8.07558926771722</v>
      </c>
      <c r="BF172" s="40" t="n">
        <f aca="false">AT172*1000000</f>
        <v>74.1987014704086</v>
      </c>
      <c r="BG172" s="40" t="n">
        <f aca="false">AU172*1000000</f>
        <v>222596.104411226</v>
      </c>
      <c r="BH172" s="41" t="n">
        <f aca="false">AV172*1000000</f>
        <v>0.113125514764585</v>
      </c>
      <c r="BI172" s="0" t="n">
        <v>0.1</v>
      </c>
      <c r="BJ172" s="0" t="n">
        <f aca="false">R172*BI172</f>
        <v>4231.64469323424</v>
      </c>
      <c r="BK172" s="0" t="n">
        <v>0.1</v>
      </c>
      <c r="BL172" s="0" t="n">
        <f aca="false">AI172*BK172</f>
        <v>0.298030327868852</v>
      </c>
      <c r="BM172" s="45" t="n">
        <v>187.562005220738</v>
      </c>
      <c r="BN172" s="45" t="n">
        <v>1012.03746873145</v>
      </c>
      <c r="BO172" s="45" t="n">
        <v>69.5558973259153</v>
      </c>
      <c r="BP172" s="45" t="n">
        <v>256</v>
      </c>
      <c r="BQ172" s="45" t="n">
        <v>384000</v>
      </c>
      <c r="BR172" s="0" t="n">
        <f aca="false">AJ172*0.1</f>
        <v>1.362E-006</v>
      </c>
      <c r="BS172" s="0" t="n">
        <f aca="false">((((BJ172/R172)^2)+((BM172/AD172)^2))^(1/2))*AK172</f>
        <v>0.00798033288235143</v>
      </c>
      <c r="BT172" s="0" t="n">
        <f aca="false">((((BJ172/R172)^2)+((BN172/AE172)^2))^(1/2))*AL172</f>
        <v>0.043136249545725</v>
      </c>
      <c r="BU172" s="0" t="n">
        <f aca="false">((((BJ172/R172)^2)+((BO172/AF172)^2))^(1/2))*AM172</f>
        <v>0.00295808075745774</v>
      </c>
      <c r="BV172" s="0" t="n">
        <f aca="false">((((BJ172/R172)^2)+((BP172/AG172)^2))^(1/2))*AN172</f>
        <v>0.0111664115457851</v>
      </c>
      <c r="BW172" s="0" t="n">
        <f aca="false">((((BJ172/R172)^2)+((BQ172/AH172)^2))^(1/2))*AO172</f>
        <v>18.1675107661402</v>
      </c>
      <c r="BX172" s="46" t="n">
        <f aca="false">((((BL172/AI172)^2)+((BR172/AJ172)^2))^(1/2))*AP172</f>
        <v>5.83940275891375E-006</v>
      </c>
    </row>
    <row r="173" customFormat="false" ht="30" hidden="false" customHeight="true" outlineLevel="0" collapsed="false">
      <c r="A173" s="24" t="n">
        <v>4.62699680979337</v>
      </c>
      <c r="B173" s="24" t="n">
        <v>-74.1247886204232</v>
      </c>
      <c r="C173" s="47" t="n">
        <v>26</v>
      </c>
      <c r="D173" s="47" t="n">
        <v>27</v>
      </c>
      <c r="E173" s="47" t="n">
        <v>1848</v>
      </c>
      <c r="F173" s="27" t="s">
        <v>532</v>
      </c>
      <c r="G173" s="28" t="s">
        <v>533</v>
      </c>
      <c r="H173" s="27" t="s">
        <v>534</v>
      </c>
      <c r="I173" s="28" t="s">
        <v>155</v>
      </c>
      <c r="J173" s="28" t="s">
        <v>76</v>
      </c>
      <c r="K173" s="55"/>
      <c r="L173" s="55"/>
      <c r="M173" s="28" t="n">
        <v>1985</v>
      </c>
      <c r="N173" s="29" t="s">
        <v>67</v>
      </c>
      <c r="O173" s="29" t="s">
        <v>145</v>
      </c>
      <c r="P173" s="56" t="n">
        <v>0.00426891489573758</v>
      </c>
      <c r="Q173" s="31" t="n">
        <v>41600</v>
      </c>
      <c r="R173" s="31" t="n">
        <v>42316.4469323424</v>
      </c>
      <c r="S173" s="29" t="s">
        <v>69</v>
      </c>
      <c r="T173" s="29"/>
      <c r="U173" s="29"/>
      <c r="V173" s="48" t="n">
        <f aca="false">IF(S173="m3_año",R173,IF(OR(O173="CG1",O173="CG3",O173="HG2"),T173,R173))</f>
        <v>42316.4469323424</v>
      </c>
      <c r="W173" s="28" t="n">
        <v>365</v>
      </c>
      <c r="X173" s="32" t="s">
        <v>98</v>
      </c>
      <c r="Y173" s="28"/>
      <c r="Z173" s="28" t="n">
        <v>2920</v>
      </c>
      <c r="AA173" s="32" t="s">
        <v>536</v>
      </c>
      <c r="AB173" s="32" t="s">
        <v>311</v>
      </c>
      <c r="AC173" s="33" t="s">
        <v>72</v>
      </c>
      <c r="AD173" s="33" t="n">
        <f aca="false">VLOOKUP($O173,Parámetros!$B$4:$H$25,3,0)</f>
        <v>196.356974196937</v>
      </c>
      <c r="AE173" s="33" t="n">
        <f aca="false">VLOOKUP($O173,Parámetros!$B$4:$H$25,4,0)</f>
        <v>1220.72799074218</v>
      </c>
      <c r="AF173" s="33" t="n">
        <f aca="false">VLOOKUP($O173,Parámetros!$B$4:$H$25,5,0)</f>
        <v>69.6558973259153</v>
      </c>
      <c r="AG173" s="33" t="n">
        <f aca="false">VLOOKUP($O173,Parámetros!$B$4:$H$25,6,0)</f>
        <v>640</v>
      </c>
      <c r="AH173" s="33" t="n">
        <f aca="false">VLOOKUP($O173,Parámetros!$B$4:$H$25,7,0)</f>
        <v>1920000</v>
      </c>
      <c r="AI173" s="2" t="n">
        <v>2.98030327868852</v>
      </c>
      <c r="AJ173" s="2" t="n">
        <v>1.362E-005</v>
      </c>
      <c r="AK173" s="34" t="n">
        <f aca="false">AD173*V173/1000000000</f>
        <v>0.00830912947840001</v>
      </c>
      <c r="AL173" s="34" t="n">
        <f aca="false">AE173*V173/1000000000</f>
        <v>0.0516568712390664</v>
      </c>
      <c r="AM173" s="34" t="n">
        <f aca="false">AF173*V173/1000000000</f>
        <v>0.00294759008271679</v>
      </c>
      <c r="AN173" s="34" t="n">
        <f aca="false">AG173*V173/1000000000</f>
        <v>0.0270825260366991</v>
      </c>
      <c r="AO173" s="34" t="n">
        <f aca="false">AH173*V173/1000000000</f>
        <v>81.2475781100974</v>
      </c>
      <c r="AP173" s="35" t="n">
        <f aca="false">AJ173*AI173*EXP(P173*4)</f>
        <v>4.12908128890735E-005</v>
      </c>
      <c r="AQ173" s="36" t="n">
        <f aca="false">AK173/W173</f>
        <v>2.27647382969863E-005</v>
      </c>
      <c r="AR173" s="37" t="n">
        <f aca="false">AL173/W173</f>
        <v>0.000141525674627579</v>
      </c>
      <c r="AS173" s="37" t="n">
        <f aca="false">AM173/W173</f>
        <v>8.07558926771722E-006</v>
      </c>
      <c r="AT173" s="37" t="n">
        <f aca="false">AN173/W173</f>
        <v>7.41987014704086E-005</v>
      </c>
      <c r="AU173" s="37" t="n">
        <f aca="false">AO173/W173</f>
        <v>0.222596104411226</v>
      </c>
      <c r="AV173" s="49" t="n">
        <f aca="false">AP173/W173</f>
        <v>1.13125514764585E-007</v>
      </c>
      <c r="AW173" s="39" t="n">
        <f aca="false">AK173*1000000</f>
        <v>8309.12947840001</v>
      </c>
      <c r="AX173" s="40" t="n">
        <f aca="false">AL173*1000000</f>
        <v>51656.8712390664</v>
      </c>
      <c r="AY173" s="40" t="n">
        <f aca="false">AM173*1000000</f>
        <v>2947.59008271679</v>
      </c>
      <c r="AZ173" s="40" t="n">
        <f aca="false">AN173*1000000</f>
        <v>27082.5260366991</v>
      </c>
      <c r="BA173" s="40" t="n">
        <f aca="false">AO173*1000000</f>
        <v>81247578.1100974</v>
      </c>
      <c r="BB173" s="41" t="n">
        <f aca="false">AP173*1000000</f>
        <v>41.2908128890735</v>
      </c>
      <c r="BC173" s="39" t="n">
        <f aca="false">AQ173*1000000</f>
        <v>22.7647382969863</v>
      </c>
      <c r="BD173" s="40" t="n">
        <f aca="false">AR173*1000000</f>
        <v>141.525674627579</v>
      </c>
      <c r="BE173" s="40" t="n">
        <f aca="false">AS173*1000000</f>
        <v>8.07558926771722</v>
      </c>
      <c r="BF173" s="40" t="n">
        <f aca="false">AT173*1000000</f>
        <v>74.1987014704086</v>
      </c>
      <c r="BG173" s="40" t="n">
        <f aca="false">AU173*1000000</f>
        <v>222596.104411226</v>
      </c>
      <c r="BH173" s="41" t="n">
        <f aca="false">AV173*1000000</f>
        <v>0.113125514764585</v>
      </c>
      <c r="BI173" s="0" t="n">
        <v>0.1</v>
      </c>
      <c r="BJ173" s="0" t="n">
        <f aca="false">R173*BI173</f>
        <v>4231.64469323424</v>
      </c>
      <c r="BK173" s="0" t="n">
        <v>0.1</v>
      </c>
      <c r="BL173" s="0" t="n">
        <f aca="false">AI173*BK173</f>
        <v>0.298030327868852</v>
      </c>
      <c r="BM173" s="45" t="n">
        <v>187.562005220738</v>
      </c>
      <c r="BN173" s="45" t="n">
        <v>1012.03746873145</v>
      </c>
      <c r="BO173" s="45" t="n">
        <v>69.5558973259153</v>
      </c>
      <c r="BP173" s="45" t="n">
        <v>256</v>
      </c>
      <c r="BQ173" s="45" t="n">
        <v>384000</v>
      </c>
      <c r="BR173" s="0" t="n">
        <f aca="false">AJ173*0.1</f>
        <v>1.362E-006</v>
      </c>
      <c r="BS173" s="0" t="n">
        <f aca="false">((((BJ173/R173)^2)+((BM173/AD173)^2))^(1/2))*AK173</f>
        <v>0.00798033288235143</v>
      </c>
      <c r="BT173" s="0" t="n">
        <f aca="false">((((BJ173/R173)^2)+((BN173/AE173)^2))^(1/2))*AL173</f>
        <v>0.043136249545725</v>
      </c>
      <c r="BU173" s="0" t="n">
        <f aca="false">((((BJ173/R173)^2)+((BO173/AF173)^2))^(1/2))*AM173</f>
        <v>0.00295808075745774</v>
      </c>
      <c r="BV173" s="0" t="n">
        <f aca="false">((((BJ173/R173)^2)+((BP173/AG173)^2))^(1/2))*AN173</f>
        <v>0.0111664115457851</v>
      </c>
      <c r="BW173" s="0" t="n">
        <f aca="false">((((BJ173/R173)^2)+((BQ173/AH173)^2))^(1/2))*AO173</f>
        <v>18.1675107661402</v>
      </c>
      <c r="BX173" s="46" t="n">
        <f aca="false">((((BL173/AI173)^2)+((BR173/AJ173)^2))^(1/2))*AP173</f>
        <v>5.83940275891375E-006</v>
      </c>
    </row>
    <row r="174" customFormat="false" ht="30" hidden="false" customHeight="true" outlineLevel="0" collapsed="false">
      <c r="A174" s="24" t="n">
        <v>4.62960527453917</v>
      </c>
      <c r="B174" s="24" t="n">
        <v>-74.1206874526012</v>
      </c>
      <c r="C174" s="47" t="n">
        <v>27</v>
      </c>
      <c r="D174" s="47" t="n">
        <v>27</v>
      </c>
      <c r="E174" s="47" t="n">
        <v>1849</v>
      </c>
      <c r="F174" s="27" t="s">
        <v>537</v>
      </c>
      <c r="G174" s="28" t="s">
        <v>538</v>
      </c>
      <c r="H174" s="27" t="s">
        <v>539</v>
      </c>
      <c r="I174" s="28" t="s">
        <v>155</v>
      </c>
      <c r="J174" s="28" t="s">
        <v>76</v>
      </c>
      <c r="K174" s="28" t="n">
        <v>31185</v>
      </c>
      <c r="L174" s="28"/>
      <c r="M174" s="28" t="n">
        <v>1990</v>
      </c>
      <c r="N174" s="29" t="s">
        <v>67</v>
      </c>
      <c r="O174" s="29" t="s">
        <v>145</v>
      </c>
      <c r="P174" s="50" t="n">
        <v>0.0119278052318739</v>
      </c>
      <c r="Q174" s="31" t="n">
        <v>38571.4285714286</v>
      </c>
      <c r="R174" s="31" t="n">
        <v>40456.3263636258</v>
      </c>
      <c r="S174" s="29" t="s">
        <v>69</v>
      </c>
      <c r="T174" s="29"/>
      <c r="U174" s="29"/>
      <c r="V174" s="48" t="n">
        <f aca="false">IF(S174="m3_año",R174,IF(OR(O174="CG1",O174="CG3",O174="HG2"),T174,R174))</f>
        <v>40456.3263636258</v>
      </c>
      <c r="W174" s="28" t="n">
        <v>365</v>
      </c>
      <c r="X174" s="32" t="s">
        <v>98</v>
      </c>
      <c r="Y174" s="28"/>
      <c r="Z174" s="28" t="n">
        <v>2920</v>
      </c>
      <c r="AA174" s="32" t="s">
        <v>540</v>
      </c>
      <c r="AB174" s="32" t="s">
        <v>541</v>
      </c>
      <c r="AC174" s="33" t="s">
        <v>72</v>
      </c>
      <c r="AD174" s="33" t="n">
        <f aca="false">VLOOKUP($O174,Parámetros!$B$4:$H$25,3,0)</f>
        <v>196.356974196937</v>
      </c>
      <c r="AE174" s="33" t="n">
        <f aca="false">VLOOKUP($O174,Parámetros!$B$4:$H$25,4,0)</f>
        <v>1220.72799074218</v>
      </c>
      <c r="AF174" s="33" t="n">
        <f aca="false">VLOOKUP($O174,Parámetros!$B$4:$H$25,5,0)</f>
        <v>69.6558973259153</v>
      </c>
      <c r="AG174" s="33" t="n">
        <f aca="false">VLOOKUP($O174,Parámetros!$B$4:$H$25,6,0)</f>
        <v>640</v>
      </c>
      <c r="AH174" s="33" t="n">
        <f aca="false">VLOOKUP($O174,Parámetros!$B$4:$H$25,7,0)</f>
        <v>1920000</v>
      </c>
      <c r="AI174" s="2" t="n">
        <v>26143.9814814815</v>
      </c>
      <c r="AJ174" s="2" t="n">
        <v>3E-008</v>
      </c>
      <c r="AK174" s="34" t="n">
        <f aca="false">AD174*V174/1000000000</f>
        <v>0.00794388183188533</v>
      </c>
      <c r="AL174" s="34" t="n">
        <f aca="false">AE174*V174/1000000000</f>
        <v>0.0493861699946788</v>
      </c>
      <c r="AM174" s="34" t="n">
        <f aca="false">AF174*V174/1000000000</f>
        <v>0.00281802171536844</v>
      </c>
      <c r="AN174" s="34" t="n">
        <f aca="false">AG174*V174/1000000000</f>
        <v>0.0258920488727205</v>
      </c>
      <c r="AO174" s="34" t="n">
        <f aca="false">AH174*V174/1000000000</f>
        <v>77.6761466181615</v>
      </c>
      <c r="AP174" s="35" t="n">
        <f aca="false">AJ174*AI174*EXP(P174*4)</f>
        <v>0.000822647347868425</v>
      </c>
      <c r="AQ174" s="36" t="n">
        <f aca="false">AK174/W174</f>
        <v>2.17640598133845E-005</v>
      </c>
      <c r="AR174" s="37" t="n">
        <f aca="false">AL174/W174</f>
        <v>0.000135304575327887</v>
      </c>
      <c r="AS174" s="37" t="n">
        <f aca="false">AM174/W174</f>
        <v>7.72060743936559E-006</v>
      </c>
      <c r="AT174" s="37" t="n">
        <f aca="false">AN174/W174</f>
        <v>7.09371201992343E-005</v>
      </c>
      <c r="AU174" s="37" t="n">
        <f aca="false">AO174/W174</f>
        <v>0.212811360597703</v>
      </c>
      <c r="AV174" s="49" t="n">
        <f aca="false">AP174/W174</f>
        <v>2.25382835032445E-006</v>
      </c>
      <c r="AW174" s="39" t="n">
        <f aca="false">AK174*1000000</f>
        <v>7943.88183188533</v>
      </c>
      <c r="AX174" s="40" t="n">
        <f aca="false">AL174*1000000</f>
        <v>49386.1699946788</v>
      </c>
      <c r="AY174" s="40" t="n">
        <f aca="false">AM174*1000000</f>
        <v>2818.02171536844</v>
      </c>
      <c r="AZ174" s="40" t="n">
        <f aca="false">AN174*1000000</f>
        <v>25892.0488727205</v>
      </c>
      <c r="BA174" s="40" t="n">
        <f aca="false">AO174*1000000</f>
        <v>77676146.6181615</v>
      </c>
      <c r="BB174" s="41" t="n">
        <f aca="false">AP174*1000000</f>
        <v>822.647347868425</v>
      </c>
      <c r="BC174" s="39" t="n">
        <f aca="false">AQ174*1000000</f>
        <v>21.7640598133845</v>
      </c>
      <c r="BD174" s="40" t="n">
        <f aca="false">AR174*1000000</f>
        <v>135.304575327887</v>
      </c>
      <c r="BE174" s="40" t="n">
        <f aca="false">AS174*1000000</f>
        <v>7.72060743936559</v>
      </c>
      <c r="BF174" s="40" t="n">
        <f aca="false">AT174*1000000</f>
        <v>70.9371201992343</v>
      </c>
      <c r="BG174" s="40" t="n">
        <f aca="false">AU174*1000000</f>
        <v>212811.360597703</v>
      </c>
      <c r="BH174" s="41" t="n">
        <f aca="false">AV174*1000000</f>
        <v>2.25382835032445</v>
      </c>
      <c r="BI174" s="0" t="n">
        <v>0.1</v>
      </c>
      <c r="BJ174" s="0" t="n">
        <f aca="false">R174*BI174</f>
        <v>4045.63263636258</v>
      </c>
      <c r="BK174" s="0" t="n">
        <v>0.1</v>
      </c>
      <c r="BL174" s="0" t="n">
        <f aca="false">AI174*BK174</f>
        <v>2614.39814814815</v>
      </c>
      <c r="BM174" s="45" t="n">
        <v>187.562005220738</v>
      </c>
      <c r="BN174" s="45" t="n">
        <v>1012.03746873145</v>
      </c>
      <c r="BO174" s="45" t="n">
        <v>69.5558973259153</v>
      </c>
      <c r="BP174" s="45" t="n">
        <v>256</v>
      </c>
      <c r="BQ174" s="45" t="n">
        <v>384000</v>
      </c>
      <c r="BR174" s="0" t="n">
        <f aca="false">AJ174*0.1</f>
        <v>3E-009</v>
      </c>
      <c r="BS174" s="0" t="n">
        <f aca="false">((((BJ174/R174)^2)+((BM174/AD174)^2))^(1/2))*AK174</f>
        <v>0.00762953827609819</v>
      </c>
      <c r="BT174" s="0" t="n">
        <f aca="false">((((BJ174/R174)^2)+((BN174/AE174)^2))^(1/2))*AL174</f>
        <v>0.0412400925936637</v>
      </c>
      <c r="BU174" s="0" t="n">
        <f aca="false">((((BJ174/R174)^2)+((BO174/AF174)^2))^(1/2))*AM174</f>
        <v>0.00282805124742658</v>
      </c>
      <c r="BV174" s="0" t="n">
        <f aca="false">((((BJ174/R174)^2)+((BP174/AG174)^2))^(1/2))*AN174</f>
        <v>0.0106755652365881</v>
      </c>
      <c r="BW174" s="0" t="n">
        <f aca="false">((((BJ174/R174)^2)+((BQ174/AH174)^2))^(1/2))*AO174</f>
        <v>17.368914406845</v>
      </c>
      <c r="BX174" s="46" t="n">
        <f aca="false">((((BL174/AI174)^2)+((BR174/AJ174)^2))^(1/2))*AP174</f>
        <v>0.000116339903640578</v>
      </c>
    </row>
    <row r="175" customFormat="false" ht="30" hidden="false" customHeight="true" outlineLevel="0" collapsed="false">
      <c r="A175" s="24" t="n">
        <v>4.62960527453917</v>
      </c>
      <c r="B175" s="24" t="n">
        <v>-74.1206874526012</v>
      </c>
      <c r="C175" s="47" t="n">
        <v>27</v>
      </c>
      <c r="D175" s="47" t="n">
        <v>27</v>
      </c>
      <c r="E175" s="47" t="n">
        <v>1849</v>
      </c>
      <c r="F175" s="27" t="s">
        <v>537</v>
      </c>
      <c r="G175" s="28" t="s">
        <v>538</v>
      </c>
      <c r="H175" s="27" t="s">
        <v>539</v>
      </c>
      <c r="I175" s="28" t="s">
        <v>155</v>
      </c>
      <c r="J175" s="28" t="s">
        <v>76</v>
      </c>
      <c r="K175" s="28" t="n">
        <v>31185</v>
      </c>
      <c r="L175" s="28"/>
      <c r="M175" s="28" t="n">
        <v>1990</v>
      </c>
      <c r="N175" s="29" t="s">
        <v>67</v>
      </c>
      <c r="O175" s="29" t="s">
        <v>145</v>
      </c>
      <c r="P175" s="50" t="n">
        <v>0.0119278052318739</v>
      </c>
      <c r="Q175" s="31" t="n">
        <v>38571.4285714286</v>
      </c>
      <c r="R175" s="31" t="n">
        <v>40456.3263636258</v>
      </c>
      <c r="S175" s="29" t="s">
        <v>69</v>
      </c>
      <c r="T175" s="29"/>
      <c r="U175" s="29"/>
      <c r="V175" s="48" t="n">
        <f aca="false">IF(S175="m3_año",R175,IF(OR(O175="CG1",O175="CG3",O175="HG2"),T175,R175))</f>
        <v>40456.3263636258</v>
      </c>
      <c r="W175" s="28" t="n">
        <v>365</v>
      </c>
      <c r="X175" s="32" t="s">
        <v>98</v>
      </c>
      <c r="Y175" s="28"/>
      <c r="Z175" s="28" t="n">
        <v>2920</v>
      </c>
      <c r="AA175" s="32" t="s">
        <v>540</v>
      </c>
      <c r="AB175" s="32" t="s">
        <v>541</v>
      </c>
      <c r="AC175" s="33" t="s">
        <v>72</v>
      </c>
      <c r="AD175" s="33" t="n">
        <f aca="false">VLOOKUP($O175,Parámetros!$B$4:$H$25,3,0)</f>
        <v>196.356974196937</v>
      </c>
      <c r="AE175" s="33" t="n">
        <f aca="false">VLOOKUP($O175,Parámetros!$B$4:$H$25,4,0)</f>
        <v>1220.72799074218</v>
      </c>
      <c r="AF175" s="33" t="n">
        <f aca="false">VLOOKUP($O175,Parámetros!$B$4:$H$25,5,0)</f>
        <v>69.6558973259153</v>
      </c>
      <c r="AG175" s="33" t="n">
        <f aca="false">VLOOKUP($O175,Parámetros!$B$4:$H$25,6,0)</f>
        <v>640</v>
      </c>
      <c r="AH175" s="33" t="n">
        <f aca="false">VLOOKUP($O175,Parámetros!$B$4:$H$25,7,0)</f>
        <v>1920000</v>
      </c>
      <c r="AI175" s="2" t="n">
        <v>26143.9814814815</v>
      </c>
      <c r="AJ175" s="2" t="n">
        <v>3E-008</v>
      </c>
      <c r="AK175" s="34" t="n">
        <f aca="false">AD175*V175/1000000000</f>
        <v>0.00794388183188533</v>
      </c>
      <c r="AL175" s="34" t="n">
        <f aca="false">AE175*V175/1000000000</f>
        <v>0.0493861699946788</v>
      </c>
      <c r="AM175" s="34" t="n">
        <f aca="false">AF175*V175/1000000000</f>
        <v>0.00281802171536844</v>
      </c>
      <c r="AN175" s="34" t="n">
        <f aca="false">AG175*V175/1000000000</f>
        <v>0.0258920488727205</v>
      </c>
      <c r="AO175" s="34" t="n">
        <f aca="false">AH175*V175/1000000000</f>
        <v>77.6761466181615</v>
      </c>
      <c r="AP175" s="35" t="n">
        <f aca="false">AJ175*AI175*EXP(P175*4)</f>
        <v>0.000822647347868425</v>
      </c>
      <c r="AQ175" s="36" t="n">
        <f aca="false">AK175/W175</f>
        <v>2.17640598133845E-005</v>
      </c>
      <c r="AR175" s="37" t="n">
        <f aca="false">AL175/W175</f>
        <v>0.000135304575327887</v>
      </c>
      <c r="AS175" s="37" t="n">
        <f aca="false">AM175/W175</f>
        <v>7.72060743936559E-006</v>
      </c>
      <c r="AT175" s="37" t="n">
        <f aca="false">AN175/W175</f>
        <v>7.09371201992343E-005</v>
      </c>
      <c r="AU175" s="37" t="n">
        <f aca="false">AO175/W175</f>
        <v>0.212811360597703</v>
      </c>
      <c r="AV175" s="49" t="n">
        <f aca="false">AP175/W175</f>
        <v>2.25382835032445E-006</v>
      </c>
      <c r="AW175" s="39" t="n">
        <f aca="false">AK175*1000000</f>
        <v>7943.88183188533</v>
      </c>
      <c r="AX175" s="40" t="n">
        <f aca="false">AL175*1000000</f>
        <v>49386.1699946788</v>
      </c>
      <c r="AY175" s="40" t="n">
        <f aca="false">AM175*1000000</f>
        <v>2818.02171536844</v>
      </c>
      <c r="AZ175" s="40" t="n">
        <f aca="false">AN175*1000000</f>
        <v>25892.0488727205</v>
      </c>
      <c r="BA175" s="40" t="n">
        <f aca="false">AO175*1000000</f>
        <v>77676146.6181615</v>
      </c>
      <c r="BB175" s="41" t="n">
        <f aca="false">AP175*1000000</f>
        <v>822.647347868425</v>
      </c>
      <c r="BC175" s="39" t="n">
        <f aca="false">AQ175*1000000</f>
        <v>21.7640598133845</v>
      </c>
      <c r="BD175" s="40" t="n">
        <f aca="false">AR175*1000000</f>
        <v>135.304575327887</v>
      </c>
      <c r="BE175" s="40" t="n">
        <f aca="false">AS175*1000000</f>
        <v>7.72060743936559</v>
      </c>
      <c r="BF175" s="40" t="n">
        <f aca="false">AT175*1000000</f>
        <v>70.9371201992343</v>
      </c>
      <c r="BG175" s="40" t="n">
        <f aca="false">AU175*1000000</f>
        <v>212811.360597703</v>
      </c>
      <c r="BH175" s="41" t="n">
        <f aca="false">AV175*1000000</f>
        <v>2.25382835032445</v>
      </c>
      <c r="BI175" s="0" t="n">
        <v>0.1</v>
      </c>
      <c r="BJ175" s="0" t="n">
        <f aca="false">R175*BI175</f>
        <v>4045.63263636258</v>
      </c>
      <c r="BK175" s="0" t="n">
        <v>0.1</v>
      </c>
      <c r="BL175" s="0" t="n">
        <f aca="false">AI175*BK175</f>
        <v>2614.39814814815</v>
      </c>
      <c r="BM175" s="45" t="n">
        <v>187.562005220738</v>
      </c>
      <c r="BN175" s="45" t="n">
        <v>1012.03746873145</v>
      </c>
      <c r="BO175" s="45" t="n">
        <v>69.5558973259153</v>
      </c>
      <c r="BP175" s="45" t="n">
        <v>256</v>
      </c>
      <c r="BQ175" s="45" t="n">
        <v>384000</v>
      </c>
      <c r="BR175" s="0" t="n">
        <f aca="false">AJ175*0.1</f>
        <v>3E-009</v>
      </c>
      <c r="BS175" s="0" t="n">
        <f aca="false">((((BJ175/R175)^2)+((BM175/AD175)^2))^(1/2))*AK175</f>
        <v>0.00762953827609819</v>
      </c>
      <c r="BT175" s="0" t="n">
        <f aca="false">((((BJ175/R175)^2)+((BN175/AE175)^2))^(1/2))*AL175</f>
        <v>0.0412400925936637</v>
      </c>
      <c r="BU175" s="0" t="n">
        <f aca="false">((((BJ175/R175)^2)+((BO175/AF175)^2))^(1/2))*AM175</f>
        <v>0.00282805124742658</v>
      </c>
      <c r="BV175" s="0" t="n">
        <f aca="false">((((BJ175/R175)^2)+((BP175/AG175)^2))^(1/2))*AN175</f>
        <v>0.0106755652365881</v>
      </c>
      <c r="BW175" s="0" t="n">
        <f aca="false">((((BJ175/R175)^2)+((BQ175/AH175)^2))^(1/2))*AO175</f>
        <v>17.368914406845</v>
      </c>
      <c r="BX175" s="46" t="n">
        <f aca="false">((((BL175/AI175)^2)+((BR175/AJ175)^2))^(1/2))*AP175</f>
        <v>0.000116339903640578</v>
      </c>
    </row>
    <row r="176" customFormat="false" ht="30" hidden="false" customHeight="true" outlineLevel="0" collapsed="false">
      <c r="A176" s="24" t="n">
        <v>4.62960527453917</v>
      </c>
      <c r="B176" s="24" t="n">
        <v>-74.1206874526012</v>
      </c>
      <c r="C176" s="47" t="n">
        <v>27</v>
      </c>
      <c r="D176" s="47" t="n">
        <v>27</v>
      </c>
      <c r="E176" s="47" t="n">
        <v>1849</v>
      </c>
      <c r="F176" s="27" t="s">
        <v>537</v>
      </c>
      <c r="G176" s="28" t="s">
        <v>538</v>
      </c>
      <c r="H176" s="27" t="s">
        <v>539</v>
      </c>
      <c r="I176" s="28" t="s">
        <v>155</v>
      </c>
      <c r="J176" s="28" t="s">
        <v>76</v>
      </c>
      <c r="K176" s="28" t="n">
        <v>31185</v>
      </c>
      <c r="L176" s="28"/>
      <c r="M176" s="28" t="n">
        <v>1990</v>
      </c>
      <c r="N176" s="29" t="s">
        <v>67</v>
      </c>
      <c r="O176" s="29" t="s">
        <v>145</v>
      </c>
      <c r="P176" s="50" t="n">
        <v>0.0119278052318739</v>
      </c>
      <c r="Q176" s="31" t="n">
        <v>38571.4285714286</v>
      </c>
      <c r="R176" s="31" t="n">
        <v>40456.3263636258</v>
      </c>
      <c r="S176" s="29" t="s">
        <v>69</v>
      </c>
      <c r="T176" s="29"/>
      <c r="U176" s="29"/>
      <c r="V176" s="48" t="n">
        <f aca="false">IF(S176="m3_año",R176,IF(OR(O176="CG1",O176="CG3",O176="HG2"),T176,R176))</f>
        <v>40456.3263636258</v>
      </c>
      <c r="W176" s="28" t="n">
        <v>365</v>
      </c>
      <c r="X176" s="32" t="s">
        <v>98</v>
      </c>
      <c r="Y176" s="28"/>
      <c r="Z176" s="28" t="n">
        <v>2920</v>
      </c>
      <c r="AA176" s="32" t="s">
        <v>540</v>
      </c>
      <c r="AB176" s="32" t="s">
        <v>541</v>
      </c>
      <c r="AC176" s="33" t="s">
        <v>72</v>
      </c>
      <c r="AD176" s="33" t="n">
        <f aca="false">VLOOKUP($O176,Parámetros!$B$4:$H$25,3,0)</f>
        <v>196.356974196937</v>
      </c>
      <c r="AE176" s="33" t="n">
        <f aca="false">VLOOKUP($O176,Parámetros!$B$4:$H$25,4,0)</f>
        <v>1220.72799074218</v>
      </c>
      <c r="AF176" s="33" t="n">
        <f aca="false">VLOOKUP($O176,Parámetros!$B$4:$H$25,5,0)</f>
        <v>69.6558973259153</v>
      </c>
      <c r="AG176" s="33" t="n">
        <f aca="false">VLOOKUP($O176,Parámetros!$B$4:$H$25,6,0)</f>
        <v>640</v>
      </c>
      <c r="AH176" s="33" t="n">
        <f aca="false">VLOOKUP($O176,Parámetros!$B$4:$H$25,7,0)</f>
        <v>1920000</v>
      </c>
      <c r="AI176" s="2" t="n">
        <v>26143.9814814815</v>
      </c>
      <c r="AJ176" s="2" t="n">
        <v>3E-008</v>
      </c>
      <c r="AK176" s="34" t="n">
        <f aca="false">AD176*V176/1000000000</f>
        <v>0.00794388183188533</v>
      </c>
      <c r="AL176" s="34" t="n">
        <f aca="false">AE176*V176/1000000000</f>
        <v>0.0493861699946788</v>
      </c>
      <c r="AM176" s="34" t="n">
        <f aca="false">AF176*V176/1000000000</f>
        <v>0.00281802171536844</v>
      </c>
      <c r="AN176" s="34" t="n">
        <f aca="false">AG176*V176/1000000000</f>
        <v>0.0258920488727205</v>
      </c>
      <c r="AO176" s="34" t="n">
        <f aca="false">AH176*V176/1000000000</f>
        <v>77.6761466181615</v>
      </c>
      <c r="AP176" s="35" t="n">
        <f aca="false">AJ176*AI176*EXP(P176*4)</f>
        <v>0.000822647347868425</v>
      </c>
      <c r="AQ176" s="36" t="n">
        <f aca="false">AK176/W176</f>
        <v>2.17640598133845E-005</v>
      </c>
      <c r="AR176" s="37" t="n">
        <f aca="false">AL176/W176</f>
        <v>0.000135304575327887</v>
      </c>
      <c r="AS176" s="37" t="n">
        <f aca="false">AM176/W176</f>
        <v>7.72060743936559E-006</v>
      </c>
      <c r="AT176" s="37" t="n">
        <f aca="false">AN176/W176</f>
        <v>7.09371201992343E-005</v>
      </c>
      <c r="AU176" s="37" t="n">
        <f aca="false">AO176/W176</f>
        <v>0.212811360597703</v>
      </c>
      <c r="AV176" s="49" t="n">
        <f aca="false">AP176/W176</f>
        <v>2.25382835032445E-006</v>
      </c>
      <c r="AW176" s="39" t="n">
        <f aca="false">AK176*1000000</f>
        <v>7943.88183188533</v>
      </c>
      <c r="AX176" s="40" t="n">
        <f aca="false">AL176*1000000</f>
        <v>49386.1699946788</v>
      </c>
      <c r="AY176" s="40" t="n">
        <f aca="false">AM176*1000000</f>
        <v>2818.02171536844</v>
      </c>
      <c r="AZ176" s="40" t="n">
        <f aca="false">AN176*1000000</f>
        <v>25892.0488727205</v>
      </c>
      <c r="BA176" s="40" t="n">
        <f aca="false">AO176*1000000</f>
        <v>77676146.6181615</v>
      </c>
      <c r="BB176" s="41" t="n">
        <f aca="false">AP176*1000000</f>
        <v>822.647347868425</v>
      </c>
      <c r="BC176" s="39" t="n">
        <f aca="false">AQ176*1000000</f>
        <v>21.7640598133845</v>
      </c>
      <c r="BD176" s="40" t="n">
        <f aca="false">AR176*1000000</f>
        <v>135.304575327887</v>
      </c>
      <c r="BE176" s="40" t="n">
        <f aca="false">AS176*1000000</f>
        <v>7.72060743936559</v>
      </c>
      <c r="BF176" s="40" t="n">
        <f aca="false">AT176*1000000</f>
        <v>70.9371201992343</v>
      </c>
      <c r="BG176" s="40" t="n">
        <f aca="false">AU176*1000000</f>
        <v>212811.360597703</v>
      </c>
      <c r="BH176" s="41" t="n">
        <f aca="false">AV176*1000000</f>
        <v>2.25382835032445</v>
      </c>
      <c r="BI176" s="0" t="n">
        <v>0.1</v>
      </c>
      <c r="BJ176" s="0" t="n">
        <f aca="false">R176*BI176</f>
        <v>4045.63263636258</v>
      </c>
      <c r="BK176" s="0" t="n">
        <v>0.1</v>
      </c>
      <c r="BL176" s="0" t="n">
        <f aca="false">AI176*BK176</f>
        <v>2614.39814814815</v>
      </c>
      <c r="BM176" s="45" t="n">
        <v>187.562005220738</v>
      </c>
      <c r="BN176" s="45" t="n">
        <v>1012.03746873145</v>
      </c>
      <c r="BO176" s="45" t="n">
        <v>69.5558973259153</v>
      </c>
      <c r="BP176" s="45" t="n">
        <v>256</v>
      </c>
      <c r="BQ176" s="45" t="n">
        <v>384000</v>
      </c>
      <c r="BR176" s="0" t="n">
        <f aca="false">AJ176*0.1</f>
        <v>3E-009</v>
      </c>
      <c r="BS176" s="0" t="n">
        <f aca="false">((((BJ176/R176)^2)+((BM176/AD176)^2))^(1/2))*AK176</f>
        <v>0.00762953827609819</v>
      </c>
      <c r="BT176" s="0" t="n">
        <f aca="false">((((BJ176/R176)^2)+((BN176/AE176)^2))^(1/2))*AL176</f>
        <v>0.0412400925936637</v>
      </c>
      <c r="BU176" s="0" t="n">
        <f aca="false">((((BJ176/R176)^2)+((BO176/AF176)^2))^(1/2))*AM176</f>
        <v>0.00282805124742658</v>
      </c>
      <c r="BV176" s="0" t="n">
        <f aca="false">((((BJ176/R176)^2)+((BP176/AG176)^2))^(1/2))*AN176</f>
        <v>0.0106755652365881</v>
      </c>
      <c r="BW176" s="0" t="n">
        <f aca="false">((((BJ176/R176)^2)+((BQ176/AH176)^2))^(1/2))*AO176</f>
        <v>17.368914406845</v>
      </c>
      <c r="BX176" s="46" t="n">
        <f aca="false">((((BL176/AI176)^2)+((BR176/AJ176)^2))^(1/2))*AP176</f>
        <v>0.000116339903640578</v>
      </c>
    </row>
    <row r="177" customFormat="false" ht="30" hidden="false" customHeight="true" outlineLevel="0" collapsed="false">
      <c r="A177" s="24" t="n">
        <v>4.62960527453917</v>
      </c>
      <c r="B177" s="24" t="n">
        <v>-74.1206874526012</v>
      </c>
      <c r="C177" s="47" t="n">
        <v>27</v>
      </c>
      <c r="D177" s="47" t="n">
        <v>27</v>
      </c>
      <c r="E177" s="47" t="n">
        <v>1849</v>
      </c>
      <c r="F177" s="27" t="s">
        <v>537</v>
      </c>
      <c r="G177" s="28" t="s">
        <v>538</v>
      </c>
      <c r="H177" s="27" t="s">
        <v>539</v>
      </c>
      <c r="I177" s="28" t="s">
        <v>155</v>
      </c>
      <c r="J177" s="28" t="s">
        <v>76</v>
      </c>
      <c r="K177" s="28" t="n">
        <v>31185</v>
      </c>
      <c r="L177" s="28"/>
      <c r="M177" s="28" t="n">
        <v>1990</v>
      </c>
      <c r="N177" s="29" t="s">
        <v>67</v>
      </c>
      <c r="O177" s="29" t="s">
        <v>145</v>
      </c>
      <c r="P177" s="50" t="n">
        <v>0.0119278052318739</v>
      </c>
      <c r="Q177" s="31" t="n">
        <v>38571.4285714286</v>
      </c>
      <c r="R177" s="31" t="n">
        <v>40456.3263636258</v>
      </c>
      <c r="S177" s="29" t="s">
        <v>69</v>
      </c>
      <c r="T177" s="29"/>
      <c r="U177" s="29"/>
      <c r="V177" s="48" t="n">
        <f aca="false">IF(S177="m3_año",R177,IF(OR(O177="CG1",O177="CG3",O177="HG2"),T177,R177))</f>
        <v>40456.3263636258</v>
      </c>
      <c r="W177" s="28" t="n">
        <v>365</v>
      </c>
      <c r="X177" s="32" t="s">
        <v>98</v>
      </c>
      <c r="Y177" s="28"/>
      <c r="Z177" s="28" t="n">
        <v>2920</v>
      </c>
      <c r="AA177" s="32" t="s">
        <v>540</v>
      </c>
      <c r="AB177" s="32" t="s">
        <v>541</v>
      </c>
      <c r="AC177" s="33" t="s">
        <v>72</v>
      </c>
      <c r="AD177" s="33" t="n">
        <f aca="false">VLOOKUP($O177,Parámetros!$B$4:$H$25,3,0)</f>
        <v>196.356974196937</v>
      </c>
      <c r="AE177" s="33" t="n">
        <f aca="false">VLOOKUP($O177,Parámetros!$B$4:$H$25,4,0)</f>
        <v>1220.72799074218</v>
      </c>
      <c r="AF177" s="33" t="n">
        <f aca="false">VLOOKUP($O177,Parámetros!$B$4:$H$25,5,0)</f>
        <v>69.6558973259153</v>
      </c>
      <c r="AG177" s="33" t="n">
        <f aca="false">VLOOKUP($O177,Parámetros!$B$4:$H$25,6,0)</f>
        <v>640</v>
      </c>
      <c r="AH177" s="33" t="n">
        <f aca="false">VLOOKUP($O177,Parámetros!$B$4:$H$25,7,0)</f>
        <v>1920000</v>
      </c>
      <c r="AI177" s="2" t="n">
        <v>26143.9814814815</v>
      </c>
      <c r="AJ177" s="2" t="n">
        <v>3E-008</v>
      </c>
      <c r="AK177" s="34" t="n">
        <f aca="false">AD177*V177/1000000000</f>
        <v>0.00794388183188533</v>
      </c>
      <c r="AL177" s="34" t="n">
        <f aca="false">AE177*V177/1000000000</f>
        <v>0.0493861699946788</v>
      </c>
      <c r="AM177" s="34" t="n">
        <f aca="false">AF177*V177/1000000000</f>
        <v>0.00281802171536844</v>
      </c>
      <c r="AN177" s="34" t="n">
        <f aca="false">AG177*V177/1000000000</f>
        <v>0.0258920488727205</v>
      </c>
      <c r="AO177" s="34" t="n">
        <f aca="false">AH177*V177/1000000000</f>
        <v>77.6761466181615</v>
      </c>
      <c r="AP177" s="35" t="n">
        <f aca="false">AJ177*AI177*EXP(P177*4)</f>
        <v>0.000822647347868425</v>
      </c>
      <c r="AQ177" s="36" t="n">
        <f aca="false">AK177/W177</f>
        <v>2.17640598133845E-005</v>
      </c>
      <c r="AR177" s="37" t="n">
        <f aca="false">AL177/W177</f>
        <v>0.000135304575327887</v>
      </c>
      <c r="AS177" s="37" t="n">
        <f aca="false">AM177/W177</f>
        <v>7.72060743936559E-006</v>
      </c>
      <c r="AT177" s="37" t="n">
        <f aca="false">AN177/W177</f>
        <v>7.09371201992343E-005</v>
      </c>
      <c r="AU177" s="37" t="n">
        <f aca="false">AO177/W177</f>
        <v>0.212811360597703</v>
      </c>
      <c r="AV177" s="49" t="n">
        <f aca="false">AP177/W177</f>
        <v>2.25382835032445E-006</v>
      </c>
      <c r="AW177" s="39" t="n">
        <f aca="false">AK177*1000000</f>
        <v>7943.88183188533</v>
      </c>
      <c r="AX177" s="40" t="n">
        <f aca="false">AL177*1000000</f>
        <v>49386.1699946788</v>
      </c>
      <c r="AY177" s="40" t="n">
        <f aca="false">AM177*1000000</f>
        <v>2818.02171536844</v>
      </c>
      <c r="AZ177" s="40" t="n">
        <f aca="false">AN177*1000000</f>
        <v>25892.0488727205</v>
      </c>
      <c r="BA177" s="40" t="n">
        <f aca="false">AO177*1000000</f>
        <v>77676146.6181615</v>
      </c>
      <c r="BB177" s="41" t="n">
        <f aca="false">AP177*1000000</f>
        <v>822.647347868425</v>
      </c>
      <c r="BC177" s="39" t="n">
        <f aca="false">AQ177*1000000</f>
        <v>21.7640598133845</v>
      </c>
      <c r="BD177" s="40" t="n">
        <f aca="false">AR177*1000000</f>
        <v>135.304575327887</v>
      </c>
      <c r="BE177" s="40" t="n">
        <f aca="false">AS177*1000000</f>
        <v>7.72060743936559</v>
      </c>
      <c r="BF177" s="40" t="n">
        <f aca="false">AT177*1000000</f>
        <v>70.9371201992343</v>
      </c>
      <c r="BG177" s="40" t="n">
        <f aca="false">AU177*1000000</f>
        <v>212811.360597703</v>
      </c>
      <c r="BH177" s="41" t="n">
        <f aca="false">AV177*1000000</f>
        <v>2.25382835032445</v>
      </c>
      <c r="BI177" s="0" t="n">
        <v>0.1</v>
      </c>
      <c r="BJ177" s="0" t="n">
        <f aca="false">R177*BI177</f>
        <v>4045.63263636258</v>
      </c>
      <c r="BK177" s="0" t="n">
        <v>0.1</v>
      </c>
      <c r="BL177" s="0" t="n">
        <f aca="false">AI177*BK177</f>
        <v>2614.39814814815</v>
      </c>
      <c r="BM177" s="45" t="n">
        <v>187.562005220738</v>
      </c>
      <c r="BN177" s="45" t="n">
        <v>1012.03746873145</v>
      </c>
      <c r="BO177" s="45" t="n">
        <v>69.5558973259153</v>
      </c>
      <c r="BP177" s="45" t="n">
        <v>256</v>
      </c>
      <c r="BQ177" s="45" t="n">
        <v>384000</v>
      </c>
      <c r="BR177" s="0" t="n">
        <f aca="false">AJ177*0.1</f>
        <v>3E-009</v>
      </c>
      <c r="BS177" s="0" t="n">
        <f aca="false">((((BJ177/R177)^2)+((BM177/AD177)^2))^(1/2))*AK177</f>
        <v>0.00762953827609819</v>
      </c>
      <c r="BT177" s="0" t="n">
        <f aca="false">((((BJ177/R177)^2)+((BN177/AE177)^2))^(1/2))*AL177</f>
        <v>0.0412400925936637</v>
      </c>
      <c r="BU177" s="0" t="n">
        <f aca="false">((((BJ177/R177)^2)+((BO177/AF177)^2))^(1/2))*AM177</f>
        <v>0.00282805124742658</v>
      </c>
      <c r="BV177" s="0" t="n">
        <f aca="false">((((BJ177/R177)^2)+((BP177/AG177)^2))^(1/2))*AN177</f>
        <v>0.0106755652365881</v>
      </c>
      <c r="BW177" s="0" t="n">
        <f aca="false">((((BJ177/R177)^2)+((BQ177/AH177)^2))^(1/2))*AO177</f>
        <v>17.368914406845</v>
      </c>
      <c r="BX177" s="46" t="n">
        <f aca="false">((((BL177/AI177)^2)+((BR177/AJ177)^2))^(1/2))*AP177</f>
        <v>0.000116339903640578</v>
      </c>
    </row>
    <row r="178" customFormat="false" ht="30" hidden="false" customHeight="true" outlineLevel="0" collapsed="false">
      <c r="A178" s="24" t="n">
        <v>4.630515727379</v>
      </c>
      <c r="B178" s="24" t="n">
        <v>-74.1161513838586</v>
      </c>
      <c r="C178" s="47" t="n">
        <v>27</v>
      </c>
      <c r="D178" s="47" t="n">
        <v>27</v>
      </c>
      <c r="E178" s="47" t="n">
        <v>1849</v>
      </c>
      <c r="F178" s="27" t="s">
        <v>542</v>
      </c>
      <c r="G178" s="28" t="s">
        <v>336</v>
      </c>
      <c r="H178" s="27" t="s">
        <v>543</v>
      </c>
      <c r="I178" s="28" t="s">
        <v>155</v>
      </c>
      <c r="J178" s="28" t="s">
        <v>65</v>
      </c>
      <c r="K178" s="28" t="n">
        <v>50</v>
      </c>
      <c r="L178" s="28"/>
      <c r="M178" s="28" t="n">
        <v>1992</v>
      </c>
      <c r="N178" s="29" t="s">
        <v>77</v>
      </c>
      <c r="O178" s="29" t="s">
        <v>77</v>
      </c>
      <c r="P178" s="56" t="n">
        <v>0.00426891489573758</v>
      </c>
      <c r="Q178" s="31" t="n">
        <v>12.302683877806</v>
      </c>
      <c r="R178" s="31" t="n">
        <v>12.5145641692443</v>
      </c>
      <c r="S178" s="29" t="s">
        <v>69</v>
      </c>
      <c r="T178" s="29"/>
      <c r="U178" s="29"/>
      <c r="V178" s="48" t="n">
        <f aca="false">IF(S178="m3_año",R178,IF(OR(O178="CG1",O178="CG3",O178="HG2"),T178,R178))</f>
        <v>12.5145641692443</v>
      </c>
      <c r="W178" s="28" t="n">
        <v>365</v>
      </c>
      <c r="X178" s="32" t="s">
        <v>98</v>
      </c>
      <c r="Y178" s="28"/>
      <c r="Z178" s="28" t="n">
        <v>2920</v>
      </c>
      <c r="AA178" s="32" t="s">
        <v>544</v>
      </c>
      <c r="AB178" s="32" t="s">
        <v>311</v>
      </c>
      <c r="AC178" s="33" t="s">
        <v>72</v>
      </c>
      <c r="AD178" s="33" t="n">
        <f aca="false">VLOOKUP($O178,Parámetros!$B$4:$H$25,3,0)</f>
        <v>24000</v>
      </c>
      <c r="AE178" s="33" t="n">
        <f aca="false">VLOOKUP($O178,Parámetros!$B$4:$H$25,4,0)</f>
        <v>2261000</v>
      </c>
      <c r="AF178" s="33" t="n">
        <f aca="false">VLOOKUP($O178,Parámetros!$B$4:$H$25,5,0)</f>
        <v>1200</v>
      </c>
      <c r="AG178" s="33" t="n">
        <f aca="false">VLOOKUP($O178,Parámetros!$B$4:$H$25,6,0)</f>
        <v>381000</v>
      </c>
      <c r="AH178" s="33" t="n">
        <f aca="false">VLOOKUP($O178,Parámetros!$B$4:$H$25,7,0)</f>
        <v>1500000000</v>
      </c>
      <c r="AI178" s="51" t="n">
        <v>12.302683877806</v>
      </c>
      <c r="AJ178" s="2" t="n">
        <v>0.024</v>
      </c>
      <c r="AK178" s="34" t="n">
        <f aca="false">AD178*V178/1000000000</f>
        <v>0.000300349540061863</v>
      </c>
      <c r="AL178" s="34" t="n">
        <f aca="false">AE178*V178/1000000000</f>
        <v>0.0282954295866614</v>
      </c>
      <c r="AM178" s="34" t="n">
        <f aca="false">AF178*V178/1000000000</f>
        <v>1.50174770030932E-005</v>
      </c>
      <c r="AN178" s="34" t="n">
        <f aca="false">AG178*V178/1000000000</f>
        <v>0.00476804894848208</v>
      </c>
      <c r="AO178" s="34" t="n">
        <f aca="false">AH178*V178/1000000000</f>
        <v>18.7718462538664</v>
      </c>
      <c r="AP178" s="35" t="n">
        <f aca="false">AJ178*AI178*EXP(P178*4)</f>
        <v>0.300349540061862</v>
      </c>
      <c r="AQ178" s="36" t="n">
        <f aca="false">AK178/W178</f>
        <v>8.22875452224283E-007</v>
      </c>
      <c r="AR178" s="37" t="n">
        <f aca="false">AL178/W178</f>
        <v>7.75217248949627E-005</v>
      </c>
      <c r="AS178" s="37" t="n">
        <f aca="false">AM178/W178</f>
        <v>4.11437726112141E-008</v>
      </c>
      <c r="AT178" s="37" t="n">
        <f aca="false">AN178/W178</f>
        <v>1.30631478040605E-005</v>
      </c>
      <c r="AU178" s="37" t="n">
        <f aca="false">AO178/W178</f>
        <v>0.0514297157640177</v>
      </c>
      <c r="AV178" s="49" t="n">
        <f aca="false">AP178/W178</f>
        <v>0.000822875452224281</v>
      </c>
      <c r="AW178" s="39" t="n">
        <f aca="false">AK178*1000000</f>
        <v>300.349540061863</v>
      </c>
      <c r="AX178" s="40" t="n">
        <f aca="false">AL178*1000000</f>
        <v>28295.4295866614</v>
      </c>
      <c r="AY178" s="40" t="n">
        <f aca="false">AM178*1000000</f>
        <v>15.0174770030932</v>
      </c>
      <c r="AZ178" s="40" t="n">
        <f aca="false">AN178*1000000</f>
        <v>4768.04894848208</v>
      </c>
      <c r="BA178" s="40" t="n">
        <f aca="false">AO178*1000000</f>
        <v>18771846.2538664</v>
      </c>
      <c r="BB178" s="41" t="n">
        <f aca="false">AP178*1000000</f>
        <v>300349.540061862</v>
      </c>
      <c r="BC178" s="39" t="n">
        <f aca="false">AQ178*1000000</f>
        <v>0.822875452224283</v>
      </c>
      <c r="BD178" s="40" t="n">
        <f aca="false">AR178*1000000</f>
        <v>77.5217248949627</v>
      </c>
      <c r="BE178" s="40" t="n">
        <f aca="false">AS178*1000000</f>
        <v>0.0411437726112141</v>
      </c>
      <c r="BF178" s="40" t="n">
        <f aca="false">AT178*1000000</f>
        <v>13.0631478040605</v>
      </c>
      <c r="BG178" s="40" t="n">
        <f aca="false">AU178*1000000</f>
        <v>51429.7157640177</v>
      </c>
      <c r="BH178" s="41" t="n">
        <f aca="false">AV178*1000000</f>
        <v>822.875452224281</v>
      </c>
      <c r="BI178" s="0" t="n">
        <v>0.1</v>
      </c>
      <c r="BJ178" s="0" t="n">
        <f aca="false">R178*BI178</f>
        <v>1.25145641692443</v>
      </c>
      <c r="BK178" s="0" t="n">
        <v>0.1</v>
      </c>
      <c r="BL178" s="0" t="n">
        <f aca="false">AI178*BK178</f>
        <v>1.2302683877806</v>
      </c>
      <c r="BM178" s="45" t="n">
        <v>0</v>
      </c>
      <c r="BN178" s="45" t="n">
        <v>0</v>
      </c>
      <c r="BO178" s="45" t="n">
        <v>0</v>
      </c>
      <c r="BP178" s="45" t="n">
        <v>0</v>
      </c>
      <c r="BQ178" s="45" t="n">
        <v>0</v>
      </c>
      <c r="BR178" s="0" t="n">
        <f aca="false">AJ178*0.1</f>
        <v>0.0024</v>
      </c>
      <c r="BS178" s="0" t="n">
        <f aca="false">((((BJ178/R178)^2)+((BM178/AD178)^2))^(1/2))*AK178</f>
        <v>3.00349540061863E-005</v>
      </c>
      <c r="BT178" s="0" t="n">
        <f aca="false">((((BJ178/R178)^2)+((BN178/AE178)^2))^(1/2))*AL178</f>
        <v>0.00282954295866614</v>
      </c>
      <c r="BU178" s="0" t="n">
        <f aca="false">((((BJ178/R178)^2)+((BO178/AF178)^2))^(1/2))*AM178</f>
        <v>1.50174770030932E-006</v>
      </c>
      <c r="BV178" s="0" t="n">
        <f aca="false">((((BJ178/R178)^2)+((BP178/AG178)^2))^(1/2))*AN178</f>
        <v>0.000476804894848208</v>
      </c>
      <c r="BW178" s="0" t="n">
        <f aca="false">((((BJ178/R178)^2)+((BQ178/AH178)^2))^(1/2))*AO178</f>
        <v>1.87718462538665</v>
      </c>
      <c r="BX178" s="46" t="n">
        <f aca="false">((((BL178/AI178)^2)+((BR178/AJ178)^2))^(1/2))*AP178</f>
        <v>0.0424758393008007</v>
      </c>
    </row>
    <row r="179" customFormat="false" ht="30" hidden="false" customHeight="true" outlineLevel="0" collapsed="false">
      <c r="A179" s="24" t="n">
        <v>4.630515727379</v>
      </c>
      <c r="B179" s="24" t="n">
        <v>-74.1161513838586</v>
      </c>
      <c r="C179" s="47" t="n">
        <v>27</v>
      </c>
      <c r="D179" s="47" t="n">
        <v>27</v>
      </c>
      <c r="E179" s="47" t="n">
        <v>1849</v>
      </c>
      <c r="F179" s="27" t="s">
        <v>542</v>
      </c>
      <c r="G179" s="28" t="s">
        <v>336</v>
      </c>
      <c r="H179" s="27" t="s">
        <v>543</v>
      </c>
      <c r="I179" s="28" t="s">
        <v>155</v>
      </c>
      <c r="J179" s="28" t="s">
        <v>65</v>
      </c>
      <c r="K179" s="28" t="n">
        <v>200</v>
      </c>
      <c r="L179" s="28"/>
      <c r="M179" s="28" t="n">
        <v>2004</v>
      </c>
      <c r="N179" s="29" t="s">
        <v>67</v>
      </c>
      <c r="O179" s="29" t="s">
        <v>104</v>
      </c>
      <c r="P179" s="56" t="n">
        <v>0.00426891489573758</v>
      </c>
      <c r="Q179" s="31" t="n">
        <v>312000</v>
      </c>
      <c r="R179" s="31" t="n">
        <v>317373.351992568</v>
      </c>
      <c r="S179" s="29" t="s">
        <v>69</v>
      </c>
      <c r="T179" s="29"/>
      <c r="U179" s="29"/>
      <c r="V179" s="48" t="n">
        <f aca="false">IF(S179="m3_año",R179,IF(OR(O179="CG1",O179="CG3",O179="HG2"),T179,R179))</f>
        <v>317373.351992568</v>
      </c>
      <c r="W179" s="28" t="n">
        <v>365</v>
      </c>
      <c r="X179" s="32" t="s">
        <v>98</v>
      </c>
      <c r="Y179" s="28"/>
      <c r="Z179" s="28" t="n">
        <v>2920</v>
      </c>
      <c r="AA179" s="32" t="s">
        <v>544</v>
      </c>
      <c r="AB179" s="32" t="s">
        <v>311</v>
      </c>
      <c r="AC179" s="33" t="s">
        <v>72</v>
      </c>
      <c r="AD179" s="33" t="n">
        <f aca="false">VLOOKUP($O179,Parámetros!$B$4:$H$25,3,0)</f>
        <v>237.180556877129</v>
      </c>
      <c r="AE179" s="33" t="n">
        <f aca="false">VLOOKUP($O179,Parámetros!$B$4:$H$25,4,0)</f>
        <v>787.658122005433</v>
      </c>
      <c r="AF179" s="33" t="n">
        <f aca="false">VLOOKUP($O179,Parámetros!$B$4:$H$25,5,0)</f>
        <v>0.504400709065075</v>
      </c>
      <c r="AG179" s="33" t="n">
        <f aca="false">VLOOKUP($O179,Parámetros!$B$4:$H$25,6,0)</f>
        <v>1344</v>
      </c>
      <c r="AH179" s="33" t="n">
        <f aca="false">VLOOKUP($O179,Parámetros!$B$4:$H$25,7,0)</f>
        <v>1920000</v>
      </c>
      <c r="AI179" s="51" t="n">
        <v>312000</v>
      </c>
      <c r="AJ179" s="52" t="n">
        <v>8.8E-008</v>
      </c>
      <c r="AK179" s="34" t="n">
        <f aca="false">AD179*V179/1000000000</f>
        <v>0.0752747883635584</v>
      </c>
      <c r="AL179" s="34" t="n">
        <f aca="false">AE179*V179/1000000000</f>
        <v>0.249981698405035</v>
      </c>
      <c r="AM179" s="34" t="n">
        <f aca="false">AF179*V179/1000000000</f>
        <v>0.000160083343783411</v>
      </c>
      <c r="AN179" s="34" t="n">
        <f aca="false">AG179*V179/1000000000</f>
        <v>0.426549785078011</v>
      </c>
      <c r="AO179" s="34" t="n">
        <f aca="false">AH179*V179/1000000000</f>
        <v>609.356835825731</v>
      </c>
      <c r="AP179" s="35" t="n">
        <f aca="false">AJ179*AI179*EXP(P179*4)</f>
        <v>0.027928854975346</v>
      </c>
      <c r="AQ179" s="36" t="n">
        <f aca="false">AK179/W179</f>
        <v>0.000206232296886461</v>
      </c>
      <c r="AR179" s="37" t="n">
        <f aca="false">AL179/W179</f>
        <v>0.000684881365493248</v>
      </c>
      <c r="AS179" s="37" t="n">
        <f aca="false">AM179/W179</f>
        <v>4.38584503516194E-007</v>
      </c>
      <c r="AT179" s="37" t="n">
        <f aca="false">AN179/W179</f>
        <v>0.00116862954815894</v>
      </c>
      <c r="AU179" s="37" t="n">
        <f aca="false">AO179/W179</f>
        <v>1.66947078308419</v>
      </c>
      <c r="AV179" s="49" t="n">
        <f aca="false">AP179/W179</f>
        <v>7.65174108913588E-005</v>
      </c>
      <c r="AW179" s="39" t="n">
        <f aca="false">AK179*1000000</f>
        <v>75274.7883635583</v>
      </c>
      <c r="AX179" s="40" t="n">
        <f aca="false">AL179*1000000</f>
        <v>249981.698405035</v>
      </c>
      <c r="AY179" s="40" t="n">
        <f aca="false">AM179*1000000</f>
        <v>160.083343783411</v>
      </c>
      <c r="AZ179" s="40" t="n">
        <f aca="false">AN179*1000000</f>
        <v>426549.785078011</v>
      </c>
      <c r="BA179" s="40" t="n">
        <f aca="false">AO179*1000000</f>
        <v>609356835.825731</v>
      </c>
      <c r="BB179" s="41" t="n">
        <f aca="false">AP179*1000000</f>
        <v>27928.854975346</v>
      </c>
      <c r="BC179" s="39" t="n">
        <f aca="false">AQ179*1000000</f>
        <v>206.232296886461</v>
      </c>
      <c r="BD179" s="40" t="n">
        <f aca="false">AR179*1000000</f>
        <v>684.881365493248</v>
      </c>
      <c r="BE179" s="40" t="n">
        <f aca="false">AS179*1000000</f>
        <v>0.438584503516194</v>
      </c>
      <c r="BF179" s="40" t="n">
        <f aca="false">AT179*1000000</f>
        <v>1168.62954815894</v>
      </c>
      <c r="BG179" s="40" t="n">
        <f aca="false">AU179*1000000</f>
        <v>1669470.78308419</v>
      </c>
      <c r="BH179" s="41" t="n">
        <f aca="false">AV179*1000000</f>
        <v>76.5174108913588</v>
      </c>
      <c r="BI179" s="0" t="n">
        <v>0.1</v>
      </c>
      <c r="BJ179" s="0" t="n">
        <f aca="false">R179*BI179</f>
        <v>31737.3351992568</v>
      </c>
      <c r="BK179" s="0" t="n">
        <v>0.1</v>
      </c>
      <c r="BL179" s="0" t="n">
        <f aca="false">AI179*BK179</f>
        <v>31200</v>
      </c>
      <c r="BM179" s="45" t="n">
        <v>233.996718041948</v>
      </c>
      <c r="BN179" s="45" t="n">
        <v>664.659238488896</v>
      </c>
      <c r="BO179" s="45" t="n">
        <v>0.404400709065075</v>
      </c>
      <c r="BP179" s="45" t="n">
        <v>537.6</v>
      </c>
      <c r="BQ179" s="45" t="n">
        <v>384000</v>
      </c>
      <c r="BR179" s="0" t="n">
        <f aca="false">AJ179*0.1</f>
        <v>8.8E-009</v>
      </c>
      <c r="BS179" s="0" t="n">
        <f aca="false">((((BJ179/R179)^2)+((BM179/AD179)^2))^(1/2))*AK179</f>
        <v>0.0746448429073826</v>
      </c>
      <c r="BT179" s="0" t="n">
        <f aca="false">((((BJ179/R179)^2)+((BN179/AE179)^2))^(1/2))*AL179</f>
        <v>0.212421177279495</v>
      </c>
      <c r="BU179" s="0" t="n">
        <f aca="false">((((BJ179/R179)^2)+((BO179/AF179)^2))^(1/2))*AM179</f>
        <v>0.00012934049902893</v>
      </c>
      <c r="BV179" s="0" t="n">
        <f aca="false">((((BJ179/R179)^2)+((BP179/AG179)^2))^(1/2))*AN179</f>
        <v>0.175870981846115</v>
      </c>
      <c r="BW179" s="0" t="n">
        <f aca="false">((((BJ179/R179)^2)+((BQ179/AH179)^2))^(1/2))*AO179</f>
        <v>136.256330746051</v>
      </c>
      <c r="BX179" s="46" t="n">
        <f aca="false">((((BL179/AI179)^2)+((BR179/AJ179)^2))^(1/2))*AP179</f>
        <v>0.00394973654876856</v>
      </c>
    </row>
    <row r="180" customFormat="false" ht="45" hidden="false" customHeight="true" outlineLevel="0" collapsed="false">
      <c r="A180" s="24" t="n">
        <v>4.63313550555523</v>
      </c>
      <c r="B180" s="24" t="n">
        <v>-74.1196497829667</v>
      </c>
      <c r="C180" s="47" t="n">
        <v>27</v>
      </c>
      <c r="D180" s="47" t="n">
        <v>28</v>
      </c>
      <c r="E180" s="47" t="n">
        <v>1862</v>
      </c>
      <c r="F180" s="27" t="s">
        <v>545</v>
      </c>
      <c r="G180" s="28" t="s">
        <v>546</v>
      </c>
      <c r="H180" s="27" t="s">
        <v>547</v>
      </c>
      <c r="I180" s="28" t="s">
        <v>155</v>
      </c>
      <c r="J180" s="28" t="s">
        <v>65</v>
      </c>
      <c r="K180" s="28" t="n">
        <v>80</v>
      </c>
      <c r="L180" s="28"/>
      <c r="M180" s="28" t="n">
        <v>2006</v>
      </c>
      <c r="N180" s="29" t="s">
        <v>172</v>
      </c>
      <c r="O180" s="29" t="s">
        <v>173</v>
      </c>
      <c r="P180" s="56" t="n">
        <v>0.00426891489573758</v>
      </c>
      <c r="Q180" s="31" t="n">
        <v>72000</v>
      </c>
      <c r="R180" s="31" t="n">
        <v>73240.0043059772</v>
      </c>
      <c r="S180" s="29" t="s">
        <v>86</v>
      </c>
      <c r="T180" s="29" t="n">
        <f aca="false">((R180*Parámetros!$D$30)/1000)/Parámetros!$D$29</f>
        <v>60020.4432450756</v>
      </c>
      <c r="U180" s="29" t="s">
        <v>69</v>
      </c>
      <c r="V180" s="48" t="n">
        <f aca="false">IF(S180="m3_año",R180,IF(OR(O180="CG1",O180="CG3",O180="HG2"),T180,R180))</f>
        <v>73240.0043059772</v>
      </c>
      <c r="W180" s="28" t="n">
        <v>365</v>
      </c>
      <c r="X180" s="32" t="s">
        <v>98</v>
      </c>
      <c r="Y180" s="28"/>
      <c r="Z180" s="28" t="n">
        <v>2920</v>
      </c>
      <c r="AA180" s="32" t="s">
        <v>548</v>
      </c>
      <c r="AB180" s="32" t="s">
        <v>311</v>
      </c>
      <c r="AC180" s="33" t="s">
        <v>246</v>
      </c>
      <c r="AD180" s="33" t="n">
        <f aca="false">VLOOKUP($O180,Parámetros!$B$4:$H$25,3,0)</f>
        <v>10.477442018542</v>
      </c>
      <c r="AE180" s="33" t="n">
        <f aca="false">VLOOKUP($O180,Parámetros!$B$4:$H$25,4,0)</f>
        <v>4.47117624426805</v>
      </c>
      <c r="AF180" s="33" t="n">
        <f aca="false">VLOOKUP($O180,Parámetros!$B$4:$H$25,5,0)</f>
        <v>11.5951868810527</v>
      </c>
      <c r="AG180" s="33" t="n">
        <f aca="false">VLOOKUP($O180,Parámetros!$B$4:$H$25,6,0)</f>
        <v>0.3</v>
      </c>
      <c r="AH180" s="33" t="n">
        <f aca="false">VLOOKUP($O180,Parámetros!$B$4:$H$25,7,0)</f>
        <v>2840</v>
      </c>
      <c r="AI180" s="2" t="n">
        <v>1159.09146341463</v>
      </c>
      <c r="AJ180" s="2" t="n">
        <v>0.000142</v>
      </c>
      <c r="AK180" s="34" t="n">
        <f aca="false">AD180*V180/1000000000</f>
        <v>0.000767367898553643</v>
      </c>
      <c r="AL180" s="34" t="n">
        <f aca="false">AE180*V180/1000000000</f>
        <v>0.000327468967382975</v>
      </c>
      <c r="AM180" s="34" t="n">
        <f aca="false">AF180*V180/1000000000</f>
        <v>0.00084923153709691</v>
      </c>
      <c r="AN180" s="34" t="n">
        <f aca="false">AG180*V180/1000000000</f>
        <v>2.19720012917932E-005</v>
      </c>
      <c r="AO180" s="34" t="n">
        <f aca="false">AH180*V180/1000000000</f>
        <v>0.208001612228975</v>
      </c>
      <c r="AP180" s="35" t="n">
        <f aca="false">AJ180*AI180*EXP(P180*4)</f>
        <v>0.167425620216031</v>
      </c>
      <c r="AQ180" s="36" t="n">
        <f aca="false">AK180/W180</f>
        <v>2.10237780425655E-006</v>
      </c>
      <c r="AR180" s="37" t="n">
        <f aca="false">AL180/W180</f>
        <v>8.97175253104041E-007</v>
      </c>
      <c r="AS180" s="37" t="n">
        <f aca="false">AM180/W180</f>
        <v>2.32666174547099E-006</v>
      </c>
      <c r="AT180" s="37" t="n">
        <f aca="false">AN180/W180</f>
        <v>6.0197263813132E-008</v>
      </c>
      <c r="AU180" s="37" t="n">
        <f aca="false">AO180/W180</f>
        <v>0.000569867430764316</v>
      </c>
      <c r="AV180" s="49" t="n">
        <f aca="false">AP180/W180</f>
        <v>0.00045870032935899</v>
      </c>
      <c r="AW180" s="39" t="n">
        <f aca="false">AK180*1000000</f>
        <v>767.367898553643</v>
      </c>
      <c r="AX180" s="40" t="n">
        <f aca="false">AL180*1000000</f>
        <v>327.468967382975</v>
      </c>
      <c r="AY180" s="40" t="n">
        <f aca="false">AM180*1000000</f>
        <v>849.23153709691</v>
      </c>
      <c r="AZ180" s="40" t="n">
        <f aca="false">AN180*1000000</f>
        <v>21.9720012917932</v>
      </c>
      <c r="BA180" s="40" t="n">
        <f aca="false">AO180*1000000</f>
        <v>208001.612228975</v>
      </c>
      <c r="BB180" s="41" t="n">
        <f aca="false">AP180*1000000</f>
        <v>167425.620216031</v>
      </c>
      <c r="BC180" s="39" t="n">
        <f aca="false">AQ180*1000000</f>
        <v>2.10237780425655</v>
      </c>
      <c r="BD180" s="40" t="n">
        <f aca="false">AR180*1000000</f>
        <v>0.897175253104041</v>
      </c>
      <c r="BE180" s="40" t="n">
        <f aca="false">AS180*1000000</f>
        <v>2.32666174547099</v>
      </c>
      <c r="BF180" s="40" t="n">
        <f aca="false">AT180*1000000</f>
        <v>0.060197263813132</v>
      </c>
      <c r="BG180" s="40" t="n">
        <f aca="false">AU180*1000000</f>
        <v>569.867430764316</v>
      </c>
      <c r="BH180" s="41" t="n">
        <f aca="false">AV180*1000000</f>
        <v>458.70032935899</v>
      </c>
      <c r="BI180" s="0" t="n">
        <v>0.1</v>
      </c>
      <c r="BJ180" s="0" t="n">
        <f aca="false">R180*BI180</f>
        <v>7324.00043059772</v>
      </c>
      <c r="BK180" s="0" t="n">
        <v>0.1</v>
      </c>
      <c r="BL180" s="0" t="n">
        <f aca="false">AI180*BK180</f>
        <v>115.909146341463</v>
      </c>
      <c r="BM180" s="45" t="n">
        <v>8.33836031031492</v>
      </c>
      <c r="BN180" s="45" t="n">
        <v>2.30660015343522</v>
      </c>
      <c r="BO180" s="45" t="n">
        <v>3.95606161523761</v>
      </c>
      <c r="BP180" s="45" t="n">
        <v>0.12</v>
      </c>
      <c r="BQ180" s="45" t="n">
        <v>2840</v>
      </c>
      <c r="BR180" s="0" t="n">
        <f aca="false">AJ180*0.1</f>
        <v>1.42E-005</v>
      </c>
      <c r="BS180" s="0" t="n">
        <f aca="false">((((BJ180/R180)^2)+((BM180/AD180)^2))^(1/2))*AK180</f>
        <v>0.000615503787171199</v>
      </c>
      <c r="BT180" s="0" t="n">
        <f aca="false">((((BJ180/R180)^2)+((BN180/AE180)^2))^(1/2))*AL180</f>
        <v>0.000172080011523305</v>
      </c>
      <c r="BU180" s="0" t="n">
        <f aca="false">((((BJ180/R180)^2)+((BO180/AF180)^2))^(1/2))*AM180</f>
        <v>0.000301931036930209</v>
      </c>
      <c r="BV180" s="0" t="n">
        <f aca="false">((((BJ180/R180)^2)+((BP180/AG180)^2))^(1/2))*AN180</f>
        <v>9.05928821322709E-006</v>
      </c>
      <c r="BW180" s="0" t="n">
        <f aca="false">((((BJ180/R180)^2)+((BQ180/AH180)^2))^(1/2))*AO180</f>
        <v>0.209039033189382</v>
      </c>
      <c r="BX180" s="46" t="n">
        <f aca="false">((((BL180/AI180)^2)+((BR180/AJ180)^2))^(1/2))*AP180</f>
        <v>0.0236775582798239</v>
      </c>
    </row>
    <row r="181" customFormat="false" ht="45" hidden="false" customHeight="true" outlineLevel="0" collapsed="false">
      <c r="A181" s="24" t="n">
        <v>4.63538303509352</v>
      </c>
      <c r="B181" s="24" t="n">
        <v>-74.1176463174441</v>
      </c>
      <c r="C181" s="47" t="n">
        <v>27</v>
      </c>
      <c r="D181" s="47" t="n">
        <v>28</v>
      </c>
      <c r="E181" s="47" t="n">
        <v>1862</v>
      </c>
      <c r="F181" s="27" t="s">
        <v>549</v>
      </c>
      <c r="G181" s="28" t="s">
        <v>550</v>
      </c>
      <c r="H181" s="27" t="s">
        <v>551</v>
      </c>
      <c r="I181" s="28" t="s">
        <v>155</v>
      </c>
      <c r="J181" s="28" t="s">
        <v>65</v>
      </c>
      <c r="K181" s="28" t="n">
        <v>50</v>
      </c>
      <c r="L181" s="28"/>
      <c r="M181" s="28" t="n">
        <v>1988</v>
      </c>
      <c r="N181" s="29" t="s">
        <v>67</v>
      </c>
      <c r="O181" s="29" t="s">
        <v>68</v>
      </c>
      <c r="P181" s="56" t="n">
        <v>0.00426891489573758</v>
      </c>
      <c r="Q181" s="31" t="n">
        <v>38190</v>
      </c>
      <c r="R181" s="31" t="n">
        <v>38847.7189506287</v>
      </c>
      <c r="S181" s="29" t="s">
        <v>69</v>
      </c>
      <c r="T181" s="29"/>
      <c r="U181" s="29"/>
      <c r="V181" s="48" t="n">
        <f aca="false">IF(S181="m3_año",R181,IF(OR(O181="CG1",O181="CG3",O181="HG2"),T181,R181))</f>
        <v>38847.7189506287</v>
      </c>
      <c r="W181" s="28" t="n">
        <v>365</v>
      </c>
      <c r="X181" s="32"/>
      <c r="Y181" s="28" t="n">
        <v>15</v>
      </c>
      <c r="Z181" s="28" t="n">
        <v>8760</v>
      </c>
      <c r="AA181" s="32" t="s">
        <v>552</v>
      </c>
      <c r="AB181" s="32" t="s">
        <v>311</v>
      </c>
      <c r="AC181" s="33" t="s">
        <v>72</v>
      </c>
      <c r="AD181" s="33" t="n">
        <f aca="false">VLOOKUP($O181,Parámetros!$B$4:$H$25,3,0)</f>
        <v>46.3856216091623</v>
      </c>
      <c r="AE181" s="33" t="n">
        <f aca="false">VLOOKUP($O181,Parámetros!$B$4:$H$25,4,0)</f>
        <v>1074.85364414012</v>
      </c>
      <c r="AF181" s="33" t="n">
        <f aca="false">VLOOKUP($O181,Parámetros!$B$4:$H$25,5,0)</f>
        <v>5.41099102083891</v>
      </c>
      <c r="AG181" s="33" t="n">
        <f aca="false">VLOOKUP($O181,Parámetros!$B$4:$H$25,6,0)</f>
        <v>1344</v>
      </c>
      <c r="AH181" s="33" t="n">
        <f aca="false">VLOOKUP($O181,Parámetros!$B$4:$H$25,7,0)</f>
        <v>1920000</v>
      </c>
      <c r="AI181" s="2" t="n">
        <v>1159.09146341463</v>
      </c>
      <c r="AJ181" s="2" t="n">
        <v>0.000142</v>
      </c>
      <c r="AK181" s="34" t="n">
        <f aca="false">AD181*V181/1000000000</f>
        <v>0.00180197559162295</v>
      </c>
      <c r="AL181" s="34" t="n">
        <f aca="false">AE181*V181/1000000000</f>
        <v>0.0417556122806145</v>
      </c>
      <c r="AM181" s="34" t="n">
        <f aca="false">AF181*V181/1000000000</f>
        <v>0.000210204658421925</v>
      </c>
      <c r="AN181" s="34" t="n">
        <f aca="false">AG181*V181/1000000000</f>
        <v>0.052211334269645</v>
      </c>
      <c r="AO181" s="34" t="n">
        <f aca="false">AH181*V181/1000000000</f>
        <v>74.5876203852071</v>
      </c>
      <c r="AP181" s="35" t="n">
        <f aca="false">AJ181*AI181*EXP(P181*4)</f>
        <v>0.167425620216031</v>
      </c>
      <c r="AQ181" s="36" t="n">
        <f aca="false">AK181/W181</f>
        <v>4.93691942910396E-006</v>
      </c>
      <c r="AR181" s="37" t="n">
        <f aca="false">AL181/W181</f>
        <v>0.000114398937755108</v>
      </c>
      <c r="AS181" s="37" t="n">
        <f aca="false">AM181/W181</f>
        <v>5.759031737587E-007</v>
      </c>
      <c r="AT181" s="37" t="n">
        <f aca="false">AN181/W181</f>
        <v>0.000143044751423685</v>
      </c>
      <c r="AU181" s="37" t="n">
        <f aca="false">AO181/W181</f>
        <v>0.204349644890978</v>
      </c>
      <c r="AV181" s="49" t="n">
        <f aca="false">AP181/W181</f>
        <v>0.00045870032935899</v>
      </c>
      <c r="AW181" s="39" t="n">
        <f aca="false">AK181*1000000</f>
        <v>1801.97559162295</v>
      </c>
      <c r="AX181" s="40" t="n">
        <f aca="false">AL181*1000000</f>
        <v>41755.6122806145</v>
      </c>
      <c r="AY181" s="40" t="n">
        <f aca="false">AM181*1000000</f>
        <v>210.204658421925</v>
      </c>
      <c r="AZ181" s="40" t="n">
        <f aca="false">AN181*1000000</f>
        <v>52211.334269645</v>
      </c>
      <c r="BA181" s="40" t="n">
        <f aca="false">AO181*1000000</f>
        <v>74587620.3852071</v>
      </c>
      <c r="BB181" s="41" t="n">
        <f aca="false">AP181*1000000</f>
        <v>167425.620216031</v>
      </c>
      <c r="BC181" s="39" t="n">
        <f aca="false">AQ181*1000000</f>
        <v>4.93691942910396</v>
      </c>
      <c r="BD181" s="40" t="n">
        <f aca="false">AR181*1000000</f>
        <v>114.398937755108</v>
      </c>
      <c r="BE181" s="40" t="n">
        <f aca="false">AS181*1000000</f>
        <v>0.5759031737587</v>
      </c>
      <c r="BF181" s="40" t="n">
        <f aca="false">AT181*1000000</f>
        <v>143.044751423685</v>
      </c>
      <c r="BG181" s="40" t="n">
        <f aca="false">AU181*1000000</f>
        <v>204349.644890978</v>
      </c>
      <c r="BH181" s="41" t="n">
        <f aca="false">AV181*1000000</f>
        <v>458.70032935899</v>
      </c>
      <c r="BI181" s="0" t="n">
        <v>0.1</v>
      </c>
      <c r="BJ181" s="0" t="n">
        <f aca="false">R181*BI181</f>
        <v>3884.77189506287</v>
      </c>
      <c r="BK181" s="0" t="n">
        <v>0.1</v>
      </c>
      <c r="BL181" s="0" t="n">
        <f aca="false">AI181*BK181</f>
        <v>115.909146341463</v>
      </c>
      <c r="BM181" s="45" t="n">
        <v>17.6498016718255</v>
      </c>
      <c r="BN181" s="45" t="n">
        <v>910.91550745518</v>
      </c>
      <c r="BO181" s="45" t="n">
        <v>5.31099102083891</v>
      </c>
      <c r="BP181" s="45" t="n">
        <v>537.6</v>
      </c>
      <c r="BQ181" s="45" t="n">
        <v>384000</v>
      </c>
      <c r="BR181" s="0" t="n">
        <f aca="false">AJ181*0.1</f>
        <v>1.42E-005</v>
      </c>
      <c r="BS181" s="0" t="n">
        <f aca="false">((((BJ181/R181)^2)+((BM181/AD181)^2))^(1/2))*AK181</f>
        <v>0.000708938150709564</v>
      </c>
      <c r="BT181" s="0" t="n">
        <f aca="false">((((BJ181/R181)^2)+((BN181/AE181)^2))^(1/2))*AL181</f>
        <v>0.0356324900341461</v>
      </c>
      <c r="BU181" s="0" t="n">
        <f aca="false">((((BJ181/R181)^2)+((BO181/AF181)^2))^(1/2))*AM181</f>
        <v>0.000207387934944828</v>
      </c>
      <c r="BV181" s="0" t="n">
        <f aca="false">((((BJ181/R181)^2)+((BP181/AG181)^2))^(1/2))*AN181</f>
        <v>0.0215272846048177</v>
      </c>
      <c r="BW181" s="0" t="n">
        <f aca="false">((((BJ181/R181)^2)+((BQ181/AH181)^2))^(1/2))*AO181</f>
        <v>16.6782989461272</v>
      </c>
      <c r="BX181" s="46" t="n">
        <f aca="false">((((BL181/AI181)^2)+((BR181/AJ181)^2))^(1/2))*AP181</f>
        <v>0.0236775582798239</v>
      </c>
    </row>
    <row r="182" customFormat="false" ht="28" hidden="false" customHeight="false" outlineLevel="0" collapsed="false">
      <c r="A182" s="24" t="n">
        <v>4.63602861215936</v>
      </c>
      <c r="B182" s="24" t="n">
        <v>-74.1220781585412</v>
      </c>
      <c r="C182" s="47" t="n">
        <v>27</v>
      </c>
      <c r="D182" s="47" t="n">
        <v>28</v>
      </c>
      <c r="E182" s="47" t="n">
        <v>1862</v>
      </c>
      <c r="F182" s="27" t="s">
        <v>553</v>
      </c>
      <c r="G182" s="28" t="s">
        <v>554</v>
      </c>
      <c r="H182" s="27" t="s">
        <v>555</v>
      </c>
      <c r="I182" s="28" t="s">
        <v>216</v>
      </c>
      <c r="J182" s="28" t="s">
        <v>65</v>
      </c>
      <c r="K182" s="28" t="n">
        <v>30</v>
      </c>
      <c r="L182" s="28"/>
      <c r="M182" s="28" t="n">
        <v>1990</v>
      </c>
      <c r="N182" s="29" t="s">
        <v>124</v>
      </c>
      <c r="O182" s="29" t="s">
        <v>125</v>
      </c>
      <c r="P182" s="56" t="n">
        <v>0.00426891489573758</v>
      </c>
      <c r="Q182" s="31" t="n">
        <v>5.45103531816633</v>
      </c>
      <c r="R182" s="31" t="n">
        <v>5.54491458575744</v>
      </c>
      <c r="S182" s="4" t="s">
        <v>69</v>
      </c>
      <c r="T182" s="4"/>
      <c r="U182" s="4"/>
      <c r="V182" s="48" t="n">
        <f aca="false">IF(S182="m3_año",R182,IF(OR(O182="CG1",O182="CG3",O182="HG2"),T182,R182))</f>
        <v>5.54491458575744</v>
      </c>
      <c r="W182" s="28" t="n">
        <v>365</v>
      </c>
      <c r="X182" s="32"/>
      <c r="Y182" s="28"/>
      <c r="Z182" s="28" t="n">
        <v>8760</v>
      </c>
      <c r="AA182" s="32" t="s">
        <v>556</v>
      </c>
      <c r="AB182" s="32" t="s">
        <v>311</v>
      </c>
      <c r="AC182" s="33" t="s">
        <v>72</v>
      </c>
      <c r="AD182" s="33" t="n">
        <f aca="false">VLOOKUP($O182,Parámetros!$B$4:$H$25,3,0)</f>
        <v>840000</v>
      </c>
      <c r="AE182" s="33" t="n">
        <f aca="false">VLOOKUP($O182,Parámetros!$B$4:$H$25,4,0)</f>
        <v>2400000</v>
      </c>
      <c r="AF182" s="33" t="n">
        <f aca="false">VLOOKUP($O182,Parámetros!$B$4:$H$25,5,0)</f>
        <v>1800000</v>
      </c>
      <c r="AG182" s="33" t="n">
        <f aca="false">VLOOKUP($O182,Parámetros!$B$4:$H$25,6,0)</f>
        <v>600000</v>
      </c>
      <c r="AH182" s="33" t="n">
        <f aca="false">VLOOKUP($O182,Parámetros!$B$4:$H$25,7,0)</f>
        <v>2676000000</v>
      </c>
      <c r="AI182" s="51" t="n">
        <v>5.45103531816633</v>
      </c>
      <c r="AJ182" s="2" t="n">
        <v>0.0912</v>
      </c>
      <c r="AK182" s="34" t="n">
        <f aca="false">AD182*V182/1000000000</f>
        <v>0.00465772825203625</v>
      </c>
      <c r="AL182" s="34" t="n">
        <f aca="false">AE182*V182/1000000000</f>
        <v>0.0133077950058179</v>
      </c>
      <c r="AM182" s="34" t="n">
        <f aca="false">AF182*V182/1000000000</f>
        <v>0.00998084625436339</v>
      </c>
      <c r="AN182" s="34" t="n">
        <f aca="false">AG182*V182/1000000000</f>
        <v>0.00332694875145446</v>
      </c>
      <c r="AO182" s="34" t="n">
        <f aca="false">AH182*V182/1000000000</f>
        <v>14.8381914314869</v>
      </c>
      <c r="AP182" s="35" t="n">
        <f aca="false">AJ182*AI182*EXP(P182*4)</f>
        <v>0.505696210221078</v>
      </c>
      <c r="AQ182" s="36" t="n">
        <f aca="false">AK182/W182</f>
        <v>1.27608993206473E-005</v>
      </c>
      <c r="AR182" s="37" t="n">
        <f aca="false">AL182/W182</f>
        <v>3.64597123447065E-005</v>
      </c>
      <c r="AS182" s="37" t="n">
        <f aca="false">AM182/W182</f>
        <v>2.73447842585298E-005</v>
      </c>
      <c r="AT182" s="37" t="n">
        <f aca="false">AN182/W182</f>
        <v>9.11492808617662E-006</v>
      </c>
      <c r="AU182" s="37" t="n">
        <f aca="false">AO182/W182</f>
        <v>0.0406525792643477</v>
      </c>
      <c r="AV182" s="49" t="n">
        <f aca="false">AP182/W182</f>
        <v>0.00138546906909885</v>
      </c>
      <c r="AW182" s="39" t="n">
        <f aca="false">AK182*1000000</f>
        <v>4657.72825203625</v>
      </c>
      <c r="AX182" s="40" t="n">
        <f aca="false">AL182*1000000</f>
        <v>13307.7950058179</v>
      </c>
      <c r="AY182" s="40" t="n">
        <f aca="false">AM182*1000000</f>
        <v>9980.84625436339</v>
      </c>
      <c r="AZ182" s="40" t="n">
        <f aca="false">AN182*1000000</f>
        <v>3326.94875145446</v>
      </c>
      <c r="BA182" s="40" t="n">
        <f aca="false">AO182*1000000</f>
        <v>14838191.4314869</v>
      </c>
      <c r="BB182" s="41" t="n">
        <f aca="false">AP182*1000000</f>
        <v>505696.210221079</v>
      </c>
      <c r="BC182" s="39" t="n">
        <f aca="false">AQ182*1000000</f>
        <v>12.7608993206473</v>
      </c>
      <c r="BD182" s="40" t="n">
        <f aca="false">AR182*1000000</f>
        <v>36.4597123447065</v>
      </c>
      <c r="BE182" s="40" t="n">
        <f aca="false">AS182*1000000</f>
        <v>27.3447842585298</v>
      </c>
      <c r="BF182" s="40" t="n">
        <f aca="false">AT182*1000000</f>
        <v>9.11492808617662</v>
      </c>
      <c r="BG182" s="40" t="n">
        <f aca="false">AU182*1000000</f>
        <v>40652.5792643477</v>
      </c>
      <c r="BH182" s="41" t="n">
        <f aca="false">AV182*1000000</f>
        <v>1385.46906909885</v>
      </c>
      <c r="BI182" s="0" t="n">
        <v>0.1</v>
      </c>
      <c r="BJ182" s="0" t="n">
        <f aca="false">R182*BI182</f>
        <v>0.554491458575744</v>
      </c>
      <c r="BK182" s="0" t="n">
        <v>0.1</v>
      </c>
      <c r="BL182" s="0" t="n">
        <f aca="false">AI182*BK182</f>
        <v>0.545103531816633</v>
      </c>
      <c r="BM182" s="45" t="n">
        <v>336000</v>
      </c>
      <c r="BN182" s="45" t="n">
        <v>480000</v>
      </c>
      <c r="BO182" s="45" t="n">
        <v>360000</v>
      </c>
      <c r="BP182" s="45" t="n">
        <v>120000</v>
      </c>
      <c r="BQ182" s="45" t="n">
        <v>1070400000</v>
      </c>
      <c r="BR182" s="0" t="n">
        <f aca="false">AJ182*0.1</f>
        <v>0.00912</v>
      </c>
      <c r="BS182" s="0" t="n">
        <f aca="false">((((BJ182/R182)^2)+((BM182/AD182)^2))^(1/2))*AK182</f>
        <v>0.0019204305558569</v>
      </c>
      <c r="BT182" s="0" t="n">
        <f aca="false">((((BJ182/R182)^2)+((BN182/AE182)^2))^(1/2))*AL182</f>
        <v>0.00297571342636409</v>
      </c>
      <c r="BU182" s="0" t="n">
        <f aca="false">((((BJ182/R182)^2)+((BO182/AF182)^2))^(1/2))*AM182</f>
        <v>0.00223178506977307</v>
      </c>
      <c r="BV182" s="0" t="n">
        <f aca="false">((((BJ182/R182)^2)+((BP182/AG182)^2))^(1/2))*AN182</f>
        <v>0.000743928356591023</v>
      </c>
      <c r="BW182" s="0" t="n">
        <f aca="false">((((BJ182/R182)^2)+((BQ182/AH182)^2))^(1/2))*AO182</f>
        <v>6.11794305651555</v>
      </c>
      <c r="BX182" s="46" t="n">
        <f aca="false">((((BL182/AI182)^2)+((BR182/AJ182)^2))^(1/2))*AP182</f>
        <v>0.0715162438935325</v>
      </c>
    </row>
    <row r="183" customFormat="false" ht="30" hidden="false" customHeight="true" outlineLevel="0" collapsed="false">
      <c r="A183" s="24" t="n">
        <v>4.63381897175216</v>
      </c>
      <c r="B183" s="24" t="n">
        <v>-74.1221509051597</v>
      </c>
      <c r="C183" s="47" t="n">
        <v>27</v>
      </c>
      <c r="D183" s="47" t="n">
        <v>28</v>
      </c>
      <c r="E183" s="47" t="n">
        <v>1862</v>
      </c>
      <c r="F183" s="27" t="s">
        <v>557</v>
      </c>
      <c r="G183" s="28" t="s">
        <v>558</v>
      </c>
      <c r="H183" s="27" t="s">
        <v>559</v>
      </c>
      <c r="I183" s="28" t="s">
        <v>155</v>
      </c>
      <c r="J183" s="28" t="s">
        <v>65</v>
      </c>
      <c r="K183" s="28" t="n">
        <v>200</v>
      </c>
      <c r="L183" s="28"/>
      <c r="M183" s="28" t="n">
        <v>1979</v>
      </c>
      <c r="N183" s="29" t="s">
        <v>67</v>
      </c>
      <c r="O183" s="29" t="s">
        <v>108</v>
      </c>
      <c r="P183" s="50" t="n">
        <v>0.00842863539816588</v>
      </c>
      <c r="Q183" s="31" t="n">
        <v>230011.5</v>
      </c>
      <c r="R183" s="31" t="n">
        <v>237898.437467699</v>
      </c>
      <c r="S183" s="29" t="s">
        <v>69</v>
      </c>
      <c r="T183" s="29"/>
      <c r="U183" s="29"/>
      <c r="V183" s="48" t="n">
        <f aca="false">IF(S183="m3_año",R183,IF(OR(O183="CG1",O183="CG3",O183="HG2"),T183,R183))</f>
        <v>237898.437467699</v>
      </c>
      <c r="W183" s="28" t="n">
        <v>365</v>
      </c>
      <c r="X183" s="32" t="s">
        <v>98</v>
      </c>
      <c r="Y183" s="28"/>
      <c r="Z183" s="28" t="n">
        <v>2920</v>
      </c>
      <c r="AA183" s="32" t="s">
        <v>560</v>
      </c>
      <c r="AB183" s="32" t="s">
        <v>561</v>
      </c>
      <c r="AC183" s="33" t="s">
        <v>72</v>
      </c>
      <c r="AD183" s="33" t="n">
        <f aca="false">VLOOKUP($O183,Parámetros!$B$4:$H$25,3,0)</f>
        <v>589.42211574465</v>
      </c>
      <c r="AE183" s="33" t="n">
        <f aca="false">VLOOKUP($O183,Parámetros!$B$4:$H$25,4,0)</f>
        <v>6395.37711993333</v>
      </c>
      <c r="AF183" s="33" t="n">
        <f aca="false">VLOOKUP($O183,Parámetros!$B$4:$H$25,5,0)</f>
        <v>22.4256162208741</v>
      </c>
      <c r="AG183" s="33" t="n">
        <f aca="false">VLOOKUP($O183,Parámetros!$B$4:$H$25,6,0)</f>
        <v>1344</v>
      </c>
      <c r="AH183" s="33" t="n">
        <f aca="false">VLOOKUP($O183,Parámetros!$B$4:$H$25,7,0)</f>
        <v>1920000</v>
      </c>
      <c r="AI183" s="51" t="n">
        <v>230011.5</v>
      </c>
      <c r="AJ183" s="52" t="n">
        <v>8.8E-008</v>
      </c>
      <c r="AK183" s="34" t="n">
        <f aca="false">AD183*V183/1000000000</f>
        <v>0.140222600344557</v>
      </c>
      <c r="AL183" s="34" t="n">
        <f aca="false">AE183*V183/1000000000</f>
        <v>1.52145022384881</v>
      </c>
      <c r="AM183" s="34" t="n">
        <f aca="false">AF183*V183/1000000000</f>
        <v>0.00533501905819623</v>
      </c>
      <c r="AN183" s="34" t="n">
        <f aca="false">AG183*V183/1000000000</f>
        <v>0.319735499956587</v>
      </c>
      <c r="AO183" s="34" t="n">
        <f aca="false">AH183*V183/1000000000</f>
        <v>456.764999937982</v>
      </c>
      <c r="AP183" s="35" t="n">
        <f aca="false">AJ183*AI183*EXP(P183*4)</f>
        <v>0.0209350624971575</v>
      </c>
      <c r="AQ183" s="36" t="n">
        <f aca="false">AK183/W183</f>
        <v>0.000384171507793308</v>
      </c>
      <c r="AR183" s="37" t="n">
        <f aca="false">AL183/W183</f>
        <v>0.00416835677766798</v>
      </c>
      <c r="AS183" s="37" t="n">
        <f aca="false">AM183/W183</f>
        <v>1.46164905704006E-005</v>
      </c>
      <c r="AT183" s="37" t="n">
        <f aca="false">AN183/W183</f>
        <v>0.000875987671113938</v>
      </c>
      <c r="AU183" s="37" t="n">
        <f aca="false">AO183/W183</f>
        <v>1.2514109587342</v>
      </c>
      <c r="AV183" s="49" t="n">
        <f aca="false">AP183/W183</f>
        <v>5.73563356086507E-005</v>
      </c>
      <c r="AW183" s="39" t="n">
        <f aca="false">AK183*1000000</f>
        <v>140222.600344557</v>
      </c>
      <c r="AX183" s="40" t="n">
        <f aca="false">AL183*1000000</f>
        <v>1521450.22384881</v>
      </c>
      <c r="AY183" s="40" t="n">
        <f aca="false">AM183*1000000</f>
        <v>5335.01905819623</v>
      </c>
      <c r="AZ183" s="40" t="n">
        <f aca="false">AN183*1000000</f>
        <v>319735.499956587</v>
      </c>
      <c r="BA183" s="40" t="n">
        <f aca="false">AO183*1000000</f>
        <v>456764999.937982</v>
      </c>
      <c r="BB183" s="41" t="n">
        <f aca="false">AP183*1000000</f>
        <v>20935.0624971575</v>
      </c>
      <c r="BC183" s="39" t="n">
        <f aca="false">AQ183*1000000</f>
        <v>384.171507793308</v>
      </c>
      <c r="BD183" s="40" t="n">
        <f aca="false">AR183*1000000</f>
        <v>4168.35677766798</v>
      </c>
      <c r="BE183" s="40" t="n">
        <f aca="false">AS183*1000000</f>
        <v>14.6164905704006</v>
      </c>
      <c r="BF183" s="40" t="n">
        <f aca="false">AT183*1000000</f>
        <v>875.987671113938</v>
      </c>
      <c r="BG183" s="40" t="n">
        <f aca="false">AU183*1000000</f>
        <v>1251410.9587342</v>
      </c>
      <c r="BH183" s="41" t="n">
        <f aca="false">AV183*1000000</f>
        <v>57.3563356086507</v>
      </c>
      <c r="BI183" s="0" t="n">
        <v>0.1</v>
      </c>
      <c r="BJ183" s="0" t="n">
        <f aca="false">R183*BI183</f>
        <v>23789.8437467699</v>
      </c>
      <c r="BK183" s="0" t="n">
        <v>0.1</v>
      </c>
      <c r="BL183" s="0" t="n">
        <f aca="false">AI183*BK183</f>
        <v>23001.15</v>
      </c>
      <c r="BM183" s="45" t="n">
        <v>491.492522079561</v>
      </c>
      <c r="BN183" s="45" t="n">
        <v>4911.75996922289</v>
      </c>
      <c r="BO183" s="45" t="n">
        <v>16.2785205146239</v>
      </c>
      <c r="BP183" s="45" t="n">
        <v>537.6</v>
      </c>
      <c r="BQ183" s="45" t="n">
        <v>384000</v>
      </c>
      <c r="BR183" s="0" t="n">
        <f aca="false">AJ183*0.1</f>
        <v>8.8E-009</v>
      </c>
      <c r="BS183" s="0" t="n">
        <f aca="false">((((BJ183/R183)^2)+((BM183/AD183)^2))^(1/2))*AK183</f>
        <v>0.1177631107991</v>
      </c>
      <c r="BT183" s="0" t="n">
        <f aca="false">((((BJ183/R183)^2)+((BN183/AE183)^2))^(1/2))*AL183</f>
        <v>1.17836344520864</v>
      </c>
      <c r="BU183" s="0" t="n">
        <f aca="false">((((BJ183/R183)^2)+((BO183/AF183)^2))^(1/2))*AM183</f>
        <v>0.00390921002092442</v>
      </c>
      <c r="BV183" s="0" t="n">
        <f aca="false">((((BJ183/R183)^2)+((BP183/AG183)^2))^(1/2))*AN183</f>
        <v>0.131830323858068</v>
      </c>
      <c r="BW183" s="0" t="n">
        <f aca="false">((((BJ183/R183)^2)+((BQ183/AH183)^2))^(1/2))*AO183</f>
        <v>102.135758960402</v>
      </c>
      <c r="BX183" s="46" t="n">
        <f aca="false">((((BL183/AI183)^2)+((BR183/AJ183)^2))^(1/2))*AP183</f>
        <v>0.00296066493126085</v>
      </c>
    </row>
    <row r="184" customFormat="false" ht="30" hidden="false" customHeight="true" outlineLevel="0" collapsed="false">
      <c r="A184" s="24" t="n">
        <v>4.63441666666667</v>
      </c>
      <c r="B184" s="24" t="n">
        <v>-74.1224833333333</v>
      </c>
      <c r="C184" s="47" t="n">
        <v>27</v>
      </c>
      <c r="D184" s="47" t="n">
        <v>28</v>
      </c>
      <c r="E184" s="47" t="n">
        <v>1862</v>
      </c>
      <c r="F184" s="27" t="s">
        <v>562</v>
      </c>
      <c r="G184" s="28" t="s">
        <v>563</v>
      </c>
      <c r="H184" s="27" t="s">
        <v>564</v>
      </c>
      <c r="I184" s="28" t="s">
        <v>155</v>
      </c>
      <c r="J184" s="28" t="s">
        <v>65</v>
      </c>
      <c r="K184" s="28" t="n">
        <v>40</v>
      </c>
      <c r="L184" s="28"/>
      <c r="M184" s="28" t="n">
        <v>1968</v>
      </c>
      <c r="N184" s="29" t="s">
        <v>67</v>
      </c>
      <c r="O184" s="29" t="s">
        <v>68</v>
      </c>
      <c r="P184" s="30" t="n">
        <v>0.0383522936065591</v>
      </c>
      <c r="Q184" s="31" t="n">
        <v>44000</v>
      </c>
      <c r="R184" s="31" t="n">
        <v>51295.2834982367</v>
      </c>
      <c r="S184" s="29" t="s">
        <v>69</v>
      </c>
      <c r="T184" s="29"/>
      <c r="U184" s="29"/>
      <c r="V184" s="48" t="n">
        <f aca="false">IF(S184="m3_año",R184,IF(OR(O184="CG1",O184="CG3",O184="HG2"),T184,R184))</f>
        <v>51295.2834982367</v>
      </c>
      <c r="W184" s="28" t="n">
        <v>365</v>
      </c>
      <c r="X184" s="32" t="s">
        <v>98</v>
      </c>
      <c r="Y184" s="28"/>
      <c r="Z184" s="28" t="n">
        <v>2920</v>
      </c>
      <c r="AA184" s="32" t="s">
        <v>565</v>
      </c>
      <c r="AB184" s="32" t="s">
        <v>311</v>
      </c>
      <c r="AC184" s="33" t="s">
        <v>72</v>
      </c>
      <c r="AD184" s="33" t="n">
        <f aca="false">VLOOKUP($O184,Parámetros!$B$4:$H$25,3,0)</f>
        <v>46.3856216091623</v>
      </c>
      <c r="AE184" s="33" t="n">
        <f aca="false">VLOOKUP($O184,Parámetros!$B$4:$H$25,4,0)</f>
        <v>1074.85364414012</v>
      </c>
      <c r="AF184" s="33" t="n">
        <f aca="false">VLOOKUP($O184,Parámetros!$B$4:$H$25,5,0)</f>
        <v>5.41099102083891</v>
      </c>
      <c r="AG184" s="33" t="n">
        <f aca="false">VLOOKUP($O184,Parámetros!$B$4:$H$25,6,0)</f>
        <v>1344</v>
      </c>
      <c r="AH184" s="33" t="n">
        <f aca="false">VLOOKUP($O184,Parámetros!$B$4:$H$25,7,0)</f>
        <v>1920000</v>
      </c>
      <c r="AI184" s="51" t="n">
        <v>44000</v>
      </c>
      <c r="AJ184" s="52" t="n">
        <v>8.8E-008</v>
      </c>
      <c r="AK184" s="34" t="n">
        <f aca="false">AD184*V184/1000000000</f>
        <v>0.00237936361068391</v>
      </c>
      <c r="AL184" s="34" t="n">
        <f aca="false">AE184*V184/1000000000</f>
        <v>0.0551349223952803</v>
      </c>
      <c r="AM184" s="34" t="n">
        <f aca="false">AF184*V184/1000000000</f>
        <v>0.000277558318420345</v>
      </c>
      <c r="AN184" s="34" t="n">
        <f aca="false">AG184*V184/1000000000</f>
        <v>0.0689408610216301</v>
      </c>
      <c r="AO184" s="34" t="n">
        <f aca="false">AH184*V184/1000000000</f>
        <v>98.4869443166145</v>
      </c>
      <c r="AP184" s="35" t="n">
        <f aca="false">AJ184*AI184*EXP(P184*4)</f>
        <v>0.00451398494784483</v>
      </c>
      <c r="AQ184" s="36" t="n">
        <f aca="false">AK184/W184</f>
        <v>6.51880441283264E-006</v>
      </c>
      <c r="AR184" s="37" t="n">
        <f aca="false">AL184/W184</f>
        <v>0.000151054581904877</v>
      </c>
      <c r="AS184" s="37" t="n">
        <f aca="false">AM184/W184</f>
        <v>7.60433749096836E-007</v>
      </c>
      <c r="AT184" s="37" t="n">
        <f aca="false">AN184/W184</f>
        <v>0.000188879071292137</v>
      </c>
      <c r="AU184" s="37" t="n">
        <f aca="false">AO184/W184</f>
        <v>0.269827244703053</v>
      </c>
      <c r="AV184" s="49" t="n">
        <f aca="false">AP184/W184</f>
        <v>1.236708204889E-005</v>
      </c>
      <c r="AW184" s="39" t="n">
        <f aca="false">AK184*1000000</f>
        <v>2379.36361068391</v>
      </c>
      <c r="AX184" s="40" t="n">
        <f aca="false">AL184*1000000</f>
        <v>55134.9223952803</v>
      </c>
      <c r="AY184" s="40" t="n">
        <f aca="false">AM184*1000000</f>
        <v>277.558318420345</v>
      </c>
      <c r="AZ184" s="40" t="n">
        <f aca="false">AN184*1000000</f>
        <v>68940.8610216301</v>
      </c>
      <c r="BA184" s="40" t="n">
        <f aca="false">AO184*1000000</f>
        <v>98486944.3166144</v>
      </c>
      <c r="BB184" s="41" t="n">
        <f aca="false">AP184*1000000</f>
        <v>4513.98494784483</v>
      </c>
      <c r="BC184" s="39" t="n">
        <f aca="false">AQ184*1000000</f>
        <v>6.51880441283264</v>
      </c>
      <c r="BD184" s="40" t="n">
        <f aca="false">AR184*1000000</f>
        <v>151.054581904877</v>
      </c>
      <c r="BE184" s="40" t="n">
        <f aca="false">AS184*1000000</f>
        <v>0.760433749096836</v>
      </c>
      <c r="BF184" s="40" t="n">
        <f aca="false">AT184*1000000</f>
        <v>188.879071292137</v>
      </c>
      <c r="BG184" s="40" t="n">
        <f aca="false">AU184*1000000</f>
        <v>269827.244703053</v>
      </c>
      <c r="BH184" s="41" t="n">
        <f aca="false">AV184*1000000</f>
        <v>12.36708204889</v>
      </c>
      <c r="BI184" s="0" t="n">
        <v>0.1</v>
      </c>
      <c r="BJ184" s="0" t="n">
        <f aca="false">R184*BI184</f>
        <v>5129.52834982367</v>
      </c>
      <c r="BK184" s="0" t="n">
        <v>0.1</v>
      </c>
      <c r="BL184" s="0" t="n">
        <f aca="false">AI184*BK184</f>
        <v>4400</v>
      </c>
      <c r="BM184" s="45" t="n">
        <v>17.6498016718255</v>
      </c>
      <c r="BN184" s="45" t="n">
        <v>910.91550745518</v>
      </c>
      <c r="BO184" s="45" t="n">
        <v>5.31099102083891</v>
      </c>
      <c r="BP184" s="45" t="n">
        <v>537.6</v>
      </c>
      <c r="BQ184" s="45" t="n">
        <v>384000</v>
      </c>
      <c r="BR184" s="0" t="n">
        <f aca="false">AJ184*0.1</f>
        <v>8.8E-009</v>
      </c>
      <c r="BS184" s="0" t="n">
        <f aca="false">((((BJ184/R184)^2)+((BM184/AD184)^2))^(1/2))*AK184</f>
        <v>0.000936095719534498</v>
      </c>
      <c r="BT184" s="0" t="n">
        <f aca="false">((((BJ184/R184)^2)+((BN184/AE184)^2))^(1/2))*AL184</f>
        <v>0.047049832716627</v>
      </c>
      <c r="BU184" s="0" t="n">
        <f aca="false">((((BJ184/R184)^2)+((BO184/AF184)^2))^(1/2))*AM184</f>
        <v>0.000273839061969858</v>
      </c>
      <c r="BV184" s="0" t="n">
        <f aca="false">((((BJ184/R184)^2)+((BP184/AG184)^2))^(1/2))*AN184</f>
        <v>0.0284250451913209</v>
      </c>
      <c r="BW184" s="0" t="n">
        <f aca="false">((((BJ184/R184)^2)+((BQ184/AH184)^2))^(1/2))*AO184</f>
        <v>22.0223502388186</v>
      </c>
      <c r="BX184" s="46" t="n">
        <f aca="false">((((BL184/AI184)^2)+((BR184/AJ184)^2))^(1/2))*AP184</f>
        <v>0.000638373873359017</v>
      </c>
    </row>
    <row r="185" customFormat="false" ht="30" hidden="false" customHeight="true" outlineLevel="0" collapsed="false">
      <c r="A185" s="24" t="n">
        <v>4.63441666666667</v>
      </c>
      <c r="B185" s="24" t="n">
        <v>-74.1224833333333</v>
      </c>
      <c r="C185" s="47" t="n">
        <v>27</v>
      </c>
      <c r="D185" s="47" t="n">
        <v>28</v>
      </c>
      <c r="E185" s="47" t="n">
        <v>1862</v>
      </c>
      <c r="F185" s="27" t="s">
        <v>562</v>
      </c>
      <c r="G185" s="28" t="s">
        <v>563</v>
      </c>
      <c r="H185" s="27" t="s">
        <v>564</v>
      </c>
      <c r="I185" s="28" t="s">
        <v>155</v>
      </c>
      <c r="J185" s="28" t="s">
        <v>65</v>
      </c>
      <c r="K185" s="28" t="n">
        <v>40</v>
      </c>
      <c r="L185" s="28"/>
      <c r="M185" s="28" t="n">
        <v>1995</v>
      </c>
      <c r="N185" s="29" t="s">
        <v>67</v>
      </c>
      <c r="O185" s="29" t="s">
        <v>68</v>
      </c>
      <c r="P185" s="30" t="n">
        <v>0.0383522936065591</v>
      </c>
      <c r="Q185" s="31" t="n">
        <v>4.28571428571429</v>
      </c>
      <c r="R185" s="31" t="n">
        <v>4.99629384723086</v>
      </c>
      <c r="S185" s="29" t="s">
        <v>69</v>
      </c>
      <c r="T185" s="29"/>
      <c r="U185" s="29"/>
      <c r="V185" s="48" t="n">
        <f aca="false">IF(S185="m3_año",R185,IF(OR(O185="CG1",O185="CG3",O185="HG2"),T185,R185))</f>
        <v>4.99629384723086</v>
      </c>
      <c r="W185" s="28" t="n">
        <v>365</v>
      </c>
      <c r="X185" s="32" t="s">
        <v>98</v>
      </c>
      <c r="Y185" s="28"/>
      <c r="Z185" s="28" t="n">
        <v>2920</v>
      </c>
      <c r="AA185" s="32" t="s">
        <v>566</v>
      </c>
      <c r="AB185" s="32" t="s">
        <v>311</v>
      </c>
      <c r="AC185" s="33" t="s">
        <v>72</v>
      </c>
      <c r="AD185" s="33" t="n">
        <f aca="false">VLOOKUP($O185,Parámetros!$B$4:$H$25,3,0)</f>
        <v>46.3856216091623</v>
      </c>
      <c r="AE185" s="33" t="n">
        <f aca="false">VLOOKUP($O185,Parámetros!$B$4:$H$25,4,0)</f>
        <v>1074.85364414012</v>
      </c>
      <c r="AF185" s="33" t="n">
        <f aca="false">VLOOKUP($O185,Parámetros!$B$4:$H$25,5,0)</f>
        <v>5.41099102083891</v>
      </c>
      <c r="AG185" s="33" t="n">
        <f aca="false">VLOOKUP($O185,Parámetros!$B$4:$H$25,6,0)</f>
        <v>1344</v>
      </c>
      <c r="AH185" s="33" t="n">
        <f aca="false">VLOOKUP($O185,Parámetros!$B$4:$H$25,7,0)</f>
        <v>1920000</v>
      </c>
      <c r="AI185" s="51" t="n">
        <v>4.28571428571429</v>
      </c>
      <c r="AJ185" s="52" t="n">
        <v>8.8E-008</v>
      </c>
      <c r="AK185" s="34" t="n">
        <f aca="false">AD185*V185/1000000000</f>
        <v>2.31756195845836E-007</v>
      </c>
      <c r="AL185" s="34" t="n">
        <f aca="false">AE185*V185/1000000000</f>
        <v>5.37028464889095E-006</v>
      </c>
      <c r="AM185" s="34" t="n">
        <f aca="false">AF185*V185/1000000000</f>
        <v>2.70349011448389E-008</v>
      </c>
      <c r="AN185" s="34" t="n">
        <f aca="false">AG185*V185/1000000000</f>
        <v>6.71501893067828E-006</v>
      </c>
      <c r="AO185" s="34" t="n">
        <f aca="false">AH185*V185/1000000000</f>
        <v>0.00959288418668325</v>
      </c>
      <c r="AP185" s="35" t="n">
        <f aca="false">AJ185*AI185*EXP(P185*4)</f>
        <v>4.39673858556315E-007</v>
      </c>
      <c r="AQ185" s="36" t="n">
        <f aca="false">AK185/W185</f>
        <v>6.34948481769415E-010</v>
      </c>
      <c r="AR185" s="37" t="n">
        <f aca="false">AL185/W185</f>
        <v>1.47131086270985E-008</v>
      </c>
      <c r="AS185" s="37" t="n">
        <f aca="false">AM185/W185</f>
        <v>7.40682223146271E-011</v>
      </c>
      <c r="AT185" s="37" t="n">
        <f aca="false">AN185/W185</f>
        <v>1.83973121388446E-008</v>
      </c>
      <c r="AU185" s="37" t="n">
        <f aca="false">AO185/W185</f>
        <v>2.62818744840637E-005</v>
      </c>
      <c r="AV185" s="49" t="n">
        <f aca="false">AP185/W185</f>
        <v>1.20458591385292E-009</v>
      </c>
      <c r="AW185" s="39" t="n">
        <f aca="false">AK185*1000000</f>
        <v>0.231756195845836</v>
      </c>
      <c r="AX185" s="40" t="n">
        <f aca="false">AL185*1000000</f>
        <v>5.37028464889095</v>
      </c>
      <c r="AY185" s="40" t="n">
        <f aca="false">AM185*1000000</f>
        <v>0.0270349011448389</v>
      </c>
      <c r="AZ185" s="40" t="n">
        <f aca="false">AN185*1000000</f>
        <v>6.71501893067828</v>
      </c>
      <c r="BA185" s="40" t="n">
        <f aca="false">AO185*1000000</f>
        <v>9592.88418668325</v>
      </c>
      <c r="BB185" s="41" t="n">
        <f aca="false">AP185*1000000</f>
        <v>0.439673858556315</v>
      </c>
      <c r="BC185" s="39" t="n">
        <f aca="false">AQ185*1000000</f>
        <v>0.000634948481769415</v>
      </c>
      <c r="BD185" s="40" t="n">
        <f aca="false">AR185*1000000</f>
        <v>0.0147131086270985</v>
      </c>
      <c r="BE185" s="40" t="n">
        <f aca="false">AS185*1000000</f>
        <v>7.40682223146271E-005</v>
      </c>
      <c r="BF185" s="40" t="n">
        <f aca="false">AT185*1000000</f>
        <v>0.0183973121388446</v>
      </c>
      <c r="BG185" s="40" t="n">
        <f aca="false">AU185*1000000</f>
        <v>26.2818744840637</v>
      </c>
      <c r="BH185" s="41" t="n">
        <f aca="false">AV185*1000000</f>
        <v>0.00120458591385292</v>
      </c>
      <c r="BI185" s="0" t="n">
        <v>0.1</v>
      </c>
      <c r="BJ185" s="0" t="n">
        <f aca="false">R185*BI185</f>
        <v>0.499629384723086</v>
      </c>
      <c r="BK185" s="0" t="n">
        <v>0.1</v>
      </c>
      <c r="BL185" s="0" t="n">
        <f aca="false">AI185*BK185</f>
        <v>0.428571428571429</v>
      </c>
      <c r="BM185" s="45" t="n">
        <v>17.6498016718255</v>
      </c>
      <c r="BN185" s="45" t="n">
        <v>910.91550745518</v>
      </c>
      <c r="BO185" s="45" t="n">
        <v>5.31099102083891</v>
      </c>
      <c r="BP185" s="45" t="n">
        <v>537.6</v>
      </c>
      <c r="BQ185" s="45" t="n">
        <v>384000</v>
      </c>
      <c r="BR185" s="0" t="n">
        <f aca="false">AJ185*0.1</f>
        <v>8.8E-009</v>
      </c>
      <c r="BS185" s="0" t="n">
        <f aca="false">((((BJ185/R185)^2)+((BM185/AD185)^2))^(1/2))*AK185</f>
        <v>9.11781545001137E-008</v>
      </c>
      <c r="BT185" s="0" t="n">
        <f aca="false">((((BJ185/R185)^2)+((BN185/AE185)^2))^(1/2))*AL185</f>
        <v>4.58277591395718E-006</v>
      </c>
      <c r="BU185" s="0" t="n">
        <f aca="false">((((BJ185/R185)^2)+((BO185/AF185)^2))^(1/2))*AM185</f>
        <v>2.6672635906155E-008</v>
      </c>
      <c r="BV185" s="0" t="n">
        <f aca="false">((((BJ185/R185)^2)+((BP185/AG185)^2))^(1/2))*AN185</f>
        <v>2.76867323292087E-006</v>
      </c>
      <c r="BW185" s="0" t="n">
        <f aca="false">((((BJ185/R185)^2)+((BQ185/AH185)^2))^(1/2))*AO185</f>
        <v>0.00214503411417065</v>
      </c>
      <c r="BX185" s="46" t="n">
        <f aca="false">((((BL185/AI185)^2)+((BR185/AJ185)^2))^(1/2))*AP185</f>
        <v>6.21792733791251E-008</v>
      </c>
    </row>
    <row r="186" customFormat="false" ht="30" hidden="false" customHeight="true" outlineLevel="0" collapsed="false">
      <c r="A186" s="24" t="n">
        <v>4.63441666666667</v>
      </c>
      <c r="B186" s="24" t="n">
        <v>-74.1224833333333</v>
      </c>
      <c r="C186" s="47" t="n">
        <v>27</v>
      </c>
      <c r="D186" s="47" t="n">
        <v>28</v>
      </c>
      <c r="E186" s="47" t="n">
        <v>1862</v>
      </c>
      <c r="F186" s="27" t="s">
        <v>562</v>
      </c>
      <c r="G186" s="28" t="s">
        <v>563</v>
      </c>
      <c r="H186" s="27" t="s">
        <v>564</v>
      </c>
      <c r="I186" s="28" t="s">
        <v>155</v>
      </c>
      <c r="J186" s="28" t="s">
        <v>76</v>
      </c>
      <c r="K186" s="28" t="n">
        <v>1.8</v>
      </c>
      <c r="L186" s="28"/>
      <c r="M186" s="28" t="n">
        <v>2001</v>
      </c>
      <c r="N186" s="29" t="s">
        <v>67</v>
      </c>
      <c r="O186" s="29" t="s">
        <v>415</v>
      </c>
      <c r="P186" s="53" t="n">
        <v>0.01</v>
      </c>
      <c r="Q186" s="31" t="n">
        <v>720</v>
      </c>
      <c r="R186" s="31" t="n">
        <v>749.38375741852</v>
      </c>
      <c r="S186" s="29" t="s">
        <v>69</v>
      </c>
      <c r="T186" s="29"/>
      <c r="U186" s="29"/>
      <c r="V186" s="48" t="n">
        <f aca="false">IF(S186="m3_año",R186,IF(OR(O186="CG1",O186="CG3",O186="HG2"),T186,R186))</f>
        <v>749.38375741852</v>
      </c>
      <c r="W186" s="28" t="n">
        <v>365</v>
      </c>
      <c r="X186" s="32" t="s">
        <v>98</v>
      </c>
      <c r="Y186" s="28"/>
      <c r="Z186" s="28" t="n">
        <v>2920</v>
      </c>
      <c r="AA186" s="32" t="s">
        <v>565</v>
      </c>
      <c r="AB186" s="32" t="s">
        <v>311</v>
      </c>
      <c r="AC186" s="33" t="s">
        <v>72</v>
      </c>
      <c r="AD186" s="33" t="n">
        <f aca="false">VLOOKUP($O186,Parámetros!$B$4:$H$25,3,0)</f>
        <v>196.356974196937</v>
      </c>
      <c r="AE186" s="33" t="n">
        <f aca="false">VLOOKUP($O186,Parámetros!$B$4:$H$25,4,0)</f>
        <v>1220.72799074218</v>
      </c>
      <c r="AF186" s="33" t="n">
        <f aca="false">VLOOKUP($O186,Parámetros!$B$4:$H$25,5,0)</f>
        <v>0.1</v>
      </c>
      <c r="AG186" s="33" t="n">
        <f aca="false">VLOOKUP($O186,Parámetros!$B$4:$H$25,6,0)</f>
        <v>640</v>
      </c>
      <c r="AH186" s="33" t="n">
        <f aca="false">VLOOKUP($O186,Parámetros!$B$4:$H$25,7,0)</f>
        <v>1920000</v>
      </c>
      <c r="AI186" s="51" t="n">
        <v>720</v>
      </c>
      <c r="AJ186" s="52" t="n">
        <v>8.8E-008</v>
      </c>
      <c r="AK186" s="34" t="n">
        <f aca="false">AD186*V186/1000000000</f>
        <v>0.000147146727119032</v>
      </c>
      <c r="AL186" s="34" t="n">
        <f aca="false">AE186*V186/1000000000</f>
        <v>0.000914793728488335</v>
      </c>
      <c r="AM186" s="34" t="n">
        <f aca="false">AF186*V186/1000000000</f>
        <v>7.4938375741852E-008</v>
      </c>
      <c r="AN186" s="34" t="n">
        <f aca="false">AG186*V186/1000000000</f>
        <v>0.000479605604747853</v>
      </c>
      <c r="AO186" s="34" t="n">
        <f aca="false">AH186*V186/1000000000</f>
        <v>1.43881681424356</v>
      </c>
      <c r="AP186" s="35" t="n">
        <f aca="false">AJ186*AI186*EXP(P186*4)</f>
        <v>6.59457706528297E-005</v>
      </c>
      <c r="AQ186" s="36" t="n">
        <f aca="false">AK186/W186</f>
        <v>4.03141718134334E-007</v>
      </c>
      <c r="AR186" s="37" t="n">
        <f aca="false">AL186/W186</f>
        <v>2.50628418763927E-006</v>
      </c>
      <c r="AS186" s="37" t="n">
        <f aca="false">AM186/W186</f>
        <v>2.05310618470827E-010</v>
      </c>
      <c r="AT186" s="37" t="n">
        <f aca="false">AN186/W186</f>
        <v>1.3139879582133E-006</v>
      </c>
      <c r="AU186" s="37" t="n">
        <f aca="false">AO186/W186</f>
        <v>0.00394196387463989</v>
      </c>
      <c r="AV186" s="49" t="n">
        <f aca="false">AP186/W186</f>
        <v>1.80673344254328E-007</v>
      </c>
      <c r="AW186" s="39" t="n">
        <f aca="false">AK186*1000000</f>
        <v>147.146727119032</v>
      </c>
      <c r="AX186" s="40" t="n">
        <f aca="false">AL186*1000000</f>
        <v>914.793728488335</v>
      </c>
      <c r="AY186" s="40" t="n">
        <f aca="false">AM186*1000000</f>
        <v>0.074938375741852</v>
      </c>
      <c r="AZ186" s="40" t="n">
        <f aca="false">AN186*1000000</f>
        <v>479.605604747853</v>
      </c>
      <c r="BA186" s="40" t="n">
        <f aca="false">AO186*1000000</f>
        <v>1438816.81424356</v>
      </c>
      <c r="BB186" s="41" t="n">
        <f aca="false">AP186*1000000</f>
        <v>65.9457706528297</v>
      </c>
      <c r="BC186" s="39" t="n">
        <f aca="false">AQ186*1000000</f>
        <v>0.403141718134334</v>
      </c>
      <c r="BD186" s="40" t="n">
        <f aca="false">AR186*1000000</f>
        <v>2.50628418763927</v>
      </c>
      <c r="BE186" s="40" t="n">
        <f aca="false">AS186*1000000</f>
        <v>0.000205310618470827</v>
      </c>
      <c r="BF186" s="40" t="n">
        <f aca="false">AT186*1000000</f>
        <v>1.3139879582133</v>
      </c>
      <c r="BG186" s="40" t="n">
        <f aca="false">AU186*1000000</f>
        <v>3941.96387463989</v>
      </c>
      <c r="BH186" s="41" t="n">
        <f aca="false">AV186*1000000</f>
        <v>0.180673344254328</v>
      </c>
      <c r="BI186" s="0" t="n">
        <v>0.1</v>
      </c>
      <c r="BJ186" s="0" t="n">
        <f aca="false">R186*BI186</f>
        <v>74.938375741852</v>
      </c>
      <c r="BK186" s="0" t="n">
        <v>0.1</v>
      </c>
      <c r="BL186" s="0" t="n">
        <f aca="false">AI186*BK186</f>
        <v>72</v>
      </c>
      <c r="BM186" s="45" t="n">
        <v>187.562005220738</v>
      </c>
      <c r="BN186" s="45" t="n">
        <v>1012.03746873145</v>
      </c>
      <c r="BO186" s="45" t="n">
        <v>0</v>
      </c>
      <c r="BP186" s="45" t="n">
        <v>256</v>
      </c>
      <c r="BQ186" s="45" t="n">
        <v>384000</v>
      </c>
      <c r="BR186" s="0" t="n">
        <f aca="false">AJ186*0.1</f>
        <v>8.8E-009</v>
      </c>
      <c r="BS186" s="0" t="n">
        <f aca="false">((((BJ186/R186)^2)+((BM186/AD186)^2))^(1/2))*AK186</f>
        <v>0.000141324054223851</v>
      </c>
      <c r="BT186" s="0" t="n">
        <f aca="false">((((BJ186/R186)^2)+((BN186/AE186)^2))^(1/2))*AL186</f>
        <v>0.000763901676745263</v>
      </c>
      <c r="BU186" s="0" t="n">
        <f aca="false">((((BJ186/R186)^2)+((BO186/AF186)^2))^(1/2))*AM186</f>
        <v>7.4938375741852E-009</v>
      </c>
      <c r="BV186" s="0" t="n">
        <f aca="false">((((BJ186/R186)^2)+((BP186/AG186)^2))^(1/2))*AN186</f>
        <v>0.000197746456701363</v>
      </c>
      <c r="BW186" s="0" t="n">
        <f aca="false">((((BJ186/R186)^2)+((BQ186/AH186)^2))^(1/2))*AO186</f>
        <v>0.321729220381828</v>
      </c>
      <c r="BX186" s="46" t="n">
        <f aca="false">((((BL186/AI186)^2)+((BR186/AJ186)^2))^(1/2))*AP186</f>
        <v>9.32614032383775E-006</v>
      </c>
    </row>
    <row r="187" customFormat="false" ht="30" hidden="false" customHeight="true" outlineLevel="0" collapsed="false">
      <c r="A187" s="24" t="n">
        <v>4.63441666666667</v>
      </c>
      <c r="B187" s="24" t="n">
        <v>-74.1224833333333</v>
      </c>
      <c r="C187" s="47" t="n">
        <v>27</v>
      </c>
      <c r="D187" s="47" t="n">
        <v>28</v>
      </c>
      <c r="E187" s="47" t="n">
        <v>1862</v>
      </c>
      <c r="F187" s="27" t="s">
        <v>562</v>
      </c>
      <c r="G187" s="28" t="s">
        <v>563</v>
      </c>
      <c r="H187" s="27" t="s">
        <v>564</v>
      </c>
      <c r="I187" s="28" t="s">
        <v>155</v>
      </c>
      <c r="J187" s="28" t="s">
        <v>76</v>
      </c>
      <c r="K187" s="28" t="n">
        <v>1.8</v>
      </c>
      <c r="L187" s="28"/>
      <c r="M187" s="28" t="n">
        <v>1998</v>
      </c>
      <c r="N187" s="29" t="s">
        <v>67</v>
      </c>
      <c r="O187" s="29" t="s">
        <v>415</v>
      </c>
      <c r="P187" s="53" t="n">
        <v>0.01</v>
      </c>
      <c r="Q187" s="31" t="n">
        <v>720</v>
      </c>
      <c r="R187" s="31" t="n">
        <v>749.38375741852</v>
      </c>
      <c r="S187" s="29" t="s">
        <v>69</v>
      </c>
      <c r="T187" s="29"/>
      <c r="U187" s="29"/>
      <c r="V187" s="48" t="n">
        <f aca="false">IF(S187="m3_año",R187,IF(OR(O187="CG1",O187="CG3",O187="HG2"),T187,R187))</f>
        <v>749.38375741852</v>
      </c>
      <c r="W187" s="28" t="n">
        <v>365</v>
      </c>
      <c r="X187" s="32" t="s">
        <v>98</v>
      </c>
      <c r="Y187" s="28"/>
      <c r="Z187" s="28" t="n">
        <v>2920</v>
      </c>
      <c r="AA187" s="32" t="s">
        <v>565</v>
      </c>
      <c r="AB187" s="32" t="s">
        <v>311</v>
      </c>
      <c r="AC187" s="33" t="s">
        <v>72</v>
      </c>
      <c r="AD187" s="33" t="n">
        <f aca="false">VLOOKUP($O187,Parámetros!$B$4:$H$25,3,0)</f>
        <v>196.356974196937</v>
      </c>
      <c r="AE187" s="33" t="n">
        <f aca="false">VLOOKUP($O187,Parámetros!$B$4:$H$25,4,0)</f>
        <v>1220.72799074218</v>
      </c>
      <c r="AF187" s="33" t="n">
        <f aca="false">VLOOKUP($O187,Parámetros!$B$4:$H$25,5,0)</f>
        <v>0.1</v>
      </c>
      <c r="AG187" s="33" t="n">
        <f aca="false">VLOOKUP($O187,Parámetros!$B$4:$H$25,6,0)</f>
        <v>640</v>
      </c>
      <c r="AH187" s="33" t="n">
        <f aca="false">VLOOKUP($O187,Parámetros!$B$4:$H$25,7,0)</f>
        <v>1920000</v>
      </c>
      <c r="AI187" s="51" t="n">
        <v>720</v>
      </c>
      <c r="AJ187" s="52" t="n">
        <v>8.8E-008</v>
      </c>
      <c r="AK187" s="34" t="n">
        <f aca="false">AD187*V187/1000000000</f>
        <v>0.000147146727119032</v>
      </c>
      <c r="AL187" s="34" t="n">
        <f aca="false">AE187*V187/1000000000</f>
        <v>0.000914793728488335</v>
      </c>
      <c r="AM187" s="34" t="n">
        <f aca="false">AF187*V187/1000000000</f>
        <v>7.4938375741852E-008</v>
      </c>
      <c r="AN187" s="34" t="n">
        <f aca="false">AG187*V187/1000000000</f>
        <v>0.000479605604747853</v>
      </c>
      <c r="AO187" s="34" t="n">
        <f aca="false">AH187*V187/1000000000</f>
        <v>1.43881681424356</v>
      </c>
      <c r="AP187" s="35" t="n">
        <f aca="false">AJ187*AI187*EXP(P187*4)</f>
        <v>6.59457706528297E-005</v>
      </c>
      <c r="AQ187" s="36" t="n">
        <f aca="false">AK187/W187</f>
        <v>4.03141718134334E-007</v>
      </c>
      <c r="AR187" s="37" t="n">
        <f aca="false">AL187/W187</f>
        <v>2.50628418763927E-006</v>
      </c>
      <c r="AS187" s="37" t="n">
        <f aca="false">AM187/W187</f>
        <v>2.05310618470827E-010</v>
      </c>
      <c r="AT187" s="37" t="n">
        <f aca="false">AN187/W187</f>
        <v>1.3139879582133E-006</v>
      </c>
      <c r="AU187" s="37" t="n">
        <f aca="false">AO187/W187</f>
        <v>0.00394196387463989</v>
      </c>
      <c r="AV187" s="49" t="n">
        <f aca="false">AP187/W187</f>
        <v>1.80673344254328E-007</v>
      </c>
      <c r="AW187" s="39" t="n">
        <f aca="false">AK187*1000000</f>
        <v>147.146727119032</v>
      </c>
      <c r="AX187" s="40" t="n">
        <f aca="false">AL187*1000000</f>
        <v>914.793728488335</v>
      </c>
      <c r="AY187" s="40" t="n">
        <f aca="false">AM187*1000000</f>
        <v>0.074938375741852</v>
      </c>
      <c r="AZ187" s="40" t="n">
        <f aca="false">AN187*1000000</f>
        <v>479.605604747853</v>
      </c>
      <c r="BA187" s="40" t="n">
        <f aca="false">AO187*1000000</f>
        <v>1438816.81424356</v>
      </c>
      <c r="BB187" s="41" t="n">
        <f aca="false">AP187*1000000</f>
        <v>65.9457706528297</v>
      </c>
      <c r="BC187" s="39" t="n">
        <f aca="false">AQ187*1000000</f>
        <v>0.403141718134334</v>
      </c>
      <c r="BD187" s="40" t="n">
        <f aca="false">AR187*1000000</f>
        <v>2.50628418763927</v>
      </c>
      <c r="BE187" s="40" t="n">
        <f aca="false">AS187*1000000</f>
        <v>0.000205310618470827</v>
      </c>
      <c r="BF187" s="40" t="n">
        <f aca="false">AT187*1000000</f>
        <v>1.3139879582133</v>
      </c>
      <c r="BG187" s="40" t="n">
        <f aca="false">AU187*1000000</f>
        <v>3941.96387463989</v>
      </c>
      <c r="BH187" s="41" t="n">
        <f aca="false">AV187*1000000</f>
        <v>0.180673344254328</v>
      </c>
      <c r="BI187" s="0" t="n">
        <v>0.1</v>
      </c>
      <c r="BJ187" s="0" t="n">
        <f aca="false">R187*BI187</f>
        <v>74.938375741852</v>
      </c>
      <c r="BK187" s="0" t="n">
        <v>0.1</v>
      </c>
      <c r="BL187" s="0" t="n">
        <f aca="false">AI187*BK187</f>
        <v>72</v>
      </c>
      <c r="BM187" s="45" t="n">
        <v>187.562005220738</v>
      </c>
      <c r="BN187" s="45" t="n">
        <v>1012.03746873145</v>
      </c>
      <c r="BO187" s="45" t="n">
        <v>0</v>
      </c>
      <c r="BP187" s="45" t="n">
        <v>256</v>
      </c>
      <c r="BQ187" s="45" t="n">
        <v>384000</v>
      </c>
      <c r="BR187" s="0" t="n">
        <f aca="false">AJ187*0.1</f>
        <v>8.8E-009</v>
      </c>
      <c r="BS187" s="0" t="n">
        <f aca="false">((((BJ187/R187)^2)+((BM187/AD187)^2))^(1/2))*AK187</f>
        <v>0.000141324054223851</v>
      </c>
      <c r="BT187" s="0" t="n">
        <f aca="false">((((BJ187/R187)^2)+((BN187/AE187)^2))^(1/2))*AL187</f>
        <v>0.000763901676745263</v>
      </c>
      <c r="BU187" s="0" t="n">
        <f aca="false">((((BJ187/R187)^2)+((BO187/AF187)^2))^(1/2))*AM187</f>
        <v>7.4938375741852E-009</v>
      </c>
      <c r="BV187" s="0" t="n">
        <f aca="false">((((BJ187/R187)^2)+((BP187/AG187)^2))^(1/2))*AN187</f>
        <v>0.000197746456701363</v>
      </c>
      <c r="BW187" s="0" t="n">
        <f aca="false">((((BJ187/R187)^2)+((BQ187/AH187)^2))^(1/2))*AO187</f>
        <v>0.321729220381828</v>
      </c>
      <c r="BX187" s="46" t="n">
        <f aca="false">((((BL187/AI187)^2)+((BR187/AJ187)^2))^(1/2))*AP187</f>
        <v>9.32614032383775E-006</v>
      </c>
    </row>
    <row r="188" customFormat="false" ht="30" hidden="false" customHeight="true" outlineLevel="0" collapsed="false">
      <c r="A188" s="24" t="n">
        <v>4.63441666666667</v>
      </c>
      <c r="B188" s="24" t="n">
        <v>-74.1224833333333</v>
      </c>
      <c r="C188" s="47" t="n">
        <v>27</v>
      </c>
      <c r="D188" s="47" t="n">
        <v>28</v>
      </c>
      <c r="E188" s="47" t="n">
        <v>1862</v>
      </c>
      <c r="F188" s="27" t="s">
        <v>562</v>
      </c>
      <c r="G188" s="28" t="s">
        <v>563</v>
      </c>
      <c r="H188" s="27" t="s">
        <v>564</v>
      </c>
      <c r="I188" s="28" t="s">
        <v>155</v>
      </c>
      <c r="J188" s="28" t="s">
        <v>76</v>
      </c>
      <c r="K188" s="28" t="n">
        <v>1.8</v>
      </c>
      <c r="L188" s="28"/>
      <c r="M188" s="28" t="n">
        <v>1998</v>
      </c>
      <c r="N188" s="29" t="s">
        <v>67</v>
      </c>
      <c r="O188" s="29" t="s">
        <v>415</v>
      </c>
      <c r="P188" s="53" t="n">
        <v>0.01</v>
      </c>
      <c r="Q188" s="31" t="n">
        <v>3080</v>
      </c>
      <c r="R188" s="31" t="n">
        <v>3205.69718451256</v>
      </c>
      <c r="S188" s="29" t="s">
        <v>69</v>
      </c>
      <c r="T188" s="29"/>
      <c r="U188" s="29"/>
      <c r="V188" s="48" t="n">
        <f aca="false">IF(S188="m3_año",R188,IF(OR(O188="CG1",O188="CG3",O188="HG2"),T188,R188))</f>
        <v>3205.69718451256</v>
      </c>
      <c r="W188" s="28" t="n">
        <v>365</v>
      </c>
      <c r="X188" s="32" t="s">
        <v>98</v>
      </c>
      <c r="Y188" s="28"/>
      <c r="Z188" s="28" t="n">
        <v>2920</v>
      </c>
      <c r="AA188" s="32" t="s">
        <v>565</v>
      </c>
      <c r="AB188" s="32" t="s">
        <v>311</v>
      </c>
      <c r="AC188" s="33" t="s">
        <v>72</v>
      </c>
      <c r="AD188" s="33" t="n">
        <f aca="false">VLOOKUP($O188,Parámetros!$B$4:$H$25,3,0)</f>
        <v>196.356974196937</v>
      </c>
      <c r="AE188" s="33" t="n">
        <f aca="false">VLOOKUP($O188,Parámetros!$B$4:$H$25,4,0)</f>
        <v>1220.72799074218</v>
      </c>
      <c r="AF188" s="33" t="n">
        <f aca="false">VLOOKUP($O188,Parámetros!$B$4:$H$25,5,0)</f>
        <v>0.1</v>
      </c>
      <c r="AG188" s="33" t="n">
        <f aca="false">VLOOKUP($O188,Parámetros!$B$4:$H$25,6,0)</f>
        <v>640</v>
      </c>
      <c r="AH188" s="33" t="n">
        <f aca="false">VLOOKUP($O188,Parámetros!$B$4:$H$25,7,0)</f>
        <v>1920000</v>
      </c>
      <c r="AI188" s="51" t="n">
        <v>3080</v>
      </c>
      <c r="AJ188" s="52" t="n">
        <v>8.8E-008</v>
      </c>
      <c r="AK188" s="34" t="n">
        <f aca="false">AD188*V188/1000000000</f>
        <v>0.000629460999342526</v>
      </c>
      <c r="AL188" s="34" t="n">
        <f aca="false">AE188*V188/1000000000</f>
        <v>0.00391328428297788</v>
      </c>
      <c r="AM188" s="34" t="n">
        <f aca="false">AF188*V188/1000000000</f>
        <v>3.20569718451256E-007</v>
      </c>
      <c r="AN188" s="34" t="n">
        <f aca="false">AG188*V188/1000000000</f>
        <v>0.00205164619808804</v>
      </c>
      <c r="AO188" s="34" t="n">
        <f aca="false">AH188*V188/1000000000</f>
        <v>6.15493859426412</v>
      </c>
      <c r="AP188" s="35" t="n">
        <f aca="false">AJ188*AI188*EXP(P188*4)</f>
        <v>0.000282101352237105</v>
      </c>
      <c r="AQ188" s="36" t="n">
        <f aca="false">AK188/W188</f>
        <v>1.72455068313021E-006</v>
      </c>
      <c r="AR188" s="37" t="n">
        <f aca="false">AL188/W188</f>
        <v>1.07213268026791E-005</v>
      </c>
      <c r="AS188" s="37" t="n">
        <f aca="false">AM188/W188</f>
        <v>8.78273201236318E-010</v>
      </c>
      <c r="AT188" s="37" t="n">
        <f aca="false">AN188/W188</f>
        <v>5.62094848791243E-006</v>
      </c>
      <c r="AU188" s="37" t="n">
        <f aca="false">AO188/W188</f>
        <v>0.0168628454637373</v>
      </c>
      <c r="AV188" s="49" t="n">
        <f aca="false">AP188/W188</f>
        <v>7.72880417087959E-007</v>
      </c>
      <c r="AW188" s="39" t="n">
        <f aca="false">AK188*1000000</f>
        <v>629.460999342526</v>
      </c>
      <c r="AX188" s="40" t="n">
        <f aca="false">AL188*1000000</f>
        <v>3913.28428297788</v>
      </c>
      <c r="AY188" s="40" t="n">
        <f aca="false">AM188*1000000</f>
        <v>0.320569718451256</v>
      </c>
      <c r="AZ188" s="40" t="n">
        <f aca="false">AN188*1000000</f>
        <v>2051.64619808804</v>
      </c>
      <c r="BA188" s="40" t="n">
        <f aca="false">AO188*1000000</f>
        <v>6154938.59426412</v>
      </c>
      <c r="BB188" s="41" t="n">
        <f aca="false">AP188*1000000</f>
        <v>282.101352237105</v>
      </c>
      <c r="BC188" s="39" t="n">
        <f aca="false">AQ188*1000000</f>
        <v>1.72455068313021</v>
      </c>
      <c r="BD188" s="40" t="n">
        <f aca="false">AR188*1000000</f>
        <v>10.7213268026791</v>
      </c>
      <c r="BE188" s="40" t="n">
        <f aca="false">AS188*1000000</f>
        <v>0.000878273201236318</v>
      </c>
      <c r="BF188" s="40" t="n">
        <f aca="false">AT188*1000000</f>
        <v>5.62094848791243</v>
      </c>
      <c r="BG188" s="40" t="n">
        <f aca="false">AU188*1000000</f>
        <v>16862.8454637373</v>
      </c>
      <c r="BH188" s="41" t="n">
        <f aca="false">AV188*1000000</f>
        <v>0.772880417087959</v>
      </c>
      <c r="BI188" s="0" t="n">
        <v>0.1</v>
      </c>
      <c r="BJ188" s="0" t="n">
        <f aca="false">R188*BI188</f>
        <v>320.569718451256</v>
      </c>
      <c r="BK188" s="0" t="n">
        <v>0.1</v>
      </c>
      <c r="BL188" s="0" t="n">
        <f aca="false">AI188*BK188</f>
        <v>308</v>
      </c>
      <c r="BM188" s="45" t="n">
        <v>187.562005220738</v>
      </c>
      <c r="BN188" s="45" t="n">
        <v>1012.03746873145</v>
      </c>
      <c r="BO188" s="45" t="n">
        <v>0</v>
      </c>
      <c r="BP188" s="45" t="n">
        <v>256</v>
      </c>
      <c r="BQ188" s="45" t="n">
        <v>384000</v>
      </c>
      <c r="BR188" s="0" t="n">
        <f aca="false">AJ188*0.1</f>
        <v>8.8E-009</v>
      </c>
      <c r="BS188" s="0" t="n">
        <f aca="false">((((BJ188/R188)^2)+((BM188/AD188)^2))^(1/2))*AK188</f>
        <v>0.000604552898624254</v>
      </c>
      <c r="BT188" s="0" t="n">
        <f aca="false">((((BJ188/R188)^2)+((BN188/AE188)^2))^(1/2))*AL188</f>
        <v>0.00326780161718807</v>
      </c>
      <c r="BU188" s="0" t="n">
        <f aca="false">((((BJ188/R188)^2)+((BO188/AF188)^2))^(1/2))*AM188</f>
        <v>3.20569718451256E-008</v>
      </c>
      <c r="BV188" s="0" t="n">
        <f aca="false">((((BJ188/R188)^2)+((BP188/AG188)^2))^(1/2))*AN188</f>
        <v>0.000845915398111388</v>
      </c>
      <c r="BW188" s="0" t="n">
        <f aca="false">((((BJ188/R188)^2)+((BQ188/AH188)^2))^(1/2))*AO188</f>
        <v>1.37628610941116</v>
      </c>
      <c r="BX188" s="46" t="n">
        <f aca="false">((((BL188/AI188)^2)+((BR188/AJ188)^2))^(1/2))*AP188</f>
        <v>3.98951558297503E-005</v>
      </c>
    </row>
    <row r="189" customFormat="false" ht="30" hidden="false" customHeight="true" outlineLevel="0" collapsed="false">
      <c r="A189" s="24" t="n">
        <v>4.63441666666667</v>
      </c>
      <c r="B189" s="24" t="n">
        <v>-74.1224833333333</v>
      </c>
      <c r="C189" s="47" t="n">
        <v>27</v>
      </c>
      <c r="D189" s="47" t="n">
        <v>28</v>
      </c>
      <c r="E189" s="47" t="n">
        <v>1862</v>
      </c>
      <c r="F189" s="27" t="s">
        <v>562</v>
      </c>
      <c r="G189" s="28" t="s">
        <v>563</v>
      </c>
      <c r="H189" s="27" t="s">
        <v>564</v>
      </c>
      <c r="I189" s="28" t="s">
        <v>155</v>
      </c>
      <c r="J189" s="28" t="s">
        <v>76</v>
      </c>
      <c r="K189" s="28" t="n">
        <v>1.8</v>
      </c>
      <c r="L189" s="28"/>
      <c r="M189" s="28" t="n">
        <v>1998</v>
      </c>
      <c r="N189" s="29" t="s">
        <v>67</v>
      </c>
      <c r="O189" s="29" t="s">
        <v>415</v>
      </c>
      <c r="P189" s="53" t="n">
        <v>0.01</v>
      </c>
      <c r="Q189" s="31" t="n">
        <v>3080</v>
      </c>
      <c r="R189" s="31" t="n">
        <v>3205.69718451256</v>
      </c>
      <c r="S189" s="29" t="s">
        <v>69</v>
      </c>
      <c r="T189" s="29"/>
      <c r="U189" s="29"/>
      <c r="V189" s="48" t="n">
        <f aca="false">IF(S189="m3_año",R189,IF(OR(O189="CG1",O189="CG3",O189="HG2"),T189,R189))</f>
        <v>3205.69718451256</v>
      </c>
      <c r="W189" s="28" t="n">
        <v>365</v>
      </c>
      <c r="X189" s="32" t="s">
        <v>98</v>
      </c>
      <c r="Y189" s="28"/>
      <c r="Z189" s="28" t="n">
        <v>2920</v>
      </c>
      <c r="AA189" s="32" t="s">
        <v>565</v>
      </c>
      <c r="AB189" s="32" t="s">
        <v>311</v>
      </c>
      <c r="AC189" s="33" t="s">
        <v>72</v>
      </c>
      <c r="AD189" s="33" t="n">
        <f aca="false">VLOOKUP($O189,Parámetros!$B$4:$H$25,3,0)</f>
        <v>196.356974196937</v>
      </c>
      <c r="AE189" s="33" t="n">
        <f aca="false">VLOOKUP($O189,Parámetros!$B$4:$H$25,4,0)</f>
        <v>1220.72799074218</v>
      </c>
      <c r="AF189" s="33" t="n">
        <f aca="false">VLOOKUP($O189,Parámetros!$B$4:$H$25,5,0)</f>
        <v>0.1</v>
      </c>
      <c r="AG189" s="33" t="n">
        <f aca="false">VLOOKUP($O189,Parámetros!$B$4:$H$25,6,0)</f>
        <v>640</v>
      </c>
      <c r="AH189" s="33" t="n">
        <f aca="false">VLOOKUP($O189,Parámetros!$B$4:$H$25,7,0)</f>
        <v>1920000</v>
      </c>
      <c r="AI189" s="51" t="n">
        <v>3080</v>
      </c>
      <c r="AJ189" s="52" t="n">
        <v>8.8E-008</v>
      </c>
      <c r="AK189" s="34" t="n">
        <f aca="false">AD189*V189/1000000000</f>
        <v>0.000629460999342526</v>
      </c>
      <c r="AL189" s="34" t="n">
        <f aca="false">AE189*V189/1000000000</f>
        <v>0.00391328428297788</v>
      </c>
      <c r="AM189" s="34" t="n">
        <f aca="false">AF189*V189/1000000000</f>
        <v>3.20569718451256E-007</v>
      </c>
      <c r="AN189" s="34" t="n">
        <f aca="false">AG189*V189/1000000000</f>
        <v>0.00205164619808804</v>
      </c>
      <c r="AO189" s="34" t="n">
        <f aca="false">AH189*V189/1000000000</f>
        <v>6.15493859426412</v>
      </c>
      <c r="AP189" s="35" t="n">
        <f aca="false">AJ189*AI189*EXP(P189*4)</f>
        <v>0.000282101352237105</v>
      </c>
      <c r="AQ189" s="36" t="n">
        <f aca="false">AK189/W189</f>
        <v>1.72455068313021E-006</v>
      </c>
      <c r="AR189" s="37" t="n">
        <f aca="false">AL189/W189</f>
        <v>1.07213268026791E-005</v>
      </c>
      <c r="AS189" s="37" t="n">
        <f aca="false">AM189/W189</f>
        <v>8.78273201236318E-010</v>
      </c>
      <c r="AT189" s="37" t="n">
        <f aca="false">AN189/W189</f>
        <v>5.62094848791243E-006</v>
      </c>
      <c r="AU189" s="37" t="n">
        <f aca="false">AO189/W189</f>
        <v>0.0168628454637373</v>
      </c>
      <c r="AV189" s="49" t="n">
        <f aca="false">AP189/W189</f>
        <v>7.72880417087959E-007</v>
      </c>
      <c r="AW189" s="39" t="n">
        <f aca="false">AK189*1000000</f>
        <v>629.460999342526</v>
      </c>
      <c r="AX189" s="40" t="n">
        <f aca="false">AL189*1000000</f>
        <v>3913.28428297788</v>
      </c>
      <c r="AY189" s="40" t="n">
        <f aca="false">AM189*1000000</f>
        <v>0.320569718451256</v>
      </c>
      <c r="AZ189" s="40" t="n">
        <f aca="false">AN189*1000000</f>
        <v>2051.64619808804</v>
      </c>
      <c r="BA189" s="40" t="n">
        <f aca="false">AO189*1000000</f>
        <v>6154938.59426412</v>
      </c>
      <c r="BB189" s="41" t="n">
        <f aca="false">AP189*1000000</f>
        <v>282.101352237105</v>
      </c>
      <c r="BC189" s="39" t="n">
        <f aca="false">AQ189*1000000</f>
        <v>1.72455068313021</v>
      </c>
      <c r="BD189" s="40" t="n">
        <f aca="false">AR189*1000000</f>
        <v>10.7213268026791</v>
      </c>
      <c r="BE189" s="40" t="n">
        <f aca="false">AS189*1000000</f>
        <v>0.000878273201236318</v>
      </c>
      <c r="BF189" s="40" t="n">
        <f aca="false">AT189*1000000</f>
        <v>5.62094848791243</v>
      </c>
      <c r="BG189" s="40" t="n">
        <f aca="false">AU189*1000000</f>
        <v>16862.8454637373</v>
      </c>
      <c r="BH189" s="41" t="n">
        <f aca="false">AV189*1000000</f>
        <v>0.772880417087959</v>
      </c>
      <c r="BI189" s="0" t="n">
        <v>0.1</v>
      </c>
      <c r="BJ189" s="0" t="n">
        <f aca="false">R189*BI189</f>
        <v>320.569718451256</v>
      </c>
      <c r="BK189" s="0" t="n">
        <v>0.1</v>
      </c>
      <c r="BL189" s="0" t="n">
        <f aca="false">AI189*BK189</f>
        <v>308</v>
      </c>
      <c r="BM189" s="45" t="n">
        <v>187.562005220738</v>
      </c>
      <c r="BN189" s="45" t="n">
        <v>1012.03746873145</v>
      </c>
      <c r="BO189" s="45" t="n">
        <v>0</v>
      </c>
      <c r="BP189" s="45" t="n">
        <v>256</v>
      </c>
      <c r="BQ189" s="45" t="n">
        <v>384000</v>
      </c>
      <c r="BR189" s="0" t="n">
        <f aca="false">AJ189*0.1</f>
        <v>8.8E-009</v>
      </c>
      <c r="BS189" s="0" t="n">
        <f aca="false">((((BJ189/R189)^2)+((BM189/AD189)^2))^(1/2))*AK189</f>
        <v>0.000604552898624254</v>
      </c>
      <c r="BT189" s="0" t="n">
        <f aca="false">((((BJ189/R189)^2)+((BN189/AE189)^2))^(1/2))*AL189</f>
        <v>0.00326780161718807</v>
      </c>
      <c r="BU189" s="0" t="n">
        <f aca="false">((((BJ189/R189)^2)+((BO189/AF189)^2))^(1/2))*AM189</f>
        <v>3.20569718451256E-008</v>
      </c>
      <c r="BV189" s="0" t="n">
        <f aca="false">((((BJ189/R189)^2)+((BP189/AG189)^2))^(1/2))*AN189</f>
        <v>0.000845915398111388</v>
      </c>
      <c r="BW189" s="0" t="n">
        <f aca="false">((((BJ189/R189)^2)+((BQ189/AH189)^2))^(1/2))*AO189</f>
        <v>1.37628610941116</v>
      </c>
      <c r="BX189" s="46" t="n">
        <f aca="false">((((BL189/AI189)^2)+((BR189/AJ189)^2))^(1/2))*AP189</f>
        <v>3.98951558297503E-005</v>
      </c>
    </row>
    <row r="190" customFormat="false" ht="30" hidden="false" customHeight="true" outlineLevel="0" collapsed="false">
      <c r="A190" s="24" t="n">
        <v>4.63441666666667</v>
      </c>
      <c r="B190" s="24" t="n">
        <v>-74.1224833333333</v>
      </c>
      <c r="C190" s="47" t="n">
        <v>27</v>
      </c>
      <c r="D190" s="47" t="n">
        <v>28</v>
      </c>
      <c r="E190" s="47" t="n">
        <v>1862</v>
      </c>
      <c r="F190" s="27" t="s">
        <v>562</v>
      </c>
      <c r="G190" s="28" t="s">
        <v>563</v>
      </c>
      <c r="H190" s="27" t="s">
        <v>564</v>
      </c>
      <c r="I190" s="28" t="s">
        <v>155</v>
      </c>
      <c r="J190" s="28" t="s">
        <v>76</v>
      </c>
      <c r="K190" s="28" t="n">
        <v>1.8</v>
      </c>
      <c r="L190" s="28"/>
      <c r="M190" s="28" t="n">
        <v>1998</v>
      </c>
      <c r="N190" s="29" t="s">
        <v>67</v>
      </c>
      <c r="O190" s="29" t="s">
        <v>415</v>
      </c>
      <c r="P190" s="53" t="n">
        <v>0.01</v>
      </c>
      <c r="Q190" s="31" t="n">
        <v>3080</v>
      </c>
      <c r="R190" s="31" t="n">
        <v>3205.69718451256</v>
      </c>
      <c r="S190" s="29" t="s">
        <v>69</v>
      </c>
      <c r="T190" s="29"/>
      <c r="U190" s="29"/>
      <c r="V190" s="48" t="n">
        <f aca="false">IF(S190="m3_año",R190,IF(OR(O190="CG1",O190="CG3",O190="HG2"),T190,R190))</f>
        <v>3205.69718451256</v>
      </c>
      <c r="W190" s="28" t="n">
        <v>365</v>
      </c>
      <c r="X190" s="32" t="s">
        <v>98</v>
      </c>
      <c r="Y190" s="28"/>
      <c r="Z190" s="28" t="n">
        <v>2920</v>
      </c>
      <c r="AA190" s="32" t="s">
        <v>565</v>
      </c>
      <c r="AB190" s="32" t="s">
        <v>311</v>
      </c>
      <c r="AC190" s="33" t="s">
        <v>72</v>
      </c>
      <c r="AD190" s="33" t="n">
        <f aca="false">VLOOKUP($O190,Parámetros!$B$4:$H$25,3,0)</f>
        <v>196.356974196937</v>
      </c>
      <c r="AE190" s="33" t="n">
        <f aca="false">VLOOKUP($O190,Parámetros!$B$4:$H$25,4,0)</f>
        <v>1220.72799074218</v>
      </c>
      <c r="AF190" s="33" t="n">
        <f aca="false">VLOOKUP($O190,Parámetros!$B$4:$H$25,5,0)</f>
        <v>0.1</v>
      </c>
      <c r="AG190" s="33" t="n">
        <f aca="false">VLOOKUP($O190,Parámetros!$B$4:$H$25,6,0)</f>
        <v>640</v>
      </c>
      <c r="AH190" s="33" t="n">
        <f aca="false">VLOOKUP($O190,Parámetros!$B$4:$H$25,7,0)</f>
        <v>1920000</v>
      </c>
      <c r="AI190" s="51" t="n">
        <v>3080</v>
      </c>
      <c r="AJ190" s="52" t="n">
        <v>8.8E-008</v>
      </c>
      <c r="AK190" s="34" t="n">
        <f aca="false">AD190*V190/1000000000</f>
        <v>0.000629460999342526</v>
      </c>
      <c r="AL190" s="34" t="n">
        <f aca="false">AE190*V190/1000000000</f>
        <v>0.00391328428297788</v>
      </c>
      <c r="AM190" s="34" t="n">
        <f aca="false">AF190*V190/1000000000</f>
        <v>3.20569718451256E-007</v>
      </c>
      <c r="AN190" s="34" t="n">
        <f aca="false">AG190*V190/1000000000</f>
        <v>0.00205164619808804</v>
      </c>
      <c r="AO190" s="34" t="n">
        <f aca="false">AH190*V190/1000000000</f>
        <v>6.15493859426412</v>
      </c>
      <c r="AP190" s="35" t="n">
        <f aca="false">AJ190*AI190*EXP(P190*4)</f>
        <v>0.000282101352237105</v>
      </c>
      <c r="AQ190" s="36" t="n">
        <f aca="false">AK190/W190</f>
        <v>1.72455068313021E-006</v>
      </c>
      <c r="AR190" s="37" t="n">
        <f aca="false">AL190/W190</f>
        <v>1.07213268026791E-005</v>
      </c>
      <c r="AS190" s="37" t="n">
        <f aca="false">AM190/W190</f>
        <v>8.78273201236318E-010</v>
      </c>
      <c r="AT190" s="37" t="n">
        <f aca="false">AN190/W190</f>
        <v>5.62094848791243E-006</v>
      </c>
      <c r="AU190" s="37" t="n">
        <f aca="false">AO190/W190</f>
        <v>0.0168628454637373</v>
      </c>
      <c r="AV190" s="49" t="n">
        <f aca="false">AP190/W190</f>
        <v>7.72880417087959E-007</v>
      </c>
      <c r="AW190" s="39" t="n">
        <f aca="false">AK190*1000000</f>
        <v>629.460999342526</v>
      </c>
      <c r="AX190" s="40" t="n">
        <f aca="false">AL190*1000000</f>
        <v>3913.28428297788</v>
      </c>
      <c r="AY190" s="40" t="n">
        <f aca="false">AM190*1000000</f>
        <v>0.320569718451256</v>
      </c>
      <c r="AZ190" s="40" t="n">
        <f aca="false">AN190*1000000</f>
        <v>2051.64619808804</v>
      </c>
      <c r="BA190" s="40" t="n">
        <f aca="false">AO190*1000000</f>
        <v>6154938.59426412</v>
      </c>
      <c r="BB190" s="41" t="n">
        <f aca="false">AP190*1000000</f>
        <v>282.101352237105</v>
      </c>
      <c r="BC190" s="39" t="n">
        <f aca="false">AQ190*1000000</f>
        <v>1.72455068313021</v>
      </c>
      <c r="BD190" s="40" t="n">
        <f aca="false">AR190*1000000</f>
        <v>10.7213268026791</v>
      </c>
      <c r="BE190" s="40" t="n">
        <f aca="false">AS190*1000000</f>
        <v>0.000878273201236318</v>
      </c>
      <c r="BF190" s="40" t="n">
        <f aca="false">AT190*1000000</f>
        <v>5.62094848791243</v>
      </c>
      <c r="BG190" s="40" t="n">
        <f aca="false">AU190*1000000</f>
        <v>16862.8454637373</v>
      </c>
      <c r="BH190" s="41" t="n">
        <f aca="false">AV190*1000000</f>
        <v>0.772880417087959</v>
      </c>
      <c r="BI190" s="0" t="n">
        <v>0.1</v>
      </c>
      <c r="BJ190" s="0" t="n">
        <f aca="false">R190*BI190</f>
        <v>320.569718451256</v>
      </c>
      <c r="BK190" s="0" t="n">
        <v>0.1</v>
      </c>
      <c r="BL190" s="0" t="n">
        <f aca="false">AI190*BK190</f>
        <v>308</v>
      </c>
      <c r="BM190" s="45" t="n">
        <v>187.562005220738</v>
      </c>
      <c r="BN190" s="45" t="n">
        <v>1012.03746873145</v>
      </c>
      <c r="BO190" s="45" t="n">
        <v>0</v>
      </c>
      <c r="BP190" s="45" t="n">
        <v>256</v>
      </c>
      <c r="BQ190" s="45" t="n">
        <v>384000</v>
      </c>
      <c r="BR190" s="0" t="n">
        <f aca="false">AJ190*0.1</f>
        <v>8.8E-009</v>
      </c>
      <c r="BS190" s="0" t="n">
        <f aca="false">((((BJ190/R190)^2)+((BM190/AD190)^2))^(1/2))*AK190</f>
        <v>0.000604552898624254</v>
      </c>
      <c r="BT190" s="0" t="n">
        <f aca="false">((((BJ190/R190)^2)+((BN190/AE190)^2))^(1/2))*AL190</f>
        <v>0.00326780161718807</v>
      </c>
      <c r="BU190" s="0" t="n">
        <f aca="false">((((BJ190/R190)^2)+((BO190/AF190)^2))^(1/2))*AM190</f>
        <v>3.20569718451256E-008</v>
      </c>
      <c r="BV190" s="0" t="n">
        <f aca="false">((((BJ190/R190)^2)+((BP190/AG190)^2))^(1/2))*AN190</f>
        <v>0.000845915398111388</v>
      </c>
      <c r="BW190" s="0" t="n">
        <f aca="false">((((BJ190/R190)^2)+((BQ190/AH190)^2))^(1/2))*AO190</f>
        <v>1.37628610941116</v>
      </c>
      <c r="BX190" s="46" t="n">
        <f aca="false">((((BL190/AI190)^2)+((BR190/AJ190)^2))^(1/2))*AP190</f>
        <v>3.98951558297503E-005</v>
      </c>
    </row>
    <row r="191" customFormat="false" ht="30" hidden="false" customHeight="true" outlineLevel="0" collapsed="false">
      <c r="A191" s="24" t="n">
        <v>4.63441666666667</v>
      </c>
      <c r="B191" s="24" t="n">
        <v>-74.1224833333333</v>
      </c>
      <c r="C191" s="47" t="n">
        <v>27</v>
      </c>
      <c r="D191" s="47" t="n">
        <v>28</v>
      </c>
      <c r="E191" s="47" t="n">
        <v>1862</v>
      </c>
      <c r="F191" s="27" t="s">
        <v>562</v>
      </c>
      <c r="G191" s="28" t="s">
        <v>563</v>
      </c>
      <c r="H191" s="27" t="s">
        <v>564</v>
      </c>
      <c r="I191" s="28" t="s">
        <v>155</v>
      </c>
      <c r="J191" s="28" t="s">
        <v>76</v>
      </c>
      <c r="K191" s="28" t="n">
        <v>1.8</v>
      </c>
      <c r="L191" s="28"/>
      <c r="M191" s="28" t="n">
        <v>1998</v>
      </c>
      <c r="N191" s="29" t="s">
        <v>67</v>
      </c>
      <c r="O191" s="29" t="s">
        <v>415</v>
      </c>
      <c r="P191" s="53" t="n">
        <v>0.01</v>
      </c>
      <c r="Q191" s="31" t="n">
        <v>3080</v>
      </c>
      <c r="R191" s="31" t="n">
        <v>3205.69718451256</v>
      </c>
      <c r="S191" s="29" t="s">
        <v>69</v>
      </c>
      <c r="T191" s="29"/>
      <c r="U191" s="29"/>
      <c r="V191" s="48" t="n">
        <f aca="false">IF(S191="m3_año",R191,IF(OR(O191="CG1",O191="CG3",O191="HG2"),T191,R191))</f>
        <v>3205.69718451256</v>
      </c>
      <c r="W191" s="28" t="n">
        <v>365</v>
      </c>
      <c r="X191" s="32" t="s">
        <v>98</v>
      </c>
      <c r="Y191" s="28"/>
      <c r="Z191" s="28" t="n">
        <v>2920</v>
      </c>
      <c r="AA191" s="32" t="s">
        <v>565</v>
      </c>
      <c r="AB191" s="32" t="s">
        <v>311</v>
      </c>
      <c r="AC191" s="33" t="s">
        <v>72</v>
      </c>
      <c r="AD191" s="33" t="n">
        <f aca="false">VLOOKUP($O191,Parámetros!$B$4:$H$25,3,0)</f>
        <v>196.356974196937</v>
      </c>
      <c r="AE191" s="33" t="n">
        <f aca="false">VLOOKUP($O191,Parámetros!$B$4:$H$25,4,0)</f>
        <v>1220.72799074218</v>
      </c>
      <c r="AF191" s="33" t="n">
        <f aca="false">VLOOKUP($O191,Parámetros!$B$4:$H$25,5,0)</f>
        <v>0.1</v>
      </c>
      <c r="AG191" s="33" t="n">
        <f aca="false">VLOOKUP($O191,Parámetros!$B$4:$H$25,6,0)</f>
        <v>640</v>
      </c>
      <c r="AH191" s="33" t="n">
        <f aca="false">VLOOKUP($O191,Parámetros!$B$4:$H$25,7,0)</f>
        <v>1920000</v>
      </c>
      <c r="AI191" s="51" t="n">
        <v>3080</v>
      </c>
      <c r="AJ191" s="52" t="n">
        <v>8.8E-008</v>
      </c>
      <c r="AK191" s="34" t="n">
        <f aca="false">AD191*V191/1000000000</f>
        <v>0.000629460999342526</v>
      </c>
      <c r="AL191" s="34" t="n">
        <f aca="false">AE191*V191/1000000000</f>
        <v>0.00391328428297788</v>
      </c>
      <c r="AM191" s="34" t="n">
        <f aca="false">AF191*V191/1000000000</f>
        <v>3.20569718451256E-007</v>
      </c>
      <c r="AN191" s="34" t="n">
        <f aca="false">AG191*V191/1000000000</f>
        <v>0.00205164619808804</v>
      </c>
      <c r="AO191" s="34" t="n">
        <f aca="false">AH191*V191/1000000000</f>
        <v>6.15493859426412</v>
      </c>
      <c r="AP191" s="35" t="n">
        <f aca="false">AJ191*AI191*EXP(P191*4)</f>
        <v>0.000282101352237105</v>
      </c>
      <c r="AQ191" s="36" t="n">
        <f aca="false">AK191/W191</f>
        <v>1.72455068313021E-006</v>
      </c>
      <c r="AR191" s="37" t="n">
        <f aca="false">AL191/W191</f>
        <v>1.07213268026791E-005</v>
      </c>
      <c r="AS191" s="37" t="n">
        <f aca="false">AM191/W191</f>
        <v>8.78273201236318E-010</v>
      </c>
      <c r="AT191" s="37" t="n">
        <f aca="false">AN191/W191</f>
        <v>5.62094848791243E-006</v>
      </c>
      <c r="AU191" s="37" t="n">
        <f aca="false">AO191/W191</f>
        <v>0.0168628454637373</v>
      </c>
      <c r="AV191" s="49" t="n">
        <f aca="false">AP191/W191</f>
        <v>7.72880417087959E-007</v>
      </c>
      <c r="AW191" s="39" t="n">
        <f aca="false">AK191*1000000</f>
        <v>629.460999342526</v>
      </c>
      <c r="AX191" s="40" t="n">
        <f aca="false">AL191*1000000</f>
        <v>3913.28428297788</v>
      </c>
      <c r="AY191" s="40" t="n">
        <f aca="false">AM191*1000000</f>
        <v>0.320569718451256</v>
      </c>
      <c r="AZ191" s="40" t="n">
        <f aca="false">AN191*1000000</f>
        <v>2051.64619808804</v>
      </c>
      <c r="BA191" s="40" t="n">
        <f aca="false">AO191*1000000</f>
        <v>6154938.59426412</v>
      </c>
      <c r="BB191" s="41" t="n">
        <f aca="false">AP191*1000000</f>
        <v>282.101352237105</v>
      </c>
      <c r="BC191" s="39" t="n">
        <f aca="false">AQ191*1000000</f>
        <v>1.72455068313021</v>
      </c>
      <c r="BD191" s="40" t="n">
        <f aca="false">AR191*1000000</f>
        <v>10.7213268026791</v>
      </c>
      <c r="BE191" s="40" t="n">
        <f aca="false">AS191*1000000</f>
        <v>0.000878273201236318</v>
      </c>
      <c r="BF191" s="40" t="n">
        <f aca="false">AT191*1000000</f>
        <v>5.62094848791243</v>
      </c>
      <c r="BG191" s="40" t="n">
        <f aca="false">AU191*1000000</f>
        <v>16862.8454637373</v>
      </c>
      <c r="BH191" s="41" t="n">
        <f aca="false">AV191*1000000</f>
        <v>0.772880417087959</v>
      </c>
      <c r="BI191" s="0" t="n">
        <v>0.1</v>
      </c>
      <c r="BJ191" s="0" t="n">
        <f aca="false">R191*BI191</f>
        <v>320.569718451256</v>
      </c>
      <c r="BK191" s="0" t="n">
        <v>0.1</v>
      </c>
      <c r="BL191" s="0" t="n">
        <f aca="false">AI191*BK191</f>
        <v>308</v>
      </c>
      <c r="BM191" s="45" t="n">
        <v>187.562005220738</v>
      </c>
      <c r="BN191" s="45" t="n">
        <v>1012.03746873145</v>
      </c>
      <c r="BO191" s="45" t="n">
        <v>0</v>
      </c>
      <c r="BP191" s="45" t="n">
        <v>256</v>
      </c>
      <c r="BQ191" s="45" t="n">
        <v>384000</v>
      </c>
      <c r="BR191" s="0" t="n">
        <f aca="false">AJ191*0.1</f>
        <v>8.8E-009</v>
      </c>
      <c r="BS191" s="0" t="n">
        <f aca="false">((((BJ191/R191)^2)+((BM191/AD191)^2))^(1/2))*AK191</f>
        <v>0.000604552898624254</v>
      </c>
      <c r="BT191" s="0" t="n">
        <f aca="false">((((BJ191/R191)^2)+((BN191/AE191)^2))^(1/2))*AL191</f>
        <v>0.00326780161718807</v>
      </c>
      <c r="BU191" s="0" t="n">
        <f aca="false">((((BJ191/R191)^2)+((BO191/AF191)^2))^(1/2))*AM191</f>
        <v>3.20569718451256E-008</v>
      </c>
      <c r="BV191" s="0" t="n">
        <f aca="false">((((BJ191/R191)^2)+((BP191/AG191)^2))^(1/2))*AN191</f>
        <v>0.000845915398111388</v>
      </c>
      <c r="BW191" s="0" t="n">
        <f aca="false">((((BJ191/R191)^2)+((BQ191/AH191)^2))^(1/2))*AO191</f>
        <v>1.37628610941116</v>
      </c>
      <c r="BX191" s="46" t="n">
        <f aca="false">((((BL191/AI191)^2)+((BR191/AJ191)^2))^(1/2))*AP191</f>
        <v>3.98951558297503E-005</v>
      </c>
    </row>
    <row r="192" customFormat="false" ht="30" hidden="false" customHeight="true" outlineLevel="0" collapsed="false">
      <c r="A192" s="24" t="n">
        <v>4.63441666666667</v>
      </c>
      <c r="B192" s="24" t="n">
        <v>-74.1224833333333</v>
      </c>
      <c r="C192" s="47" t="n">
        <v>27</v>
      </c>
      <c r="D192" s="47" t="n">
        <v>28</v>
      </c>
      <c r="E192" s="47" t="n">
        <v>1862</v>
      </c>
      <c r="F192" s="27" t="s">
        <v>562</v>
      </c>
      <c r="G192" s="28" t="s">
        <v>563</v>
      </c>
      <c r="H192" s="27" t="s">
        <v>564</v>
      </c>
      <c r="I192" s="28" t="s">
        <v>155</v>
      </c>
      <c r="J192" s="28" t="s">
        <v>76</v>
      </c>
      <c r="K192" s="28" t="n">
        <v>1.8</v>
      </c>
      <c r="L192" s="28"/>
      <c r="M192" s="28" t="n">
        <v>1998</v>
      </c>
      <c r="N192" s="29" t="s">
        <v>67</v>
      </c>
      <c r="O192" s="29" t="s">
        <v>415</v>
      </c>
      <c r="P192" s="53" t="n">
        <v>0.01</v>
      </c>
      <c r="Q192" s="31" t="n">
        <v>3080</v>
      </c>
      <c r="R192" s="31" t="n">
        <v>3205.69718451256</v>
      </c>
      <c r="S192" s="29" t="s">
        <v>69</v>
      </c>
      <c r="T192" s="29"/>
      <c r="U192" s="29"/>
      <c r="V192" s="48" t="n">
        <f aca="false">IF(S192="m3_año",R192,IF(OR(O192="CG1",O192="CG3",O192="HG2"),T192,R192))</f>
        <v>3205.69718451256</v>
      </c>
      <c r="W192" s="28" t="n">
        <v>365</v>
      </c>
      <c r="X192" s="32" t="s">
        <v>98</v>
      </c>
      <c r="Y192" s="28"/>
      <c r="Z192" s="28" t="n">
        <v>2920</v>
      </c>
      <c r="AA192" s="32" t="s">
        <v>565</v>
      </c>
      <c r="AB192" s="32" t="s">
        <v>311</v>
      </c>
      <c r="AC192" s="33" t="s">
        <v>72</v>
      </c>
      <c r="AD192" s="33" t="n">
        <f aca="false">VLOOKUP($O192,Parámetros!$B$4:$H$25,3,0)</f>
        <v>196.356974196937</v>
      </c>
      <c r="AE192" s="33" t="n">
        <f aca="false">VLOOKUP($O192,Parámetros!$B$4:$H$25,4,0)</f>
        <v>1220.72799074218</v>
      </c>
      <c r="AF192" s="33" t="n">
        <f aca="false">VLOOKUP($O192,Parámetros!$B$4:$H$25,5,0)</f>
        <v>0.1</v>
      </c>
      <c r="AG192" s="33" t="n">
        <f aca="false">VLOOKUP($O192,Parámetros!$B$4:$H$25,6,0)</f>
        <v>640</v>
      </c>
      <c r="AH192" s="33" t="n">
        <f aca="false">VLOOKUP($O192,Parámetros!$B$4:$H$25,7,0)</f>
        <v>1920000</v>
      </c>
      <c r="AI192" s="51" t="n">
        <v>3080</v>
      </c>
      <c r="AJ192" s="52" t="n">
        <v>8.8E-008</v>
      </c>
      <c r="AK192" s="34" t="n">
        <f aca="false">AD192*V192/1000000000</f>
        <v>0.000629460999342526</v>
      </c>
      <c r="AL192" s="34" t="n">
        <f aca="false">AE192*V192/1000000000</f>
        <v>0.00391328428297788</v>
      </c>
      <c r="AM192" s="34" t="n">
        <f aca="false">AF192*V192/1000000000</f>
        <v>3.20569718451256E-007</v>
      </c>
      <c r="AN192" s="34" t="n">
        <f aca="false">AG192*V192/1000000000</f>
        <v>0.00205164619808804</v>
      </c>
      <c r="AO192" s="34" t="n">
        <f aca="false">AH192*V192/1000000000</f>
        <v>6.15493859426412</v>
      </c>
      <c r="AP192" s="35" t="n">
        <f aca="false">AJ192*AI192*EXP(P192*4)</f>
        <v>0.000282101352237105</v>
      </c>
      <c r="AQ192" s="36" t="n">
        <f aca="false">AK192/W192</f>
        <v>1.72455068313021E-006</v>
      </c>
      <c r="AR192" s="37" t="n">
        <f aca="false">AL192/W192</f>
        <v>1.07213268026791E-005</v>
      </c>
      <c r="AS192" s="37" t="n">
        <f aca="false">AM192/W192</f>
        <v>8.78273201236318E-010</v>
      </c>
      <c r="AT192" s="37" t="n">
        <f aca="false">AN192/W192</f>
        <v>5.62094848791243E-006</v>
      </c>
      <c r="AU192" s="37" t="n">
        <f aca="false">AO192/W192</f>
        <v>0.0168628454637373</v>
      </c>
      <c r="AV192" s="49" t="n">
        <f aca="false">AP192/W192</f>
        <v>7.72880417087959E-007</v>
      </c>
      <c r="AW192" s="39" t="n">
        <f aca="false">AK192*1000000</f>
        <v>629.460999342526</v>
      </c>
      <c r="AX192" s="40" t="n">
        <f aca="false">AL192*1000000</f>
        <v>3913.28428297788</v>
      </c>
      <c r="AY192" s="40" t="n">
        <f aca="false">AM192*1000000</f>
        <v>0.320569718451256</v>
      </c>
      <c r="AZ192" s="40" t="n">
        <f aca="false">AN192*1000000</f>
        <v>2051.64619808804</v>
      </c>
      <c r="BA192" s="40" t="n">
        <f aca="false">AO192*1000000</f>
        <v>6154938.59426412</v>
      </c>
      <c r="BB192" s="41" t="n">
        <f aca="false">AP192*1000000</f>
        <v>282.101352237105</v>
      </c>
      <c r="BC192" s="39" t="n">
        <f aca="false">AQ192*1000000</f>
        <v>1.72455068313021</v>
      </c>
      <c r="BD192" s="40" t="n">
        <f aca="false">AR192*1000000</f>
        <v>10.7213268026791</v>
      </c>
      <c r="BE192" s="40" t="n">
        <f aca="false">AS192*1000000</f>
        <v>0.000878273201236318</v>
      </c>
      <c r="BF192" s="40" t="n">
        <f aca="false">AT192*1000000</f>
        <v>5.62094848791243</v>
      </c>
      <c r="BG192" s="40" t="n">
        <f aca="false">AU192*1000000</f>
        <v>16862.8454637373</v>
      </c>
      <c r="BH192" s="41" t="n">
        <f aca="false">AV192*1000000</f>
        <v>0.772880417087959</v>
      </c>
      <c r="BI192" s="0" t="n">
        <v>0.1</v>
      </c>
      <c r="BJ192" s="0" t="n">
        <f aca="false">R192*BI192</f>
        <v>320.569718451256</v>
      </c>
      <c r="BK192" s="0" t="n">
        <v>0.1</v>
      </c>
      <c r="BL192" s="0" t="n">
        <f aca="false">AI192*BK192</f>
        <v>308</v>
      </c>
      <c r="BM192" s="45" t="n">
        <v>187.562005220738</v>
      </c>
      <c r="BN192" s="45" t="n">
        <v>1012.03746873145</v>
      </c>
      <c r="BO192" s="45" t="n">
        <v>0</v>
      </c>
      <c r="BP192" s="45" t="n">
        <v>256</v>
      </c>
      <c r="BQ192" s="45" t="n">
        <v>384000</v>
      </c>
      <c r="BR192" s="0" t="n">
        <f aca="false">AJ192*0.1</f>
        <v>8.8E-009</v>
      </c>
      <c r="BS192" s="0" t="n">
        <f aca="false">((((BJ192/R192)^2)+((BM192/AD192)^2))^(1/2))*AK192</f>
        <v>0.000604552898624254</v>
      </c>
      <c r="BT192" s="0" t="n">
        <f aca="false">((((BJ192/R192)^2)+((BN192/AE192)^2))^(1/2))*AL192</f>
        <v>0.00326780161718807</v>
      </c>
      <c r="BU192" s="0" t="n">
        <f aca="false">((((BJ192/R192)^2)+((BO192/AF192)^2))^(1/2))*AM192</f>
        <v>3.20569718451256E-008</v>
      </c>
      <c r="BV192" s="0" t="n">
        <f aca="false">((((BJ192/R192)^2)+((BP192/AG192)^2))^(1/2))*AN192</f>
        <v>0.000845915398111388</v>
      </c>
      <c r="BW192" s="0" t="n">
        <f aca="false">((((BJ192/R192)^2)+((BQ192/AH192)^2))^(1/2))*AO192</f>
        <v>1.37628610941116</v>
      </c>
      <c r="BX192" s="46" t="n">
        <f aca="false">((((BL192/AI192)^2)+((BR192/AJ192)^2))^(1/2))*AP192</f>
        <v>3.98951558297503E-005</v>
      </c>
    </row>
    <row r="193" customFormat="false" ht="30" hidden="false" customHeight="true" outlineLevel="0" collapsed="false">
      <c r="A193" s="24" t="n">
        <v>4.63441666666667</v>
      </c>
      <c r="B193" s="24" t="n">
        <v>-74.1224833333333</v>
      </c>
      <c r="C193" s="47" t="n">
        <v>27</v>
      </c>
      <c r="D193" s="47" t="n">
        <v>28</v>
      </c>
      <c r="E193" s="47" t="n">
        <v>1862</v>
      </c>
      <c r="F193" s="27" t="s">
        <v>562</v>
      </c>
      <c r="G193" s="28" t="s">
        <v>563</v>
      </c>
      <c r="H193" s="27" t="s">
        <v>564</v>
      </c>
      <c r="I193" s="28" t="s">
        <v>155</v>
      </c>
      <c r="J193" s="28" t="s">
        <v>76</v>
      </c>
      <c r="K193" s="28" t="n">
        <v>1.8</v>
      </c>
      <c r="L193" s="28"/>
      <c r="M193" s="28" t="n">
        <v>1998</v>
      </c>
      <c r="N193" s="29" t="s">
        <v>67</v>
      </c>
      <c r="O193" s="29" t="s">
        <v>415</v>
      </c>
      <c r="P193" s="53" t="n">
        <v>0.01</v>
      </c>
      <c r="Q193" s="31" t="n">
        <v>3080</v>
      </c>
      <c r="R193" s="31" t="n">
        <v>3205.69718451256</v>
      </c>
      <c r="S193" s="29" t="s">
        <v>69</v>
      </c>
      <c r="T193" s="29"/>
      <c r="U193" s="29"/>
      <c r="V193" s="48" t="n">
        <f aca="false">IF(S193="m3_año",R193,IF(OR(O193="CG1",O193="CG3",O193="HG2"),T193,R193))</f>
        <v>3205.69718451256</v>
      </c>
      <c r="W193" s="28" t="n">
        <v>365</v>
      </c>
      <c r="X193" s="32" t="s">
        <v>98</v>
      </c>
      <c r="Y193" s="28"/>
      <c r="Z193" s="28" t="n">
        <v>2920</v>
      </c>
      <c r="AA193" s="32" t="s">
        <v>565</v>
      </c>
      <c r="AB193" s="32" t="s">
        <v>311</v>
      </c>
      <c r="AC193" s="33" t="s">
        <v>72</v>
      </c>
      <c r="AD193" s="33" t="n">
        <f aca="false">VLOOKUP($O193,Parámetros!$B$4:$H$25,3,0)</f>
        <v>196.356974196937</v>
      </c>
      <c r="AE193" s="33" t="n">
        <f aca="false">VLOOKUP($O193,Parámetros!$B$4:$H$25,4,0)</f>
        <v>1220.72799074218</v>
      </c>
      <c r="AF193" s="33" t="n">
        <f aca="false">VLOOKUP($O193,Parámetros!$B$4:$H$25,5,0)</f>
        <v>0.1</v>
      </c>
      <c r="AG193" s="33" t="n">
        <f aca="false">VLOOKUP($O193,Parámetros!$B$4:$H$25,6,0)</f>
        <v>640</v>
      </c>
      <c r="AH193" s="33" t="n">
        <f aca="false">VLOOKUP($O193,Parámetros!$B$4:$H$25,7,0)</f>
        <v>1920000</v>
      </c>
      <c r="AI193" s="51" t="n">
        <v>3080</v>
      </c>
      <c r="AJ193" s="52" t="n">
        <v>8.8E-008</v>
      </c>
      <c r="AK193" s="34" t="n">
        <f aca="false">AD193*V193/1000000000</f>
        <v>0.000629460999342526</v>
      </c>
      <c r="AL193" s="34" t="n">
        <f aca="false">AE193*V193/1000000000</f>
        <v>0.00391328428297788</v>
      </c>
      <c r="AM193" s="34" t="n">
        <f aca="false">AF193*V193/1000000000</f>
        <v>3.20569718451256E-007</v>
      </c>
      <c r="AN193" s="34" t="n">
        <f aca="false">AG193*V193/1000000000</f>
        <v>0.00205164619808804</v>
      </c>
      <c r="AO193" s="34" t="n">
        <f aca="false">AH193*V193/1000000000</f>
        <v>6.15493859426412</v>
      </c>
      <c r="AP193" s="35" t="n">
        <f aca="false">AJ193*AI193*EXP(P193*4)</f>
        <v>0.000282101352237105</v>
      </c>
      <c r="AQ193" s="36" t="n">
        <f aca="false">AK193/W193</f>
        <v>1.72455068313021E-006</v>
      </c>
      <c r="AR193" s="37" t="n">
        <f aca="false">AL193/W193</f>
        <v>1.07213268026791E-005</v>
      </c>
      <c r="AS193" s="37" t="n">
        <f aca="false">AM193/W193</f>
        <v>8.78273201236318E-010</v>
      </c>
      <c r="AT193" s="37" t="n">
        <f aca="false">AN193/W193</f>
        <v>5.62094848791243E-006</v>
      </c>
      <c r="AU193" s="37" t="n">
        <f aca="false">AO193/W193</f>
        <v>0.0168628454637373</v>
      </c>
      <c r="AV193" s="49" t="n">
        <f aca="false">AP193/W193</f>
        <v>7.72880417087959E-007</v>
      </c>
      <c r="AW193" s="39" t="n">
        <f aca="false">AK193*1000000</f>
        <v>629.460999342526</v>
      </c>
      <c r="AX193" s="40" t="n">
        <f aca="false">AL193*1000000</f>
        <v>3913.28428297788</v>
      </c>
      <c r="AY193" s="40" t="n">
        <f aca="false">AM193*1000000</f>
        <v>0.320569718451256</v>
      </c>
      <c r="AZ193" s="40" t="n">
        <f aca="false">AN193*1000000</f>
        <v>2051.64619808804</v>
      </c>
      <c r="BA193" s="40" t="n">
        <f aca="false">AO193*1000000</f>
        <v>6154938.59426412</v>
      </c>
      <c r="BB193" s="41" t="n">
        <f aca="false">AP193*1000000</f>
        <v>282.101352237105</v>
      </c>
      <c r="BC193" s="39" t="n">
        <f aca="false">AQ193*1000000</f>
        <v>1.72455068313021</v>
      </c>
      <c r="BD193" s="40" t="n">
        <f aca="false">AR193*1000000</f>
        <v>10.7213268026791</v>
      </c>
      <c r="BE193" s="40" t="n">
        <f aca="false">AS193*1000000</f>
        <v>0.000878273201236318</v>
      </c>
      <c r="BF193" s="40" t="n">
        <f aca="false">AT193*1000000</f>
        <v>5.62094848791243</v>
      </c>
      <c r="BG193" s="40" t="n">
        <f aca="false">AU193*1000000</f>
        <v>16862.8454637373</v>
      </c>
      <c r="BH193" s="41" t="n">
        <f aca="false">AV193*1000000</f>
        <v>0.772880417087959</v>
      </c>
      <c r="BI193" s="0" t="n">
        <v>0.1</v>
      </c>
      <c r="BJ193" s="0" t="n">
        <f aca="false">R193*BI193</f>
        <v>320.569718451256</v>
      </c>
      <c r="BK193" s="0" t="n">
        <v>0.1</v>
      </c>
      <c r="BL193" s="0" t="n">
        <f aca="false">AI193*BK193</f>
        <v>308</v>
      </c>
      <c r="BM193" s="45" t="n">
        <v>187.562005220738</v>
      </c>
      <c r="BN193" s="45" t="n">
        <v>1012.03746873145</v>
      </c>
      <c r="BO193" s="45" t="n">
        <v>0</v>
      </c>
      <c r="BP193" s="45" t="n">
        <v>256</v>
      </c>
      <c r="BQ193" s="45" t="n">
        <v>384000</v>
      </c>
      <c r="BR193" s="0" t="n">
        <f aca="false">AJ193*0.1</f>
        <v>8.8E-009</v>
      </c>
      <c r="BS193" s="0" t="n">
        <f aca="false">((((BJ193/R193)^2)+((BM193/AD193)^2))^(1/2))*AK193</f>
        <v>0.000604552898624254</v>
      </c>
      <c r="BT193" s="0" t="n">
        <f aca="false">((((BJ193/R193)^2)+((BN193/AE193)^2))^(1/2))*AL193</f>
        <v>0.00326780161718807</v>
      </c>
      <c r="BU193" s="0" t="n">
        <f aca="false">((((BJ193/R193)^2)+((BO193/AF193)^2))^(1/2))*AM193</f>
        <v>3.20569718451256E-008</v>
      </c>
      <c r="BV193" s="0" t="n">
        <f aca="false">((((BJ193/R193)^2)+((BP193/AG193)^2))^(1/2))*AN193</f>
        <v>0.000845915398111388</v>
      </c>
      <c r="BW193" s="0" t="n">
        <f aca="false">((((BJ193/R193)^2)+((BQ193/AH193)^2))^(1/2))*AO193</f>
        <v>1.37628610941116</v>
      </c>
      <c r="BX193" s="46" t="n">
        <f aca="false">((((BL193/AI193)^2)+((BR193/AJ193)^2))^(1/2))*AP193</f>
        <v>3.98951558297503E-005</v>
      </c>
    </row>
    <row r="194" customFormat="false" ht="30" hidden="false" customHeight="true" outlineLevel="0" collapsed="false">
      <c r="A194" s="24" t="n">
        <v>4.63441666666667</v>
      </c>
      <c r="B194" s="24" t="n">
        <v>-74.1224833333333</v>
      </c>
      <c r="C194" s="47" t="n">
        <v>27</v>
      </c>
      <c r="D194" s="47" t="n">
        <v>28</v>
      </c>
      <c r="E194" s="47" t="n">
        <v>1862</v>
      </c>
      <c r="F194" s="27" t="s">
        <v>562</v>
      </c>
      <c r="G194" s="28" t="s">
        <v>563</v>
      </c>
      <c r="H194" s="27" t="s">
        <v>564</v>
      </c>
      <c r="I194" s="28" t="s">
        <v>155</v>
      </c>
      <c r="J194" s="28" t="s">
        <v>76</v>
      </c>
      <c r="K194" s="28" t="n">
        <v>1.8</v>
      </c>
      <c r="L194" s="28"/>
      <c r="M194" s="28" t="n">
        <v>1998</v>
      </c>
      <c r="N194" s="29" t="s">
        <v>67</v>
      </c>
      <c r="O194" s="29" t="s">
        <v>415</v>
      </c>
      <c r="P194" s="53" t="n">
        <v>0.01</v>
      </c>
      <c r="Q194" s="31" t="n">
        <v>3080</v>
      </c>
      <c r="R194" s="31" t="n">
        <v>3205.69718451256</v>
      </c>
      <c r="S194" s="29" t="s">
        <v>69</v>
      </c>
      <c r="T194" s="29"/>
      <c r="U194" s="29"/>
      <c r="V194" s="48" t="n">
        <f aca="false">IF(S194="m3_año",R194,IF(OR(O194="CG1",O194="CG3",O194="HG2"),T194,R194))</f>
        <v>3205.69718451256</v>
      </c>
      <c r="W194" s="28" t="n">
        <v>365</v>
      </c>
      <c r="X194" s="32" t="s">
        <v>98</v>
      </c>
      <c r="Y194" s="28"/>
      <c r="Z194" s="28" t="n">
        <v>2920</v>
      </c>
      <c r="AA194" s="32" t="s">
        <v>565</v>
      </c>
      <c r="AB194" s="32" t="s">
        <v>311</v>
      </c>
      <c r="AC194" s="33" t="s">
        <v>72</v>
      </c>
      <c r="AD194" s="33" t="n">
        <f aca="false">VLOOKUP($O194,Parámetros!$B$4:$H$25,3,0)</f>
        <v>196.356974196937</v>
      </c>
      <c r="AE194" s="33" t="n">
        <f aca="false">VLOOKUP($O194,Parámetros!$B$4:$H$25,4,0)</f>
        <v>1220.72799074218</v>
      </c>
      <c r="AF194" s="33" t="n">
        <f aca="false">VLOOKUP($O194,Parámetros!$B$4:$H$25,5,0)</f>
        <v>0.1</v>
      </c>
      <c r="AG194" s="33" t="n">
        <f aca="false">VLOOKUP($O194,Parámetros!$B$4:$H$25,6,0)</f>
        <v>640</v>
      </c>
      <c r="AH194" s="33" t="n">
        <f aca="false">VLOOKUP($O194,Parámetros!$B$4:$H$25,7,0)</f>
        <v>1920000</v>
      </c>
      <c r="AI194" s="51" t="n">
        <v>3080</v>
      </c>
      <c r="AJ194" s="52" t="n">
        <v>8.8E-008</v>
      </c>
      <c r="AK194" s="34" t="n">
        <f aca="false">AD194*V194/1000000000</f>
        <v>0.000629460999342526</v>
      </c>
      <c r="AL194" s="34" t="n">
        <f aca="false">AE194*V194/1000000000</f>
        <v>0.00391328428297788</v>
      </c>
      <c r="AM194" s="34" t="n">
        <f aca="false">AF194*V194/1000000000</f>
        <v>3.20569718451256E-007</v>
      </c>
      <c r="AN194" s="34" t="n">
        <f aca="false">AG194*V194/1000000000</f>
        <v>0.00205164619808804</v>
      </c>
      <c r="AO194" s="34" t="n">
        <f aca="false">AH194*V194/1000000000</f>
        <v>6.15493859426412</v>
      </c>
      <c r="AP194" s="35" t="n">
        <f aca="false">AJ194*AI194*EXP(P194*4)</f>
        <v>0.000282101352237105</v>
      </c>
      <c r="AQ194" s="36" t="n">
        <f aca="false">AK194/W194</f>
        <v>1.72455068313021E-006</v>
      </c>
      <c r="AR194" s="37" t="n">
        <f aca="false">AL194/W194</f>
        <v>1.07213268026791E-005</v>
      </c>
      <c r="AS194" s="37" t="n">
        <f aca="false">AM194/W194</f>
        <v>8.78273201236318E-010</v>
      </c>
      <c r="AT194" s="37" t="n">
        <f aca="false">AN194/W194</f>
        <v>5.62094848791243E-006</v>
      </c>
      <c r="AU194" s="37" t="n">
        <f aca="false">AO194/W194</f>
        <v>0.0168628454637373</v>
      </c>
      <c r="AV194" s="49" t="n">
        <f aca="false">AP194/W194</f>
        <v>7.72880417087959E-007</v>
      </c>
      <c r="AW194" s="39" t="n">
        <f aca="false">AK194*1000000</f>
        <v>629.460999342526</v>
      </c>
      <c r="AX194" s="40" t="n">
        <f aca="false">AL194*1000000</f>
        <v>3913.28428297788</v>
      </c>
      <c r="AY194" s="40" t="n">
        <f aca="false">AM194*1000000</f>
        <v>0.320569718451256</v>
      </c>
      <c r="AZ194" s="40" t="n">
        <f aca="false">AN194*1000000</f>
        <v>2051.64619808804</v>
      </c>
      <c r="BA194" s="40" t="n">
        <f aca="false">AO194*1000000</f>
        <v>6154938.59426412</v>
      </c>
      <c r="BB194" s="41" t="n">
        <f aca="false">AP194*1000000</f>
        <v>282.101352237105</v>
      </c>
      <c r="BC194" s="39" t="n">
        <f aca="false">AQ194*1000000</f>
        <v>1.72455068313021</v>
      </c>
      <c r="BD194" s="40" t="n">
        <f aca="false">AR194*1000000</f>
        <v>10.7213268026791</v>
      </c>
      <c r="BE194" s="40" t="n">
        <f aca="false">AS194*1000000</f>
        <v>0.000878273201236318</v>
      </c>
      <c r="BF194" s="40" t="n">
        <f aca="false">AT194*1000000</f>
        <v>5.62094848791243</v>
      </c>
      <c r="BG194" s="40" t="n">
        <f aca="false">AU194*1000000</f>
        <v>16862.8454637373</v>
      </c>
      <c r="BH194" s="41" t="n">
        <f aca="false">AV194*1000000</f>
        <v>0.772880417087959</v>
      </c>
      <c r="BI194" s="0" t="n">
        <v>0.1</v>
      </c>
      <c r="BJ194" s="0" t="n">
        <f aca="false">R194*BI194</f>
        <v>320.569718451256</v>
      </c>
      <c r="BK194" s="0" t="n">
        <v>0.1</v>
      </c>
      <c r="BL194" s="0" t="n">
        <f aca="false">AI194*BK194</f>
        <v>308</v>
      </c>
      <c r="BM194" s="45" t="n">
        <v>187.562005220738</v>
      </c>
      <c r="BN194" s="45" t="n">
        <v>1012.03746873145</v>
      </c>
      <c r="BO194" s="45" t="n">
        <v>0</v>
      </c>
      <c r="BP194" s="45" t="n">
        <v>256</v>
      </c>
      <c r="BQ194" s="45" t="n">
        <v>384000</v>
      </c>
      <c r="BR194" s="0" t="n">
        <f aca="false">AJ194*0.1</f>
        <v>8.8E-009</v>
      </c>
      <c r="BS194" s="0" t="n">
        <f aca="false">((((BJ194/R194)^2)+((BM194/AD194)^2))^(1/2))*AK194</f>
        <v>0.000604552898624254</v>
      </c>
      <c r="BT194" s="0" t="n">
        <f aca="false">((((BJ194/R194)^2)+((BN194/AE194)^2))^(1/2))*AL194</f>
        <v>0.00326780161718807</v>
      </c>
      <c r="BU194" s="0" t="n">
        <f aca="false">((((BJ194/R194)^2)+((BO194/AF194)^2))^(1/2))*AM194</f>
        <v>3.20569718451256E-008</v>
      </c>
      <c r="BV194" s="0" t="n">
        <f aca="false">((((BJ194/R194)^2)+((BP194/AG194)^2))^(1/2))*AN194</f>
        <v>0.000845915398111388</v>
      </c>
      <c r="BW194" s="0" t="n">
        <f aca="false">((((BJ194/R194)^2)+((BQ194/AH194)^2))^(1/2))*AO194</f>
        <v>1.37628610941116</v>
      </c>
      <c r="BX194" s="46" t="n">
        <f aca="false">((((BL194/AI194)^2)+((BR194/AJ194)^2))^(1/2))*AP194</f>
        <v>3.98951558297503E-005</v>
      </c>
    </row>
    <row r="195" customFormat="false" ht="30" hidden="false" customHeight="true" outlineLevel="0" collapsed="false">
      <c r="A195" s="24" t="n">
        <v>4.63684784445427</v>
      </c>
      <c r="B195" s="24" t="n">
        <v>-74.1235798561688</v>
      </c>
      <c r="C195" s="47" t="n">
        <v>26</v>
      </c>
      <c r="D195" s="47" t="n">
        <v>28</v>
      </c>
      <c r="E195" s="47" t="n">
        <v>1861</v>
      </c>
      <c r="F195" s="27" t="s">
        <v>567</v>
      </c>
      <c r="G195" s="28" t="s">
        <v>568</v>
      </c>
      <c r="H195" s="27" t="s">
        <v>569</v>
      </c>
      <c r="I195" s="28" t="s">
        <v>155</v>
      </c>
      <c r="J195" s="28" t="s">
        <v>65</v>
      </c>
      <c r="K195" s="28" t="n">
        <v>100</v>
      </c>
      <c r="L195" s="28"/>
      <c r="M195" s="28" t="n">
        <v>1999</v>
      </c>
      <c r="N195" s="29" t="s">
        <v>67</v>
      </c>
      <c r="O195" s="29" t="s">
        <v>68</v>
      </c>
      <c r="P195" s="53" t="n">
        <v>0.013557806644477</v>
      </c>
      <c r="Q195" s="31" t="n">
        <v>71526</v>
      </c>
      <c r="R195" s="31" t="n">
        <v>75512.0500281652</v>
      </c>
      <c r="S195" s="29" t="s">
        <v>69</v>
      </c>
      <c r="T195" s="29"/>
      <c r="U195" s="29"/>
      <c r="V195" s="48" t="n">
        <f aca="false">IF(S195="m3_año",R195,IF(OR(O195="CG1",O195="CG3",O195="HG2"),T195,R195))</f>
        <v>75512.0500281652</v>
      </c>
      <c r="W195" s="28" t="n">
        <v>365</v>
      </c>
      <c r="X195" s="32" t="s">
        <v>98</v>
      </c>
      <c r="Y195" s="28"/>
      <c r="Z195" s="28" t="n">
        <v>2920</v>
      </c>
      <c r="AA195" s="32"/>
      <c r="AB195" s="32" t="s">
        <v>311</v>
      </c>
      <c r="AC195" s="33" t="s">
        <v>72</v>
      </c>
      <c r="AD195" s="33" t="n">
        <f aca="false">VLOOKUP($O195,Parámetros!$B$4:$H$25,3,0)</f>
        <v>46.3856216091623</v>
      </c>
      <c r="AE195" s="33" t="n">
        <f aca="false">VLOOKUP($O195,Parámetros!$B$4:$H$25,4,0)</f>
        <v>1074.85364414012</v>
      </c>
      <c r="AF195" s="33" t="n">
        <f aca="false">VLOOKUP($O195,Parámetros!$B$4:$H$25,5,0)</f>
        <v>5.41099102083891</v>
      </c>
      <c r="AG195" s="33" t="n">
        <f aca="false">VLOOKUP($O195,Parámetros!$B$4:$H$25,6,0)</f>
        <v>1344</v>
      </c>
      <c r="AH195" s="33" t="n">
        <f aca="false">VLOOKUP($O195,Parámetros!$B$4:$H$25,7,0)</f>
        <v>1920000</v>
      </c>
      <c r="AI195" s="51" t="n">
        <v>71526</v>
      </c>
      <c r="AJ195" s="52" t="n">
        <v>8.8E-008</v>
      </c>
      <c r="AK195" s="34" t="n">
        <f aca="false">AD195*V195/1000000000</f>
        <v>0.0035026733795386</v>
      </c>
      <c r="AL195" s="34" t="n">
        <f aca="false">AE195*V195/1000000000</f>
        <v>0.0811644021492644</v>
      </c>
      <c r="AM195" s="34" t="n">
        <f aca="false">AF195*V195/1000000000</f>
        <v>0.000408595024667541</v>
      </c>
      <c r="AN195" s="34" t="n">
        <f aca="false">AG195*V195/1000000000</f>
        <v>0.101488195237854</v>
      </c>
      <c r="AO195" s="34" t="n">
        <f aca="false">AH195*V195/1000000000</f>
        <v>144.983136054077</v>
      </c>
      <c r="AP195" s="35" t="n">
        <f aca="false">AJ195*AI195*EXP(P195*4)</f>
        <v>0.00664506040247854</v>
      </c>
      <c r="AQ195" s="36" t="n">
        <f aca="false">AK195/W195</f>
        <v>9.59636542339344E-006</v>
      </c>
      <c r="AR195" s="37" t="n">
        <f aca="false">AL195/W195</f>
        <v>0.000222368225066478</v>
      </c>
      <c r="AS195" s="37" t="n">
        <f aca="false">AM195/W195</f>
        <v>1.11943842374669E-006</v>
      </c>
      <c r="AT195" s="37" t="n">
        <f aca="false">AN195/W195</f>
        <v>0.000278049849966723</v>
      </c>
      <c r="AU195" s="37" t="n">
        <f aca="false">AO195/W195</f>
        <v>0.397214071381033</v>
      </c>
      <c r="AV195" s="49" t="n">
        <f aca="false">AP195/W195</f>
        <v>1.82056449382974E-005</v>
      </c>
      <c r="AW195" s="39" t="n">
        <f aca="false">AK195*1000000</f>
        <v>3502.6733795386</v>
      </c>
      <c r="AX195" s="40" t="n">
        <f aca="false">AL195*1000000</f>
        <v>81164.4021492644</v>
      </c>
      <c r="AY195" s="40" t="n">
        <f aca="false">AM195*1000000</f>
        <v>408.595024667541</v>
      </c>
      <c r="AZ195" s="40" t="n">
        <f aca="false">AN195*1000000</f>
        <v>101488.195237854</v>
      </c>
      <c r="BA195" s="40" t="n">
        <f aca="false">AO195*1000000</f>
        <v>144983136.054077</v>
      </c>
      <c r="BB195" s="41" t="n">
        <f aca="false">AP195*1000000</f>
        <v>6645.06040247854</v>
      </c>
      <c r="BC195" s="39" t="n">
        <f aca="false">AQ195*1000000</f>
        <v>9.59636542339344</v>
      </c>
      <c r="BD195" s="40" t="n">
        <f aca="false">AR195*1000000</f>
        <v>222.368225066478</v>
      </c>
      <c r="BE195" s="40" t="n">
        <f aca="false">AS195*1000000</f>
        <v>1.11943842374669</v>
      </c>
      <c r="BF195" s="40" t="n">
        <f aca="false">AT195*1000000</f>
        <v>278.049849966723</v>
      </c>
      <c r="BG195" s="40" t="n">
        <f aca="false">AU195*1000000</f>
        <v>397214.071381033</v>
      </c>
      <c r="BH195" s="41" t="n">
        <f aca="false">AV195*1000000</f>
        <v>18.2056449382974</v>
      </c>
      <c r="BI195" s="0" t="n">
        <v>0.1</v>
      </c>
      <c r="BJ195" s="0" t="n">
        <f aca="false">R195*BI195</f>
        <v>7551.20500281652</v>
      </c>
      <c r="BK195" s="0" t="n">
        <v>0.1</v>
      </c>
      <c r="BL195" s="0" t="n">
        <f aca="false">AI195*BK195</f>
        <v>7152.6</v>
      </c>
      <c r="BM195" s="45" t="n">
        <v>17.6498016718255</v>
      </c>
      <c r="BN195" s="45" t="n">
        <v>910.91550745518</v>
      </c>
      <c r="BO195" s="45" t="n">
        <v>5.31099102083891</v>
      </c>
      <c r="BP195" s="45" t="n">
        <v>537.6</v>
      </c>
      <c r="BQ195" s="45" t="n">
        <v>384000</v>
      </c>
      <c r="BR195" s="0" t="n">
        <f aca="false">AJ195*0.1</f>
        <v>8.8E-009</v>
      </c>
      <c r="BS195" s="0" t="n">
        <f aca="false">((((BJ195/R195)^2)+((BM195/AD195)^2))^(1/2))*AK195</f>
        <v>0.00137803131173006</v>
      </c>
      <c r="BT195" s="0" t="n">
        <f aca="false">((((BJ195/R195)^2)+((BN195/AE195)^2))^(1/2))*AL195</f>
        <v>0.0692623001496204</v>
      </c>
      <c r="BU195" s="0" t="n">
        <f aca="false">((((BJ195/R195)^2)+((BO195/AF195)^2))^(1/2))*AM195</f>
        <v>0.000403119888163685</v>
      </c>
      <c r="BV195" s="0" t="n">
        <f aca="false">((((BJ195/R195)^2)+((BP195/AG195)^2))^(1/2))*AN195</f>
        <v>0.041844654871898</v>
      </c>
      <c r="BW195" s="0" t="n">
        <f aca="false">((((BJ195/R195)^2)+((BQ195/AH195)^2))^(1/2))*AO195</f>
        <v>32.4192147808017</v>
      </c>
      <c r="BX195" s="46" t="n">
        <f aca="false">((((BL195/AI195)^2)+((BR195/AJ195)^2))^(1/2))*AP195</f>
        <v>0.000939753454397357</v>
      </c>
    </row>
    <row r="196" customFormat="false" ht="30" hidden="false" customHeight="true" outlineLevel="0" collapsed="false">
      <c r="A196" s="24" t="n">
        <v>4.63684784445427</v>
      </c>
      <c r="B196" s="24" t="n">
        <v>-74.1235798561688</v>
      </c>
      <c r="C196" s="47" t="n">
        <v>26</v>
      </c>
      <c r="D196" s="47" t="n">
        <v>28</v>
      </c>
      <c r="E196" s="47" t="n">
        <v>1861</v>
      </c>
      <c r="F196" s="27" t="s">
        <v>567</v>
      </c>
      <c r="G196" s="28" t="s">
        <v>568</v>
      </c>
      <c r="H196" s="27" t="s">
        <v>569</v>
      </c>
      <c r="I196" s="28" t="s">
        <v>155</v>
      </c>
      <c r="J196" s="28" t="s">
        <v>65</v>
      </c>
      <c r="K196" s="28" t="n">
        <v>200</v>
      </c>
      <c r="L196" s="28"/>
      <c r="M196" s="28" t="n">
        <v>2002</v>
      </c>
      <c r="N196" s="29" t="s">
        <v>172</v>
      </c>
      <c r="O196" s="29" t="s">
        <v>244</v>
      </c>
      <c r="P196" s="53" t="n">
        <v>0.013557806644477</v>
      </c>
      <c r="Q196" s="31" t="n">
        <v>640000</v>
      </c>
      <c r="R196" s="31" t="n">
        <v>675666.359338223</v>
      </c>
      <c r="S196" s="29" t="s">
        <v>86</v>
      </c>
      <c r="T196" s="29" t="n">
        <f aca="false">((R196*Parámetros!$D$30)/1000)/Parámetros!$D$29</f>
        <v>553710.977457671</v>
      </c>
      <c r="U196" s="29" t="s">
        <v>69</v>
      </c>
      <c r="V196" s="48" t="n">
        <f aca="false">IF(S196="m3_año",R196,IF(OR(O196="CG1",O196="CG3",O196="HG2"),T196,R196))</f>
        <v>675666.359338223</v>
      </c>
      <c r="W196" s="28" t="n">
        <v>365</v>
      </c>
      <c r="X196" s="32" t="s">
        <v>98</v>
      </c>
      <c r="Y196" s="28"/>
      <c r="Z196" s="28" t="n">
        <v>2920</v>
      </c>
      <c r="AA196" s="32" t="s">
        <v>570</v>
      </c>
      <c r="AB196" s="32" t="s">
        <v>311</v>
      </c>
      <c r="AC196" s="33" t="s">
        <v>246</v>
      </c>
      <c r="AD196" s="33" t="n">
        <f aca="false">VLOOKUP($O196,Parámetros!$B$4:$H$25,3,0)</f>
        <v>5.87787643204989</v>
      </c>
      <c r="AE196" s="33" t="n">
        <f aca="false">VLOOKUP($O196,Parámetros!$B$4:$H$25,4,0)</f>
        <v>7.61681695814629</v>
      </c>
      <c r="AF196" s="33" t="n">
        <f aca="false">VLOOKUP($O196,Parámetros!$B$4:$H$25,5,0)</f>
        <v>22.1296397414769</v>
      </c>
      <c r="AG196" s="33" t="n">
        <f aca="false">VLOOKUP($O196,Parámetros!$B$4:$H$25,6,0)</f>
        <v>0.3</v>
      </c>
      <c r="AH196" s="33" t="n">
        <f aca="false">VLOOKUP($O196,Parámetros!$B$4:$H$25,7,0)</f>
        <v>2840</v>
      </c>
      <c r="AI196" s="51" t="n">
        <v>640000</v>
      </c>
      <c r="AJ196" s="2" t="n">
        <v>2E-005</v>
      </c>
      <c r="AK196" s="34" t="n">
        <f aca="false">AD196*V196/1000000000</f>
        <v>0.00397148336948309</v>
      </c>
      <c r="AL196" s="34" t="n">
        <f aca="false">AE196*V196/1000000000</f>
        <v>0.00514642698385634</v>
      </c>
      <c r="AM196" s="34" t="n">
        <f aca="false">AF196*V196/1000000000</f>
        <v>0.0149522531175902</v>
      </c>
      <c r="AN196" s="34" t="n">
        <f aca="false">AG196*V196/1000000000</f>
        <v>0.000202699907801467</v>
      </c>
      <c r="AO196" s="34" t="n">
        <f aca="false">AH196*V196/1000000000</f>
        <v>1.91889246052055</v>
      </c>
      <c r="AP196" s="35" t="n">
        <f aca="false">AJ196*AI196*EXP(P196*4)</f>
        <v>13.5133271867645</v>
      </c>
      <c r="AQ196" s="36" t="n">
        <f aca="false">AK196/W196</f>
        <v>1.08807763547482E-005</v>
      </c>
      <c r="AR196" s="37" t="n">
        <f aca="false">AL196/W196</f>
        <v>1.40997999557708E-005</v>
      </c>
      <c r="AS196" s="37" t="n">
        <f aca="false">AM196/W196</f>
        <v>4.09650770344936E-005</v>
      </c>
      <c r="AT196" s="37" t="n">
        <f aca="false">AN196/W196</f>
        <v>5.55342213154704E-007</v>
      </c>
      <c r="AU196" s="37" t="n">
        <f aca="false">AO196/W196</f>
        <v>0.00525723961786453</v>
      </c>
      <c r="AV196" s="49" t="n">
        <f aca="false">AP196/W196</f>
        <v>0.0370228142103136</v>
      </c>
      <c r="AW196" s="39" t="n">
        <f aca="false">AK196*1000000</f>
        <v>3971.48336948309</v>
      </c>
      <c r="AX196" s="40" t="n">
        <f aca="false">AL196*1000000</f>
        <v>5146.42698385634</v>
      </c>
      <c r="AY196" s="40" t="n">
        <f aca="false">AM196*1000000</f>
        <v>14952.2531175902</v>
      </c>
      <c r="AZ196" s="40" t="n">
        <f aca="false">AN196*1000000</f>
        <v>202.699907801467</v>
      </c>
      <c r="BA196" s="40" t="n">
        <f aca="false">AO196*1000000</f>
        <v>1918892.46052055</v>
      </c>
      <c r="BB196" s="41" t="n">
        <f aca="false">AP196*1000000</f>
        <v>13513327.1867645</v>
      </c>
      <c r="BC196" s="39" t="n">
        <f aca="false">AQ196*1000000</f>
        <v>10.8807763547482</v>
      </c>
      <c r="BD196" s="40" t="n">
        <f aca="false">AR196*1000000</f>
        <v>14.0997999557708</v>
      </c>
      <c r="BE196" s="40" t="n">
        <f aca="false">AS196*1000000</f>
        <v>40.9650770344936</v>
      </c>
      <c r="BF196" s="40" t="n">
        <f aca="false">AT196*1000000</f>
        <v>0.555342213154704</v>
      </c>
      <c r="BG196" s="40" t="n">
        <f aca="false">AU196*1000000</f>
        <v>5257.23961786453</v>
      </c>
      <c r="BH196" s="41" t="n">
        <f aca="false">AV196*1000000</f>
        <v>37022.8142103136</v>
      </c>
      <c r="BI196" s="0" t="n">
        <v>0.1</v>
      </c>
      <c r="BJ196" s="0" t="n">
        <f aca="false">R196*BI196</f>
        <v>67566.6359338223</v>
      </c>
      <c r="BK196" s="0" t="n">
        <v>0.1</v>
      </c>
      <c r="BL196" s="0" t="n">
        <f aca="false">AI196*BK196</f>
        <v>64000</v>
      </c>
      <c r="BM196" s="45" t="n">
        <v>4.12476460504249</v>
      </c>
      <c r="BN196" s="45" t="n">
        <v>5.03041792329344</v>
      </c>
      <c r="BO196" s="45" t="n">
        <v>17.5971907346429</v>
      </c>
      <c r="BP196" s="45" t="n">
        <v>0.12</v>
      </c>
      <c r="BQ196" s="45" t="n">
        <v>2840</v>
      </c>
      <c r="BR196" s="0" t="n">
        <f aca="false">AJ196*0.1</f>
        <v>2E-006</v>
      </c>
      <c r="BS196" s="0" t="n">
        <f aca="false">((((BJ196/R196)^2)+((BM196/AD196)^2))^(1/2))*AK196</f>
        <v>0.00281511970444947</v>
      </c>
      <c r="BT196" s="0" t="n">
        <f aca="false">((((BJ196/R196)^2)+((BN196/AE196)^2))^(1/2))*AL196</f>
        <v>0.00343762573130422</v>
      </c>
      <c r="BU196" s="0" t="n">
        <f aca="false">((((BJ196/R196)^2)+((BO196/AF196)^2))^(1/2))*AM196</f>
        <v>0.0119834782665315</v>
      </c>
      <c r="BV196" s="0" t="n">
        <f aca="false">((((BJ196/R196)^2)+((BP196/AG196)^2))^(1/2))*AN196</f>
        <v>8.35753130168409E-005</v>
      </c>
      <c r="BW196" s="0" t="n">
        <f aca="false">((((BJ196/R196)^2)+((BQ196/AH196)^2))^(1/2))*AO196</f>
        <v>1.92846305585382</v>
      </c>
      <c r="BX196" s="46" t="n">
        <f aca="false">((((BL196/AI196)^2)+((BR196/AJ196)^2))^(1/2))*AP196</f>
        <v>1.91107305803074</v>
      </c>
    </row>
    <row r="197" customFormat="false" ht="45" hidden="false" customHeight="true" outlineLevel="0" collapsed="false">
      <c r="A197" s="24" t="n">
        <v>4.63684784445427</v>
      </c>
      <c r="B197" s="24" t="n">
        <v>-74.1235798561688</v>
      </c>
      <c r="C197" s="47" t="n">
        <v>26</v>
      </c>
      <c r="D197" s="47" t="n">
        <v>28</v>
      </c>
      <c r="E197" s="47" t="n">
        <v>1861</v>
      </c>
      <c r="F197" s="27" t="s">
        <v>567</v>
      </c>
      <c r="G197" s="28" t="s">
        <v>568</v>
      </c>
      <c r="H197" s="27" t="s">
        <v>569</v>
      </c>
      <c r="I197" s="28" t="s">
        <v>155</v>
      </c>
      <c r="J197" s="28" t="s">
        <v>76</v>
      </c>
      <c r="K197" s="28" t="n">
        <v>85.5</v>
      </c>
      <c r="L197" s="28"/>
      <c r="M197" s="28" t="n">
        <v>2008</v>
      </c>
      <c r="N197" s="29" t="s">
        <v>67</v>
      </c>
      <c r="O197" s="29" t="s">
        <v>145</v>
      </c>
      <c r="P197" s="53" t="n">
        <v>0.013557806644477</v>
      </c>
      <c r="Q197" s="31" t="n">
        <v>1200</v>
      </c>
      <c r="R197" s="31" t="n">
        <v>1266.87442375917</v>
      </c>
      <c r="S197" s="29" t="s">
        <v>69</v>
      </c>
      <c r="T197" s="29"/>
      <c r="U197" s="29"/>
      <c r="V197" s="48" t="n">
        <f aca="false">IF(S197="m3_año",R197,IF(OR(O197="CG1",O197="CG3",O197="HG2"),T197,R197))</f>
        <v>1266.87442375917</v>
      </c>
      <c r="W197" s="28" t="n">
        <v>365</v>
      </c>
      <c r="X197" s="32" t="s">
        <v>98</v>
      </c>
      <c r="Y197" s="28"/>
      <c r="Z197" s="28" t="n">
        <v>2920</v>
      </c>
      <c r="AA197" s="32" t="s">
        <v>571</v>
      </c>
      <c r="AB197" s="32" t="s">
        <v>311</v>
      </c>
      <c r="AC197" s="33" t="s">
        <v>72</v>
      </c>
      <c r="AD197" s="33" t="n">
        <f aca="false">VLOOKUP($O197,Parámetros!$B$4:$H$25,3,0)</f>
        <v>196.356974196937</v>
      </c>
      <c r="AE197" s="33" t="n">
        <f aca="false">VLOOKUP($O197,Parámetros!$B$4:$H$25,4,0)</f>
        <v>1220.72799074218</v>
      </c>
      <c r="AF197" s="33" t="n">
        <f aca="false">VLOOKUP($O197,Parámetros!$B$4:$H$25,5,0)</f>
        <v>69.6558973259153</v>
      </c>
      <c r="AG197" s="33" t="n">
        <f aca="false">VLOOKUP($O197,Parámetros!$B$4:$H$25,6,0)</f>
        <v>640</v>
      </c>
      <c r="AH197" s="33" t="n">
        <f aca="false">VLOOKUP($O197,Parámetros!$B$4:$H$25,7,0)</f>
        <v>1920000</v>
      </c>
      <c r="AI197" s="2" t="n">
        <v>1159.09146341463</v>
      </c>
      <c r="AJ197" s="2" t="n">
        <v>0.000142</v>
      </c>
      <c r="AK197" s="34" t="n">
        <f aca="false">AD197*V197/1000000000</f>
        <v>0.000248759628536839</v>
      </c>
      <c r="AL197" s="34" t="n">
        <f aca="false">AE197*V197/1000000000</f>
        <v>0.00154650906983819</v>
      </c>
      <c r="AM197" s="34" t="n">
        <f aca="false">AF197*V197/1000000000</f>
        <v>8.82452747861969E-005</v>
      </c>
      <c r="AN197" s="34" t="n">
        <f aca="false">AG197*V197/1000000000</f>
        <v>0.000810799631205869</v>
      </c>
      <c r="AO197" s="34" t="n">
        <f aca="false">AH197*V197/1000000000</f>
        <v>2.43239889361761</v>
      </c>
      <c r="AP197" s="35" t="n">
        <f aca="false">AJ197*AI197*EXP(P197*4)</f>
        <v>0.17376342735938</v>
      </c>
      <c r="AQ197" s="36" t="n">
        <f aca="false">AK197/W197</f>
        <v>6.81533228868052E-007</v>
      </c>
      <c r="AR197" s="37" t="n">
        <f aca="false">AL197/W197</f>
        <v>4.23701115024161E-006</v>
      </c>
      <c r="AS197" s="37" t="n">
        <f aca="false">AM197/W197</f>
        <v>2.41767876126567E-007</v>
      </c>
      <c r="AT197" s="37" t="n">
        <f aca="false">AN197/W197</f>
        <v>2.22136885261882E-006</v>
      </c>
      <c r="AU197" s="37" t="n">
        <f aca="false">AO197/W197</f>
        <v>0.00666410655785646</v>
      </c>
      <c r="AV197" s="49" t="n">
        <f aca="false">AP197/W197</f>
        <v>0.000476064184546247</v>
      </c>
      <c r="AW197" s="39" t="n">
        <f aca="false">AK197*1000000</f>
        <v>248.759628536839</v>
      </c>
      <c r="AX197" s="40" t="n">
        <f aca="false">AL197*1000000</f>
        <v>1546.50906983819</v>
      </c>
      <c r="AY197" s="40" t="n">
        <f aca="false">AM197*1000000</f>
        <v>88.2452747861969</v>
      </c>
      <c r="AZ197" s="40" t="n">
        <f aca="false">AN197*1000000</f>
        <v>810.799631205869</v>
      </c>
      <c r="BA197" s="40" t="n">
        <f aca="false">AO197*1000000</f>
        <v>2432398.89361761</v>
      </c>
      <c r="BB197" s="41" t="n">
        <f aca="false">AP197*1000000</f>
        <v>173763.42735938</v>
      </c>
      <c r="BC197" s="39" t="n">
        <f aca="false">AQ197*1000000</f>
        <v>0.681533228868051</v>
      </c>
      <c r="BD197" s="40" t="n">
        <f aca="false">AR197*1000000</f>
        <v>4.23701115024161</v>
      </c>
      <c r="BE197" s="40" t="n">
        <f aca="false">AS197*1000000</f>
        <v>0.241767876126567</v>
      </c>
      <c r="BF197" s="40" t="n">
        <f aca="false">AT197*1000000</f>
        <v>2.22136885261882</v>
      </c>
      <c r="BG197" s="40" t="n">
        <f aca="false">AU197*1000000</f>
        <v>6664.10655785646</v>
      </c>
      <c r="BH197" s="41" t="n">
        <f aca="false">AV197*1000000</f>
        <v>476.064184546247</v>
      </c>
      <c r="BI197" s="0" t="n">
        <v>0.1</v>
      </c>
      <c r="BJ197" s="0" t="n">
        <f aca="false">R197*BI197</f>
        <v>126.687442375917</v>
      </c>
      <c r="BK197" s="0" t="n">
        <v>0.1</v>
      </c>
      <c r="BL197" s="0" t="n">
        <f aca="false">AI197*BK197</f>
        <v>115.909146341463</v>
      </c>
      <c r="BM197" s="45" t="n">
        <v>187.562005220738</v>
      </c>
      <c r="BN197" s="45" t="n">
        <v>1012.03746873145</v>
      </c>
      <c r="BO197" s="45" t="n">
        <v>69.5558973259153</v>
      </c>
      <c r="BP197" s="45" t="n">
        <v>256</v>
      </c>
      <c r="BQ197" s="45" t="n">
        <v>384000</v>
      </c>
      <c r="BR197" s="0" t="n">
        <f aca="false">AJ197*0.1</f>
        <v>1.42E-005</v>
      </c>
      <c r="BS197" s="0" t="n">
        <f aca="false">((((BJ197/R197)^2)+((BM197/AD197)^2))^(1/2))*AK197</f>
        <v>0.000238916080026752</v>
      </c>
      <c r="BT197" s="0" t="n">
        <f aca="false">((((BJ197/R197)^2)+((BN197/AE197)^2))^(1/2))*AL197</f>
        <v>0.0012914177642028</v>
      </c>
      <c r="BU197" s="0" t="n">
        <f aca="false">((((BJ197/R197)^2)+((BO197/AF197)^2))^(1/2))*AM197</f>
        <v>8.85593457557784E-005</v>
      </c>
      <c r="BV197" s="0" t="n">
        <f aca="false">((((BJ197/R197)^2)+((BP197/AG197)^2))^(1/2))*AN197</f>
        <v>0.000334301252067364</v>
      </c>
      <c r="BW197" s="0" t="n">
        <f aca="false">((((BJ197/R197)^2)+((BQ197/AH197)^2))^(1/2))*AO197</f>
        <v>0.543900927452425</v>
      </c>
      <c r="BX197" s="46" t="n">
        <f aca="false">((((BL197/AI197)^2)+((BR197/AJ197)^2))^(1/2))*AP197</f>
        <v>0.0245738595616068</v>
      </c>
    </row>
    <row r="198" customFormat="false" ht="14" hidden="false" customHeight="false" outlineLevel="0" collapsed="false">
      <c r="A198" s="24" t="n">
        <v>4.63495833135909</v>
      </c>
      <c r="B198" s="24" t="n">
        <v>-74.1232486681403</v>
      </c>
      <c r="C198" s="47" t="n">
        <v>26</v>
      </c>
      <c r="D198" s="47" t="n">
        <v>28</v>
      </c>
      <c r="E198" s="47" t="n">
        <v>1861</v>
      </c>
      <c r="F198" s="27" t="s">
        <v>572</v>
      </c>
      <c r="G198" s="28" t="s">
        <v>573</v>
      </c>
      <c r="H198" s="27" t="s">
        <v>574</v>
      </c>
      <c r="I198" s="28" t="s">
        <v>155</v>
      </c>
      <c r="J198" s="28" t="s">
        <v>65</v>
      </c>
      <c r="K198" s="28" t="n">
        <v>15</v>
      </c>
      <c r="L198" s="28"/>
      <c r="M198" s="28" t="n">
        <v>1984</v>
      </c>
      <c r="N198" s="29" t="s">
        <v>124</v>
      </c>
      <c r="O198" s="29" t="s">
        <v>125</v>
      </c>
      <c r="P198" s="50" t="n">
        <v>0.00842863539816588</v>
      </c>
      <c r="Q198" s="31" t="n">
        <v>1</v>
      </c>
      <c r="R198" s="31" t="n">
        <v>1.03428931800236</v>
      </c>
      <c r="S198" s="4" t="s">
        <v>69</v>
      </c>
      <c r="T198" s="4"/>
      <c r="U198" s="4"/>
      <c r="V198" s="48" t="n">
        <f aca="false">IF(S198="m3_año",R198,IF(OR(O198="CG1",O198="CG3",O198="HG2"),T198,R198))</f>
        <v>1.03428931800236</v>
      </c>
      <c r="W198" s="28" t="n">
        <v>365</v>
      </c>
      <c r="X198" s="32"/>
      <c r="Y198" s="28"/>
      <c r="Z198" s="28" t="n">
        <v>0</v>
      </c>
      <c r="AA198" s="32" t="s">
        <v>575</v>
      </c>
      <c r="AB198" s="32" t="s">
        <v>311</v>
      </c>
      <c r="AC198" s="33" t="s">
        <v>72</v>
      </c>
      <c r="AD198" s="33" t="n">
        <f aca="false">VLOOKUP($O198,Parámetros!$B$4:$H$25,3,0)</f>
        <v>840000</v>
      </c>
      <c r="AE198" s="33" t="n">
        <f aca="false">VLOOKUP($O198,Parámetros!$B$4:$H$25,4,0)</f>
        <v>2400000</v>
      </c>
      <c r="AF198" s="33" t="n">
        <f aca="false">VLOOKUP($O198,Parámetros!$B$4:$H$25,5,0)</f>
        <v>1800000</v>
      </c>
      <c r="AG198" s="33" t="n">
        <f aca="false">VLOOKUP($O198,Parámetros!$B$4:$H$25,6,0)</f>
        <v>600000</v>
      </c>
      <c r="AH198" s="33" t="n">
        <f aca="false">VLOOKUP($O198,Parámetros!$B$4:$H$25,7,0)</f>
        <v>2676000000</v>
      </c>
      <c r="AI198" s="51" t="n">
        <v>1</v>
      </c>
      <c r="AJ198" s="2" t="n">
        <v>0.0912</v>
      </c>
      <c r="AK198" s="34" t="n">
        <f aca="false">AD198*V198/1000000000</f>
        <v>0.000868803027121982</v>
      </c>
      <c r="AL198" s="34" t="n">
        <f aca="false">AE198*V198/1000000000</f>
        <v>0.00248229436320566</v>
      </c>
      <c r="AM198" s="34" t="n">
        <f aca="false">AF198*V198/1000000000</f>
        <v>0.00186172077240425</v>
      </c>
      <c r="AN198" s="34" t="n">
        <f aca="false">AG198*V198/1000000000</f>
        <v>0.000620573590801416</v>
      </c>
      <c r="AO198" s="34" t="n">
        <f aca="false">AH198*V198/1000000000</f>
        <v>2.76775821497431</v>
      </c>
      <c r="AP198" s="35" t="n">
        <f aca="false">AJ198*AI198*EXP(P198*4)</f>
        <v>0.0943271858018149</v>
      </c>
      <c r="AQ198" s="36" t="n">
        <f aca="false">AK198/W198</f>
        <v>2.38028226608762E-006</v>
      </c>
      <c r="AR198" s="37" t="n">
        <f aca="false">AL198/W198</f>
        <v>6.80080647453607E-006</v>
      </c>
      <c r="AS198" s="37" t="n">
        <f aca="false">AM198/W198</f>
        <v>5.10060485590205E-006</v>
      </c>
      <c r="AT198" s="37" t="n">
        <f aca="false">AN198/W198</f>
        <v>1.70020161863402E-006</v>
      </c>
      <c r="AU198" s="37" t="n">
        <f aca="false">AO198/W198</f>
        <v>0.00758289921910771</v>
      </c>
      <c r="AV198" s="49" t="n">
        <f aca="false">AP198/W198</f>
        <v>0.00025843064603237</v>
      </c>
      <c r="AW198" s="39" t="n">
        <f aca="false">AK198*1000000</f>
        <v>868.803027121982</v>
      </c>
      <c r="AX198" s="40" t="n">
        <f aca="false">AL198*1000000</f>
        <v>2482.29436320566</v>
      </c>
      <c r="AY198" s="40" t="n">
        <f aca="false">AM198*1000000</f>
        <v>1861.72077240425</v>
      </c>
      <c r="AZ198" s="40" t="n">
        <f aca="false">AN198*1000000</f>
        <v>620.573590801416</v>
      </c>
      <c r="BA198" s="40" t="n">
        <f aca="false">AO198*1000000</f>
        <v>2767758.21497431</v>
      </c>
      <c r="BB198" s="41" t="n">
        <f aca="false">AP198*1000000</f>
        <v>94327.1858018149</v>
      </c>
      <c r="BC198" s="39" t="n">
        <f aca="false">AQ198*1000000</f>
        <v>2.38028226608762</v>
      </c>
      <c r="BD198" s="40" t="n">
        <f aca="false">AR198*1000000</f>
        <v>6.80080647453607</v>
      </c>
      <c r="BE198" s="40" t="n">
        <f aca="false">AS198*1000000</f>
        <v>5.10060485590205</v>
      </c>
      <c r="BF198" s="40" t="n">
        <f aca="false">AT198*1000000</f>
        <v>1.70020161863402</v>
      </c>
      <c r="BG198" s="40" t="n">
        <f aca="false">AU198*1000000</f>
        <v>7582.89921910771</v>
      </c>
      <c r="BH198" s="41" t="n">
        <f aca="false">AV198*1000000</f>
        <v>258.43064603237</v>
      </c>
      <c r="BI198" s="0" t="n">
        <v>0.1</v>
      </c>
      <c r="BJ198" s="0" t="n">
        <f aca="false">R198*BI198</f>
        <v>0.103428931800236</v>
      </c>
      <c r="BK198" s="0" t="n">
        <v>0.1</v>
      </c>
      <c r="BL198" s="0" t="n">
        <f aca="false">AI198*BK198</f>
        <v>0.1</v>
      </c>
      <c r="BM198" s="45" t="n">
        <v>336000</v>
      </c>
      <c r="BN198" s="45" t="n">
        <v>480000</v>
      </c>
      <c r="BO198" s="45" t="n">
        <v>360000</v>
      </c>
      <c r="BP198" s="45" t="n">
        <v>120000</v>
      </c>
      <c r="BQ198" s="45" t="n">
        <v>1070400000</v>
      </c>
      <c r="BR198" s="0" t="n">
        <f aca="false">AJ198*0.1</f>
        <v>0.00912</v>
      </c>
      <c r="BS198" s="0" t="n">
        <f aca="false">((((BJ198/R198)^2)+((BM198/AD198)^2))^(1/2))*AK198</f>
        <v>0.00035821666486803</v>
      </c>
      <c r="BT198" s="0" t="n">
        <f aca="false">((((BJ198/R198)^2)+((BN198/AE198)^2))^(1/2))*AL198</f>
        <v>0.000555057893629242</v>
      </c>
      <c r="BU198" s="0" t="n">
        <f aca="false">((((BJ198/R198)^2)+((BO198/AF198)^2))^(1/2))*AM198</f>
        <v>0.000416293420221931</v>
      </c>
      <c r="BV198" s="0" t="n">
        <f aca="false">((((BJ198/R198)^2)+((BP198/AG198)^2))^(1/2))*AN198</f>
        <v>0.00013876447340731</v>
      </c>
      <c r="BW198" s="0" t="n">
        <f aca="false">((((BJ198/R198)^2)+((BQ198/AH198)^2))^(1/2))*AO198</f>
        <v>1.14117594665101</v>
      </c>
      <c r="BX198" s="46" t="n">
        <f aca="false">((((BL198/AI198)^2)+((BR198/AJ198)^2))^(1/2))*AP198</f>
        <v>0.0133398785461413</v>
      </c>
    </row>
    <row r="199" customFormat="false" ht="15" hidden="false" customHeight="true" outlineLevel="0" collapsed="false">
      <c r="A199" s="24" t="n">
        <v>4.63495833135909</v>
      </c>
      <c r="B199" s="24" t="n">
        <v>-74.1232486681403</v>
      </c>
      <c r="C199" s="47" t="n">
        <v>26</v>
      </c>
      <c r="D199" s="47" t="n">
        <v>28</v>
      </c>
      <c r="E199" s="47" t="n">
        <v>1861</v>
      </c>
      <c r="F199" s="27" t="s">
        <v>572</v>
      </c>
      <c r="G199" s="28" t="s">
        <v>573</v>
      </c>
      <c r="H199" s="27" t="s">
        <v>574</v>
      </c>
      <c r="I199" s="28" t="s">
        <v>155</v>
      </c>
      <c r="J199" s="28" t="s">
        <v>65</v>
      </c>
      <c r="K199" s="28" t="n">
        <v>30</v>
      </c>
      <c r="L199" s="28"/>
      <c r="M199" s="28" t="n">
        <v>1983</v>
      </c>
      <c r="N199" s="29" t="s">
        <v>67</v>
      </c>
      <c r="O199" s="29" t="s">
        <v>68</v>
      </c>
      <c r="P199" s="50" t="n">
        <v>0.00842863539816588</v>
      </c>
      <c r="Q199" s="31" t="n">
        <v>78000</v>
      </c>
      <c r="R199" s="31" t="n">
        <v>80674.5668041838</v>
      </c>
      <c r="S199" s="29" t="s">
        <v>69</v>
      </c>
      <c r="T199" s="29"/>
      <c r="U199" s="29"/>
      <c r="V199" s="48" t="n">
        <f aca="false">IF(S199="m3_año",R199,IF(OR(O199="CG1",O199="CG3",O199="HG2"),T199,R199))</f>
        <v>80674.5668041838</v>
      </c>
      <c r="W199" s="28" t="n">
        <v>365</v>
      </c>
      <c r="X199" s="32" t="s">
        <v>98</v>
      </c>
      <c r="Y199" s="28"/>
      <c r="Z199" s="28" t="n">
        <v>2920</v>
      </c>
      <c r="AA199" s="32" t="s">
        <v>576</v>
      </c>
      <c r="AB199" s="32" t="s">
        <v>311</v>
      </c>
      <c r="AC199" s="33" t="s">
        <v>72</v>
      </c>
      <c r="AD199" s="33" t="n">
        <f aca="false">VLOOKUP($O199,Parámetros!$B$4:$H$25,3,0)</f>
        <v>46.3856216091623</v>
      </c>
      <c r="AE199" s="33" t="n">
        <f aca="false">VLOOKUP($O199,Parámetros!$B$4:$H$25,4,0)</f>
        <v>1074.85364414012</v>
      </c>
      <c r="AF199" s="33" t="n">
        <f aca="false">VLOOKUP($O199,Parámetros!$B$4:$H$25,5,0)</f>
        <v>5.41099102083891</v>
      </c>
      <c r="AG199" s="33" t="n">
        <f aca="false">VLOOKUP($O199,Parámetros!$B$4:$H$25,6,0)</f>
        <v>1344</v>
      </c>
      <c r="AH199" s="33" t="n">
        <f aca="false">VLOOKUP($O199,Parámetros!$B$4:$H$25,7,0)</f>
        <v>1920000</v>
      </c>
      <c r="AI199" s="51" t="n">
        <v>78000</v>
      </c>
      <c r="AJ199" s="52" t="n">
        <v>8.8E-008</v>
      </c>
      <c r="AK199" s="34" t="n">
        <f aca="false">AD199*V199/1000000000</f>
        <v>0.00374213992926196</v>
      </c>
      <c r="AL199" s="34" t="n">
        <f aca="false">AE199*V199/1000000000</f>
        <v>0.0867133521189025</v>
      </c>
      <c r="AM199" s="34" t="n">
        <f aca="false">AF199*V199/1000000000</f>
        <v>0.000436529356587507</v>
      </c>
      <c r="AN199" s="34" t="n">
        <f aca="false">AG199*V199/1000000000</f>
        <v>0.108426617784823</v>
      </c>
      <c r="AO199" s="34" t="n">
        <f aca="false">AH199*V199/1000000000</f>
        <v>154.895168264033</v>
      </c>
      <c r="AP199" s="35" t="n">
        <f aca="false">AJ199*AI199*EXP(P199*4)</f>
        <v>0.00709936187876817</v>
      </c>
      <c r="AQ199" s="36" t="n">
        <f aca="false">AK199/W199</f>
        <v>1.02524381623615E-005</v>
      </c>
      <c r="AR199" s="37" t="n">
        <f aca="false">AL199/W199</f>
        <v>0.000237570827723021</v>
      </c>
      <c r="AS199" s="37" t="n">
        <f aca="false">AM199/W199</f>
        <v>1.19597083996577E-006</v>
      </c>
      <c r="AT199" s="37" t="n">
        <f aca="false">AN199/W199</f>
        <v>0.000297059226807734</v>
      </c>
      <c r="AU199" s="37" t="n">
        <f aca="false">AO199/W199</f>
        <v>0.424370324011049</v>
      </c>
      <c r="AV199" s="49" t="n">
        <f aca="false">AP199/W199</f>
        <v>1.94503065171731E-005</v>
      </c>
      <c r="AW199" s="39" t="n">
        <f aca="false">AK199*1000000</f>
        <v>3742.13992926196</v>
      </c>
      <c r="AX199" s="40" t="n">
        <f aca="false">AL199*1000000</f>
        <v>86713.3521189025</v>
      </c>
      <c r="AY199" s="40" t="n">
        <f aca="false">AM199*1000000</f>
        <v>436.529356587507</v>
      </c>
      <c r="AZ199" s="40" t="n">
        <f aca="false">AN199*1000000</f>
        <v>108426.617784823</v>
      </c>
      <c r="BA199" s="40" t="n">
        <f aca="false">AO199*1000000</f>
        <v>154895168.264033</v>
      </c>
      <c r="BB199" s="41" t="n">
        <f aca="false">AP199*1000000</f>
        <v>7099.36187876817</v>
      </c>
      <c r="BC199" s="39" t="n">
        <f aca="false">AQ199*1000000</f>
        <v>10.2524381623615</v>
      </c>
      <c r="BD199" s="40" t="n">
        <f aca="false">AR199*1000000</f>
        <v>237.570827723021</v>
      </c>
      <c r="BE199" s="40" t="n">
        <f aca="false">AS199*1000000</f>
        <v>1.19597083996577</v>
      </c>
      <c r="BF199" s="40" t="n">
        <f aca="false">AT199*1000000</f>
        <v>297.059226807734</v>
      </c>
      <c r="BG199" s="40" t="n">
        <f aca="false">AU199*1000000</f>
        <v>424370.324011049</v>
      </c>
      <c r="BH199" s="41" t="n">
        <f aca="false">AV199*1000000</f>
        <v>19.4503065171731</v>
      </c>
      <c r="BI199" s="0" t="n">
        <v>0.1</v>
      </c>
      <c r="BJ199" s="0" t="n">
        <f aca="false">R199*BI199</f>
        <v>8067.45668041838</v>
      </c>
      <c r="BK199" s="0" t="n">
        <v>0.1</v>
      </c>
      <c r="BL199" s="0" t="n">
        <f aca="false">AI199*BK199</f>
        <v>7800</v>
      </c>
      <c r="BM199" s="45" t="n">
        <v>17.6498016718255</v>
      </c>
      <c r="BN199" s="45" t="n">
        <v>910.91550745518</v>
      </c>
      <c r="BO199" s="45" t="n">
        <v>5.31099102083891</v>
      </c>
      <c r="BP199" s="45" t="n">
        <v>537.6</v>
      </c>
      <c r="BQ199" s="45" t="n">
        <v>384000</v>
      </c>
      <c r="BR199" s="0" t="n">
        <f aca="false">AJ199*0.1</f>
        <v>8.8E-009</v>
      </c>
      <c r="BS199" s="0" t="n">
        <f aca="false">((((BJ199/R199)^2)+((BM199/AD199)^2))^(1/2))*AK199</f>
        <v>0.00147224289467651</v>
      </c>
      <c r="BT199" s="0" t="n">
        <f aca="false">((((BJ199/R199)^2)+((BN199/AE199)^2))^(1/2))*AL199</f>
        <v>0.073997541562543</v>
      </c>
      <c r="BU199" s="0" t="n">
        <f aca="false">((((BJ199/R199)^2)+((BO199/AF199)^2))^(1/2))*AM199</f>
        <v>0.000430679902553648</v>
      </c>
      <c r="BV199" s="0" t="n">
        <f aca="false">((((BJ199/R199)^2)+((BP199/AG199)^2))^(1/2))*AN199</f>
        <v>0.04470543977553</v>
      </c>
      <c r="BW199" s="0" t="n">
        <f aca="false">((((BJ199/R199)^2)+((BQ199/AH199)^2))^(1/2))*AO199</f>
        <v>34.6356125624646</v>
      </c>
      <c r="BX199" s="46" t="n">
        <f aca="false">((((BL199/AI199)^2)+((BR199/AJ199)^2))^(1/2))*AP199</f>
        <v>0.00100400138531485</v>
      </c>
    </row>
    <row r="200" customFormat="false" ht="15" hidden="false" customHeight="true" outlineLevel="0" collapsed="false">
      <c r="A200" s="24" t="n">
        <v>4.60558738445991</v>
      </c>
      <c r="B200" s="24" t="n">
        <v>-74.1044306980002</v>
      </c>
      <c r="C200" s="47" t="n">
        <v>29</v>
      </c>
      <c r="D200" s="47" t="n">
        <v>25</v>
      </c>
      <c r="E200" s="47" t="n">
        <v>2318</v>
      </c>
      <c r="F200" s="27" t="s">
        <v>577</v>
      </c>
      <c r="G200" s="28" t="s">
        <v>329</v>
      </c>
      <c r="H200" s="27" t="s">
        <v>578</v>
      </c>
      <c r="I200" s="28" t="s">
        <v>155</v>
      </c>
      <c r="J200" s="28" t="s">
        <v>76</v>
      </c>
      <c r="K200" s="55"/>
      <c r="L200" s="55"/>
      <c r="M200" s="28" t="n">
        <v>2000</v>
      </c>
      <c r="N200" s="29" t="s">
        <v>67</v>
      </c>
      <c r="O200" s="29" t="s">
        <v>145</v>
      </c>
      <c r="P200" s="30" t="n">
        <v>0.0141316269503235</v>
      </c>
      <c r="Q200" s="31" t="n">
        <v>12250</v>
      </c>
      <c r="R200" s="31" t="n">
        <v>12962.3946313299</v>
      </c>
      <c r="S200" s="29" t="s">
        <v>69</v>
      </c>
      <c r="T200" s="29"/>
      <c r="U200" s="29"/>
      <c r="V200" s="48" t="n">
        <f aca="false">IF(S200="m3_año",R200,IF(OR(O200="CG1",O200="CG3",O200="HG2"),T200,R200))</f>
        <v>12962.3946313299</v>
      </c>
      <c r="W200" s="28" t="n">
        <v>365</v>
      </c>
      <c r="X200" s="32" t="s">
        <v>98</v>
      </c>
      <c r="Y200" s="28"/>
      <c r="Z200" s="28" t="n">
        <v>2920</v>
      </c>
      <c r="AA200" s="32" t="s">
        <v>579</v>
      </c>
      <c r="AB200" s="32"/>
      <c r="AC200" s="33" t="s">
        <v>72</v>
      </c>
      <c r="AD200" s="33" t="n">
        <f aca="false">VLOOKUP($O200,Parámetros!$B$4:$H$25,3,0)</f>
        <v>196.356974196937</v>
      </c>
      <c r="AE200" s="33" t="n">
        <f aca="false">VLOOKUP($O200,Parámetros!$B$4:$H$25,4,0)</f>
        <v>1220.72799074218</v>
      </c>
      <c r="AF200" s="33" t="n">
        <f aca="false">VLOOKUP($O200,Parámetros!$B$4:$H$25,5,0)</f>
        <v>69.6558973259153</v>
      </c>
      <c r="AG200" s="33" t="n">
        <f aca="false">VLOOKUP($O200,Parámetros!$B$4:$H$25,6,0)</f>
        <v>640</v>
      </c>
      <c r="AH200" s="33" t="n">
        <f aca="false">VLOOKUP($O200,Parámetros!$B$4:$H$25,7,0)</f>
        <v>1920000</v>
      </c>
      <c r="AI200" s="51" t="n">
        <f aca="false">Q200</f>
        <v>12250</v>
      </c>
      <c r="AJ200" s="57" t="n">
        <v>8.8E-008</v>
      </c>
      <c r="AK200" s="34" t="n">
        <f aca="false">AD200*V200/1000000000</f>
        <v>0.00254525658815456</v>
      </c>
      <c r="AL200" s="34" t="n">
        <f aca="false">AE200*V200/1000000000</f>
        <v>0.0158235579535106</v>
      </c>
      <c r="AM200" s="34" t="n">
        <f aca="false">AF200*V200/1000000000</f>
        <v>0.000902907229537911</v>
      </c>
      <c r="AN200" s="34" t="n">
        <f aca="false">AG200*V200/1000000000</f>
        <v>0.00829593256405114</v>
      </c>
      <c r="AO200" s="34" t="n">
        <f aca="false">AH200*V200/1000000000</f>
        <v>24.8877976921534</v>
      </c>
      <c r="AP200" s="35" t="n">
        <f aca="false">AJ200*AI200*EXP(P200*4)</f>
        <v>0.00114069072755703</v>
      </c>
      <c r="AQ200" s="36" t="n">
        <f aca="false">AK200/W200</f>
        <v>6.9733057209714E-006</v>
      </c>
      <c r="AR200" s="37" t="n">
        <f aca="false">AL200/W200</f>
        <v>4.33522135712618E-005</v>
      </c>
      <c r="AS200" s="37" t="n">
        <f aca="false">AM200/W200</f>
        <v>2.47371843709017E-006</v>
      </c>
      <c r="AT200" s="37" t="n">
        <f aca="false">AN200/W200</f>
        <v>2.27285823672634E-005</v>
      </c>
      <c r="AU200" s="37" t="n">
        <f aca="false">AO200/W200</f>
        <v>0.0681857471017902</v>
      </c>
      <c r="AV200" s="49" t="n">
        <f aca="false">AP200/W200</f>
        <v>3.12518007549871E-006</v>
      </c>
      <c r="AW200" s="39" t="n">
        <f aca="false">AK200*1000000</f>
        <v>2545.25658815456</v>
      </c>
      <c r="AX200" s="40" t="n">
        <f aca="false">AL200*1000000</f>
        <v>15823.5579535106</v>
      </c>
      <c r="AY200" s="40" t="n">
        <f aca="false">AM200*1000000</f>
        <v>902.907229537911</v>
      </c>
      <c r="AZ200" s="40" t="n">
        <f aca="false">AN200*1000000</f>
        <v>8295.93256405114</v>
      </c>
      <c r="BA200" s="40" t="n">
        <f aca="false">AO200*1000000</f>
        <v>24887797.6921534</v>
      </c>
      <c r="BB200" s="41" t="n">
        <f aca="false">AP200*1000000</f>
        <v>1140.69072755703</v>
      </c>
      <c r="BC200" s="39" t="n">
        <f aca="false">AQ200*1000000</f>
        <v>6.9733057209714</v>
      </c>
      <c r="BD200" s="40" t="n">
        <f aca="false">AR200*1000000</f>
        <v>43.3522135712618</v>
      </c>
      <c r="BE200" s="40" t="n">
        <f aca="false">AS200*1000000</f>
        <v>2.47371843709017</v>
      </c>
      <c r="BF200" s="40" t="n">
        <f aca="false">AT200*1000000</f>
        <v>22.7285823672634</v>
      </c>
      <c r="BG200" s="40" t="n">
        <f aca="false">AU200*1000000</f>
        <v>68185.7471017902</v>
      </c>
      <c r="BH200" s="41" t="n">
        <f aca="false">AV200*1000000</f>
        <v>3.12518007549871</v>
      </c>
      <c r="BI200" s="0" t="n">
        <v>0.1</v>
      </c>
      <c r="BJ200" s="0" t="n">
        <f aca="false">R200*BI200</f>
        <v>1296.23946313299</v>
      </c>
      <c r="BK200" s="0" t="n">
        <v>0.1</v>
      </c>
      <c r="BL200" s="0" t="n">
        <f aca="false">AI200*BK200</f>
        <v>1225</v>
      </c>
      <c r="BM200" s="45" t="n">
        <v>187.562005220738</v>
      </c>
      <c r="BN200" s="45" t="n">
        <v>1012.03746873145</v>
      </c>
      <c r="BO200" s="45" t="n">
        <v>69.5558973259153</v>
      </c>
      <c r="BP200" s="45" t="n">
        <v>256</v>
      </c>
      <c r="BQ200" s="45" t="n">
        <v>384000</v>
      </c>
      <c r="BR200" s="0" t="n">
        <f aca="false">AJ200*0.1</f>
        <v>8.8E-009</v>
      </c>
      <c r="BS200" s="0" t="n">
        <f aca="false">((((BJ200/R200)^2)+((BM200/AD200)^2))^(1/2))*AK200</f>
        <v>0.00244453945473753</v>
      </c>
      <c r="BT200" s="0" t="n">
        <f aca="false">((((BJ200/R200)^2)+((BN200/AE200)^2))^(1/2))*AL200</f>
        <v>0.0132135169670839</v>
      </c>
      <c r="BU200" s="0" t="n">
        <f aca="false">((((BJ200/R200)^2)+((BO200/AF200)^2))^(1/2))*AM200</f>
        <v>0.000906120738133247</v>
      </c>
      <c r="BV200" s="0" t="n">
        <f aca="false">((((BJ200/R200)^2)+((BP200/AG200)^2))^(1/2))*AN200</f>
        <v>0.0034205006224584</v>
      </c>
      <c r="BW200" s="0" t="n">
        <f aca="false">((((BJ200/R200)^2)+((BQ200/AH200)^2))^(1/2))*AO200</f>
        <v>5.56508074499174</v>
      </c>
      <c r="BX200" s="46" t="n">
        <f aca="false">((((BL200/AI200)^2)+((BR200/AJ200)^2))^(1/2))*AP200</f>
        <v>0.000161318029738439</v>
      </c>
    </row>
    <row r="201" customFormat="false" ht="45" hidden="false" customHeight="true" outlineLevel="0" collapsed="false">
      <c r="A201" s="24" t="n">
        <v>4.60277777777778</v>
      </c>
      <c r="B201" s="24" t="n">
        <v>-74.1072222222222</v>
      </c>
      <c r="C201" s="47" t="n">
        <v>28</v>
      </c>
      <c r="D201" s="47" t="n">
        <v>24</v>
      </c>
      <c r="E201" s="47" t="n">
        <v>1811</v>
      </c>
      <c r="F201" s="27" t="s">
        <v>580</v>
      </c>
      <c r="G201" s="28" t="s">
        <v>581</v>
      </c>
      <c r="H201" s="27" t="s">
        <v>582</v>
      </c>
      <c r="I201" s="28" t="s">
        <v>155</v>
      </c>
      <c r="J201" s="28" t="s">
        <v>76</v>
      </c>
      <c r="K201" s="55"/>
      <c r="L201" s="55"/>
      <c r="M201" s="28" t="n">
        <v>1995</v>
      </c>
      <c r="N201" s="29" t="s">
        <v>67</v>
      </c>
      <c r="O201" s="29" t="s">
        <v>415</v>
      </c>
      <c r="P201" s="30" t="n">
        <v>0.00812487975091896</v>
      </c>
      <c r="Q201" s="31" t="n">
        <v>42273.9583333333</v>
      </c>
      <c r="R201" s="31" t="n">
        <v>43670.4107503773</v>
      </c>
      <c r="S201" s="29" t="s">
        <v>69</v>
      </c>
      <c r="T201" s="29"/>
      <c r="U201" s="29"/>
      <c r="V201" s="48" t="n">
        <f aca="false">IF(S201="m3_año",R201,IF(OR(O201="CG1",O201="CG3",O201="HG2"),T201,R201))</f>
        <v>43670.4107503773</v>
      </c>
      <c r="W201" s="28" t="n">
        <v>365</v>
      </c>
      <c r="X201" s="32" t="s">
        <v>98</v>
      </c>
      <c r="Y201" s="28"/>
      <c r="Z201" s="28" t="n">
        <v>2920</v>
      </c>
      <c r="AA201" s="32" t="s">
        <v>583</v>
      </c>
      <c r="AB201" s="32" t="s">
        <v>584</v>
      </c>
      <c r="AC201" s="33" t="s">
        <v>72</v>
      </c>
      <c r="AD201" s="33" t="n">
        <f aca="false">VLOOKUP($O201,Parámetros!$B$4:$H$25,3,0)</f>
        <v>196.356974196937</v>
      </c>
      <c r="AE201" s="33" t="n">
        <f aca="false">VLOOKUP($O201,Parámetros!$B$4:$H$25,4,0)</f>
        <v>1220.72799074218</v>
      </c>
      <c r="AF201" s="33" t="n">
        <f aca="false">VLOOKUP($O201,Parámetros!$B$4:$H$25,5,0)</f>
        <v>0.1</v>
      </c>
      <c r="AG201" s="33" t="n">
        <f aca="false">VLOOKUP($O201,Parámetros!$B$4:$H$25,6,0)</f>
        <v>640</v>
      </c>
      <c r="AH201" s="33" t="n">
        <f aca="false">VLOOKUP($O201,Parámetros!$B$4:$H$25,7,0)</f>
        <v>1920000</v>
      </c>
      <c r="AI201" s="2" t="n">
        <v>95073.8272033899</v>
      </c>
      <c r="AJ201" s="2" t="n">
        <v>2.57418E-006</v>
      </c>
      <c r="AK201" s="34" t="n">
        <f aca="false">AD201*V201/1000000000</f>
        <v>0.00857498971688147</v>
      </c>
      <c r="AL201" s="34" t="n">
        <f aca="false">AE201*V201/1000000000</f>
        <v>0.0533096927701938</v>
      </c>
      <c r="AM201" s="34" t="n">
        <f aca="false">AF201*V201/1000000000</f>
        <v>4.36704107503773E-006</v>
      </c>
      <c r="AN201" s="34" t="n">
        <f aca="false">AG201*V201/1000000000</f>
        <v>0.0279490628802415</v>
      </c>
      <c r="AO201" s="34" t="n">
        <f aca="false">AH201*V201/1000000000</f>
        <v>83.8471886407244</v>
      </c>
      <c r="AP201" s="35" t="n">
        <f aca="false">AJ201*AI201*EXP(P201*4)</f>
        <v>0.25282164358423</v>
      </c>
      <c r="AQ201" s="36" t="n">
        <f aca="false">AK201/W201</f>
        <v>2.3493122512004E-005</v>
      </c>
      <c r="AR201" s="37" t="n">
        <f aca="false">AL201/W201</f>
        <v>0.000146053952795051</v>
      </c>
      <c r="AS201" s="37" t="n">
        <f aca="false">AM201/W201</f>
        <v>1.19644960959938E-008</v>
      </c>
      <c r="AT201" s="37" t="n">
        <f aca="false">AN201/W201</f>
        <v>7.65727750143602E-005</v>
      </c>
      <c r="AU201" s="37" t="n">
        <f aca="false">AO201/W201</f>
        <v>0.229718325043081</v>
      </c>
      <c r="AV201" s="49" t="n">
        <f aca="false">AP201/W201</f>
        <v>0.000692662037217068</v>
      </c>
      <c r="AW201" s="39" t="n">
        <f aca="false">AK201*1000000</f>
        <v>8574.98971688148</v>
      </c>
      <c r="AX201" s="40" t="n">
        <f aca="false">AL201*1000000</f>
        <v>53309.6927701938</v>
      </c>
      <c r="AY201" s="40" t="n">
        <f aca="false">AM201*1000000</f>
        <v>4.36704107503773</v>
      </c>
      <c r="AZ201" s="40" t="n">
        <f aca="false">AN201*1000000</f>
        <v>27949.0628802415</v>
      </c>
      <c r="BA201" s="40" t="n">
        <f aca="false">AO201*1000000</f>
        <v>83847188.6407244</v>
      </c>
      <c r="BB201" s="41" t="n">
        <f aca="false">AP201*1000000</f>
        <v>252821.64358423</v>
      </c>
      <c r="BC201" s="39" t="n">
        <f aca="false">AQ201*1000000</f>
        <v>23.493122512004</v>
      </c>
      <c r="BD201" s="40" t="n">
        <f aca="false">AR201*1000000</f>
        <v>146.053952795051</v>
      </c>
      <c r="BE201" s="40" t="n">
        <f aca="false">AS201*1000000</f>
        <v>0.0119644960959938</v>
      </c>
      <c r="BF201" s="40" t="n">
        <f aca="false">AT201*1000000</f>
        <v>76.5727750143602</v>
      </c>
      <c r="BG201" s="40" t="n">
        <f aca="false">AU201*1000000</f>
        <v>229718.325043081</v>
      </c>
      <c r="BH201" s="41" t="n">
        <f aca="false">AV201*1000000</f>
        <v>692.662037217069</v>
      </c>
      <c r="BI201" s="0" t="n">
        <v>0.1</v>
      </c>
      <c r="BJ201" s="0" t="n">
        <f aca="false">R201*BI201</f>
        <v>4367.04107503773</v>
      </c>
      <c r="BK201" s="0" t="n">
        <v>0.1</v>
      </c>
      <c r="BL201" s="0" t="n">
        <f aca="false">AI201*BK201</f>
        <v>9507.38272033899</v>
      </c>
      <c r="BM201" s="45" t="n">
        <v>187.562005220738</v>
      </c>
      <c r="BN201" s="45" t="n">
        <v>1012.03746873145</v>
      </c>
      <c r="BO201" s="45" t="n">
        <v>0</v>
      </c>
      <c r="BP201" s="45" t="n">
        <v>256</v>
      </c>
      <c r="BQ201" s="45" t="n">
        <v>384000</v>
      </c>
      <c r="BR201" s="0" t="n">
        <f aca="false">AJ201*0.1</f>
        <v>2.57418E-007</v>
      </c>
      <c r="BS201" s="0" t="n">
        <f aca="false">((((BJ201/R201)^2)+((BM201/AD201)^2))^(1/2))*AK201</f>
        <v>0.00823567289225004</v>
      </c>
      <c r="BT201" s="0" t="n">
        <f aca="false">((((BJ201/R201)^2)+((BN201/AE201)^2))^(1/2))*AL201</f>
        <v>0.0445164438995661</v>
      </c>
      <c r="BU201" s="0" t="n">
        <f aca="false">((((BJ201/R201)^2)+((BO201/AF201)^2))^(1/2))*AM201</f>
        <v>4.36704107503773E-007</v>
      </c>
      <c r="BV201" s="0" t="n">
        <f aca="false">((((BJ201/R201)^2)+((BP201/AG201)^2))^(1/2))*AN201</f>
        <v>0.0115236938392265</v>
      </c>
      <c r="BW201" s="0" t="n">
        <f aca="false">((((BJ201/R201)^2)+((BQ201/AH201)^2))^(1/2))*AO201</f>
        <v>18.7488013522908</v>
      </c>
      <c r="BX201" s="46" t="n">
        <f aca="false">((((BL201/AI201)^2)+((BR201/AJ201)^2))^(1/2))*AP201</f>
        <v>0.0357543797218275</v>
      </c>
    </row>
    <row r="202" customFormat="false" ht="45" hidden="false" customHeight="true" outlineLevel="0" collapsed="false">
      <c r="A202" s="24" t="n">
        <v>4.60277777777778</v>
      </c>
      <c r="B202" s="24" t="n">
        <v>-74.1072222222222</v>
      </c>
      <c r="C202" s="47" t="n">
        <v>28</v>
      </c>
      <c r="D202" s="47" t="n">
        <v>24</v>
      </c>
      <c r="E202" s="47" t="n">
        <v>1811</v>
      </c>
      <c r="F202" s="27" t="s">
        <v>580</v>
      </c>
      <c r="G202" s="28" t="s">
        <v>581</v>
      </c>
      <c r="H202" s="27" t="s">
        <v>582</v>
      </c>
      <c r="I202" s="28" t="s">
        <v>155</v>
      </c>
      <c r="J202" s="28" t="s">
        <v>76</v>
      </c>
      <c r="K202" s="55"/>
      <c r="L202" s="55"/>
      <c r="M202" s="28" t="n">
        <v>1995</v>
      </c>
      <c r="N202" s="29" t="s">
        <v>67</v>
      </c>
      <c r="O202" s="29" t="s">
        <v>415</v>
      </c>
      <c r="P202" s="30" t="n">
        <v>0.00812487975091896</v>
      </c>
      <c r="Q202" s="31" t="n">
        <v>42273.9583333333</v>
      </c>
      <c r="R202" s="31" t="n">
        <v>43670.4107503773</v>
      </c>
      <c r="S202" s="29" t="s">
        <v>69</v>
      </c>
      <c r="T202" s="29"/>
      <c r="U202" s="29"/>
      <c r="V202" s="48" t="n">
        <f aca="false">IF(S202="m3_año",R202,IF(OR(O202="CG1",O202="CG3",O202="HG2"),T202,R202))</f>
        <v>43670.4107503773</v>
      </c>
      <c r="W202" s="28" t="n">
        <v>365</v>
      </c>
      <c r="X202" s="32" t="s">
        <v>98</v>
      </c>
      <c r="Y202" s="28"/>
      <c r="Z202" s="28" t="n">
        <v>2920</v>
      </c>
      <c r="AA202" s="32" t="s">
        <v>583</v>
      </c>
      <c r="AB202" s="32" t="s">
        <v>584</v>
      </c>
      <c r="AC202" s="33" t="s">
        <v>72</v>
      </c>
      <c r="AD202" s="33" t="n">
        <f aca="false">VLOOKUP($O202,Parámetros!$B$4:$H$25,3,0)</f>
        <v>196.356974196937</v>
      </c>
      <c r="AE202" s="33" t="n">
        <f aca="false">VLOOKUP($O202,Parámetros!$B$4:$H$25,4,0)</f>
        <v>1220.72799074218</v>
      </c>
      <c r="AF202" s="33" t="n">
        <f aca="false">VLOOKUP($O202,Parámetros!$B$4:$H$25,5,0)</f>
        <v>0.1</v>
      </c>
      <c r="AG202" s="33" t="n">
        <f aca="false">VLOOKUP($O202,Parámetros!$B$4:$H$25,6,0)</f>
        <v>640</v>
      </c>
      <c r="AH202" s="33" t="n">
        <f aca="false">VLOOKUP($O202,Parámetros!$B$4:$H$25,7,0)</f>
        <v>1920000</v>
      </c>
      <c r="AI202" s="2" t="n">
        <v>95073.8272033899</v>
      </c>
      <c r="AJ202" s="2" t="n">
        <v>2.57418E-006</v>
      </c>
      <c r="AK202" s="34" t="n">
        <f aca="false">AD202*V202/1000000000</f>
        <v>0.00857498971688147</v>
      </c>
      <c r="AL202" s="34" t="n">
        <f aca="false">AE202*V202/1000000000</f>
        <v>0.0533096927701938</v>
      </c>
      <c r="AM202" s="34" t="n">
        <f aca="false">AF202*V202/1000000000</f>
        <v>4.36704107503773E-006</v>
      </c>
      <c r="AN202" s="34" t="n">
        <f aca="false">AG202*V202/1000000000</f>
        <v>0.0279490628802415</v>
      </c>
      <c r="AO202" s="34" t="n">
        <f aca="false">AH202*V202/1000000000</f>
        <v>83.8471886407244</v>
      </c>
      <c r="AP202" s="35" t="n">
        <f aca="false">AJ202*AI202*EXP(P202*4)</f>
        <v>0.25282164358423</v>
      </c>
      <c r="AQ202" s="36" t="n">
        <f aca="false">AK202/W202</f>
        <v>2.3493122512004E-005</v>
      </c>
      <c r="AR202" s="37" t="n">
        <f aca="false">AL202/W202</f>
        <v>0.000146053952795051</v>
      </c>
      <c r="AS202" s="37" t="n">
        <f aca="false">AM202/W202</f>
        <v>1.19644960959938E-008</v>
      </c>
      <c r="AT202" s="37" t="n">
        <f aca="false">AN202/W202</f>
        <v>7.65727750143602E-005</v>
      </c>
      <c r="AU202" s="37" t="n">
        <f aca="false">AO202/W202</f>
        <v>0.229718325043081</v>
      </c>
      <c r="AV202" s="49" t="n">
        <f aca="false">AP202/W202</f>
        <v>0.000692662037217068</v>
      </c>
      <c r="AW202" s="39" t="n">
        <f aca="false">AK202*1000000</f>
        <v>8574.98971688148</v>
      </c>
      <c r="AX202" s="40" t="n">
        <f aca="false">AL202*1000000</f>
        <v>53309.6927701938</v>
      </c>
      <c r="AY202" s="40" t="n">
        <f aca="false">AM202*1000000</f>
        <v>4.36704107503773</v>
      </c>
      <c r="AZ202" s="40" t="n">
        <f aca="false">AN202*1000000</f>
        <v>27949.0628802415</v>
      </c>
      <c r="BA202" s="40" t="n">
        <f aca="false">AO202*1000000</f>
        <v>83847188.6407244</v>
      </c>
      <c r="BB202" s="41" t="n">
        <f aca="false">AP202*1000000</f>
        <v>252821.64358423</v>
      </c>
      <c r="BC202" s="39" t="n">
        <f aca="false">AQ202*1000000</f>
        <v>23.493122512004</v>
      </c>
      <c r="BD202" s="40" t="n">
        <f aca="false">AR202*1000000</f>
        <v>146.053952795051</v>
      </c>
      <c r="BE202" s="40" t="n">
        <f aca="false">AS202*1000000</f>
        <v>0.0119644960959938</v>
      </c>
      <c r="BF202" s="40" t="n">
        <f aca="false">AT202*1000000</f>
        <v>76.5727750143602</v>
      </c>
      <c r="BG202" s="40" t="n">
        <f aca="false">AU202*1000000</f>
        <v>229718.325043081</v>
      </c>
      <c r="BH202" s="41" t="n">
        <f aca="false">AV202*1000000</f>
        <v>692.662037217069</v>
      </c>
      <c r="BI202" s="0" t="n">
        <v>0.1</v>
      </c>
      <c r="BJ202" s="0" t="n">
        <f aca="false">R202*BI202</f>
        <v>4367.04107503773</v>
      </c>
      <c r="BK202" s="0" t="n">
        <v>0.1</v>
      </c>
      <c r="BL202" s="0" t="n">
        <f aca="false">AI202*BK202</f>
        <v>9507.38272033899</v>
      </c>
      <c r="BM202" s="45" t="n">
        <v>187.562005220738</v>
      </c>
      <c r="BN202" s="45" t="n">
        <v>1012.03746873145</v>
      </c>
      <c r="BO202" s="45" t="n">
        <v>0</v>
      </c>
      <c r="BP202" s="45" t="n">
        <v>256</v>
      </c>
      <c r="BQ202" s="45" t="n">
        <v>384000</v>
      </c>
      <c r="BR202" s="0" t="n">
        <f aca="false">AJ202*0.1</f>
        <v>2.57418E-007</v>
      </c>
      <c r="BS202" s="0" t="n">
        <f aca="false">((((BJ202/R202)^2)+((BM202/AD202)^2))^(1/2))*AK202</f>
        <v>0.00823567289225004</v>
      </c>
      <c r="BT202" s="0" t="n">
        <f aca="false">((((BJ202/R202)^2)+((BN202/AE202)^2))^(1/2))*AL202</f>
        <v>0.0445164438995661</v>
      </c>
      <c r="BU202" s="0" t="n">
        <f aca="false">((((BJ202/R202)^2)+((BO202/AF202)^2))^(1/2))*AM202</f>
        <v>4.36704107503773E-007</v>
      </c>
      <c r="BV202" s="0" t="n">
        <f aca="false">((((BJ202/R202)^2)+((BP202/AG202)^2))^(1/2))*AN202</f>
        <v>0.0115236938392265</v>
      </c>
      <c r="BW202" s="0" t="n">
        <f aca="false">((((BJ202/R202)^2)+((BQ202/AH202)^2))^(1/2))*AO202</f>
        <v>18.7488013522908</v>
      </c>
      <c r="BX202" s="46" t="n">
        <f aca="false">((((BL202/AI202)^2)+((BR202/AJ202)^2))^(1/2))*AP202</f>
        <v>0.0357543797218275</v>
      </c>
    </row>
    <row r="203" customFormat="false" ht="45" hidden="false" customHeight="true" outlineLevel="0" collapsed="false">
      <c r="A203" s="24" t="n">
        <v>4.60277777777778</v>
      </c>
      <c r="B203" s="24" t="n">
        <v>-74.1072222222222</v>
      </c>
      <c r="C203" s="47" t="n">
        <v>28</v>
      </c>
      <c r="D203" s="47" t="n">
        <v>24</v>
      </c>
      <c r="E203" s="47" t="n">
        <v>1811</v>
      </c>
      <c r="F203" s="27" t="s">
        <v>580</v>
      </c>
      <c r="G203" s="28" t="s">
        <v>581</v>
      </c>
      <c r="H203" s="27" t="s">
        <v>582</v>
      </c>
      <c r="I203" s="28" t="s">
        <v>155</v>
      </c>
      <c r="J203" s="28" t="s">
        <v>76</v>
      </c>
      <c r="K203" s="55"/>
      <c r="L203" s="55"/>
      <c r="M203" s="28" t="n">
        <v>1995</v>
      </c>
      <c r="N203" s="29" t="s">
        <v>67</v>
      </c>
      <c r="O203" s="29" t="s">
        <v>415</v>
      </c>
      <c r="P203" s="30" t="n">
        <v>0.00812487975091896</v>
      </c>
      <c r="Q203" s="31" t="n">
        <v>42273.9583333333</v>
      </c>
      <c r="R203" s="31" t="n">
        <v>43670.4107503773</v>
      </c>
      <c r="S203" s="29" t="s">
        <v>69</v>
      </c>
      <c r="T203" s="29"/>
      <c r="U203" s="29"/>
      <c r="V203" s="48" t="n">
        <f aca="false">IF(S203="m3_año",R203,IF(OR(O203="CG1",O203="CG3",O203="HG2"),T203,R203))</f>
        <v>43670.4107503773</v>
      </c>
      <c r="W203" s="28" t="n">
        <v>365</v>
      </c>
      <c r="X203" s="32" t="s">
        <v>98</v>
      </c>
      <c r="Y203" s="28"/>
      <c r="Z203" s="28" t="n">
        <v>2920</v>
      </c>
      <c r="AA203" s="32" t="s">
        <v>583</v>
      </c>
      <c r="AB203" s="32" t="s">
        <v>584</v>
      </c>
      <c r="AC203" s="33" t="s">
        <v>72</v>
      </c>
      <c r="AD203" s="33" t="n">
        <f aca="false">VLOOKUP($O203,Parámetros!$B$4:$H$25,3,0)</f>
        <v>196.356974196937</v>
      </c>
      <c r="AE203" s="33" t="n">
        <f aca="false">VLOOKUP($O203,Parámetros!$B$4:$H$25,4,0)</f>
        <v>1220.72799074218</v>
      </c>
      <c r="AF203" s="33" t="n">
        <f aca="false">VLOOKUP($O203,Parámetros!$B$4:$H$25,5,0)</f>
        <v>0.1</v>
      </c>
      <c r="AG203" s="33" t="n">
        <f aca="false">VLOOKUP($O203,Parámetros!$B$4:$H$25,6,0)</f>
        <v>640</v>
      </c>
      <c r="AH203" s="33" t="n">
        <f aca="false">VLOOKUP($O203,Parámetros!$B$4:$H$25,7,0)</f>
        <v>1920000</v>
      </c>
      <c r="AI203" s="2" t="n">
        <v>95073.8272033899</v>
      </c>
      <c r="AJ203" s="2" t="n">
        <v>2.57418E-006</v>
      </c>
      <c r="AK203" s="34" t="n">
        <f aca="false">AD203*V203/1000000000</f>
        <v>0.00857498971688147</v>
      </c>
      <c r="AL203" s="34" t="n">
        <f aca="false">AE203*V203/1000000000</f>
        <v>0.0533096927701938</v>
      </c>
      <c r="AM203" s="34" t="n">
        <f aca="false">AF203*V203/1000000000</f>
        <v>4.36704107503773E-006</v>
      </c>
      <c r="AN203" s="34" t="n">
        <f aca="false">AG203*V203/1000000000</f>
        <v>0.0279490628802415</v>
      </c>
      <c r="AO203" s="34" t="n">
        <f aca="false">AH203*V203/1000000000</f>
        <v>83.8471886407244</v>
      </c>
      <c r="AP203" s="35" t="n">
        <f aca="false">AJ203*AI203*EXP(P203*4)</f>
        <v>0.25282164358423</v>
      </c>
      <c r="AQ203" s="36" t="n">
        <f aca="false">AK203/W203</f>
        <v>2.3493122512004E-005</v>
      </c>
      <c r="AR203" s="37" t="n">
        <f aca="false">AL203/W203</f>
        <v>0.000146053952795051</v>
      </c>
      <c r="AS203" s="37" t="n">
        <f aca="false">AM203/W203</f>
        <v>1.19644960959938E-008</v>
      </c>
      <c r="AT203" s="37" t="n">
        <f aca="false">AN203/W203</f>
        <v>7.65727750143602E-005</v>
      </c>
      <c r="AU203" s="37" t="n">
        <f aca="false">AO203/W203</f>
        <v>0.229718325043081</v>
      </c>
      <c r="AV203" s="49" t="n">
        <f aca="false">AP203/W203</f>
        <v>0.000692662037217068</v>
      </c>
      <c r="AW203" s="39" t="n">
        <f aca="false">AK203*1000000</f>
        <v>8574.98971688148</v>
      </c>
      <c r="AX203" s="40" t="n">
        <f aca="false">AL203*1000000</f>
        <v>53309.6927701938</v>
      </c>
      <c r="AY203" s="40" t="n">
        <f aca="false">AM203*1000000</f>
        <v>4.36704107503773</v>
      </c>
      <c r="AZ203" s="40" t="n">
        <f aca="false">AN203*1000000</f>
        <v>27949.0628802415</v>
      </c>
      <c r="BA203" s="40" t="n">
        <f aca="false">AO203*1000000</f>
        <v>83847188.6407244</v>
      </c>
      <c r="BB203" s="41" t="n">
        <f aca="false">AP203*1000000</f>
        <v>252821.64358423</v>
      </c>
      <c r="BC203" s="39" t="n">
        <f aca="false">AQ203*1000000</f>
        <v>23.493122512004</v>
      </c>
      <c r="BD203" s="40" t="n">
        <f aca="false">AR203*1000000</f>
        <v>146.053952795051</v>
      </c>
      <c r="BE203" s="40" t="n">
        <f aca="false">AS203*1000000</f>
        <v>0.0119644960959938</v>
      </c>
      <c r="BF203" s="40" t="n">
        <f aca="false">AT203*1000000</f>
        <v>76.5727750143602</v>
      </c>
      <c r="BG203" s="40" t="n">
        <f aca="false">AU203*1000000</f>
        <v>229718.325043081</v>
      </c>
      <c r="BH203" s="41" t="n">
        <f aca="false">AV203*1000000</f>
        <v>692.662037217069</v>
      </c>
      <c r="BI203" s="0" t="n">
        <v>0.1</v>
      </c>
      <c r="BJ203" s="0" t="n">
        <f aca="false">R203*BI203</f>
        <v>4367.04107503773</v>
      </c>
      <c r="BK203" s="0" t="n">
        <v>0.1</v>
      </c>
      <c r="BL203" s="0" t="n">
        <f aca="false">AI203*BK203</f>
        <v>9507.38272033899</v>
      </c>
      <c r="BM203" s="45" t="n">
        <v>187.562005220738</v>
      </c>
      <c r="BN203" s="45" t="n">
        <v>1012.03746873145</v>
      </c>
      <c r="BO203" s="45" t="n">
        <v>0</v>
      </c>
      <c r="BP203" s="45" t="n">
        <v>256</v>
      </c>
      <c r="BQ203" s="45" t="n">
        <v>384000</v>
      </c>
      <c r="BR203" s="0" t="n">
        <f aca="false">AJ203*0.1</f>
        <v>2.57418E-007</v>
      </c>
      <c r="BS203" s="0" t="n">
        <f aca="false">((((BJ203/R203)^2)+((BM203/AD203)^2))^(1/2))*AK203</f>
        <v>0.00823567289225004</v>
      </c>
      <c r="BT203" s="0" t="n">
        <f aca="false">((((BJ203/R203)^2)+((BN203/AE203)^2))^(1/2))*AL203</f>
        <v>0.0445164438995661</v>
      </c>
      <c r="BU203" s="0" t="n">
        <f aca="false">((((BJ203/R203)^2)+((BO203/AF203)^2))^(1/2))*AM203</f>
        <v>4.36704107503773E-007</v>
      </c>
      <c r="BV203" s="0" t="n">
        <f aca="false">((((BJ203/R203)^2)+((BP203/AG203)^2))^(1/2))*AN203</f>
        <v>0.0115236938392265</v>
      </c>
      <c r="BW203" s="0" t="n">
        <f aca="false">((((BJ203/R203)^2)+((BQ203/AH203)^2))^(1/2))*AO203</f>
        <v>18.7488013522908</v>
      </c>
      <c r="BX203" s="46" t="n">
        <f aca="false">((((BL203/AI203)^2)+((BR203/AJ203)^2))^(1/2))*AP203</f>
        <v>0.0357543797218275</v>
      </c>
    </row>
    <row r="204" customFormat="false" ht="30" hidden="false" customHeight="true" outlineLevel="0" collapsed="false">
      <c r="A204" s="24" t="n">
        <v>4.60727248089759</v>
      </c>
      <c r="B204" s="24" t="n">
        <v>-74.1053298013766</v>
      </c>
      <c r="C204" s="47" t="n">
        <v>28</v>
      </c>
      <c r="D204" s="47" t="n">
        <v>25</v>
      </c>
      <c r="E204" s="47" t="n">
        <v>1824</v>
      </c>
      <c r="F204" s="27" t="s">
        <v>585</v>
      </c>
      <c r="G204" s="28" t="s">
        <v>586</v>
      </c>
      <c r="H204" s="27" t="s">
        <v>587</v>
      </c>
      <c r="I204" s="28" t="s">
        <v>155</v>
      </c>
      <c r="J204" s="28" t="s">
        <v>65</v>
      </c>
      <c r="K204" s="28" t="n">
        <v>30</v>
      </c>
      <c r="L204" s="28"/>
      <c r="M204" s="28" t="n">
        <v>1996</v>
      </c>
      <c r="N204" s="29" t="s">
        <v>67</v>
      </c>
      <c r="O204" s="29" t="s">
        <v>68</v>
      </c>
      <c r="P204" s="30" t="n">
        <v>0.0356710045865324</v>
      </c>
      <c r="Q204" s="31" t="n">
        <v>9412.5</v>
      </c>
      <c r="R204" s="31" t="n">
        <v>10856.0509032474</v>
      </c>
      <c r="S204" s="29" t="s">
        <v>69</v>
      </c>
      <c r="T204" s="29"/>
      <c r="U204" s="29"/>
      <c r="V204" s="48" t="n">
        <f aca="false">IF(S204="m3_año",R204,IF(OR(O204="CG1",O204="CG3",O204="HG2"),T204,R204))</f>
        <v>10856.0509032474</v>
      </c>
      <c r="W204" s="28" t="n">
        <v>365</v>
      </c>
      <c r="X204" s="54"/>
      <c r="Y204" s="28"/>
      <c r="Z204" s="28" t="n">
        <v>8760</v>
      </c>
      <c r="AA204" s="32" t="s">
        <v>588</v>
      </c>
      <c r="AB204" s="32"/>
      <c r="AC204" s="33" t="s">
        <v>72</v>
      </c>
      <c r="AD204" s="33" t="n">
        <f aca="false">VLOOKUP($O204,Parámetros!$B$4:$H$25,3,0)</f>
        <v>46.3856216091623</v>
      </c>
      <c r="AE204" s="33" t="n">
        <f aca="false">VLOOKUP($O204,Parámetros!$B$4:$H$25,4,0)</f>
        <v>1074.85364414012</v>
      </c>
      <c r="AF204" s="33" t="n">
        <f aca="false">VLOOKUP($O204,Parámetros!$B$4:$H$25,5,0)</f>
        <v>5.41099102083891</v>
      </c>
      <c r="AG204" s="33" t="n">
        <f aca="false">VLOOKUP($O204,Parámetros!$B$4:$H$25,6,0)</f>
        <v>1344</v>
      </c>
      <c r="AH204" s="33" t="n">
        <f aca="false">VLOOKUP($O204,Parámetros!$B$4:$H$25,7,0)</f>
        <v>1920000</v>
      </c>
      <c r="AI204" s="2" t="n">
        <v>29509.1627659574</v>
      </c>
      <c r="AJ204" s="2" t="n">
        <v>1.9976E-005</v>
      </c>
      <c r="AK204" s="34" t="n">
        <f aca="false">AD204*V204/1000000000</f>
        <v>0.000503564669367839</v>
      </c>
      <c r="AL204" s="34" t="n">
        <f aca="false">AE204*V204/1000000000</f>
        <v>0.0116686658743261</v>
      </c>
      <c r="AM204" s="34" t="n">
        <f aca="false">AF204*V204/1000000000</f>
        <v>5.87419939592418E-005</v>
      </c>
      <c r="AN204" s="34" t="n">
        <f aca="false">AG204*V204/1000000000</f>
        <v>0.0145905324139645</v>
      </c>
      <c r="AO204" s="34" t="n">
        <f aca="false">AH204*V204/1000000000</f>
        <v>20.843617734235</v>
      </c>
      <c r="AP204" s="35" t="n">
        <f aca="false">AJ204*AI204*EXP(P204*4)</f>
        <v>0.679880052125845</v>
      </c>
      <c r="AQ204" s="36" t="n">
        <f aca="false">AK204/W204</f>
        <v>1.37962923114476E-006</v>
      </c>
      <c r="AR204" s="37" t="n">
        <f aca="false">AL204/W204</f>
        <v>3.19689476008935E-005</v>
      </c>
      <c r="AS204" s="37" t="n">
        <f aca="false">AM204/W204</f>
        <v>1.60936969751347E-007</v>
      </c>
      <c r="AT204" s="37" t="n">
        <f aca="false">AN204/W204</f>
        <v>3.99740614081219E-005</v>
      </c>
      <c r="AU204" s="37" t="n">
        <f aca="false">AO204/W204</f>
        <v>0.0571058020116028</v>
      </c>
      <c r="AV204" s="49" t="n">
        <f aca="false">AP204/W204</f>
        <v>0.00186268507431738</v>
      </c>
      <c r="AW204" s="39" t="n">
        <f aca="false">AK204*1000000</f>
        <v>503.564669367839</v>
      </c>
      <c r="AX204" s="40" t="n">
        <f aca="false">AL204*1000000</f>
        <v>11668.6658743261</v>
      </c>
      <c r="AY204" s="40" t="n">
        <f aca="false">AM204*1000000</f>
        <v>58.7419939592418</v>
      </c>
      <c r="AZ204" s="40" t="n">
        <f aca="false">AN204*1000000</f>
        <v>14590.5324139645</v>
      </c>
      <c r="BA204" s="40" t="n">
        <f aca="false">AO204*1000000</f>
        <v>20843617.734235</v>
      </c>
      <c r="BB204" s="41" t="n">
        <f aca="false">AP204*1000000</f>
        <v>679880.052125845</v>
      </c>
      <c r="BC204" s="39" t="n">
        <f aca="false">AQ204*1000000</f>
        <v>1.37962923114476</v>
      </c>
      <c r="BD204" s="40" t="n">
        <f aca="false">AR204*1000000</f>
        <v>31.9689476008935</v>
      </c>
      <c r="BE204" s="40" t="n">
        <f aca="false">AS204*1000000</f>
        <v>0.160936969751347</v>
      </c>
      <c r="BF204" s="40" t="n">
        <f aca="false">AT204*1000000</f>
        <v>39.9740614081219</v>
      </c>
      <c r="BG204" s="40" t="n">
        <f aca="false">AU204*1000000</f>
        <v>57105.8020116028</v>
      </c>
      <c r="BH204" s="41" t="n">
        <f aca="false">AV204*1000000</f>
        <v>1862.68507431738</v>
      </c>
      <c r="BI204" s="0" t="n">
        <v>0.1</v>
      </c>
      <c r="BJ204" s="0" t="n">
        <f aca="false">R204*BI204</f>
        <v>1085.60509032474</v>
      </c>
      <c r="BK204" s="0" t="n">
        <v>0.1</v>
      </c>
      <c r="BL204" s="0" t="n">
        <f aca="false">AI204*BK204</f>
        <v>2950.91627659574</v>
      </c>
      <c r="BM204" s="45" t="n">
        <v>17.6498016718255</v>
      </c>
      <c r="BN204" s="45" t="n">
        <v>910.91550745518</v>
      </c>
      <c r="BO204" s="45" t="n">
        <v>5.31099102083891</v>
      </c>
      <c r="BP204" s="45" t="n">
        <v>537.6</v>
      </c>
      <c r="BQ204" s="45" t="n">
        <v>384000</v>
      </c>
      <c r="BR204" s="0" t="n">
        <f aca="false">AJ204*0.1</f>
        <v>1.9976E-006</v>
      </c>
      <c r="BS204" s="0" t="n">
        <f aca="false">((((BJ204/R204)^2)+((BM204/AD204)^2))^(1/2))*AK204</f>
        <v>0.000198113785294273</v>
      </c>
      <c r="BT204" s="0" t="n">
        <f aca="false">((((BJ204/R204)^2)+((BN204/AE204)^2))^(1/2))*AL204</f>
        <v>0.00995755056073597</v>
      </c>
      <c r="BU204" s="0" t="n">
        <f aca="false">((((BJ204/R204)^2)+((BO204/AF204)^2))^(1/2))*AM204</f>
        <v>5.79548565346068E-005</v>
      </c>
      <c r="BV204" s="0" t="n">
        <f aca="false">((((BJ204/R204)^2)+((BP204/AG204)^2))^(1/2))*AN204</f>
        <v>0.00601583062767739</v>
      </c>
      <c r="BW204" s="0" t="n">
        <f aca="false">((((BJ204/R204)^2)+((BQ204/AH204)^2))^(1/2))*AO204</f>
        <v>4.66077461507696</v>
      </c>
      <c r="BX204" s="46" t="n">
        <f aca="false">((((BL204/AI204)^2)+((BR204/AJ204)^2))^(1/2))*AP204</f>
        <v>0.0961495590503296</v>
      </c>
    </row>
    <row r="205" customFormat="false" ht="15" hidden="false" customHeight="true" outlineLevel="0" collapsed="false">
      <c r="A205" s="24" t="n">
        <v>4.62030609136314</v>
      </c>
      <c r="B205" s="24" t="n">
        <v>-74.1053732822596</v>
      </c>
      <c r="C205" s="47" t="n">
        <v>28</v>
      </c>
      <c r="D205" s="47" t="n">
        <v>26</v>
      </c>
      <c r="E205" s="47" t="n">
        <v>1837</v>
      </c>
      <c r="F205" s="27" t="s">
        <v>589</v>
      </c>
      <c r="G205" s="28" t="s">
        <v>590</v>
      </c>
      <c r="H205" s="27" t="s">
        <v>591</v>
      </c>
      <c r="I205" s="28" t="s">
        <v>155</v>
      </c>
      <c r="J205" s="28" t="s">
        <v>76</v>
      </c>
      <c r="K205" s="55"/>
      <c r="L205" s="55"/>
      <c r="M205" s="28" t="n">
        <v>2006</v>
      </c>
      <c r="N205" s="29" t="s">
        <v>67</v>
      </c>
      <c r="O205" s="29" t="s">
        <v>415</v>
      </c>
      <c r="P205" s="50" t="n">
        <v>0.00812487975091896</v>
      </c>
      <c r="Q205" s="31" t="n">
        <v>3457.22</v>
      </c>
      <c r="R205" s="31" t="n">
        <v>3571.42371821311</v>
      </c>
      <c r="S205" s="29" t="s">
        <v>69</v>
      </c>
      <c r="T205" s="29"/>
      <c r="U205" s="29"/>
      <c r="V205" s="48" t="n">
        <f aca="false">IF(S205="m3_año",R205,IF(OR(O205="CG1",O205="CG3",O205="HG2"),T205,R205))</f>
        <v>3571.42371821311</v>
      </c>
      <c r="W205" s="28" t="n">
        <v>365</v>
      </c>
      <c r="X205" s="54"/>
      <c r="Y205" s="28"/>
      <c r="Z205" s="28" t="n">
        <v>8760</v>
      </c>
      <c r="AA205" s="32" t="s">
        <v>592</v>
      </c>
      <c r="AB205" s="32"/>
      <c r="AC205" s="33" t="s">
        <v>72</v>
      </c>
      <c r="AD205" s="33" t="n">
        <f aca="false">VLOOKUP($O205,Parámetros!$B$4:$H$25,3,0)</f>
        <v>196.356974196937</v>
      </c>
      <c r="AE205" s="33" t="n">
        <f aca="false">VLOOKUP($O205,Parámetros!$B$4:$H$25,4,0)</f>
        <v>1220.72799074218</v>
      </c>
      <c r="AF205" s="33" t="n">
        <f aca="false">VLOOKUP($O205,Parámetros!$B$4:$H$25,5,0)</f>
        <v>0.1</v>
      </c>
      <c r="AG205" s="33" t="n">
        <f aca="false">VLOOKUP($O205,Parámetros!$B$4:$H$25,6,0)</f>
        <v>640</v>
      </c>
      <c r="AH205" s="33" t="n">
        <f aca="false">VLOOKUP($O205,Parámetros!$B$4:$H$25,7,0)</f>
        <v>1920000</v>
      </c>
      <c r="AI205" s="2" t="n">
        <v>95073.8272033899</v>
      </c>
      <c r="AJ205" s="2" t="n">
        <v>2.57418E-006</v>
      </c>
      <c r="AK205" s="34" t="n">
        <f aca="false">AD205*V205/1000000000</f>
        <v>0.000701273954883501</v>
      </c>
      <c r="AL205" s="34" t="n">
        <f aca="false">AE205*V205/1000000000</f>
        <v>0.00435973689962326</v>
      </c>
      <c r="AM205" s="34" t="n">
        <f aca="false">AF205*V205/1000000000</f>
        <v>3.57142371821311E-007</v>
      </c>
      <c r="AN205" s="34" t="n">
        <f aca="false">AG205*V205/1000000000</f>
        <v>0.00228571117965639</v>
      </c>
      <c r="AO205" s="34" t="n">
        <f aca="false">AH205*V205/1000000000</f>
        <v>6.85713353896917</v>
      </c>
      <c r="AP205" s="35" t="n">
        <f aca="false">AJ205*AI205*EXP(P205*4)</f>
        <v>0.25282164358423</v>
      </c>
      <c r="AQ205" s="36" t="n">
        <f aca="false">AK205/W205</f>
        <v>1.92129850653014E-006</v>
      </c>
      <c r="AR205" s="37" t="n">
        <f aca="false">AL205/W205</f>
        <v>1.19444846565021E-005</v>
      </c>
      <c r="AS205" s="37" t="n">
        <f aca="false">AM205/W205</f>
        <v>9.78472251565236E-010</v>
      </c>
      <c r="AT205" s="37" t="n">
        <f aca="false">AN205/W205</f>
        <v>6.26222241001751E-006</v>
      </c>
      <c r="AU205" s="37" t="n">
        <f aca="false">AO205/W205</f>
        <v>0.0187866672300525</v>
      </c>
      <c r="AV205" s="49" t="n">
        <f aca="false">AP205/W205</f>
        <v>0.000692662037217068</v>
      </c>
      <c r="AW205" s="39" t="n">
        <f aca="false">AK205*1000000</f>
        <v>701.2739548835</v>
      </c>
      <c r="AX205" s="40" t="n">
        <f aca="false">AL205*1000000</f>
        <v>4359.73689962326</v>
      </c>
      <c r="AY205" s="40" t="n">
        <f aca="false">AM205*1000000</f>
        <v>0.357142371821311</v>
      </c>
      <c r="AZ205" s="40" t="n">
        <f aca="false">AN205*1000000</f>
        <v>2285.71117965639</v>
      </c>
      <c r="BA205" s="40" t="n">
        <f aca="false">AO205*1000000</f>
        <v>6857133.53896917</v>
      </c>
      <c r="BB205" s="41" t="n">
        <f aca="false">AP205*1000000</f>
        <v>252821.64358423</v>
      </c>
      <c r="BC205" s="39" t="n">
        <f aca="false">AQ205*1000000</f>
        <v>1.92129850653014</v>
      </c>
      <c r="BD205" s="40" t="n">
        <f aca="false">AR205*1000000</f>
        <v>11.9444846565021</v>
      </c>
      <c r="BE205" s="40" t="n">
        <f aca="false">AS205*1000000</f>
        <v>0.000978472251565236</v>
      </c>
      <c r="BF205" s="40" t="n">
        <f aca="false">AT205*1000000</f>
        <v>6.26222241001751</v>
      </c>
      <c r="BG205" s="40" t="n">
        <f aca="false">AU205*1000000</f>
        <v>18786.6672300525</v>
      </c>
      <c r="BH205" s="41" t="n">
        <f aca="false">AV205*1000000</f>
        <v>692.662037217069</v>
      </c>
      <c r="BI205" s="0" t="n">
        <v>0.1</v>
      </c>
      <c r="BJ205" s="0" t="n">
        <f aca="false">R205*BI205</f>
        <v>357.142371821311</v>
      </c>
      <c r="BK205" s="0" t="n">
        <v>0.1</v>
      </c>
      <c r="BL205" s="0" t="n">
        <f aca="false">AI205*BK205</f>
        <v>9507.38272033899</v>
      </c>
      <c r="BM205" s="45" t="n">
        <v>187.562005220738</v>
      </c>
      <c r="BN205" s="45" t="n">
        <v>1012.03746873145</v>
      </c>
      <c r="BO205" s="45" t="n">
        <v>0</v>
      </c>
      <c r="BP205" s="45" t="n">
        <v>256</v>
      </c>
      <c r="BQ205" s="45" t="n">
        <v>384000</v>
      </c>
      <c r="BR205" s="0" t="n">
        <f aca="false">AJ205*0.1</f>
        <v>2.57418E-007</v>
      </c>
      <c r="BS205" s="0" t="n">
        <f aca="false">((((BJ205/R205)^2)+((BM205/AD205)^2))^(1/2))*AK205</f>
        <v>0.000673524177982971</v>
      </c>
      <c r="BT205" s="0" t="n">
        <f aca="false">((((BJ205/R205)^2)+((BN205/AE205)^2))^(1/2))*AL205</f>
        <v>0.00364061342363353</v>
      </c>
      <c r="BU205" s="0" t="n">
        <f aca="false">((((BJ205/R205)^2)+((BO205/AF205)^2))^(1/2))*AM205</f>
        <v>3.57142371821311E-008</v>
      </c>
      <c r="BV205" s="0" t="n">
        <f aca="false">((((BJ205/R205)^2)+((BP205/AG205)^2))^(1/2))*AN205</f>
        <v>0.000942422862337845</v>
      </c>
      <c r="BW205" s="0" t="n">
        <f aca="false">((((BJ205/R205)^2)+((BQ205/AH205)^2))^(1/2))*AO205</f>
        <v>1.53330167239288</v>
      </c>
      <c r="BX205" s="46" t="n">
        <f aca="false">((((BL205/AI205)^2)+((BR205/AJ205)^2))^(1/2))*AP205</f>
        <v>0.0357543797218275</v>
      </c>
    </row>
    <row r="206" customFormat="false" ht="15" hidden="false" customHeight="true" outlineLevel="0" collapsed="false">
      <c r="A206" s="24" t="n">
        <v>4.62030609136314</v>
      </c>
      <c r="B206" s="24" t="n">
        <v>-74.1053732822596</v>
      </c>
      <c r="C206" s="47" t="n">
        <v>28</v>
      </c>
      <c r="D206" s="47" t="n">
        <v>26</v>
      </c>
      <c r="E206" s="47" t="n">
        <v>1837</v>
      </c>
      <c r="F206" s="27" t="s">
        <v>589</v>
      </c>
      <c r="G206" s="28" t="s">
        <v>590</v>
      </c>
      <c r="H206" s="27" t="s">
        <v>591</v>
      </c>
      <c r="I206" s="28" t="s">
        <v>155</v>
      </c>
      <c r="J206" s="28" t="s">
        <v>76</v>
      </c>
      <c r="K206" s="55"/>
      <c r="L206" s="55"/>
      <c r="M206" s="28" t="n">
        <v>2006</v>
      </c>
      <c r="N206" s="29" t="s">
        <v>67</v>
      </c>
      <c r="O206" s="29" t="s">
        <v>415</v>
      </c>
      <c r="P206" s="50" t="n">
        <v>0.00812487975091896</v>
      </c>
      <c r="Q206" s="31" t="n">
        <v>3457.22</v>
      </c>
      <c r="R206" s="31" t="n">
        <v>3571.42371821311</v>
      </c>
      <c r="S206" s="29" t="s">
        <v>69</v>
      </c>
      <c r="T206" s="29"/>
      <c r="U206" s="29"/>
      <c r="V206" s="48" t="n">
        <f aca="false">IF(S206="m3_año",R206,IF(OR(O206="CG1",O206="CG3",O206="HG2"),T206,R206))</f>
        <v>3571.42371821311</v>
      </c>
      <c r="W206" s="28" t="n">
        <v>365</v>
      </c>
      <c r="X206" s="54"/>
      <c r="Y206" s="28"/>
      <c r="Z206" s="28" t="n">
        <v>8760</v>
      </c>
      <c r="AA206" s="32" t="s">
        <v>592</v>
      </c>
      <c r="AB206" s="32"/>
      <c r="AC206" s="33" t="s">
        <v>72</v>
      </c>
      <c r="AD206" s="33" t="n">
        <f aca="false">VLOOKUP($O206,Parámetros!$B$4:$H$25,3,0)</f>
        <v>196.356974196937</v>
      </c>
      <c r="AE206" s="33" t="n">
        <f aca="false">VLOOKUP($O206,Parámetros!$B$4:$H$25,4,0)</f>
        <v>1220.72799074218</v>
      </c>
      <c r="AF206" s="33" t="n">
        <f aca="false">VLOOKUP($O206,Parámetros!$B$4:$H$25,5,0)</f>
        <v>0.1</v>
      </c>
      <c r="AG206" s="33" t="n">
        <f aca="false">VLOOKUP($O206,Parámetros!$B$4:$H$25,6,0)</f>
        <v>640</v>
      </c>
      <c r="AH206" s="33" t="n">
        <f aca="false">VLOOKUP($O206,Parámetros!$B$4:$H$25,7,0)</f>
        <v>1920000</v>
      </c>
      <c r="AI206" s="2" t="n">
        <v>95073.8272033899</v>
      </c>
      <c r="AJ206" s="2" t="n">
        <v>2.57418E-006</v>
      </c>
      <c r="AK206" s="34" t="n">
        <f aca="false">AD206*V206/1000000000</f>
        <v>0.000701273954883501</v>
      </c>
      <c r="AL206" s="34" t="n">
        <f aca="false">AE206*V206/1000000000</f>
        <v>0.00435973689962326</v>
      </c>
      <c r="AM206" s="34" t="n">
        <f aca="false">AF206*V206/1000000000</f>
        <v>3.57142371821311E-007</v>
      </c>
      <c r="AN206" s="34" t="n">
        <f aca="false">AG206*V206/1000000000</f>
        <v>0.00228571117965639</v>
      </c>
      <c r="AO206" s="34" t="n">
        <f aca="false">AH206*V206/1000000000</f>
        <v>6.85713353896917</v>
      </c>
      <c r="AP206" s="35" t="n">
        <f aca="false">AJ206*AI206*EXP(P206*4)</f>
        <v>0.25282164358423</v>
      </c>
      <c r="AQ206" s="36" t="n">
        <f aca="false">AK206/W206</f>
        <v>1.92129850653014E-006</v>
      </c>
      <c r="AR206" s="37" t="n">
        <f aca="false">AL206/W206</f>
        <v>1.19444846565021E-005</v>
      </c>
      <c r="AS206" s="37" t="n">
        <f aca="false">AM206/W206</f>
        <v>9.78472251565236E-010</v>
      </c>
      <c r="AT206" s="37" t="n">
        <f aca="false">AN206/W206</f>
        <v>6.26222241001751E-006</v>
      </c>
      <c r="AU206" s="37" t="n">
        <f aca="false">AO206/W206</f>
        <v>0.0187866672300525</v>
      </c>
      <c r="AV206" s="49" t="n">
        <f aca="false">AP206/W206</f>
        <v>0.000692662037217068</v>
      </c>
      <c r="AW206" s="39" t="n">
        <f aca="false">AK206*1000000</f>
        <v>701.2739548835</v>
      </c>
      <c r="AX206" s="40" t="n">
        <f aca="false">AL206*1000000</f>
        <v>4359.73689962326</v>
      </c>
      <c r="AY206" s="40" t="n">
        <f aca="false">AM206*1000000</f>
        <v>0.357142371821311</v>
      </c>
      <c r="AZ206" s="40" t="n">
        <f aca="false">AN206*1000000</f>
        <v>2285.71117965639</v>
      </c>
      <c r="BA206" s="40" t="n">
        <f aca="false">AO206*1000000</f>
        <v>6857133.53896917</v>
      </c>
      <c r="BB206" s="41" t="n">
        <f aca="false">AP206*1000000</f>
        <v>252821.64358423</v>
      </c>
      <c r="BC206" s="39" t="n">
        <f aca="false">AQ206*1000000</f>
        <v>1.92129850653014</v>
      </c>
      <c r="BD206" s="40" t="n">
        <f aca="false">AR206*1000000</f>
        <v>11.9444846565021</v>
      </c>
      <c r="BE206" s="40" t="n">
        <f aca="false">AS206*1000000</f>
        <v>0.000978472251565236</v>
      </c>
      <c r="BF206" s="40" t="n">
        <f aca="false">AT206*1000000</f>
        <v>6.26222241001751</v>
      </c>
      <c r="BG206" s="40" t="n">
        <f aca="false">AU206*1000000</f>
        <v>18786.6672300525</v>
      </c>
      <c r="BH206" s="41" t="n">
        <f aca="false">AV206*1000000</f>
        <v>692.662037217069</v>
      </c>
      <c r="BI206" s="0" t="n">
        <v>0.1</v>
      </c>
      <c r="BJ206" s="0" t="n">
        <f aca="false">R206*BI206</f>
        <v>357.142371821311</v>
      </c>
      <c r="BK206" s="0" t="n">
        <v>0.1</v>
      </c>
      <c r="BL206" s="0" t="n">
        <f aca="false">AI206*BK206</f>
        <v>9507.38272033899</v>
      </c>
      <c r="BM206" s="45" t="n">
        <v>187.562005220738</v>
      </c>
      <c r="BN206" s="45" t="n">
        <v>1012.03746873145</v>
      </c>
      <c r="BO206" s="45" t="n">
        <v>0</v>
      </c>
      <c r="BP206" s="45" t="n">
        <v>256</v>
      </c>
      <c r="BQ206" s="45" t="n">
        <v>384000</v>
      </c>
      <c r="BR206" s="0" t="n">
        <f aca="false">AJ206*0.1</f>
        <v>2.57418E-007</v>
      </c>
      <c r="BS206" s="0" t="n">
        <f aca="false">((((BJ206/R206)^2)+((BM206/AD206)^2))^(1/2))*AK206</f>
        <v>0.000673524177982971</v>
      </c>
      <c r="BT206" s="0" t="n">
        <f aca="false">((((BJ206/R206)^2)+((BN206/AE206)^2))^(1/2))*AL206</f>
        <v>0.00364061342363353</v>
      </c>
      <c r="BU206" s="0" t="n">
        <f aca="false">((((BJ206/R206)^2)+((BO206/AF206)^2))^(1/2))*AM206</f>
        <v>3.57142371821311E-008</v>
      </c>
      <c r="BV206" s="0" t="n">
        <f aca="false">((((BJ206/R206)^2)+((BP206/AG206)^2))^(1/2))*AN206</f>
        <v>0.000942422862337845</v>
      </c>
      <c r="BW206" s="0" t="n">
        <f aca="false">((((BJ206/R206)^2)+((BQ206/AH206)^2))^(1/2))*AO206</f>
        <v>1.53330167239288</v>
      </c>
      <c r="BX206" s="46" t="n">
        <f aca="false">((((BL206/AI206)^2)+((BR206/AJ206)^2))^(1/2))*AP206</f>
        <v>0.0357543797218275</v>
      </c>
    </row>
    <row r="207" customFormat="false" ht="15" hidden="false" customHeight="true" outlineLevel="0" collapsed="false">
      <c r="A207" s="24" t="n">
        <v>4.62030609136314</v>
      </c>
      <c r="B207" s="24" t="n">
        <v>-74.1053732822596</v>
      </c>
      <c r="C207" s="47" t="n">
        <v>28</v>
      </c>
      <c r="D207" s="47" t="n">
        <v>26</v>
      </c>
      <c r="E207" s="47" t="n">
        <v>1837</v>
      </c>
      <c r="F207" s="27" t="s">
        <v>589</v>
      </c>
      <c r="G207" s="28" t="s">
        <v>590</v>
      </c>
      <c r="H207" s="27" t="s">
        <v>591</v>
      </c>
      <c r="I207" s="28" t="s">
        <v>155</v>
      </c>
      <c r="J207" s="28" t="s">
        <v>76</v>
      </c>
      <c r="K207" s="55"/>
      <c r="L207" s="55"/>
      <c r="M207" s="28" t="n">
        <v>2006</v>
      </c>
      <c r="N207" s="29" t="s">
        <v>67</v>
      </c>
      <c r="O207" s="29" t="s">
        <v>415</v>
      </c>
      <c r="P207" s="50" t="n">
        <v>0.00812487975091896</v>
      </c>
      <c r="Q207" s="31" t="n">
        <v>3457.22</v>
      </c>
      <c r="R207" s="31" t="n">
        <v>3571.42371821311</v>
      </c>
      <c r="S207" s="29" t="s">
        <v>69</v>
      </c>
      <c r="T207" s="29"/>
      <c r="U207" s="29"/>
      <c r="V207" s="48" t="n">
        <f aca="false">IF(S207="m3_año",R207,IF(OR(O207="CG1",O207="CG3",O207="HG2"),T207,R207))</f>
        <v>3571.42371821311</v>
      </c>
      <c r="W207" s="28" t="n">
        <v>365</v>
      </c>
      <c r="X207" s="54"/>
      <c r="Y207" s="28"/>
      <c r="Z207" s="28" t="n">
        <v>8760</v>
      </c>
      <c r="AA207" s="32" t="s">
        <v>592</v>
      </c>
      <c r="AB207" s="32"/>
      <c r="AC207" s="33" t="s">
        <v>72</v>
      </c>
      <c r="AD207" s="33" t="n">
        <f aca="false">VLOOKUP($O207,Parámetros!$B$4:$H$25,3,0)</f>
        <v>196.356974196937</v>
      </c>
      <c r="AE207" s="33" t="n">
        <f aca="false">VLOOKUP($O207,Parámetros!$B$4:$H$25,4,0)</f>
        <v>1220.72799074218</v>
      </c>
      <c r="AF207" s="33" t="n">
        <f aca="false">VLOOKUP($O207,Parámetros!$B$4:$H$25,5,0)</f>
        <v>0.1</v>
      </c>
      <c r="AG207" s="33" t="n">
        <f aca="false">VLOOKUP($O207,Parámetros!$B$4:$H$25,6,0)</f>
        <v>640</v>
      </c>
      <c r="AH207" s="33" t="n">
        <f aca="false">VLOOKUP($O207,Parámetros!$B$4:$H$25,7,0)</f>
        <v>1920000</v>
      </c>
      <c r="AI207" s="2" t="n">
        <v>95073.8272033899</v>
      </c>
      <c r="AJ207" s="2" t="n">
        <v>2.57418E-006</v>
      </c>
      <c r="AK207" s="34" t="n">
        <f aca="false">AD207*V207/1000000000</f>
        <v>0.000701273954883501</v>
      </c>
      <c r="AL207" s="34" t="n">
        <f aca="false">AE207*V207/1000000000</f>
        <v>0.00435973689962326</v>
      </c>
      <c r="AM207" s="34" t="n">
        <f aca="false">AF207*V207/1000000000</f>
        <v>3.57142371821311E-007</v>
      </c>
      <c r="AN207" s="34" t="n">
        <f aca="false">AG207*V207/1000000000</f>
        <v>0.00228571117965639</v>
      </c>
      <c r="AO207" s="34" t="n">
        <f aca="false">AH207*V207/1000000000</f>
        <v>6.85713353896917</v>
      </c>
      <c r="AP207" s="35" t="n">
        <f aca="false">AJ207*AI207*EXP(P207*4)</f>
        <v>0.25282164358423</v>
      </c>
      <c r="AQ207" s="36" t="n">
        <f aca="false">AK207/W207</f>
        <v>1.92129850653014E-006</v>
      </c>
      <c r="AR207" s="37" t="n">
        <f aca="false">AL207/W207</f>
        <v>1.19444846565021E-005</v>
      </c>
      <c r="AS207" s="37" t="n">
        <f aca="false">AM207/W207</f>
        <v>9.78472251565236E-010</v>
      </c>
      <c r="AT207" s="37" t="n">
        <f aca="false">AN207/W207</f>
        <v>6.26222241001751E-006</v>
      </c>
      <c r="AU207" s="37" t="n">
        <f aca="false">AO207/W207</f>
        <v>0.0187866672300525</v>
      </c>
      <c r="AV207" s="49" t="n">
        <f aca="false">AP207/W207</f>
        <v>0.000692662037217068</v>
      </c>
      <c r="AW207" s="39" t="n">
        <f aca="false">AK207*1000000</f>
        <v>701.2739548835</v>
      </c>
      <c r="AX207" s="40" t="n">
        <f aca="false">AL207*1000000</f>
        <v>4359.73689962326</v>
      </c>
      <c r="AY207" s="40" t="n">
        <f aca="false">AM207*1000000</f>
        <v>0.357142371821311</v>
      </c>
      <c r="AZ207" s="40" t="n">
        <f aca="false">AN207*1000000</f>
        <v>2285.71117965639</v>
      </c>
      <c r="BA207" s="40" t="n">
        <f aca="false">AO207*1000000</f>
        <v>6857133.53896917</v>
      </c>
      <c r="BB207" s="41" t="n">
        <f aca="false">AP207*1000000</f>
        <v>252821.64358423</v>
      </c>
      <c r="BC207" s="39" t="n">
        <f aca="false">AQ207*1000000</f>
        <v>1.92129850653014</v>
      </c>
      <c r="BD207" s="40" t="n">
        <f aca="false">AR207*1000000</f>
        <v>11.9444846565021</v>
      </c>
      <c r="BE207" s="40" t="n">
        <f aca="false">AS207*1000000</f>
        <v>0.000978472251565236</v>
      </c>
      <c r="BF207" s="40" t="n">
        <f aca="false">AT207*1000000</f>
        <v>6.26222241001751</v>
      </c>
      <c r="BG207" s="40" t="n">
        <f aca="false">AU207*1000000</f>
        <v>18786.6672300525</v>
      </c>
      <c r="BH207" s="41" t="n">
        <f aca="false">AV207*1000000</f>
        <v>692.662037217069</v>
      </c>
      <c r="BI207" s="0" t="n">
        <v>0.1</v>
      </c>
      <c r="BJ207" s="0" t="n">
        <f aca="false">R207*BI207</f>
        <v>357.142371821311</v>
      </c>
      <c r="BK207" s="0" t="n">
        <v>0.1</v>
      </c>
      <c r="BL207" s="0" t="n">
        <f aca="false">AI207*BK207</f>
        <v>9507.38272033899</v>
      </c>
      <c r="BM207" s="45" t="n">
        <v>187.562005220738</v>
      </c>
      <c r="BN207" s="45" t="n">
        <v>1012.03746873145</v>
      </c>
      <c r="BO207" s="45" t="n">
        <v>0</v>
      </c>
      <c r="BP207" s="45" t="n">
        <v>256</v>
      </c>
      <c r="BQ207" s="45" t="n">
        <v>384000</v>
      </c>
      <c r="BR207" s="0" t="n">
        <f aca="false">AJ207*0.1</f>
        <v>2.57418E-007</v>
      </c>
      <c r="BS207" s="0" t="n">
        <f aca="false">((((BJ207/R207)^2)+((BM207/AD207)^2))^(1/2))*AK207</f>
        <v>0.000673524177982971</v>
      </c>
      <c r="BT207" s="0" t="n">
        <f aca="false">((((BJ207/R207)^2)+((BN207/AE207)^2))^(1/2))*AL207</f>
        <v>0.00364061342363353</v>
      </c>
      <c r="BU207" s="0" t="n">
        <f aca="false">((((BJ207/R207)^2)+((BO207/AF207)^2))^(1/2))*AM207</f>
        <v>3.57142371821311E-008</v>
      </c>
      <c r="BV207" s="0" t="n">
        <f aca="false">((((BJ207/R207)^2)+((BP207/AG207)^2))^(1/2))*AN207</f>
        <v>0.000942422862337845</v>
      </c>
      <c r="BW207" s="0" t="n">
        <f aca="false">((((BJ207/R207)^2)+((BQ207/AH207)^2))^(1/2))*AO207</f>
        <v>1.53330167239288</v>
      </c>
      <c r="BX207" s="46" t="n">
        <f aca="false">((((BL207/AI207)^2)+((BR207/AJ207)^2))^(1/2))*AP207</f>
        <v>0.0357543797218275</v>
      </c>
    </row>
    <row r="208" customFormat="false" ht="15" hidden="false" customHeight="true" outlineLevel="0" collapsed="false">
      <c r="A208" s="24" t="n">
        <v>4.62030609136314</v>
      </c>
      <c r="B208" s="24" t="n">
        <v>-74.1053732822596</v>
      </c>
      <c r="C208" s="47" t="n">
        <v>28</v>
      </c>
      <c r="D208" s="47" t="n">
        <v>26</v>
      </c>
      <c r="E208" s="47" t="n">
        <v>1837</v>
      </c>
      <c r="F208" s="27" t="s">
        <v>589</v>
      </c>
      <c r="G208" s="28" t="s">
        <v>590</v>
      </c>
      <c r="H208" s="27" t="s">
        <v>591</v>
      </c>
      <c r="I208" s="28" t="s">
        <v>155</v>
      </c>
      <c r="J208" s="28" t="s">
        <v>76</v>
      </c>
      <c r="K208" s="55"/>
      <c r="L208" s="55"/>
      <c r="M208" s="28" t="n">
        <v>1988</v>
      </c>
      <c r="N208" s="29" t="s">
        <v>67</v>
      </c>
      <c r="O208" s="29" t="s">
        <v>415</v>
      </c>
      <c r="P208" s="50" t="n">
        <v>0.00812487975091896</v>
      </c>
      <c r="Q208" s="31" t="n">
        <v>3457.22</v>
      </c>
      <c r="R208" s="31" t="n">
        <v>3571.42371821311</v>
      </c>
      <c r="S208" s="29" t="s">
        <v>69</v>
      </c>
      <c r="T208" s="29"/>
      <c r="U208" s="29"/>
      <c r="V208" s="48" t="n">
        <f aca="false">IF(S208="m3_año",R208,IF(OR(O208="CG1",O208="CG3",O208="HG2"),T208,R208))</f>
        <v>3571.42371821311</v>
      </c>
      <c r="W208" s="28" t="n">
        <v>365</v>
      </c>
      <c r="X208" s="54"/>
      <c r="Y208" s="28"/>
      <c r="Z208" s="28" t="n">
        <v>8760</v>
      </c>
      <c r="AA208" s="32" t="s">
        <v>592</v>
      </c>
      <c r="AB208" s="32"/>
      <c r="AC208" s="33" t="s">
        <v>72</v>
      </c>
      <c r="AD208" s="33" t="n">
        <f aca="false">VLOOKUP($O208,Parámetros!$B$4:$H$25,3,0)</f>
        <v>196.356974196937</v>
      </c>
      <c r="AE208" s="33" t="n">
        <f aca="false">VLOOKUP($O208,Parámetros!$B$4:$H$25,4,0)</f>
        <v>1220.72799074218</v>
      </c>
      <c r="AF208" s="33" t="n">
        <f aca="false">VLOOKUP($O208,Parámetros!$B$4:$H$25,5,0)</f>
        <v>0.1</v>
      </c>
      <c r="AG208" s="33" t="n">
        <f aca="false">VLOOKUP($O208,Parámetros!$B$4:$H$25,6,0)</f>
        <v>640</v>
      </c>
      <c r="AH208" s="33" t="n">
        <f aca="false">VLOOKUP($O208,Parámetros!$B$4:$H$25,7,0)</f>
        <v>1920000</v>
      </c>
      <c r="AI208" s="2" t="n">
        <v>95073.8272033899</v>
      </c>
      <c r="AJ208" s="2" t="n">
        <v>2.57418E-006</v>
      </c>
      <c r="AK208" s="34" t="n">
        <f aca="false">AD208*V208/1000000000</f>
        <v>0.000701273954883501</v>
      </c>
      <c r="AL208" s="34" t="n">
        <f aca="false">AE208*V208/1000000000</f>
        <v>0.00435973689962326</v>
      </c>
      <c r="AM208" s="34" t="n">
        <f aca="false">AF208*V208/1000000000</f>
        <v>3.57142371821311E-007</v>
      </c>
      <c r="AN208" s="34" t="n">
        <f aca="false">AG208*V208/1000000000</f>
        <v>0.00228571117965639</v>
      </c>
      <c r="AO208" s="34" t="n">
        <f aca="false">AH208*V208/1000000000</f>
        <v>6.85713353896917</v>
      </c>
      <c r="AP208" s="35" t="n">
        <f aca="false">AJ208*AI208*EXP(P208*4)</f>
        <v>0.25282164358423</v>
      </c>
      <c r="AQ208" s="36" t="n">
        <f aca="false">AK208/W208</f>
        <v>1.92129850653014E-006</v>
      </c>
      <c r="AR208" s="37" t="n">
        <f aca="false">AL208/W208</f>
        <v>1.19444846565021E-005</v>
      </c>
      <c r="AS208" s="37" t="n">
        <f aca="false">AM208/W208</f>
        <v>9.78472251565236E-010</v>
      </c>
      <c r="AT208" s="37" t="n">
        <f aca="false">AN208/W208</f>
        <v>6.26222241001751E-006</v>
      </c>
      <c r="AU208" s="37" t="n">
        <f aca="false">AO208/W208</f>
        <v>0.0187866672300525</v>
      </c>
      <c r="AV208" s="49" t="n">
        <f aca="false">AP208/W208</f>
        <v>0.000692662037217068</v>
      </c>
      <c r="AW208" s="39" t="n">
        <f aca="false">AK208*1000000</f>
        <v>701.2739548835</v>
      </c>
      <c r="AX208" s="40" t="n">
        <f aca="false">AL208*1000000</f>
        <v>4359.73689962326</v>
      </c>
      <c r="AY208" s="40" t="n">
        <f aca="false">AM208*1000000</f>
        <v>0.357142371821311</v>
      </c>
      <c r="AZ208" s="40" t="n">
        <f aca="false">AN208*1000000</f>
        <v>2285.71117965639</v>
      </c>
      <c r="BA208" s="40" t="n">
        <f aca="false">AO208*1000000</f>
        <v>6857133.53896917</v>
      </c>
      <c r="BB208" s="41" t="n">
        <f aca="false">AP208*1000000</f>
        <v>252821.64358423</v>
      </c>
      <c r="BC208" s="39" t="n">
        <f aca="false">AQ208*1000000</f>
        <v>1.92129850653014</v>
      </c>
      <c r="BD208" s="40" t="n">
        <f aca="false">AR208*1000000</f>
        <v>11.9444846565021</v>
      </c>
      <c r="BE208" s="40" t="n">
        <f aca="false">AS208*1000000</f>
        <v>0.000978472251565236</v>
      </c>
      <c r="BF208" s="40" t="n">
        <f aca="false">AT208*1000000</f>
        <v>6.26222241001751</v>
      </c>
      <c r="BG208" s="40" t="n">
        <f aca="false">AU208*1000000</f>
        <v>18786.6672300525</v>
      </c>
      <c r="BH208" s="41" t="n">
        <f aca="false">AV208*1000000</f>
        <v>692.662037217069</v>
      </c>
      <c r="BI208" s="0" t="n">
        <v>0.1</v>
      </c>
      <c r="BJ208" s="0" t="n">
        <f aca="false">R208*BI208</f>
        <v>357.142371821311</v>
      </c>
      <c r="BK208" s="0" t="n">
        <v>0.1</v>
      </c>
      <c r="BL208" s="0" t="n">
        <f aca="false">AI208*BK208</f>
        <v>9507.38272033899</v>
      </c>
      <c r="BM208" s="45" t="n">
        <v>187.562005220738</v>
      </c>
      <c r="BN208" s="45" t="n">
        <v>1012.03746873145</v>
      </c>
      <c r="BO208" s="45" t="n">
        <v>0</v>
      </c>
      <c r="BP208" s="45" t="n">
        <v>256</v>
      </c>
      <c r="BQ208" s="45" t="n">
        <v>384000</v>
      </c>
      <c r="BR208" s="0" t="n">
        <f aca="false">AJ208*0.1</f>
        <v>2.57418E-007</v>
      </c>
      <c r="BS208" s="0" t="n">
        <f aca="false">((((BJ208/R208)^2)+((BM208/AD208)^2))^(1/2))*AK208</f>
        <v>0.000673524177982971</v>
      </c>
      <c r="BT208" s="0" t="n">
        <f aca="false">((((BJ208/R208)^2)+((BN208/AE208)^2))^(1/2))*AL208</f>
        <v>0.00364061342363353</v>
      </c>
      <c r="BU208" s="0" t="n">
        <f aca="false">((((BJ208/R208)^2)+((BO208/AF208)^2))^(1/2))*AM208</f>
        <v>3.57142371821311E-008</v>
      </c>
      <c r="BV208" s="0" t="n">
        <f aca="false">((((BJ208/R208)^2)+((BP208/AG208)^2))^(1/2))*AN208</f>
        <v>0.000942422862337845</v>
      </c>
      <c r="BW208" s="0" t="n">
        <f aca="false">((((BJ208/R208)^2)+((BQ208/AH208)^2))^(1/2))*AO208</f>
        <v>1.53330167239288</v>
      </c>
      <c r="BX208" s="46" t="n">
        <f aca="false">((((BL208/AI208)^2)+((BR208/AJ208)^2))^(1/2))*AP208</f>
        <v>0.0357543797218275</v>
      </c>
    </row>
    <row r="209" customFormat="false" ht="15" hidden="false" customHeight="true" outlineLevel="0" collapsed="false">
      <c r="A209" s="24" t="n">
        <v>4.62030609136314</v>
      </c>
      <c r="B209" s="24" t="n">
        <v>-74.1053732822596</v>
      </c>
      <c r="C209" s="47" t="n">
        <v>28</v>
      </c>
      <c r="D209" s="47" t="n">
        <v>26</v>
      </c>
      <c r="E209" s="47" t="n">
        <v>1837</v>
      </c>
      <c r="F209" s="27" t="s">
        <v>589</v>
      </c>
      <c r="G209" s="28" t="s">
        <v>590</v>
      </c>
      <c r="H209" s="27" t="s">
        <v>591</v>
      </c>
      <c r="I209" s="28" t="s">
        <v>155</v>
      </c>
      <c r="J209" s="28" t="s">
        <v>76</v>
      </c>
      <c r="K209" s="55"/>
      <c r="L209" s="55"/>
      <c r="M209" s="28" t="n">
        <v>1988</v>
      </c>
      <c r="N209" s="29" t="s">
        <v>67</v>
      </c>
      <c r="O209" s="29" t="s">
        <v>415</v>
      </c>
      <c r="P209" s="50" t="n">
        <v>0.00812487975091896</v>
      </c>
      <c r="Q209" s="31" t="n">
        <v>3457.22</v>
      </c>
      <c r="R209" s="31" t="n">
        <v>3571.42371821311</v>
      </c>
      <c r="S209" s="29" t="s">
        <v>69</v>
      </c>
      <c r="T209" s="29"/>
      <c r="U209" s="29"/>
      <c r="V209" s="48" t="n">
        <f aca="false">IF(S209="m3_año",R209,IF(OR(O209="CG1",O209="CG3",O209="HG2"),T209,R209))</f>
        <v>3571.42371821311</v>
      </c>
      <c r="W209" s="28" t="n">
        <v>365</v>
      </c>
      <c r="X209" s="54"/>
      <c r="Y209" s="28"/>
      <c r="Z209" s="28" t="n">
        <v>8760</v>
      </c>
      <c r="AA209" s="32" t="s">
        <v>592</v>
      </c>
      <c r="AB209" s="32"/>
      <c r="AC209" s="33" t="s">
        <v>72</v>
      </c>
      <c r="AD209" s="33" t="n">
        <f aca="false">VLOOKUP($O209,Parámetros!$B$4:$H$25,3,0)</f>
        <v>196.356974196937</v>
      </c>
      <c r="AE209" s="33" t="n">
        <f aca="false">VLOOKUP($O209,Parámetros!$B$4:$H$25,4,0)</f>
        <v>1220.72799074218</v>
      </c>
      <c r="AF209" s="33" t="n">
        <f aca="false">VLOOKUP($O209,Parámetros!$B$4:$H$25,5,0)</f>
        <v>0.1</v>
      </c>
      <c r="AG209" s="33" t="n">
        <f aca="false">VLOOKUP($O209,Parámetros!$B$4:$H$25,6,0)</f>
        <v>640</v>
      </c>
      <c r="AH209" s="33" t="n">
        <f aca="false">VLOOKUP($O209,Parámetros!$B$4:$H$25,7,0)</f>
        <v>1920000</v>
      </c>
      <c r="AI209" s="2" t="n">
        <v>95073.8272033899</v>
      </c>
      <c r="AJ209" s="2" t="n">
        <v>2.57418E-006</v>
      </c>
      <c r="AK209" s="34" t="n">
        <f aca="false">AD209*V209/1000000000</f>
        <v>0.000701273954883501</v>
      </c>
      <c r="AL209" s="34" t="n">
        <f aca="false">AE209*V209/1000000000</f>
        <v>0.00435973689962326</v>
      </c>
      <c r="AM209" s="34" t="n">
        <f aca="false">AF209*V209/1000000000</f>
        <v>3.57142371821311E-007</v>
      </c>
      <c r="AN209" s="34" t="n">
        <f aca="false">AG209*V209/1000000000</f>
        <v>0.00228571117965639</v>
      </c>
      <c r="AO209" s="34" t="n">
        <f aca="false">AH209*V209/1000000000</f>
        <v>6.85713353896917</v>
      </c>
      <c r="AP209" s="35" t="n">
        <f aca="false">AJ209*AI209*EXP(P209*4)</f>
        <v>0.25282164358423</v>
      </c>
      <c r="AQ209" s="36" t="n">
        <f aca="false">AK209/W209</f>
        <v>1.92129850653014E-006</v>
      </c>
      <c r="AR209" s="37" t="n">
        <f aca="false">AL209/W209</f>
        <v>1.19444846565021E-005</v>
      </c>
      <c r="AS209" s="37" t="n">
        <f aca="false">AM209/W209</f>
        <v>9.78472251565236E-010</v>
      </c>
      <c r="AT209" s="37" t="n">
        <f aca="false">AN209/W209</f>
        <v>6.26222241001751E-006</v>
      </c>
      <c r="AU209" s="37" t="n">
        <f aca="false">AO209/W209</f>
        <v>0.0187866672300525</v>
      </c>
      <c r="AV209" s="49" t="n">
        <f aca="false">AP209/W209</f>
        <v>0.000692662037217068</v>
      </c>
      <c r="AW209" s="39" t="n">
        <f aca="false">AK209*1000000</f>
        <v>701.2739548835</v>
      </c>
      <c r="AX209" s="40" t="n">
        <f aca="false">AL209*1000000</f>
        <v>4359.73689962326</v>
      </c>
      <c r="AY209" s="40" t="n">
        <f aca="false">AM209*1000000</f>
        <v>0.357142371821311</v>
      </c>
      <c r="AZ209" s="40" t="n">
        <f aca="false">AN209*1000000</f>
        <v>2285.71117965639</v>
      </c>
      <c r="BA209" s="40" t="n">
        <f aca="false">AO209*1000000</f>
        <v>6857133.53896917</v>
      </c>
      <c r="BB209" s="41" t="n">
        <f aca="false">AP209*1000000</f>
        <v>252821.64358423</v>
      </c>
      <c r="BC209" s="39" t="n">
        <f aca="false">AQ209*1000000</f>
        <v>1.92129850653014</v>
      </c>
      <c r="BD209" s="40" t="n">
        <f aca="false">AR209*1000000</f>
        <v>11.9444846565021</v>
      </c>
      <c r="BE209" s="40" t="n">
        <f aca="false">AS209*1000000</f>
        <v>0.000978472251565236</v>
      </c>
      <c r="BF209" s="40" t="n">
        <f aca="false">AT209*1000000</f>
        <v>6.26222241001751</v>
      </c>
      <c r="BG209" s="40" t="n">
        <f aca="false">AU209*1000000</f>
        <v>18786.6672300525</v>
      </c>
      <c r="BH209" s="41" t="n">
        <f aca="false">AV209*1000000</f>
        <v>692.662037217069</v>
      </c>
      <c r="BI209" s="0" t="n">
        <v>0.1</v>
      </c>
      <c r="BJ209" s="0" t="n">
        <f aca="false">R209*BI209</f>
        <v>357.142371821311</v>
      </c>
      <c r="BK209" s="0" t="n">
        <v>0.1</v>
      </c>
      <c r="BL209" s="0" t="n">
        <f aca="false">AI209*BK209</f>
        <v>9507.38272033899</v>
      </c>
      <c r="BM209" s="45" t="n">
        <v>187.562005220738</v>
      </c>
      <c r="BN209" s="45" t="n">
        <v>1012.03746873145</v>
      </c>
      <c r="BO209" s="45" t="n">
        <v>0</v>
      </c>
      <c r="BP209" s="45" t="n">
        <v>256</v>
      </c>
      <c r="BQ209" s="45" t="n">
        <v>384000</v>
      </c>
      <c r="BR209" s="0" t="n">
        <f aca="false">AJ209*0.1</f>
        <v>2.57418E-007</v>
      </c>
      <c r="BS209" s="0" t="n">
        <f aca="false">((((BJ209/R209)^2)+((BM209/AD209)^2))^(1/2))*AK209</f>
        <v>0.000673524177982971</v>
      </c>
      <c r="BT209" s="0" t="n">
        <f aca="false">((((BJ209/R209)^2)+((BN209/AE209)^2))^(1/2))*AL209</f>
        <v>0.00364061342363353</v>
      </c>
      <c r="BU209" s="0" t="n">
        <f aca="false">((((BJ209/R209)^2)+((BO209/AF209)^2))^(1/2))*AM209</f>
        <v>3.57142371821311E-008</v>
      </c>
      <c r="BV209" s="0" t="n">
        <f aca="false">((((BJ209/R209)^2)+((BP209/AG209)^2))^(1/2))*AN209</f>
        <v>0.000942422862337845</v>
      </c>
      <c r="BW209" s="0" t="n">
        <f aca="false">((((BJ209/R209)^2)+((BQ209/AH209)^2))^(1/2))*AO209</f>
        <v>1.53330167239288</v>
      </c>
      <c r="BX209" s="46" t="n">
        <f aca="false">((((BL209/AI209)^2)+((BR209/AJ209)^2))^(1/2))*AP209</f>
        <v>0.0357543797218275</v>
      </c>
    </row>
    <row r="210" customFormat="false" ht="15" hidden="false" customHeight="true" outlineLevel="0" collapsed="false">
      <c r="A210" s="24" t="n">
        <v>4.62030609136314</v>
      </c>
      <c r="B210" s="24" t="n">
        <v>-74.1053732822596</v>
      </c>
      <c r="C210" s="47" t="n">
        <v>28</v>
      </c>
      <c r="D210" s="47" t="n">
        <v>26</v>
      </c>
      <c r="E210" s="47" t="n">
        <v>1837</v>
      </c>
      <c r="F210" s="27" t="s">
        <v>589</v>
      </c>
      <c r="G210" s="28" t="s">
        <v>590</v>
      </c>
      <c r="H210" s="27" t="s">
        <v>591</v>
      </c>
      <c r="I210" s="28" t="s">
        <v>155</v>
      </c>
      <c r="J210" s="28" t="s">
        <v>76</v>
      </c>
      <c r="K210" s="55"/>
      <c r="L210" s="55"/>
      <c r="M210" s="28" t="n">
        <v>1988</v>
      </c>
      <c r="N210" s="29" t="s">
        <v>67</v>
      </c>
      <c r="O210" s="29" t="s">
        <v>415</v>
      </c>
      <c r="P210" s="50" t="n">
        <v>0.00812487975091896</v>
      </c>
      <c r="Q210" s="31" t="n">
        <v>3457.22</v>
      </c>
      <c r="R210" s="31" t="n">
        <v>3571.42371821311</v>
      </c>
      <c r="S210" s="29" t="s">
        <v>69</v>
      </c>
      <c r="T210" s="29"/>
      <c r="U210" s="29"/>
      <c r="V210" s="48" t="n">
        <f aca="false">IF(S210="m3_año",R210,IF(OR(O210="CG1",O210="CG3",O210="HG2"),T210,R210))</f>
        <v>3571.42371821311</v>
      </c>
      <c r="W210" s="28" t="n">
        <v>365</v>
      </c>
      <c r="X210" s="54"/>
      <c r="Y210" s="28"/>
      <c r="Z210" s="28" t="n">
        <v>8760</v>
      </c>
      <c r="AA210" s="32" t="s">
        <v>592</v>
      </c>
      <c r="AB210" s="32"/>
      <c r="AC210" s="33" t="s">
        <v>72</v>
      </c>
      <c r="AD210" s="33" t="n">
        <f aca="false">VLOOKUP($O210,Parámetros!$B$4:$H$25,3,0)</f>
        <v>196.356974196937</v>
      </c>
      <c r="AE210" s="33" t="n">
        <f aca="false">VLOOKUP($O210,Parámetros!$B$4:$H$25,4,0)</f>
        <v>1220.72799074218</v>
      </c>
      <c r="AF210" s="33" t="n">
        <f aca="false">VLOOKUP($O210,Parámetros!$B$4:$H$25,5,0)</f>
        <v>0.1</v>
      </c>
      <c r="AG210" s="33" t="n">
        <f aca="false">VLOOKUP($O210,Parámetros!$B$4:$H$25,6,0)</f>
        <v>640</v>
      </c>
      <c r="AH210" s="33" t="n">
        <f aca="false">VLOOKUP($O210,Parámetros!$B$4:$H$25,7,0)</f>
        <v>1920000</v>
      </c>
      <c r="AI210" s="2" t="n">
        <v>95073.8272033899</v>
      </c>
      <c r="AJ210" s="2" t="n">
        <v>2.57418E-006</v>
      </c>
      <c r="AK210" s="34" t="n">
        <f aca="false">AD210*V210/1000000000</f>
        <v>0.000701273954883501</v>
      </c>
      <c r="AL210" s="34" t="n">
        <f aca="false">AE210*V210/1000000000</f>
        <v>0.00435973689962326</v>
      </c>
      <c r="AM210" s="34" t="n">
        <f aca="false">AF210*V210/1000000000</f>
        <v>3.57142371821311E-007</v>
      </c>
      <c r="AN210" s="34" t="n">
        <f aca="false">AG210*V210/1000000000</f>
        <v>0.00228571117965639</v>
      </c>
      <c r="AO210" s="34" t="n">
        <f aca="false">AH210*V210/1000000000</f>
        <v>6.85713353896917</v>
      </c>
      <c r="AP210" s="35" t="n">
        <f aca="false">AJ210*AI210*EXP(P210*4)</f>
        <v>0.25282164358423</v>
      </c>
      <c r="AQ210" s="36" t="n">
        <f aca="false">AK210/W210</f>
        <v>1.92129850653014E-006</v>
      </c>
      <c r="AR210" s="37" t="n">
        <f aca="false">AL210/W210</f>
        <v>1.19444846565021E-005</v>
      </c>
      <c r="AS210" s="37" t="n">
        <f aca="false">AM210/W210</f>
        <v>9.78472251565236E-010</v>
      </c>
      <c r="AT210" s="37" t="n">
        <f aca="false">AN210/W210</f>
        <v>6.26222241001751E-006</v>
      </c>
      <c r="AU210" s="37" t="n">
        <f aca="false">AO210/W210</f>
        <v>0.0187866672300525</v>
      </c>
      <c r="AV210" s="49" t="n">
        <f aca="false">AP210/W210</f>
        <v>0.000692662037217068</v>
      </c>
      <c r="AW210" s="39" t="n">
        <f aca="false">AK210*1000000</f>
        <v>701.2739548835</v>
      </c>
      <c r="AX210" s="40" t="n">
        <f aca="false">AL210*1000000</f>
        <v>4359.73689962326</v>
      </c>
      <c r="AY210" s="40" t="n">
        <f aca="false">AM210*1000000</f>
        <v>0.357142371821311</v>
      </c>
      <c r="AZ210" s="40" t="n">
        <f aca="false">AN210*1000000</f>
        <v>2285.71117965639</v>
      </c>
      <c r="BA210" s="40" t="n">
        <f aca="false">AO210*1000000</f>
        <v>6857133.53896917</v>
      </c>
      <c r="BB210" s="41" t="n">
        <f aca="false">AP210*1000000</f>
        <v>252821.64358423</v>
      </c>
      <c r="BC210" s="39" t="n">
        <f aca="false">AQ210*1000000</f>
        <v>1.92129850653014</v>
      </c>
      <c r="BD210" s="40" t="n">
        <f aca="false">AR210*1000000</f>
        <v>11.9444846565021</v>
      </c>
      <c r="BE210" s="40" t="n">
        <f aca="false">AS210*1000000</f>
        <v>0.000978472251565236</v>
      </c>
      <c r="BF210" s="40" t="n">
        <f aca="false">AT210*1000000</f>
        <v>6.26222241001751</v>
      </c>
      <c r="BG210" s="40" t="n">
        <f aca="false">AU210*1000000</f>
        <v>18786.6672300525</v>
      </c>
      <c r="BH210" s="41" t="n">
        <f aca="false">AV210*1000000</f>
        <v>692.662037217069</v>
      </c>
      <c r="BI210" s="0" t="n">
        <v>0.1</v>
      </c>
      <c r="BJ210" s="0" t="n">
        <f aca="false">R210*BI210</f>
        <v>357.142371821311</v>
      </c>
      <c r="BK210" s="0" t="n">
        <v>0.1</v>
      </c>
      <c r="BL210" s="0" t="n">
        <f aca="false">AI210*BK210</f>
        <v>9507.38272033899</v>
      </c>
      <c r="BM210" s="45" t="n">
        <v>187.562005220738</v>
      </c>
      <c r="BN210" s="45" t="n">
        <v>1012.03746873145</v>
      </c>
      <c r="BO210" s="45" t="n">
        <v>0</v>
      </c>
      <c r="BP210" s="45" t="n">
        <v>256</v>
      </c>
      <c r="BQ210" s="45" t="n">
        <v>384000</v>
      </c>
      <c r="BR210" s="0" t="n">
        <f aca="false">AJ210*0.1</f>
        <v>2.57418E-007</v>
      </c>
      <c r="BS210" s="0" t="n">
        <f aca="false">((((BJ210/R210)^2)+((BM210/AD210)^2))^(1/2))*AK210</f>
        <v>0.000673524177982971</v>
      </c>
      <c r="BT210" s="0" t="n">
        <f aca="false">((((BJ210/R210)^2)+((BN210/AE210)^2))^(1/2))*AL210</f>
        <v>0.00364061342363353</v>
      </c>
      <c r="BU210" s="0" t="n">
        <f aca="false">((((BJ210/R210)^2)+((BO210/AF210)^2))^(1/2))*AM210</f>
        <v>3.57142371821311E-008</v>
      </c>
      <c r="BV210" s="0" t="n">
        <f aca="false">((((BJ210/R210)^2)+((BP210/AG210)^2))^(1/2))*AN210</f>
        <v>0.000942422862337845</v>
      </c>
      <c r="BW210" s="0" t="n">
        <f aca="false">((((BJ210/R210)^2)+((BQ210/AH210)^2))^(1/2))*AO210</f>
        <v>1.53330167239288</v>
      </c>
      <c r="BX210" s="46" t="n">
        <f aca="false">((((BL210/AI210)^2)+((BR210/AJ210)^2))^(1/2))*AP210</f>
        <v>0.0357543797218275</v>
      </c>
    </row>
    <row r="211" customFormat="false" ht="15" hidden="false" customHeight="true" outlineLevel="0" collapsed="false">
      <c r="A211" s="24" t="n">
        <v>4.62030609136314</v>
      </c>
      <c r="B211" s="24" t="n">
        <v>-74.1053732822596</v>
      </c>
      <c r="C211" s="47" t="n">
        <v>28</v>
      </c>
      <c r="D211" s="47" t="n">
        <v>26</v>
      </c>
      <c r="E211" s="47" t="n">
        <v>1837</v>
      </c>
      <c r="F211" s="27" t="s">
        <v>589</v>
      </c>
      <c r="G211" s="28" t="s">
        <v>590</v>
      </c>
      <c r="H211" s="27" t="s">
        <v>591</v>
      </c>
      <c r="I211" s="28" t="s">
        <v>155</v>
      </c>
      <c r="J211" s="28" t="s">
        <v>76</v>
      </c>
      <c r="K211" s="55"/>
      <c r="L211" s="55"/>
      <c r="M211" s="28" t="n">
        <v>1988</v>
      </c>
      <c r="N211" s="29" t="s">
        <v>67</v>
      </c>
      <c r="O211" s="29" t="s">
        <v>415</v>
      </c>
      <c r="P211" s="50" t="n">
        <v>0.00812487975091896</v>
      </c>
      <c r="Q211" s="31" t="n">
        <v>3457.22</v>
      </c>
      <c r="R211" s="31" t="n">
        <v>3571.42371821311</v>
      </c>
      <c r="S211" s="29" t="s">
        <v>69</v>
      </c>
      <c r="T211" s="29"/>
      <c r="U211" s="29"/>
      <c r="V211" s="48" t="n">
        <f aca="false">IF(S211="m3_año",R211,IF(OR(O211="CG1",O211="CG3",O211="HG2"),T211,R211))</f>
        <v>3571.42371821311</v>
      </c>
      <c r="W211" s="28" t="n">
        <v>365</v>
      </c>
      <c r="X211" s="54"/>
      <c r="Y211" s="28"/>
      <c r="Z211" s="28" t="n">
        <v>8760</v>
      </c>
      <c r="AA211" s="32" t="s">
        <v>592</v>
      </c>
      <c r="AB211" s="32"/>
      <c r="AC211" s="33" t="s">
        <v>72</v>
      </c>
      <c r="AD211" s="33" t="n">
        <f aca="false">VLOOKUP($O211,Parámetros!$B$4:$H$25,3,0)</f>
        <v>196.356974196937</v>
      </c>
      <c r="AE211" s="33" t="n">
        <f aca="false">VLOOKUP($O211,Parámetros!$B$4:$H$25,4,0)</f>
        <v>1220.72799074218</v>
      </c>
      <c r="AF211" s="33" t="n">
        <f aca="false">VLOOKUP($O211,Parámetros!$B$4:$H$25,5,0)</f>
        <v>0.1</v>
      </c>
      <c r="AG211" s="33" t="n">
        <f aca="false">VLOOKUP($O211,Parámetros!$B$4:$H$25,6,0)</f>
        <v>640</v>
      </c>
      <c r="AH211" s="33" t="n">
        <f aca="false">VLOOKUP($O211,Parámetros!$B$4:$H$25,7,0)</f>
        <v>1920000</v>
      </c>
      <c r="AI211" s="2" t="n">
        <v>95073.8272033899</v>
      </c>
      <c r="AJ211" s="2" t="n">
        <v>2.57418E-006</v>
      </c>
      <c r="AK211" s="34" t="n">
        <f aca="false">AD211*V211/1000000000</f>
        <v>0.000701273954883501</v>
      </c>
      <c r="AL211" s="34" t="n">
        <f aca="false">AE211*V211/1000000000</f>
        <v>0.00435973689962326</v>
      </c>
      <c r="AM211" s="34" t="n">
        <f aca="false">AF211*V211/1000000000</f>
        <v>3.57142371821311E-007</v>
      </c>
      <c r="AN211" s="34" t="n">
        <f aca="false">AG211*V211/1000000000</f>
        <v>0.00228571117965639</v>
      </c>
      <c r="AO211" s="34" t="n">
        <f aca="false">AH211*V211/1000000000</f>
        <v>6.85713353896917</v>
      </c>
      <c r="AP211" s="35" t="n">
        <f aca="false">AJ211*AI211*EXP(P211*4)</f>
        <v>0.25282164358423</v>
      </c>
      <c r="AQ211" s="36" t="n">
        <f aca="false">AK211/W211</f>
        <v>1.92129850653014E-006</v>
      </c>
      <c r="AR211" s="37" t="n">
        <f aca="false">AL211/W211</f>
        <v>1.19444846565021E-005</v>
      </c>
      <c r="AS211" s="37" t="n">
        <f aca="false">AM211/W211</f>
        <v>9.78472251565236E-010</v>
      </c>
      <c r="AT211" s="37" t="n">
        <f aca="false">AN211/W211</f>
        <v>6.26222241001751E-006</v>
      </c>
      <c r="AU211" s="37" t="n">
        <f aca="false">AO211/W211</f>
        <v>0.0187866672300525</v>
      </c>
      <c r="AV211" s="49" t="n">
        <f aca="false">AP211/W211</f>
        <v>0.000692662037217068</v>
      </c>
      <c r="AW211" s="39" t="n">
        <f aca="false">AK211*1000000</f>
        <v>701.2739548835</v>
      </c>
      <c r="AX211" s="40" t="n">
        <f aca="false">AL211*1000000</f>
        <v>4359.73689962326</v>
      </c>
      <c r="AY211" s="40" t="n">
        <f aca="false">AM211*1000000</f>
        <v>0.357142371821311</v>
      </c>
      <c r="AZ211" s="40" t="n">
        <f aca="false">AN211*1000000</f>
        <v>2285.71117965639</v>
      </c>
      <c r="BA211" s="40" t="n">
        <f aca="false">AO211*1000000</f>
        <v>6857133.53896917</v>
      </c>
      <c r="BB211" s="41" t="n">
        <f aca="false">AP211*1000000</f>
        <v>252821.64358423</v>
      </c>
      <c r="BC211" s="39" t="n">
        <f aca="false">AQ211*1000000</f>
        <v>1.92129850653014</v>
      </c>
      <c r="BD211" s="40" t="n">
        <f aca="false">AR211*1000000</f>
        <v>11.9444846565021</v>
      </c>
      <c r="BE211" s="40" t="n">
        <f aca="false">AS211*1000000</f>
        <v>0.000978472251565236</v>
      </c>
      <c r="BF211" s="40" t="n">
        <f aca="false">AT211*1000000</f>
        <v>6.26222241001751</v>
      </c>
      <c r="BG211" s="40" t="n">
        <f aca="false">AU211*1000000</f>
        <v>18786.6672300525</v>
      </c>
      <c r="BH211" s="41" t="n">
        <f aca="false">AV211*1000000</f>
        <v>692.662037217069</v>
      </c>
      <c r="BI211" s="0" t="n">
        <v>0.1</v>
      </c>
      <c r="BJ211" s="0" t="n">
        <f aca="false">R211*BI211</f>
        <v>357.142371821311</v>
      </c>
      <c r="BK211" s="0" t="n">
        <v>0.1</v>
      </c>
      <c r="BL211" s="0" t="n">
        <f aca="false">AI211*BK211</f>
        <v>9507.38272033899</v>
      </c>
      <c r="BM211" s="45" t="n">
        <v>187.562005220738</v>
      </c>
      <c r="BN211" s="45" t="n">
        <v>1012.03746873145</v>
      </c>
      <c r="BO211" s="45" t="n">
        <v>0</v>
      </c>
      <c r="BP211" s="45" t="n">
        <v>256</v>
      </c>
      <c r="BQ211" s="45" t="n">
        <v>384000</v>
      </c>
      <c r="BR211" s="0" t="n">
        <f aca="false">AJ211*0.1</f>
        <v>2.57418E-007</v>
      </c>
      <c r="BS211" s="0" t="n">
        <f aca="false">((((BJ211/R211)^2)+((BM211/AD211)^2))^(1/2))*AK211</f>
        <v>0.000673524177982971</v>
      </c>
      <c r="BT211" s="0" t="n">
        <f aca="false">((((BJ211/R211)^2)+((BN211/AE211)^2))^(1/2))*AL211</f>
        <v>0.00364061342363353</v>
      </c>
      <c r="BU211" s="0" t="n">
        <f aca="false">((((BJ211/R211)^2)+((BO211/AF211)^2))^(1/2))*AM211</f>
        <v>3.57142371821311E-008</v>
      </c>
      <c r="BV211" s="0" t="n">
        <f aca="false">((((BJ211/R211)^2)+((BP211/AG211)^2))^(1/2))*AN211</f>
        <v>0.000942422862337845</v>
      </c>
      <c r="BW211" s="0" t="n">
        <f aca="false">((((BJ211/R211)^2)+((BQ211/AH211)^2))^(1/2))*AO211</f>
        <v>1.53330167239288</v>
      </c>
      <c r="BX211" s="46" t="n">
        <f aca="false">((((BL211/AI211)^2)+((BR211/AJ211)^2))^(1/2))*AP211</f>
        <v>0.0357543797218275</v>
      </c>
    </row>
    <row r="212" customFormat="false" ht="15" hidden="false" customHeight="true" outlineLevel="0" collapsed="false">
      <c r="A212" s="24" t="n">
        <v>4.62030609136314</v>
      </c>
      <c r="B212" s="24" t="n">
        <v>-74.1053732822596</v>
      </c>
      <c r="C212" s="47" t="n">
        <v>28</v>
      </c>
      <c r="D212" s="47" t="n">
        <v>26</v>
      </c>
      <c r="E212" s="47" t="n">
        <v>1837</v>
      </c>
      <c r="F212" s="27" t="s">
        <v>589</v>
      </c>
      <c r="G212" s="28" t="s">
        <v>590</v>
      </c>
      <c r="H212" s="27" t="s">
        <v>591</v>
      </c>
      <c r="I212" s="28" t="s">
        <v>155</v>
      </c>
      <c r="J212" s="28" t="s">
        <v>76</v>
      </c>
      <c r="K212" s="55"/>
      <c r="L212" s="55"/>
      <c r="M212" s="28" t="n">
        <v>1988</v>
      </c>
      <c r="N212" s="29" t="s">
        <v>67</v>
      </c>
      <c r="O212" s="29" t="s">
        <v>415</v>
      </c>
      <c r="P212" s="50" t="n">
        <v>0.00812487975091896</v>
      </c>
      <c r="Q212" s="31" t="n">
        <v>3457.22</v>
      </c>
      <c r="R212" s="31" t="n">
        <v>3571.42371821311</v>
      </c>
      <c r="S212" s="29" t="s">
        <v>69</v>
      </c>
      <c r="T212" s="29"/>
      <c r="U212" s="29"/>
      <c r="V212" s="48" t="n">
        <f aca="false">IF(S212="m3_año",R212,IF(OR(O212="CG1",O212="CG3",O212="HG2"),T212,R212))</f>
        <v>3571.42371821311</v>
      </c>
      <c r="W212" s="28" t="n">
        <v>365</v>
      </c>
      <c r="X212" s="54"/>
      <c r="Y212" s="28"/>
      <c r="Z212" s="28" t="n">
        <v>8760</v>
      </c>
      <c r="AA212" s="32" t="s">
        <v>592</v>
      </c>
      <c r="AB212" s="32"/>
      <c r="AC212" s="33" t="s">
        <v>72</v>
      </c>
      <c r="AD212" s="33" t="n">
        <f aca="false">VLOOKUP($O212,Parámetros!$B$4:$H$25,3,0)</f>
        <v>196.356974196937</v>
      </c>
      <c r="AE212" s="33" t="n">
        <f aca="false">VLOOKUP($O212,Parámetros!$B$4:$H$25,4,0)</f>
        <v>1220.72799074218</v>
      </c>
      <c r="AF212" s="33" t="n">
        <f aca="false">VLOOKUP($O212,Parámetros!$B$4:$H$25,5,0)</f>
        <v>0.1</v>
      </c>
      <c r="AG212" s="33" t="n">
        <f aca="false">VLOOKUP($O212,Parámetros!$B$4:$H$25,6,0)</f>
        <v>640</v>
      </c>
      <c r="AH212" s="33" t="n">
        <f aca="false">VLOOKUP($O212,Parámetros!$B$4:$H$25,7,0)</f>
        <v>1920000</v>
      </c>
      <c r="AI212" s="2" t="n">
        <v>95073.8272033899</v>
      </c>
      <c r="AJ212" s="2" t="n">
        <v>2.57418E-006</v>
      </c>
      <c r="AK212" s="34" t="n">
        <f aca="false">AD212*V212/1000000000</f>
        <v>0.000701273954883501</v>
      </c>
      <c r="AL212" s="34" t="n">
        <f aca="false">AE212*V212/1000000000</f>
        <v>0.00435973689962326</v>
      </c>
      <c r="AM212" s="34" t="n">
        <f aca="false">AF212*V212/1000000000</f>
        <v>3.57142371821311E-007</v>
      </c>
      <c r="AN212" s="34" t="n">
        <f aca="false">AG212*V212/1000000000</f>
        <v>0.00228571117965639</v>
      </c>
      <c r="AO212" s="34" t="n">
        <f aca="false">AH212*V212/1000000000</f>
        <v>6.85713353896917</v>
      </c>
      <c r="AP212" s="35" t="n">
        <f aca="false">AJ212*AI212*EXP(P212*4)</f>
        <v>0.25282164358423</v>
      </c>
      <c r="AQ212" s="36" t="n">
        <f aca="false">AK212/W212</f>
        <v>1.92129850653014E-006</v>
      </c>
      <c r="AR212" s="37" t="n">
        <f aca="false">AL212/W212</f>
        <v>1.19444846565021E-005</v>
      </c>
      <c r="AS212" s="37" t="n">
        <f aca="false">AM212/W212</f>
        <v>9.78472251565236E-010</v>
      </c>
      <c r="AT212" s="37" t="n">
        <f aca="false">AN212/W212</f>
        <v>6.26222241001751E-006</v>
      </c>
      <c r="AU212" s="37" t="n">
        <f aca="false">AO212/W212</f>
        <v>0.0187866672300525</v>
      </c>
      <c r="AV212" s="49" t="n">
        <f aca="false">AP212/W212</f>
        <v>0.000692662037217068</v>
      </c>
      <c r="AW212" s="39" t="n">
        <f aca="false">AK212*1000000</f>
        <v>701.2739548835</v>
      </c>
      <c r="AX212" s="40" t="n">
        <f aca="false">AL212*1000000</f>
        <v>4359.73689962326</v>
      </c>
      <c r="AY212" s="40" t="n">
        <f aca="false">AM212*1000000</f>
        <v>0.357142371821311</v>
      </c>
      <c r="AZ212" s="40" t="n">
        <f aca="false">AN212*1000000</f>
        <v>2285.71117965639</v>
      </c>
      <c r="BA212" s="40" t="n">
        <f aca="false">AO212*1000000</f>
        <v>6857133.53896917</v>
      </c>
      <c r="BB212" s="41" t="n">
        <f aca="false">AP212*1000000</f>
        <v>252821.64358423</v>
      </c>
      <c r="BC212" s="39" t="n">
        <f aca="false">AQ212*1000000</f>
        <v>1.92129850653014</v>
      </c>
      <c r="BD212" s="40" t="n">
        <f aca="false">AR212*1000000</f>
        <v>11.9444846565021</v>
      </c>
      <c r="BE212" s="40" t="n">
        <f aca="false">AS212*1000000</f>
        <v>0.000978472251565236</v>
      </c>
      <c r="BF212" s="40" t="n">
        <f aca="false">AT212*1000000</f>
        <v>6.26222241001751</v>
      </c>
      <c r="BG212" s="40" t="n">
        <f aca="false">AU212*1000000</f>
        <v>18786.6672300525</v>
      </c>
      <c r="BH212" s="41" t="n">
        <f aca="false">AV212*1000000</f>
        <v>692.662037217069</v>
      </c>
      <c r="BI212" s="0" t="n">
        <v>0.1</v>
      </c>
      <c r="BJ212" s="0" t="n">
        <f aca="false">R212*BI212</f>
        <v>357.142371821311</v>
      </c>
      <c r="BK212" s="0" t="n">
        <v>0.1</v>
      </c>
      <c r="BL212" s="0" t="n">
        <f aca="false">AI212*BK212</f>
        <v>9507.38272033899</v>
      </c>
      <c r="BM212" s="45" t="n">
        <v>187.562005220738</v>
      </c>
      <c r="BN212" s="45" t="n">
        <v>1012.03746873145</v>
      </c>
      <c r="BO212" s="45" t="n">
        <v>0</v>
      </c>
      <c r="BP212" s="45" t="n">
        <v>256</v>
      </c>
      <c r="BQ212" s="45" t="n">
        <v>384000</v>
      </c>
      <c r="BR212" s="0" t="n">
        <f aca="false">AJ212*0.1</f>
        <v>2.57418E-007</v>
      </c>
      <c r="BS212" s="0" t="n">
        <f aca="false">((((BJ212/R212)^2)+((BM212/AD212)^2))^(1/2))*AK212</f>
        <v>0.000673524177982971</v>
      </c>
      <c r="BT212" s="0" t="n">
        <f aca="false">((((BJ212/R212)^2)+((BN212/AE212)^2))^(1/2))*AL212</f>
        <v>0.00364061342363353</v>
      </c>
      <c r="BU212" s="0" t="n">
        <f aca="false">((((BJ212/R212)^2)+((BO212/AF212)^2))^(1/2))*AM212</f>
        <v>3.57142371821311E-008</v>
      </c>
      <c r="BV212" s="0" t="n">
        <f aca="false">((((BJ212/R212)^2)+((BP212/AG212)^2))^(1/2))*AN212</f>
        <v>0.000942422862337845</v>
      </c>
      <c r="BW212" s="0" t="n">
        <f aca="false">((((BJ212/R212)^2)+((BQ212/AH212)^2))^(1/2))*AO212</f>
        <v>1.53330167239288</v>
      </c>
      <c r="BX212" s="46" t="n">
        <f aca="false">((((BL212/AI212)^2)+((BR212/AJ212)^2))^(1/2))*AP212</f>
        <v>0.0357543797218275</v>
      </c>
    </row>
    <row r="213" customFormat="false" ht="15" hidden="false" customHeight="true" outlineLevel="0" collapsed="false">
      <c r="A213" s="24" t="n">
        <v>4.62030609136314</v>
      </c>
      <c r="B213" s="24" t="n">
        <v>-74.1053732822596</v>
      </c>
      <c r="C213" s="47" t="n">
        <v>28</v>
      </c>
      <c r="D213" s="47" t="n">
        <v>26</v>
      </c>
      <c r="E213" s="47" t="n">
        <v>1837</v>
      </c>
      <c r="F213" s="27" t="s">
        <v>589</v>
      </c>
      <c r="G213" s="28" t="s">
        <v>590</v>
      </c>
      <c r="H213" s="27" t="s">
        <v>591</v>
      </c>
      <c r="I213" s="28" t="s">
        <v>155</v>
      </c>
      <c r="J213" s="28" t="s">
        <v>76</v>
      </c>
      <c r="K213" s="55"/>
      <c r="L213" s="55"/>
      <c r="M213" s="28" t="n">
        <v>2006</v>
      </c>
      <c r="N213" s="29" t="s">
        <v>67</v>
      </c>
      <c r="O213" s="29" t="s">
        <v>415</v>
      </c>
      <c r="P213" s="50" t="n">
        <v>0.00812487975091896</v>
      </c>
      <c r="Q213" s="31" t="n">
        <v>3457.22</v>
      </c>
      <c r="R213" s="31" t="n">
        <v>3571.42371821311</v>
      </c>
      <c r="S213" s="29" t="s">
        <v>69</v>
      </c>
      <c r="T213" s="29"/>
      <c r="U213" s="29"/>
      <c r="V213" s="48" t="n">
        <f aca="false">IF(S213="m3_año",R213,IF(OR(O213="CG1",O213="CG3",O213="HG2"),T213,R213))</f>
        <v>3571.42371821311</v>
      </c>
      <c r="W213" s="28" t="n">
        <v>365</v>
      </c>
      <c r="X213" s="54"/>
      <c r="Y213" s="28"/>
      <c r="Z213" s="28" t="n">
        <v>8760</v>
      </c>
      <c r="AA213" s="32" t="s">
        <v>592</v>
      </c>
      <c r="AB213" s="32"/>
      <c r="AC213" s="33" t="s">
        <v>72</v>
      </c>
      <c r="AD213" s="33" t="n">
        <f aca="false">VLOOKUP($O213,Parámetros!$B$4:$H$25,3,0)</f>
        <v>196.356974196937</v>
      </c>
      <c r="AE213" s="33" t="n">
        <f aca="false">VLOOKUP($O213,Parámetros!$B$4:$H$25,4,0)</f>
        <v>1220.72799074218</v>
      </c>
      <c r="AF213" s="33" t="n">
        <f aca="false">VLOOKUP($O213,Parámetros!$B$4:$H$25,5,0)</f>
        <v>0.1</v>
      </c>
      <c r="AG213" s="33" t="n">
        <f aca="false">VLOOKUP($O213,Parámetros!$B$4:$H$25,6,0)</f>
        <v>640</v>
      </c>
      <c r="AH213" s="33" t="n">
        <f aca="false">VLOOKUP($O213,Parámetros!$B$4:$H$25,7,0)</f>
        <v>1920000</v>
      </c>
      <c r="AI213" s="2" t="n">
        <v>95073.8272033899</v>
      </c>
      <c r="AJ213" s="2" t="n">
        <v>2.57418E-006</v>
      </c>
      <c r="AK213" s="34" t="n">
        <f aca="false">AD213*V213/1000000000</f>
        <v>0.000701273954883501</v>
      </c>
      <c r="AL213" s="34" t="n">
        <f aca="false">AE213*V213/1000000000</f>
        <v>0.00435973689962326</v>
      </c>
      <c r="AM213" s="34" t="n">
        <f aca="false">AF213*V213/1000000000</f>
        <v>3.57142371821311E-007</v>
      </c>
      <c r="AN213" s="34" t="n">
        <f aca="false">AG213*V213/1000000000</f>
        <v>0.00228571117965639</v>
      </c>
      <c r="AO213" s="34" t="n">
        <f aca="false">AH213*V213/1000000000</f>
        <v>6.85713353896917</v>
      </c>
      <c r="AP213" s="35" t="n">
        <f aca="false">AJ213*AI213*EXP(P213*4)</f>
        <v>0.25282164358423</v>
      </c>
      <c r="AQ213" s="36" t="n">
        <f aca="false">AK213/W213</f>
        <v>1.92129850653014E-006</v>
      </c>
      <c r="AR213" s="37" t="n">
        <f aca="false">AL213/W213</f>
        <v>1.19444846565021E-005</v>
      </c>
      <c r="AS213" s="37" t="n">
        <f aca="false">AM213/W213</f>
        <v>9.78472251565236E-010</v>
      </c>
      <c r="AT213" s="37" t="n">
        <f aca="false">AN213/W213</f>
        <v>6.26222241001751E-006</v>
      </c>
      <c r="AU213" s="37" t="n">
        <f aca="false">AO213/W213</f>
        <v>0.0187866672300525</v>
      </c>
      <c r="AV213" s="49" t="n">
        <f aca="false">AP213/W213</f>
        <v>0.000692662037217068</v>
      </c>
      <c r="AW213" s="39" t="n">
        <f aca="false">AK213*1000000</f>
        <v>701.2739548835</v>
      </c>
      <c r="AX213" s="40" t="n">
        <f aca="false">AL213*1000000</f>
        <v>4359.73689962326</v>
      </c>
      <c r="AY213" s="40" t="n">
        <f aca="false">AM213*1000000</f>
        <v>0.357142371821311</v>
      </c>
      <c r="AZ213" s="40" t="n">
        <f aca="false">AN213*1000000</f>
        <v>2285.71117965639</v>
      </c>
      <c r="BA213" s="40" t="n">
        <f aca="false">AO213*1000000</f>
        <v>6857133.53896917</v>
      </c>
      <c r="BB213" s="41" t="n">
        <f aca="false">AP213*1000000</f>
        <v>252821.64358423</v>
      </c>
      <c r="BC213" s="39" t="n">
        <f aca="false">AQ213*1000000</f>
        <v>1.92129850653014</v>
      </c>
      <c r="BD213" s="40" t="n">
        <f aca="false">AR213*1000000</f>
        <v>11.9444846565021</v>
      </c>
      <c r="BE213" s="40" t="n">
        <f aca="false">AS213*1000000</f>
        <v>0.000978472251565236</v>
      </c>
      <c r="BF213" s="40" t="n">
        <f aca="false">AT213*1000000</f>
        <v>6.26222241001751</v>
      </c>
      <c r="BG213" s="40" t="n">
        <f aca="false">AU213*1000000</f>
        <v>18786.6672300525</v>
      </c>
      <c r="BH213" s="41" t="n">
        <f aca="false">AV213*1000000</f>
        <v>692.662037217069</v>
      </c>
      <c r="BI213" s="0" t="n">
        <v>0.1</v>
      </c>
      <c r="BJ213" s="0" t="n">
        <f aca="false">R213*BI213</f>
        <v>357.142371821311</v>
      </c>
      <c r="BK213" s="0" t="n">
        <v>0.1</v>
      </c>
      <c r="BL213" s="0" t="n">
        <f aca="false">AI213*BK213</f>
        <v>9507.38272033899</v>
      </c>
      <c r="BM213" s="45" t="n">
        <v>187.562005220738</v>
      </c>
      <c r="BN213" s="45" t="n">
        <v>1012.03746873145</v>
      </c>
      <c r="BO213" s="45" t="n">
        <v>0</v>
      </c>
      <c r="BP213" s="45" t="n">
        <v>256</v>
      </c>
      <c r="BQ213" s="45" t="n">
        <v>384000</v>
      </c>
      <c r="BR213" s="0" t="n">
        <f aca="false">AJ213*0.1</f>
        <v>2.57418E-007</v>
      </c>
      <c r="BS213" s="0" t="n">
        <f aca="false">((((BJ213/R213)^2)+((BM213/AD213)^2))^(1/2))*AK213</f>
        <v>0.000673524177982971</v>
      </c>
      <c r="BT213" s="0" t="n">
        <f aca="false">((((BJ213/R213)^2)+((BN213/AE213)^2))^(1/2))*AL213</f>
        <v>0.00364061342363353</v>
      </c>
      <c r="BU213" s="0" t="n">
        <f aca="false">((((BJ213/R213)^2)+((BO213/AF213)^2))^(1/2))*AM213</f>
        <v>3.57142371821311E-008</v>
      </c>
      <c r="BV213" s="0" t="n">
        <f aca="false">((((BJ213/R213)^2)+((BP213/AG213)^2))^(1/2))*AN213</f>
        <v>0.000942422862337845</v>
      </c>
      <c r="BW213" s="0" t="n">
        <f aca="false">((((BJ213/R213)^2)+((BQ213/AH213)^2))^(1/2))*AO213</f>
        <v>1.53330167239288</v>
      </c>
      <c r="BX213" s="46" t="n">
        <f aca="false">((((BL213/AI213)^2)+((BR213/AJ213)^2))^(1/2))*AP213</f>
        <v>0.0357543797218275</v>
      </c>
    </row>
    <row r="214" customFormat="false" ht="15" hidden="false" customHeight="true" outlineLevel="0" collapsed="false">
      <c r="A214" s="24" t="n">
        <v>4.62030609136314</v>
      </c>
      <c r="B214" s="24" t="n">
        <v>-74.1053732822596</v>
      </c>
      <c r="C214" s="47" t="n">
        <v>28</v>
      </c>
      <c r="D214" s="47" t="n">
        <v>26</v>
      </c>
      <c r="E214" s="47" t="n">
        <v>1837</v>
      </c>
      <c r="F214" s="27" t="s">
        <v>589</v>
      </c>
      <c r="G214" s="28" t="s">
        <v>590</v>
      </c>
      <c r="H214" s="27" t="s">
        <v>591</v>
      </c>
      <c r="I214" s="28" t="s">
        <v>155</v>
      </c>
      <c r="J214" s="28" t="s">
        <v>76</v>
      </c>
      <c r="K214" s="55"/>
      <c r="L214" s="55"/>
      <c r="M214" s="28" t="n">
        <v>1988</v>
      </c>
      <c r="N214" s="29" t="s">
        <v>67</v>
      </c>
      <c r="O214" s="29" t="s">
        <v>415</v>
      </c>
      <c r="P214" s="50" t="n">
        <v>0.00812487975091896</v>
      </c>
      <c r="Q214" s="31" t="n">
        <v>3457.22</v>
      </c>
      <c r="R214" s="31" t="n">
        <v>3571.42371821311</v>
      </c>
      <c r="S214" s="29" t="s">
        <v>69</v>
      </c>
      <c r="T214" s="29"/>
      <c r="U214" s="29"/>
      <c r="V214" s="48" t="n">
        <f aca="false">IF(S214="m3_año",R214,IF(OR(O214="CG1",O214="CG3",O214="HG2"),T214,R214))</f>
        <v>3571.42371821311</v>
      </c>
      <c r="W214" s="28" t="n">
        <v>365</v>
      </c>
      <c r="X214" s="54"/>
      <c r="Y214" s="28"/>
      <c r="Z214" s="28" t="n">
        <v>8760</v>
      </c>
      <c r="AA214" s="32" t="s">
        <v>592</v>
      </c>
      <c r="AB214" s="32"/>
      <c r="AC214" s="33" t="s">
        <v>72</v>
      </c>
      <c r="AD214" s="33" t="n">
        <f aca="false">VLOOKUP($O214,Parámetros!$B$4:$H$25,3,0)</f>
        <v>196.356974196937</v>
      </c>
      <c r="AE214" s="33" t="n">
        <f aca="false">VLOOKUP($O214,Parámetros!$B$4:$H$25,4,0)</f>
        <v>1220.72799074218</v>
      </c>
      <c r="AF214" s="33" t="n">
        <f aca="false">VLOOKUP($O214,Parámetros!$B$4:$H$25,5,0)</f>
        <v>0.1</v>
      </c>
      <c r="AG214" s="33" t="n">
        <f aca="false">VLOOKUP($O214,Parámetros!$B$4:$H$25,6,0)</f>
        <v>640</v>
      </c>
      <c r="AH214" s="33" t="n">
        <f aca="false">VLOOKUP($O214,Parámetros!$B$4:$H$25,7,0)</f>
        <v>1920000</v>
      </c>
      <c r="AI214" s="2" t="n">
        <v>95073.8272033899</v>
      </c>
      <c r="AJ214" s="2" t="n">
        <v>2.57418E-006</v>
      </c>
      <c r="AK214" s="34" t="n">
        <f aca="false">AD214*V214/1000000000</f>
        <v>0.000701273954883501</v>
      </c>
      <c r="AL214" s="34" t="n">
        <f aca="false">AE214*V214/1000000000</f>
        <v>0.00435973689962326</v>
      </c>
      <c r="AM214" s="34" t="n">
        <f aca="false">AF214*V214/1000000000</f>
        <v>3.57142371821311E-007</v>
      </c>
      <c r="AN214" s="34" t="n">
        <f aca="false">AG214*V214/1000000000</f>
        <v>0.00228571117965639</v>
      </c>
      <c r="AO214" s="34" t="n">
        <f aca="false">AH214*V214/1000000000</f>
        <v>6.85713353896917</v>
      </c>
      <c r="AP214" s="35" t="n">
        <f aca="false">AJ214*AI214*EXP(P214*4)</f>
        <v>0.25282164358423</v>
      </c>
      <c r="AQ214" s="36" t="n">
        <f aca="false">AK214/W214</f>
        <v>1.92129850653014E-006</v>
      </c>
      <c r="AR214" s="37" t="n">
        <f aca="false">AL214/W214</f>
        <v>1.19444846565021E-005</v>
      </c>
      <c r="AS214" s="37" t="n">
        <f aca="false">AM214/W214</f>
        <v>9.78472251565236E-010</v>
      </c>
      <c r="AT214" s="37" t="n">
        <f aca="false">AN214/W214</f>
        <v>6.26222241001751E-006</v>
      </c>
      <c r="AU214" s="37" t="n">
        <f aca="false">AO214/W214</f>
        <v>0.0187866672300525</v>
      </c>
      <c r="AV214" s="49" t="n">
        <f aca="false">AP214/W214</f>
        <v>0.000692662037217068</v>
      </c>
      <c r="AW214" s="39" t="n">
        <f aca="false">AK214*1000000</f>
        <v>701.2739548835</v>
      </c>
      <c r="AX214" s="40" t="n">
        <f aca="false">AL214*1000000</f>
        <v>4359.73689962326</v>
      </c>
      <c r="AY214" s="40" t="n">
        <f aca="false">AM214*1000000</f>
        <v>0.357142371821311</v>
      </c>
      <c r="AZ214" s="40" t="n">
        <f aca="false">AN214*1000000</f>
        <v>2285.71117965639</v>
      </c>
      <c r="BA214" s="40" t="n">
        <f aca="false">AO214*1000000</f>
        <v>6857133.53896917</v>
      </c>
      <c r="BB214" s="41" t="n">
        <f aca="false">AP214*1000000</f>
        <v>252821.64358423</v>
      </c>
      <c r="BC214" s="39" t="n">
        <f aca="false">AQ214*1000000</f>
        <v>1.92129850653014</v>
      </c>
      <c r="BD214" s="40" t="n">
        <f aca="false">AR214*1000000</f>
        <v>11.9444846565021</v>
      </c>
      <c r="BE214" s="40" t="n">
        <f aca="false">AS214*1000000</f>
        <v>0.000978472251565236</v>
      </c>
      <c r="BF214" s="40" t="n">
        <f aca="false">AT214*1000000</f>
        <v>6.26222241001751</v>
      </c>
      <c r="BG214" s="40" t="n">
        <f aca="false">AU214*1000000</f>
        <v>18786.6672300525</v>
      </c>
      <c r="BH214" s="41" t="n">
        <f aca="false">AV214*1000000</f>
        <v>692.662037217069</v>
      </c>
      <c r="BI214" s="0" t="n">
        <v>0.1</v>
      </c>
      <c r="BJ214" s="0" t="n">
        <f aca="false">R214*BI214</f>
        <v>357.142371821311</v>
      </c>
      <c r="BK214" s="0" t="n">
        <v>0.1</v>
      </c>
      <c r="BL214" s="0" t="n">
        <f aca="false">AI214*BK214</f>
        <v>9507.38272033899</v>
      </c>
      <c r="BM214" s="45" t="n">
        <v>187.562005220738</v>
      </c>
      <c r="BN214" s="45" t="n">
        <v>1012.03746873145</v>
      </c>
      <c r="BO214" s="45" t="n">
        <v>0</v>
      </c>
      <c r="BP214" s="45" t="n">
        <v>256</v>
      </c>
      <c r="BQ214" s="45" t="n">
        <v>384000</v>
      </c>
      <c r="BR214" s="0" t="n">
        <f aca="false">AJ214*0.1</f>
        <v>2.57418E-007</v>
      </c>
      <c r="BS214" s="0" t="n">
        <f aca="false">((((BJ214/R214)^2)+((BM214/AD214)^2))^(1/2))*AK214</f>
        <v>0.000673524177982971</v>
      </c>
      <c r="BT214" s="0" t="n">
        <f aca="false">((((BJ214/R214)^2)+((BN214/AE214)^2))^(1/2))*AL214</f>
        <v>0.00364061342363353</v>
      </c>
      <c r="BU214" s="0" t="n">
        <f aca="false">((((BJ214/R214)^2)+((BO214/AF214)^2))^(1/2))*AM214</f>
        <v>3.57142371821311E-008</v>
      </c>
      <c r="BV214" s="0" t="n">
        <f aca="false">((((BJ214/R214)^2)+((BP214/AG214)^2))^(1/2))*AN214</f>
        <v>0.000942422862337845</v>
      </c>
      <c r="BW214" s="0" t="n">
        <f aca="false">((((BJ214/R214)^2)+((BQ214/AH214)^2))^(1/2))*AO214</f>
        <v>1.53330167239288</v>
      </c>
      <c r="BX214" s="46" t="n">
        <f aca="false">((((BL214/AI214)^2)+((BR214/AJ214)^2))^(1/2))*AP214</f>
        <v>0.0357543797218275</v>
      </c>
    </row>
    <row r="215" customFormat="false" ht="15" hidden="false" customHeight="true" outlineLevel="0" collapsed="false">
      <c r="A215" s="24" t="n">
        <v>4.62030609136314</v>
      </c>
      <c r="B215" s="24" t="n">
        <v>-74.1053732822596</v>
      </c>
      <c r="C215" s="47" t="n">
        <v>28</v>
      </c>
      <c r="D215" s="47" t="n">
        <v>26</v>
      </c>
      <c r="E215" s="47" t="n">
        <v>1837</v>
      </c>
      <c r="F215" s="27" t="s">
        <v>589</v>
      </c>
      <c r="G215" s="28" t="s">
        <v>590</v>
      </c>
      <c r="H215" s="27" t="s">
        <v>591</v>
      </c>
      <c r="I215" s="28" t="s">
        <v>155</v>
      </c>
      <c r="J215" s="28" t="s">
        <v>76</v>
      </c>
      <c r="K215" s="55"/>
      <c r="L215" s="55"/>
      <c r="M215" s="28" t="n">
        <v>1988</v>
      </c>
      <c r="N215" s="29" t="s">
        <v>67</v>
      </c>
      <c r="O215" s="29" t="s">
        <v>415</v>
      </c>
      <c r="P215" s="50" t="n">
        <v>0.00812487975091896</v>
      </c>
      <c r="Q215" s="31" t="n">
        <v>3457.22</v>
      </c>
      <c r="R215" s="31" t="n">
        <v>3571.42371821311</v>
      </c>
      <c r="S215" s="29" t="s">
        <v>69</v>
      </c>
      <c r="T215" s="29"/>
      <c r="U215" s="29"/>
      <c r="V215" s="48" t="n">
        <f aca="false">IF(S215="m3_año",R215,IF(OR(O215="CG1",O215="CG3",O215="HG2"),T215,R215))</f>
        <v>3571.42371821311</v>
      </c>
      <c r="W215" s="28" t="n">
        <v>365</v>
      </c>
      <c r="X215" s="54"/>
      <c r="Y215" s="28"/>
      <c r="Z215" s="28" t="n">
        <v>8760</v>
      </c>
      <c r="AA215" s="32" t="s">
        <v>592</v>
      </c>
      <c r="AB215" s="32"/>
      <c r="AC215" s="33" t="s">
        <v>72</v>
      </c>
      <c r="AD215" s="33" t="n">
        <f aca="false">VLOOKUP($O215,Parámetros!$B$4:$H$25,3,0)</f>
        <v>196.356974196937</v>
      </c>
      <c r="AE215" s="33" t="n">
        <f aca="false">VLOOKUP($O215,Parámetros!$B$4:$H$25,4,0)</f>
        <v>1220.72799074218</v>
      </c>
      <c r="AF215" s="33" t="n">
        <f aca="false">VLOOKUP($O215,Parámetros!$B$4:$H$25,5,0)</f>
        <v>0.1</v>
      </c>
      <c r="AG215" s="33" t="n">
        <f aca="false">VLOOKUP($O215,Parámetros!$B$4:$H$25,6,0)</f>
        <v>640</v>
      </c>
      <c r="AH215" s="33" t="n">
        <f aca="false">VLOOKUP($O215,Parámetros!$B$4:$H$25,7,0)</f>
        <v>1920000</v>
      </c>
      <c r="AI215" s="2" t="n">
        <v>95073.8272033899</v>
      </c>
      <c r="AJ215" s="2" t="n">
        <v>2.57418E-006</v>
      </c>
      <c r="AK215" s="34" t="n">
        <f aca="false">AD215*V215/1000000000</f>
        <v>0.000701273954883501</v>
      </c>
      <c r="AL215" s="34" t="n">
        <f aca="false">AE215*V215/1000000000</f>
        <v>0.00435973689962326</v>
      </c>
      <c r="AM215" s="34" t="n">
        <f aca="false">AF215*V215/1000000000</f>
        <v>3.57142371821311E-007</v>
      </c>
      <c r="AN215" s="34" t="n">
        <f aca="false">AG215*V215/1000000000</f>
        <v>0.00228571117965639</v>
      </c>
      <c r="AO215" s="34" t="n">
        <f aca="false">AH215*V215/1000000000</f>
        <v>6.85713353896917</v>
      </c>
      <c r="AP215" s="35" t="n">
        <f aca="false">AJ215*AI215*EXP(P215*4)</f>
        <v>0.25282164358423</v>
      </c>
      <c r="AQ215" s="36" t="n">
        <f aca="false">AK215/W215</f>
        <v>1.92129850653014E-006</v>
      </c>
      <c r="AR215" s="37" t="n">
        <f aca="false">AL215/W215</f>
        <v>1.19444846565021E-005</v>
      </c>
      <c r="AS215" s="37" t="n">
        <f aca="false">AM215/W215</f>
        <v>9.78472251565236E-010</v>
      </c>
      <c r="AT215" s="37" t="n">
        <f aca="false">AN215/W215</f>
        <v>6.26222241001751E-006</v>
      </c>
      <c r="AU215" s="37" t="n">
        <f aca="false">AO215/W215</f>
        <v>0.0187866672300525</v>
      </c>
      <c r="AV215" s="49" t="n">
        <f aca="false">AP215/W215</f>
        <v>0.000692662037217068</v>
      </c>
      <c r="AW215" s="39" t="n">
        <f aca="false">AK215*1000000</f>
        <v>701.2739548835</v>
      </c>
      <c r="AX215" s="40" t="n">
        <f aca="false">AL215*1000000</f>
        <v>4359.73689962326</v>
      </c>
      <c r="AY215" s="40" t="n">
        <f aca="false">AM215*1000000</f>
        <v>0.357142371821311</v>
      </c>
      <c r="AZ215" s="40" t="n">
        <f aca="false">AN215*1000000</f>
        <v>2285.71117965639</v>
      </c>
      <c r="BA215" s="40" t="n">
        <f aca="false">AO215*1000000</f>
        <v>6857133.53896917</v>
      </c>
      <c r="BB215" s="41" t="n">
        <f aca="false">AP215*1000000</f>
        <v>252821.64358423</v>
      </c>
      <c r="BC215" s="39" t="n">
        <f aca="false">AQ215*1000000</f>
        <v>1.92129850653014</v>
      </c>
      <c r="BD215" s="40" t="n">
        <f aca="false">AR215*1000000</f>
        <v>11.9444846565021</v>
      </c>
      <c r="BE215" s="40" t="n">
        <f aca="false">AS215*1000000</f>
        <v>0.000978472251565236</v>
      </c>
      <c r="BF215" s="40" t="n">
        <f aca="false">AT215*1000000</f>
        <v>6.26222241001751</v>
      </c>
      <c r="BG215" s="40" t="n">
        <f aca="false">AU215*1000000</f>
        <v>18786.6672300525</v>
      </c>
      <c r="BH215" s="41" t="n">
        <f aca="false">AV215*1000000</f>
        <v>692.662037217069</v>
      </c>
      <c r="BI215" s="0" t="n">
        <v>0.1</v>
      </c>
      <c r="BJ215" s="0" t="n">
        <f aca="false">R215*BI215</f>
        <v>357.142371821311</v>
      </c>
      <c r="BK215" s="0" t="n">
        <v>0.1</v>
      </c>
      <c r="BL215" s="0" t="n">
        <f aca="false">AI215*BK215</f>
        <v>9507.38272033899</v>
      </c>
      <c r="BM215" s="45" t="n">
        <v>187.562005220738</v>
      </c>
      <c r="BN215" s="45" t="n">
        <v>1012.03746873145</v>
      </c>
      <c r="BO215" s="45" t="n">
        <v>0</v>
      </c>
      <c r="BP215" s="45" t="n">
        <v>256</v>
      </c>
      <c r="BQ215" s="45" t="n">
        <v>384000</v>
      </c>
      <c r="BR215" s="0" t="n">
        <f aca="false">AJ215*0.1</f>
        <v>2.57418E-007</v>
      </c>
      <c r="BS215" s="0" t="n">
        <f aca="false">((((BJ215/R215)^2)+((BM215/AD215)^2))^(1/2))*AK215</f>
        <v>0.000673524177982971</v>
      </c>
      <c r="BT215" s="0" t="n">
        <f aca="false">((((BJ215/R215)^2)+((BN215/AE215)^2))^(1/2))*AL215</f>
        <v>0.00364061342363353</v>
      </c>
      <c r="BU215" s="0" t="n">
        <f aca="false">((((BJ215/R215)^2)+((BO215/AF215)^2))^(1/2))*AM215</f>
        <v>3.57142371821311E-008</v>
      </c>
      <c r="BV215" s="0" t="n">
        <f aca="false">((((BJ215/R215)^2)+((BP215/AG215)^2))^(1/2))*AN215</f>
        <v>0.000942422862337845</v>
      </c>
      <c r="BW215" s="0" t="n">
        <f aca="false">((((BJ215/R215)^2)+((BQ215/AH215)^2))^(1/2))*AO215</f>
        <v>1.53330167239288</v>
      </c>
      <c r="BX215" s="46" t="n">
        <f aca="false">((((BL215/AI215)^2)+((BR215/AJ215)^2))^(1/2))*AP215</f>
        <v>0.0357543797218275</v>
      </c>
    </row>
    <row r="216" customFormat="false" ht="15" hidden="false" customHeight="true" outlineLevel="0" collapsed="false">
      <c r="A216" s="24" t="n">
        <v>4.62030609136314</v>
      </c>
      <c r="B216" s="24" t="n">
        <v>-74.1053732822596</v>
      </c>
      <c r="C216" s="47" t="n">
        <v>28</v>
      </c>
      <c r="D216" s="47" t="n">
        <v>26</v>
      </c>
      <c r="E216" s="47" t="n">
        <v>1837</v>
      </c>
      <c r="F216" s="27" t="s">
        <v>589</v>
      </c>
      <c r="G216" s="28" t="s">
        <v>590</v>
      </c>
      <c r="H216" s="27" t="s">
        <v>591</v>
      </c>
      <c r="I216" s="28" t="s">
        <v>155</v>
      </c>
      <c r="J216" s="28" t="s">
        <v>76</v>
      </c>
      <c r="K216" s="55"/>
      <c r="L216" s="55"/>
      <c r="M216" s="28" t="n">
        <v>2006</v>
      </c>
      <c r="N216" s="29" t="s">
        <v>67</v>
      </c>
      <c r="O216" s="29" t="s">
        <v>415</v>
      </c>
      <c r="P216" s="50" t="n">
        <v>0.00812487975091896</v>
      </c>
      <c r="Q216" s="31" t="n">
        <v>3457.22</v>
      </c>
      <c r="R216" s="31" t="n">
        <v>3571.42371821311</v>
      </c>
      <c r="S216" s="29" t="s">
        <v>69</v>
      </c>
      <c r="T216" s="29"/>
      <c r="U216" s="29"/>
      <c r="V216" s="48" t="n">
        <f aca="false">IF(S216="m3_año",R216,IF(OR(O216="CG1",O216="CG3",O216="HG2"),T216,R216))</f>
        <v>3571.42371821311</v>
      </c>
      <c r="W216" s="28" t="n">
        <v>365</v>
      </c>
      <c r="X216" s="54"/>
      <c r="Y216" s="28"/>
      <c r="Z216" s="28" t="n">
        <v>8760</v>
      </c>
      <c r="AA216" s="32" t="s">
        <v>592</v>
      </c>
      <c r="AB216" s="32"/>
      <c r="AC216" s="33" t="s">
        <v>72</v>
      </c>
      <c r="AD216" s="33" t="n">
        <f aca="false">VLOOKUP($O216,Parámetros!$B$4:$H$25,3,0)</f>
        <v>196.356974196937</v>
      </c>
      <c r="AE216" s="33" t="n">
        <f aca="false">VLOOKUP($O216,Parámetros!$B$4:$H$25,4,0)</f>
        <v>1220.72799074218</v>
      </c>
      <c r="AF216" s="33" t="n">
        <f aca="false">VLOOKUP($O216,Parámetros!$B$4:$H$25,5,0)</f>
        <v>0.1</v>
      </c>
      <c r="AG216" s="33" t="n">
        <f aca="false">VLOOKUP($O216,Parámetros!$B$4:$H$25,6,0)</f>
        <v>640</v>
      </c>
      <c r="AH216" s="33" t="n">
        <f aca="false">VLOOKUP($O216,Parámetros!$B$4:$H$25,7,0)</f>
        <v>1920000</v>
      </c>
      <c r="AI216" s="2" t="n">
        <v>95073.8272033899</v>
      </c>
      <c r="AJ216" s="2" t="n">
        <v>2.57418E-006</v>
      </c>
      <c r="AK216" s="34" t="n">
        <f aca="false">AD216*V216/1000000000</f>
        <v>0.000701273954883501</v>
      </c>
      <c r="AL216" s="34" t="n">
        <f aca="false">AE216*V216/1000000000</f>
        <v>0.00435973689962326</v>
      </c>
      <c r="AM216" s="34" t="n">
        <f aca="false">AF216*V216/1000000000</f>
        <v>3.57142371821311E-007</v>
      </c>
      <c r="AN216" s="34" t="n">
        <f aca="false">AG216*V216/1000000000</f>
        <v>0.00228571117965639</v>
      </c>
      <c r="AO216" s="34" t="n">
        <f aca="false">AH216*V216/1000000000</f>
        <v>6.85713353896917</v>
      </c>
      <c r="AP216" s="35" t="n">
        <f aca="false">AJ216*AI216*EXP(P216*4)</f>
        <v>0.25282164358423</v>
      </c>
      <c r="AQ216" s="36" t="n">
        <f aca="false">AK216/W216</f>
        <v>1.92129850653014E-006</v>
      </c>
      <c r="AR216" s="37" t="n">
        <f aca="false">AL216/W216</f>
        <v>1.19444846565021E-005</v>
      </c>
      <c r="AS216" s="37" t="n">
        <f aca="false">AM216/W216</f>
        <v>9.78472251565236E-010</v>
      </c>
      <c r="AT216" s="37" t="n">
        <f aca="false">AN216/W216</f>
        <v>6.26222241001751E-006</v>
      </c>
      <c r="AU216" s="37" t="n">
        <f aca="false">AO216/W216</f>
        <v>0.0187866672300525</v>
      </c>
      <c r="AV216" s="49" t="n">
        <f aca="false">AP216/W216</f>
        <v>0.000692662037217068</v>
      </c>
      <c r="AW216" s="39" t="n">
        <f aca="false">AK216*1000000</f>
        <v>701.2739548835</v>
      </c>
      <c r="AX216" s="40" t="n">
        <f aca="false">AL216*1000000</f>
        <v>4359.73689962326</v>
      </c>
      <c r="AY216" s="40" t="n">
        <f aca="false">AM216*1000000</f>
        <v>0.357142371821311</v>
      </c>
      <c r="AZ216" s="40" t="n">
        <f aca="false">AN216*1000000</f>
        <v>2285.71117965639</v>
      </c>
      <c r="BA216" s="40" t="n">
        <f aca="false">AO216*1000000</f>
        <v>6857133.53896917</v>
      </c>
      <c r="BB216" s="41" t="n">
        <f aca="false">AP216*1000000</f>
        <v>252821.64358423</v>
      </c>
      <c r="BC216" s="39" t="n">
        <f aca="false">AQ216*1000000</f>
        <v>1.92129850653014</v>
      </c>
      <c r="BD216" s="40" t="n">
        <f aca="false">AR216*1000000</f>
        <v>11.9444846565021</v>
      </c>
      <c r="BE216" s="40" t="n">
        <f aca="false">AS216*1000000</f>
        <v>0.000978472251565236</v>
      </c>
      <c r="BF216" s="40" t="n">
        <f aca="false">AT216*1000000</f>
        <v>6.26222241001751</v>
      </c>
      <c r="BG216" s="40" t="n">
        <f aca="false">AU216*1000000</f>
        <v>18786.6672300525</v>
      </c>
      <c r="BH216" s="41" t="n">
        <f aca="false">AV216*1000000</f>
        <v>692.662037217069</v>
      </c>
      <c r="BI216" s="0" t="n">
        <v>0.1</v>
      </c>
      <c r="BJ216" s="0" t="n">
        <f aca="false">R216*BI216</f>
        <v>357.142371821311</v>
      </c>
      <c r="BK216" s="0" t="n">
        <v>0.1</v>
      </c>
      <c r="BL216" s="0" t="n">
        <f aca="false">AI216*BK216</f>
        <v>9507.38272033899</v>
      </c>
      <c r="BM216" s="45" t="n">
        <v>187.562005220738</v>
      </c>
      <c r="BN216" s="45" t="n">
        <v>1012.03746873145</v>
      </c>
      <c r="BO216" s="45" t="n">
        <v>0</v>
      </c>
      <c r="BP216" s="45" t="n">
        <v>256</v>
      </c>
      <c r="BQ216" s="45" t="n">
        <v>384000</v>
      </c>
      <c r="BR216" s="0" t="n">
        <f aca="false">AJ216*0.1</f>
        <v>2.57418E-007</v>
      </c>
      <c r="BS216" s="0" t="n">
        <f aca="false">((((BJ216/R216)^2)+((BM216/AD216)^2))^(1/2))*AK216</f>
        <v>0.000673524177982971</v>
      </c>
      <c r="BT216" s="0" t="n">
        <f aca="false">((((BJ216/R216)^2)+((BN216/AE216)^2))^(1/2))*AL216</f>
        <v>0.00364061342363353</v>
      </c>
      <c r="BU216" s="0" t="n">
        <f aca="false">((((BJ216/R216)^2)+((BO216/AF216)^2))^(1/2))*AM216</f>
        <v>3.57142371821311E-008</v>
      </c>
      <c r="BV216" s="0" t="n">
        <f aca="false">((((BJ216/R216)^2)+((BP216/AG216)^2))^(1/2))*AN216</f>
        <v>0.000942422862337845</v>
      </c>
      <c r="BW216" s="0" t="n">
        <f aca="false">((((BJ216/R216)^2)+((BQ216/AH216)^2))^(1/2))*AO216</f>
        <v>1.53330167239288</v>
      </c>
      <c r="BX216" s="46" t="n">
        <f aca="false">((((BL216/AI216)^2)+((BR216/AJ216)^2))^(1/2))*AP216</f>
        <v>0.0357543797218275</v>
      </c>
    </row>
    <row r="217" customFormat="false" ht="15" hidden="false" customHeight="true" outlineLevel="0" collapsed="false">
      <c r="A217" s="24" t="n">
        <v>4.62030609136314</v>
      </c>
      <c r="B217" s="24" t="n">
        <v>-74.1053732822596</v>
      </c>
      <c r="C217" s="47" t="n">
        <v>28</v>
      </c>
      <c r="D217" s="47" t="n">
        <v>26</v>
      </c>
      <c r="E217" s="47" t="n">
        <v>1837</v>
      </c>
      <c r="F217" s="27" t="s">
        <v>589</v>
      </c>
      <c r="G217" s="28" t="s">
        <v>590</v>
      </c>
      <c r="H217" s="27" t="s">
        <v>591</v>
      </c>
      <c r="I217" s="28" t="s">
        <v>155</v>
      </c>
      <c r="J217" s="28" t="s">
        <v>76</v>
      </c>
      <c r="K217" s="55"/>
      <c r="L217" s="55"/>
      <c r="M217" s="28" t="n">
        <v>2006</v>
      </c>
      <c r="N217" s="29" t="s">
        <v>67</v>
      </c>
      <c r="O217" s="29" t="s">
        <v>415</v>
      </c>
      <c r="P217" s="50" t="n">
        <v>0.00812487975091896</v>
      </c>
      <c r="Q217" s="31" t="n">
        <v>3457.22</v>
      </c>
      <c r="R217" s="31" t="n">
        <v>3571.42371821311</v>
      </c>
      <c r="S217" s="29" t="s">
        <v>69</v>
      </c>
      <c r="T217" s="29"/>
      <c r="U217" s="29"/>
      <c r="V217" s="48" t="n">
        <f aca="false">IF(S217="m3_año",R217,IF(OR(O217="CG1",O217="CG3",O217="HG2"),T217,R217))</f>
        <v>3571.42371821311</v>
      </c>
      <c r="W217" s="28" t="n">
        <v>365</v>
      </c>
      <c r="X217" s="54"/>
      <c r="Y217" s="28"/>
      <c r="Z217" s="28" t="n">
        <v>8760</v>
      </c>
      <c r="AA217" s="32" t="s">
        <v>592</v>
      </c>
      <c r="AB217" s="32"/>
      <c r="AC217" s="33" t="s">
        <v>72</v>
      </c>
      <c r="AD217" s="33" t="n">
        <f aca="false">VLOOKUP($O217,Parámetros!$B$4:$H$25,3,0)</f>
        <v>196.356974196937</v>
      </c>
      <c r="AE217" s="33" t="n">
        <f aca="false">VLOOKUP($O217,Parámetros!$B$4:$H$25,4,0)</f>
        <v>1220.72799074218</v>
      </c>
      <c r="AF217" s="33" t="n">
        <f aca="false">VLOOKUP($O217,Parámetros!$B$4:$H$25,5,0)</f>
        <v>0.1</v>
      </c>
      <c r="AG217" s="33" t="n">
        <f aca="false">VLOOKUP($O217,Parámetros!$B$4:$H$25,6,0)</f>
        <v>640</v>
      </c>
      <c r="AH217" s="33" t="n">
        <f aca="false">VLOOKUP($O217,Parámetros!$B$4:$H$25,7,0)</f>
        <v>1920000</v>
      </c>
      <c r="AI217" s="2" t="n">
        <v>95073.8272033899</v>
      </c>
      <c r="AJ217" s="2" t="n">
        <v>2.57418E-006</v>
      </c>
      <c r="AK217" s="34" t="n">
        <f aca="false">AD217*V217/1000000000</f>
        <v>0.000701273954883501</v>
      </c>
      <c r="AL217" s="34" t="n">
        <f aca="false">AE217*V217/1000000000</f>
        <v>0.00435973689962326</v>
      </c>
      <c r="AM217" s="34" t="n">
        <f aca="false">AF217*V217/1000000000</f>
        <v>3.57142371821311E-007</v>
      </c>
      <c r="AN217" s="34" t="n">
        <f aca="false">AG217*V217/1000000000</f>
        <v>0.00228571117965639</v>
      </c>
      <c r="AO217" s="34" t="n">
        <f aca="false">AH217*V217/1000000000</f>
        <v>6.85713353896917</v>
      </c>
      <c r="AP217" s="35" t="n">
        <f aca="false">AJ217*AI217*EXP(P217*4)</f>
        <v>0.25282164358423</v>
      </c>
      <c r="AQ217" s="36" t="n">
        <f aca="false">AK217/W217</f>
        <v>1.92129850653014E-006</v>
      </c>
      <c r="AR217" s="37" t="n">
        <f aca="false">AL217/W217</f>
        <v>1.19444846565021E-005</v>
      </c>
      <c r="AS217" s="37" t="n">
        <f aca="false">AM217/W217</f>
        <v>9.78472251565236E-010</v>
      </c>
      <c r="AT217" s="37" t="n">
        <f aca="false">AN217/W217</f>
        <v>6.26222241001751E-006</v>
      </c>
      <c r="AU217" s="37" t="n">
        <f aca="false">AO217/W217</f>
        <v>0.0187866672300525</v>
      </c>
      <c r="AV217" s="49" t="n">
        <f aca="false">AP217/W217</f>
        <v>0.000692662037217068</v>
      </c>
      <c r="AW217" s="39" t="n">
        <f aca="false">AK217*1000000</f>
        <v>701.2739548835</v>
      </c>
      <c r="AX217" s="40" t="n">
        <f aca="false">AL217*1000000</f>
        <v>4359.73689962326</v>
      </c>
      <c r="AY217" s="40" t="n">
        <f aca="false">AM217*1000000</f>
        <v>0.357142371821311</v>
      </c>
      <c r="AZ217" s="40" t="n">
        <f aca="false">AN217*1000000</f>
        <v>2285.71117965639</v>
      </c>
      <c r="BA217" s="40" t="n">
        <f aca="false">AO217*1000000</f>
        <v>6857133.53896917</v>
      </c>
      <c r="BB217" s="41" t="n">
        <f aca="false">AP217*1000000</f>
        <v>252821.64358423</v>
      </c>
      <c r="BC217" s="39" t="n">
        <f aca="false">AQ217*1000000</f>
        <v>1.92129850653014</v>
      </c>
      <c r="BD217" s="40" t="n">
        <f aca="false">AR217*1000000</f>
        <v>11.9444846565021</v>
      </c>
      <c r="BE217" s="40" t="n">
        <f aca="false">AS217*1000000</f>
        <v>0.000978472251565236</v>
      </c>
      <c r="BF217" s="40" t="n">
        <f aca="false">AT217*1000000</f>
        <v>6.26222241001751</v>
      </c>
      <c r="BG217" s="40" t="n">
        <f aca="false">AU217*1000000</f>
        <v>18786.6672300525</v>
      </c>
      <c r="BH217" s="41" t="n">
        <f aca="false">AV217*1000000</f>
        <v>692.662037217069</v>
      </c>
      <c r="BI217" s="0" t="n">
        <v>0.1</v>
      </c>
      <c r="BJ217" s="0" t="n">
        <f aca="false">R217*BI217</f>
        <v>357.142371821311</v>
      </c>
      <c r="BK217" s="0" t="n">
        <v>0.1</v>
      </c>
      <c r="BL217" s="0" t="n">
        <f aca="false">AI217*BK217</f>
        <v>9507.38272033899</v>
      </c>
      <c r="BM217" s="45" t="n">
        <v>187.562005220738</v>
      </c>
      <c r="BN217" s="45" t="n">
        <v>1012.03746873145</v>
      </c>
      <c r="BO217" s="45" t="n">
        <v>0</v>
      </c>
      <c r="BP217" s="45" t="n">
        <v>256</v>
      </c>
      <c r="BQ217" s="45" t="n">
        <v>384000</v>
      </c>
      <c r="BR217" s="0" t="n">
        <f aca="false">AJ217*0.1</f>
        <v>2.57418E-007</v>
      </c>
      <c r="BS217" s="0" t="n">
        <f aca="false">((((BJ217/R217)^2)+((BM217/AD217)^2))^(1/2))*AK217</f>
        <v>0.000673524177982971</v>
      </c>
      <c r="BT217" s="0" t="n">
        <f aca="false">((((BJ217/R217)^2)+((BN217/AE217)^2))^(1/2))*AL217</f>
        <v>0.00364061342363353</v>
      </c>
      <c r="BU217" s="0" t="n">
        <f aca="false">((((BJ217/R217)^2)+((BO217/AF217)^2))^(1/2))*AM217</f>
        <v>3.57142371821311E-008</v>
      </c>
      <c r="BV217" s="0" t="n">
        <f aca="false">((((BJ217/R217)^2)+((BP217/AG217)^2))^(1/2))*AN217</f>
        <v>0.000942422862337845</v>
      </c>
      <c r="BW217" s="0" t="n">
        <f aca="false">((((BJ217/R217)^2)+((BQ217/AH217)^2))^(1/2))*AO217</f>
        <v>1.53330167239288</v>
      </c>
      <c r="BX217" s="46" t="n">
        <f aca="false">((((BL217/AI217)^2)+((BR217/AJ217)^2))^(1/2))*AP217</f>
        <v>0.0357543797218275</v>
      </c>
    </row>
    <row r="218" customFormat="false" ht="15" hidden="false" customHeight="true" outlineLevel="0" collapsed="false">
      <c r="A218" s="24" t="n">
        <v>4.62030609136314</v>
      </c>
      <c r="B218" s="24" t="n">
        <v>-74.1053732822596</v>
      </c>
      <c r="C218" s="47" t="n">
        <v>28</v>
      </c>
      <c r="D218" s="47" t="n">
        <v>26</v>
      </c>
      <c r="E218" s="47" t="n">
        <v>1837</v>
      </c>
      <c r="F218" s="27" t="s">
        <v>589</v>
      </c>
      <c r="G218" s="28" t="s">
        <v>590</v>
      </c>
      <c r="H218" s="27" t="s">
        <v>591</v>
      </c>
      <c r="I218" s="28" t="s">
        <v>155</v>
      </c>
      <c r="J218" s="28" t="s">
        <v>76</v>
      </c>
      <c r="K218" s="55"/>
      <c r="L218" s="55"/>
      <c r="M218" s="28" t="n">
        <v>2006</v>
      </c>
      <c r="N218" s="29" t="s">
        <v>67</v>
      </c>
      <c r="O218" s="29" t="s">
        <v>415</v>
      </c>
      <c r="P218" s="50" t="n">
        <v>0.00812487975091896</v>
      </c>
      <c r="Q218" s="31" t="n">
        <v>3457.22</v>
      </c>
      <c r="R218" s="31" t="n">
        <v>3571.42371821311</v>
      </c>
      <c r="S218" s="29" t="s">
        <v>69</v>
      </c>
      <c r="T218" s="29"/>
      <c r="U218" s="29"/>
      <c r="V218" s="48" t="n">
        <f aca="false">IF(S218="m3_año",R218,IF(OR(O218="CG1",O218="CG3",O218="HG2"),T218,R218))</f>
        <v>3571.42371821311</v>
      </c>
      <c r="W218" s="28" t="n">
        <v>365</v>
      </c>
      <c r="X218" s="54"/>
      <c r="Y218" s="28"/>
      <c r="Z218" s="28" t="n">
        <v>8760</v>
      </c>
      <c r="AA218" s="32" t="s">
        <v>592</v>
      </c>
      <c r="AB218" s="32"/>
      <c r="AC218" s="33" t="s">
        <v>72</v>
      </c>
      <c r="AD218" s="33" t="n">
        <f aca="false">VLOOKUP($O218,Parámetros!$B$4:$H$25,3,0)</f>
        <v>196.356974196937</v>
      </c>
      <c r="AE218" s="33" t="n">
        <f aca="false">VLOOKUP($O218,Parámetros!$B$4:$H$25,4,0)</f>
        <v>1220.72799074218</v>
      </c>
      <c r="AF218" s="33" t="n">
        <f aca="false">VLOOKUP($O218,Parámetros!$B$4:$H$25,5,0)</f>
        <v>0.1</v>
      </c>
      <c r="AG218" s="33" t="n">
        <f aca="false">VLOOKUP($O218,Parámetros!$B$4:$H$25,6,0)</f>
        <v>640</v>
      </c>
      <c r="AH218" s="33" t="n">
        <f aca="false">VLOOKUP($O218,Parámetros!$B$4:$H$25,7,0)</f>
        <v>1920000</v>
      </c>
      <c r="AI218" s="2" t="n">
        <v>95073.8272033899</v>
      </c>
      <c r="AJ218" s="2" t="n">
        <v>2.57418E-006</v>
      </c>
      <c r="AK218" s="34" t="n">
        <f aca="false">AD218*V218/1000000000</f>
        <v>0.000701273954883501</v>
      </c>
      <c r="AL218" s="34" t="n">
        <f aca="false">AE218*V218/1000000000</f>
        <v>0.00435973689962326</v>
      </c>
      <c r="AM218" s="34" t="n">
        <f aca="false">AF218*V218/1000000000</f>
        <v>3.57142371821311E-007</v>
      </c>
      <c r="AN218" s="34" t="n">
        <f aca="false">AG218*V218/1000000000</f>
        <v>0.00228571117965639</v>
      </c>
      <c r="AO218" s="34" t="n">
        <f aca="false">AH218*V218/1000000000</f>
        <v>6.85713353896917</v>
      </c>
      <c r="AP218" s="35" t="n">
        <f aca="false">AJ218*AI218*EXP(P218*4)</f>
        <v>0.25282164358423</v>
      </c>
      <c r="AQ218" s="36" t="n">
        <f aca="false">AK218/W218</f>
        <v>1.92129850653014E-006</v>
      </c>
      <c r="AR218" s="37" t="n">
        <f aca="false">AL218/W218</f>
        <v>1.19444846565021E-005</v>
      </c>
      <c r="AS218" s="37" t="n">
        <f aca="false">AM218/W218</f>
        <v>9.78472251565236E-010</v>
      </c>
      <c r="AT218" s="37" t="n">
        <f aca="false">AN218/W218</f>
        <v>6.26222241001751E-006</v>
      </c>
      <c r="AU218" s="37" t="n">
        <f aca="false">AO218/W218</f>
        <v>0.0187866672300525</v>
      </c>
      <c r="AV218" s="49" t="n">
        <f aca="false">AP218/W218</f>
        <v>0.000692662037217068</v>
      </c>
      <c r="AW218" s="39" t="n">
        <f aca="false">AK218*1000000</f>
        <v>701.2739548835</v>
      </c>
      <c r="AX218" s="40" t="n">
        <f aca="false">AL218*1000000</f>
        <v>4359.73689962326</v>
      </c>
      <c r="AY218" s="40" t="n">
        <f aca="false">AM218*1000000</f>
        <v>0.357142371821311</v>
      </c>
      <c r="AZ218" s="40" t="n">
        <f aca="false">AN218*1000000</f>
        <v>2285.71117965639</v>
      </c>
      <c r="BA218" s="40" t="n">
        <f aca="false">AO218*1000000</f>
        <v>6857133.53896917</v>
      </c>
      <c r="BB218" s="41" t="n">
        <f aca="false">AP218*1000000</f>
        <v>252821.64358423</v>
      </c>
      <c r="BC218" s="39" t="n">
        <f aca="false">AQ218*1000000</f>
        <v>1.92129850653014</v>
      </c>
      <c r="BD218" s="40" t="n">
        <f aca="false">AR218*1000000</f>
        <v>11.9444846565021</v>
      </c>
      <c r="BE218" s="40" t="n">
        <f aca="false">AS218*1000000</f>
        <v>0.000978472251565236</v>
      </c>
      <c r="BF218" s="40" t="n">
        <f aca="false">AT218*1000000</f>
        <v>6.26222241001751</v>
      </c>
      <c r="BG218" s="40" t="n">
        <f aca="false">AU218*1000000</f>
        <v>18786.6672300525</v>
      </c>
      <c r="BH218" s="41" t="n">
        <f aca="false">AV218*1000000</f>
        <v>692.662037217069</v>
      </c>
      <c r="BI218" s="0" t="n">
        <v>0.1</v>
      </c>
      <c r="BJ218" s="0" t="n">
        <f aca="false">R218*BI218</f>
        <v>357.142371821311</v>
      </c>
      <c r="BK218" s="0" t="n">
        <v>0.1</v>
      </c>
      <c r="BL218" s="0" t="n">
        <f aca="false">AI218*BK218</f>
        <v>9507.38272033899</v>
      </c>
      <c r="BM218" s="45" t="n">
        <v>187.562005220738</v>
      </c>
      <c r="BN218" s="45" t="n">
        <v>1012.03746873145</v>
      </c>
      <c r="BO218" s="45" t="n">
        <v>0</v>
      </c>
      <c r="BP218" s="45" t="n">
        <v>256</v>
      </c>
      <c r="BQ218" s="45" t="n">
        <v>384000</v>
      </c>
      <c r="BR218" s="0" t="n">
        <f aca="false">AJ218*0.1</f>
        <v>2.57418E-007</v>
      </c>
      <c r="BS218" s="0" t="n">
        <f aca="false">((((BJ218/R218)^2)+((BM218/AD218)^2))^(1/2))*AK218</f>
        <v>0.000673524177982971</v>
      </c>
      <c r="BT218" s="0" t="n">
        <f aca="false">((((BJ218/R218)^2)+((BN218/AE218)^2))^(1/2))*AL218</f>
        <v>0.00364061342363353</v>
      </c>
      <c r="BU218" s="0" t="n">
        <f aca="false">((((BJ218/R218)^2)+((BO218/AF218)^2))^(1/2))*AM218</f>
        <v>3.57142371821311E-008</v>
      </c>
      <c r="BV218" s="0" t="n">
        <f aca="false">((((BJ218/R218)^2)+((BP218/AG218)^2))^(1/2))*AN218</f>
        <v>0.000942422862337845</v>
      </c>
      <c r="BW218" s="0" t="n">
        <f aca="false">((((BJ218/R218)^2)+((BQ218/AH218)^2))^(1/2))*AO218</f>
        <v>1.53330167239288</v>
      </c>
      <c r="BX218" s="46" t="n">
        <f aca="false">((((BL218/AI218)^2)+((BR218/AJ218)^2))^(1/2))*AP218</f>
        <v>0.0357543797218275</v>
      </c>
    </row>
    <row r="219" customFormat="false" ht="45" hidden="false" customHeight="true" outlineLevel="0" collapsed="false">
      <c r="A219" s="24" t="n">
        <v>4.6206472137961</v>
      </c>
      <c r="B219" s="24" t="n">
        <v>-74.1020724070741</v>
      </c>
      <c r="C219" s="47" t="n">
        <v>29</v>
      </c>
      <c r="D219" s="47" t="n">
        <v>26</v>
      </c>
      <c r="E219" s="47" t="n">
        <v>2331</v>
      </c>
      <c r="F219" s="27" t="s">
        <v>593</v>
      </c>
      <c r="G219" s="28" t="s">
        <v>594</v>
      </c>
      <c r="H219" s="27" t="s">
        <v>595</v>
      </c>
      <c r="I219" s="28" t="s">
        <v>155</v>
      </c>
      <c r="J219" s="28" t="s">
        <v>65</v>
      </c>
      <c r="K219" s="28" t="n">
        <v>10</v>
      </c>
      <c r="L219" s="28"/>
      <c r="M219" s="28" t="n">
        <v>2005</v>
      </c>
      <c r="N219" s="29" t="s">
        <v>67</v>
      </c>
      <c r="O219" s="29" t="s">
        <v>68</v>
      </c>
      <c r="P219" s="56" t="n">
        <v>0.00426891489573758</v>
      </c>
      <c r="Q219" s="31" t="n">
        <v>6803.29</v>
      </c>
      <c r="R219" s="31" t="n">
        <v>6920.4581790946</v>
      </c>
      <c r="S219" s="29" t="s">
        <v>69</v>
      </c>
      <c r="T219" s="29"/>
      <c r="U219" s="29"/>
      <c r="V219" s="48" t="n">
        <f aca="false">IF(S219="m3_año",R219,IF(OR(O219="CG1",O219="CG3",O219="HG2"),T219,R219))</f>
        <v>6920.4581790946</v>
      </c>
      <c r="W219" s="28" t="n">
        <v>365</v>
      </c>
      <c r="X219" s="32" t="s">
        <v>98</v>
      </c>
      <c r="Y219" s="28"/>
      <c r="Z219" s="28" t="n">
        <v>2920</v>
      </c>
      <c r="AA219" s="32" t="s">
        <v>596</v>
      </c>
      <c r="AB219" s="32"/>
      <c r="AC219" s="33" t="s">
        <v>72</v>
      </c>
      <c r="AD219" s="33" t="n">
        <f aca="false">VLOOKUP($O219,Parámetros!$B$4:$H$25,3,0)</f>
        <v>46.3856216091623</v>
      </c>
      <c r="AE219" s="33" t="n">
        <f aca="false">VLOOKUP($O219,Parámetros!$B$4:$H$25,4,0)</f>
        <v>1074.85364414012</v>
      </c>
      <c r="AF219" s="33" t="n">
        <f aca="false">VLOOKUP($O219,Parámetros!$B$4:$H$25,5,0)</f>
        <v>5.41099102083891</v>
      </c>
      <c r="AG219" s="33" t="n">
        <f aca="false">VLOOKUP($O219,Parámetros!$B$4:$H$25,6,0)</f>
        <v>1344</v>
      </c>
      <c r="AH219" s="33" t="n">
        <f aca="false">VLOOKUP($O219,Parámetros!$B$4:$H$25,7,0)</f>
        <v>1920000</v>
      </c>
      <c r="AI219" s="2" t="n">
        <v>1159.09146341463</v>
      </c>
      <c r="AJ219" s="2" t="n">
        <v>0.000142</v>
      </c>
      <c r="AK219" s="34" t="n">
        <f aca="false">AD219*V219/1000000000</f>
        <v>0.000321009754457514</v>
      </c>
      <c r="AL219" s="34" t="n">
        <f aca="false">AE219*V219/1000000000</f>
        <v>0.00743847969291913</v>
      </c>
      <c r="AM219" s="34" t="n">
        <f aca="false">AF219*V219/1000000000</f>
        <v>3.74465370671721E-005</v>
      </c>
      <c r="AN219" s="34" t="n">
        <f aca="false">AG219*V219/1000000000</f>
        <v>0.00930109579270314</v>
      </c>
      <c r="AO219" s="34" t="n">
        <f aca="false">AH219*V219/1000000000</f>
        <v>13.2872797038616</v>
      </c>
      <c r="AP219" s="35" t="n">
        <f aca="false">AJ219*AI219*EXP(P219*4)</f>
        <v>0.167425620216031</v>
      </c>
      <c r="AQ219" s="36" t="n">
        <f aca="false">AK219/W219</f>
        <v>8.79478779335656E-007</v>
      </c>
      <c r="AR219" s="37" t="n">
        <f aca="false">AL219/W219</f>
        <v>2.03793964189565E-005</v>
      </c>
      <c r="AS219" s="37" t="n">
        <f aca="false">AM219/W219</f>
        <v>1.02593252238828E-007</v>
      </c>
      <c r="AT219" s="37" t="n">
        <f aca="false">AN219/W219</f>
        <v>2.5482454226584E-005</v>
      </c>
      <c r="AU219" s="37" t="n">
        <f aca="false">AO219/W219</f>
        <v>0.0364035060379771</v>
      </c>
      <c r="AV219" s="49" t="n">
        <f aca="false">AP219/W219</f>
        <v>0.00045870032935899</v>
      </c>
      <c r="AW219" s="39" t="n">
        <f aca="false">AK219*1000000</f>
        <v>321.009754457515</v>
      </c>
      <c r="AX219" s="40" t="n">
        <f aca="false">AL219*1000000</f>
        <v>7438.47969291913</v>
      </c>
      <c r="AY219" s="40" t="n">
        <f aca="false">AM219*1000000</f>
        <v>37.4465370671721</v>
      </c>
      <c r="AZ219" s="40" t="n">
        <f aca="false">AN219*1000000</f>
        <v>9301.09579270314</v>
      </c>
      <c r="BA219" s="40" t="n">
        <f aca="false">AO219*1000000</f>
        <v>13287279.7038616</v>
      </c>
      <c r="BB219" s="41" t="n">
        <f aca="false">AP219*1000000</f>
        <v>167425.620216031</v>
      </c>
      <c r="BC219" s="39" t="n">
        <f aca="false">AQ219*1000000</f>
        <v>0.879478779335656</v>
      </c>
      <c r="BD219" s="40" t="n">
        <f aca="false">AR219*1000000</f>
        <v>20.3793964189565</v>
      </c>
      <c r="BE219" s="40" t="n">
        <f aca="false">AS219*1000000</f>
        <v>0.102593252238828</v>
      </c>
      <c r="BF219" s="40" t="n">
        <f aca="false">AT219*1000000</f>
        <v>25.482454226584</v>
      </c>
      <c r="BG219" s="40" t="n">
        <f aca="false">AU219*1000000</f>
        <v>36403.5060379771</v>
      </c>
      <c r="BH219" s="41" t="n">
        <f aca="false">AV219*1000000</f>
        <v>458.70032935899</v>
      </c>
      <c r="BI219" s="0" t="n">
        <v>0.1</v>
      </c>
      <c r="BJ219" s="0" t="n">
        <f aca="false">R219*BI219</f>
        <v>692.04581790946</v>
      </c>
      <c r="BK219" s="0" t="n">
        <v>0.1</v>
      </c>
      <c r="BL219" s="0" t="n">
        <f aca="false">AI219*BK219</f>
        <v>115.909146341463</v>
      </c>
      <c r="BM219" s="45" t="n">
        <v>17.6498016718255</v>
      </c>
      <c r="BN219" s="45" t="n">
        <v>910.91550745518</v>
      </c>
      <c r="BO219" s="45" t="n">
        <v>5.31099102083891</v>
      </c>
      <c r="BP219" s="45" t="n">
        <v>537.6</v>
      </c>
      <c r="BQ219" s="45" t="n">
        <v>384000</v>
      </c>
      <c r="BR219" s="0" t="n">
        <f aca="false">AJ219*0.1</f>
        <v>1.42E-005</v>
      </c>
      <c r="BS219" s="0" t="n">
        <f aca="false">((((BJ219/R219)^2)+((BM219/AD219)^2))^(1/2))*AK219</f>
        <v>0.000126292532897116</v>
      </c>
      <c r="BT219" s="0" t="n">
        <f aca="false">((((BJ219/R219)^2)+((BN219/AE219)^2))^(1/2))*AL219</f>
        <v>0.00634768691082498</v>
      </c>
      <c r="BU219" s="0" t="n">
        <f aca="false">((((BJ219/R219)^2)+((BO219/AF219)^2))^(1/2))*AM219</f>
        <v>3.69447568455302E-005</v>
      </c>
      <c r="BV219" s="0" t="n">
        <f aca="false">((((BJ219/R219)^2)+((BP219/AG219)^2))^(1/2))*AN219</f>
        <v>0.00383494003873031</v>
      </c>
      <c r="BW219" s="0" t="n">
        <f aca="false">((((BJ219/R219)^2)+((BQ219/AH219)^2))^(1/2))*AO219</f>
        <v>2.97112606538879</v>
      </c>
      <c r="BX219" s="46" t="n">
        <f aca="false">((((BL219/AI219)^2)+((BR219/AJ219)^2))^(1/2))*AP219</f>
        <v>0.0236775582798239</v>
      </c>
    </row>
    <row r="220" customFormat="false" ht="15" hidden="false" customHeight="true" outlineLevel="0" collapsed="false">
      <c r="A220" s="24" t="n">
        <v>4.62211716433636</v>
      </c>
      <c r="B220" s="24" t="n">
        <v>-74.1037213933862</v>
      </c>
      <c r="C220" s="47" t="n">
        <v>29</v>
      </c>
      <c r="D220" s="47" t="n">
        <v>26</v>
      </c>
      <c r="E220" s="47" t="n">
        <v>2331</v>
      </c>
      <c r="F220" s="27" t="s">
        <v>597</v>
      </c>
      <c r="G220" s="28" t="s">
        <v>598</v>
      </c>
      <c r="H220" s="27" t="s">
        <v>599</v>
      </c>
      <c r="I220" s="28" t="s">
        <v>155</v>
      </c>
      <c r="J220" s="28" t="s">
        <v>76</v>
      </c>
      <c r="K220" s="55"/>
      <c r="L220" s="55"/>
      <c r="M220" s="28" t="n">
        <v>2002</v>
      </c>
      <c r="N220" s="29" t="s">
        <v>77</v>
      </c>
      <c r="O220" s="29" t="s">
        <v>77</v>
      </c>
      <c r="P220" s="50" t="n">
        <v>0.00842863539816588</v>
      </c>
      <c r="Q220" s="31" t="n">
        <v>245</v>
      </c>
      <c r="R220" s="31" t="n">
        <v>253.400882910577</v>
      </c>
      <c r="S220" s="29" t="s">
        <v>69</v>
      </c>
      <c r="T220" s="29"/>
      <c r="U220" s="29"/>
      <c r="V220" s="48" t="n">
        <f aca="false">IF(S220="m3_año",R220,IF(OR(O220="CG1",O220="CG3",O220="HG2"),T220,R220))</f>
        <v>253.400882910577</v>
      </c>
      <c r="W220" s="28" t="n">
        <v>365</v>
      </c>
      <c r="X220" s="65"/>
      <c r="Y220" s="28"/>
      <c r="Z220" s="28" t="n">
        <v>8760</v>
      </c>
      <c r="AA220" s="32" t="s">
        <v>600</v>
      </c>
      <c r="AB220" s="32"/>
      <c r="AC220" s="33" t="s">
        <v>72</v>
      </c>
      <c r="AD220" s="33" t="n">
        <f aca="false">VLOOKUP($O220,Parámetros!$B$4:$H$25,3,0)</f>
        <v>24000</v>
      </c>
      <c r="AE220" s="33" t="n">
        <f aca="false">VLOOKUP($O220,Parámetros!$B$4:$H$25,4,0)</f>
        <v>2261000</v>
      </c>
      <c r="AF220" s="33" t="n">
        <f aca="false">VLOOKUP($O220,Parámetros!$B$4:$H$25,5,0)</f>
        <v>1200</v>
      </c>
      <c r="AG220" s="33" t="n">
        <f aca="false">VLOOKUP($O220,Parámetros!$B$4:$H$25,6,0)</f>
        <v>381000</v>
      </c>
      <c r="AH220" s="33" t="n">
        <f aca="false">VLOOKUP($O220,Parámetros!$B$4:$H$25,7,0)</f>
        <v>1500000000</v>
      </c>
      <c r="AI220" s="51" t="n">
        <v>245</v>
      </c>
      <c r="AJ220" s="2" t="n">
        <v>0.024</v>
      </c>
      <c r="AK220" s="34" t="n">
        <f aca="false">AD220*V220/1000000000</f>
        <v>0.00608162118985385</v>
      </c>
      <c r="AL220" s="34" t="n">
        <f aca="false">AE220*V220/1000000000</f>
        <v>0.572939396260815</v>
      </c>
      <c r="AM220" s="34" t="n">
        <f aca="false">AF220*V220/1000000000</f>
        <v>0.000304081059492692</v>
      </c>
      <c r="AN220" s="34" t="n">
        <f aca="false">AG220*V220/1000000000</f>
        <v>0.0965457363889298</v>
      </c>
      <c r="AO220" s="34" t="n">
        <f aca="false">AH220*V220/1000000000</f>
        <v>380.101324365865</v>
      </c>
      <c r="AP220" s="35" t="n">
        <f aca="false">AJ220*AI220*EXP(P220*4)</f>
        <v>6.08162118985385</v>
      </c>
      <c r="AQ220" s="36" t="n">
        <f aca="false">AK220/W220</f>
        <v>1.66619758626133E-005</v>
      </c>
      <c r="AR220" s="37" t="n">
        <f aca="false">AL220/W220</f>
        <v>0.00156969697605703</v>
      </c>
      <c r="AS220" s="37" t="n">
        <f aca="false">AM220/W220</f>
        <v>8.33098793130664E-007</v>
      </c>
      <c r="AT220" s="37" t="n">
        <f aca="false">AN220/W220</f>
        <v>0.000264508866818986</v>
      </c>
      <c r="AU220" s="37" t="n">
        <f aca="false">AO220/W220</f>
        <v>1.04137349141333</v>
      </c>
      <c r="AV220" s="49" t="n">
        <f aca="false">AP220/W220</f>
        <v>0.0166619758626133</v>
      </c>
      <c r="AW220" s="39" t="n">
        <f aca="false">AK220*1000000</f>
        <v>6081.62118985385</v>
      </c>
      <c r="AX220" s="40" t="n">
        <f aca="false">AL220*1000000</f>
        <v>572939.396260815</v>
      </c>
      <c r="AY220" s="40" t="n">
        <f aca="false">AM220*1000000</f>
        <v>304.081059492692</v>
      </c>
      <c r="AZ220" s="40" t="n">
        <f aca="false">AN220*1000000</f>
        <v>96545.7363889298</v>
      </c>
      <c r="BA220" s="40" t="n">
        <f aca="false">AO220*1000000</f>
        <v>380101324.365865</v>
      </c>
      <c r="BB220" s="41" t="n">
        <f aca="false">AP220*1000000</f>
        <v>6081621.18985385</v>
      </c>
      <c r="BC220" s="39" t="n">
        <f aca="false">AQ220*1000000</f>
        <v>16.6619758626133</v>
      </c>
      <c r="BD220" s="40" t="n">
        <f aca="false">AR220*1000000</f>
        <v>1569.69697605703</v>
      </c>
      <c r="BE220" s="40" t="n">
        <f aca="false">AS220*1000000</f>
        <v>0.833098793130664</v>
      </c>
      <c r="BF220" s="40" t="n">
        <f aca="false">AT220*1000000</f>
        <v>264.508866818986</v>
      </c>
      <c r="BG220" s="40" t="n">
        <f aca="false">AU220*1000000</f>
        <v>1041373.49141333</v>
      </c>
      <c r="BH220" s="41" t="n">
        <f aca="false">AV220*1000000</f>
        <v>16661.9758626133</v>
      </c>
      <c r="BI220" s="0" t="n">
        <v>0.1</v>
      </c>
      <c r="BJ220" s="0" t="n">
        <f aca="false">R220*BI220</f>
        <v>25.3400882910577</v>
      </c>
      <c r="BK220" s="0" t="n">
        <v>0.1</v>
      </c>
      <c r="BL220" s="0" t="n">
        <f aca="false">AI220*BK220</f>
        <v>24.5</v>
      </c>
      <c r="BM220" s="45" t="n">
        <v>0</v>
      </c>
      <c r="BN220" s="45" t="n">
        <v>0</v>
      </c>
      <c r="BO220" s="45" t="n">
        <v>0</v>
      </c>
      <c r="BP220" s="45" t="n">
        <v>0</v>
      </c>
      <c r="BQ220" s="45" t="n">
        <v>0</v>
      </c>
      <c r="BR220" s="0" t="n">
        <f aca="false">AJ220*0.1</f>
        <v>0.0024</v>
      </c>
      <c r="BS220" s="0" t="n">
        <f aca="false">((((BJ220/R220)^2)+((BM220/AD220)^2))^(1/2))*AK220</f>
        <v>0.000608162118985385</v>
      </c>
      <c r="BT220" s="0" t="n">
        <f aca="false">((((BJ220/R220)^2)+((BN220/AE220)^2))^(1/2))*AL220</f>
        <v>0.0572939396260815</v>
      </c>
      <c r="BU220" s="0" t="n">
        <f aca="false">((((BJ220/R220)^2)+((BO220/AF220)^2))^(1/2))*AM220</f>
        <v>3.04081059492692E-005</v>
      </c>
      <c r="BV220" s="0" t="n">
        <f aca="false">((((BJ220/R220)^2)+((BP220/AG220)^2))^(1/2))*AN220</f>
        <v>0.00965457363889298</v>
      </c>
      <c r="BW220" s="0" t="n">
        <f aca="false">((((BJ220/R220)^2)+((BQ220/AH220)^2))^(1/2))*AO220</f>
        <v>38.0101324365866</v>
      </c>
      <c r="BX220" s="46" t="n">
        <f aca="false">((((BL220/AI220)^2)+((BR220/AJ220)^2))^(1/2))*AP220</f>
        <v>0.860071116790692</v>
      </c>
    </row>
    <row r="221" customFormat="false" ht="30" hidden="false" customHeight="true" outlineLevel="0" collapsed="false">
      <c r="A221" s="24" t="n">
        <v>4.6205031942963</v>
      </c>
      <c r="B221" s="24" t="n">
        <v>-74.1022365436076</v>
      </c>
      <c r="C221" s="47" t="n">
        <v>29</v>
      </c>
      <c r="D221" s="47" t="n">
        <v>26</v>
      </c>
      <c r="E221" s="47" t="n">
        <v>2331</v>
      </c>
      <c r="F221" s="27" t="s">
        <v>601</v>
      </c>
      <c r="G221" s="28" t="s">
        <v>602</v>
      </c>
      <c r="H221" s="27" t="s">
        <v>603</v>
      </c>
      <c r="I221" s="28" t="s">
        <v>155</v>
      </c>
      <c r="J221" s="28" t="s">
        <v>65</v>
      </c>
      <c r="K221" s="28" t="n">
        <v>10</v>
      </c>
      <c r="L221" s="28"/>
      <c r="M221" s="28" t="n">
        <v>2002</v>
      </c>
      <c r="N221" s="29" t="s">
        <v>67</v>
      </c>
      <c r="O221" s="29" t="s">
        <v>68</v>
      </c>
      <c r="P221" s="50" t="n">
        <v>0.00842863539816588</v>
      </c>
      <c r="Q221" s="31" t="n">
        <v>367.5</v>
      </c>
      <c r="R221" s="31" t="n">
        <v>380.101324365866</v>
      </c>
      <c r="S221" s="29" t="s">
        <v>69</v>
      </c>
      <c r="T221" s="29"/>
      <c r="U221" s="29"/>
      <c r="V221" s="48" t="n">
        <f aca="false">IF(S221="m3_año",R221,IF(OR(O221="CG1",O221="CG3",O221="HG2"),T221,R221))</f>
        <v>380.101324365866</v>
      </c>
      <c r="W221" s="28" t="n">
        <v>365</v>
      </c>
      <c r="X221" s="32" t="s">
        <v>98</v>
      </c>
      <c r="Y221" s="28"/>
      <c r="Z221" s="28" t="n">
        <v>2920</v>
      </c>
      <c r="AA221" s="32"/>
      <c r="AB221" s="32"/>
      <c r="AC221" s="33" t="s">
        <v>72</v>
      </c>
      <c r="AD221" s="33" t="n">
        <f aca="false">VLOOKUP($O221,Parámetros!$B$4:$H$25,3,0)</f>
        <v>46.3856216091623</v>
      </c>
      <c r="AE221" s="33" t="n">
        <f aca="false">VLOOKUP($O221,Parámetros!$B$4:$H$25,4,0)</f>
        <v>1074.85364414012</v>
      </c>
      <c r="AF221" s="33" t="n">
        <f aca="false">VLOOKUP($O221,Parámetros!$B$4:$H$25,5,0)</f>
        <v>5.41099102083891</v>
      </c>
      <c r="AG221" s="33" t="n">
        <f aca="false">VLOOKUP($O221,Parámetros!$B$4:$H$25,6,0)</f>
        <v>1344</v>
      </c>
      <c r="AH221" s="33" t="n">
        <f aca="false">VLOOKUP($O221,Parámetros!$B$4:$H$25,7,0)</f>
        <v>1920000</v>
      </c>
      <c r="AI221" s="51" t="n">
        <v>367.5</v>
      </c>
      <c r="AJ221" s="52" t="n">
        <v>8.8E-008</v>
      </c>
      <c r="AK221" s="34" t="n">
        <f aca="false">AD221*V221/1000000000</f>
        <v>1.76312362051765E-005</v>
      </c>
      <c r="AL221" s="34" t="n">
        <f aca="false">AE221*V221/1000000000</f>
        <v>0.000408553293637137</v>
      </c>
      <c r="AM221" s="34" t="n">
        <f aca="false">AF221*V221/1000000000</f>
        <v>2.05672485315268E-006</v>
      </c>
      <c r="AN221" s="34" t="n">
        <f aca="false">AG221*V221/1000000000</f>
        <v>0.000510856179947724</v>
      </c>
      <c r="AO221" s="34" t="n">
        <f aca="false">AH221*V221/1000000000</f>
        <v>0.729794542782463</v>
      </c>
      <c r="AP221" s="35" t="n">
        <f aca="false">AJ221*AI221*EXP(P221*4)</f>
        <v>3.34489165441962E-005</v>
      </c>
      <c r="AQ221" s="36" t="n">
        <f aca="false">AK221/W221</f>
        <v>4.8304756726511E-008</v>
      </c>
      <c r="AR221" s="37" t="n">
        <f aca="false">AL221/W221</f>
        <v>1.11932409215654E-006</v>
      </c>
      <c r="AS221" s="37" t="n">
        <f aca="false">AM221/W221</f>
        <v>5.6348626113772E-009</v>
      </c>
      <c r="AT221" s="37" t="n">
        <f aca="false">AN221/W221</f>
        <v>1.39960597245952E-006</v>
      </c>
      <c r="AU221" s="37" t="n">
        <f aca="false">AO221/W221</f>
        <v>0.0019994371035136</v>
      </c>
      <c r="AV221" s="49" t="n">
        <f aca="false">AP221/W221</f>
        <v>9.16408672443732E-008</v>
      </c>
      <c r="AW221" s="39" t="n">
        <f aca="false">AK221*1000000</f>
        <v>17.6312362051765</v>
      </c>
      <c r="AX221" s="40" t="n">
        <f aca="false">AL221*1000000</f>
        <v>408.553293637137</v>
      </c>
      <c r="AY221" s="40" t="n">
        <f aca="false">AM221*1000000</f>
        <v>2.05672485315268</v>
      </c>
      <c r="AZ221" s="40" t="n">
        <f aca="false">AN221*1000000</f>
        <v>510.856179947724</v>
      </c>
      <c r="BA221" s="40" t="n">
        <f aca="false">AO221*1000000</f>
        <v>729794.542782463</v>
      </c>
      <c r="BB221" s="41" t="n">
        <f aca="false">AP221*1000000</f>
        <v>33.4489165441962</v>
      </c>
      <c r="BC221" s="39" t="n">
        <f aca="false">AQ221*1000000</f>
        <v>0.048304756726511</v>
      </c>
      <c r="BD221" s="40" t="n">
        <f aca="false">AR221*1000000</f>
        <v>1.11932409215654</v>
      </c>
      <c r="BE221" s="40" t="n">
        <f aca="false">AS221*1000000</f>
        <v>0.0056348626113772</v>
      </c>
      <c r="BF221" s="40" t="n">
        <f aca="false">AT221*1000000</f>
        <v>1.39960597245952</v>
      </c>
      <c r="BG221" s="40" t="n">
        <f aca="false">AU221*1000000</f>
        <v>1999.4371035136</v>
      </c>
      <c r="BH221" s="41" t="n">
        <f aca="false">AV221*1000000</f>
        <v>0.0916408672443732</v>
      </c>
      <c r="BI221" s="0" t="n">
        <v>0.1</v>
      </c>
      <c r="BJ221" s="0" t="n">
        <f aca="false">R221*BI221</f>
        <v>38.0101324365866</v>
      </c>
      <c r="BK221" s="0" t="n">
        <v>0.1</v>
      </c>
      <c r="BL221" s="0" t="n">
        <f aca="false">AI221*BK221</f>
        <v>36.75</v>
      </c>
      <c r="BM221" s="45" t="n">
        <v>17.6498016718255</v>
      </c>
      <c r="BN221" s="45" t="n">
        <v>910.91550745518</v>
      </c>
      <c r="BO221" s="45" t="n">
        <v>5.31099102083891</v>
      </c>
      <c r="BP221" s="45" t="n">
        <v>537.6</v>
      </c>
      <c r="BQ221" s="45" t="n">
        <v>384000</v>
      </c>
      <c r="BR221" s="0" t="n">
        <f aca="false">AJ221*0.1</f>
        <v>8.8E-009</v>
      </c>
      <c r="BS221" s="0" t="n">
        <f aca="false">((((BJ221/R221)^2)+((BM221/AD221)^2))^(1/2))*AK221</f>
        <v>6.93652902299511E-006</v>
      </c>
      <c r="BT221" s="0" t="n">
        <f aca="false">((((BJ221/R221)^2)+((BN221/AE221)^2))^(1/2))*AL221</f>
        <v>0.000348642263131212</v>
      </c>
      <c r="BU221" s="0" t="n">
        <f aca="false">((((BJ221/R221)^2)+((BO221/AF221)^2))^(1/2))*AM221</f>
        <v>2.02916492549315E-006</v>
      </c>
      <c r="BV221" s="0" t="n">
        <f aca="false">((((BJ221/R221)^2)+((BP221/AG221)^2))^(1/2))*AN221</f>
        <v>0.000210631398942401</v>
      </c>
      <c r="BW221" s="0" t="n">
        <f aca="false">((((BJ221/R221)^2)+((BQ221/AH221)^2))^(1/2))*AO221</f>
        <v>0.163187020726997</v>
      </c>
      <c r="BX221" s="46" t="n">
        <f aca="false">((((BL221/AI221)^2)+((BR221/AJ221)^2))^(1/2))*AP221</f>
        <v>4.73039114234881E-006</v>
      </c>
    </row>
    <row r="222" customFormat="false" ht="45" hidden="false" customHeight="true" outlineLevel="0" collapsed="false">
      <c r="A222" s="24" t="n">
        <v>4.61944133645294</v>
      </c>
      <c r="B222" s="24" t="n">
        <v>-74.1053369940884</v>
      </c>
      <c r="C222" s="47" t="n">
        <v>28</v>
      </c>
      <c r="D222" s="47" t="n">
        <v>26</v>
      </c>
      <c r="E222" s="47" t="n">
        <v>1837</v>
      </c>
      <c r="F222" s="27" t="s">
        <v>604</v>
      </c>
      <c r="G222" s="28" t="s">
        <v>605</v>
      </c>
      <c r="H222" s="27" t="s">
        <v>606</v>
      </c>
      <c r="I222" s="28" t="s">
        <v>155</v>
      </c>
      <c r="J222" s="28" t="s">
        <v>65</v>
      </c>
      <c r="K222" s="28" t="n">
        <v>60</v>
      </c>
      <c r="L222" s="28"/>
      <c r="M222" s="28" t="n">
        <v>1999</v>
      </c>
      <c r="N222" s="29" t="s">
        <v>67</v>
      </c>
      <c r="O222" s="29" t="s">
        <v>68</v>
      </c>
      <c r="P222" s="56" t="n">
        <v>0.00426891489573758</v>
      </c>
      <c r="Q222" s="31" t="n">
        <v>112550</v>
      </c>
      <c r="R222" s="31" t="n">
        <v>114488.367842191</v>
      </c>
      <c r="S222" s="29" t="s">
        <v>69</v>
      </c>
      <c r="T222" s="29"/>
      <c r="U222" s="29"/>
      <c r="V222" s="48" t="n">
        <f aca="false">IF(S222="m3_año",R222,IF(OR(O222="CG1",O222="CG3",O222="HG2"),T222,R222))</f>
        <v>114488.367842191</v>
      </c>
      <c r="W222" s="28" t="n">
        <v>365</v>
      </c>
      <c r="X222" s="54"/>
      <c r="Y222" s="28"/>
      <c r="Z222" s="28" t="n">
        <v>8760</v>
      </c>
      <c r="AA222" s="32" t="s">
        <v>607</v>
      </c>
      <c r="AB222" s="32"/>
      <c r="AC222" s="33" t="s">
        <v>72</v>
      </c>
      <c r="AD222" s="33" t="n">
        <f aca="false">VLOOKUP($O222,Parámetros!$B$4:$H$25,3,0)</f>
        <v>46.3856216091623</v>
      </c>
      <c r="AE222" s="33" t="n">
        <f aca="false">VLOOKUP($O222,Parámetros!$B$4:$H$25,4,0)</f>
        <v>1074.85364414012</v>
      </c>
      <c r="AF222" s="33" t="n">
        <f aca="false">VLOOKUP($O222,Parámetros!$B$4:$H$25,5,0)</f>
        <v>5.41099102083891</v>
      </c>
      <c r="AG222" s="33" t="n">
        <f aca="false">VLOOKUP($O222,Parámetros!$B$4:$H$25,6,0)</f>
        <v>1344</v>
      </c>
      <c r="AH222" s="33" t="n">
        <f aca="false">VLOOKUP($O222,Parámetros!$B$4:$H$25,7,0)</f>
        <v>1920000</v>
      </c>
      <c r="AI222" s="2" t="n">
        <v>1159.09146341463</v>
      </c>
      <c r="AJ222" s="2" t="n">
        <v>0.000142</v>
      </c>
      <c r="AK222" s="34" t="n">
        <f aca="false">AD222*V222/1000000000</f>
        <v>0.00531061410937846</v>
      </c>
      <c r="AL222" s="34" t="n">
        <f aca="false">AE222*V222/1000000000</f>
        <v>0.123058239386834</v>
      </c>
      <c r="AM222" s="34" t="n">
        <f aca="false">AF222*V222/1000000000</f>
        <v>0.000619495530384598</v>
      </c>
      <c r="AN222" s="34" t="n">
        <f aca="false">AG222*V222/1000000000</f>
        <v>0.153872366379905</v>
      </c>
      <c r="AO222" s="34" t="n">
        <f aca="false">AH222*V222/1000000000</f>
        <v>219.817666257007</v>
      </c>
      <c r="AP222" s="35" t="n">
        <f aca="false">AJ222*AI222*EXP(P222*4)</f>
        <v>0.167425620216031</v>
      </c>
      <c r="AQ222" s="36" t="n">
        <f aca="false">AK222/W222</f>
        <v>1.45496276969273E-005</v>
      </c>
      <c r="AR222" s="37" t="n">
        <f aca="false">AL222/W222</f>
        <v>0.00033714586133379</v>
      </c>
      <c r="AS222" s="37" t="n">
        <f aca="false">AM222/W222</f>
        <v>1.69724802845095E-006</v>
      </c>
      <c r="AT222" s="37" t="n">
        <f aca="false">AN222/W222</f>
        <v>0.000421568127068232</v>
      </c>
      <c r="AU222" s="37" t="n">
        <f aca="false">AO222/W222</f>
        <v>0.602240181526046</v>
      </c>
      <c r="AV222" s="49" t="n">
        <f aca="false">AP222/W222</f>
        <v>0.00045870032935899</v>
      </c>
      <c r="AW222" s="39" t="n">
        <f aca="false">AK222*1000000</f>
        <v>5310.61410937846</v>
      </c>
      <c r="AX222" s="40" t="n">
        <f aca="false">AL222*1000000</f>
        <v>123058.239386834</v>
      </c>
      <c r="AY222" s="40" t="n">
        <f aca="false">AM222*1000000</f>
        <v>619.495530384598</v>
      </c>
      <c r="AZ222" s="40" t="n">
        <f aca="false">AN222*1000000</f>
        <v>153872.366379905</v>
      </c>
      <c r="BA222" s="40" t="n">
        <f aca="false">AO222*1000000</f>
        <v>219817666.257007</v>
      </c>
      <c r="BB222" s="41" t="n">
        <f aca="false">AP222*1000000</f>
        <v>167425.620216031</v>
      </c>
      <c r="BC222" s="39" t="n">
        <f aca="false">AQ222*1000000</f>
        <v>14.5496276969273</v>
      </c>
      <c r="BD222" s="40" t="n">
        <f aca="false">AR222*1000000</f>
        <v>337.14586133379</v>
      </c>
      <c r="BE222" s="40" t="n">
        <f aca="false">AS222*1000000</f>
        <v>1.69724802845095</v>
      </c>
      <c r="BF222" s="40" t="n">
        <f aca="false">AT222*1000000</f>
        <v>421.568127068232</v>
      </c>
      <c r="BG222" s="40" t="n">
        <f aca="false">AU222*1000000</f>
        <v>602240.181526046</v>
      </c>
      <c r="BH222" s="41" t="n">
        <f aca="false">AV222*1000000</f>
        <v>458.70032935899</v>
      </c>
      <c r="BI222" s="0" t="n">
        <v>0.1</v>
      </c>
      <c r="BJ222" s="0" t="n">
        <f aca="false">R222*BI222</f>
        <v>11448.8367842191</v>
      </c>
      <c r="BK222" s="0" t="n">
        <v>0.1</v>
      </c>
      <c r="BL222" s="0" t="n">
        <f aca="false">AI222*BK222</f>
        <v>115.909146341463</v>
      </c>
      <c r="BM222" s="45" t="n">
        <v>17.6498016718255</v>
      </c>
      <c r="BN222" s="45" t="n">
        <v>910.91550745518</v>
      </c>
      <c r="BO222" s="45" t="n">
        <v>5.31099102083891</v>
      </c>
      <c r="BP222" s="45" t="n">
        <v>537.6</v>
      </c>
      <c r="BQ222" s="45" t="n">
        <v>384000</v>
      </c>
      <c r="BR222" s="0" t="n">
        <f aca="false">AJ222*0.1</f>
        <v>1.42E-005</v>
      </c>
      <c r="BS222" s="0" t="n">
        <f aca="false">((((BJ222/R222)^2)+((BM222/AD222)^2))^(1/2))*AK222</f>
        <v>0.00208931628338208</v>
      </c>
      <c r="BT222" s="0" t="n">
        <f aca="false">((((BJ222/R222)^2)+((BN222/AE222)^2))^(1/2))*AL222</f>
        <v>0.105012745570651</v>
      </c>
      <c r="BU222" s="0" t="n">
        <f aca="false">((((BJ222/R222)^2)+((BO222/AF222)^2))^(1/2))*AM222</f>
        <v>0.000611194346112607</v>
      </c>
      <c r="BV222" s="0" t="n">
        <f aca="false">((((BJ222/R222)^2)+((BP222/AG222)^2))^(1/2))*AN222</f>
        <v>0.0634432019448087</v>
      </c>
      <c r="BW222" s="0" t="n">
        <f aca="false">((((BJ222/R222)^2)+((BQ222/AH222)^2))^(1/2))*AO222</f>
        <v>49.1527244406029</v>
      </c>
      <c r="BX222" s="46" t="n">
        <f aca="false">((((BL222/AI222)^2)+((BR222/AJ222)^2))^(1/2))*AP222</f>
        <v>0.0236775582798239</v>
      </c>
    </row>
    <row r="223" customFormat="false" ht="15" hidden="false" customHeight="true" outlineLevel="0" collapsed="false">
      <c r="A223" s="24" t="n">
        <v>4.62235094203838</v>
      </c>
      <c r="B223" s="24" t="n">
        <v>-74.1042064950824</v>
      </c>
      <c r="C223" s="47" t="n">
        <v>29</v>
      </c>
      <c r="D223" s="47" t="n">
        <v>26</v>
      </c>
      <c r="E223" s="47" t="n">
        <v>2331</v>
      </c>
      <c r="F223" s="27" t="s">
        <v>608</v>
      </c>
      <c r="G223" s="28" t="s">
        <v>609</v>
      </c>
      <c r="H223" s="27" t="s">
        <v>610</v>
      </c>
      <c r="I223" s="28" t="s">
        <v>155</v>
      </c>
      <c r="J223" s="28" t="s">
        <v>76</v>
      </c>
      <c r="K223" s="55"/>
      <c r="L223" s="55"/>
      <c r="M223" s="28" t="n">
        <v>2008</v>
      </c>
      <c r="N223" s="29" t="s">
        <v>77</v>
      </c>
      <c r="O223" s="29" t="s">
        <v>77</v>
      </c>
      <c r="P223" s="50" t="n">
        <v>0.0119278052318739</v>
      </c>
      <c r="Q223" s="31" t="n">
        <v>2450</v>
      </c>
      <c r="R223" s="31" t="n">
        <v>2569.72591531919</v>
      </c>
      <c r="S223" s="29" t="s">
        <v>69</v>
      </c>
      <c r="T223" s="29"/>
      <c r="U223" s="29"/>
      <c r="V223" s="48" t="n">
        <f aca="false">IF(S223="m3_año",R223,IF(OR(O223="CG1",O223="CG3",O223="HG2"),T223,R223))</f>
        <v>2569.72591531919</v>
      </c>
      <c r="W223" s="28" t="n">
        <v>365</v>
      </c>
      <c r="X223" s="32" t="s">
        <v>98</v>
      </c>
      <c r="Y223" s="28"/>
      <c r="Z223" s="28" t="n">
        <v>2920</v>
      </c>
      <c r="AA223" s="32" t="s">
        <v>611</v>
      </c>
      <c r="AB223" s="32"/>
      <c r="AC223" s="33" t="s">
        <v>72</v>
      </c>
      <c r="AD223" s="33" t="n">
        <f aca="false">VLOOKUP($O223,Parámetros!$B$4:$H$25,3,0)</f>
        <v>24000</v>
      </c>
      <c r="AE223" s="33" t="n">
        <f aca="false">VLOOKUP($O223,Parámetros!$B$4:$H$25,4,0)</f>
        <v>2261000</v>
      </c>
      <c r="AF223" s="33" t="n">
        <f aca="false">VLOOKUP($O223,Parámetros!$B$4:$H$25,5,0)</f>
        <v>1200</v>
      </c>
      <c r="AG223" s="33" t="n">
        <f aca="false">VLOOKUP($O223,Parámetros!$B$4:$H$25,6,0)</f>
        <v>381000</v>
      </c>
      <c r="AH223" s="33" t="n">
        <f aca="false">VLOOKUP($O223,Parámetros!$B$4:$H$25,7,0)</f>
        <v>1500000000</v>
      </c>
      <c r="AI223" s="2" t="n">
        <v>2.98030327868852</v>
      </c>
      <c r="AJ223" s="2" t="n">
        <v>1.362E-005</v>
      </c>
      <c r="AK223" s="34" t="n">
        <f aca="false">AD223*V223/1000000000</f>
        <v>0.0616734219676606</v>
      </c>
      <c r="AL223" s="34" t="n">
        <f aca="false">AE223*V223/1000000000</f>
        <v>5.81015029453669</v>
      </c>
      <c r="AM223" s="34" t="n">
        <f aca="false">AF223*V223/1000000000</f>
        <v>0.00308367109838303</v>
      </c>
      <c r="AN223" s="34" t="n">
        <f aca="false">AG223*V223/1000000000</f>
        <v>0.979065573736611</v>
      </c>
      <c r="AO223" s="34" t="n">
        <f aca="false">AH223*V223/1000000000</f>
        <v>3854.58887297878</v>
      </c>
      <c r="AP223" s="35" t="n">
        <f aca="false">AJ223*AI223*EXP(P223*4)</f>
        <v>4.25753560055941E-005</v>
      </c>
      <c r="AQ223" s="36" t="n">
        <f aca="false">AK223/W223</f>
        <v>0.000168968279363454</v>
      </c>
      <c r="AR223" s="37" t="n">
        <f aca="false">AL223/W223</f>
        <v>0.015918219985032</v>
      </c>
      <c r="AS223" s="37" t="n">
        <f aca="false">AM223/W223</f>
        <v>8.44841396817268E-006</v>
      </c>
      <c r="AT223" s="37" t="n">
        <f aca="false">AN223/W223</f>
        <v>0.00268237143489483</v>
      </c>
      <c r="AU223" s="37" t="n">
        <f aca="false">AO223/W223</f>
        <v>10.5605174602158</v>
      </c>
      <c r="AV223" s="49" t="n">
        <f aca="false">AP223/W223</f>
        <v>1.1664481097423E-007</v>
      </c>
      <c r="AW223" s="39" t="n">
        <f aca="false">AK223*1000000</f>
        <v>61673.4219676606</v>
      </c>
      <c r="AX223" s="40" t="n">
        <f aca="false">AL223*1000000</f>
        <v>5810150.29453669</v>
      </c>
      <c r="AY223" s="40" t="n">
        <f aca="false">AM223*1000000</f>
        <v>3083.67109838303</v>
      </c>
      <c r="AZ223" s="40" t="n">
        <f aca="false">AN223*1000000</f>
        <v>979065.573736611</v>
      </c>
      <c r="BA223" s="40" t="n">
        <f aca="false">AO223*1000000</f>
        <v>3854588872.97878</v>
      </c>
      <c r="BB223" s="41" t="n">
        <f aca="false">AP223*1000000</f>
        <v>42.5753560055941</v>
      </c>
      <c r="BC223" s="39" t="n">
        <f aca="false">AQ223*1000000</f>
        <v>168.968279363454</v>
      </c>
      <c r="BD223" s="40" t="n">
        <f aca="false">AR223*1000000</f>
        <v>15918.219985032</v>
      </c>
      <c r="BE223" s="40" t="n">
        <f aca="false">AS223*1000000</f>
        <v>8.44841396817268</v>
      </c>
      <c r="BF223" s="40" t="n">
        <f aca="false">AT223*1000000</f>
        <v>2682.37143489483</v>
      </c>
      <c r="BG223" s="40" t="n">
        <f aca="false">AU223*1000000</f>
        <v>10560517.4602158</v>
      </c>
      <c r="BH223" s="41" t="n">
        <f aca="false">AV223*1000000</f>
        <v>0.11664481097423</v>
      </c>
      <c r="BI223" s="0" t="n">
        <v>0.1</v>
      </c>
      <c r="BJ223" s="0" t="n">
        <f aca="false">R223*BI223</f>
        <v>256.972591531919</v>
      </c>
      <c r="BK223" s="0" t="n">
        <v>0.1</v>
      </c>
      <c r="BL223" s="0" t="n">
        <f aca="false">AI223*BK223</f>
        <v>0.298030327868852</v>
      </c>
      <c r="BM223" s="45" t="n">
        <v>0</v>
      </c>
      <c r="BN223" s="45" t="n">
        <v>0</v>
      </c>
      <c r="BO223" s="45" t="n">
        <v>0</v>
      </c>
      <c r="BP223" s="45" t="n">
        <v>0</v>
      </c>
      <c r="BQ223" s="45" t="n">
        <v>0</v>
      </c>
      <c r="BR223" s="0" t="n">
        <f aca="false">AJ223*0.1</f>
        <v>1.362E-006</v>
      </c>
      <c r="BS223" s="0" t="n">
        <f aca="false">((((BJ223/R223)^2)+((BM223/AD223)^2))^(1/2))*AK223</f>
        <v>0.00616734219676606</v>
      </c>
      <c r="BT223" s="0" t="n">
        <f aca="false">((((BJ223/R223)^2)+((BN223/AE223)^2))^(1/2))*AL223</f>
        <v>0.581015029453669</v>
      </c>
      <c r="BU223" s="0" t="n">
        <f aca="false">((((BJ223/R223)^2)+((BO223/AF223)^2))^(1/2))*AM223</f>
        <v>0.000308367109838303</v>
      </c>
      <c r="BV223" s="0" t="n">
        <f aca="false">((((BJ223/R223)^2)+((BP223/AG223)^2))^(1/2))*AN223</f>
        <v>0.0979065573736612</v>
      </c>
      <c r="BW223" s="0" t="n">
        <f aca="false">((((BJ223/R223)^2)+((BQ223/AH223)^2))^(1/2))*AO223</f>
        <v>385.458887297879</v>
      </c>
      <c r="BX223" s="46" t="n">
        <f aca="false">((((BL223/AI223)^2)+((BR223/AJ223)^2))^(1/2))*AP223</f>
        <v>6.0210645885974E-006</v>
      </c>
    </row>
    <row r="224" customFormat="false" ht="15" hidden="false" customHeight="true" outlineLevel="0" collapsed="false">
      <c r="A224" s="24" t="n">
        <v>4.62016666666667</v>
      </c>
      <c r="B224" s="24" t="n">
        <v>-74.1050555555556</v>
      </c>
      <c r="C224" s="47" t="n">
        <v>28</v>
      </c>
      <c r="D224" s="47" t="n">
        <v>26</v>
      </c>
      <c r="E224" s="47" t="n">
        <v>1837</v>
      </c>
      <c r="F224" s="27" t="s">
        <v>612</v>
      </c>
      <c r="G224" s="28" t="s">
        <v>613</v>
      </c>
      <c r="H224" s="27" t="s">
        <v>614</v>
      </c>
      <c r="I224" s="28" t="s">
        <v>155</v>
      </c>
      <c r="J224" s="28" t="s">
        <v>76</v>
      </c>
      <c r="K224" s="28" t="n">
        <v>117.22</v>
      </c>
      <c r="L224" s="28"/>
      <c r="M224" s="28" t="n">
        <v>1993</v>
      </c>
      <c r="N224" s="29" t="s">
        <v>67</v>
      </c>
      <c r="O224" s="29" t="s">
        <v>145</v>
      </c>
      <c r="P224" s="30" t="n">
        <v>0.0119278052318739</v>
      </c>
      <c r="Q224" s="31" t="n">
        <v>1721.125</v>
      </c>
      <c r="R224" s="31" t="n">
        <v>1805.23245551173</v>
      </c>
      <c r="S224" s="29" t="s">
        <v>69</v>
      </c>
      <c r="T224" s="29"/>
      <c r="U224" s="29"/>
      <c r="V224" s="48" t="n">
        <f aca="false">IF(S224="m3_año",R224,IF(OR(O224="CG1",O224="CG3",O224="HG2"),T224,R224))</f>
        <v>1805.23245551173</v>
      </c>
      <c r="W224" s="28" t="n">
        <v>365</v>
      </c>
      <c r="X224" s="54"/>
      <c r="Y224" s="28"/>
      <c r="Z224" s="28" t="n">
        <v>8760</v>
      </c>
      <c r="AA224" s="32" t="s">
        <v>615</v>
      </c>
      <c r="AB224" s="32"/>
      <c r="AC224" s="33" t="s">
        <v>72</v>
      </c>
      <c r="AD224" s="33" t="n">
        <f aca="false">VLOOKUP($O224,Parámetros!$B$4:$H$25,3,0)</f>
        <v>196.356974196937</v>
      </c>
      <c r="AE224" s="33" t="n">
        <f aca="false">VLOOKUP($O224,Parámetros!$B$4:$H$25,4,0)</f>
        <v>1220.72799074218</v>
      </c>
      <c r="AF224" s="33" t="n">
        <f aca="false">VLOOKUP($O224,Parámetros!$B$4:$H$25,5,0)</f>
        <v>69.6558973259153</v>
      </c>
      <c r="AG224" s="33" t="n">
        <f aca="false">VLOOKUP($O224,Parámetros!$B$4:$H$25,6,0)</f>
        <v>640</v>
      </c>
      <c r="AH224" s="33" t="n">
        <f aca="false">VLOOKUP($O224,Parámetros!$B$4:$H$25,7,0)</f>
        <v>1920000</v>
      </c>
      <c r="AI224" s="2" t="n">
        <v>2.98030327868852</v>
      </c>
      <c r="AJ224" s="2" t="n">
        <v>1.362E-005</v>
      </c>
      <c r="AK224" s="34" t="n">
        <f aca="false">AD224*V224/1000000000</f>
        <v>0.00035446998268639</v>
      </c>
      <c r="AL224" s="34" t="n">
        <f aca="false">AE224*V224/1000000000</f>
        <v>0.00220369778823941</v>
      </c>
      <c r="AM224" s="34" t="n">
        <f aca="false">AF224*V224/1000000000</f>
        <v>0.000125745086570535</v>
      </c>
      <c r="AN224" s="34" t="n">
        <f aca="false">AG224*V224/1000000000</f>
        <v>0.00115534877152751</v>
      </c>
      <c r="AO224" s="34" t="n">
        <f aca="false">AH224*V224/1000000000</f>
        <v>3.46604631458252</v>
      </c>
      <c r="AP224" s="35" t="n">
        <f aca="false">AJ224*AI224*EXP(P224*4)</f>
        <v>4.25753560055941E-005</v>
      </c>
      <c r="AQ224" s="36" t="n">
        <f aca="false">AK224/W224</f>
        <v>9.71150637496959E-007</v>
      </c>
      <c r="AR224" s="37" t="n">
        <f aca="false">AL224/W224</f>
        <v>6.03752818695728E-006</v>
      </c>
      <c r="AS224" s="37" t="n">
        <f aca="false">AM224/W224</f>
        <v>3.44507086494617E-007</v>
      </c>
      <c r="AT224" s="37" t="n">
        <f aca="false">AN224/W224</f>
        <v>3.16533910007536E-006</v>
      </c>
      <c r="AU224" s="37" t="n">
        <f aca="false">AO224/W224</f>
        <v>0.00949601730022609</v>
      </c>
      <c r="AV224" s="49" t="n">
        <f aca="false">AP224/W224</f>
        <v>1.1664481097423E-007</v>
      </c>
      <c r="AW224" s="39" t="n">
        <f aca="false">AK224*1000000</f>
        <v>354.46998268639</v>
      </c>
      <c r="AX224" s="40" t="n">
        <f aca="false">AL224*1000000</f>
        <v>2203.69778823941</v>
      </c>
      <c r="AY224" s="40" t="n">
        <f aca="false">AM224*1000000</f>
        <v>125.745086570535</v>
      </c>
      <c r="AZ224" s="40" t="n">
        <f aca="false">AN224*1000000</f>
        <v>1155.34877152751</v>
      </c>
      <c r="BA224" s="40" t="n">
        <f aca="false">AO224*1000000</f>
        <v>3466046.31458252</v>
      </c>
      <c r="BB224" s="41" t="n">
        <f aca="false">AP224*1000000</f>
        <v>42.5753560055941</v>
      </c>
      <c r="BC224" s="39" t="n">
        <f aca="false">AQ224*1000000</f>
        <v>0.971150637496959</v>
      </c>
      <c r="BD224" s="40" t="n">
        <f aca="false">AR224*1000000</f>
        <v>6.03752818695728</v>
      </c>
      <c r="BE224" s="40" t="n">
        <f aca="false">AS224*1000000</f>
        <v>0.344507086494616</v>
      </c>
      <c r="BF224" s="40" t="n">
        <f aca="false">AT224*1000000</f>
        <v>3.16533910007536</v>
      </c>
      <c r="BG224" s="40" t="n">
        <f aca="false">AU224*1000000</f>
        <v>9496.01730022609</v>
      </c>
      <c r="BH224" s="41" t="n">
        <f aca="false">AV224*1000000</f>
        <v>0.11664481097423</v>
      </c>
      <c r="BI224" s="0" t="n">
        <v>0.1</v>
      </c>
      <c r="BJ224" s="0" t="n">
        <f aca="false">R224*BI224</f>
        <v>180.523245551173</v>
      </c>
      <c r="BK224" s="0" t="n">
        <v>0.1</v>
      </c>
      <c r="BL224" s="0" t="n">
        <f aca="false">AI224*BK224</f>
        <v>0.298030327868852</v>
      </c>
      <c r="BM224" s="45" t="n">
        <v>187.562005220738</v>
      </c>
      <c r="BN224" s="45" t="n">
        <v>1012.03746873145</v>
      </c>
      <c r="BO224" s="45" t="n">
        <v>69.5558973259153</v>
      </c>
      <c r="BP224" s="45" t="n">
        <v>256</v>
      </c>
      <c r="BQ224" s="45" t="n">
        <v>384000</v>
      </c>
      <c r="BR224" s="0" t="n">
        <f aca="false">AJ224*0.1</f>
        <v>1.362E-006</v>
      </c>
      <c r="BS224" s="0" t="n">
        <f aca="false">((((BJ224/R224)^2)+((BM224/AD224)^2))^(1/2))*AK224</f>
        <v>0.000340443420215357</v>
      </c>
      <c r="BT224" s="0" t="n">
        <f aca="false">((((BJ224/R224)^2)+((BN224/AE224)^2))^(1/2))*AL224</f>
        <v>0.00184020548354402</v>
      </c>
      <c r="BU224" s="0" t="n">
        <f aca="false">((((BJ224/R224)^2)+((BO224/AF224)^2))^(1/2))*AM224</f>
        <v>0.000126192621935516</v>
      </c>
      <c r="BV224" s="0" t="n">
        <f aca="false">((((BJ224/R224)^2)+((BP224/AG224)^2))^(1/2))*AN224</f>
        <v>0.000476362501943552</v>
      </c>
      <c r="BW224" s="0" t="n">
        <f aca="false">((((BJ224/R224)^2)+((BQ224/AH224)^2))^(1/2))*AO224</f>
        <v>0.775031517256914</v>
      </c>
      <c r="BX224" s="46" t="n">
        <f aca="false">((((BL224/AI224)^2)+((BR224/AJ224)^2))^(1/2))*AP224</f>
        <v>6.0210645885974E-006</v>
      </c>
    </row>
    <row r="225" customFormat="false" ht="15" hidden="false" customHeight="true" outlineLevel="0" collapsed="false">
      <c r="A225" s="24" t="n">
        <v>4.62016666666667</v>
      </c>
      <c r="B225" s="24" t="n">
        <v>-74.1050555555556</v>
      </c>
      <c r="C225" s="47" t="n">
        <v>28</v>
      </c>
      <c r="D225" s="47" t="n">
        <v>26</v>
      </c>
      <c r="E225" s="47" t="n">
        <v>1837</v>
      </c>
      <c r="F225" s="27" t="s">
        <v>612</v>
      </c>
      <c r="G225" s="28" t="s">
        <v>613</v>
      </c>
      <c r="H225" s="27" t="s">
        <v>614</v>
      </c>
      <c r="I225" s="28" t="s">
        <v>155</v>
      </c>
      <c r="J225" s="28" t="s">
        <v>76</v>
      </c>
      <c r="K225" s="28" t="n">
        <v>117.22</v>
      </c>
      <c r="L225" s="28"/>
      <c r="M225" s="28" t="n">
        <v>1996</v>
      </c>
      <c r="N225" s="29" t="s">
        <v>67</v>
      </c>
      <c r="O225" s="29" t="s">
        <v>145</v>
      </c>
      <c r="P225" s="30" t="n">
        <v>0.0119278052318739</v>
      </c>
      <c r="Q225" s="31" t="n">
        <v>1721.125</v>
      </c>
      <c r="R225" s="31" t="n">
        <v>1805.23245551173</v>
      </c>
      <c r="S225" s="29" t="s">
        <v>69</v>
      </c>
      <c r="T225" s="29"/>
      <c r="U225" s="29"/>
      <c r="V225" s="48" t="n">
        <f aca="false">IF(S225="m3_año",R225,IF(OR(O225="CG1",O225="CG3",O225="HG2"),T225,R225))</f>
        <v>1805.23245551173</v>
      </c>
      <c r="W225" s="28" t="n">
        <v>365</v>
      </c>
      <c r="X225" s="54"/>
      <c r="Y225" s="28"/>
      <c r="Z225" s="28" t="n">
        <v>8760</v>
      </c>
      <c r="AA225" s="32" t="s">
        <v>615</v>
      </c>
      <c r="AB225" s="32"/>
      <c r="AC225" s="33" t="s">
        <v>72</v>
      </c>
      <c r="AD225" s="33" t="n">
        <f aca="false">VLOOKUP($O225,Parámetros!$B$4:$H$25,3,0)</f>
        <v>196.356974196937</v>
      </c>
      <c r="AE225" s="33" t="n">
        <f aca="false">VLOOKUP($O225,Parámetros!$B$4:$H$25,4,0)</f>
        <v>1220.72799074218</v>
      </c>
      <c r="AF225" s="33" t="n">
        <f aca="false">VLOOKUP($O225,Parámetros!$B$4:$H$25,5,0)</f>
        <v>69.6558973259153</v>
      </c>
      <c r="AG225" s="33" t="n">
        <f aca="false">VLOOKUP($O225,Parámetros!$B$4:$H$25,6,0)</f>
        <v>640</v>
      </c>
      <c r="AH225" s="33" t="n">
        <f aca="false">VLOOKUP($O225,Parámetros!$B$4:$H$25,7,0)</f>
        <v>1920000</v>
      </c>
      <c r="AI225" s="2" t="n">
        <v>2.98030327868852</v>
      </c>
      <c r="AJ225" s="2" t="n">
        <v>1.362E-005</v>
      </c>
      <c r="AK225" s="34" t="n">
        <f aca="false">AD225*V225/1000000000</f>
        <v>0.00035446998268639</v>
      </c>
      <c r="AL225" s="34" t="n">
        <f aca="false">AE225*V225/1000000000</f>
        <v>0.00220369778823941</v>
      </c>
      <c r="AM225" s="34" t="n">
        <f aca="false">AF225*V225/1000000000</f>
        <v>0.000125745086570535</v>
      </c>
      <c r="AN225" s="34" t="n">
        <f aca="false">AG225*V225/1000000000</f>
        <v>0.00115534877152751</v>
      </c>
      <c r="AO225" s="34" t="n">
        <f aca="false">AH225*V225/1000000000</f>
        <v>3.46604631458252</v>
      </c>
      <c r="AP225" s="35" t="n">
        <f aca="false">AJ225*AI225*EXP(P225*4)</f>
        <v>4.25753560055941E-005</v>
      </c>
      <c r="AQ225" s="36" t="n">
        <f aca="false">AK225/W225</f>
        <v>9.71150637496959E-007</v>
      </c>
      <c r="AR225" s="37" t="n">
        <f aca="false">AL225/W225</f>
        <v>6.03752818695728E-006</v>
      </c>
      <c r="AS225" s="37" t="n">
        <f aca="false">AM225/W225</f>
        <v>3.44507086494617E-007</v>
      </c>
      <c r="AT225" s="37" t="n">
        <f aca="false">AN225/W225</f>
        <v>3.16533910007536E-006</v>
      </c>
      <c r="AU225" s="37" t="n">
        <f aca="false">AO225/W225</f>
        <v>0.00949601730022609</v>
      </c>
      <c r="AV225" s="49" t="n">
        <f aca="false">AP225/W225</f>
        <v>1.1664481097423E-007</v>
      </c>
      <c r="AW225" s="39" t="n">
        <f aca="false">AK225*1000000</f>
        <v>354.46998268639</v>
      </c>
      <c r="AX225" s="40" t="n">
        <f aca="false">AL225*1000000</f>
        <v>2203.69778823941</v>
      </c>
      <c r="AY225" s="40" t="n">
        <f aca="false">AM225*1000000</f>
        <v>125.745086570535</v>
      </c>
      <c r="AZ225" s="40" t="n">
        <f aca="false">AN225*1000000</f>
        <v>1155.34877152751</v>
      </c>
      <c r="BA225" s="40" t="n">
        <f aca="false">AO225*1000000</f>
        <v>3466046.31458252</v>
      </c>
      <c r="BB225" s="41" t="n">
        <f aca="false">AP225*1000000</f>
        <v>42.5753560055941</v>
      </c>
      <c r="BC225" s="39" t="n">
        <f aca="false">AQ225*1000000</f>
        <v>0.971150637496959</v>
      </c>
      <c r="BD225" s="40" t="n">
        <f aca="false">AR225*1000000</f>
        <v>6.03752818695728</v>
      </c>
      <c r="BE225" s="40" t="n">
        <f aca="false">AS225*1000000</f>
        <v>0.344507086494616</v>
      </c>
      <c r="BF225" s="40" t="n">
        <f aca="false">AT225*1000000</f>
        <v>3.16533910007536</v>
      </c>
      <c r="BG225" s="40" t="n">
        <f aca="false">AU225*1000000</f>
        <v>9496.01730022609</v>
      </c>
      <c r="BH225" s="41" t="n">
        <f aca="false">AV225*1000000</f>
        <v>0.11664481097423</v>
      </c>
      <c r="BI225" s="0" t="n">
        <v>0.1</v>
      </c>
      <c r="BJ225" s="0" t="n">
        <f aca="false">R225*BI225</f>
        <v>180.523245551173</v>
      </c>
      <c r="BK225" s="0" t="n">
        <v>0.1</v>
      </c>
      <c r="BL225" s="0" t="n">
        <f aca="false">AI225*BK225</f>
        <v>0.298030327868852</v>
      </c>
      <c r="BM225" s="45" t="n">
        <v>187.562005220738</v>
      </c>
      <c r="BN225" s="45" t="n">
        <v>1012.03746873145</v>
      </c>
      <c r="BO225" s="45" t="n">
        <v>69.5558973259153</v>
      </c>
      <c r="BP225" s="45" t="n">
        <v>256</v>
      </c>
      <c r="BQ225" s="45" t="n">
        <v>384000</v>
      </c>
      <c r="BR225" s="0" t="n">
        <f aca="false">AJ225*0.1</f>
        <v>1.362E-006</v>
      </c>
      <c r="BS225" s="0" t="n">
        <f aca="false">((((BJ225/R225)^2)+((BM225/AD225)^2))^(1/2))*AK225</f>
        <v>0.000340443420215357</v>
      </c>
      <c r="BT225" s="0" t="n">
        <f aca="false">((((BJ225/R225)^2)+((BN225/AE225)^2))^(1/2))*AL225</f>
        <v>0.00184020548354402</v>
      </c>
      <c r="BU225" s="0" t="n">
        <f aca="false">((((BJ225/R225)^2)+((BO225/AF225)^2))^(1/2))*AM225</f>
        <v>0.000126192621935516</v>
      </c>
      <c r="BV225" s="0" t="n">
        <f aca="false">((((BJ225/R225)^2)+((BP225/AG225)^2))^(1/2))*AN225</f>
        <v>0.000476362501943552</v>
      </c>
      <c r="BW225" s="0" t="n">
        <f aca="false">((((BJ225/R225)^2)+((BQ225/AH225)^2))^(1/2))*AO225</f>
        <v>0.775031517256914</v>
      </c>
      <c r="BX225" s="46" t="n">
        <f aca="false">((((BL225/AI225)^2)+((BR225/AJ225)^2))^(1/2))*AP225</f>
        <v>6.0210645885974E-006</v>
      </c>
    </row>
    <row r="226" customFormat="false" ht="30" hidden="false" customHeight="true" outlineLevel="0" collapsed="false">
      <c r="A226" s="24" t="n">
        <v>4.62097733604387</v>
      </c>
      <c r="B226" s="24" t="n">
        <v>-74.1048369235167</v>
      </c>
      <c r="C226" s="47" t="n">
        <v>28</v>
      </c>
      <c r="D226" s="47" t="n">
        <v>26</v>
      </c>
      <c r="E226" s="47" t="n">
        <v>1837</v>
      </c>
      <c r="F226" s="27" t="s">
        <v>616</v>
      </c>
      <c r="G226" s="28" t="s">
        <v>617</v>
      </c>
      <c r="H226" s="27" t="s">
        <v>618</v>
      </c>
      <c r="I226" s="28" t="s">
        <v>155</v>
      </c>
      <c r="J226" s="28" t="s">
        <v>76</v>
      </c>
      <c r="K226" s="55"/>
      <c r="L226" s="55"/>
      <c r="M226" s="28" t="n">
        <v>2006</v>
      </c>
      <c r="N226" s="29" t="s">
        <v>67</v>
      </c>
      <c r="O226" s="29" t="s">
        <v>145</v>
      </c>
      <c r="P226" s="56" t="n">
        <v>0.00426891489573758</v>
      </c>
      <c r="Q226" s="31" t="n">
        <v>3361.94444444444</v>
      </c>
      <c r="R226" s="31" t="n">
        <v>3419.84479982732</v>
      </c>
      <c r="S226" s="29" t="s">
        <v>69</v>
      </c>
      <c r="T226" s="29"/>
      <c r="U226" s="29"/>
      <c r="V226" s="48" t="n">
        <f aca="false">IF(S226="m3_año",R226,IF(OR(O226="CG1",O226="CG3",O226="HG2"),T226,R226))</f>
        <v>3419.84479982732</v>
      </c>
      <c r="W226" s="28" t="n">
        <v>365</v>
      </c>
      <c r="X226" s="54"/>
      <c r="Y226" s="28"/>
      <c r="Z226" s="28" t="n">
        <v>8760</v>
      </c>
      <c r="AA226" s="32" t="s">
        <v>619</v>
      </c>
      <c r="AB226" s="32"/>
      <c r="AC226" s="33" t="s">
        <v>72</v>
      </c>
      <c r="AD226" s="33" t="n">
        <f aca="false">VLOOKUP($O226,Parámetros!$B$4:$H$25,3,0)</f>
        <v>196.356974196937</v>
      </c>
      <c r="AE226" s="33" t="n">
        <f aca="false">VLOOKUP($O226,Parámetros!$B$4:$H$25,4,0)</f>
        <v>1220.72799074218</v>
      </c>
      <c r="AF226" s="33" t="n">
        <f aca="false">VLOOKUP($O226,Parámetros!$B$4:$H$25,5,0)</f>
        <v>69.6558973259153</v>
      </c>
      <c r="AG226" s="33" t="n">
        <f aca="false">VLOOKUP($O226,Parámetros!$B$4:$H$25,6,0)</f>
        <v>640</v>
      </c>
      <c r="AH226" s="33" t="n">
        <f aca="false">VLOOKUP($O226,Parámetros!$B$4:$H$25,7,0)</f>
        <v>1920000</v>
      </c>
      <c r="AI226" s="2" t="n">
        <v>2.98030327868852</v>
      </c>
      <c r="AJ226" s="2" t="n">
        <v>1.362E-005</v>
      </c>
      <c r="AK226" s="34" t="n">
        <f aca="false">AD226*V226/1000000000</f>
        <v>0.000671510377117222</v>
      </c>
      <c r="AL226" s="34" t="n">
        <f aca="false">AE226*V226/1000000000</f>
        <v>0.0041747002711433</v>
      </c>
      <c r="AM226" s="34" t="n">
        <f aca="false">AF226*V226/1000000000</f>
        <v>0.000238212358247337</v>
      </c>
      <c r="AN226" s="34" t="n">
        <f aca="false">AG226*V226/1000000000</f>
        <v>0.00218870067188948</v>
      </c>
      <c r="AO226" s="34" t="n">
        <f aca="false">AH226*V226/1000000000</f>
        <v>6.56610201566845</v>
      </c>
      <c r="AP226" s="35" t="n">
        <f aca="false">AJ226*AI226*EXP(P226*4)</f>
        <v>4.12908128890735E-005</v>
      </c>
      <c r="AQ226" s="36" t="n">
        <f aca="false">AK226/W226</f>
        <v>1.8397544578554E-006</v>
      </c>
      <c r="AR226" s="37" t="n">
        <f aca="false">AL226/W226</f>
        <v>1.14375349894337E-005</v>
      </c>
      <c r="AS226" s="37" t="n">
        <f aca="false">AM226/W226</f>
        <v>6.5263659793791E-007</v>
      </c>
      <c r="AT226" s="37" t="n">
        <f aca="false">AN226/W226</f>
        <v>5.99644019695749E-006</v>
      </c>
      <c r="AU226" s="37" t="n">
        <f aca="false">AO226/W226</f>
        <v>0.0179893205908725</v>
      </c>
      <c r="AV226" s="49" t="n">
        <f aca="false">AP226/W226</f>
        <v>1.13125514764585E-007</v>
      </c>
      <c r="AW226" s="39" t="n">
        <f aca="false">AK226*1000000</f>
        <v>671.510377117222</v>
      </c>
      <c r="AX226" s="40" t="n">
        <f aca="false">AL226*1000000</f>
        <v>4174.7002711433</v>
      </c>
      <c r="AY226" s="40" t="n">
        <f aca="false">AM226*1000000</f>
        <v>238.212358247337</v>
      </c>
      <c r="AZ226" s="40" t="n">
        <f aca="false">AN226*1000000</f>
        <v>2188.70067188948</v>
      </c>
      <c r="BA226" s="40" t="n">
        <f aca="false">AO226*1000000</f>
        <v>6566102.01566845</v>
      </c>
      <c r="BB226" s="41" t="n">
        <f aca="false">AP226*1000000</f>
        <v>41.2908128890735</v>
      </c>
      <c r="BC226" s="39" t="n">
        <f aca="false">AQ226*1000000</f>
        <v>1.8397544578554</v>
      </c>
      <c r="BD226" s="40" t="n">
        <f aca="false">AR226*1000000</f>
        <v>11.4375349894337</v>
      </c>
      <c r="BE226" s="40" t="n">
        <f aca="false">AS226*1000000</f>
        <v>0.65263659793791</v>
      </c>
      <c r="BF226" s="40" t="n">
        <f aca="false">AT226*1000000</f>
        <v>5.99644019695749</v>
      </c>
      <c r="BG226" s="40" t="n">
        <f aca="false">AU226*1000000</f>
        <v>17989.3205908725</v>
      </c>
      <c r="BH226" s="41" t="n">
        <f aca="false">AV226*1000000</f>
        <v>0.113125514764585</v>
      </c>
      <c r="BI226" s="0" t="n">
        <v>0.1</v>
      </c>
      <c r="BJ226" s="0" t="n">
        <f aca="false">R226*BI226</f>
        <v>341.984479982732</v>
      </c>
      <c r="BK226" s="0" t="n">
        <v>0.1</v>
      </c>
      <c r="BL226" s="0" t="n">
        <f aca="false">AI226*BK226</f>
        <v>0.298030327868852</v>
      </c>
      <c r="BM226" s="45" t="n">
        <v>187.562005220738</v>
      </c>
      <c r="BN226" s="45" t="n">
        <v>1012.03746873145</v>
      </c>
      <c r="BO226" s="45" t="n">
        <v>69.5558973259153</v>
      </c>
      <c r="BP226" s="45" t="n">
        <v>256</v>
      </c>
      <c r="BQ226" s="45" t="n">
        <v>384000</v>
      </c>
      <c r="BR226" s="0" t="n">
        <f aca="false">AJ226*0.1</f>
        <v>1.362E-006</v>
      </c>
      <c r="BS226" s="0" t="n">
        <f aca="false">((((BJ226/R226)^2)+((BM226/AD226)^2))^(1/2))*AK226</f>
        <v>0.000644938360544199</v>
      </c>
      <c r="BT226" s="0" t="n">
        <f aca="false">((((BJ226/R226)^2)+((BN226/AE226)^2))^(1/2))*AL226</f>
        <v>0.00348609794505815</v>
      </c>
      <c r="BU226" s="0" t="n">
        <f aca="false">((((BJ226/R226)^2)+((BO226/AF226)^2))^(1/2))*AM226</f>
        <v>0.000239060172325794</v>
      </c>
      <c r="BV226" s="0" t="n">
        <f aca="false">((((BJ226/R226)^2)+((BP226/AG226)^2))^(1/2))*AN226</f>
        <v>0.000902424405306069</v>
      </c>
      <c r="BW226" s="0" t="n">
        <f aca="false">((((BJ226/R226)^2)+((BQ226/AH226)^2))^(1/2))*AO226</f>
        <v>1.46822504542331</v>
      </c>
      <c r="BX226" s="46" t="n">
        <f aca="false">((((BL226/AI226)^2)+((BR226/AJ226)^2))^(1/2))*AP226</f>
        <v>5.83940275891375E-006</v>
      </c>
    </row>
    <row r="227" customFormat="false" ht="30" hidden="false" customHeight="true" outlineLevel="0" collapsed="false">
      <c r="A227" s="24" t="n">
        <v>4.62097733604387</v>
      </c>
      <c r="B227" s="24" t="n">
        <v>-74.1048369235167</v>
      </c>
      <c r="C227" s="47" t="n">
        <v>28</v>
      </c>
      <c r="D227" s="47" t="n">
        <v>26</v>
      </c>
      <c r="E227" s="47" t="n">
        <v>1837</v>
      </c>
      <c r="F227" s="27" t="s">
        <v>616</v>
      </c>
      <c r="G227" s="28" t="s">
        <v>617</v>
      </c>
      <c r="H227" s="27" t="s">
        <v>618</v>
      </c>
      <c r="I227" s="28" t="s">
        <v>155</v>
      </c>
      <c r="J227" s="28" t="s">
        <v>76</v>
      </c>
      <c r="K227" s="55"/>
      <c r="L227" s="55"/>
      <c r="M227" s="28" t="n">
        <v>2006</v>
      </c>
      <c r="N227" s="29" t="s">
        <v>67</v>
      </c>
      <c r="O227" s="29" t="s">
        <v>142</v>
      </c>
      <c r="P227" s="50" t="n">
        <v>0.0119278052318739</v>
      </c>
      <c r="Q227" s="31" t="n">
        <v>6723.86</v>
      </c>
      <c r="R227" s="31" t="n">
        <v>7052.43971141963</v>
      </c>
      <c r="S227" s="29" t="s">
        <v>69</v>
      </c>
      <c r="T227" s="29"/>
      <c r="U227" s="29"/>
      <c r="V227" s="48" t="n">
        <f aca="false">IF(S227="m3_año",R227,IF(OR(O227="CG1",O227="CG3",O227="HG2"),T227,R227))</f>
        <v>7052.43971141963</v>
      </c>
      <c r="W227" s="28" t="n">
        <v>365</v>
      </c>
      <c r="X227" s="54"/>
      <c r="Y227" s="28"/>
      <c r="Z227" s="28" t="n">
        <v>8760</v>
      </c>
      <c r="AA227" s="32" t="s">
        <v>619</v>
      </c>
      <c r="AB227" s="32"/>
      <c r="AC227" s="33" t="s">
        <v>72</v>
      </c>
      <c r="AD227" s="33" t="n">
        <f aca="false">VLOOKUP($O227,Parámetros!$B$4:$H$25,3,0)</f>
        <v>30.4</v>
      </c>
      <c r="AE227" s="33" t="n">
        <f aca="false">VLOOKUP($O227,Parámetros!$B$4:$H$25,4,0)</f>
        <v>1504</v>
      </c>
      <c r="AF227" s="33" t="n">
        <f aca="false">VLOOKUP($O227,Parámetros!$B$4:$H$25,5,0)</f>
        <v>9.6</v>
      </c>
      <c r="AG227" s="33" t="n">
        <f aca="false">VLOOKUP($O227,Parámetros!$B$4:$H$25,6,0)</f>
        <v>640</v>
      </c>
      <c r="AH227" s="33" t="n">
        <f aca="false">VLOOKUP($O227,Parámetros!$B$4:$H$25,7,0)</f>
        <v>1920000</v>
      </c>
      <c r="AI227" s="2" t="n">
        <v>32831.976744186</v>
      </c>
      <c r="AJ227" s="2" t="n">
        <v>1.0442E-008</v>
      </c>
      <c r="AK227" s="34" t="n">
        <f aca="false">AD227*V227/1000000000</f>
        <v>0.000214394167227157</v>
      </c>
      <c r="AL227" s="34" t="n">
        <f aca="false">AE227*V227/1000000000</f>
        <v>0.0106068693259751</v>
      </c>
      <c r="AM227" s="34" t="n">
        <f aca="false">AF227*V227/1000000000</f>
        <v>6.77034212296284E-005</v>
      </c>
      <c r="AN227" s="34" t="n">
        <f aca="false">AG227*V227/1000000000</f>
        <v>0.00451356141530856</v>
      </c>
      <c r="AO227" s="34" t="n">
        <f aca="false">AH227*V227/1000000000</f>
        <v>13.5406842459257</v>
      </c>
      <c r="AP227" s="35" t="n">
        <f aca="false">AJ227*AI227*EXP(P227*4)</f>
        <v>0.000359584895153389</v>
      </c>
      <c r="AQ227" s="36" t="n">
        <f aca="false">AK227/W227</f>
        <v>5.87381280074402E-007</v>
      </c>
      <c r="AR227" s="37" t="n">
        <f aca="false">AL227/W227</f>
        <v>2.90599159615757E-005</v>
      </c>
      <c r="AS227" s="37" t="n">
        <f aca="false">AM227/W227</f>
        <v>1.85488825286653E-007</v>
      </c>
      <c r="AT227" s="37" t="n">
        <f aca="false">AN227/W227</f>
        <v>1.23659216857769E-005</v>
      </c>
      <c r="AU227" s="37" t="n">
        <f aca="false">AO227/W227</f>
        <v>0.0370977650573307</v>
      </c>
      <c r="AV227" s="49" t="n">
        <f aca="false">AP227/W227</f>
        <v>9.85164096310656E-007</v>
      </c>
      <c r="AW227" s="39" t="n">
        <f aca="false">AK227*1000000</f>
        <v>214.394167227157</v>
      </c>
      <c r="AX227" s="40" t="n">
        <f aca="false">AL227*1000000</f>
        <v>10606.8693259751</v>
      </c>
      <c r="AY227" s="40" t="n">
        <f aca="false">AM227*1000000</f>
        <v>67.7034212296284</v>
      </c>
      <c r="AZ227" s="40" t="n">
        <f aca="false">AN227*1000000</f>
        <v>4513.56141530856</v>
      </c>
      <c r="BA227" s="40" t="n">
        <f aca="false">AO227*1000000</f>
        <v>13540684.2459257</v>
      </c>
      <c r="BB227" s="41" t="n">
        <f aca="false">AP227*1000000</f>
        <v>359.584895153389</v>
      </c>
      <c r="BC227" s="39" t="n">
        <f aca="false">AQ227*1000000</f>
        <v>0.587381280074402</v>
      </c>
      <c r="BD227" s="40" t="n">
        <f aca="false">AR227*1000000</f>
        <v>29.0599159615757</v>
      </c>
      <c r="BE227" s="40" t="n">
        <f aca="false">AS227*1000000</f>
        <v>0.185488825286653</v>
      </c>
      <c r="BF227" s="40" t="n">
        <f aca="false">AT227*1000000</f>
        <v>12.3659216857769</v>
      </c>
      <c r="BG227" s="40" t="n">
        <f aca="false">AU227*1000000</f>
        <v>37097.7650573307</v>
      </c>
      <c r="BH227" s="41" t="n">
        <f aca="false">AV227*1000000</f>
        <v>0.985164096310656</v>
      </c>
      <c r="BI227" s="0" t="n">
        <v>0.1</v>
      </c>
      <c r="BJ227" s="0" t="n">
        <f aca="false">R227*BI227</f>
        <v>705.243971141963</v>
      </c>
      <c r="BK227" s="0" t="n">
        <v>0.1</v>
      </c>
      <c r="BL227" s="0" t="n">
        <f aca="false">AI227*BK227</f>
        <v>3283.1976744186</v>
      </c>
      <c r="BM227" s="45" t="n">
        <v>12.16</v>
      </c>
      <c r="BN227" s="45" t="n">
        <v>601.6</v>
      </c>
      <c r="BO227" s="45" t="n">
        <v>1.92</v>
      </c>
      <c r="BP227" s="45" t="n">
        <v>256</v>
      </c>
      <c r="BQ227" s="45" t="n">
        <v>384000</v>
      </c>
      <c r="BR227" s="0" t="n">
        <f aca="false">AJ227*0.1</f>
        <v>1.0442E-009</v>
      </c>
      <c r="BS227" s="0" t="n">
        <f aca="false">((((BJ227/R227)^2)+((BM227/AD227)^2))^(1/2))*AK227</f>
        <v>8.83969796993904E-005</v>
      </c>
      <c r="BT227" s="0" t="n">
        <f aca="false">((((BJ227/R227)^2)+((BN227/AE227)^2))^(1/2))*AL227</f>
        <v>0.00437332425881194</v>
      </c>
      <c r="BU227" s="0" t="n">
        <f aca="false">((((BJ227/R227)^2)+((BO227/AF227)^2))^(1/2))*AM227</f>
        <v>1.51389452178752E-005</v>
      </c>
      <c r="BV227" s="0" t="n">
        <f aca="false">((((BJ227/R227)^2)+((BP227/AG227)^2))^(1/2))*AN227</f>
        <v>0.00186098904630295</v>
      </c>
      <c r="BW227" s="0" t="n">
        <f aca="false">((((BJ227/R227)^2)+((BQ227/AH227)^2))^(1/2))*AO227</f>
        <v>3.02778904357503</v>
      </c>
      <c r="BX227" s="46" t="n">
        <f aca="false">((((BL227/AI227)^2)+((BR227/AJ227)^2))^(1/2))*AP227</f>
        <v>5.08529835550431E-005</v>
      </c>
    </row>
    <row r="228" customFormat="false" ht="45" hidden="false" customHeight="true" outlineLevel="0" collapsed="false">
      <c r="A228" s="24" t="n">
        <v>4.62133333333333</v>
      </c>
      <c r="B228" s="24" t="n">
        <v>-74.1045555555556</v>
      </c>
      <c r="C228" s="47" t="n">
        <v>29</v>
      </c>
      <c r="D228" s="47" t="n">
        <v>26</v>
      </c>
      <c r="E228" s="47" t="n">
        <v>2331</v>
      </c>
      <c r="F228" s="27" t="s">
        <v>620</v>
      </c>
      <c r="G228" s="28" t="s">
        <v>621</v>
      </c>
      <c r="H228" s="27" t="s">
        <v>622</v>
      </c>
      <c r="I228" s="28" t="s">
        <v>155</v>
      </c>
      <c r="J228" s="28" t="s">
        <v>76</v>
      </c>
      <c r="K228" s="55"/>
      <c r="L228" s="55"/>
      <c r="M228" s="28" t="n">
        <v>2005</v>
      </c>
      <c r="N228" s="29" t="s">
        <v>67</v>
      </c>
      <c r="O228" s="29" t="s">
        <v>145</v>
      </c>
      <c r="P228" s="56" t="n">
        <v>0.00426891489573758</v>
      </c>
      <c r="Q228" s="31" t="n">
        <v>922.7925</v>
      </c>
      <c r="R228" s="31" t="n">
        <v>938.685092687826</v>
      </c>
      <c r="S228" s="29" t="s">
        <v>69</v>
      </c>
      <c r="T228" s="29"/>
      <c r="U228" s="29"/>
      <c r="V228" s="48" t="n">
        <f aca="false">IF(S228="m3_año",R228,IF(OR(O228="CG1",O228="CG3",O228="HG2"),T228,R228))</f>
        <v>938.685092687826</v>
      </c>
      <c r="W228" s="28" t="n">
        <v>365</v>
      </c>
      <c r="X228" s="54"/>
      <c r="Y228" s="28"/>
      <c r="Z228" s="28" t="n">
        <v>8760</v>
      </c>
      <c r="AA228" s="32" t="s">
        <v>623</v>
      </c>
      <c r="AB228" s="32"/>
      <c r="AC228" s="33" t="s">
        <v>72</v>
      </c>
      <c r="AD228" s="33" t="n">
        <f aca="false">VLOOKUP($O228,Parámetros!$B$4:$H$25,3,0)</f>
        <v>196.356974196937</v>
      </c>
      <c r="AE228" s="33" t="n">
        <f aca="false">VLOOKUP($O228,Parámetros!$B$4:$H$25,4,0)</f>
        <v>1220.72799074218</v>
      </c>
      <c r="AF228" s="33" t="n">
        <f aca="false">VLOOKUP($O228,Parámetros!$B$4:$H$25,5,0)</f>
        <v>69.6558973259153</v>
      </c>
      <c r="AG228" s="33" t="n">
        <f aca="false">VLOOKUP($O228,Parámetros!$B$4:$H$25,6,0)</f>
        <v>640</v>
      </c>
      <c r="AH228" s="33" t="n">
        <f aca="false">VLOOKUP($O228,Parámetros!$B$4:$H$25,7,0)</f>
        <v>1920000</v>
      </c>
      <c r="AI228" s="2" t="n">
        <v>1159.09146341463</v>
      </c>
      <c r="AJ228" s="2" t="n">
        <v>0.000142</v>
      </c>
      <c r="AK228" s="34" t="n">
        <f aca="false">AD228*V228/1000000000</f>
        <v>0.000184317364523953</v>
      </c>
      <c r="AL228" s="34" t="n">
        <f aca="false">AE228*V228/1000000000</f>
        <v>0.00114587916713645</v>
      </c>
      <c r="AM228" s="34" t="n">
        <f aca="false">AF228*V228/1000000000</f>
        <v>6.53849524376305E-005</v>
      </c>
      <c r="AN228" s="34" t="n">
        <f aca="false">AG228*V228/1000000000</f>
        <v>0.000600758459320209</v>
      </c>
      <c r="AO228" s="34" t="n">
        <f aca="false">AH228*V228/1000000000</f>
        <v>1.80227537796063</v>
      </c>
      <c r="AP228" s="35" t="n">
        <f aca="false">AJ228*AI228*EXP(P228*4)</f>
        <v>0.167425620216031</v>
      </c>
      <c r="AQ228" s="36" t="n">
        <f aca="false">AK228/W228</f>
        <v>5.04979080887542E-007</v>
      </c>
      <c r="AR228" s="37" t="n">
        <f aca="false">AL228/W228</f>
        <v>3.13939497845602E-006</v>
      </c>
      <c r="AS228" s="37" t="n">
        <f aca="false">AM228/W228</f>
        <v>1.79136855993508E-007</v>
      </c>
      <c r="AT228" s="37" t="n">
        <f aca="false">AN228/W228</f>
        <v>1.64591358717865E-006</v>
      </c>
      <c r="AU228" s="37" t="n">
        <f aca="false">AO228/W228</f>
        <v>0.00493774076153596</v>
      </c>
      <c r="AV228" s="49" t="n">
        <f aca="false">AP228/W228</f>
        <v>0.00045870032935899</v>
      </c>
      <c r="AW228" s="39" t="n">
        <f aca="false">AK228*1000000</f>
        <v>184.317364523953</v>
      </c>
      <c r="AX228" s="40" t="n">
        <f aca="false">AL228*1000000</f>
        <v>1145.87916713645</v>
      </c>
      <c r="AY228" s="40" t="n">
        <f aca="false">AM228*1000000</f>
        <v>65.3849524376305</v>
      </c>
      <c r="AZ228" s="40" t="n">
        <f aca="false">AN228*1000000</f>
        <v>600.758459320209</v>
      </c>
      <c r="BA228" s="40" t="n">
        <f aca="false">AO228*1000000</f>
        <v>1802275.37796063</v>
      </c>
      <c r="BB228" s="41" t="n">
        <f aca="false">AP228*1000000</f>
        <v>167425.620216031</v>
      </c>
      <c r="BC228" s="39" t="n">
        <f aca="false">AQ228*1000000</f>
        <v>0.504979080887542</v>
      </c>
      <c r="BD228" s="40" t="n">
        <f aca="false">AR228*1000000</f>
        <v>3.13939497845602</v>
      </c>
      <c r="BE228" s="40" t="n">
        <f aca="false">AS228*1000000</f>
        <v>0.179136855993508</v>
      </c>
      <c r="BF228" s="40" t="n">
        <f aca="false">AT228*1000000</f>
        <v>1.64591358717865</v>
      </c>
      <c r="BG228" s="40" t="n">
        <f aca="false">AU228*1000000</f>
        <v>4937.74076153596</v>
      </c>
      <c r="BH228" s="41" t="n">
        <f aca="false">AV228*1000000</f>
        <v>458.70032935899</v>
      </c>
      <c r="BI228" s="0" t="n">
        <v>0.1</v>
      </c>
      <c r="BJ228" s="0" t="n">
        <f aca="false">R228*BI228</f>
        <v>93.8685092687826</v>
      </c>
      <c r="BK228" s="0" t="n">
        <v>0.1</v>
      </c>
      <c r="BL228" s="0" t="n">
        <f aca="false">AI228*BK228</f>
        <v>115.909146341463</v>
      </c>
      <c r="BM228" s="45" t="n">
        <v>187.562005220738</v>
      </c>
      <c r="BN228" s="45" t="n">
        <v>1012.03746873145</v>
      </c>
      <c r="BO228" s="45" t="n">
        <v>69.5558973259153</v>
      </c>
      <c r="BP228" s="45" t="n">
        <v>256</v>
      </c>
      <c r="BQ228" s="45" t="n">
        <v>384000</v>
      </c>
      <c r="BR228" s="0" t="n">
        <f aca="false">AJ228*0.1</f>
        <v>1.42E-005</v>
      </c>
      <c r="BS228" s="0" t="n">
        <f aca="false">((((BJ228/R228)^2)+((BM228/AD228)^2))^(1/2))*AK228</f>
        <v>0.000177023830080223</v>
      </c>
      <c r="BT228" s="0" t="n">
        <f aca="false">((((BJ228/R228)^2)+((BN228/AE228)^2))^(1/2))*AL228</f>
        <v>0.000956870374012582</v>
      </c>
      <c r="BU228" s="0" t="n">
        <f aca="false">((((BJ228/R228)^2)+((BO228/AF228)^2))^(1/2))*AM228</f>
        <v>6.56176619561615E-005</v>
      </c>
      <c r="BV228" s="0" t="n">
        <f aca="false">((((BJ228/R228)^2)+((BP228/AG228)^2))^(1/2))*AN228</f>
        <v>0.000247699058326055</v>
      </c>
      <c r="BW228" s="0" t="n">
        <f aca="false">((((BJ228/R228)^2)+((BQ228/AH228)^2))^(1/2))*AO228</f>
        <v>0.403001025929409</v>
      </c>
      <c r="BX228" s="46" t="n">
        <f aca="false">((((BL228/AI228)^2)+((BR228/AJ228)^2))^(1/2))*AP228</f>
        <v>0.0236775582798239</v>
      </c>
    </row>
    <row r="229" customFormat="false" ht="45" hidden="false" customHeight="true" outlineLevel="0" collapsed="false">
      <c r="A229" s="24" t="n">
        <v>4.62133333333333</v>
      </c>
      <c r="B229" s="24" t="n">
        <v>-74.1045555555556</v>
      </c>
      <c r="C229" s="47" t="n">
        <v>29</v>
      </c>
      <c r="D229" s="47" t="n">
        <v>26</v>
      </c>
      <c r="E229" s="47" t="n">
        <v>2331</v>
      </c>
      <c r="F229" s="27" t="s">
        <v>620</v>
      </c>
      <c r="G229" s="28" t="s">
        <v>621</v>
      </c>
      <c r="H229" s="27" t="s">
        <v>622</v>
      </c>
      <c r="I229" s="28" t="s">
        <v>155</v>
      </c>
      <c r="J229" s="28" t="s">
        <v>76</v>
      </c>
      <c r="K229" s="55"/>
      <c r="L229" s="55"/>
      <c r="M229" s="28" t="n">
        <v>2005</v>
      </c>
      <c r="N229" s="29" t="s">
        <v>67</v>
      </c>
      <c r="O229" s="29" t="s">
        <v>145</v>
      </c>
      <c r="P229" s="56" t="n">
        <v>0.00426891489573758</v>
      </c>
      <c r="Q229" s="31" t="n">
        <v>3600</v>
      </c>
      <c r="R229" s="31" t="n">
        <v>3662.00021529886</v>
      </c>
      <c r="S229" s="29" t="s">
        <v>69</v>
      </c>
      <c r="T229" s="29"/>
      <c r="U229" s="29"/>
      <c r="V229" s="48" t="n">
        <f aca="false">IF(S229="m3_año",R229,IF(OR(O229="CG1",O229="CG3",O229="HG2"),T229,R229))</f>
        <v>3662.00021529886</v>
      </c>
      <c r="W229" s="28" t="n">
        <v>365</v>
      </c>
      <c r="X229" s="54"/>
      <c r="Y229" s="28"/>
      <c r="Z229" s="28" t="n">
        <v>8760</v>
      </c>
      <c r="AA229" s="32" t="s">
        <v>624</v>
      </c>
      <c r="AB229" s="32"/>
      <c r="AC229" s="33" t="s">
        <v>72</v>
      </c>
      <c r="AD229" s="33" t="n">
        <f aca="false">VLOOKUP($O229,Parámetros!$B$4:$H$25,3,0)</f>
        <v>196.356974196937</v>
      </c>
      <c r="AE229" s="33" t="n">
        <f aca="false">VLOOKUP($O229,Parámetros!$B$4:$H$25,4,0)</f>
        <v>1220.72799074218</v>
      </c>
      <c r="AF229" s="33" t="n">
        <f aca="false">VLOOKUP($O229,Parámetros!$B$4:$H$25,5,0)</f>
        <v>69.6558973259153</v>
      </c>
      <c r="AG229" s="33" t="n">
        <f aca="false">VLOOKUP($O229,Parámetros!$B$4:$H$25,6,0)</f>
        <v>640</v>
      </c>
      <c r="AH229" s="33" t="n">
        <f aca="false">VLOOKUP($O229,Parámetros!$B$4:$H$25,7,0)</f>
        <v>1920000</v>
      </c>
      <c r="AI229" s="2" t="n">
        <v>1159.09146341463</v>
      </c>
      <c r="AJ229" s="2" t="n">
        <v>0.000142</v>
      </c>
      <c r="AK229" s="34" t="n">
        <f aca="false">AD229*V229/1000000000</f>
        <v>0.000719059281784616</v>
      </c>
      <c r="AL229" s="34" t="n">
        <f aca="false">AE229*V229/1000000000</f>
        <v>0.00447030616491921</v>
      </c>
      <c r="AM229" s="34" t="n">
        <f aca="false">AF229*V229/1000000000</f>
        <v>0.000255079911004337</v>
      </c>
      <c r="AN229" s="34" t="n">
        <f aca="false">AG229*V229/1000000000</f>
        <v>0.00234368013779127</v>
      </c>
      <c r="AO229" s="34" t="n">
        <f aca="false">AH229*V229/1000000000</f>
        <v>7.03104041337381</v>
      </c>
      <c r="AP229" s="35" t="n">
        <f aca="false">AJ229*AI229*EXP(P229*4)</f>
        <v>0.167425620216031</v>
      </c>
      <c r="AQ229" s="36" t="n">
        <f aca="false">AK229/W229</f>
        <v>1.97002542954689E-006</v>
      </c>
      <c r="AR229" s="37" t="n">
        <f aca="false">AL229/W229</f>
        <v>1.22474141504636E-005</v>
      </c>
      <c r="AS229" s="37" t="n">
        <f aca="false">AM229/W229</f>
        <v>6.98849071244759E-007</v>
      </c>
      <c r="AT229" s="37" t="n">
        <f aca="false">AN229/W229</f>
        <v>6.42104147340074E-006</v>
      </c>
      <c r="AU229" s="37" t="n">
        <f aca="false">AO229/W229</f>
        <v>0.0192631244202022</v>
      </c>
      <c r="AV229" s="49" t="n">
        <f aca="false">AP229/W229</f>
        <v>0.00045870032935899</v>
      </c>
      <c r="AW229" s="39" t="n">
        <f aca="false">AK229*1000000</f>
        <v>719.059281784616</v>
      </c>
      <c r="AX229" s="40" t="n">
        <f aca="false">AL229*1000000</f>
        <v>4470.30616491921</v>
      </c>
      <c r="AY229" s="40" t="n">
        <f aca="false">AM229*1000000</f>
        <v>255.079911004337</v>
      </c>
      <c r="AZ229" s="40" t="n">
        <f aca="false">AN229*1000000</f>
        <v>2343.68013779127</v>
      </c>
      <c r="BA229" s="40" t="n">
        <f aca="false">AO229*1000000</f>
        <v>7031040.41337381</v>
      </c>
      <c r="BB229" s="41" t="n">
        <f aca="false">AP229*1000000</f>
        <v>167425.620216031</v>
      </c>
      <c r="BC229" s="39" t="n">
        <f aca="false">AQ229*1000000</f>
        <v>1.97002542954689</v>
      </c>
      <c r="BD229" s="40" t="n">
        <f aca="false">AR229*1000000</f>
        <v>12.2474141504636</v>
      </c>
      <c r="BE229" s="40" t="n">
        <f aca="false">AS229*1000000</f>
        <v>0.698849071244759</v>
      </c>
      <c r="BF229" s="40" t="n">
        <f aca="false">AT229*1000000</f>
        <v>6.42104147340074</v>
      </c>
      <c r="BG229" s="40" t="n">
        <f aca="false">AU229*1000000</f>
        <v>19263.1244202022</v>
      </c>
      <c r="BH229" s="41" t="n">
        <f aca="false">AV229*1000000</f>
        <v>458.70032935899</v>
      </c>
      <c r="BI229" s="0" t="n">
        <v>0.1</v>
      </c>
      <c r="BJ229" s="0" t="n">
        <f aca="false">R229*BI229</f>
        <v>366.200021529886</v>
      </c>
      <c r="BK229" s="0" t="n">
        <v>0.1</v>
      </c>
      <c r="BL229" s="0" t="n">
        <f aca="false">AI229*BK229</f>
        <v>115.909146341463</v>
      </c>
      <c r="BM229" s="45" t="n">
        <v>187.562005220738</v>
      </c>
      <c r="BN229" s="45" t="n">
        <v>1012.03746873145</v>
      </c>
      <c r="BO229" s="45" t="n">
        <v>69.5558973259153</v>
      </c>
      <c r="BP229" s="45" t="n">
        <v>256</v>
      </c>
      <c r="BQ229" s="45" t="n">
        <v>384000</v>
      </c>
      <c r="BR229" s="0" t="n">
        <f aca="false">AJ229*0.1</f>
        <v>1.42E-005</v>
      </c>
      <c r="BS229" s="0" t="n">
        <f aca="false">((((BJ229/R229)^2)+((BM229/AD229)^2))^(1/2))*AK229</f>
        <v>0.000690605730203489</v>
      </c>
      <c r="BT229" s="0" t="n">
        <f aca="false">((((BJ229/R229)^2)+((BN229/AE229)^2))^(1/2))*AL229</f>
        <v>0.0037329446722262</v>
      </c>
      <c r="BU229" s="0" t="n">
        <f aca="false">((((BJ229/R229)^2)+((BO229/AF229)^2))^(1/2))*AM229</f>
        <v>0.000255987757856919</v>
      </c>
      <c r="BV229" s="0" t="n">
        <f aca="false">((((BJ229/R229)^2)+((BP229/AG229)^2))^(1/2))*AN229</f>
        <v>0.000966324076077556</v>
      </c>
      <c r="BW229" s="0" t="n">
        <f aca="false">((((BJ229/R229)^2)+((BQ229/AH229)^2))^(1/2))*AO229</f>
        <v>1.57218843168521</v>
      </c>
      <c r="BX229" s="46" t="n">
        <f aca="false">((((BL229/AI229)^2)+((BR229/AJ229)^2))^(1/2))*AP229</f>
        <v>0.0236775582798239</v>
      </c>
    </row>
    <row r="230" customFormat="false" ht="45" hidden="false" customHeight="true" outlineLevel="0" collapsed="false">
      <c r="A230" s="24" t="n">
        <v>4.62133333333333</v>
      </c>
      <c r="B230" s="24" t="n">
        <v>-74.1045555555556</v>
      </c>
      <c r="C230" s="47" t="n">
        <v>29</v>
      </c>
      <c r="D230" s="47" t="n">
        <v>26</v>
      </c>
      <c r="E230" s="47" t="n">
        <v>2331</v>
      </c>
      <c r="F230" s="27" t="s">
        <v>620</v>
      </c>
      <c r="G230" s="28" t="s">
        <v>621</v>
      </c>
      <c r="H230" s="27" t="s">
        <v>622</v>
      </c>
      <c r="I230" s="28" t="s">
        <v>155</v>
      </c>
      <c r="J230" s="28" t="s">
        <v>76</v>
      </c>
      <c r="K230" s="55"/>
      <c r="L230" s="55"/>
      <c r="M230" s="28" t="n">
        <v>2005</v>
      </c>
      <c r="N230" s="29" t="s">
        <v>67</v>
      </c>
      <c r="O230" s="29" t="s">
        <v>145</v>
      </c>
      <c r="P230" s="56" t="n">
        <v>0.00426891489573758</v>
      </c>
      <c r="Q230" s="31" t="n">
        <v>3600</v>
      </c>
      <c r="R230" s="31" t="n">
        <v>3662.00021529886</v>
      </c>
      <c r="S230" s="29" t="s">
        <v>69</v>
      </c>
      <c r="T230" s="29"/>
      <c r="U230" s="29"/>
      <c r="V230" s="48" t="n">
        <f aca="false">IF(S230="m3_año",R230,IF(OR(O230="CG1",O230="CG3",O230="HG2"),T230,R230))</f>
        <v>3662.00021529886</v>
      </c>
      <c r="W230" s="28" t="n">
        <v>365</v>
      </c>
      <c r="X230" s="54"/>
      <c r="Y230" s="28"/>
      <c r="Z230" s="28" t="n">
        <v>8760</v>
      </c>
      <c r="AA230" s="32" t="s">
        <v>624</v>
      </c>
      <c r="AB230" s="32"/>
      <c r="AC230" s="33" t="s">
        <v>72</v>
      </c>
      <c r="AD230" s="33" t="n">
        <f aca="false">VLOOKUP($O230,Parámetros!$B$4:$H$25,3,0)</f>
        <v>196.356974196937</v>
      </c>
      <c r="AE230" s="33" t="n">
        <f aca="false">VLOOKUP($O230,Parámetros!$B$4:$H$25,4,0)</f>
        <v>1220.72799074218</v>
      </c>
      <c r="AF230" s="33" t="n">
        <f aca="false">VLOOKUP($O230,Parámetros!$B$4:$H$25,5,0)</f>
        <v>69.6558973259153</v>
      </c>
      <c r="AG230" s="33" t="n">
        <f aca="false">VLOOKUP($O230,Parámetros!$B$4:$H$25,6,0)</f>
        <v>640</v>
      </c>
      <c r="AH230" s="33" t="n">
        <f aca="false">VLOOKUP($O230,Parámetros!$B$4:$H$25,7,0)</f>
        <v>1920000</v>
      </c>
      <c r="AI230" s="2" t="n">
        <v>1159.09146341463</v>
      </c>
      <c r="AJ230" s="2" t="n">
        <v>0.000142</v>
      </c>
      <c r="AK230" s="34" t="n">
        <f aca="false">AD230*V230/1000000000</f>
        <v>0.000719059281784616</v>
      </c>
      <c r="AL230" s="34" t="n">
        <f aca="false">AE230*V230/1000000000</f>
        <v>0.00447030616491921</v>
      </c>
      <c r="AM230" s="34" t="n">
        <f aca="false">AF230*V230/1000000000</f>
        <v>0.000255079911004337</v>
      </c>
      <c r="AN230" s="34" t="n">
        <f aca="false">AG230*V230/1000000000</f>
        <v>0.00234368013779127</v>
      </c>
      <c r="AO230" s="34" t="n">
        <f aca="false">AH230*V230/1000000000</f>
        <v>7.03104041337381</v>
      </c>
      <c r="AP230" s="35" t="n">
        <f aca="false">AJ230*AI230*EXP(P230*4)</f>
        <v>0.167425620216031</v>
      </c>
      <c r="AQ230" s="36" t="n">
        <f aca="false">AK230/W230</f>
        <v>1.97002542954689E-006</v>
      </c>
      <c r="AR230" s="37" t="n">
        <f aca="false">AL230/W230</f>
        <v>1.22474141504636E-005</v>
      </c>
      <c r="AS230" s="37" t="n">
        <f aca="false">AM230/W230</f>
        <v>6.98849071244759E-007</v>
      </c>
      <c r="AT230" s="37" t="n">
        <f aca="false">AN230/W230</f>
        <v>6.42104147340074E-006</v>
      </c>
      <c r="AU230" s="37" t="n">
        <f aca="false">AO230/W230</f>
        <v>0.0192631244202022</v>
      </c>
      <c r="AV230" s="49" t="n">
        <f aca="false">AP230/W230</f>
        <v>0.00045870032935899</v>
      </c>
      <c r="AW230" s="39" t="n">
        <f aca="false">AK230*1000000</f>
        <v>719.059281784616</v>
      </c>
      <c r="AX230" s="40" t="n">
        <f aca="false">AL230*1000000</f>
        <v>4470.30616491921</v>
      </c>
      <c r="AY230" s="40" t="n">
        <f aca="false">AM230*1000000</f>
        <v>255.079911004337</v>
      </c>
      <c r="AZ230" s="40" t="n">
        <f aca="false">AN230*1000000</f>
        <v>2343.68013779127</v>
      </c>
      <c r="BA230" s="40" t="n">
        <f aca="false">AO230*1000000</f>
        <v>7031040.41337381</v>
      </c>
      <c r="BB230" s="41" t="n">
        <f aca="false">AP230*1000000</f>
        <v>167425.620216031</v>
      </c>
      <c r="BC230" s="39" t="n">
        <f aca="false">AQ230*1000000</f>
        <v>1.97002542954689</v>
      </c>
      <c r="BD230" s="40" t="n">
        <f aca="false">AR230*1000000</f>
        <v>12.2474141504636</v>
      </c>
      <c r="BE230" s="40" t="n">
        <f aca="false">AS230*1000000</f>
        <v>0.698849071244759</v>
      </c>
      <c r="BF230" s="40" t="n">
        <f aca="false">AT230*1000000</f>
        <v>6.42104147340074</v>
      </c>
      <c r="BG230" s="40" t="n">
        <f aca="false">AU230*1000000</f>
        <v>19263.1244202022</v>
      </c>
      <c r="BH230" s="41" t="n">
        <f aca="false">AV230*1000000</f>
        <v>458.70032935899</v>
      </c>
      <c r="BI230" s="0" t="n">
        <v>0.1</v>
      </c>
      <c r="BJ230" s="0" t="n">
        <f aca="false">R230*BI230</f>
        <v>366.200021529886</v>
      </c>
      <c r="BK230" s="0" t="n">
        <v>0.1</v>
      </c>
      <c r="BL230" s="0" t="n">
        <f aca="false">AI230*BK230</f>
        <v>115.909146341463</v>
      </c>
      <c r="BM230" s="45" t="n">
        <v>187.562005220738</v>
      </c>
      <c r="BN230" s="45" t="n">
        <v>1012.03746873145</v>
      </c>
      <c r="BO230" s="45" t="n">
        <v>69.5558973259153</v>
      </c>
      <c r="BP230" s="45" t="n">
        <v>256</v>
      </c>
      <c r="BQ230" s="45" t="n">
        <v>384000</v>
      </c>
      <c r="BR230" s="0" t="n">
        <f aca="false">AJ230*0.1</f>
        <v>1.42E-005</v>
      </c>
      <c r="BS230" s="0" t="n">
        <f aca="false">((((BJ230/R230)^2)+((BM230/AD230)^2))^(1/2))*AK230</f>
        <v>0.000690605730203489</v>
      </c>
      <c r="BT230" s="0" t="n">
        <f aca="false">((((BJ230/R230)^2)+((BN230/AE230)^2))^(1/2))*AL230</f>
        <v>0.0037329446722262</v>
      </c>
      <c r="BU230" s="0" t="n">
        <f aca="false">((((BJ230/R230)^2)+((BO230/AF230)^2))^(1/2))*AM230</f>
        <v>0.000255987757856919</v>
      </c>
      <c r="BV230" s="0" t="n">
        <f aca="false">((((BJ230/R230)^2)+((BP230/AG230)^2))^(1/2))*AN230</f>
        <v>0.000966324076077556</v>
      </c>
      <c r="BW230" s="0" t="n">
        <f aca="false">((((BJ230/R230)^2)+((BQ230/AH230)^2))^(1/2))*AO230</f>
        <v>1.57218843168521</v>
      </c>
      <c r="BX230" s="46" t="n">
        <f aca="false">((((BL230/AI230)^2)+((BR230/AJ230)^2))^(1/2))*AP230</f>
        <v>0.0236775582798239</v>
      </c>
    </row>
    <row r="231" customFormat="false" ht="15" hidden="false" customHeight="true" outlineLevel="0" collapsed="false">
      <c r="A231" s="24" t="n">
        <v>4.62456467726018</v>
      </c>
      <c r="B231" s="24" t="n">
        <v>-74.1080475597772</v>
      </c>
      <c r="C231" s="47" t="n">
        <v>28</v>
      </c>
      <c r="D231" s="47" t="n">
        <v>27</v>
      </c>
      <c r="E231" s="47" t="n">
        <v>1850</v>
      </c>
      <c r="F231" s="27" t="s">
        <v>625</v>
      </c>
      <c r="G231" s="28" t="s">
        <v>626</v>
      </c>
      <c r="H231" s="27" t="s">
        <v>627</v>
      </c>
      <c r="I231" s="28" t="s">
        <v>155</v>
      </c>
      <c r="J231" s="28" t="s">
        <v>76</v>
      </c>
      <c r="K231" s="55"/>
      <c r="L231" s="55"/>
      <c r="M231" s="28" t="n">
        <v>2005</v>
      </c>
      <c r="N231" s="29" t="s">
        <v>67</v>
      </c>
      <c r="O231" s="29" t="s">
        <v>145</v>
      </c>
      <c r="P231" s="56" t="n">
        <v>0.00426891489573758</v>
      </c>
      <c r="Q231" s="31" t="n">
        <v>13787.5</v>
      </c>
      <c r="R231" s="31" t="n">
        <v>14024.9522134536</v>
      </c>
      <c r="S231" s="29" t="s">
        <v>69</v>
      </c>
      <c r="T231" s="29"/>
      <c r="U231" s="29"/>
      <c r="V231" s="48" t="n">
        <f aca="false">IF(S231="m3_año",R231,IF(OR(O231="CG1",O231="CG3",O231="HG2"),T231,R231))</f>
        <v>14024.9522134536</v>
      </c>
      <c r="W231" s="28" t="n">
        <v>365</v>
      </c>
      <c r="X231" s="54"/>
      <c r="Y231" s="28"/>
      <c r="Z231" s="28" t="n">
        <v>8760</v>
      </c>
      <c r="AA231" s="32" t="s">
        <v>628</v>
      </c>
      <c r="AB231" s="32"/>
      <c r="AC231" s="33" t="s">
        <v>72</v>
      </c>
      <c r="AD231" s="33" t="n">
        <f aca="false">VLOOKUP($O231,Parámetros!$B$4:$H$25,3,0)</f>
        <v>196.356974196937</v>
      </c>
      <c r="AE231" s="33" t="n">
        <f aca="false">VLOOKUP($O231,Parámetros!$B$4:$H$25,4,0)</f>
        <v>1220.72799074218</v>
      </c>
      <c r="AF231" s="33" t="n">
        <f aca="false">VLOOKUP($O231,Parámetros!$B$4:$H$25,5,0)</f>
        <v>69.6558973259153</v>
      </c>
      <c r="AG231" s="33" t="n">
        <f aca="false">VLOOKUP($O231,Parámetros!$B$4:$H$25,6,0)</f>
        <v>640</v>
      </c>
      <c r="AH231" s="33" t="n">
        <f aca="false">VLOOKUP($O231,Parámetros!$B$4:$H$25,7,0)</f>
        <v>1920000</v>
      </c>
      <c r="AI231" s="2" t="n">
        <v>2.98030327868852</v>
      </c>
      <c r="AJ231" s="2" t="n">
        <v>1.362E-005</v>
      </c>
      <c r="AK231" s="34" t="n">
        <f aca="false">AD231*V231/1000000000</f>
        <v>0.00275389717989038</v>
      </c>
      <c r="AL231" s="34" t="n">
        <f aca="false">AE231*V231/1000000000</f>
        <v>0.0171206517357843</v>
      </c>
      <c r="AM231" s="34" t="n">
        <f aca="false">AF231*V231/1000000000</f>
        <v>0.000976920631381193</v>
      </c>
      <c r="AN231" s="34" t="n">
        <f aca="false">AG231*V231/1000000000</f>
        <v>0.0089759694166103</v>
      </c>
      <c r="AO231" s="34" t="n">
        <f aca="false">AH231*V231/1000000000</f>
        <v>26.9279082498309</v>
      </c>
      <c r="AP231" s="35" t="n">
        <f aca="false">AJ231*AI231*EXP(P231*4)</f>
        <v>4.12908128890735E-005</v>
      </c>
      <c r="AQ231" s="36" t="n">
        <f aca="false">AK231/W231</f>
        <v>7.5449237805216E-006</v>
      </c>
      <c r="AR231" s="37" t="n">
        <f aca="false">AL231/W231</f>
        <v>4.69058951665323E-005</v>
      </c>
      <c r="AS231" s="37" t="n">
        <f aca="false">AM231/W231</f>
        <v>2.67649488049642E-006</v>
      </c>
      <c r="AT231" s="37" t="n">
        <f aca="false">AN231/W231</f>
        <v>2.4591697031809E-005</v>
      </c>
      <c r="AU231" s="37" t="n">
        <f aca="false">AO231/W231</f>
        <v>0.0737750910954272</v>
      </c>
      <c r="AV231" s="49" t="n">
        <f aca="false">AP231/W231</f>
        <v>1.13125514764585E-007</v>
      </c>
      <c r="AW231" s="39" t="n">
        <f aca="false">AK231*1000000</f>
        <v>2753.89717989038</v>
      </c>
      <c r="AX231" s="40" t="n">
        <f aca="false">AL231*1000000</f>
        <v>17120.6517357843</v>
      </c>
      <c r="AY231" s="40" t="n">
        <f aca="false">AM231*1000000</f>
        <v>976.920631381193</v>
      </c>
      <c r="AZ231" s="40" t="n">
        <f aca="false">AN231*1000000</f>
        <v>8975.9694166103</v>
      </c>
      <c r="BA231" s="40" t="n">
        <f aca="false">AO231*1000000</f>
        <v>26927908.2498309</v>
      </c>
      <c r="BB231" s="41" t="n">
        <f aca="false">AP231*1000000</f>
        <v>41.2908128890735</v>
      </c>
      <c r="BC231" s="39" t="n">
        <f aca="false">AQ231*1000000</f>
        <v>7.5449237805216</v>
      </c>
      <c r="BD231" s="40" t="n">
        <f aca="false">AR231*1000000</f>
        <v>46.9058951665323</v>
      </c>
      <c r="BE231" s="40" t="n">
        <f aca="false">AS231*1000000</f>
        <v>2.67649488049642</v>
      </c>
      <c r="BF231" s="40" t="n">
        <f aca="false">AT231*1000000</f>
        <v>24.5916970318091</v>
      </c>
      <c r="BG231" s="40" t="n">
        <f aca="false">AU231*1000000</f>
        <v>73775.0910954272</v>
      </c>
      <c r="BH231" s="41" t="n">
        <f aca="false">AV231*1000000</f>
        <v>0.113125514764585</v>
      </c>
      <c r="BI231" s="0" t="n">
        <v>0.1</v>
      </c>
      <c r="BJ231" s="0" t="n">
        <f aca="false">R231*BI231</f>
        <v>1402.49522134536</v>
      </c>
      <c r="BK231" s="0" t="n">
        <v>0.1</v>
      </c>
      <c r="BL231" s="0" t="n">
        <f aca="false">AI231*BK231</f>
        <v>0.298030327868852</v>
      </c>
      <c r="BM231" s="45" t="n">
        <v>187.562005220738</v>
      </c>
      <c r="BN231" s="45" t="n">
        <v>1012.03746873145</v>
      </c>
      <c r="BO231" s="45" t="n">
        <v>69.5558973259153</v>
      </c>
      <c r="BP231" s="45" t="n">
        <v>256</v>
      </c>
      <c r="BQ231" s="45" t="n">
        <v>384000</v>
      </c>
      <c r="BR231" s="0" t="n">
        <f aca="false">AJ231*0.1</f>
        <v>1.362E-006</v>
      </c>
      <c r="BS231" s="0" t="n">
        <f aca="false">((((BJ231/R231)^2)+((BM231/AD231)^2))^(1/2))*AK231</f>
        <v>0.00264492402921683</v>
      </c>
      <c r="BT231" s="0" t="n">
        <f aca="false">((((BJ231/R231)^2)+((BN231/AE231)^2))^(1/2))*AL231</f>
        <v>0.0142966596300885</v>
      </c>
      <c r="BU231" s="0" t="n">
        <f aca="false">((((BJ231/R231)^2)+((BO231/AF231)^2))^(1/2))*AM231</f>
        <v>0.000980397558736742</v>
      </c>
      <c r="BV231" s="0" t="n">
        <f aca="false">((((BJ231/R231)^2)+((BP231/AG231)^2))^(1/2))*AN231</f>
        <v>0.0037008869996998</v>
      </c>
      <c r="BW231" s="0" t="n">
        <f aca="false">((((BJ231/R231)^2)+((BQ231/AH231)^2))^(1/2))*AO231</f>
        <v>6.02126333384993</v>
      </c>
      <c r="BX231" s="46" t="n">
        <f aca="false">((((BL231/AI231)^2)+((BR231/AJ231)^2))^(1/2))*AP231</f>
        <v>5.83940275891375E-006</v>
      </c>
    </row>
    <row r="232" customFormat="false" ht="45" hidden="false" customHeight="true" outlineLevel="0" collapsed="false">
      <c r="A232" s="24" t="n">
        <v>4.63550431715429</v>
      </c>
      <c r="B232" s="24" t="n">
        <v>-74.1134144527809</v>
      </c>
      <c r="C232" s="47" t="n">
        <v>28</v>
      </c>
      <c r="D232" s="47" t="n">
        <v>28</v>
      </c>
      <c r="E232" s="47" t="n">
        <v>1863</v>
      </c>
      <c r="F232" s="27" t="s">
        <v>629</v>
      </c>
      <c r="G232" s="28" t="s">
        <v>630</v>
      </c>
      <c r="H232" s="27" t="s">
        <v>631</v>
      </c>
      <c r="I232" s="28" t="s">
        <v>155</v>
      </c>
      <c r="J232" s="28" t="s">
        <v>65</v>
      </c>
      <c r="K232" s="28" t="n">
        <v>150</v>
      </c>
      <c r="L232" s="28"/>
      <c r="M232" s="28" t="n">
        <v>2005</v>
      </c>
      <c r="N232" s="29" t="s">
        <v>67</v>
      </c>
      <c r="O232" s="29" t="s">
        <v>104</v>
      </c>
      <c r="P232" s="56" t="n">
        <v>0.00426891489573758</v>
      </c>
      <c r="Q232" s="31" t="n">
        <v>561.6</v>
      </c>
      <c r="R232" s="31" t="n">
        <v>571.272033586622</v>
      </c>
      <c r="S232" s="29" t="s">
        <v>69</v>
      </c>
      <c r="T232" s="29"/>
      <c r="U232" s="29"/>
      <c r="V232" s="48" t="n">
        <f aca="false">IF(S232="m3_año",R232,IF(OR(O232="CG1",O232="CG3",O232="HG2"),T232,R232))</f>
        <v>571.272033586622</v>
      </c>
      <c r="W232" s="28" t="n">
        <v>365</v>
      </c>
      <c r="X232" s="54"/>
      <c r="Y232" s="28"/>
      <c r="Z232" s="28" t="n">
        <v>8760</v>
      </c>
      <c r="AA232" s="32" t="s">
        <v>632</v>
      </c>
      <c r="AB232" s="32"/>
      <c r="AC232" s="33" t="s">
        <v>72</v>
      </c>
      <c r="AD232" s="33" t="n">
        <f aca="false">VLOOKUP($O232,Parámetros!$B$4:$H$25,3,0)</f>
        <v>237.180556877129</v>
      </c>
      <c r="AE232" s="33" t="n">
        <f aca="false">VLOOKUP($O232,Parámetros!$B$4:$H$25,4,0)</f>
        <v>787.658122005433</v>
      </c>
      <c r="AF232" s="33" t="n">
        <f aca="false">VLOOKUP($O232,Parámetros!$B$4:$H$25,5,0)</f>
        <v>0.504400709065075</v>
      </c>
      <c r="AG232" s="33" t="n">
        <f aca="false">VLOOKUP($O232,Parámetros!$B$4:$H$25,6,0)</f>
        <v>1344</v>
      </c>
      <c r="AH232" s="33" t="n">
        <f aca="false">VLOOKUP($O232,Parámetros!$B$4:$H$25,7,0)</f>
        <v>1920000</v>
      </c>
      <c r="AI232" s="2" t="n">
        <v>1159.09146341463</v>
      </c>
      <c r="AJ232" s="2" t="n">
        <v>0.000142</v>
      </c>
      <c r="AK232" s="34" t="n">
        <f aca="false">AD232*V232/1000000000</f>
        <v>0.000135494619054405</v>
      </c>
      <c r="AL232" s="34" t="n">
        <f aca="false">AE232*V232/1000000000</f>
        <v>0.000449967057129063</v>
      </c>
      <c r="AM232" s="34" t="n">
        <f aca="false">AF232*V232/1000000000</f>
        <v>2.88150018810139E-007</v>
      </c>
      <c r="AN232" s="34" t="n">
        <f aca="false">AG232*V232/1000000000</f>
        <v>0.00076778961314042</v>
      </c>
      <c r="AO232" s="34" t="n">
        <f aca="false">AH232*V232/1000000000</f>
        <v>1.09684230448631</v>
      </c>
      <c r="AP232" s="35" t="n">
        <f aca="false">AJ232*AI232*EXP(P232*4)</f>
        <v>0.167425620216031</v>
      </c>
      <c r="AQ232" s="36" t="n">
        <f aca="false">AK232/W232</f>
        <v>3.7121813439563E-007</v>
      </c>
      <c r="AR232" s="37" t="n">
        <f aca="false">AL232/W232</f>
        <v>1.23278645788785E-006</v>
      </c>
      <c r="AS232" s="37" t="n">
        <f aca="false">AM232/W232</f>
        <v>7.89452106329149E-010</v>
      </c>
      <c r="AT232" s="37" t="n">
        <f aca="false">AN232/W232</f>
        <v>2.10353318668608E-006</v>
      </c>
      <c r="AU232" s="37" t="n">
        <f aca="false">AO232/W232</f>
        <v>0.00300504740955155</v>
      </c>
      <c r="AV232" s="49" t="n">
        <f aca="false">AP232/W232</f>
        <v>0.00045870032935899</v>
      </c>
      <c r="AW232" s="39" t="n">
        <f aca="false">AK232*1000000</f>
        <v>135.494619054405</v>
      </c>
      <c r="AX232" s="40" t="n">
        <f aca="false">AL232*1000000</f>
        <v>449.967057129063</v>
      </c>
      <c r="AY232" s="40" t="n">
        <f aca="false">AM232*1000000</f>
        <v>0.288150018810139</v>
      </c>
      <c r="AZ232" s="40" t="n">
        <f aca="false">AN232*1000000</f>
        <v>767.78961314042</v>
      </c>
      <c r="BA232" s="40" t="n">
        <f aca="false">AO232*1000000</f>
        <v>1096842.30448631</v>
      </c>
      <c r="BB232" s="41" t="n">
        <f aca="false">AP232*1000000</f>
        <v>167425.620216031</v>
      </c>
      <c r="BC232" s="39" t="n">
        <f aca="false">AQ232*1000000</f>
        <v>0.37121813439563</v>
      </c>
      <c r="BD232" s="40" t="n">
        <f aca="false">AR232*1000000</f>
        <v>1.23278645788785</v>
      </c>
      <c r="BE232" s="40" t="n">
        <f aca="false">AS232*1000000</f>
        <v>0.000789452106329149</v>
      </c>
      <c r="BF232" s="40" t="n">
        <f aca="false">AT232*1000000</f>
        <v>2.10353318668608</v>
      </c>
      <c r="BG232" s="40" t="n">
        <f aca="false">AU232*1000000</f>
        <v>3005.04740955155</v>
      </c>
      <c r="BH232" s="41" t="n">
        <f aca="false">AV232*1000000</f>
        <v>458.70032935899</v>
      </c>
      <c r="BI232" s="0" t="n">
        <v>0.1</v>
      </c>
      <c r="BJ232" s="0" t="n">
        <f aca="false">R232*BI232</f>
        <v>57.1272033586622</v>
      </c>
      <c r="BK232" s="0" t="n">
        <v>0.1</v>
      </c>
      <c r="BL232" s="0" t="n">
        <f aca="false">AI232*BK232</f>
        <v>115.909146341463</v>
      </c>
      <c r="BM232" s="45" t="n">
        <v>233.996718041948</v>
      </c>
      <c r="BN232" s="45" t="n">
        <v>664.659238488896</v>
      </c>
      <c r="BO232" s="45" t="n">
        <v>0.404400709065075</v>
      </c>
      <c r="BP232" s="45" t="n">
        <v>537.6</v>
      </c>
      <c r="BQ232" s="45" t="n">
        <v>384000</v>
      </c>
      <c r="BR232" s="0" t="n">
        <f aca="false">AJ232*0.1</f>
        <v>1.42E-005</v>
      </c>
      <c r="BS232" s="0" t="n">
        <f aca="false">((((BJ232/R232)^2)+((BM232/AD232)^2))^(1/2))*AK232</f>
        <v>0.000134360717233289</v>
      </c>
      <c r="BT232" s="0" t="n">
        <f aca="false">((((BJ232/R232)^2)+((BN232/AE232)^2))^(1/2))*AL232</f>
        <v>0.00038235811910309</v>
      </c>
      <c r="BU232" s="0" t="n">
        <f aca="false">((((BJ232/R232)^2)+((BO232/AF232)^2))^(1/2))*AM232</f>
        <v>2.32812898252073E-007</v>
      </c>
      <c r="BV232" s="0" t="n">
        <f aca="false">((((BJ232/R232)^2)+((BP232/AG232)^2))^(1/2))*AN232</f>
        <v>0.000316567767323007</v>
      </c>
      <c r="BW232" s="0" t="n">
        <f aca="false">((((BJ232/R232)^2)+((BQ232/AH232)^2))^(1/2))*AO232</f>
        <v>0.245261395342892</v>
      </c>
      <c r="BX232" s="46" t="n">
        <f aca="false">((((BL232/AI232)^2)+((BR232/AJ232)^2))^(1/2))*AP232</f>
        <v>0.0236775582798239</v>
      </c>
    </row>
    <row r="233" customFormat="false" ht="14" hidden="false" customHeight="false" outlineLevel="0" collapsed="false">
      <c r="A233" s="24" t="n">
        <v>4.62353829042404</v>
      </c>
      <c r="B233" s="24" t="n">
        <v>-74.0961218655818</v>
      </c>
      <c r="C233" s="47" t="n">
        <v>29</v>
      </c>
      <c r="D233" s="47" t="n">
        <v>27</v>
      </c>
      <c r="E233" s="47" t="n">
        <v>2344</v>
      </c>
      <c r="F233" s="27" t="s">
        <v>633</v>
      </c>
      <c r="G233" s="28" t="s">
        <v>634</v>
      </c>
      <c r="H233" s="27" t="s">
        <v>635</v>
      </c>
      <c r="I233" s="28" t="s">
        <v>155</v>
      </c>
      <c r="J233" s="28" t="s">
        <v>65</v>
      </c>
      <c r="K233" s="28" t="n">
        <v>2</v>
      </c>
      <c r="L233" s="28"/>
      <c r="M233" s="28" t="n">
        <v>2002</v>
      </c>
      <c r="N233" s="29" t="s">
        <v>124</v>
      </c>
      <c r="O233" s="29" t="s">
        <v>125</v>
      </c>
      <c r="P233" s="30" t="n">
        <v>-0.0064746611082949</v>
      </c>
      <c r="Q233" s="31" t="n">
        <v>0.12302683877806</v>
      </c>
      <c r="R233" s="31" t="n">
        <v>0.119881516028363</v>
      </c>
      <c r="S233" s="4" t="s">
        <v>69</v>
      </c>
      <c r="T233" s="4"/>
      <c r="U233" s="4"/>
      <c r="V233" s="48" t="n">
        <f aca="false">IF(S233="m3_año",R233,IF(OR(O233="CG1",O233="CG3",O233="HG2"),T233,R233))</f>
        <v>0.119881516028363</v>
      </c>
      <c r="W233" s="28" t="n">
        <v>365</v>
      </c>
      <c r="X233" s="54"/>
      <c r="Y233" s="28"/>
      <c r="Z233" s="28" t="n">
        <v>8760</v>
      </c>
      <c r="AA233" s="32" t="s">
        <v>636</v>
      </c>
      <c r="AB233" s="32" t="s">
        <v>311</v>
      </c>
      <c r="AC233" s="33" t="s">
        <v>72</v>
      </c>
      <c r="AD233" s="33" t="n">
        <f aca="false">VLOOKUP($O233,Parámetros!$B$4:$H$25,3,0)</f>
        <v>840000</v>
      </c>
      <c r="AE233" s="33" t="n">
        <f aca="false">VLOOKUP($O233,Parámetros!$B$4:$H$25,4,0)</f>
        <v>2400000</v>
      </c>
      <c r="AF233" s="33" t="n">
        <f aca="false">VLOOKUP($O233,Parámetros!$B$4:$H$25,5,0)</f>
        <v>1800000</v>
      </c>
      <c r="AG233" s="33" t="n">
        <f aca="false">VLOOKUP($O233,Parámetros!$B$4:$H$25,6,0)</f>
        <v>600000</v>
      </c>
      <c r="AH233" s="33" t="n">
        <f aca="false">VLOOKUP($O233,Parámetros!$B$4:$H$25,7,0)</f>
        <v>2676000000</v>
      </c>
      <c r="AI233" s="51" t="n">
        <v>0.12302683877806</v>
      </c>
      <c r="AJ233" s="2" t="n">
        <v>0.0912</v>
      </c>
      <c r="AK233" s="34" t="n">
        <f aca="false">AD233*V233/1000000000</f>
        <v>0.000100700473463825</v>
      </c>
      <c r="AL233" s="34" t="n">
        <f aca="false">AE233*V233/1000000000</f>
        <v>0.000287715638468071</v>
      </c>
      <c r="AM233" s="34" t="n">
        <f aca="false">AF233*V233/1000000000</f>
        <v>0.000215786728851053</v>
      </c>
      <c r="AN233" s="34" t="n">
        <f aca="false">AG233*V233/1000000000</f>
        <v>7.19289096170178E-005</v>
      </c>
      <c r="AO233" s="34" t="n">
        <f aca="false">AH233*V233/1000000000</f>
        <v>0.320802936891899</v>
      </c>
      <c r="AP233" s="35" t="n">
        <f aca="false">AJ233*AI233*EXP(P233*4)</f>
        <v>0.0109331942617867</v>
      </c>
      <c r="AQ233" s="36" t="n">
        <f aca="false">AK233/W233</f>
        <v>2.75891708120068E-007</v>
      </c>
      <c r="AR233" s="37" t="n">
        <f aca="false">AL233/W233</f>
        <v>7.88262023200195E-007</v>
      </c>
      <c r="AS233" s="37" t="n">
        <f aca="false">AM233/W233</f>
        <v>5.91196517400146E-007</v>
      </c>
      <c r="AT233" s="37" t="n">
        <f aca="false">AN233/W233</f>
        <v>1.97065505800049E-007</v>
      </c>
      <c r="AU233" s="37" t="n">
        <f aca="false">AO233/W233</f>
        <v>0.000878912155868218</v>
      </c>
      <c r="AV233" s="49" t="n">
        <f aca="false">AP233/W233</f>
        <v>2.99539568816074E-005</v>
      </c>
      <c r="AW233" s="39" t="n">
        <f aca="false">AK233*1000000</f>
        <v>100.700473463825</v>
      </c>
      <c r="AX233" s="40" t="n">
        <f aca="false">AL233*1000000</f>
        <v>287.715638468071</v>
      </c>
      <c r="AY233" s="40" t="n">
        <f aca="false">AM233*1000000</f>
        <v>215.786728851053</v>
      </c>
      <c r="AZ233" s="40" t="n">
        <f aca="false">AN233*1000000</f>
        <v>71.9289096170178</v>
      </c>
      <c r="BA233" s="40" t="n">
        <f aca="false">AO233*1000000</f>
        <v>320802.936891899</v>
      </c>
      <c r="BB233" s="41" t="n">
        <f aca="false">AP233*1000000</f>
        <v>10933.1942617867</v>
      </c>
      <c r="BC233" s="39" t="n">
        <f aca="false">AQ233*1000000</f>
        <v>0.275891708120068</v>
      </c>
      <c r="BD233" s="40" t="n">
        <f aca="false">AR233*1000000</f>
        <v>0.788262023200195</v>
      </c>
      <c r="BE233" s="40" t="n">
        <f aca="false">AS233*1000000</f>
        <v>0.591196517400146</v>
      </c>
      <c r="BF233" s="40" t="n">
        <f aca="false">AT233*1000000</f>
        <v>0.197065505800049</v>
      </c>
      <c r="BG233" s="40" t="n">
        <f aca="false">AU233*1000000</f>
        <v>878.912155868218</v>
      </c>
      <c r="BH233" s="41" t="n">
        <f aca="false">AV233*1000000</f>
        <v>29.9539568816074</v>
      </c>
      <c r="BI233" s="0" t="n">
        <v>0.1</v>
      </c>
      <c r="BJ233" s="0" t="n">
        <f aca="false">R233*BI233</f>
        <v>0.0119881516028363</v>
      </c>
      <c r="BK233" s="0" t="n">
        <v>0.1</v>
      </c>
      <c r="BL233" s="0" t="n">
        <f aca="false">AI233*BK233</f>
        <v>0.012302683877806</v>
      </c>
      <c r="BM233" s="45" t="n">
        <v>336000</v>
      </c>
      <c r="BN233" s="45" t="n">
        <v>480000</v>
      </c>
      <c r="BO233" s="45" t="n">
        <v>360000</v>
      </c>
      <c r="BP233" s="45" t="n">
        <v>120000</v>
      </c>
      <c r="BQ233" s="45" t="n">
        <v>1070400000</v>
      </c>
      <c r="BR233" s="0" t="n">
        <f aca="false">AJ233*0.1</f>
        <v>0.00912</v>
      </c>
      <c r="BS233" s="0" t="n">
        <f aca="false">((((BJ233/R233)^2)+((BM233/AD233)^2))^(1/2))*AK233</f>
        <v>4.15198688641059E-005</v>
      </c>
      <c r="BT233" s="0" t="n">
        <f aca="false">((((BJ233/R233)^2)+((BN233/AE233)^2))^(1/2))*AL233</f>
        <v>6.43351725804361E-005</v>
      </c>
      <c r="BU233" s="0" t="n">
        <f aca="false">((((BJ233/R233)^2)+((BO233/AF233)^2))^(1/2))*AM233</f>
        <v>4.82513794353271E-005</v>
      </c>
      <c r="BV233" s="0" t="n">
        <f aca="false">((((BJ233/R233)^2)+((BP233/AG233)^2))^(1/2))*AN233</f>
        <v>1.6083793145109E-005</v>
      </c>
      <c r="BW233" s="0" t="n">
        <f aca="false">((((BJ233/R233)^2)+((BQ233/AH233)^2))^(1/2))*AO233</f>
        <v>0.132270439381366</v>
      </c>
      <c r="BX233" s="46" t="n">
        <f aca="false">((((BL233/AI233)^2)+((BR233/AJ233)^2))^(1/2))*AP233</f>
        <v>0.00154618716050785</v>
      </c>
    </row>
    <row r="234" customFormat="false" ht="15" hidden="false" customHeight="true" outlineLevel="0" collapsed="false">
      <c r="A234" s="24" t="n">
        <v>4.62410730575585</v>
      </c>
      <c r="B234" s="24" t="n">
        <v>-74.0973086414392</v>
      </c>
      <c r="C234" s="47" t="n">
        <v>29</v>
      </c>
      <c r="D234" s="47" t="n">
        <v>27</v>
      </c>
      <c r="E234" s="47" t="n">
        <v>2344</v>
      </c>
      <c r="F234" s="27" t="s">
        <v>637</v>
      </c>
      <c r="G234" s="28" t="s">
        <v>638</v>
      </c>
      <c r="H234" s="27" t="s">
        <v>639</v>
      </c>
      <c r="I234" s="28" t="s">
        <v>155</v>
      </c>
      <c r="J234" s="28" t="s">
        <v>65</v>
      </c>
      <c r="K234" s="28" t="n">
        <v>0.37</v>
      </c>
      <c r="L234" s="28"/>
      <c r="M234" s="28" t="n">
        <v>2005</v>
      </c>
      <c r="N234" s="29" t="s">
        <v>67</v>
      </c>
      <c r="O234" s="29" t="s">
        <v>68</v>
      </c>
      <c r="P234" s="53" t="n">
        <v>0.01</v>
      </c>
      <c r="Q234" s="31" t="n">
        <v>3857.14285714286</v>
      </c>
      <c r="R234" s="31" t="n">
        <v>4014.5558433135</v>
      </c>
      <c r="S234" s="29" t="s">
        <v>69</v>
      </c>
      <c r="T234" s="29"/>
      <c r="U234" s="29"/>
      <c r="V234" s="48" t="n">
        <f aca="false">IF(S234="m3_año",R234,IF(OR(O234="CG1",O234="CG3",O234="HG2"),T234,R234))</f>
        <v>4014.5558433135</v>
      </c>
      <c r="W234" s="28" t="n">
        <v>365</v>
      </c>
      <c r="X234" s="54"/>
      <c r="Y234" s="28"/>
      <c r="Z234" s="28" t="n">
        <v>8760</v>
      </c>
      <c r="AA234" s="32" t="s">
        <v>640</v>
      </c>
      <c r="AB234" s="32" t="s">
        <v>641</v>
      </c>
      <c r="AC234" s="33" t="s">
        <v>72</v>
      </c>
      <c r="AD234" s="33" t="n">
        <f aca="false">VLOOKUP($O234,Parámetros!$B$4:$H$25,3,0)</f>
        <v>46.3856216091623</v>
      </c>
      <c r="AE234" s="33" t="n">
        <f aca="false">VLOOKUP($O234,Parámetros!$B$4:$H$25,4,0)</f>
        <v>1074.85364414012</v>
      </c>
      <c r="AF234" s="33" t="n">
        <f aca="false">VLOOKUP($O234,Parámetros!$B$4:$H$25,5,0)</f>
        <v>5.41099102083891</v>
      </c>
      <c r="AG234" s="33" t="n">
        <f aca="false">VLOOKUP($O234,Parámetros!$B$4:$H$25,6,0)</f>
        <v>1344</v>
      </c>
      <c r="AH234" s="33" t="n">
        <f aca="false">VLOOKUP($O234,Parámetros!$B$4:$H$25,7,0)</f>
        <v>1920000</v>
      </c>
      <c r="AI234" s="51" t="n">
        <v>3857.14285714286</v>
      </c>
      <c r="AJ234" s="52" t="n">
        <v>8.8E-008</v>
      </c>
      <c r="AK234" s="34" t="n">
        <f aca="false">AD234*V234/1000000000</f>
        <v>0.000186217668276791</v>
      </c>
      <c r="AL234" s="34" t="n">
        <f aca="false">AE234*V234/1000000000</f>
        <v>0.00431505997778953</v>
      </c>
      <c r="AM234" s="34" t="n">
        <f aca="false">AF234*V234/1000000000</f>
        <v>2.17227256208257E-005</v>
      </c>
      <c r="AN234" s="34" t="n">
        <f aca="false">AG234*V234/1000000000</f>
        <v>0.00539556305341335</v>
      </c>
      <c r="AO234" s="34" t="n">
        <f aca="false">AH234*V234/1000000000</f>
        <v>7.70794721916192</v>
      </c>
      <c r="AP234" s="35" t="n">
        <f aca="false">AJ234*AI234*EXP(P234*4)</f>
        <v>0.000353280914211588</v>
      </c>
      <c r="AQ234" s="36" t="n">
        <f aca="false">AK234/W234</f>
        <v>5.10185392539155E-007</v>
      </c>
      <c r="AR234" s="37" t="n">
        <f aca="false">AL234/W234</f>
        <v>1.18220821309302E-005</v>
      </c>
      <c r="AS234" s="37" t="n">
        <f aca="false">AM234/W234</f>
        <v>5.95143167693856E-008</v>
      </c>
      <c r="AT234" s="37" t="n">
        <f aca="false">AN234/W234</f>
        <v>1.47823645298996E-005</v>
      </c>
      <c r="AU234" s="37" t="n">
        <f aca="false">AO234/W234</f>
        <v>0.0211176636141422</v>
      </c>
      <c r="AV234" s="49" t="n">
        <f aca="false">AP234/W234</f>
        <v>9.67892915648186E-007</v>
      </c>
      <c r="AW234" s="39" t="n">
        <f aca="false">AK234*1000000</f>
        <v>186.217668276791</v>
      </c>
      <c r="AX234" s="40" t="n">
        <f aca="false">AL234*1000000</f>
        <v>4315.05997778953</v>
      </c>
      <c r="AY234" s="40" t="n">
        <f aca="false">AM234*1000000</f>
        <v>21.7227256208257</v>
      </c>
      <c r="AZ234" s="40" t="n">
        <f aca="false">AN234*1000000</f>
        <v>5395.56305341335</v>
      </c>
      <c r="BA234" s="40" t="n">
        <f aca="false">AO234*1000000</f>
        <v>7707947.21916192</v>
      </c>
      <c r="BB234" s="41" t="n">
        <f aca="false">AP234*1000000</f>
        <v>353.280914211588</v>
      </c>
      <c r="BC234" s="39" t="n">
        <f aca="false">AQ234*1000000</f>
        <v>0.510185392539155</v>
      </c>
      <c r="BD234" s="40" t="n">
        <f aca="false">AR234*1000000</f>
        <v>11.8220821309302</v>
      </c>
      <c r="BE234" s="40" t="n">
        <f aca="false">AS234*1000000</f>
        <v>0.0595143167693856</v>
      </c>
      <c r="BF234" s="40" t="n">
        <f aca="false">AT234*1000000</f>
        <v>14.7823645298996</v>
      </c>
      <c r="BG234" s="40" t="n">
        <f aca="false">AU234*1000000</f>
        <v>21117.6636141422</v>
      </c>
      <c r="BH234" s="41" t="n">
        <f aca="false">AV234*1000000</f>
        <v>0.967892915648186</v>
      </c>
      <c r="BI234" s="0" t="n">
        <v>0.1</v>
      </c>
      <c r="BJ234" s="0" t="n">
        <f aca="false">R234*BI234</f>
        <v>401.45558433135</v>
      </c>
      <c r="BK234" s="0" t="n">
        <v>0.1</v>
      </c>
      <c r="BL234" s="0" t="n">
        <f aca="false">AI234*BK234</f>
        <v>385.714285714286</v>
      </c>
      <c r="BM234" s="45" t="n">
        <v>17.6498016718255</v>
      </c>
      <c r="BN234" s="45" t="n">
        <v>910.91550745518</v>
      </c>
      <c r="BO234" s="45" t="n">
        <v>5.31099102083891</v>
      </c>
      <c r="BP234" s="45" t="n">
        <v>537.6</v>
      </c>
      <c r="BQ234" s="45" t="n">
        <v>384000</v>
      </c>
      <c r="BR234" s="0" t="n">
        <f aca="false">AJ234*0.1</f>
        <v>8.8E-009</v>
      </c>
      <c r="BS234" s="0" t="n">
        <f aca="false">((((BJ234/R234)^2)+((BM234/AD234)^2))^(1/2))*AK234</f>
        <v>7.32622628138347E-005</v>
      </c>
      <c r="BT234" s="0" t="n">
        <f aca="false">((((BJ234/R234)^2)+((BN234/AE234)^2))^(1/2))*AL234</f>
        <v>0.00368229139168225</v>
      </c>
      <c r="BU234" s="0" t="n">
        <f aca="false">((((BJ234/R234)^2)+((BO234/AF234)^2))^(1/2))*AM234</f>
        <v>2.1431643055377E-005</v>
      </c>
      <c r="BV234" s="0" t="n">
        <f aca="false">((((BJ234/R234)^2)+((BP234/AG234)^2))^(1/2))*AN234</f>
        <v>0.00222464763789034</v>
      </c>
      <c r="BW234" s="0" t="n">
        <f aca="false">((((BJ234/R234)^2)+((BQ234/AH234)^2))^(1/2))*AO234</f>
        <v>1.72354939490265</v>
      </c>
      <c r="BX234" s="46" t="n">
        <f aca="false">((((BL234/AI234)^2)+((BR234/AJ234)^2))^(1/2))*AP234</f>
        <v>4.99614660205594E-005</v>
      </c>
    </row>
    <row r="235" customFormat="false" ht="15" hidden="false" customHeight="true" outlineLevel="0" collapsed="false">
      <c r="A235" s="24" t="n">
        <v>4.62410730575585</v>
      </c>
      <c r="B235" s="24" t="n">
        <v>-74.0973086414392</v>
      </c>
      <c r="C235" s="47" t="n">
        <v>29</v>
      </c>
      <c r="D235" s="47" t="n">
        <v>27</v>
      </c>
      <c r="E235" s="47" t="n">
        <v>2344</v>
      </c>
      <c r="F235" s="27" t="s">
        <v>637</v>
      </c>
      <c r="G235" s="28" t="s">
        <v>638</v>
      </c>
      <c r="H235" s="27" t="s">
        <v>639</v>
      </c>
      <c r="I235" s="28" t="s">
        <v>155</v>
      </c>
      <c r="J235" s="28" t="s">
        <v>65</v>
      </c>
      <c r="K235" s="28" t="n">
        <v>30</v>
      </c>
      <c r="L235" s="28"/>
      <c r="M235" s="28" t="n">
        <v>2007</v>
      </c>
      <c r="N235" s="29" t="s">
        <v>67</v>
      </c>
      <c r="O235" s="29" t="s">
        <v>68</v>
      </c>
      <c r="P235" s="53" t="n">
        <v>0.01</v>
      </c>
      <c r="Q235" s="31" t="n">
        <v>11514.375</v>
      </c>
      <c r="R235" s="31" t="n">
        <v>11984.2855580915</v>
      </c>
      <c r="S235" s="29" t="s">
        <v>69</v>
      </c>
      <c r="T235" s="29"/>
      <c r="U235" s="29"/>
      <c r="V235" s="48" t="n">
        <f aca="false">IF(S235="m3_año",R235,IF(OR(O235="CG1",O235="CG3",O235="HG2"),T235,R235))</f>
        <v>11984.2855580915</v>
      </c>
      <c r="W235" s="28" t="n">
        <v>365</v>
      </c>
      <c r="X235" s="54"/>
      <c r="Y235" s="28"/>
      <c r="Z235" s="28" t="n">
        <v>8760</v>
      </c>
      <c r="AA235" s="32" t="s">
        <v>640</v>
      </c>
      <c r="AB235" s="32" t="s">
        <v>641</v>
      </c>
      <c r="AC235" s="33" t="s">
        <v>72</v>
      </c>
      <c r="AD235" s="33" t="n">
        <f aca="false">VLOOKUP($O235,Parámetros!$B$4:$H$25,3,0)</f>
        <v>46.3856216091623</v>
      </c>
      <c r="AE235" s="33" t="n">
        <f aca="false">VLOOKUP($O235,Parámetros!$B$4:$H$25,4,0)</f>
        <v>1074.85364414012</v>
      </c>
      <c r="AF235" s="33" t="n">
        <f aca="false">VLOOKUP($O235,Parámetros!$B$4:$H$25,5,0)</f>
        <v>5.41099102083891</v>
      </c>
      <c r="AG235" s="33" t="n">
        <f aca="false">VLOOKUP($O235,Parámetros!$B$4:$H$25,6,0)</f>
        <v>1344</v>
      </c>
      <c r="AH235" s="33" t="n">
        <f aca="false">VLOOKUP($O235,Parámetros!$B$4:$H$25,7,0)</f>
        <v>1920000</v>
      </c>
      <c r="AI235" s="51" t="n">
        <v>11514.375</v>
      </c>
      <c r="AJ235" s="52" t="n">
        <v>8.8E-008</v>
      </c>
      <c r="AK235" s="34" t="n">
        <f aca="false">AD235*V235/1000000000</f>
        <v>0.000555898535153781</v>
      </c>
      <c r="AL235" s="34" t="n">
        <f aca="false">AE235*V235/1000000000</f>
        <v>0.0128813530045305</v>
      </c>
      <c r="AM235" s="34" t="n">
        <f aca="false">AF235*V235/1000000000</f>
        <v>6.48468615460025E-005</v>
      </c>
      <c r="AN235" s="34" t="n">
        <f aca="false">AG235*V235/1000000000</f>
        <v>0.016106879790075</v>
      </c>
      <c r="AO235" s="34" t="n">
        <f aca="false">AH235*V235/1000000000</f>
        <v>23.0098282715357</v>
      </c>
      <c r="AP235" s="35" t="n">
        <f aca="false">AJ235*AI235*EXP(P235*4)</f>
        <v>0.00105461712911205</v>
      </c>
      <c r="AQ235" s="36" t="n">
        <f aca="false">AK235/W235</f>
        <v>1.52300968535282E-006</v>
      </c>
      <c r="AR235" s="37" t="n">
        <f aca="false">AL235/W235</f>
        <v>3.5291378094604E-005</v>
      </c>
      <c r="AS235" s="37" t="n">
        <f aca="false">AM235/W235</f>
        <v>1.7766263437261E-007</v>
      </c>
      <c r="AT235" s="37" t="n">
        <f aca="false">AN235/W235</f>
        <v>4.41284377810273E-005</v>
      </c>
      <c r="AU235" s="37" t="n">
        <f aca="false">AO235/W235</f>
        <v>0.0630406254014676</v>
      </c>
      <c r="AV235" s="49" t="n">
        <f aca="false">AP235/W235</f>
        <v>2.88936199756726E-006</v>
      </c>
      <c r="AW235" s="39" t="n">
        <f aca="false">AK235*1000000</f>
        <v>555.898535153781</v>
      </c>
      <c r="AX235" s="40" t="n">
        <f aca="false">AL235*1000000</f>
        <v>12881.3530045305</v>
      </c>
      <c r="AY235" s="40" t="n">
        <f aca="false">AM235*1000000</f>
        <v>64.8468615460025</v>
      </c>
      <c r="AZ235" s="40" t="n">
        <f aca="false">AN235*1000000</f>
        <v>16106.879790075</v>
      </c>
      <c r="BA235" s="40" t="n">
        <f aca="false">AO235*1000000</f>
        <v>23009828.2715357</v>
      </c>
      <c r="BB235" s="41" t="n">
        <f aca="false">AP235*1000000</f>
        <v>1054.61712911205</v>
      </c>
      <c r="BC235" s="39" t="n">
        <f aca="false">AQ235*1000000</f>
        <v>1.52300968535282</v>
      </c>
      <c r="BD235" s="40" t="n">
        <f aca="false">AR235*1000000</f>
        <v>35.291378094604</v>
      </c>
      <c r="BE235" s="40" t="n">
        <f aca="false">AS235*1000000</f>
        <v>0.17766263437261</v>
      </c>
      <c r="BF235" s="40" t="n">
        <f aca="false">AT235*1000000</f>
        <v>44.1284377810273</v>
      </c>
      <c r="BG235" s="40" t="n">
        <f aca="false">AU235*1000000</f>
        <v>63040.6254014676</v>
      </c>
      <c r="BH235" s="41" t="n">
        <f aca="false">AV235*1000000</f>
        <v>2.88936199756726</v>
      </c>
      <c r="BI235" s="0" t="n">
        <v>0.1</v>
      </c>
      <c r="BJ235" s="0" t="n">
        <f aca="false">R235*BI235</f>
        <v>1198.42855580915</v>
      </c>
      <c r="BK235" s="0" t="n">
        <v>0.1</v>
      </c>
      <c r="BL235" s="0" t="n">
        <f aca="false">AI235*BK235</f>
        <v>1151.4375</v>
      </c>
      <c r="BM235" s="45" t="n">
        <v>17.6498016718255</v>
      </c>
      <c r="BN235" s="45" t="n">
        <v>910.91550745518</v>
      </c>
      <c r="BO235" s="45" t="n">
        <v>5.31099102083891</v>
      </c>
      <c r="BP235" s="45" t="n">
        <v>537.6</v>
      </c>
      <c r="BQ235" s="45" t="n">
        <v>384000</v>
      </c>
      <c r="BR235" s="0" t="n">
        <f aca="false">AJ235*0.1</f>
        <v>8.8E-009</v>
      </c>
      <c r="BS235" s="0" t="n">
        <f aca="false">((((BJ235/R235)^2)+((BM235/AD235)^2))^(1/2))*AK235</f>
        <v>0.000218703117470716</v>
      </c>
      <c r="BT235" s="0" t="n">
        <f aca="false">((((BJ235/R235)^2)+((BN235/AE235)^2))^(1/2))*AL235</f>
        <v>0.0109924069482115</v>
      </c>
      <c r="BU235" s="0" t="n">
        <f aca="false">((((BJ235/R235)^2)+((BO235/AF235)^2))^(1/2))*AM235</f>
        <v>6.3977919445937E-005</v>
      </c>
      <c r="BV235" s="0" t="n">
        <f aca="false">((((BJ235/R235)^2)+((BP235/AG235)^2))^(1/2))*AN235</f>
        <v>0.00664103666736055</v>
      </c>
      <c r="BW235" s="0" t="n">
        <f aca="false">((((BJ235/R235)^2)+((BQ235/AH235)^2))^(1/2))*AO235</f>
        <v>5.14515401657503</v>
      </c>
      <c r="BX235" s="46" t="n">
        <f aca="false">((((BL235/AI235)^2)+((BR235/AJ235)^2))^(1/2))*AP235</f>
        <v>0.000149145384710124</v>
      </c>
    </row>
    <row r="236" customFormat="false" ht="15" hidden="false" customHeight="true" outlineLevel="0" collapsed="false">
      <c r="A236" s="24" t="n">
        <v>4.62410730575585</v>
      </c>
      <c r="B236" s="24" t="n">
        <v>-74.0973086414392</v>
      </c>
      <c r="C236" s="47" t="n">
        <v>29</v>
      </c>
      <c r="D236" s="47" t="n">
        <v>27</v>
      </c>
      <c r="E236" s="47" t="n">
        <v>2344</v>
      </c>
      <c r="F236" s="27" t="s">
        <v>637</v>
      </c>
      <c r="G236" s="28" t="s">
        <v>638</v>
      </c>
      <c r="H236" s="27" t="s">
        <v>639</v>
      </c>
      <c r="I236" s="28" t="s">
        <v>155</v>
      </c>
      <c r="J236" s="28" t="s">
        <v>76</v>
      </c>
      <c r="K236" s="28" t="n">
        <v>320</v>
      </c>
      <c r="L236" s="28"/>
      <c r="M236" s="28" t="n">
        <v>2005</v>
      </c>
      <c r="N236" s="29" t="s">
        <v>67</v>
      </c>
      <c r="O236" s="29" t="s">
        <v>415</v>
      </c>
      <c r="P236" s="53" t="n">
        <v>0.01</v>
      </c>
      <c r="Q236" s="31" t="n">
        <v>11514.375</v>
      </c>
      <c r="R236" s="31" t="n">
        <v>11984.2855580915</v>
      </c>
      <c r="S236" s="29" t="s">
        <v>69</v>
      </c>
      <c r="T236" s="29"/>
      <c r="U236" s="29"/>
      <c r="V236" s="48" t="n">
        <f aca="false">IF(S236="m3_año",R236,IF(OR(O236="CG1",O236="CG3",O236="HG2"),T236,R236))</f>
        <v>11984.2855580915</v>
      </c>
      <c r="W236" s="28" t="n">
        <v>365</v>
      </c>
      <c r="X236" s="54"/>
      <c r="Y236" s="28"/>
      <c r="Z236" s="28" t="n">
        <v>8760</v>
      </c>
      <c r="AA236" s="32" t="s">
        <v>640</v>
      </c>
      <c r="AB236" s="32" t="s">
        <v>641</v>
      </c>
      <c r="AC236" s="33" t="s">
        <v>72</v>
      </c>
      <c r="AD236" s="33" t="n">
        <f aca="false">VLOOKUP($O236,Parámetros!$B$4:$H$25,3,0)</f>
        <v>196.356974196937</v>
      </c>
      <c r="AE236" s="33" t="n">
        <f aca="false">VLOOKUP($O236,Parámetros!$B$4:$H$25,4,0)</f>
        <v>1220.72799074218</v>
      </c>
      <c r="AF236" s="33" t="n">
        <f aca="false">VLOOKUP($O236,Parámetros!$B$4:$H$25,5,0)</f>
        <v>0.1</v>
      </c>
      <c r="AG236" s="33" t="n">
        <f aca="false">VLOOKUP($O236,Parámetros!$B$4:$H$25,6,0)</f>
        <v>640</v>
      </c>
      <c r="AH236" s="33" t="n">
        <f aca="false">VLOOKUP($O236,Parámetros!$B$4:$H$25,7,0)</f>
        <v>1920000</v>
      </c>
      <c r="AI236" s="2" t="n">
        <v>95073.8272033899</v>
      </c>
      <c r="AJ236" s="2" t="n">
        <v>2.57418E-006</v>
      </c>
      <c r="AK236" s="34" t="n">
        <f aca="false">AD236*V236/1000000000</f>
        <v>0.0023531980500989</v>
      </c>
      <c r="AL236" s="34" t="n">
        <f aca="false">AE236*V236/1000000000</f>
        <v>0.0146295528298096</v>
      </c>
      <c r="AM236" s="34" t="n">
        <f aca="false">AF236*V236/1000000000</f>
        <v>1.19842855580915E-006</v>
      </c>
      <c r="AN236" s="34" t="n">
        <f aca="false">AG236*V236/1000000000</f>
        <v>0.00766994275717856</v>
      </c>
      <c r="AO236" s="34" t="n">
        <f aca="false">AH236*V236/1000000000</f>
        <v>23.0098282715357</v>
      </c>
      <c r="AP236" s="35" t="n">
        <f aca="false">AJ236*AI236*EXP(P236*4)</f>
        <v>0.254725056851527</v>
      </c>
      <c r="AQ236" s="36" t="n">
        <f aca="false">AK236/W236</f>
        <v>6.44711794547643E-006</v>
      </c>
      <c r="AR236" s="37" t="n">
        <f aca="false">AL236/W236</f>
        <v>4.00809666570125E-005</v>
      </c>
      <c r="AS236" s="37" t="n">
        <f aca="false">AM236/W236</f>
        <v>3.28336590632644E-009</v>
      </c>
      <c r="AT236" s="37" t="n">
        <f aca="false">AN236/W236</f>
        <v>2.10135418004892E-005</v>
      </c>
      <c r="AU236" s="37" t="n">
        <f aca="false">AO236/W236</f>
        <v>0.0630406254014676</v>
      </c>
      <c r="AV236" s="49" t="n">
        <f aca="false">AP236/W236</f>
        <v>0.000697876868086375</v>
      </c>
      <c r="AW236" s="39" t="n">
        <f aca="false">AK236*1000000</f>
        <v>2353.1980500989</v>
      </c>
      <c r="AX236" s="40" t="n">
        <f aca="false">AL236*1000000</f>
        <v>14629.5528298096</v>
      </c>
      <c r="AY236" s="40" t="n">
        <f aca="false">AM236*1000000</f>
        <v>1.19842855580915</v>
      </c>
      <c r="AZ236" s="40" t="n">
        <f aca="false">AN236*1000000</f>
        <v>7669.94275717856</v>
      </c>
      <c r="BA236" s="40" t="n">
        <f aca="false">AO236*1000000</f>
        <v>23009828.2715357</v>
      </c>
      <c r="BB236" s="41" t="n">
        <f aca="false">AP236*1000000</f>
        <v>254725.056851527</v>
      </c>
      <c r="BC236" s="39" t="n">
        <f aca="false">AQ236*1000000</f>
        <v>6.44711794547643</v>
      </c>
      <c r="BD236" s="40" t="n">
        <f aca="false">AR236*1000000</f>
        <v>40.0809666570125</v>
      </c>
      <c r="BE236" s="40" t="n">
        <f aca="false">AS236*1000000</f>
        <v>0.00328336590632644</v>
      </c>
      <c r="BF236" s="40" t="n">
        <f aca="false">AT236*1000000</f>
        <v>21.0135418004892</v>
      </c>
      <c r="BG236" s="40" t="n">
        <f aca="false">AU236*1000000</f>
        <v>63040.6254014676</v>
      </c>
      <c r="BH236" s="41" t="n">
        <f aca="false">AV236*1000000</f>
        <v>697.876868086375</v>
      </c>
      <c r="BI236" s="0" t="n">
        <v>0.1</v>
      </c>
      <c r="BJ236" s="0" t="n">
        <f aca="false">R236*BI236</f>
        <v>1198.42855580915</v>
      </c>
      <c r="BK236" s="0" t="n">
        <v>0.1</v>
      </c>
      <c r="BL236" s="0" t="n">
        <f aca="false">AI236*BK236</f>
        <v>9507.38272033899</v>
      </c>
      <c r="BM236" s="45" t="n">
        <v>187.562005220738</v>
      </c>
      <c r="BN236" s="45" t="n">
        <v>1012.03746873145</v>
      </c>
      <c r="BO236" s="45" t="n">
        <v>0</v>
      </c>
      <c r="BP236" s="45" t="n">
        <v>256</v>
      </c>
      <c r="BQ236" s="45" t="n">
        <v>384000</v>
      </c>
      <c r="BR236" s="0" t="n">
        <f aca="false">AJ236*0.1</f>
        <v>2.57418E-007</v>
      </c>
      <c r="BS236" s="0" t="n">
        <f aca="false">((((BJ236/R236)^2)+((BM236/AD236)^2))^(1/2))*AK236</f>
        <v>0.002260080773408</v>
      </c>
      <c r="BT236" s="0" t="n">
        <f aca="false">((((BJ236/R236)^2)+((BN236/AE236)^2))^(1/2))*AL236</f>
        <v>0.0122164588460747</v>
      </c>
      <c r="BU236" s="0" t="n">
        <f aca="false">((((BJ236/R236)^2)+((BO236/AF236)^2))^(1/2))*AM236</f>
        <v>1.19842855580915E-007</v>
      </c>
      <c r="BV236" s="0" t="n">
        <f aca="false">((((BJ236/R236)^2)+((BP236/AG236)^2))^(1/2))*AN236</f>
        <v>0.00316239841302884</v>
      </c>
      <c r="BW236" s="0" t="n">
        <f aca="false">((((BJ236/R236)^2)+((BQ236/AH236)^2))^(1/2))*AO236</f>
        <v>5.14515401657503</v>
      </c>
      <c r="BX236" s="46" t="n">
        <f aca="false">((((BL236/AI236)^2)+((BR236/AJ236)^2))^(1/2))*AP236</f>
        <v>0.0360235630075687</v>
      </c>
    </row>
    <row r="237" customFormat="false" ht="45" hidden="false" customHeight="true" outlineLevel="0" collapsed="false">
      <c r="A237" s="24" t="n">
        <v>4.62025005510828</v>
      </c>
      <c r="B237" s="24" t="n">
        <v>-74.0962664778256</v>
      </c>
      <c r="C237" s="47" t="n">
        <v>29</v>
      </c>
      <c r="D237" s="47" t="n">
        <v>26</v>
      </c>
      <c r="E237" s="47" t="n">
        <v>2331</v>
      </c>
      <c r="F237" s="27" t="s">
        <v>642</v>
      </c>
      <c r="G237" s="28" t="s">
        <v>643</v>
      </c>
      <c r="H237" s="27" t="s">
        <v>644</v>
      </c>
      <c r="I237" s="28" t="s">
        <v>155</v>
      </c>
      <c r="J237" s="28" t="s">
        <v>76</v>
      </c>
      <c r="K237" s="55"/>
      <c r="L237" s="55"/>
      <c r="M237" s="28" t="n">
        <v>1997</v>
      </c>
      <c r="N237" s="29" t="s">
        <v>124</v>
      </c>
      <c r="O237" s="29" t="s">
        <v>645</v>
      </c>
      <c r="P237" s="56" t="n">
        <v>0.00426891489573758</v>
      </c>
      <c r="Q237" s="31" t="n">
        <v>14.7632206533671</v>
      </c>
      <c r="R237" s="31" t="n">
        <v>15.017477003093</v>
      </c>
      <c r="S237" s="4" t="s">
        <v>69</v>
      </c>
      <c r="T237" s="4"/>
      <c r="U237" s="4"/>
      <c r="V237" s="48" t="n">
        <f aca="false">IF(S237="m3_año",R237,IF(OR(O237="CG1",O237="CG3",O237="HG2"),T237,R237))</f>
        <v>15.017477003093</v>
      </c>
      <c r="W237" s="28" t="n">
        <v>365</v>
      </c>
      <c r="X237" s="54"/>
      <c r="Y237" s="28"/>
      <c r="Z237" s="28" t="n">
        <v>8760</v>
      </c>
      <c r="AA237" s="32" t="s">
        <v>646</v>
      </c>
      <c r="AB237" s="32" t="s">
        <v>641</v>
      </c>
      <c r="AC237" s="33" t="s">
        <v>72</v>
      </c>
      <c r="AD237" s="33" t="n">
        <f aca="false">VLOOKUP($O237,Parámetros!$B$4:$H$25,3,0)</f>
        <v>476000</v>
      </c>
      <c r="AE237" s="33" t="n">
        <f aca="false">VLOOKUP($O237,Parámetros!$B$4:$H$25,4,0)</f>
        <v>2142000</v>
      </c>
      <c r="AF237" s="33" t="n">
        <f aca="false">VLOOKUP($O237,Parámetros!$B$4:$H$25,5,0)</f>
        <v>1704000</v>
      </c>
      <c r="AG237" s="33" t="n">
        <f aca="false">VLOOKUP($O237,Parámetros!$B$4:$H$25,6,0)</f>
        <v>595000</v>
      </c>
      <c r="AH237" s="33" t="n">
        <f aca="false">VLOOKUP($O237,Parámetros!$B$4:$H$25,7,0)</f>
        <v>2676000000</v>
      </c>
      <c r="AI237" s="2" t="n">
        <v>2.98030327868852</v>
      </c>
      <c r="AJ237" s="2" t="n">
        <v>1.362E-005</v>
      </c>
      <c r="AK237" s="34" t="n">
        <f aca="false">AD237*V237/1000000000</f>
        <v>0.00714831905347227</v>
      </c>
      <c r="AL237" s="34" t="n">
        <f aca="false">AE237*V237/1000000000</f>
        <v>0.0321674357406252</v>
      </c>
      <c r="AM237" s="34" t="n">
        <f aca="false">AF237*V237/1000000000</f>
        <v>0.0255897808132705</v>
      </c>
      <c r="AN237" s="34" t="n">
        <f aca="false">AG237*V237/1000000000</f>
        <v>0.00893539881684033</v>
      </c>
      <c r="AO237" s="34" t="n">
        <f aca="false">AH237*V237/1000000000</f>
        <v>40.1867684602769</v>
      </c>
      <c r="AP237" s="35" t="n">
        <f aca="false">AJ237*AI237*EXP(P237*4)</f>
        <v>4.12908128890735E-005</v>
      </c>
      <c r="AQ237" s="36" t="n">
        <f aca="false">AK237/W237</f>
        <v>1.95844357629377E-005</v>
      </c>
      <c r="AR237" s="37" t="n">
        <f aca="false">AL237/W237</f>
        <v>8.81299609332197E-005</v>
      </c>
      <c r="AS237" s="37" t="n">
        <f aca="false">AM237/W237</f>
        <v>7.01089885295081E-005</v>
      </c>
      <c r="AT237" s="37" t="n">
        <f aca="false">AN237/W237</f>
        <v>2.44805447036721E-005</v>
      </c>
      <c r="AU237" s="37" t="n">
        <f aca="false">AO237/W237</f>
        <v>0.110100735507608</v>
      </c>
      <c r="AV237" s="49" t="n">
        <f aca="false">AP237/W237</f>
        <v>1.13125514764585E-007</v>
      </c>
      <c r="AW237" s="39" t="n">
        <f aca="false">AK237*1000000</f>
        <v>7148.31905347227</v>
      </c>
      <c r="AX237" s="40" t="n">
        <f aca="false">AL237*1000000</f>
        <v>32167.4357406252</v>
      </c>
      <c r="AY237" s="40" t="n">
        <f aca="false">AM237*1000000</f>
        <v>25589.7808132705</v>
      </c>
      <c r="AZ237" s="40" t="n">
        <f aca="false">AN237*1000000</f>
        <v>8935.39881684033</v>
      </c>
      <c r="BA237" s="40" t="n">
        <f aca="false">AO237*1000000</f>
        <v>40186768.4602769</v>
      </c>
      <c r="BB237" s="41" t="n">
        <f aca="false">AP237*1000000</f>
        <v>41.2908128890735</v>
      </c>
      <c r="BC237" s="39" t="n">
        <f aca="false">AQ237*1000000</f>
        <v>19.5844357629377</v>
      </c>
      <c r="BD237" s="40" t="n">
        <f aca="false">AR237*1000000</f>
        <v>88.1299609332197</v>
      </c>
      <c r="BE237" s="40" t="n">
        <f aca="false">AS237*1000000</f>
        <v>70.1089885295081</v>
      </c>
      <c r="BF237" s="40" t="n">
        <f aca="false">AT237*1000000</f>
        <v>24.4805447036721</v>
      </c>
      <c r="BG237" s="40" t="n">
        <f aca="false">AU237*1000000</f>
        <v>110100.735507608</v>
      </c>
      <c r="BH237" s="41" t="n">
        <f aca="false">AV237*1000000</f>
        <v>0.113125514764585</v>
      </c>
      <c r="BI237" s="0" t="n">
        <v>0.1</v>
      </c>
      <c r="BJ237" s="0" t="n">
        <f aca="false">R237*BI237</f>
        <v>1.5017477003093</v>
      </c>
      <c r="BK237" s="0" t="n">
        <v>0.1</v>
      </c>
      <c r="BL237" s="0" t="n">
        <f aca="false">AI237*BK237</f>
        <v>0.298030327868852</v>
      </c>
      <c r="BM237" s="45" t="n">
        <v>190400</v>
      </c>
      <c r="BN237" s="45" t="n">
        <v>428400</v>
      </c>
      <c r="BO237" s="45" t="n">
        <v>340800</v>
      </c>
      <c r="BP237" s="45" t="n">
        <v>119000</v>
      </c>
      <c r="BQ237" s="45" t="n">
        <v>1070400000</v>
      </c>
      <c r="BR237" s="0" t="n">
        <f aca="false">AJ237*0.1</f>
        <v>1.362E-006</v>
      </c>
      <c r="BS237" s="0" t="n">
        <f aca="false">((((BJ237/R237)^2)+((BM237/AD237)^2))^(1/2))*AK237</f>
        <v>0.00294732745030814</v>
      </c>
      <c r="BT237" s="0" t="n">
        <f aca="false">((((BJ237/R237)^2)+((BN237/AE237)^2))^(1/2))*AL237</f>
        <v>0.00719285729778942</v>
      </c>
      <c r="BU237" s="0" t="n">
        <f aca="false">((((BJ237/R237)^2)+((BO237/AF237)^2))^(1/2))*AM237</f>
        <v>0.00572204894277926</v>
      </c>
      <c r="BV237" s="0" t="n">
        <f aca="false">((((BJ237/R237)^2)+((BP237/AG237)^2))^(1/2))*AN237</f>
        <v>0.00199801591605262</v>
      </c>
      <c r="BW237" s="0" t="n">
        <f aca="false">((((BJ237/R237)^2)+((BQ237/AH237)^2))^(1/2))*AO237</f>
        <v>16.5694291113962</v>
      </c>
      <c r="BX237" s="46" t="n">
        <f aca="false">((((BL237/AI237)^2)+((BR237/AJ237)^2))^(1/2))*AP237</f>
        <v>5.83940275891375E-006</v>
      </c>
    </row>
    <row r="238" customFormat="false" ht="14" hidden="false" customHeight="false" outlineLevel="0" collapsed="false">
      <c r="A238" s="24" t="n">
        <v>4.62057967257509</v>
      </c>
      <c r="B238" s="24" t="n">
        <v>-74.0953297665926</v>
      </c>
      <c r="C238" s="47" t="n">
        <v>30</v>
      </c>
      <c r="D238" s="47" t="n">
        <v>26</v>
      </c>
      <c r="E238" s="47" t="n">
        <v>2332</v>
      </c>
      <c r="F238" s="27" t="s">
        <v>647</v>
      </c>
      <c r="G238" s="28" t="s">
        <v>648</v>
      </c>
      <c r="H238" s="27" t="s">
        <v>649</v>
      </c>
      <c r="I238" s="28" t="s">
        <v>155</v>
      </c>
      <c r="J238" s="28" t="s">
        <v>65</v>
      </c>
      <c r="K238" s="28" t="n">
        <v>20</v>
      </c>
      <c r="L238" s="28"/>
      <c r="M238" s="28" t="n">
        <v>1987</v>
      </c>
      <c r="N238" s="29" t="s">
        <v>124</v>
      </c>
      <c r="O238" s="29" t="s">
        <v>125</v>
      </c>
      <c r="P238" s="50" t="n">
        <v>-0.0378181026738573</v>
      </c>
      <c r="Q238" s="31" t="n">
        <v>2.18041412726653</v>
      </c>
      <c r="R238" s="31" t="n">
        <v>1.87431341688235</v>
      </c>
      <c r="S238" s="4" t="s">
        <v>69</v>
      </c>
      <c r="T238" s="4"/>
      <c r="U238" s="4"/>
      <c r="V238" s="48" t="n">
        <f aca="false">IF(S238="m3_año",R238,IF(OR(O238="CG1",O238="CG3",O238="HG2"),T238,R238))</f>
        <v>1.87431341688235</v>
      </c>
      <c r="W238" s="28" t="n">
        <v>365</v>
      </c>
      <c r="X238" s="54"/>
      <c r="Y238" s="28"/>
      <c r="Z238" s="28" t="n">
        <v>8760</v>
      </c>
      <c r="AA238" s="32"/>
      <c r="AB238" s="32" t="s">
        <v>311</v>
      </c>
      <c r="AC238" s="33" t="s">
        <v>72</v>
      </c>
      <c r="AD238" s="33" t="n">
        <f aca="false">VLOOKUP($O238,Parámetros!$B$4:$H$25,3,0)</f>
        <v>840000</v>
      </c>
      <c r="AE238" s="33" t="n">
        <f aca="false">VLOOKUP($O238,Parámetros!$B$4:$H$25,4,0)</f>
        <v>2400000</v>
      </c>
      <c r="AF238" s="33" t="n">
        <f aca="false">VLOOKUP($O238,Parámetros!$B$4:$H$25,5,0)</f>
        <v>1800000</v>
      </c>
      <c r="AG238" s="33" t="n">
        <f aca="false">VLOOKUP($O238,Parámetros!$B$4:$H$25,6,0)</f>
        <v>600000</v>
      </c>
      <c r="AH238" s="33" t="n">
        <f aca="false">VLOOKUP($O238,Parámetros!$B$4:$H$25,7,0)</f>
        <v>2676000000</v>
      </c>
      <c r="AI238" s="51" t="n">
        <v>2.18041412726653</v>
      </c>
      <c r="AJ238" s="2" t="n">
        <v>0.0912</v>
      </c>
      <c r="AK238" s="34" t="n">
        <f aca="false">AD238*V238/1000000000</f>
        <v>0.00157442327018117</v>
      </c>
      <c r="AL238" s="34" t="n">
        <f aca="false">AE238*V238/1000000000</f>
        <v>0.00449835220051764</v>
      </c>
      <c r="AM238" s="34" t="n">
        <f aca="false">AF238*V238/1000000000</f>
        <v>0.00337376415038823</v>
      </c>
      <c r="AN238" s="34" t="n">
        <f aca="false">AG238*V238/1000000000</f>
        <v>0.00112458805012941</v>
      </c>
      <c r="AO238" s="34" t="n">
        <f aca="false">AH238*V238/1000000000</f>
        <v>5.01566270357717</v>
      </c>
      <c r="AP238" s="35" t="n">
        <f aca="false">AJ238*AI238*EXP(P238*4)</f>
        <v>0.17093738361967</v>
      </c>
      <c r="AQ238" s="36" t="n">
        <f aca="false">AK238/W238</f>
        <v>4.31348841145527E-006</v>
      </c>
      <c r="AR238" s="37" t="n">
        <f aca="false">AL238/W238</f>
        <v>1.23242526041579E-005</v>
      </c>
      <c r="AS238" s="37" t="n">
        <f aca="false">AM238/W238</f>
        <v>9.24318945311844E-006</v>
      </c>
      <c r="AT238" s="37" t="n">
        <f aca="false">AN238/W238</f>
        <v>3.08106315103948E-006</v>
      </c>
      <c r="AU238" s="37" t="n">
        <f aca="false">AO238/W238</f>
        <v>0.0137415416536361</v>
      </c>
      <c r="AV238" s="49" t="n">
        <f aca="false">AP238/W238</f>
        <v>0.000468321598958</v>
      </c>
      <c r="AW238" s="39" t="n">
        <f aca="false">AK238*1000000</f>
        <v>1574.42327018117</v>
      </c>
      <c r="AX238" s="40" t="n">
        <f aca="false">AL238*1000000</f>
        <v>4498.35220051764</v>
      </c>
      <c r="AY238" s="40" t="n">
        <f aca="false">AM238*1000000</f>
        <v>3373.76415038823</v>
      </c>
      <c r="AZ238" s="40" t="n">
        <f aca="false">AN238*1000000</f>
        <v>1124.58805012941</v>
      </c>
      <c r="BA238" s="40" t="n">
        <f aca="false">AO238*1000000</f>
        <v>5015662.70357717</v>
      </c>
      <c r="BB238" s="41" t="n">
        <f aca="false">AP238*1000000</f>
        <v>170937.38361967</v>
      </c>
      <c r="BC238" s="39" t="n">
        <f aca="false">AQ238*1000000</f>
        <v>4.31348841145527</v>
      </c>
      <c r="BD238" s="40" t="n">
        <f aca="false">AR238*1000000</f>
        <v>12.3242526041579</v>
      </c>
      <c r="BE238" s="40" t="n">
        <f aca="false">AS238*1000000</f>
        <v>9.24318945311844</v>
      </c>
      <c r="BF238" s="40" t="n">
        <f aca="false">AT238*1000000</f>
        <v>3.08106315103948</v>
      </c>
      <c r="BG238" s="40" t="n">
        <f aca="false">AU238*1000000</f>
        <v>13741.5416536361</v>
      </c>
      <c r="BH238" s="41" t="n">
        <f aca="false">AV238*1000000</f>
        <v>468.321598958</v>
      </c>
      <c r="BI238" s="0" t="n">
        <v>0.1</v>
      </c>
      <c r="BJ238" s="0" t="n">
        <f aca="false">R238*BI238</f>
        <v>0.187431341688235</v>
      </c>
      <c r="BK238" s="0" t="n">
        <v>0.1</v>
      </c>
      <c r="BL238" s="0" t="n">
        <f aca="false">AI238*BK238</f>
        <v>0.218041412726653</v>
      </c>
      <c r="BM238" s="45" t="n">
        <v>336000</v>
      </c>
      <c r="BN238" s="45" t="n">
        <v>480000</v>
      </c>
      <c r="BO238" s="45" t="n">
        <v>360000</v>
      </c>
      <c r="BP238" s="45" t="n">
        <v>120000</v>
      </c>
      <c r="BQ238" s="45" t="n">
        <v>1070400000</v>
      </c>
      <c r="BR238" s="0" t="n">
        <f aca="false">AJ238*0.1</f>
        <v>0.00912</v>
      </c>
      <c r="BS238" s="0" t="n">
        <f aca="false">((((BJ238/R238)^2)+((BM238/AD238)^2))^(1/2))*AK238</f>
        <v>0.000649151344238735</v>
      </c>
      <c r="BT238" s="0" t="n">
        <f aca="false">((((BJ238/R238)^2)+((BN238/AE238)^2))^(1/2))*AL238</f>
        <v>0.00100586213070932</v>
      </c>
      <c r="BU238" s="0" t="n">
        <f aca="false">((((BJ238/R238)^2)+((BO238/AF238)^2))^(1/2))*AM238</f>
        <v>0.000754396598031991</v>
      </c>
      <c r="BV238" s="0" t="n">
        <f aca="false">((((BJ238/R238)^2)+((BP238/AG238)^2))^(1/2))*AN238</f>
        <v>0.00025146553267733</v>
      </c>
      <c r="BW238" s="0" t="n">
        <f aca="false">((((BJ238/R238)^2)+((BQ238/AH238)^2))^(1/2))*AO238</f>
        <v>2.06801071093197</v>
      </c>
      <c r="BX238" s="46" t="n">
        <f aca="false">((((BL238/AI238)^2)+((BR238/AJ238)^2))^(1/2))*AP238</f>
        <v>0.024174196623151</v>
      </c>
    </row>
    <row r="239" customFormat="false" ht="30" hidden="false" customHeight="true" outlineLevel="0" collapsed="false">
      <c r="A239" s="24" t="n">
        <v>4.62385413532918</v>
      </c>
      <c r="B239" s="24" t="n">
        <v>-74.0984300409846</v>
      </c>
      <c r="C239" s="47" t="n">
        <v>29</v>
      </c>
      <c r="D239" s="47" t="n">
        <v>27</v>
      </c>
      <c r="E239" s="47" t="n">
        <v>2344</v>
      </c>
      <c r="F239" s="27" t="s">
        <v>650</v>
      </c>
      <c r="G239" s="28" t="s">
        <v>651</v>
      </c>
      <c r="H239" s="27" t="s">
        <v>652</v>
      </c>
      <c r="I239" s="28" t="s">
        <v>155</v>
      </c>
      <c r="J239" s="28" t="s">
        <v>65</v>
      </c>
      <c r="K239" s="28" t="n">
        <v>10</v>
      </c>
      <c r="L239" s="28"/>
      <c r="M239" s="28" t="n">
        <v>1994</v>
      </c>
      <c r="N239" s="29" t="s">
        <v>67</v>
      </c>
      <c r="O239" s="29" t="s">
        <v>68</v>
      </c>
      <c r="P239" s="56" t="n">
        <v>0.00426891489573758</v>
      </c>
      <c r="Q239" s="31" t="n">
        <v>540</v>
      </c>
      <c r="R239" s="31" t="n">
        <v>549.300032294829</v>
      </c>
      <c r="S239" s="29" t="s">
        <v>69</v>
      </c>
      <c r="T239" s="29"/>
      <c r="U239" s="29"/>
      <c r="V239" s="48" t="n">
        <f aca="false">IF(S239="m3_año",R239,IF(OR(O239="CG1",O239="CG3",O239="HG2"),T239,R239))</f>
        <v>549.300032294829</v>
      </c>
      <c r="W239" s="28" t="n">
        <v>365</v>
      </c>
      <c r="X239" s="32" t="s">
        <v>98</v>
      </c>
      <c r="Y239" s="28"/>
      <c r="Z239" s="28" t="n">
        <v>2920</v>
      </c>
      <c r="AA239" s="32" t="s">
        <v>653</v>
      </c>
      <c r="AB239" s="32" t="s">
        <v>641</v>
      </c>
      <c r="AC239" s="33" t="s">
        <v>72</v>
      </c>
      <c r="AD239" s="33" t="n">
        <f aca="false">VLOOKUP($O239,Parámetros!$B$4:$H$25,3,0)</f>
        <v>46.3856216091623</v>
      </c>
      <c r="AE239" s="33" t="n">
        <f aca="false">VLOOKUP($O239,Parámetros!$B$4:$H$25,4,0)</f>
        <v>1074.85364414012</v>
      </c>
      <c r="AF239" s="33" t="n">
        <f aca="false">VLOOKUP($O239,Parámetros!$B$4:$H$25,5,0)</f>
        <v>5.41099102083891</v>
      </c>
      <c r="AG239" s="33" t="n">
        <f aca="false">VLOOKUP($O239,Parámetros!$B$4:$H$25,6,0)</f>
        <v>1344</v>
      </c>
      <c r="AH239" s="33" t="n">
        <f aca="false">VLOOKUP($O239,Parámetros!$B$4:$H$25,7,0)</f>
        <v>1920000</v>
      </c>
      <c r="AI239" s="51" t="n">
        <v>540</v>
      </c>
      <c r="AJ239" s="52" t="n">
        <v>8.8E-008</v>
      </c>
      <c r="AK239" s="34" t="n">
        <f aca="false">AD239*V239/1000000000</f>
        <v>2.54796234479286E-005</v>
      </c>
      <c r="AL239" s="34" t="n">
        <f aca="false">AE239*V239/1000000000</f>
        <v>0.000590417141438383</v>
      </c>
      <c r="AM239" s="34" t="n">
        <f aca="false">AF239*V239/1000000000</f>
        <v>2.97225754249384E-006</v>
      </c>
      <c r="AN239" s="34" t="n">
        <f aca="false">AG239*V239/1000000000</f>
        <v>0.00073825924340425</v>
      </c>
      <c r="AO239" s="34" t="n">
        <f aca="false">AH239*V239/1000000000</f>
        <v>1.05465606200607</v>
      </c>
      <c r="AP239" s="35" t="n">
        <f aca="false">AJ239*AI239*EXP(P239*4)</f>
        <v>4.83384028419449E-005</v>
      </c>
      <c r="AQ239" s="36" t="n">
        <f aca="false">AK239/W239</f>
        <v>6.98071875285714E-008</v>
      </c>
      <c r="AR239" s="37" t="n">
        <f aca="false">AL239/W239</f>
        <v>1.61758120942023E-006</v>
      </c>
      <c r="AS239" s="37" t="n">
        <f aca="false">AM239/W239</f>
        <v>8.1431713492982E-009</v>
      </c>
      <c r="AT239" s="37" t="n">
        <f aca="false">AN239/W239</f>
        <v>2.02262806412123E-006</v>
      </c>
      <c r="AU239" s="37" t="n">
        <f aca="false">AO239/W239</f>
        <v>0.00288946866303033</v>
      </c>
      <c r="AV239" s="49" t="n">
        <f aca="false">AP239/W239</f>
        <v>1.3243398038889E-007</v>
      </c>
      <c r="AW239" s="39" t="n">
        <f aca="false">AK239*1000000</f>
        <v>25.4796234479286</v>
      </c>
      <c r="AX239" s="40" t="n">
        <f aca="false">AL239*1000000</f>
        <v>590.417141438383</v>
      </c>
      <c r="AY239" s="40" t="n">
        <f aca="false">AM239*1000000</f>
        <v>2.97225754249384</v>
      </c>
      <c r="AZ239" s="40" t="n">
        <f aca="false">AN239*1000000</f>
        <v>738.25924340425</v>
      </c>
      <c r="BA239" s="40" t="n">
        <f aca="false">AO239*1000000</f>
        <v>1054656.06200607</v>
      </c>
      <c r="BB239" s="41" t="n">
        <f aca="false">AP239*1000000</f>
        <v>48.3384028419449</v>
      </c>
      <c r="BC239" s="39" t="n">
        <f aca="false">AQ239*1000000</f>
        <v>0.0698071875285714</v>
      </c>
      <c r="BD239" s="40" t="n">
        <f aca="false">AR239*1000000</f>
        <v>1.61758120942023</v>
      </c>
      <c r="BE239" s="40" t="n">
        <f aca="false">AS239*1000000</f>
        <v>0.0081431713492982</v>
      </c>
      <c r="BF239" s="40" t="n">
        <f aca="false">AT239*1000000</f>
        <v>2.02262806412123</v>
      </c>
      <c r="BG239" s="40" t="n">
        <f aca="false">AU239*1000000</f>
        <v>2889.46866303033</v>
      </c>
      <c r="BH239" s="41" t="n">
        <f aca="false">AV239*1000000</f>
        <v>0.13243398038889</v>
      </c>
      <c r="BI239" s="0" t="n">
        <v>0.1</v>
      </c>
      <c r="BJ239" s="0" t="n">
        <f aca="false">R239*BI239</f>
        <v>54.9300032294829</v>
      </c>
      <c r="BK239" s="0" t="n">
        <v>0.1</v>
      </c>
      <c r="BL239" s="0" t="n">
        <f aca="false">AI239*BK239</f>
        <v>54</v>
      </c>
      <c r="BM239" s="45" t="n">
        <v>17.6498016718255</v>
      </c>
      <c r="BN239" s="45" t="n">
        <v>910.91550745518</v>
      </c>
      <c r="BO239" s="45" t="n">
        <v>5.31099102083891</v>
      </c>
      <c r="BP239" s="45" t="n">
        <v>537.6</v>
      </c>
      <c r="BQ239" s="45" t="n">
        <v>384000</v>
      </c>
      <c r="BR239" s="0" t="n">
        <f aca="false">AJ239*0.1</f>
        <v>8.8E-009</v>
      </c>
      <c r="BS239" s="0" t="n">
        <f aca="false">((((BJ239/R239)^2)+((BM239/AD239)^2))^(1/2))*AK239</f>
        <v>1.00242629322641E-005</v>
      </c>
      <c r="BT239" s="0" t="n">
        <f aca="false">((((BJ239/R239)^2)+((BN239/AE239)^2))^(1/2))*AL239</f>
        <v>0.00050383725107198</v>
      </c>
      <c r="BU239" s="0" t="n">
        <f aca="false">((((BJ239/R239)^2)+((BO239/AF239)^2))^(1/2))*AM239</f>
        <v>2.93242955931415E-006</v>
      </c>
      <c r="BV239" s="0" t="n">
        <f aca="false">((((BJ239/R239)^2)+((BP239/AG239)^2))^(1/2))*AN239</f>
        <v>0.00030439208396443</v>
      </c>
      <c r="BW239" s="0" t="n">
        <f aca="false">((((BJ239/R239)^2)+((BQ239/AH239)^2))^(1/2))*AO239</f>
        <v>0.235828264752781</v>
      </c>
      <c r="BX239" s="46" t="n">
        <f aca="false">((((BL239/AI239)^2)+((BR239/AJ239)^2))^(1/2))*AP239</f>
        <v>6.83608248825327E-006</v>
      </c>
    </row>
    <row r="240" customFormat="false" ht="45" hidden="false" customHeight="true" outlineLevel="0" collapsed="false">
      <c r="A240" s="24" t="n">
        <v>4.62404143571262</v>
      </c>
      <c r="B240" s="24" t="n">
        <v>-74.0962136014601</v>
      </c>
      <c r="C240" s="47" t="n">
        <v>29</v>
      </c>
      <c r="D240" s="47" t="n">
        <v>27</v>
      </c>
      <c r="E240" s="47" t="n">
        <v>2344</v>
      </c>
      <c r="F240" s="27" t="s">
        <v>654</v>
      </c>
      <c r="G240" s="28" t="s">
        <v>655</v>
      </c>
      <c r="H240" s="27" t="s">
        <v>656</v>
      </c>
      <c r="I240" s="28" t="s">
        <v>155</v>
      </c>
      <c r="J240" s="28" t="s">
        <v>65</v>
      </c>
      <c r="K240" s="28" t="n">
        <v>30</v>
      </c>
      <c r="L240" s="28"/>
      <c r="M240" s="28" t="n">
        <v>1979</v>
      </c>
      <c r="N240" s="29" t="s">
        <v>67</v>
      </c>
      <c r="O240" s="29" t="s">
        <v>68</v>
      </c>
      <c r="P240" s="30" t="n">
        <v>-0.00025800163440121</v>
      </c>
      <c r="Q240" s="31" t="n">
        <v>29748.7125</v>
      </c>
      <c r="R240" s="31" t="n">
        <v>29718.0274705136</v>
      </c>
      <c r="S240" s="29" t="s">
        <v>69</v>
      </c>
      <c r="T240" s="29"/>
      <c r="U240" s="29"/>
      <c r="V240" s="48" t="n">
        <f aca="false">IF(S240="m3_año",R240,IF(OR(O240="CG1",O240="CG3",O240="HG2"),T240,R240))</f>
        <v>29718.0274705136</v>
      </c>
      <c r="W240" s="28" t="n">
        <v>365</v>
      </c>
      <c r="X240" s="32" t="s">
        <v>98</v>
      </c>
      <c r="Y240" s="28"/>
      <c r="Z240" s="28" t="n">
        <v>2920</v>
      </c>
      <c r="AA240" s="32" t="s">
        <v>657</v>
      </c>
      <c r="AB240" s="32" t="s">
        <v>311</v>
      </c>
      <c r="AC240" s="33" t="s">
        <v>72</v>
      </c>
      <c r="AD240" s="33" t="n">
        <f aca="false">VLOOKUP($O240,Parámetros!$B$4:$H$25,3,0)</f>
        <v>46.3856216091623</v>
      </c>
      <c r="AE240" s="33" t="n">
        <f aca="false">VLOOKUP($O240,Parámetros!$B$4:$H$25,4,0)</f>
        <v>1074.85364414012</v>
      </c>
      <c r="AF240" s="33" t="n">
        <f aca="false">VLOOKUP($O240,Parámetros!$B$4:$H$25,5,0)</f>
        <v>5.41099102083891</v>
      </c>
      <c r="AG240" s="33" t="n">
        <f aca="false">VLOOKUP($O240,Parámetros!$B$4:$H$25,6,0)</f>
        <v>1344</v>
      </c>
      <c r="AH240" s="33" t="n">
        <f aca="false">VLOOKUP($O240,Parámetros!$B$4:$H$25,7,0)</f>
        <v>1920000</v>
      </c>
      <c r="AI240" s="2" t="n">
        <v>1159.09146341463</v>
      </c>
      <c r="AJ240" s="2" t="n">
        <v>0.000142</v>
      </c>
      <c r="AK240" s="34" t="n">
        <f aca="false">AD240*V240/1000000000</f>
        <v>0.00137848917721793</v>
      </c>
      <c r="AL240" s="34" t="n">
        <f aca="false">AE240*V240/1000000000</f>
        <v>0.0319425301233377</v>
      </c>
      <c r="AM240" s="34" t="n">
        <f aca="false">AF240*V240/1000000000</f>
        <v>0.000160803979799993</v>
      </c>
      <c r="AN240" s="34" t="n">
        <f aca="false">AG240*V240/1000000000</f>
        <v>0.0399410289203703</v>
      </c>
      <c r="AO240" s="34" t="n">
        <f aca="false">AH240*V240/1000000000</f>
        <v>57.0586127433861</v>
      </c>
      <c r="AP240" s="35" t="n">
        <f aca="false">AJ240*AI240*EXP(P240*4)</f>
        <v>0.164421216447075</v>
      </c>
      <c r="AQ240" s="36" t="n">
        <f aca="false">AK240/W240</f>
        <v>3.77668267730941E-006</v>
      </c>
      <c r="AR240" s="37" t="n">
        <f aca="false">AL240/W240</f>
        <v>8.75137811598294E-005</v>
      </c>
      <c r="AS240" s="37" t="n">
        <f aca="false">AM240/W240</f>
        <v>4.40558848767105E-007</v>
      </c>
      <c r="AT240" s="37" t="n">
        <f aca="false">AN240/W240</f>
        <v>0.000109427476494165</v>
      </c>
      <c r="AU240" s="37" t="n">
        <f aca="false">AO240/W240</f>
        <v>0.156324966420236</v>
      </c>
      <c r="AV240" s="49" t="n">
        <f aca="false">AP240/W240</f>
        <v>0.000450469086156371</v>
      </c>
      <c r="AW240" s="39" t="n">
        <f aca="false">AK240*1000000</f>
        <v>1378.48917721793</v>
      </c>
      <c r="AX240" s="40" t="n">
        <f aca="false">AL240*1000000</f>
        <v>31942.5301233377</v>
      </c>
      <c r="AY240" s="40" t="n">
        <f aca="false">AM240*1000000</f>
        <v>160.803979799993</v>
      </c>
      <c r="AZ240" s="40" t="n">
        <f aca="false">AN240*1000000</f>
        <v>39941.0289203703</v>
      </c>
      <c r="BA240" s="40" t="n">
        <f aca="false">AO240*1000000</f>
        <v>57058612.7433861</v>
      </c>
      <c r="BB240" s="41" t="n">
        <f aca="false">AP240*1000000</f>
        <v>164421.216447075</v>
      </c>
      <c r="BC240" s="39" t="n">
        <f aca="false">AQ240*1000000</f>
        <v>3.77668267730941</v>
      </c>
      <c r="BD240" s="40" t="n">
        <f aca="false">AR240*1000000</f>
        <v>87.5137811598294</v>
      </c>
      <c r="BE240" s="40" t="n">
        <f aca="false">AS240*1000000</f>
        <v>0.440558848767105</v>
      </c>
      <c r="BF240" s="40" t="n">
        <f aca="false">AT240*1000000</f>
        <v>109.427476494165</v>
      </c>
      <c r="BG240" s="40" t="n">
        <f aca="false">AU240*1000000</f>
        <v>156324.966420236</v>
      </c>
      <c r="BH240" s="41" t="n">
        <f aca="false">AV240*1000000</f>
        <v>450.469086156371</v>
      </c>
      <c r="BI240" s="0" t="n">
        <v>0.1</v>
      </c>
      <c r="BJ240" s="0" t="n">
        <f aca="false">R240*BI240</f>
        <v>2971.80274705136</v>
      </c>
      <c r="BK240" s="0" t="n">
        <v>0.1</v>
      </c>
      <c r="BL240" s="0" t="n">
        <f aca="false">AI240*BK240</f>
        <v>115.909146341463</v>
      </c>
      <c r="BM240" s="45" t="n">
        <v>17.6498016718255</v>
      </c>
      <c r="BN240" s="45" t="n">
        <v>910.91550745518</v>
      </c>
      <c r="BO240" s="45" t="n">
        <v>5.31099102083891</v>
      </c>
      <c r="BP240" s="45" t="n">
        <v>537.6</v>
      </c>
      <c r="BQ240" s="45" t="n">
        <v>384000</v>
      </c>
      <c r="BR240" s="0" t="n">
        <f aca="false">AJ240*0.1</f>
        <v>1.42E-005</v>
      </c>
      <c r="BS240" s="0" t="n">
        <f aca="false">((((BJ240/R240)^2)+((BM240/AD240)^2))^(1/2))*AK240</f>
        <v>0.00054232897083243</v>
      </c>
      <c r="BT240" s="0" t="n">
        <f aca="false">((((BJ240/R240)^2)+((BN240/AE240)^2))^(1/2))*AL240</f>
        <v>0.0272584168718719</v>
      </c>
      <c r="BU240" s="0" t="n">
        <f aca="false">((((BJ240/R240)^2)+((BO240/AF240)^2))^(1/2))*AM240</f>
        <v>0.000158649220963944</v>
      </c>
      <c r="BV240" s="0" t="n">
        <f aca="false">((((BJ240/R240)^2)+((BP240/AG240)^2))^(1/2))*AN240</f>
        <v>0.0164681081034536</v>
      </c>
      <c r="BW240" s="0" t="n">
        <f aca="false">((((BJ240/R240)^2)+((BQ240/AH240)^2))^(1/2))*AO240</f>
        <v>12.7586936796047</v>
      </c>
      <c r="BX240" s="46" t="n">
        <f aca="false">((((BL240/AI240)^2)+((BR240/AJ240)^2))^(1/2))*AP240</f>
        <v>0.0232526714241336</v>
      </c>
    </row>
    <row r="241" customFormat="false" ht="15" hidden="false" customHeight="true" outlineLevel="0" collapsed="false">
      <c r="A241" s="24" t="n">
        <v>4.62223540215474</v>
      </c>
      <c r="B241" s="24" t="n">
        <v>-74.1019709442995</v>
      </c>
      <c r="C241" s="47" t="n">
        <v>29</v>
      </c>
      <c r="D241" s="47" t="n">
        <v>26</v>
      </c>
      <c r="E241" s="47" t="n">
        <v>2331</v>
      </c>
      <c r="F241" s="27" t="s">
        <v>658</v>
      </c>
      <c r="G241" s="28" t="s">
        <v>638</v>
      </c>
      <c r="H241" s="27" t="s">
        <v>659</v>
      </c>
      <c r="I241" s="28" t="s">
        <v>155</v>
      </c>
      <c r="J241" s="28" t="s">
        <v>76</v>
      </c>
      <c r="K241" s="55"/>
      <c r="L241" s="55"/>
      <c r="M241" s="28" t="n">
        <v>1995</v>
      </c>
      <c r="N241" s="29" t="s">
        <v>67</v>
      </c>
      <c r="O241" s="29" t="s">
        <v>415</v>
      </c>
      <c r="P241" s="53" t="n">
        <v>0.01</v>
      </c>
      <c r="Q241" s="31" t="n">
        <v>20956</v>
      </c>
      <c r="R241" s="31" t="n">
        <v>21811.2305839757</v>
      </c>
      <c r="S241" s="29" t="s">
        <v>69</v>
      </c>
      <c r="T241" s="29"/>
      <c r="U241" s="29"/>
      <c r="V241" s="48" t="n">
        <f aca="false">IF(S241="m3_año",R241,IF(OR(O241="CG1",O241="CG3",O241="HG2"),T241,R241))</f>
        <v>21811.2305839757</v>
      </c>
      <c r="W241" s="28" t="n">
        <v>365</v>
      </c>
      <c r="X241" s="54"/>
      <c r="Y241" s="28"/>
      <c r="Z241" s="28" t="n">
        <v>8760</v>
      </c>
      <c r="AA241" s="32" t="s">
        <v>660</v>
      </c>
      <c r="AB241" s="32" t="s">
        <v>641</v>
      </c>
      <c r="AC241" s="33" t="s">
        <v>72</v>
      </c>
      <c r="AD241" s="33" t="n">
        <f aca="false">VLOOKUP($O241,Parámetros!$B$4:$H$25,3,0)</f>
        <v>196.356974196937</v>
      </c>
      <c r="AE241" s="33" t="n">
        <f aca="false">VLOOKUP($O241,Parámetros!$B$4:$H$25,4,0)</f>
        <v>1220.72799074218</v>
      </c>
      <c r="AF241" s="33" t="n">
        <f aca="false">VLOOKUP($O241,Parámetros!$B$4:$H$25,5,0)</f>
        <v>0.1</v>
      </c>
      <c r="AG241" s="33" t="n">
        <f aca="false">VLOOKUP($O241,Parámetros!$B$4:$H$25,6,0)</f>
        <v>640</v>
      </c>
      <c r="AH241" s="33" t="n">
        <f aca="false">VLOOKUP($O241,Parámetros!$B$4:$H$25,7,0)</f>
        <v>1920000</v>
      </c>
      <c r="AI241" s="2" t="n">
        <v>95073.8272033899</v>
      </c>
      <c r="AJ241" s="2" t="n">
        <v>2.57418E-006</v>
      </c>
      <c r="AK241" s="34" t="n">
        <f aca="false">AD241*V241/1000000000</f>
        <v>0.00428278724098116</v>
      </c>
      <c r="AL241" s="34" t="n">
        <f aca="false">AE241*V241/1000000000</f>
        <v>0.026625579686391</v>
      </c>
      <c r="AM241" s="34" t="n">
        <f aca="false">AF241*V241/1000000000</f>
        <v>2.18112305839757E-006</v>
      </c>
      <c r="AN241" s="34" t="n">
        <f aca="false">AG241*V241/1000000000</f>
        <v>0.0139591875737444</v>
      </c>
      <c r="AO241" s="34" t="n">
        <f aca="false">AH241*V241/1000000000</f>
        <v>41.8775627212334</v>
      </c>
      <c r="AP241" s="35" t="n">
        <f aca="false">AJ241*AI241*EXP(P241*4)</f>
        <v>0.254725056851527</v>
      </c>
      <c r="AQ241" s="36" t="n">
        <f aca="false">AK241/W241</f>
        <v>1.1733663673921E-005</v>
      </c>
      <c r="AR241" s="37" t="n">
        <f aca="false">AL241/W241</f>
        <v>7.29467936613453E-005</v>
      </c>
      <c r="AS241" s="37" t="n">
        <f aca="false">AM241/W241</f>
        <v>5.97567961204814E-009</v>
      </c>
      <c r="AT241" s="37" t="n">
        <f aca="false">AN241/W241</f>
        <v>3.82443495171081E-005</v>
      </c>
      <c r="AU241" s="37" t="n">
        <f aca="false">AO241/W241</f>
        <v>0.114733048551324</v>
      </c>
      <c r="AV241" s="49" t="n">
        <f aca="false">AP241/W241</f>
        <v>0.000697876868086375</v>
      </c>
      <c r="AW241" s="39" t="n">
        <f aca="false">AK241*1000000</f>
        <v>4282.78724098116</v>
      </c>
      <c r="AX241" s="40" t="n">
        <f aca="false">AL241*1000000</f>
        <v>26625.579686391</v>
      </c>
      <c r="AY241" s="40" t="n">
        <f aca="false">AM241*1000000</f>
        <v>2.18112305839757</v>
      </c>
      <c r="AZ241" s="40" t="n">
        <f aca="false">AN241*1000000</f>
        <v>13959.1875737444</v>
      </c>
      <c r="BA241" s="40" t="n">
        <f aca="false">AO241*1000000</f>
        <v>41877562.7212334</v>
      </c>
      <c r="BB241" s="41" t="n">
        <f aca="false">AP241*1000000</f>
        <v>254725.056851527</v>
      </c>
      <c r="BC241" s="39" t="n">
        <f aca="false">AQ241*1000000</f>
        <v>11.733663673921</v>
      </c>
      <c r="BD241" s="40" t="n">
        <f aca="false">AR241*1000000</f>
        <v>72.9467936613453</v>
      </c>
      <c r="BE241" s="40" t="n">
        <f aca="false">AS241*1000000</f>
        <v>0.00597567961204814</v>
      </c>
      <c r="BF241" s="40" t="n">
        <f aca="false">AT241*1000000</f>
        <v>38.2443495171081</v>
      </c>
      <c r="BG241" s="40" t="n">
        <f aca="false">AU241*1000000</f>
        <v>114733.048551324</v>
      </c>
      <c r="BH241" s="41" t="n">
        <f aca="false">AV241*1000000</f>
        <v>697.876868086375</v>
      </c>
      <c r="BI241" s="0" t="n">
        <v>0.1</v>
      </c>
      <c r="BJ241" s="0" t="n">
        <f aca="false">R241*BI241</f>
        <v>2181.12305839757</v>
      </c>
      <c r="BK241" s="0" t="n">
        <v>0.1</v>
      </c>
      <c r="BL241" s="0" t="n">
        <f aca="false">AI241*BK241</f>
        <v>9507.38272033899</v>
      </c>
      <c r="BM241" s="45" t="n">
        <v>187.562005220738</v>
      </c>
      <c r="BN241" s="45" t="n">
        <v>1012.03746873145</v>
      </c>
      <c r="BO241" s="45" t="n">
        <v>0</v>
      </c>
      <c r="BP241" s="45" t="n">
        <v>256</v>
      </c>
      <c r="BQ241" s="45" t="n">
        <v>384000</v>
      </c>
      <c r="BR241" s="0" t="n">
        <f aca="false">AJ241*0.1</f>
        <v>2.57418E-007</v>
      </c>
      <c r="BS241" s="0" t="n">
        <f aca="false">((((BJ241/R241)^2)+((BM241/AD241)^2))^(1/2))*AK241</f>
        <v>0.00411331511154865</v>
      </c>
      <c r="BT241" s="0" t="n">
        <f aca="false">((((BJ241/R241)^2)+((BN241/AE241)^2))^(1/2))*AL241</f>
        <v>0.0222337826914913</v>
      </c>
      <c r="BU241" s="0" t="n">
        <f aca="false">((((BJ241/R241)^2)+((BO241/AF241)^2))^(1/2))*AM241</f>
        <v>2.18112305839757E-007</v>
      </c>
      <c r="BV241" s="0" t="n">
        <f aca="false">((((BJ241/R241)^2)+((BP241/AG241)^2))^(1/2))*AN241</f>
        <v>0.00575552048143579</v>
      </c>
      <c r="BW241" s="0" t="n">
        <f aca="false">((((BJ241/R241)^2)+((BQ241/AH241)^2))^(1/2))*AO241</f>
        <v>9.36410769766888</v>
      </c>
      <c r="BX241" s="46" t="n">
        <f aca="false">((((BL241/AI241)^2)+((BR241/AJ241)^2))^(1/2))*AP241</f>
        <v>0.0360235630075687</v>
      </c>
    </row>
    <row r="242" customFormat="false" ht="15" hidden="false" customHeight="true" outlineLevel="0" collapsed="false">
      <c r="A242" s="24" t="n">
        <v>4.62223540215474</v>
      </c>
      <c r="B242" s="24" t="n">
        <v>-74.1019709442995</v>
      </c>
      <c r="C242" s="47" t="n">
        <v>29</v>
      </c>
      <c r="D242" s="47" t="n">
        <v>26</v>
      </c>
      <c r="E242" s="47" t="n">
        <v>2331</v>
      </c>
      <c r="F242" s="27" t="s">
        <v>658</v>
      </c>
      <c r="G242" s="28" t="s">
        <v>638</v>
      </c>
      <c r="H242" s="27" t="s">
        <v>659</v>
      </c>
      <c r="I242" s="28" t="s">
        <v>155</v>
      </c>
      <c r="J242" s="28" t="s">
        <v>76</v>
      </c>
      <c r="K242" s="55"/>
      <c r="L242" s="55"/>
      <c r="M242" s="28" t="n">
        <v>1995</v>
      </c>
      <c r="N242" s="29" t="s">
        <v>67</v>
      </c>
      <c r="O242" s="29" t="s">
        <v>415</v>
      </c>
      <c r="P242" s="53" t="n">
        <v>0.01</v>
      </c>
      <c r="Q242" s="31" t="n">
        <v>20956</v>
      </c>
      <c r="R242" s="31" t="n">
        <v>21811.2305839757</v>
      </c>
      <c r="S242" s="29" t="s">
        <v>69</v>
      </c>
      <c r="T242" s="29"/>
      <c r="U242" s="29"/>
      <c r="V242" s="48" t="n">
        <f aca="false">IF(S242="m3_año",R242,IF(OR(O242="CG1",O242="CG3",O242="HG2"),T242,R242))</f>
        <v>21811.2305839757</v>
      </c>
      <c r="W242" s="28" t="n">
        <v>365</v>
      </c>
      <c r="X242" s="54"/>
      <c r="Y242" s="28"/>
      <c r="Z242" s="28" t="n">
        <v>8760</v>
      </c>
      <c r="AA242" s="32" t="s">
        <v>660</v>
      </c>
      <c r="AB242" s="32" t="s">
        <v>641</v>
      </c>
      <c r="AC242" s="33" t="s">
        <v>72</v>
      </c>
      <c r="AD242" s="33" t="n">
        <f aca="false">VLOOKUP($O242,Parámetros!$B$4:$H$25,3,0)</f>
        <v>196.356974196937</v>
      </c>
      <c r="AE242" s="33" t="n">
        <f aca="false">VLOOKUP($O242,Parámetros!$B$4:$H$25,4,0)</f>
        <v>1220.72799074218</v>
      </c>
      <c r="AF242" s="33" t="n">
        <f aca="false">VLOOKUP($O242,Parámetros!$B$4:$H$25,5,0)</f>
        <v>0.1</v>
      </c>
      <c r="AG242" s="33" t="n">
        <f aca="false">VLOOKUP($O242,Parámetros!$B$4:$H$25,6,0)</f>
        <v>640</v>
      </c>
      <c r="AH242" s="33" t="n">
        <f aca="false">VLOOKUP($O242,Parámetros!$B$4:$H$25,7,0)</f>
        <v>1920000</v>
      </c>
      <c r="AI242" s="2" t="n">
        <v>95073.8272033899</v>
      </c>
      <c r="AJ242" s="2" t="n">
        <v>2.57418E-006</v>
      </c>
      <c r="AK242" s="34" t="n">
        <f aca="false">AD242*V242/1000000000</f>
        <v>0.00428278724098116</v>
      </c>
      <c r="AL242" s="34" t="n">
        <f aca="false">AE242*V242/1000000000</f>
        <v>0.026625579686391</v>
      </c>
      <c r="AM242" s="34" t="n">
        <f aca="false">AF242*V242/1000000000</f>
        <v>2.18112305839757E-006</v>
      </c>
      <c r="AN242" s="34" t="n">
        <f aca="false">AG242*V242/1000000000</f>
        <v>0.0139591875737444</v>
      </c>
      <c r="AO242" s="34" t="n">
        <f aca="false">AH242*V242/1000000000</f>
        <v>41.8775627212334</v>
      </c>
      <c r="AP242" s="35" t="n">
        <f aca="false">AJ242*AI242*EXP(P242*4)</f>
        <v>0.254725056851527</v>
      </c>
      <c r="AQ242" s="36" t="n">
        <f aca="false">AK242/W242</f>
        <v>1.1733663673921E-005</v>
      </c>
      <c r="AR242" s="37" t="n">
        <f aca="false">AL242/W242</f>
        <v>7.29467936613453E-005</v>
      </c>
      <c r="AS242" s="37" t="n">
        <f aca="false">AM242/W242</f>
        <v>5.97567961204814E-009</v>
      </c>
      <c r="AT242" s="37" t="n">
        <f aca="false">AN242/W242</f>
        <v>3.82443495171081E-005</v>
      </c>
      <c r="AU242" s="37" t="n">
        <f aca="false">AO242/W242</f>
        <v>0.114733048551324</v>
      </c>
      <c r="AV242" s="49" t="n">
        <f aca="false">AP242/W242</f>
        <v>0.000697876868086375</v>
      </c>
      <c r="AW242" s="39" t="n">
        <f aca="false">AK242*1000000</f>
        <v>4282.78724098116</v>
      </c>
      <c r="AX242" s="40" t="n">
        <f aca="false">AL242*1000000</f>
        <v>26625.579686391</v>
      </c>
      <c r="AY242" s="40" t="n">
        <f aca="false">AM242*1000000</f>
        <v>2.18112305839757</v>
      </c>
      <c r="AZ242" s="40" t="n">
        <f aca="false">AN242*1000000</f>
        <v>13959.1875737444</v>
      </c>
      <c r="BA242" s="40" t="n">
        <f aca="false">AO242*1000000</f>
        <v>41877562.7212334</v>
      </c>
      <c r="BB242" s="41" t="n">
        <f aca="false">AP242*1000000</f>
        <v>254725.056851527</v>
      </c>
      <c r="BC242" s="39" t="n">
        <f aca="false">AQ242*1000000</f>
        <v>11.733663673921</v>
      </c>
      <c r="BD242" s="40" t="n">
        <f aca="false">AR242*1000000</f>
        <v>72.9467936613453</v>
      </c>
      <c r="BE242" s="40" t="n">
        <f aca="false">AS242*1000000</f>
        <v>0.00597567961204814</v>
      </c>
      <c r="BF242" s="40" t="n">
        <f aca="false">AT242*1000000</f>
        <v>38.2443495171081</v>
      </c>
      <c r="BG242" s="40" t="n">
        <f aca="false">AU242*1000000</f>
        <v>114733.048551324</v>
      </c>
      <c r="BH242" s="41" t="n">
        <f aca="false">AV242*1000000</f>
        <v>697.876868086375</v>
      </c>
      <c r="BI242" s="0" t="n">
        <v>0.1</v>
      </c>
      <c r="BJ242" s="0" t="n">
        <f aca="false">R242*BI242</f>
        <v>2181.12305839757</v>
      </c>
      <c r="BK242" s="0" t="n">
        <v>0.1</v>
      </c>
      <c r="BL242" s="0" t="n">
        <f aca="false">AI242*BK242</f>
        <v>9507.38272033899</v>
      </c>
      <c r="BM242" s="45" t="n">
        <v>187.562005220738</v>
      </c>
      <c r="BN242" s="45" t="n">
        <v>1012.03746873145</v>
      </c>
      <c r="BO242" s="45" t="n">
        <v>0</v>
      </c>
      <c r="BP242" s="45" t="n">
        <v>256</v>
      </c>
      <c r="BQ242" s="45" t="n">
        <v>384000</v>
      </c>
      <c r="BR242" s="0" t="n">
        <f aca="false">AJ242*0.1</f>
        <v>2.57418E-007</v>
      </c>
      <c r="BS242" s="0" t="n">
        <f aca="false">((((BJ242/R242)^2)+((BM242/AD242)^2))^(1/2))*AK242</f>
        <v>0.00411331511154865</v>
      </c>
      <c r="BT242" s="0" t="n">
        <f aca="false">((((BJ242/R242)^2)+((BN242/AE242)^2))^(1/2))*AL242</f>
        <v>0.0222337826914913</v>
      </c>
      <c r="BU242" s="0" t="n">
        <f aca="false">((((BJ242/R242)^2)+((BO242/AF242)^2))^(1/2))*AM242</f>
        <v>2.18112305839757E-007</v>
      </c>
      <c r="BV242" s="0" t="n">
        <f aca="false">((((BJ242/R242)^2)+((BP242/AG242)^2))^(1/2))*AN242</f>
        <v>0.00575552048143579</v>
      </c>
      <c r="BW242" s="0" t="n">
        <f aca="false">((((BJ242/R242)^2)+((BQ242/AH242)^2))^(1/2))*AO242</f>
        <v>9.36410769766888</v>
      </c>
      <c r="BX242" s="46" t="n">
        <f aca="false">((((BL242/AI242)^2)+((BR242/AJ242)^2))^(1/2))*AP242</f>
        <v>0.0360235630075687</v>
      </c>
    </row>
    <row r="243" customFormat="false" ht="30" hidden="false" customHeight="true" outlineLevel="0" collapsed="false">
      <c r="A243" s="24" t="n">
        <v>4.6249474969104</v>
      </c>
      <c r="B243" s="24" t="n">
        <v>-74.1092973726446</v>
      </c>
      <c r="C243" s="47" t="n">
        <v>28</v>
      </c>
      <c r="D243" s="47" t="n">
        <v>27</v>
      </c>
      <c r="E243" s="47" t="n">
        <v>1850</v>
      </c>
      <c r="F243" s="27" t="s">
        <v>661</v>
      </c>
      <c r="G243" s="28" t="s">
        <v>662</v>
      </c>
      <c r="H243" s="27" t="s">
        <v>663</v>
      </c>
      <c r="I243" s="28" t="s">
        <v>155</v>
      </c>
      <c r="J243" s="28" t="s">
        <v>76</v>
      </c>
      <c r="K243" s="28" t="n">
        <v>200</v>
      </c>
      <c r="L243" s="28"/>
      <c r="M243" s="28" t="n">
        <v>2007</v>
      </c>
      <c r="N243" s="29" t="s">
        <v>67</v>
      </c>
      <c r="O243" s="29" t="s">
        <v>145</v>
      </c>
      <c r="P243" s="50" t="n">
        <v>0.0119278052318739</v>
      </c>
      <c r="Q243" s="31" t="n">
        <v>23172</v>
      </c>
      <c r="R243" s="31" t="n">
        <v>24304.3628203169</v>
      </c>
      <c r="S243" s="29" t="s">
        <v>69</v>
      </c>
      <c r="T243" s="29"/>
      <c r="U243" s="29"/>
      <c r="V243" s="48" t="n">
        <f aca="false">IF(S243="m3_año",R243,IF(OR(O243="CG1",O243="CG3",O243="HG2"),T243,R243))</f>
        <v>24304.3628203169</v>
      </c>
      <c r="W243" s="28" t="n">
        <v>365</v>
      </c>
      <c r="X243" s="32" t="s">
        <v>98</v>
      </c>
      <c r="Y243" s="28"/>
      <c r="Z243" s="28" t="n">
        <v>2920</v>
      </c>
      <c r="AA243" s="32" t="s">
        <v>664</v>
      </c>
      <c r="AB243" s="32" t="s">
        <v>665</v>
      </c>
      <c r="AC243" s="33" t="s">
        <v>72</v>
      </c>
      <c r="AD243" s="33" t="n">
        <f aca="false">VLOOKUP($O243,Parámetros!$B$4:$H$25,3,0)</f>
        <v>196.356974196937</v>
      </c>
      <c r="AE243" s="33" t="n">
        <f aca="false">VLOOKUP($O243,Parámetros!$B$4:$H$25,4,0)</f>
        <v>1220.72799074218</v>
      </c>
      <c r="AF243" s="33" t="n">
        <f aca="false">VLOOKUP($O243,Parámetros!$B$4:$H$25,5,0)</f>
        <v>69.6558973259153</v>
      </c>
      <c r="AG243" s="33" t="n">
        <f aca="false">VLOOKUP($O243,Parámetros!$B$4:$H$25,6,0)</f>
        <v>640</v>
      </c>
      <c r="AH243" s="33" t="n">
        <f aca="false">VLOOKUP($O243,Parámetros!$B$4:$H$25,7,0)</f>
        <v>1920000</v>
      </c>
      <c r="AI243" s="2" t="n">
        <v>26143.9814814815</v>
      </c>
      <c r="AJ243" s="2" t="n">
        <v>3E-008</v>
      </c>
      <c r="AK243" s="34" t="n">
        <f aca="false">AD243*V243/1000000000</f>
        <v>0.00477233114318196</v>
      </c>
      <c r="AL243" s="34" t="n">
        <f aca="false">AE243*V243/1000000000</f>
        <v>0.0296690159919144</v>
      </c>
      <c r="AM243" s="34" t="n">
        <f aca="false">AF243*V243/1000000000</f>
        <v>0.00169294220118379</v>
      </c>
      <c r="AN243" s="34" t="n">
        <f aca="false">AG243*V243/1000000000</f>
        <v>0.0155547922050028</v>
      </c>
      <c r="AO243" s="34" t="n">
        <f aca="false">AH243*V243/1000000000</f>
        <v>46.6643766150084</v>
      </c>
      <c r="AP243" s="35" t="n">
        <f aca="false">AJ243*AI243*EXP(P243*4)</f>
        <v>0.000822647347868425</v>
      </c>
      <c r="AQ243" s="36" t="n">
        <f aca="false">AK243/W243</f>
        <v>1.30748798443341E-005</v>
      </c>
      <c r="AR243" s="37" t="n">
        <f aca="false">AL243/W243</f>
        <v>8.12849753203134E-005</v>
      </c>
      <c r="AS243" s="37" t="n">
        <f aca="false">AM243/W243</f>
        <v>4.63819781146243E-006</v>
      </c>
      <c r="AT243" s="37" t="n">
        <f aca="false">AN243/W243</f>
        <v>4.26158690548022E-005</v>
      </c>
      <c r="AU243" s="37" t="n">
        <f aca="false">AO243/W243</f>
        <v>0.127847607164407</v>
      </c>
      <c r="AV243" s="49" t="n">
        <f aca="false">AP243/W243</f>
        <v>2.25382835032445E-006</v>
      </c>
      <c r="AW243" s="39" t="n">
        <f aca="false">AK243*1000000</f>
        <v>4772.33114318196</v>
      </c>
      <c r="AX243" s="40" t="n">
        <f aca="false">AL243*1000000</f>
        <v>29669.0159919144</v>
      </c>
      <c r="AY243" s="40" t="n">
        <f aca="false">AM243*1000000</f>
        <v>1692.94220118379</v>
      </c>
      <c r="AZ243" s="40" t="n">
        <f aca="false">AN243*1000000</f>
        <v>15554.7922050028</v>
      </c>
      <c r="BA243" s="40" t="n">
        <f aca="false">AO243*1000000</f>
        <v>46664376.6150084</v>
      </c>
      <c r="BB243" s="41" t="n">
        <f aca="false">AP243*1000000</f>
        <v>822.647347868425</v>
      </c>
      <c r="BC243" s="39" t="n">
        <f aca="false">AQ243*1000000</f>
        <v>13.0748798443341</v>
      </c>
      <c r="BD243" s="40" t="n">
        <f aca="false">AR243*1000000</f>
        <v>81.2849753203134</v>
      </c>
      <c r="BE243" s="40" t="n">
        <f aca="false">AS243*1000000</f>
        <v>4.63819781146243</v>
      </c>
      <c r="BF243" s="40" t="n">
        <f aca="false">AT243*1000000</f>
        <v>42.6158690548022</v>
      </c>
      <c r="BG243" s="40" t="n">
        <f aca="false">AU243*1000000</f>
        <v>127847.607164407</v>
      </c>
      <c r="BH243" s="41" t="n">
        <f aca="false">AV243*1000000</f>
        <v>2.25382835032445</v>
      </c>
      <c r="BI243" s="0" t="n">
        <v>0.1</v>
      </c>
      <c r="BJ243" s="0" t="n">
        <f aca="false">R243*BI243</f>
        <v>2430.43628203169</v>
      </c>
      <c r="BK243" s="0" t="n">
        <v>0.1</v>
      </c>
      <c r="BL243" s="0" t="n">
        <f aca="false">AI243*BK243</f>
        <v>2614.39814814815</v>
      </c>
      <c r="BM243" s="45" t="n">
        <v>187.562005220738</v>
      </c>
      <c r="BN243" s="45" t="n">
        <v>1012.03746873145</v>
      </c>
      <c r="BO243" s="45" t="n">
        <v>69.5558973259153</v>
      </c>
      <c r="BP243" s="45" t="n">
        <v>256</v>
      </c>
      <c r="BQ243" s="45" t="n">
        <v>384000</v>
      </c>
      <c r="BR243" s="0" t="n">
        <f aca="false">AJ243*0.1</f>
        <v>3E-009</v>
      </c>
      <c r="BS243" s="0" t="n">
        <f aca="false">((((BJ243/R243)^2)+((BM243/AD243)^2))^(1/2))*AK243</f>
        <v>0.00458348750568975</v>
      </c>
      <c r="BT243" s="0" t="n">
        <f aca="false">((((BJ243/R243)^2)+((BN243/AE243)^2))^(1/2))*AL243</f>
        <v>0.024775214737269</v>
      </c>
      <c r="BU243" s="0" t="n">
        <f aca="false">((((BJ243/R243)^2)+((BO243/AF243)^2))^(1/2))*AM243</f>
        <v>0.00169896749828734</v>
      </c>
      <c r="BV243" s="0" t="n">
        <f aca="false">((((BJ243/R243)^2)+((BP243/AG243)^2))^(1/2))*AN243</f>
        <v>0.00641340512457609</v>
      </c>
      <c r="BW243" s="0" t="n">
        <f aca="false">((((BJ243/R243)^2)+((BQ243/AH243)^2))^(1/2))*AO243</f>
        <v>10.434471823881</v>
      </c>
      <c r="BX243" s="46" t="n">
        <f aca="false">((((BL243/AI243)^2)+((BR243/AJ243)^2))^(1/2))*AP243</f>
        <v>0.000116339903640578</v>
      </c>
    </row>
    <row r="244" customFormat="false" ht="30" hidden="false" customHeight="true" outlineLevel="0" collapsed="false">
      <c r="A244" s="24" t="n">
        <v>4.6249474969104</v>
      </c>
      <c r="B244" s="24" t="n">
        <v>-74.1092973726446</v>
      </c>
      <c r="C244" s="47" t="n">
        <v>28</v>
      </c>
      <c r="D244" s="47" t="n">
        <v>27</v>
      </c>
      <c r="E244" s="47" t="n">
        <v>1850</v>
      </c>
      <c r="F244" s="27" t="s">
        <v>661</v>
      </c>
      <c r="G244" s="28" t="s">
        <v>662</v>
      </c>
      <c r="H244" s="27" t="s">
        <v>663</v>
      </c>
      <c r="I244" s="28" t="s">
        <v>155</v>
      </c>
      <c r="J244" s="28" t="s">
        <v>76</v>
      </c>
      <c r="K244" s="28" t="n">
        <v>200</v>
      </c>
      <c r="L244" s="28"/>
      <c r="M244" s="28" t="n">
        <v>1995</v>
      </c>
      <c r="N244" s="29" t="s">
        <v>67</v>
      </c>
      <c r="O244" s="29" t="s">
        <v>145</v>
      </c>
      <c r="P244" s="50" t="n">
        <v>0.0119278052318739</v>
      </c>
      <c r="Q244" s="31" t="n">
        <v>23172</v>
      </c>
      <c r="R244" s="31" t="n">
        <v>24304.3628203169</v>
      </c>
      <c r="S244" s="29" t="s">
        <v>69</v>
      </c>
      <c r="T244" s="29"/>
      <c r="U244" s="29"/>
      <c r="V244" s="48" t="n">
        <f aca="false">IF(S244="m3_año",R244,IF(OR(O244="CG1",O244="CG3",O244="HG2"),T244,R244))</f>
        <v>24304.3628203169</v>
      </c>
      <c r="W244" s="28" t="n">
        <v>365</v>
      </c>
      <c r="X244" s="32" t="s">
        <v>98</v>
      </c>
      <c r="Y244" s="28"/>
      <c r="Z244" s="28" t="n">
        <v>2920</v>
      </c>
      <c r="AA244" s="32" t="s">
        <v>664</v>
      </c>
      <c r="AB244" s="32" t="s">
        <v>665</v>
      </c>
      <c r="AC244" s="33" t="s">
        <v>72</v>
      </c>
      <c r="AD244" s="33" t="n">
        <f aca="false">VLOOKUP($O244,Parámetros!$B$4:$H$25,3,0)</f>
        <v>196.356974196937</v>
      </c>
      <c r="AE244" s="33" t="n">
        <f aca="false">VLOOKUP($O244,Parámetros!$B$4:$H$25,4,0)</f>
        <v>1220.72799074218</v>
      </c>
      <c r="AF244" s="33" t="n">
        <f aca="false">VLOOKUP($O244,Parámetros!$B$4:$H$25,5,0)</f>
        <v>69.6558973259153</v>
      </c>
      <c r="AG244" s="33" t="n">
        <f aca="false">VLOOKUP($O244,Parámetros!$B$4:$H$25,6,0)</f>
        <v>640</v>
      </c>
      <c r="AH244" s="33" t="n">
        <f aca="false">VLOOKUP($O244,Parámetros!$B$4:$H$25,7,0)</f>
        <v>1920000</v>
      </c>
      <c r="AI244" s="2" t="n">
        <v>2.98030327868852</v>
      </c>
      <c r="AJ244" s="2" t="n">
        <v>1.362E-005</v>
      </c>
      <c r="AK244" s="34" t="n">
        <f aca="false">AD244*V244/1000000000</f>
        <v>0.00477233114318196</v>
      </c>
      <c r="AL244" s="34" t="n">
        <f aca="false">AE244*V244/1000000000</f>
        <v>0.0296690159919144</v>
      </c>
      <c r="AM244" s="34" t="n">
        <f aca="false">AF244*V244/1000000000</f>
        <v>0.00169294220118379</v>
      </c>
      <c r="AN244" s="34" t="n">
        <f aca="false">AG244*V244/1000000000</f>
        <v>0.0155547922050028</v>
      </c>
      <c r="AO244" s="34" t="n">
        <f aca="false">AH244*V244/1000000000</f>
        <v>46.6643766150084</v>
      </c>
      <c r="AP244" s="35" t="n">
        <f aca="false">AJ244*AI244*EXP(P244*4)</f>
        <v>4.25753560055941E-005</v>
      </c>
      <c r="AQ244" s="36" t="n">
        <f aca="false">AK244/W244</f>
        <v>1.30748798443341E-005</v>
      </c>
      <c r="AR244" s="37" t="n">
        <f aca="false">AL244/W244</f>
        <v>8.12849753203134E-005</v>
      </c>
      <c r="AS244" s="37" t="n">
        <f aca="false">AM244/W244</f>
        <v>4.63819781146243E-006</v>
      </c>
      <c r="AT244" s="37" t="n">
        <f aca="false">AN244/W244</f>
        <v>4.26158690548022E-005</v>
      </c>
      <c r="AU244" s="37" t="n">
        <f aca="false">AO244/W244</f>
        <v>0.127847607164407</v>
      </c>
      <c r="AV244" s="49" t="n">
        <f aca="false">AP244/W244</f>
        <v>1.1664481097423E-007</v>
      </c>
      <c r="AW244" s="39" t="n">
        <f aca="false">AK244*1000000</f>
        <v>4772.33114318196</v>
      </c>
      <c r="AX244" s="40" t="n">
        <f aca="false">AL244*1000000</f>
        <v>29669.0159919144</v>
      </c>
      <c r="AY244" s="40" t="n">
        <f aca="false">AM244*1000000</f>
        <v>1692.94220118379</v>
      </c>
      <c r="AZ244" s="40" t="n">
        <f aca="false">AN244*1000000</f>
        <v>15554.7922050028</v>
      </c>
      <c r="BA244" s="40" t="n">
        <f aca="false">AO244*1000000</f>
        <v>46664376.6150084</v>
      </c>
      <c r="BB244" s="41" t="n">
        <f aca="false">AP244*1000000</f>
        <v>42.5753560055941</v>
      </c>
      <c r="BC244" s="39" t="n">
        <f aca="false">AQ244*1000000</f>
        <v>13.0748798443341</v>
      </c>
      <c r="BD244" s="40" t="n">
        <f aca="false">AR244*1000000</f>
        <v>81.2849753203134</v>
      </c>
      <c r="BE244" s="40" t="n">
        <f aca="false">AS244*1000000</f>
        <v>4.63819781146243</v>
      </c>
      <c r="BF244" s="40" t="n">
        <f aca="false">AT244*1000000</f>
        <v>42.6158690548022</v>
      </c>
      <c r="BG244" s="40" t="n">
        <f aca="false">AU244*1000000</f>
        <v>127847.607164407</v>
      </c>
      <c r="BH244" s="41" t="n">
        <f aca="false">AV244*1000000</f>
        <v>0.11664481097423</v>
      </c>
      <c r="BI244" s="0" t="n">
        <v>0.1</v>
      </c>
      <c r="BJ244" s="0" t="n">
        <f aca="false">R244*BI244</f>
        <v>2430.43628203169</v>
      </c>
      <c r="BK244" s="0" t="n">
        <v>0.1</v>
      </c>
      <c r="BL244" s="0" t="n">
        <f aca="false">AI244*BK244</f>
        <v>0.298030327868852</v>
      </c>
      <c r="BM244" s="45" t="n">
        <v>187.562005220738</v>
      </c>
      <c r="BN244" s="45" t="n">
        <v>1012.03746873145</v>
      </c>
      <c r="BO244" s="45" t="n">
        <v>69.5558973259153</v>
      </c>
      <c r="BP244" s="45" t="n">
        <v>256</v>
      </c>
      <c r="BQ244" s="45" t="n">
        <v>384000</v>
      </c>
      <c r="BR244" s="0" t="n">
        <f aca="false">AJ244*0.1</f>
        <v>1.362E-006</v>
      </c>
      <c r="BS244" s="0" t="n">
        <f aca="false">((((BJ244/R244)^2)+((BM244/AD244)^2))^(1/2))*AK244</f>
        <v>0.00458348750568975</v>
      </c>
      <c r="BT244" s="0" t="n">
        <f aca="false">((((BJ244/R244)^2)+((BN244/AE244)^2))^(1/2))*AL244</f>
        <v>0.024775214737269</v>
      </c>
      <c r="BU244" s="0" t="n">
        <f aca="false">((((BJ244/R244)^2)+((BO244/AF244)^2))^(1/2))*AM244</f>
        <v>0.00169896749828734</v>
      </c>
      <c r="BV244" s="0" t="n">
        <f aca="false">((((BJ244/R244)^2)+((BP244/AG244)^2))^(1/2))*AN244</f>
        <v>0.00641340512457609</v>
      </c>
      <c r="BW244" s="0" t="n">
        <f aca="false">((((BJ244/R244)^2)+((BQ244/AH244)^2))^(1/2))*AO244</f>
        <v>10.434471823881</v>
      </c>
      <c r="BX244" s="46" t="n">
        <f aca="false">((((BL244/AI244)^2)+((BR244/AJ244)^2))^(1/2))*AP244</f>
        <v>6.0210645885974E-006</v>
      </c>
    </row>
    <row r="245" customFormat="false" ht="30" hidden="false" customHeight="true" outlineLevel="0" collapsed="false">
      <c r="A245" s="24" t="n">
        <v>4.6249474969104</v>
      </c>
      <c r="B245" s="24" t="n">
        <v>-74.1092973726446</v>
      </c>
      <c r="C245" s="47" t="n">
        <v>28</v>
      </c>
      <c r="D245" s="47" t="n">
        <v>27</v>
      </c>
      <c r="E245" s="47" t="n">
        <v>1850</v>
      </c>
      <c r="F245" s="27" t="s">
        <v>661</v>
      </c>
      <c r="G245" s="28" t="s">
        <v>662</v>
      </c>
      <c r="H245" s="27" t="s">
        <v>663</v>
      </c>
      <c r="I245" s="28" t="s">
        <v>155</v>
      </c>
      <c r="J245" s="28" t="s">
        <v>76</v>
      </c>
      <c r="K245" s="28" t="n">
        <v>200</v>
      </c>
      <c r="L245" s="28"/>
      <c r="M245" s="28" t="n">
        <v>2007</v>
      </c>
      <c r="N245" s="29" t="s">
        <v>67</v>
      </c>
      <c r="O245" s="29" t="s">
        <v>145</v>
      </c>
      <c r="P245" s="50" t="n">
        <v>0.0119278052318739</v>
      </c>
      <c r="Q245" s="31" t="n">
        <v>23172</v>
      </c>
      <c r="R245" s="31" t="n">
        <v>24304.3628203169</v>
      </c>
      <c r="S245" s="29" t="s">
        <v>69</v>
      </c>
      <c r="T245" s="29"/>
      <c r="U245" s="29"/>
      <c r="V245" s="48" t="n">
        <f aca="false">IF(S245="m3_año",R245,IF(OR(O245="CG1",O245="CG3",O245="HG2"),T245,R245))</f>
        <v>24304.3628203169</v>
      </c>
      <c r="W245" s="28" t="n">
        <v>365</v>
      </c>
      <c r="X245" s="32" t="s">
        <v>98</v>
      </c>
      <c r="Y245" s="28"/>
      <c r="Z245" s="28" t="n">
        <v>2920</v>
      </c>
      <c r="AA245" s="32" t="s">
        <v>664</v>
      </c>
      <c r="AB245" s="32" t="s">
        <v>665</v>
      </c>
      <c r="AC245" s="33" t="s">
        <v>72</v>
      </c>
      <c r="AD245" s="33" t="n">
        <f aca="false">VLOOKUP($O245,Parámetros!$B$4:$H$25,3,0)</f>
        <v>196.356974196937</v>
      </c>
      <c r="AE245" s="33" t="n">
        <f aca="false">VLOOKUP($O245,Parámetros!$B$4:$H$25,4,0)</f>
        <v>1220.72799074218</v>
      </c>
      <c r="AF245" s="33" t="n">
        <f aca="false">VLOOKUP($O245,Parámetros!$B$4:$H$25,5,0)</f>
        <v>69.6558973259153</v>
      </c>
      <c r="AG245" s="33" t="n">
        <f aca="false">VLOOKUP($O245,Parámetros!$B$4:$H$25,6,0)</f>
        <v>640</v>
      </c>
      <c r="AH245" s="33" t="n">
        <f aca="false">VLOOKUP($O245,Parámetros!$B$4:$H$25,7,0)</f>
        <v>1920000</v>
      </c>
      <c r="AI245" s="2" t="n">
        <v>26143.9814814815</v>
      </c>
      <c r="AJ245" s="2" t="n">
        <v>3E-008</v>
      </c>
      <c r="AK245" s="34" t="n">
        <f aca="false">AD245*V245/1000000000</f>
        <v>0.00477233114318196</v>
      </c>
      <c r="AL245" s="34" t="n">
        <f aca="false">AE245*V245/1000000000</f>
        <v>0.0296690159919144</v>
      </c>
      <c r="AM245" s="34" t="n">
        <f aca="false">AF245*V245/1000000000</f>
        <v>0.00169294220118379</v>
      </c>
      <c r="AN245" s="34" t="n">
        <f aca="false">AG245*V245/1000000000</f>
        <v>0.0155547922050028</v>
      </c>
      <c r="AO245" s="34" t="n">
        <f aca="false">AH245*V245/1000000000</f>
        <v>46.6643766150084</v>
      </c>
      <c r="AP245" s="35" t="n">
        <f aca="false">AJ245*AI245*EXP(P245*4)</f>
        <v>0.000822647347868425</v>
      </c>
      <c r="AQ245" s="36" t="n">
        <f aca="false">AK245/W245</f>
        <v>1.30748798443341E-005</v>
      </c>
      <c r="AR245" s="37" t="n">
        <f aca="false">AL245/W245</f>
        <v>8.12849753203134E-005</v>
      </c>
      <c r="AS245" s="37" t="n">
        <f aca="false">AM245/W245</f>
        <v>4.63819781146243E-006</v>
      </c>
      <c r="AT245" s="37" t="n">
        <f aca="false">AN245/W245</f>
        <v>4.26158690548022E-005</v>
      </c>
      <c r="AU245" s="37" t="n">
        <f aca="false">AO245/W245</f>
        <v>0.127847607164407</v>
      </c>
      <c r="AV245" s="49" t="n">
        <f aca="false">AP245/W245</f>
        <v>2.25382835032445E-006</v>
      </c>
      <c r="AW245" s="39" t="n">
        <f aca="false">AK245*1000000</f>
        <v>4772.33114318196</v>
      </c>
      <c r="AX245" s="40" t="n">
        <f aca="false">AL245*1000000</f>
        <v>29669.0159919144</v>
      </c>
      <c r="AY245" s="40" t="n">
        <f aca="false">AM245*1000000</f>
        <v>1692.94220118379</v>
      </c>
      <c r="AZ245" s="40" t="n">
        <f aca="false">AN245*1000000</f>
        <v>15554.7922050028</v>
      </c>
      <c r="BA245" s="40" t="n">
        <f aca="false">AO245*1000000</f>
        <v>46664376.6150084</v>
      </c>
      <c r="BB245" s="41" t="n">
        <f aca="false">AP245*1000000</f>
        <v>822.647347868425</v>
      </c>
      <c r="BC245" s="39" t="n">
        <f aca="false">AQ245*1000000</f>
        <v>13.0748798443341</v>
      </c>
      <c r="BD245" s="40" t="n">
        <f aca="false">AR245*1000000</f>
        <v>81.2849753203134</v>
      </c>
      <c r="BE245" s="40" t="n">
        <f aca="false">AS245*1000000</f>
        <v>4.63819781146243</v>
      </c>
      <c r="BF245" s="40" t="n">
        <f aca="false">AT245*1000000</f>
        <v>42.6158690548022</v>
      </c>
      <c r="BG245" s="40" t="n">
        <f aca="false">AU245*1000000</f>
        <v>127847.607164407</v>
      </c>
      <c r="BH245" s="41" t="n">
        <f aca="false">AV245*1000000</f>
        <v>2.25382835032445</v>
      </c>
      <c r="BI245" s="0" t="n">
        <v>0.1</v>
      </c>
      <c r="BJ245" s="0" t="n">
        <f aca="false">R245*BI245</f>
        <v>2430.43628203169</v>
      </c>
      <c r="BK245" s="0" t="n">
        <v>0.1</v>
      </c>
      <c r="BL245" s="0" t="n">
        <f aca="false">AI245*BK245</f>
        <v>2614.39814814815</v>
      </c>
      <c r="BM245" s="45" t="n">
        <v>187.562005220738</v>
      </c>
      <c r="BN245" s="45" t="n">
        <v>1012.03746873145</v>
      </c>
      <c r="BO245" s="45" t="n">
        <v>69.5558973259153</v>
      </c>
      <c r="BP245" s="45" t="n">
        <v>256</v>
      </c>
      <c r="BQ245" s="45" t="n">
        <v>384000</v>
      </c>
      <c r="BR245" s="0" t="n">
        <f aca="false">AJ245*0.1</f>
        <v>3E-009</v>
      </c>
      <c r="BS245" s="0" t="n">
        <f aca="false">((((BJ245/R245)^2)+((BM245/AD245)^2))^(1/2))*AK245</f>
        <v>0.00458348750568975</v>
      </c>
      <c r="BT245" s="0" t="n">
        <f aca="false">((((BJ245/R245)^2)+((BN245/AE245)^2))^(1/2))*AL245</f>
        <v>0.024775214737269</v>
      </c>
      <c r="BU245" s="0" t="n">
        <f aca="false">((((BJ245/R245)^2)+((BO245/AF245)^2))^(1/2))*AM245</f>
        <v>0.00169896749828734</v>
      </c>
      <c r="BV245" s="0" t="n">
        <f aca="false">((((BJ245/R245)^2)+((BP245/AG245)^2))^(1/2))*AN245</f>
        <v>0.00641340512457609</v>
      </c>
      <c r="BW245" s="0" t="n">
        <f aca="false">((((BJ245/R245)^2)+((BQ245/AH245)^2))^(1/2))*AO245</f>
        <v>10.434471823881</v>
      </c>
      <c r="BX245" s="46" t="n">
        <f aca="false">((((BL245/AI245)^2)+((BR245/AJ245)^2))^(1/2))*AP245</f>
        <v>0.000116339903640578</v>
      </c>
    </row>
    <row r="246" customFormat="false" ht="30" hidden="false" customHeight="true" outlineLevel="0" collapsed="false">
      <c r="A246" s="24" t="n">
        <v>4.6249474969104</v>
      </c>
      <c r="B246" s="24" t="n">
        <v>-74.1092973726446</v>
      </c>
      <c r="C246" s="47" t="n">
        <v>28</v>
      </c>
      <c r="D246" s="47" t="n">
        <v>27</v>
      </c>
      <c r="E246" s="47" t="n">
        <v>1850</v>
      </c>
      <c r="F246" s="27" t="s">
        <v>661</v>
      </c>
      <c r="G246" s="28" t="s">
        <v>662</v>
      </c>
      <c r="H246" s="27" t="s">
        <v>663</v>
      </c>
      <c r="I246" s="28" t="s">
        <v>155</v>
      </c>
      <c r="J246" s="28" t="s">
        <v>76</v>
      </c>
      <c r="K246" s="28" t="n">
        <v>200</v>
      </c>
      <c r="L246" s="28"/>
      <c r="M246" s="28" t="n">
        <v>2007</v>
      </c>
      <c r="N246" s="29" t="s">
        <v>67</v>
      </c>
      <c r="O246" s="29" t="s">
        <v>145</v>
      </c>
      <c r="P246" s="50" t="n">
        <v>0.0119278052318739</v>
      </c>
      <c r="Q246" s="31" t="n">
        <v>23172</v>
      </c>
      <c r="R246" s="31" t="n">
        <v>24304.3628203169</v>
      </c>
      <c r="S246" s="29" t="s">
        <v>69</v>
      </c>
      <c r="T246" s="29"/>
      <c r="U246" s="29"/>
      <c r="V246" s="48" t="n">
        <f aca="false">IF(S246="m3_año",R246,IF(OR(O246="CG1",O246="CG3",O246="HG2"),T246,R246))</f>
        <v>24304.3628203169</v>
      </c>
      <c r="W246" s="28" t="n">
        <v>365</v>
      </c>
      <c r="X246" s="32" t="s">
        <v>98</v>
      </c>
      <c r="Y246" s="28"/>
      <c r="Z246" s="28" t="n">
        <v>2920</v>
      </c>
      <c r="AA246" s="32" t="s">
        <v>664</v>
      </c>
      <c r="AB246" s="32" t="s">
        <v>665</v>
      </c>
      <c r="AC246" s="33" t="s">
        <v>72</v>
      </c>
      <c r="AD246" s="33" t="n">
        <f aca="false">VLOOKUP($O246,Parámetros!$B$4:$H$25,3,0)</f>
        <v>196.356974196937</v>
      </c>
      <c r="AE246" s="33" t="n">
        <f aca="false">VLOOKUP($O246,Parámetros!$B$4:$H$25,4,0)</f>
        <v>1220.72799074218</v>
      </c>
      <c r="AF246" s="33" t="n">
        <f aca="false">VLOOKUP($O246,Parámetros!$B$4:$H$25,5,0)</f>
        <v>69.6558973259153</v>
      </c>
      <c r="AG246" s="33" t="n">
        <f aca="false">VLOOKUP($O246,Parámetros!$B$4:$H$25,6,0)</f>
        <v>640</v>
      </c>
      <c r="AH246" s="33" t="n">
        <f aca="false">VLOOKUP($O246,Parámetros!$B$4:$H$25,7,0)</f>
        <v>1920000</v>
      </c>
      <c r="AI246" s="2" t="n">
        <v>26143.9814814815</v>
      </c>
      <c r="AJ246" s="2" t="n">
        <v>3E-008</v>
      </c>
      <c r="AK246" s="34" t="n">
        <f aca="false">AD246*V246/1000000000</f>
        <v>0.00477233114318196</v>
      </c>
      <c r="AL246" s="34" t="n">
        <f aca="false">AE246*V246/1000000000</f>
        <v>0.0296690159919144</v>
      </c>
      <c r="AM246" s="34" t="n">
        <f aca="false">AF246*V246/1000000000</f>
        <v>0.00169294220118379</v>
      </c>
      <c r="AN246" s="34" t="n">
        <f aca="false">AG246*V246/1000000000</f>
        <v>0.0155547922050028</v>
      </c>
      <c r="AO246" s="34" t="n">
        <f aca="false">AH246*V246/1000000000</f>
        <v>46.6643766150084</v>
      </c>
      <c r="AP246" s="35" t="n">
        <f aca="false">AJ246*AI246*EXP(P246*4)</f>
        <v>0.000822647347868425</v>
      </c>
      <c r="AQ246" s="36" t="n">
        <f aca="false">AK246/W246</f>
        <v>1.30748798443341E-005</v>
      </c>
      <c r="AR246" s="37" t="n">
        <f aca="false">AL246/W246</f>
        <v>8.12849753203134E-005</v>
      </c>
      <c r="AS246" s="37" t="n">
        <f aca="false">AM246/W246</f>
        <v>4.63819781146243E-006</v>
      </c>
      <c r="AT246" s="37" t="n">
        <f aca="false">AN246/W246</f>
        <v>4.26158690548022E-005</v>
      </c>
      <c r="AU246" s="37" t="n">
        <f aca="false">AO246/W246</f>
        <v>0.127847607164407</v>
      </c>
      <c r="AV246" s="49" t="n">
        <f aca="false">AP246/W246</f>
        <v>2.25382835032445E-006</v>
      </c>
      <c r="AW246" s="39" t="n">
        <f aca="false">AK246*1000000</f>
        <v>4772.33114318196</v>
      </c>
      <c r="AX246" s="40" t="n">
        <f aca="false">AL246*1000000</f>
        <v>29669.0159919144</v>
      </c>
      <c r="AY246" s="40" t="n">
        <f aca="false">AM246*1000000</f>
        <v>1692.94220118379</v>
      </c>
      <c r="AZ246" s="40" t="n">
        <f aca="false">AN246*1000000</f>
        <v>15554.7922050028</v>
      </c>
      <c r="BA246" s="40" t="n">
        <f aca="false">AO246*1000000</f>
        <v>46664376.6150084</v>
      </c>
      <c r="BB246" s="41" t="n">
        <f aca="false">AP246*1000000</f>
        <v>822.647347868425</v>
      </c>
      <c r="BC246" s="39" t="n">
        <f aca="false">AQ246*1000000</f>
        <v>13.0748798443341</v>
      </c>
      <c r="BD246" s="40" t="n">
        <f aca="false">AR246*1000000</f>
        <v>81.2849753203134</v>
      </c>
      <c r="BE246" s="40" t="n">
        <f aca="false">AS246*1000000</f>
        <v>4.63819781146243</v>
      </c>
      <c r="BF246" s="40" t="n">
        <f aca="false">AT246*1000000</f>
        <v>42.6158690548022</v>
      </c>
      <c r="BG246" s="40" t="n">
        <f aca="false">AU246*1000000</f>
        <v>127847.607164407</v>
      </c>
      <c r="BH246" s="41" t="n">
        <f aca="false">AV246*1000000</f>
        <v>2.25382835032445</v>
      </c>
      <c r="BI246" s="0" t="n">
        <v>0.1</v>
      </c>
      <c r="BJ246" s="0" t="n">
        <f aca="false">R246*BI246</f>
        <v>2430.43628203169</v>
      </c>
      <c r="BK246" s="0" t="n">
        <v>0.1</v>
      </c>
      <c r="BL246" s="0" t="n">
        <f aca="false">AI246*BK246</f>
        <v>2614.39814814815</v>
      </c>
      <c r="BM246" s="45" t="n">
        <v>187.562005220738</v>
      </c>
      <c r="BN246" s="45" t="n">
        <v>1012.03746873145</v>
      </c>
      <c r="BO246" s="45" t="n">
        <v>69.5558973259153</v>
      </c>
      <c r="BP246" s="45" t="n">
        <v>256</v>
      </c>
      <c r="BQ246" s="45" t="n">
        <v>384000</v>
      </c>
      <c r="BR246" s="0" t="n">
        <f aca="false">AJ246*0.1</f>
        <v>3E-009</v>
      </c>
      <c r="BS246" s="0" t="n">
        <f aca="false">((((BJ246/R246)^2)+((BM246/AD246)^2))^(1/2))*AK246</f>
        <v>0.00458348750568975</v>
      </c>
      <c r="BT246" s="0" t="n">
        <f aca="false">((((BJ246/R246)^2)+((BN246/AE246)^2))^(1/2))*AL246</f>
        <v>0.024775214737269</v>
      </c>
      <c r="BU246" s="0" t="n">
        <f aca="false">((((BJ246/R246)^2)+((BO246/AF246)^2))^(1/2))*AM246</f>
        <v>0.00169896749828734</v>
      </c>
      <c r="BV246" s="0" t="n">
        <f aca="false">((((BJ246/R246)^2)+((BP246/AG246)^2))^(1/2))*AN246</f>
        <v>0.00641340512457609</v>
      </c>
      <c r="BW246" s="0" t="n">
        <f aca="false">((((BJ246/R246)^2)+((BQ246/AH246)^2))^(1/2))*AO246</f>
        <v>10.434471823881</v>
      </c>
      <c r="BX246" s="46" t="n">
        <f aca="false">((((BL246/AI246)^2)+((BR246/AJ246)^2))^(1/2))*AP246</f>
        <v>0.000116339903640578</v>
      </c>
    </row>
    <row r="247" customFormat="false" ht="28" hidden="false" customHeight="false" outlineLevel="0" collapsed="false">
      <c r="A247" s="24" t="n">
        <v>4.60848214295121</v>
      </c>
      <c r="B247" s="24" t="n">
        <v>-74.1068669198205</v>
      </c>
      <c r="C247" s="47" t="n">
        <v>28</v>
      </c>
      <c r="D247" s="47" t="n">
        <v>25</v>
      </c>
      <c r="E247" s="47" t="n">
        <v>1824</v>
      </c>
      <c r="F247" s="27" t="s">
        <v>666</v>
      </c>
      <c r="G247" s="28" t="s">
        <v>667</v>
      </c>
      <c r="H247" s="27" t="s">
        <v>668</v>
      </c>
      <c r="I247" s="28" t="s">
        <v>155</v>
      </c>
      <c r="J247" s="28" t="s">
        <v>65</v>
      </c>
      <c r="K247" s="28" t="n">
        <v>20</v>
      </c>
      <c r="L247" s="28"/>
      <c r="M247" s="28" t="n">
        <v>1982</v>
      </c>
      <c r="N247" s="29" t="s">
        <v>124</v>
      </c>
      <c r="O247" s="29" t="s">
        <v>125</v>
      </c>
      <c r="P247" s="30" t="n">
        <v>-0.0558905599345948</v>
      </c>
      <c r="Q247" s="31" t="n">
        <v>80.2664950599992</v>
      </c>
      <c r="R247" s="31" t="n">
        <v>64.1863163536362</v>
      </c>
      <c r="S247" s="4" t="s">
        <v>69</v>
      </c>
      <c r="T247" s="4"/>
      <c r="U247" s="4"/>
      <c r="V247" s="48" t="n">
        <f aca="false">IF(S247="m3_año",R247,IF(OR(O247="CG1",O247="CG3",O247="HG2"),T247,R247))</f>
        <v>64.1863163536362</v>
      </c>
      <c r="W247" s="28" t="n">
        <v>365</v>
      </c>
      <c r="X247" s="32" t="s">
        <v>98</v>
      </c>
      <c r="Y247" s="28"/>
      <c r="Z247" s="28" t="n">
        <v>2920</v>
      </c>
      <c r="AA247" s="32" t="s">
        <v>366</v>
      </c>
      <c r="AB247" s="32" t="s">
        <v>669</v>
      </c>
      <c r="AC247" s="33" t="s">
        <v>72</v>
      </c>
      <c r="AD247" s="33" t="n">
        <f aca="false">VLOOKUP($O247,Parámetros!$B$4:$H$25,3,0)</f>
        <v>840000</v>
      </c>
      <c r="AE247" s="33" t="n">
        <f aca="false">VLOOKUP($O247,Parámetros!$B$4:$H$25,4,0)</f>
        <v>2400000</v>
      </c>
      <c r="AF247" s="33" t="n">
        <f aca="false">VLOOKUP($O247,Parámetros!$B$4:$H$25,5,0)</f>
        <v>1800000</v>
      </c>
      <c r="AG247" s="33" t="n">
        <f aca="false">VLOOKUP($O247,Parámetros!$B$4:$H$25,6,0)</f>
        <v>600000</v>
      </c>
      <c r="AH247" s="33" t="n">
        <f aca="false">VLOOKUP($O247,Parámetros!$B$4:$H$25,7,0)</f>
        <v>2676000000</v>
      </c>
      <c r="AI247" s="51" t="n">
        <v>80.2664950599992</v>
      </c>
      <c r="AJ247" s="2" t="n">
        <v>0.0912</v>
      </c>
      <c r="AK247" s="34" t="n">
        <f aca="false">AD247*V247/1000000000</f>
        <v>0.0539165057370544</v>
      </c>
      <c r="AL247" s="34" t="n">
        <f aca="false">AE247*V247/1000000000</f>
        <v>0.154047159248727</v>
      </c>
      <c r="AM247" s="34" t="n">
        <f aca="false">AF247*V247/1000000000</f>
        <v>0.115535369436545</v>
      </c>
      <c r="AN247" s="34" t="n">
        <f aca="false">AG247*V247/1000000000</f>
        <v>0.0385117898121817</v>
      </c>
      <c r="AO247" s="34" t="n">
        <f aca="false">AH247*V247/1000000000</f>
        <v>171.76258256233</v>
      </c>
      <c r="AP247" s="35" t="n">
        <f aca="false">AJ247*AI247*EXP(P247*4)</f>
        <v>5.85379205145163</v>
      </c>
      <c r="AQ247" s="36" t="n">
        <f aca="false">AK247/W247</f>
        <v>0.000147716454074122</v>
      </c>
      <c r="AR247" s="37" t="n">
        <f aca="false">AL247/W247</f>
        <v>0.000422047011640348</v>
      </c>
      <c r="AS247" s="37" t="n">
        <f aca="false">AM247/W247</f>
        <v>0.000316535258730261</v>
      </c>
      <c r="AT247" s="37" t="n">
        <f aca="false">AN247/W247</f>
        <v>0.000105511752910087</v>
      </c>
      <c r="AU247" s="37" t="n">
        <f aca="false">AO247/W247</f>
        <v>0.470582417978988</v>
      </c>
      <c r="AV247" s="49" t="n">
        <f aca="false">AP247/W247</f>
        <v>0.0160377864423332</v>
      </c>
      <c r="AW247" s="39" t="n">
        <f aca="false">AK247*1000000</f>
        <v>53916.5057370544</v>
      </c>
      <c r="AX247" s="40" t="n">
        <f aca="false">AL247*1000000</f>
        <v>154047.159248727</v>
      </c>
      <c r="AY247" s="40" t="n">
        <f aca="false">AM247*1000000</f>
        <v>115535.369436545</v>
      </c>
      <c r="AZ247" s="40" t="n">
        <f aca="false">AN247*1000000</f>
        <v>38511.7898121817</v>
      </c>
      <c r="BA247" s="40" t="n">
        <f aca="false">AO247*1000000</f>
        <v>171762582.56233</v>
      </c>
      <c r="BB247" s="41" t="n">
        <f aca="false">AP247*1000000</f>
        <v>5853792.05145163</v>
      </c>
      <c r="BC247" s="39" t="n">
        <f aca="false">AQ247*1000000</f>
        <v>147.716454074122</v>
      </c>
      <c r="BD247" s="40" t="n">
        <f aca="false">AR247*1000000</f>
        <v>422.047011640348</v>
      </c>
      <c r="BE247" s="40" t="n">
        <f aca="false">AS247*1000000</f>
        <v>316.535258730261</v>
      </c>
      <c r="BF247" s="40" t="n">
        <f aca="false">AT247*1000000</f>
        <v>105.511752910087</v>
      </c>
      <c r="BG247" s="40" t="n">
        <f aca="false">AU247*1000000</f>
        <v>470582.417978988</v>
      </c>
      <c r="BH247" s="41" t="n">
        <f aca="false">AV247*1000000</f>
        <v>16037.7864423332</v>
      </c>
      <c r="BI247" s="0" t="n">
        <v>0.1</v>
      </c>
      <c r="BJ247" s="0" t="n">
        <f aca="false">R247*BI247</f>
        <v>6.41863163536362</v>
      </c>
      <c r="BK247" s="0" t="n">
        <v>0.1</v>
      </c>
      <c r="BL247" s="0" t="n">
        <f aca="false">AI247*BK247</f>
        <v>8.02664950599992</v>
      </c>
      <c r="BM247" s="45" t="n">
        <v>336000</v>
      </c>
      <c r="BN247" s="45" t="n">
        <v>480000</v>
      </c>
      <c r="BO247" s="45" t="n">
        <v>360000</v>
      </c>
      <c r="BP247" s="45" t="n">
        <v>120000</v>
      </c>
      <c r="BQ247" s="45" t="n">
        <v>1070400000</v>
      </c>
      <c r="BR247" s="0" t="n">
        <f aca="false">AJ247*0.1</f>
        <v>0.00912</v>
      </c>
      <c r="BS247" s="0" t="n">
        <f aca="false">((((BJ247/R247)^2)+((BM247/AD247)^2))^(1/2))*AK247</f>
        <v>0.0222303448118096</v>
      </c>
      <c r="BT247" s="0" t="n">
        <f aca="false">((((BJ247/R247)^2)+((BN247/AE247)^2))^(1/2))*AL247</f>
        <v>0.0344459919820889</v>
      </c>
      <c r="BU247" s="0" t="n">
        <f aca="false">((((BJ247/R247)^2)+((BO247/AF247)^2))^(1/2))*AM247</f>
        <v>0.0258344939865667</v>
      </c>
      <c r="BV247" s="0" t="n">
        <f aca="false">((((BJ247/R247)^2)+((BP247/AG247)^2))^(1/2))*AN247</f>
        <v>0.00861149799552222</v>
      </c>
      <c r="BW247" s="0" t="n">
        <f aca="false">((((BJ247/R247)^2)+((BQ247/AH247)^2))^(1/2))*AO247</f>
        <v>70.8195270433363</v>
      </c>
      <c r="BX247" s="46" t="n">
        <f aca="false">((((BL247/AI247)^2)+((BR247/AJ247)^2))^(1/2))*AP247</f>
        <v>0.827851211047471</v>
      </c>
    </row>
    <row r="248" customFormat="false" ht="30" hidden="false" customHeight="true" outlineLevel="0" collapsed="false">
      <c r="A248" s="24" t="n">
        <v>4.6175</v>
      </c>
      <c r="B248" s="24" t="n">
        <v>-74.1132777777778</v>
      </c>
      <c r="C248" s="47" t="n">
        <v>28</v>
      </c>
      <c r="D248" s="47" t="n">
        <v>26</v>
      </c>
      <c r="E248" s="47" t="n">
        <v>1837</v>
      </c>
      <c r="F248" s="27" t="s">
        <v>670</v>
      </c>
      <c r="G248" s="28" t="s">
        <v>671</v>
      </c>
      <c r="H248" s="27" t="s">
        <v>672</v>
      </c>
      <c r="I248" s="28" t="s">
        <v>155</v>
      </c>
      <c r="J248" s="28" t="s">
        <v>76</v>
      </c>
      <c r="K248" s="28" t="n">
        <v>351.65</v>
      </c>
      <c r="L248" s="28"/>
      <c r="M248" s="28" t="n">
        <v>2002</v>
      </c>
      <c r="N248" s="29" t="s">
        <v>67</v>
      </c>
      <c r="O248" s="29" t="s">
        <v>145</v>
      </c>
      <c r="P248" s="30" t="n">
        <v>0.00937137873539989</v>
      </c>
      <c r="Q248" s="31" t="n">
        <v>19555.9836065574</v>
      </c>
      <c r="R248" s="31" t="n">
        <v>20302.962703333</v>
      </c>
      <c r="S248" s="29" t="s">
        <v>69</v>
      </c>
      <c r="T248" s="29"/>
      <c r="U248" s="29"/>
      <c r="V248" s="48" t="n">
        <f aca="false">IF(S248="m3_año",R248,IF(OR(O248="CG1",O248="CG3",O248="HG2"),T248,R248))</f>
        <v>20302.962703333</v>
      </c>
      <c r="W248" s="28" t="n">
        <v>365</v>
      </c>
      <c r="X248" s="32" t="s">
        <v>98</v>
      </c>
      <c r="Y248" s="28"/>
      <c r="Z248" s="28" t="n">
        <v>2920</v>
      </c>
      <c r="AA248" s="32" t="s">
        <v>673</v>
      </c>
      <c r="AB248" s="32" t="s">
        <v>311</v>
      </c>
      <c r="AC248" s="33" t="s">
        <v>72</v>
      </c>
      <c r="AD248" s="33" t="n">
        <f aca="false">VLOOKUP($O248,Parámetros!$B$4:$H$25,3,0)</f>
        <v>196.356974196937</v>
      </c>
      <c r="AE248" s="33" t="n">
        <f aca="false">VLOOKUP($O248,Parámetros!$B$4:$H$25,4,0)</f>
        <v>1220.72799074218</v>
      </c>
      <c r="AF248" s="33" t="n">
        <f aca="false">VLOOKUP($O248,Parámetros!$B$4:$H$25,5,0)</f>
        <v>69.6558973259153</v>
      </c>
      <c r="AG248" s="33" t="n">
        <f aca="false">VLOOKUP($O248,Parámetros!$B$4:$H$25,6,0)</f>
        <v>640</v>
      </c>
      <c r="AH248" s="33" t="n">
        <f aca="false">VLOOKUP($O248,Parámetros!$B$4:$H$25,7,0)</f>
        <v>1920000</v>
      </c>
      <c r="AI248" s="2" t="n">
        <v>2.98030327868852</v>
      </c>
      <c r="AJ248" s="2" t="n">
        <v>1.362E-005</v>
      </c>
      <c r="AK248" s="34" t="n">
        <f aca="false">AD248*V248/1000000000</f>
        <v>0.00398662832365973</v>
      </c>
      <c r="AL248" s="34" t="n">
        <f aca="false">AE248*V248/1000000000</f>
        <v>0.0247843948669531</v>
      </c>
      <c r="AM248" s="34" t="n">
        <f aca="false">AF248*V248/1000000000</f>
        <v>0.00141422108547525</v>
      </c>
      <c r="AN248" s="34" t="n">
        <f aca="false">AG248*V248/1000000000</f>
        <v>0.0129938961301331</v>
      </c>
      <c r="AO248" s="34" t="n">
        <f aca="false">AH248*V248/1000000000</f>
        <v>38.9816883903994</v>
      </c>
      <c r="AP248" s="35" t="n">
        <f aca="false">AJ248*AI248*EXP(P248*4)</f>
        <v>4.21422113122878E-005</v>
      </c>
      <c r="AQ248" s="36" t="n">
        <f aca="false">AK248/W248</f>
        <v>1.09222693798897E-005</v>
      </c>
      <c r="AR248" s="37" t="n">
        <f aca="false">AL248/W248</f>
        <v>6.79024516902825E-005</v>
      </c>
      <c r="AS248" s="37" t="n">
        <f aca="false">AM248/W248</f>
        <v>3.87457831637055E-006</v>
      </c>
      <c r="AT248" s="37" t="n">
        <f aca="false">AN248/W248</f>
        <v>3.55997154250222E-005</v>
      </c>
      <c r="AU248" s="37" t="n">
        <f aca="false">AO248/W248</f>
        <v>0.106799146275067</v>
      </c>
      <c r="AV248" s="49" t="n">
        <f aca="false">AP248/W248</f>
        <v>1.1545811318435E-007</v>
      </c>
      <c r="AW248" s="39" t="n">
        <f aca="false">AK248*1000000</f>
        <v>3986.62832365973</v>
      </c>
      <c r="AX248" s="40" t="n">
        <f aca="false">AL248*1000000</f>
        <v>24784.3948669531</v>
      </c>
      <c r="AY248" s="40" t="n">
        <f aca="false">AM248*1000000</f>
        <v>1414.22108547525</v>
      </c>
      <c r="AZ248" s="40" t="n">
        <f aca="false">AN248*1000000</f>
        <v>12993.8961301331</v>
      </c>
      <c r="BA248" s="40" t="n">
        <f aca="false">AO248*1000000</f>
        <v>38981688.3903994</v>
      </c>
      <c r="BB248" s="41" t="n">
        <f aca="false">AP248*1000000</f>
        <v>42.1422113122878</v>
      </c>
      <c r="BC248" s="39" t="n">
        <f aca="false">AQ248*1000000</f>
        <v>10.9222693798897</v>
      </c>
      <c r="BD248" s="40" t="n">
        <f aca="false">AR248*1000000</f>
        <v>67.9024516902825</v>
      </c>
      <c r="BE248" s="40" t="n">
        <f aca="false">AS248*1000000</f>
        <v>3.87457831637055</v>
      </c>
      <c r="BF248" s="40" t="n">
        <f aca="false">AT248*1000000</f>
        <v>35.5997154250222</v>
      </c>
      <c r="BG248" s="40" t="n">
        <f aca="false">AU248*1000000</f>
        <v>106799.146275067</v>
      </c>
      <c r="BH248" s="41" t="n">
        <f aca="false">AV248*1000000</f>
        <v>0.11545811318435</v>
      </c>
      <c r="BI248" s="0" t="n">
        <v>0.1</v>
      </c>
      <c r="BJ248" s="0" t="n">
        <f aca="false">R248*BI248</f>
        <v>2030.2962703333</v>
      </c>
      <c r="BK248" s="0" t="n">
        <v>0.1</v>
      </c>
      <c r="BL248" s="0" t="n">
        <f aca="false">AI248*BK248</f>
        <v>0.298030327868852</v>
      </c>
      <c r="BM248" s="45" t="n">
        <v>187.562005220738</v>
      </c>
      <c r="BN248" s="45" t="n">
        <v>1012.03746873145</v>
      </c>
      <c r="BO248" s="45" t="n">
        <v>69.5558973259153</v>
      </c>
      <c r="BP248" s="45" t="n">
        <v>256</v>
      </c>
      <c r="BQ248" s="45" t="n">
        <v>384000</v>
      </c>
      <c r="BR248" s="0" t="n">
        <f aca="false">AJ248*0.1</f>
        <v>1.362E-006</v>
      </c>
      <c r="BS248" s="0" t="n">
        <f aca="false">((((BJ248/R248)^2)+((BM248/AD248)^2))^(1/2))*AK248</f>
        <v>0.00382887535736674</v>
      </c>
      <c r="BT248" s="0" t="n">
        <f aca="false">((((BJ248/R248)^2)+((BN248/AE248)^2))^(1/2))*AL248</f>
        <v>0.0206962949202418</v>
      </c>
      <c r="BU248" s="0" t="n">
        <f aca="false">((((BJ248/R248)^2)+((BO248/AF248)^2))^(1/2))*AM248</f>
        <v>0.00141925439506145</v>
      </c>
      <c r="BV248" s="0" t="n">
        <f aca="false">((((BJ248/R248)^2)+((BP248/AG248)^2))^(1/2))*AN248</f>
        <v>0.00535752062328434</v>
      </c>
      <c r="BW248" s="0" t="n">
        <f aca="false">((((BJ248/R248)^2)+((BQ248/AH248)^2))^(1/2))*AO248</f>
        <v>8.71657051186473</v>
      </c>
      <c r="BX248" s="46" t="n">
        <f aca="false">((((BL248/AI248)^2)+((BR248/AJ248)^2))^(1/2))*AP248</f>
        <v>5.95980867862304E-006</v>
      </c>
    </row>
    <row r="249" customFormat="false" ht="30" hidden="false" customHeight="true" outlineLevel="0" collapsed="false">
      <c r="A249" s="24" t="n">
        <v>4.6175</v>
      </c>
      <c r="B249" s="24" t="n">
        <v>-74.1132777777778</v>
      </c>
      <c r="C249" s="47" t="n">
        <v>28</v>
      </c>
      <c r="D249" s="47" t="n">
        <v>26</v>
      </c>
      <c r="E249" s="47" t="n">
        <v>1837</v>
      </c>
      <c r="F249" s="27" t="s">
        <v>670</v>
      </c>
      <c r="G249" s="28" t="s">
        <v>671</v>
      </c>
      <c r="H249" s="27" t="s">
        <v>672</v>
      </c>
      <c r="I249" s="28" t="s">
        <v>155</v>
      </c>
      <c r="J249" s="28" t="s">
        <v>76</v>
      </c>
      <c r="K249" s="28" t="n">
        <v>73.26</v>
      </c>
      <c r="L249" s="28"/>
      <c r="M249" s="28" t="n">
        <v>1998</v>
      </c>
      <c r="N249" s="29" t="s">
        <v>67</v>
      </c>
      <c r="O249" s="29" t="s">
        <v>145</v>
      </c>
      <c r="P249" s="30" t="n">
        <v>0.00937137873539989</v>
      </c>
      <c r="Q249" s="31" t="n">
        <v>3600</v>
      </c>
      <c r="R249" s="31" t="n">
        <v>3737.5090510656</v>
      </c>
      <c r="S249" s="29" t="s">
        <v>69</v>
      </c>
      <c r="T249" s="29"/>
      <c r="U249" s="29"/>
      <c r="V249" s="48" t="n">
        <f aca="false">IF(S249="m3_año",R249,IF(OR(O249="CG1",O249="CG3",O249="HG2"),T249,R249))</f>
        <v>3737.5090510656</v>
      </c>
      <c r="W249" s="28" t="n">
        <v>365</v>
      </c>
      <c r="X249" s="32" t="s">
        <v>98</v>
      </c>
      <c r="Y249" s="28"/>
      <c r="Z249" s="28" t="n">
        <v>2920</v>
      </c>
      <c r="AA249" s="32" t="s">
        <v>673</v>
      </c>
      <c r="AB249" s="32" t="s">
        <v>311</v>
      </c>
      <c r="AC249" s="33" t="s">
        <v>72</v>
      </c>
      <c r="AD249" s="33" t="n">
        <f aca="false">VLOOKUP($O249,Parámetros!$B$4:$H$25,3,0)</f>
        <v>196.356974196937</v>
      </c>
      <c r="AE249" s="33" t="n">
        <f aca="false">VLOOKUP($O249,Parámetros!$B$4:$H$25,4,0)</f>
        <v>1220.72799074218</v>
      </c>
      <c r="AF249" s="33" t="n">
        <f aca="false">VLOOKUP($O249,Parámetros!$B$4:$H$25,5,0)</f>
        <v>69.6558973259153</v>
      </c>
      <c r="AG249" s="33" t="n">
        <f aca="false">VLOOKUP($O249,Parámetros!$B$4:$H$25,6,0)</f>
        <v>640</v>
      </c>
      <c r="AH249" s="33" t="n">
        <f aca="false">VLOOKUP($O249,Parámetros!$B$4:$H$25,7,0)</f>
        <v>1920000</v>
      </c>
      <c r="AI249" s="2" t="n">
        <v>2.98030327868852</v>
      </c>
      <c r="AJ249" s="2" t="n">
        <v>1.362E-005</v>
      </c>
      <c r="AK249" s="34" t="n">
        <f aca="false">AD249*V249/1000000000</f>
        <v>0.000733885968300906</v>
      </c>
      <c r="AL249" s="34" t="n">
        <f aca="false">AE249*V249/1000000000</f>
        <v>0.00456248191428802</v>
      </c>
      <c r="AM249" s="34" t="n">
        <f aca="false">AF249*V249/1000000000</f>
        <v>0.000260339546715705</v>
      </c>
      <c r="AN249" s="34" t="n">
        <f aca="false">AG249*V249/1000000000</f>
        <v>0.00239200579268198</v>
      </c>
      <c r="AO249" s="34" t="n">
        <f aca="false">AH249*V249/1000000000</f>
        <v>7.17601737804595</v>
      </c>
      <c r="AP249" s="35" t="n">
        <f aca="false">AJ249*AI249*EXP(P249*4)</f>
        <v>4.21422113122878E-005</v>
      </c>
      <c r="AQ249" s="36" t="n">
        <f aca="false">AK249/W249</f>
        <v>2.01064648849563E-006</v>
      </c>
      <c r="AR249" s="37" t="n">
        <f aca="false">AL249/W249</f>
        <v>1.24999504501042E-005</v>
      </c>
      <c r="AS249" s="37" t="n">
        <f aca="false">AM249/W249</f>
        <v>7.13259032097821E-007</v>
      </c>
      <c r="AT249" s="37" t="n">
        <f aca="false">AN249/W249</f>
        <v>6.55344052789585E-006</v>
      </c>
      <c r="AU249" s="37" t="n">
        <f aca="false">AO249/W249</f>
        <v>0.0196603215836875</v>
      </c>
      <c r="AV249" s="49" t="n">
        <f aca="false">AP249/W249</f>
        <v>1.1545811318435E-007</v>
      </c>
      <c r="AW249" s="39" t="n">
        <f aca="false">AK249*1000000</f>
        <v>733.885968300906</v>
      </c>
      <c r="AX249" s="40" t="n">
        <f aca="false">AL249*1000000</f>
        <v>4562.48191428802</v>
      </c>
      <c r="AY249" s="40" t="n">
        <f aca="false">AM249*1000000</f>
        <v>260.339546715705</v>
      </c>
      <c r="AZ249" s="40" t="n">
        <f aca="false">AN249*1000000</f>
        <v>2392.00579268198</v>
      </c>
      <c r="BA249" s="40" t="n">
        <f aca="false">AO249*1000000</f>
        <v>7176017.37804595</v>
      </c>
      <c r="BB249" s="41" t="n">
        <f aca="false">AP249*1000000</f>
        <v>42.1422113122878</v>
      </c>
      <c r="BC249" s="39" t="n">
        <f aca="false">AQ249*1000000</f>
        <v>2.01064648849563</v>
      </c>
      <c r="BD249" s="40" t="n">
        <f aca="false">AR249*1000000</f>
        <v>12.4999504501042</v>
      </c>
      <c r="BE249" s="40" t="n">
        <f aca="false">AS249*1000000</f>
        <v>0.713259032097821</v>
      </c>
      <c r="BF249" s="40" t="n">
        <f aca="false">AT249*1000000</f>
        <v>6.55344052789585</v>
      </c>
      <c r="BG249" s="40" t="n">
        <f aca="false">AU249*1000000</f>
        <v>19660.3215836875</v>
      </c>
      <c r="BH249" s="41" t="n">
        <f aca="false">AV249*1000000</f>
        <v>0.11545811318435</v>
      </c>
      <c r="BI249" s="0" t="n">
        <v>0.1</v>
      </c>
      <c r="BJ249" s="0" t="n">
        <f aca="false">R249*BI249</f>
        <v>373.75090510656</v>
      </c>
      <c r="BK249" s="0" t="n">
        <v>0.1</v>
      </c>
      <c r="BL249" s="0" t="n">
        <f aca="false">AI249*BK249</f>
        <v>0.298030327868852</v>
      </c>
      <c r="BM249" s="45" t="n">
        <v>187.562005220738</v>
      </c>
      <c r="BN249" s="45" t="n">
        <v>1012.03746873145</v>
      </c>
      <c r="BO249" s="45" t="n">
        <v>69.5558973259153</v>
      </c>
      <c r="BP249" s="45" t="n">
        <v>256</v>
      </c>
      <c r="BQ249" s="45" t="n">
        <v>384000</v>
      </c>
      <c r="BR249" s="0" t="n">
        <f aca="false">AJ249*0.1</f>
        <v>1.362E-006</v>
      </c>
      <c r="BS249" s="0" t="n">
        <f aca="false">((((BJ249/R249)^2)+((BM249/AD249)^2))^(1/2))*AK249</f>
        <v>0.000704845716985481</v>
      </c>
      <c r="BT249" s="0" t="n">
        <f aca="false">((((BJ249/R249)^2)+((BN249/AE249)^2))^(1/2))*AL249</f>
        <v>0.00380991635152973</v>
      </c>
      <c r="BU249" s="0" t="n">
        <f aca="false">((((BJ249/R249)^2)+((BO249/AF249)^2))^(1/2))*AM249</f>
        <v>0.000261266112971581</v>
      </c>
      <c r="BV249" s="0" t="n">
        <f aca="false">((((BJ249/R249)^2)+((BP249/AG249)^2))^(1/2))*AN249</f>
        <v>0.000986249254031712</v>
      </c>
      <c r="BW249" s="0" t="n">
        <f aca="false">((((BJ249/R249)^2)+((BQ249/AH249)^2))^(1/2))*AO249</f>
        <v>1.60460626650306</v>
      </c>
      <c r="BX249" s="46" t="n">
        <f aca="false">((((BL249/AI249)^2)+((BR249/AJ249)^2))^(1/2))*AP249</f>
        <v>5.95980867862304E-006</v>
      </c>
    </row>
    <row r="250" customFormat="false" ht="30" hidden="false" customHeight="true" outlineLevel="0" collapsed="false">
      <c r="A250" s="24" t="n">
        <v>4.6175</v>
      </c>
      <c r="B250" s="24" t="n">
        <v>-74.1132777777778</v>
      </c>
      <c r="C250" s="47" t="n">
        <v>28</v>
      </c>
      <c r="D250" s="47" t="n">
        <v>26</v>
      </c>
      <c r="E250" s="47" t="n">
        <v>1837</v>
      </c>
      <c r="F250" s="27" t="s">
        <v>670</v>
      </c>
      <c r="G250" s="28" t="s">
        <v>671</v>
      </c>
      <c r="H250" s="27" t="s">
        <v>672</v>
      </c>
      <c r="I250" s="28" t="s">
        <v>155</v>
      </c>
      <c r="J250" s="28" t="s">
        <v>76</v>
      </c>
      <c r="K250" s="28" t="n">
        <v>5.86</v>
      </c>
      <c r="L250" s="28"/>
      <c r="M250" s="28" t="n">
        <v>2000</v>
      </c>
      <c r="N250" s="29" t="s">
        <v>67</v>
      </c>
      <c r="O250" s="29" t="s">
        <v>145</v>
      </c>
      <c r="P250" s="30" t="n">
        <v>0.00937137873539989</v>
      </c>
      <c r="Q250" s="31" t="n">
        <v>325.93306010929</v>
      </c>
      <c r="R250" s="31" t="n">
        <v>338.382711722216</v>
      </c>
      <c r="S250" s="29" t="s">
        <v>69</v>
      </c>
      <c r="T250" s="29"/>
      <c r="U250" s="29"/>
      <c r="V250" s="48" t="n">
        <f aca="false">IF(S250="m3_año",R250,IF(OR(O250="CG1",O250="CG3",O250="HG2"),T250,R250))</f>
        <v>338.382711722216</v>
      </c>
      <c r="W250" s="28" t="n">
        <v>365</v>
      </c>
      <c r="X250" s="32" t="s">
        <v>98</v>
      </c>
      <c r="Y250" s="28"/>
      <c r="Z250" s="28" t="n">
        <v>2920</v>
      </c>
      <c r="AA250" s="32" t="s">
        <v>673</v>
      </c>
      <c r="AB250" s="32" t="s">
        <v>311</v>
      </c>
      <c r="AC250" s="33" t="s">
        <v>72</v>
      </c>
      <c r="AD250" s="33" t="n">
        <f aca="false">VLOOKUP($O250,Parámetros!$B$4:$H$25,3,0)</f>
        <v>196.356974196937</v>
      </c>
      <c r="AE250" s="33" t="n">
        <f aca="false">VLOOKUP($O250,Parámetros!$B$4:$H$25,4,0)</f>
        <v>1220.72799074218</v>
      </c>
      <c r="AF250" s="33" t="n">
        <f aca="false">VLOOKUP($O250,Parámetros!$B$4:$H$25,5,0)</f>
        <v>69.6558973259153</v>
      </c>
      <c r="AG250" s="33" t="n">
        <f aca="false">VLOOKUP($O250,Parámetros!$B$4:$H$25,6,0)</f>
        <v>640</v>
      </c>
      <c r="AH250" s="33" t="n">
        <f aca="false">VLOOKUP($O250,Parámetros!$B$4:$H$25,7,0)</f>
        <v>1920000</v>
      </c>
      <c r="AI250" s="2" t="n">
        <v>2.98030327868852</v>
      </c>
      <c r="AJ250" s="2" t="n">
        <v>1.362E-005</v>
      </c>
      <c r="AK250" s="34" t="n">
        <f aca="false">AD250*V250/1000000000</f>
        <v>6.64438053943287E-005</v>
      </c>
      <c r="AL250" s="34" t="n">
        <f aca="false">AE250*V250/1000000000</f>
        <v>0.000413073247782551</v>
      </c>
      <c r="AM250" s="34" t="n">
        <f aca="false">AF250*V250/1000000000</f>
        <v>2.35703514245875E-005</v>
      </c>
      <c r="AN250" s="34" t="n">
        <f aca="false">AG250*V250/1000000000</f>
        <v>0.000216564935502218</v>
      </c>
      <c r="AO250" s="34" t="n">
        <f aca="false">AH250*V250/1000000000</f>
        <v>0.649694806506655</v>
      </c>
      <c r="AP250" s="35" t="n">
        <f aca="false">AJ250*AI250*EXP(P250*4)</f>
        <v>4.21422113122878E-005</v>
      </c>
      <c r="AQ250" s="36" t="n">
        <f aca="false">AK250/W250</f>
        <v>1.82037822998161E-007</v>
      </c>
      <c r="AR250" s="37" t="n">
        <f aca="false">AL250/W250</f>
        <v>1.13170752817137E-006</v>
      </c>
      <c r="AS250" s="37" t="n">
        <f aca="false">AM250/W250</f>
        <v>6.45763052728424E-008</v>
      </c>
      <c r="AT250" s="37" t="n">
        <f aca="false">AN250/W250</f>
        <v>5.93328590417036E-007</v>
      </c>
      <c r="AU250" s="37" t="n">
        <f aca="false">AO250/W250</f>
        <v>0.00177998577125111</v>
      </c>
      <c r="AV250" s="49" t="n">
        <f aca="false">AP250/W250</f>
        <v>1.1545811318435E-007</v>
      </c>
      <c r="AW250" s="39" t="n">
        <f aca="false">AK250*1000000</f>
        <v>66.4438053943288</v>
      </c>
      <c r="AX250" s="40" t="n">
        <f aca="false">AL250*1000000</f>
        <v>413.073247782551</v>
      </c>
      <c r="AY250" s="40" t="n">
        <f aca="false">AM250*1000000</f>
        <v>23.5703514245875</v>
      </c>
      <c r="AZ250" s="40" t="n">
        <f aca="false">AN250*1000000</f>
        <v>216.564935502218</v>
      </c>
      <c r="BA250" s="40" t="n">
        <f aca="false">AO250*1000000</f>
        <v>649694.806506655</v>
      </c>
      <c r="BB250" s="41" t="n">
        <f aca="false">AP250*1000000</f>
        <v>42.1422113122878</v>
      </c>
      <c r="BC250" s="39" t="n">
        <f aca="false">AQ250*1000000</f>
        <v>0.182037822998161</v>
      </c>
      <c r="BD250" s="40" t="n">
        <f aca="false">AR250*1000000</f>
        <v>1.13170752817137</v>
      </c>
      <c r="BE250" s="40" t="n">
        <f aca="false">AS250*1000000</f>
        <v>0.0645763052728424</v>
      </c>
      <c r="BF250" s="40" t="n">
        <f aca="false">AT250*1000000</f>
        <v>0.593328590417036</v>
      </c>
      <c r="BG250" s="40" t="n">
        <f aca="false">AU250*1000000</f>
        <v>1779.98577125111</v>
      </c>
      <c r="BH250" s="41" t="n">
        <f aca="false">AV250*1000000</f>
        <v>0.11545811318435</v>
      </c>
      <c r="BI250" s="0" t="n">
        <v>0.1</v>
      </c>
      <c r="BJ250" s="0" t="n">
        <f aca="false">R250*BI250</f>
        <v>33.8382711722216</v>
      </c>
      <c r="BK250" s="0" t="n">
        <v>0.1</v>
      </c>
      <c r="BL250" s="0" t="n">
        <f aca="false">AI250*BK250</f>
        <v>0.298030327868852</v>
      </c>
      <c r="BM250" s="45" t="n">
        <v>187.562005220738</v>
      </c>
      <c r="BN250" s="45" t="n">
        <v>1012.03746873145</v>
      </c>
      <c r="BO250" s="45" t="n">
        <v>69.5558973259153</v>
      </c>
      <c r="BP250" s="45" t="n">
        <v>256</v>
      </c>
      <c r="BQ250" s="45" t="n">
        <v>384000</v>
      </c>
      <c r="BR250" s="0" t="n">
        <f aca="false">AJ250*0.1</f>
        <v>1.362E-006</v>
      </c>
      <c r="BS250" s="0" t="n">
        <f aca="false">((((BJ250/R250)^2)+((BM250/AD250)^2))^(1/2))*AK250</f>
        <v>6.38145892894455E-005</v>
      </c>
      <c r="BT250" s="0" t="n">
        <f aca="false">((((BJ250/R250)^2)+((BN250/AE250)^2))^(1/2))*AL250</f>
        <v>0.000344938248670696</v>
      </c>
      <c r="BU250" s="0" t="n">
        <f aca="false">((((BJ250/R250)^2)+((BO250/AF250)^2))^(1/2))*AM250</f>
        <v>2.36542399176907E-005</v>
      </c>
      <c r="BV250" s="0" t="n">
        <f aca="false">((((BJ250/R250)^2)+((BP250/AG250)^2))^(1/2))*AN250</f>
        <v>8.92920103880722E-005</v>
      </c>
      <c r="BW250" s="0" t="n">
        <f aca="false">((((BJ250/R250)^2)+((BQ250/AH250)^2))^(1/2))*AO250</f>
        <v>0.145276175197745</v>
      </c>
      <c r="BX250" s="46" t="n">
        <f aca="false">((((BL250/AI250)^2)+((BR250/AJ250)^2))^(1/2))*AP250</f>
        <v>5.95980867862304E-006</v>
      </c>
    </row>
    <row r="251" customFormat="false" ht="30" hidden="false" customHeight="true" outlineLevel="0" collapsed="false">
      <c r="A251" s="24" t="n">
        <v>4.61966666666667</v>
      </c>
      <c r="B251" s="24" t="n">
        <v>-74.1161111111111</v>
      </c>
      <c r="C251" s="47" t="n">
        <v>27</v>
      </c>
      <c r="D251" s="47" t="n">
        <v>26</v>
      </c>
      <c r="E251" s="47" t="n">
        <v>1836</v>
      </c>
      <c r="F251" s="27" t="s">
        <v>674</v>
      </c>
      <c r="G251" s="28" t="s">
        <v>675</v>
      </c>
      <c r="H251" s="27" t="s">
        <v>676</v>
      </c>
      <c r="I251" s="28" t="s">
        <v>155</v>
      </c>
      <c r="J251" s="28" t="s">
        <v>65</v>
      </c>
      <c r="K251" s="28" t="n">
        <v>25</v>
      </c>
      <c r="L251" s="28"/>
      <c r="M251" s="28" t="n">
        <v>2006</v>
      </c>
      <c r="N251" s="29" t="s">
        <v>67</v>
      </c>
      <c r="O251" s="29" t="s">
        <v>68</v>
      </c>
      <c r="P251" s="56" t="n">
        <v>0.00426891489573758</v>
      </c>
      <c r="Q251" s="31" t="n">
        <v>2930.025</v>
      </c>
      <c r="R251" s="31" t="n">
        <v>2980.48671689751</v>
      </c>
      <c r="S251" s="29" t="s">
        <v>69</v>
      </c>
      <c r="T251" s="29"/>
      <c r="U251" s="29"/>
      <c r="V251" s="48" t="n">
        <f aca="false">IF(S251="m3_año",R251,IF(OR(O251="CG1",O251="CG3",O251="HG2"),T251,R251))</f>
        <v>2980.48671689751</v>
      </c>
      <c r="W251" s="28" t="n">
        <v>365</v>
      </c>
      <c r="X251" s="32" t="s">
        <v>98</v>
      </c>
      <c r="Y251" s="28"/>
      <c r="Z251" s="28" t="n">
        <v>2920</v>
      </c>
      <c r="AA251" s="32" t="s">
        <v>677</v>
      </c>
      <c r="AB251" s="32" t="s">
        <v>311</v>
      </c>
      <c r="AC251" s="33" t="s">
        <v>72</v>
      </c>
      <c r="AD251" s="33" t="n">
        <f aca="false">VLOOKUP($O251,Parámetros!$B$4:$H$25,3,0)</f>
        <v>46.3856216091623</v>
      </c>
      <c r="AE251" s="33" t="n">
        <f aca="false">VLOOKUP($O251,Parámetros!$B$4:$H$25,4,0)</f>
        <v>1074.85364414012</v>
      </c>
      <c r="AF251" s="33" t="n">
        <f aca="false">VLOOKUP($O251,Parámetros!$B$4:$H$25,5,0)</f>
        <v>5.41099102083891</v>
      </c>
      <c r="AG251" s="33" t="n">
        <f aca="false">VLOOKUP($O251,Parámetros!$B$4:$H$25,6,0)</f>
        <v>1344</v>
      </c>
      <c r="AH251" s="33" t="n">
        <f aca="false">VLOOKUP($O251,Parámetros!$B$4:$H$25,7,0)</f>
        <v>1920000</v>
      </c>
      <c r="AI251" s="51" t="n">
        <v>2930.025</v>
      </c>
      <c r="AJ251" s="52" t="n">
        <v>8.8E-008</v>
      </c>
      <c r="AK251" s="34" t="n">
        <f aca="false">AD251*V251/1000000000</f>
        <v>0.000138251729061142</v>
      </c>
      <c r="AL251" s="34" t="n">
        <f aca="false">AE251*V251/1000000000</f>
        <v>0.00320358700896851</v>
      </c>
      <c r="AM251" s="34" t="n">
        <f aca="false">AF251*V251/1000000000</f>
        <v>1.61273868628621E-005</v>
      </c>
      <c r="AN251" s="34" t="n">
        <f aca="false">AG251*V251/1000000000</f>
        <v>0.00400577414751025</v>
      </c>
      <c r="AO251" s="34" t="n">
        <f aca="false">AH251*V251/1000000000</f>
        <v>5.72253449644322</v>
      </c>
      <c r="AP251" s="35" t="n">
        <f aca="false">AJ251*AI251*EXP(P251*4)</f>
        <v>0.000262282831086981</v>
      </c>
      <c r="AQ251" s="36" t="n">
        <f aca="false">AK251/W251</f>
        <v>3.78771860441486E-007</v>
      </c>
      <c r="AR251" s="37" t="n">
        <f aca="false">AL251/W251</f>
        <v>8.77695070950277E-006</v>
      </c>
      <c r="AS251" s="37" t="n">
        <f aca="false">AM251/W251</f>
        <v>4.41846215420879E-008</v>
      </c>
      <c r="AT251" s="37" t="n">
        <f aca="false">AN251/W251</f>
        <v>1.09747236918089E-005</v>
      </c>
      <c r="AU251" s="37" t="n">
        <f aca="false">AO251/W251</f>
        <v>0.0156781767025842</v>
      </c>
      <c r="AV251" s="49" t="n">
        <f aca="false">AP251/W251</f>
        <v>7.18583098868441E-007</v>
      </c>
      <c r="AW251" s="39" t="n">
        <f aca="false">AK251*1000000</f>
        <v>138.251729061142</v>
      </c>
      <c r="AX251" s="40" t="n">
        <f aca="false">AL251*1000000</f>
        <v>3203.58700896851</v>
      </c>
      <c r="AY251" s="40" t="n">
        <f aca="false">AM251*1000000</f>
        <v>16.1273868628621</v>
      </c>
      <c r="AZ251" s="40" t="n">
        <f aca="false">AN251*1000000</f>
        <v>4005.77414751025</v>
      </c>
      <c r="BA251" s="40" t="n">
        <f aca="false">AO251*1000000</f>
        <v>5722534.49644322</v>
      </c>
      <c r="BB251" s="41" t="n">
        <f aca="false">AP251*1000000</f>
        <v>262.282831086981</v>
      </c>
      <c r="BC251" s="39" t="n">
        <f aca="false">AQ251*1000000</f>
        <v>0.378771860441486</v>
      </c>
      <c r="BD251" s="40" t="n">
        <f aca="false">AR251*1000000</f>
        <v>8.77695070950277</v>
      </c>
      <c r="BE251" s="40" t="n">
        <f aca="false">AS251*1000000</f>
        <v>0.0441846215420879</v>
      </c>
      <c r="BF251" s="40" t="n">
        <f aca="false">AT251*1000000</f>
        <v>10.9747236918089</v>
      </c>
      <c r="BG251" s="40" t="n">
        <f aca="false">AU251*1000000</f>
        <v>15678.1767025842</v>
      </c>
      <c r="BH251" s="41" t="n">
        <f aca="false">AV251*1000000</f>
        <v>0.718583098868441</v>
      </c>
      <c r="BI251" s="0" t="n">
        <v>0.1</v>
      </c>
      <c r="BJ251" s="0" t="n">
        <f aca="false">R251*BI251</f>
        <v>298.048671689751</v>
      </c>
      <c r="BK251" s="0" t="n">
        <v>0.1</v>
      </c>
      <c r="BL251" s="0" t="n">
        <f aca="false">AI251*BK251</f>
        <v>293.0025</v>
      </c>
      <c r="BM251" s="45" t="n">
        <v>17.6498016718255</v>
      </c>
      <c r="BN251" s="45" t="n">
        <v>910.91550745518</v>
      </c>
      <c r="BO251" s="45" t="n">
        <v>5.31099102083891</v>
      </c>
      <c r="BP251" s="45" t="n">
        <v>537.6</v>
      </c>
      <c r="BQ251" s="45" t="n">
        <v>384000</v>
      </c>
      <c r="BR251" s="0" t="n">
        <f aca="false">AJ251*0.1</f>
        <v>8.8E-009</v>
      </c>
      <c r="BS251" s="0" t="n">
        <f aca="false">((((BJ251/R251)^2)+((BM251/AD251)^2))^(1/2))*AK251</f>
        <v>5.43913722187167E-005</v>
      </c>
      <c r="BT251" s="0" t="n">
        <f aca="false">((((BJ251/R251)^2)+((BN251/AE251)^2))^(1/2))*AL251</f>
        <v>0.00273380692883737</v>
      </c>
      <c r="BU251" s="0" t="n">
        <f aca="false">((((BJ251/R251)^2)+((BO251/AF251)^2))^(1/2))*AM251</f>
        <v>1.59112813324619E-005</v>
      </c>
      <c r="BV251" s="0" t="n">
        <f aca="false">((((BJ251/R251)^2)+((BP251/AG251)^2))^(1/2))*AN251</f>
        <v>0.00165162299225533</v>
      </c>
      <c r="BW251" s="0" t="n">
        <f aca="false">((((BJ251/R251)^2)+((BQ251/AH251)^2))^(1/2))*AO251</f>
        <v>1.27959761376346</v>
      </c>
      <c r="BX251" s="46" t="n">
        <f aca="false">((((BL251/AI251)^2)+((BR251/AJ251)^2))^(1/2))*AP251</f>
        <v>3.7092393690082E-005</v>
      </c>
    </row>
    <row r="252" customFormat="false" ht="30" hidden="false" customHeight="true" outlineLevel="0" collapsed="false">
      <c r="A252" s="24" t="n">
        <v>4.61966666666667</v>
      </c>
      <c r="B252" s="24" t="n">
        <v>-74.1161111111111</v>
      </c>
      <c r="C252" s="47" t="n">
        <v>27</v>
      </c>
      <c r="D252" s="47" t="n">
        <v>26</v>
      </c>
      <c r="E252" s="47" t="n">
        <v>1836</v>
      </c>
      <c r="F252" s="27" t="s">
        <v>674</v>
      </c>
      <c r="G252" s="28" t="s">
        <v>675</v>
      </c>
      <c r="H252" s="27" t="s">
        <v>676</v>
      </c>
      <c r="I252" s="28" t="s">
        <v>155</v>
      </c>
      <c r="J252" s="28" t="s">
        <v>76</v>
      </c>
      <c r="K252" s="28" t="n">
        <v>117.22</v>
      </c>
      <c r="L252" s="28"/>
      <c r="M252" s="28" t="n">
        <v>2008</v>
      </c>
      <c r="N252" s="29" t="s">
        <v>67</v>
      </c>
      <c r="O252" s="29" t="s">
        <v>145</v>
      </c>
      <c r="P252" s="56" t="n">
        <v>0.00426891489573758</v>
      </c>
      <c r="Q252" s="31" t="n">
        <v>3600</v>
      </c>
      <c r="R252" s="31" t="n">
        <v>3662.00021529886</v>
      </c>
      <c r="S252" s="29" t="s">
        <v>69</v>
      </c>
      <c r="T252" s="29"/>
      <c r="U252" s="29"/>
      <c r="V252" s="48" t="n">
        <f aca="false">IF(S252="m3_año",R252,IF(OR(O252="CG1",O252="CG3",O252="HG2"),T252,R252))</f>
        <v>3662.00021529886</v>
      </c>
      <c r="W252" s="28" t="n">
        <v>365</v>
      </c>
      <c r="X252" s="32" t="s">
        <v>98</v>
      </c>
      <c r="Y252" s="28"/>
      <c r="Z252" s="28" t="n">
        <v>2920</v>
      </c>
      <c r="AA252" s="32" t="s">
        <v>678</v>
      </c>
      <c r="AB252" s="32" t="s">
        <v>311</v>
      </c>
      <c r="AC252" s="33" t="s">
        <v>72</v>
      </c>
      <c r="AD252" s="33" t="n">
        <f aca="false">VLOOKUP($O252,Parámetros!$B$4:$H$25,3,0)</f>
        <v>196.356974196937</v>
      </c>
      <c r="AE252" s="33" t="n">
        <f aca="false">VLOOKUP($O252,Parámetros!$B$4:$H$25,4,0)</f>
        <v>1220.72799074218</v>
      </c>
      <c r="AF252" s="33" t="n">
        <f aca="false">VLOOKUP($O252,Parámetros!$B$4:$H$25,5,0)</f>
        <v>69.6558973259153</v>
      </c>
      <c r="AG252" s="33" t="n">
        <f aca="false">VLOOKUP($O252,Parámetros!$B$4:$H$25,6,0)</f>
        <v>640</v>
      </c>
      <c r="AH252" s="33" t="n">
        <f aca="false">VLOOKUP($O252,Parámetros!$B$4:$H$25,7,0)</f>
        <v>1920000</v>
      </c>
      <c r="AI252" s="51" t="n">
        <v>3600</v>
      </c>
      <c r="AJ252" s="52" t="n">
        <v>8.8E-008</v>
      </c>
      <c r="AK252" s="34" t="n">
        <f aca="false">AD252*V252/1000000000</f>
        <v>0.000719059281784616</v>
      </c>
      <c r="AL252" s="34" t="n">
        <f aca="false">AE252*V252/1000000000</f>
        <v>0.00447030616491921</v>
      </c>
      <c r="AM252" s="34" t="n">
        <f aca="false">AF252*V252/1000000000</f>
        <v>0.000255079911004337</v>
      </c>
      <c r="AN252" s="34" t="n">
        <f aca="false">AG252*V252/1000000000</f>
        <v>0.00234368013779127</v>
      </c>
      <c r="AO252" s="34" t="n">
        <f aca="false">AH252*V252/1000000000</f>
        <v>7.03104041337381</v>
      </c>
      <c r="AP252" s="35" t="n">
        <f aca="false">AJ252*AI252*EXP(P252*4)</f>
        <v>0.000322256018946299</v>
      </c>
      <c r="AQ252" s="36" t="n">
        <f aca="false">AK252/W252</f>
        <v>1.97002542954689E-006</v>
      </c>
      <c r="AR252" s="37" t="n">
        <f aca="false">AL252/W252</f>
        <v>1.22474141504636E-005</v>
      </c>
      <c r="AS252" s="37" t="n">
        <f aca="false">AM252/W252</f>
        <v>6.98849071244759E-007</v>
      </c>
      <c r="AT252" s="37" t="n">
        <f aca="false">AN252/W252</f>
        <v>6.42104147340074E-006</v>
      </c>
      <c r="AU252" s="37" t="n">
        <f aca="false">AO252/W252</f>
        <v>0.0192631244202022</v>
      </c>
      <c r="AV252" s="49" t="n">
        <f aca="false">AP252/W252</f>
        <v>8.82893202592601E-007</v>
      </c>
      <c r="AW252" s="39" t="n">
        <f aca="false">AK252*1000000</f>
        <v>719.059281784616</v>
      </c>
      <c r="AX252" s="40" t="n">
        <f aca="false">AL252*1000000</f>
        <v>4470.30616491921</v>
      </c>
      <c r="AY252" s="40" t="n">
        <f aca="false">AM252*1000000</f>
        <v>255.079911004337</v>
      </c>
      <c r="AZ252" s="40" t="n">
        <f aca="false">AN252*1000000</f>
        <v>2343.68013779127</v>
      </c>
      <c r="BA252" s="40" t="n">
        <f aca="false">AO252*1000000</f>
        <v>7031040.41337381</v>
      </c>
      <c r="BB252" s="41" t="n">
        <f aca="false">AP252*1000000</f>
        <v>322.256018946299</v>
      </c>
      <c r="BC252" s="39" t="n">
        <f aca="false">AQ252*1000000</f>
        <v>1.97002542954689</v>
      </c>
      <c r="BD252" s="40" t="n">
        <f aca="false">AR252*1000000</f>
        <v>12.2474141504636</v>
      </c>
      <c r="BE252" s="40" t="n">
        <f aca="false">AS252*1000000</f>
        <v>0.698849071244759</v>
      </c>
      <c r="BF252" s="40" t="n">
        <f aca="false">AT252*1000000</f>
        <v>6.42104147340074</v>
      </c>
      <c r="BG252" s="40" t="n">
        <f aca="false">AU252*1000000</f>
        <v>19263.1244202022</v>
      </c>
      <c r="BH252" s="41" t="n">
        <f aca="false">AV252*1000000</f>
        <v>0.882893202592601</v>
      </c>
      <c r="BI252" s="0" t="n">
        <v>0.1</v>
      </c>
      <c r="BJ252" s="0" t="n">
        <f aca="false">R252*BI252</f>
        <v>366.200021529886</v>
      </c>
      <c r="BK252" s="0" t="n">
        <v>0.1</v>
      </c>
      <c r="BL252" s="0" t="n">
        <f aca="false">AI252*BK252</f>
        <v>360</v>
      </c>
      <c r="BM252" s="45" t="n">
        <v>187.562005220738</v>
      </c>
      <c r="BN252" s="45" t="n">
        <v>1012.03746873145</v>
      </c>
      <c r="BO252" s="45" t="n">
        <v>69.5558973259153</v>
      </c>
      <c r="BP252" s="45" t="n">
        <v>256</v>
      </c>
      <c r="BQ252" s="45" t="n">
        <v>384000</v>
      </c>
      <c r="BR252" s="0" t="n">
        <f aca="false">AJ252*0.1</f>
        <v>8.8E-009</v>
      </c>
      <c r="BS252" s="0" t="n">
        <f aca="false">((((BJ252/R252)^2)+((BM252/AD252)^2))^(1/2))*AK252</f>
        <v>0.000690605730203489</v>
      </c>
      <c r="BT252" s="0" t="n">
        <f aca="false">((((BJ252/R252)^2)+((BN252/AE252)^2))^(1/2))*AL252</f>
        <v>0.0037329446722262</v>
      </c>
      <c r="BU252" s="0" t="n">
        <f aca="false">((((BJ252/R252)^2)+((BO252/AF252)^2))^(1/2))*AM252</f>
        <v>0.000255987757856919</v>
      </c>
      <c r="BV252" s="0" t="n">
        <f aca="false">((((BJ252/R252)^2)+((BP252/AG252)^2))^(1/2))*AN252</f>
        <v>0.000966324076077556</v>
      </c>
      <c r="BW252" s="0" t="n">
        <f aca="false">((((BJ252/R252)^2)+((BQ252/AH252)^2))^(1/2))*AO252</f>
        <v>1.57218843168521</v>
      </c>
      <c r="BX252" s="46" t="n">
        <f aca="false">((((BL252/AI252)^2)+((BR252/AJ252)^2))^(1/2))*AP252</f>
        <v>4.55738832550218E-005</v>
      </c>
    </row>
    <row r="253" customFormat="false" ht="15" hidden="false" customHeight="true" outlineLevel="0" collapsed="false">
      <c r="A253" s="24" t="n">
        <v>4.60186523079755</v>
      </c>
      <c r="B253" s="24" t="n">
        <v>-74.1259870894183</v>
      </c>
      <c r="C253" s="47" t="n">
        <v>26</v>
      </c>
      <c r="D253" s="47" t="n">
        <v>24</v>
      </c>
      <c r="E253" s="47" t="n">
        <v>1809</v>
      </c>
      <c r="F253" s="27" t="s">
        <v>679</v>
      </c>
      <c r="G253" s="28" t="s">
        <v>680</v>
      </c>
      <c r="H253" s="27" t="s">
        <v>681</v>
      </c>
      <c r="I253" s="28" t="s">
        <v>155</v>
      </c>
      <c r="J253" s="28" t="s">
        <v>65</v>
      </c>
      <c r="K253" s="28" t="n">
        <v>40</v>
      </c>
      <c r="L253" s="28"/>
      <c r="M253" s="28" t="n">
        <v>2001</v>
      </c>
      <c r="N253" s="29" t="s">
        <v>67</v>
      </c>
      <c r="O253" s="29" t="s">
        <v>68</v>
      </c>
      <c r="P253" s="53" t="n">
        <v>0.01</v>
      </c>
      <c r="Q253" s="31" t="n">
        <v>35316</v>
      </c>
      <c r="R253" s="31" t="n">
        <v>36757.2733013784</v>
      </c>
      <c r="S253" s="29" t="s">
        <v>69</v>
      </c>
      <c r="T253" s="29"/>
      <c r="U253" s="29"/>
      <c r="V253" s="48" t="n">
        <f aca="false">IF(S253="m3_año",R253,IF(OR(O253="CG1",O253="CG3",O253="HG2"),T253,R253))</f>
        <v>36757.2733013784</v>
      </c>
      <c r="W253" s="28" t="n">
        <v>365</v>
      </c>
      <c r="X253" s="32" t="s">
        <v>98</v>
      </c>
      <c r="Y253" s="28"/>
      <c r="Z253" s="28" t="n">
        <v>2920</v>
      </c>
      <c r="AA253" s="32"/>
      <c r="AB253" s="32" t="s">
        <v>311</v>
      </c>
      <c r="AC253" s="33" t="s">
        <v>72</v>
      </c>
      <c r="AD253" s="33" t="n">
        <f aca="false">VLOOKUP($O253,Parámetros!$B$4:$H$25,3,0)</f>
        <v>46.3856216091623</v>
      </c>
      <c r="AE253" s="33" t="n">
        <f aca="false">VLOOKUP($O253,Parámetros!$B$4:$H$25,4,0)</f>
        <v>1074.85364414012</v>
      </c>
      <c r="AF253" s="33" t="n">
        <f aca="false">VLOOKUP($O253,Parámetros!$B$4:$H$25,5,0)</f>
        <v>5.41099102083891</v>
      </c>
      <c r="AG253" s="33" t="n">
        <f aca="false">VLOOKUP($O253,Parámetros!$B$4:$H$25,6,0)</f>
        <v>1344</v>
      </c>
      <c r="AH253" s="33" t="n">
        <f aca="false">VLOOKUP($O253,Parámetros!$B$4:$H$25,7,0)</f>
        <v>1920000</v>
      </c>
      <c r="AI253" s="2" t="n">
        <v>29509.1627659574</v>
      </c>
      <c r="AJ253" s="2" t="n">
        <v>1.9976E-005</v>
      </c>
      <c r="AK253" s="34" t="n">
        <f aca="false">AD253*V253/1000000000</f>
        <v>0.0017050089707423</v>
      </c>
      <c r="AL253" s="34" t="n">
        <f aca="false">AE253*V253/1000000000</f>
        <v>0.0395086891566409</v>
      </c>
      <c r="AM253" s="34" t="n">
        <f aca="false">AF253*V253/1000000000</f>
        <v>0.00019889327578428</v>
      </c>
      <c r="AN253" s="34" t="n">
        <f aca="false">AG253*V253/1000000000</f>
        <v>0.0494017753170526</v>
      </c>
      <c r="AO253" s="34" t="n">
        <f aca="false">AH253*V253/1000000000</f>
        <v>70.5739647386465</v>
      </c>
      <c r="AP253" s="35" t="n">
        <f aca="false">AJ253*AI253*EXP(P253*4)</f>
        <v>0.613531967975046</v>
      </c>
      <c r="AQ253" s="36" t="n">
        <f aca="false">AK253/W253</f>
        <v>4.6712574540885E-006</v>
      </c>
      <c r="AR253" s="37" t="n">
        <f aca="false">AL253/W253</f>
        <v>0.000108242983990797</v>
      </c>
      <c r="AS253" s="37" t="n">
        <f aca="false">AM253/W253</f>
        <v>5.44913084340494E-007</v>
      </c>
      <c r="AT253" s="37" t="n">
        <f aca="false">AN253/W253</f>
        <v>0.00013534732963576</v>
      </c>
      <c r="AU253" s="37" t="n">
        <f aca="false">AO253/W253</f>
        <v>0.193353328051086</v>
      </c>
      <c r="AV253" s="49" t="n">
        <f aca="false">AP253/W253</f>
        <v>0.00168090950130149</v>
      </c>
      <c r="AW253" s="39" t="n">
        <f aca="false">AK253*1000000</f>
        <v>1705.0089707423</v>
      </c>
      <c r="AX253" s="40" t="n">
        <f aca="false">AL253*1000000</f>
        <v>39508.6891566409</v>
      </c>
      <c r="AY253" s="40" t="n">
        <f aca="false">AM253*1000000</f>
        <v>198.89327578428</v>
      </c>
      <c r="AZ253" s="40" t="n">
        <f aca="false">AN253*1000000</f>
        <v>49401.7753170526</v>
      </c>
      <c r="BA253" s="40" t="n">
        <f aca="false">AO253*1000000</f>
        <v>70573964.7386465</v>
      </c>
      <c r="BB253" s="41" t="n">
        <f aca="false">AP253*1000000</f>
        <v>613531.967975046</v>
      </c>
      <c r="BC253" s="39" t="n">
        <f aca="false">AQ253*1000000</f>
        <v>4.6712574540885</v>
      </c>
      <c r="BD253" s="40" t="n">
        <f aca="false">AR253*1000000</f>
        <v>108.242983990797</v>
      </c>
      <c r="BE253" s="40" t="n">
        <f aca="false">AS253*1000000</f>
        <v>0.544913084340494</v>
      </c>
      <c r="BF253" s="40" t="n">
        <f aca="false">AT253*1000000</f>
        <v>135.34732963576</v>
      </c>
      <c r="BG253" s="40" t="n">
        <f aca="false">AU253*1000000</f>
        <v>193353.328051086</v>
      </c>
      <c r="BH253" s="41" t="n">
        <f aca="false">AV253*1000000</f>
        <v>1680.90950130149</v>
      </c>
      <c r="BI253" s="0" t="n">
        <v>0.1</v>
      </c>
      <c r="BJ253" s="0" t="n">
        <f aca="false">R253*BI253</f>
        <v>3675.72733013784</v>
      </c>
      <c r="BK253" s="0" t="n">
        <v>0.1</v>
      </c>
      <c r="BL253" s="0" t="n">
        <f aca="false">AI253*BK253</f>
        <v>2950.91627659574</v>
      </c>
      <c r="BM253" s="45" t="n">
        <v>17.6498016718255</v>
      </c>
      <c r="BN253" s="45" t="n">
        <v>910.91550745518</v>
      </c>
      <c r="BO253" s="45" t="n">
        <v>5.31099102083891</v>
      </c>
      <c r="BP253" s="45" t="n">
        <v>537.6</v>
      </c>
      <c r="BQ253" s="45" t="n">
        <v>384000</v>
      </c>
      <c r="BR253" s="0" t="n">
        <f aca="false">AJ253*0.1</f>
        <v>1.9976E-006</v>
      </c>
      <c r="BS253" s="0" t="n">
        <f aca="false">((((BJ253/R253)^2)+((BM253/AD253)^2))^(1/2))*AK253</f>
        <v>0.000670789278323471</v>
      </c>
      <c r="BT253" s="0" t="n">
        <f aca="false">((((BJ253/R253)^2)+((BN253/AE253)^2))^(1/2))*AL253</f>
        <v>0.0337150599822427</v>
      </c>
      <c r="BU253" s="0" t="n">
        <f aca="false">((((BJ253/R253)^2)+((BO253/AF253)^2))^(1/2))*AM253</f>
        <v>0.000196228123815032</v>
      </c>
      <c r="BV253" s="0" t="n">
        <f aca="false">((((BJ253/R253)^2)+((BP253/AG253)^2))^(1/2))*AN253</f>
        <v>0.0203688737725239</v>
      </c>
      <c r="BW253" s="0" t="n">
        <f aca="false">((((BJ253/R253)^2)+((BQ253/AH253)^2))^(1/2))*AO253</f>
        <v>15.7808182597287</v>
      </c>
      <c r="BX253" s="46" t="n">
        <f aca="false">((((BL253/AI253)^2)+((BR253/AJ253)^2))^(1/2))*AP253</f>
        <v>0.0867665230059765</v>
      </c>
    </row>
    <row r="254" customFormat="false" ht="30" hidden="false" customHeight="true" outlineLevel="0" collapsed="false">
      <c r="A254" s="24" t="n">
        <v>4.69188888888889</v>
      </c>
      <c r="B254" s="24" t="n">
        <v>-74.1596944444445</v>
      </c>
      <c r="C254" s="47" t="n">
        <v>22</v>
      </c>
      <c r="D254" s="47" t="n">
        <v>34</v>
      </c>
      <c r="E254" s="47" t="n">
        <v>1937</v>
      </c>
      <c r="F254" s="27" t="s">
        <v>682</v>
      </c>
      <c r="G254" s="28" t="s">
        <v>683</v>
      </c>
      <c r="H254" s="27" t="s">
        <v>684</v>
      </c>
      <c r="I254" s="28" t="s">
        <v>64</v>
      </c>
      <c r="J254" s="28" t="s">
        <v>65</v>
      </c>
      <c r="K254" s="28" t="n">
        <v>125</v>
      </c>
      <c r="L254" s="28"/>
      <c r="M254" s="28"/>
      <c r="N254" s="29" t="s">
        <v>67</v>
      </c>
      <c r="O254" s="29" t="s">
        <v>68</v>
      </c>
      <c r="P254" s="53" t="n">
        <v>0.00108600994019335</v>
      </c>
      <c r="Q254" s="31" t="n">
        <v>22500</v>
      </c>
      <c r="R254" s="31" t="n">
        <v>22597.953497524</v>
      </c>
      <c r="S254" s="29" t="s">
        <v>69</v>
      </c>
      <c r="T254" s="29"/>
      <c r="U254" s="29"/>
      <c r="V254" s="48" t="n">
        <f aca="false">IF(S254="m3_año",R254,IF(OR(O254="CG1",O254="CG3",O254="HG2"),T254,R254))</f>
        <v>22597.953497524</v>
      </c>
      <c r="W254" s="28" t="n">
        <v>365</v>
      </c>
      <c r="X254" s="54"/>
      <c r="Y254" s="28"/>
      <c r="Z254" s="28" t="n">
        <v>8760</v>
      </c>
      <c r="AA254" s="32" t="s">
        <v>685</v>
      </c>
      <c r="AB254" s="32" t="s">
        <v>311</v>
      </c>
      <c r="AC254" s="33" t="s">
        <v>72</v>
      </c>
      <c r="AD254" s="33" t="n">
        <f aca="false">VLOOKUP($O254,Parámetros!$B$4:$H$25,3,0)</f>
        <v>46.3856216091623</v>
      </c>
      <c r="AE254" s="33" t="n">
        <f aca="false">VLOOKUP($O254,Parámetros!$B$4:$H$25,4,0)</f>
        <v>1074.85364414012</v>
      </c>
      <c r="AF254" s="33" t="n">
        <f aca="false">VLOOKUP($O254,Parámetros!$B$4:$H$25,5,0)</f>
        <v>5.41099102083891</v>
      </c>
      <c r="AG254" s="33" t="n">
        <f aca="false">VLOOKUP($O254,Parámetros!$B$4:$H$25,6,0)</f>
        <v>1344</v>
      </c>
      <c r="AH254" s="33" t="n">
        <f aca="false">VLOOKUP($O254,Parámetros!$B$4:$H$25,7,0)</f>
        <v>1920000</v>
      </c>
      <c r="AI254" s="2" t="n">
        <v>54177.3714285714</v>
      </c>
      <c r="AJ254" s="2" t="n">
        <v>9E-009</v>
      </c>
      <c r="AK254" s="34" t="n">
        <f aca="false">AD254*V254/1000000000</f>
        <v>0.00104822012007759</v>
      </c>
      <c r="AL254" s="34" t="n">
        <f aca="false">AE254*V254/1000000000</f>
        <v>0.0242894926669226</v>
      </c>
      <c r="AM254" s="34" t="n">
        <f aca="false">AF254*V254/1000000000</f>
        <v>0.000122277323464438</v>
      </c>
      <c r="AN254" s="34" t="n">
        <f aca="false">AG254*V254/1000000000</f>
        <v>0.0303716495006723</v>
      </c>
      <c r="AO254" s="34" t="n">
        <f aca="false">AH254*V254/1000000000</f>
        <v>43.3880707152461</v>
      </c>
      <c r="AP254" s="35" t="n">
        <f aca="false">AJ254*AI254*EXP(P254*4)</f>
        <v>0.000489719088064377</v>
      </c>
      <c r="AQ254" s="36" t="n">
        <f aca="false">AK254/W254</f>
        <v>2.87183594541807E-006</v>
      </c>
      <c r="AR254" s="37" t="n">
        <f aca="false">AL254/W254</f>
        <v>6.65465552518429E-005</v>
      </c>
      <c r="AS254" s="37" t="n">
        <f aca="false">AM254/W254</f>
        <v>3.35006365655993E-007</v>
      </c>
      <c r="AT254" s="37" t="n">
        <f aca="false">AN254/W254</f>
        <v>8.32099986319788E-005</v>
      </c>
      <c r="AU254" s="37" t="n">
        <f aca="false">AO254/W254</f>
        <v>0.118871426617113</v>
      </c>
      <c r="AV254" s="49" t="n">
        <f aca="false">AP254/W254</f>
        <v>1.34169613168322E-006</v>
      </c>
      <c r="AW254" s="39" t="n">
        <f aca="false">AK254*1000000</f>
        <v>1048.22012007759</v>
      </c>
      <c r="AX254" s="40" t="n">
        <f aca="false">AL254*1000000</f>
        <v>24289.4926669226</v>
      </c>
      <c r="AY254" s="40" t="n">
        <f aca="false">AM254*1000000</f>
        <v>122.277323464438</v>
      </c>
      <c r="AZ254" s="40" t="n">
        <f aca="false">AN254*1000000</f>
        <v>30371.6495006723</v>
      </c>
      <c r="BA254" s="40" t="n">
        <f aca="false">AO254*1000000</f>
        <v>43388070.7152461</v>
      </c>
      <c r="BB254" s="41" t="n">
        <f aca="false">AP254*1000000</f>
        <v>489.719088064377</v>
      </c>
      <c r="BC254" s="39" t="n">
        <f aca="false">AQ254*1000000</f>
        <v>2.87183594541807</v>
      </c>
      <c r="BD254" s="40" t="n">
        <f aca="false">AR254*1000000</f>
        <v>66.5465552518429</v>
      </c>
      <c r="BE254" s="40" t="n">
        <f aca="false">AS254*1000000</f>
        <v>0.335006365655993</v>
      </c>
      <c r="BF254" s="40" t="n">
        <f aca="false">AT254*1000000</f>
        <v>83.2099986319788</v>
      </c>
      <c r="BG254" s="40" t="n">
        <f aca="false">AU254*1000000</f>
        <v>118871.426617113</v>
      </c>
      <c r="BH254" s="41" t="n">
        <f aca="false">AV254*1000000</f>
        <v>1.34169613168322</v>
      </c>
      <c r="BI254" s="0" t="n">
        <v>0.1</v>
      </c>
      <c r="BJ254" s="0" t="n">
        <f aca="false">R254*BI254</f>
        <v>2259.7953497524</v>
      </c>
      <c r="BK254" s="0" t="n">
        <v>0.1</v>
      </c>
      <c r="BL254" s="0" t="n">
        <f aca="false">AI254*BK254</f>
        <v>5417.73714285714</v>
      </c>
      <c r="BM254" s="45" t="n">
        <v>17.6498016718255</v>
      </c>
      <c r="BN254" s="45" t="n">
        <v>910.91550745518</v>
      </c>
      <c r="BO254" s="45" t="n">
        <v>5.31099102083891</v>
      </c>
      <c r="BP254" s="45" t="n">
        <v>537.6</v>
      </c>
      <c r="BQ254" s="45" t="n">
        <v>384000</v>
      </c>
      <c r="BR254" s="0" t="n">
        <f aca="false">AJ254*0.1</f>
        <v>9E-010</v>
      </c>
      <c r="BS254" s="0" t="n">
        <f aca="false">((((BJ254/R254)^2)+((BM254/AD254)^2))^(1/2))*AK254</f>
        <v>0.000412393617826462</v>
      </c>
      <c r="BT254" s="0" t="n">
        <f aca="false">((((BJ254/R254)^2)+((BN254/AE254)^2))^(1/2))*AL254</f>
        <v>0.0207276353552694</v>
      </c>
      <c r="BU254" s="0" t="n">
        <f aca="false">((((BJ254/R254)^2)+((BO254/AF254)^2))^(1/2))*AM254</f>
        <v>0.000120638818350875</v>
      </c>
      <c r="BV254" s="0" t="n">
        <f aca="false">((((BJ254/R254)^2)+((BP254/AG254)^2))^(1/2))*AN254</f>
        <v>0.012522551891551</v>
      </c>
      <c r="BW254" s="0" t="n">
        <f aca="false">((((BJ254/R254)^2)+((BQ254/AH254)^2))^(1/2))*AO254</f>
        <v>9.70186755318582</v>
      </c>
      <c r="BX254" s="46" t="n">
        <f aca="false">((((BL254/AI254)^2)+((BR254/AJ254)^2))^(1/2))*AP254</f>
        <v>6.92567376093625E-005</v>
      </c>
    </row>
    <row r="255" customFormat="false" ht="30" hidden="false" customHeight="true" outlineLevel="0" collapsed="false">
      <c r="A255" s="24" t="n">
        <v>4.69188888888889</v>
      </c>
      <c r="B255" s="24" t="n">
        <v>-74.1596944444445</v>
      </c>
      <c r="C255" s="47" t="n">
        <v>22</v>
      </c>
      <c r="D255" s="47" t="n">
        <v>34</v>
      </c>
      <c r="E255" s="47" t="n">
        <v>1937</v>
      </c>
      <c r="F255" s="27" t="s">
        <v>682</v>
      </c>
      <c r="G255" s="28" t="s">
        <v>683</v>
      </c>
      <c r="H255" s="27" t="s">
        <v>684</v>
      </c>
      <c r="I255" s="28" t="s">
        <v>64</v>
      </c>
      <c r="J255" s="28" t="s">
        <v>65</v>
      </c>
      <c r="K255" s="33" t="n">
        <v>200</v>
      </c>
      <c r="L255" s="33"/>
      <c r="M255" s="33"/>
      <c r="N255" s="29" t="s">
        <v>67</v>
      </c>
      <c r="O255" s="29" t="s">
        <v>68</v>
      </c>
      <c r="P255" s="53" t="n">
        <v>0.00108600994019335</v>
      </c>
      <c r="Q255" s="31" t="n">
        <v>22500</v>
      </c>
      <c r="R255" s="31" t="n">
        <v>22597.953497524</v>
      </c>
      <c r="S255" s="29" t="s">
        <v>69</v>
      </c>
      <c r="T255" s="29"/>
      <c r="U255" s="29"/>
      <c r="V255" s="48" t="n">
        <f aca="false">IF(S255="m3_año",R255,IF(OR(O255="CG1",O255="CG3",O255="HG2"),T255,R255))</f>
        <v>22597.953497524</v>
      </c>
      <c r="W255" s="28" t="n">
        <v>365</v>
      </c>
      <c r="X255" s="54"/>
      <c r="Y255" s="28"/>
      <c r="Z255" s="28" t="n">
        <v>8760</v>
      </c>
      <c r="AA255" s="62" t="s">
        <v>685</v>
      </c>
      <c r="AB255" s="62" t="s">
        <v>311</v>
      </c>
      <c r="AC255" s="33" t="s">
        <v>72</v>
      </c>
      <c r="AD255" s="33" t="n">
        <f aca="false">VLOOKUP($O255,Parámetros!$B$4:$H$25,3,0)</f>
        <v>46.3856216091623</v>
      </c>
      <c r="AE255" s="33" t="n">
        <f aca="false">VLOOKUP($O255,Parámetros!$B$4:$H$25,4,0)</f>
        <v>1074.85364414012</v>
      </c>
      <c r="AF255" s="33" t="n">
        <f aca="false">VLOOKUP($O255,Parámetros!$B$4:$H$25,5,0)</f>
        <v>5.41099102083891</v>
      </c>
      <c r="AG255" s="33" t="n">
        <f aca="false">VLOOKUP($O255,Parámetros!$B$4:$H$25,6,0)</f>
        <v>1344</v>
      </c>
      <c r="AH255" s="33" t="n">
        <f aca="false">VLOOKUP($O255,Parámetros!$B$4:$H$25,7,0)</f>
        <v>1920000</v>
      </c>
      <c r="AI255" s="2" t="n">
        <v>54177.3714285714</v>
      </c>
      <c r="AJ255" s="2" t="n">
        <v>9E-009</v>
      </c>
      <c r="AK255" s="34" t="n">
        <f aca="false">AD255*V255/1000000000</f>
        <v>0.00104822012007759</v>
      </c>
      <c r="AL255" s="34" t="n">
        <f aca="false">AE255*V255/1000000000</f>
        <v>0.0242894926669226</v>
      </c>
      <c r="AM255" s="34" t="n">
        <f aca="false">AF255*V255/1000000000</f>
        <v>0.000122277323464438</v>
      </c>
      <c r="AN255" s="34" t="n">
        <f aca="false">AG255*V255/1000000000</f>
        <v>0.0303716495006723</v>
      </c>
      <c r="AO255" s="34" t="n">
        <f aca="false">AH255*V255/1000000000</f>
        <v>43.3880707152461</v>
      </c>
      <c r="AP255" s="35" t="n">
        <f aca="false">AJ255*AI255*EXP(P255*4)</f>
        <v>0.000489719088064377</v>
      </c>
      <c r="AQ255" s="36" t="n">
        <f aca="false">AK255/W255</f>
        <v>2.87183594541807E-006</v>
      </c>
      <c r="AR255" s="37" t="n">
        <f aca="false">AL255/W255</f>
        <v>6.65465552518429E-005</v>
      </c>
      <c r="AS255" s="37" t="n">
        <f aca="false">AM255/W255</f>
        <v>3.35006365655993E-007</v>
      </c>
      <c r="AT255" s="37" t="n">
        <f aca="false">AN255/W255</f>
        <v>8.32099986319788E-005</v>
      </c>
      <c r="AU255" s="37" t="n">
        <f aca="false">AO255/W255</f>
        <v>0.118871426617113</v>
      </c>
      <c r="AV255" s="49" t="n">
        <f aca="false">AP255/W255</f>
        <v>1.34169613168322E-006</v>
      </c>
      <c r="AW255" s="39" t="n">
        <f aca="false">AK255*1000000</f>
        <v>1048.22012007759</v>
      </c>
      <c r="AX255" s="40" t="n">
        <f aca="false">AL255*1000000</f>
        <v>24289.4926669226</v>
      </c>
      <c r="AY255" s="40" t="n">
        <f aca="false">AM255*1000000</f>
        <v>122.277323464438</v>
      </c>
      <c r="AZ255" s="40" t="n">
        <f aca="false">AN255*1000000</f>
        <v>30371.6495006723</v>
      </c>
      <c r="BA255" s="40" t="n">
        <f aca="false">AO255*1000000</f>
        <v>43388070.7152461</v>
      </c>
      <c r="BB255" s="41" t="n">
        <f aca="false">AP255*1000000</f>
        <v>489.719088064377</v>
      </c>
      <c r="BC255" s="39" t="n">
        <f aca="false">AQ255*1000000</f>
        <v>2.87183594541807</v>
      </c>
      <c r="BD255" s="40" t="n">
        <f aca="false">AR255*1000000</f>
        <v>66.5465552518429</v>
      </c>
      <c r="BE255" s="40" t="n">
        <f aca="false">AS255*1000000</f>
        <v>0.335006365655993</v>
      </c>
      <c r="BF255" s="40" t="n">
        <f aca="false">AT255*1000000</f>
        <v>83.2099986319788</v>
      </c>
      <c r="BG255" s="40" t="n">
        <f aca="false">AU255*1000000</f>
        <v>118871.426617113</v>
      </c>
      <c r="BH255" s="41" t="n">
        <f aca="false">AV255*1000000</f>
        <v>1.34169613168322</v>
      </c>
      <c r="BI255" s="0" t="n">
        <v>0.1</v>
      </c>
      <c r="BJ255" s="0" t="n">
        <f aca="false">R255*BI255</f>
        <v>2259.7953497524</v>
      </c>
      <c r="BK255" s="0" t="n">
        <v>0.1</v>
      </c>
      <c r="BL255" s="0" t="n">
        <f aca="false">AI255*BK255</f>
        <v>5417.73714285714</v>
      </c>
      <c r="BM255" s="45" t="n">
        <v>17.6498016718255</v>
      </c>
      <c r="BN255" s="45" t="n">
        <v>910.91550745518</v>
      </c>
      <c r="BO255" s="45" t="n">
        <v>5.31099102083891</v>
      </c>
      <c r="BP255" s="45" t="n">
        <v>537.6</v>
      </c>
      <c r="BQ255" s="45" t="n">
        <v>384000</v>
      </c>
      <c r="BR255" s="0" t="n">
        <f aca="false">AJ255*0.1</f>
        <v>9E-010</v>
      </c>
      <c r="BS255" s="0" t="n">
        <f aca="false">((((BJ255/R255)^2)+((BM255/AD255)^2))^(1/2))*AK255</f>
        <v>0.000412393617826462</v>
      </c>
      <c r="BT255" s="0" t="n">
        <f aca="false">((((BJ255/R255)^2)+((BN255/AE255)^2))^(1/2))*AL255</f>
        <v>0.0207276353552694</v>
      </c>
      <c r="BU255" s="0" t="n">
        <f aca="false">((((BJ255/R255)^2)+((BO255/AF255)^2))^(1/2))*AM255</f>
        <v>0.000120638818350875</v>
      </c>
      <c r="BV255" s="0" t="n">
        <f aca="false">((((BJ255/R255)^2)+((BP255/AG255)^2))^(1/2))*AN255</f>
        <v>0.012522551891551</v>
      </c>
      <c r="BW255" s="0" t="n">
        <f aca="false">((((BJ255/R255)^2)+((BQ255/AH255)^2))^(1/2))*AO255</f>
        <v>9.70186755318582</v>
      </c>
      <c r="BX255" s="46" t="n">
        <f aca="false">((((BL255/AI255)^2)+((BR255/AJ255)^2))^(1/2))*AP255</f>
        <v>6.92567376093625E-005</v>
      </c>
    </row>
    <row r="256" customFormat="false" ht="30" hidden="false" customHeight="true" outlineLevel="0" collapsed="false">
      <c r="A256" s="24" t="n">
        <v>4.69128455357463</v>
      </c>
      <c r="B256" s="24" t="n">
        <v>-74.1620022240855</v>
      </c>
      <c r="C256" s="47" t="n">
        <v>22</v>
      </c>
      <c r="D256" s="47" t="n">
        <v>34</v>
      </c>
      <c r="E256" s="47" t="n">
        <v>1937</v>
      </c>
      <c r="F256" s="27" t="s">
        <v>686</v>
      </c>
      <c r="G256" s="28" t="s">
        <v>687</v>
      </c>
      <c r="H256" s="27" t="s">
        <v>688</v>
      </c>
      <c r="I256" s="28" t="s">
        <v>64</v>
      </c>
      <c r="J256" s="28" t="s">
        <v>76</v>
      </c>
      <c r="K256" s="28" t="n">
        <v>58.61</v>
      </c>
      <c r="L256" s="28"/>
      <c r="M256" s="28" t="n">
        <v>2002</v>
      </c>
      <c r="N256" s="29" t="s">
        <v>67</v>
      </c>
      <c r="O256" s="29" t="s">
        <v>145</v>
      </c>
      <c r="P256" s="30" t="n">
        <v>0.0119278052318739</v>
      </c>
      <c r="Q256" s="31" t="n">
        <v>25640.4166666667</v>
      </c>
      <c r="R256" s="31" t="n">
        <v>26893.4053828227</v>
      </c>
      <c r="S256" s="29" t="s">
        <v>69</v>
      </c>
      <c r="T256" s="29"/>
      <c r="U256" s="29"/>
      <c r="V256" s="48" t="n">
        <f aca="false">IF(S256="m3_año",R256,IF(OR(O256="CG1",O256="CG3",O256="HG2"),T256,R256))</f>
        <v>26893.4053828227</v>
      </c>
      <c r="W256" s="28" t="n">
        <v>365</v>
      </c>
      <c r="X256" s="54"/>
      <c r="Y256" s="28"/>
      <c r="Z256" s="28" t="n">
        <v>8760</v>
      </c>
      <c r="AA256" s="32" t="s">
        <v>689</v>
      </c>
      <c r="AB256" s="32" t="s">
        <v>690</v>
      </c>
      <c r="AC256" s="33" t="s">
        <v>72</v>
      </c>
      <c r="AD256" s="33" t="n">
        <f aca="false">VLOOKUP($O256,Parámetros!$B$4:$H$25,3,0)</f>
        <v>196.356974196937</v>
      </c>
      <c r="AE256" s="33" t="n">
        <f aca="false">VLOOKUP($O256,Parámetros!$B$4:$H$25,4,0)</f>
        <v>1220.72799074218</v>
      </c>
      <c r="AF256" s="33" t="n">
        <f aca="false">VLOOKUP($O256,Parámetros!$B$4:$H$25,5,0)</f>
        <v>69.6558973259153</v>
      </c>
      <c r="AG256" s="33" t="n">
        <f aca="false">VLOOKUP($O256,Parámetros!$B$4:$H$25,6,0)</f>
        <v>640</v>
      </c>
      <c r="AH256" s="33" t="n">
        <f aca="false">VLOOKUP($O256,Parámetros!$B$4:$H$25,7,0)</f>
        <v>1920000</v>
      </c>
      <c r="AI256" s="2" t="n">
        <v>8608.38414634146</v>
      </c>
      <c r="AJ256" s="2" t="n">
        <v>1.0442E-008</v>
      </c>
      <c r="AK256" s="34" t="n">
        <f aca="false">AD256*V256/1000000000</f>
        <v>0.00528070770682268</v>
      </c>
      <c r="AL256" s="34" t="n">
        <f aca="false">AE256*V256/1000000000</f>
        <v>0.0328295327171881</v>
      </c>
      <c r="AM256" s="34" t="n">
        <f aca="false">AF256*V256/1000000000</f>
        <v>0.00187328428409012</v>
      </c>
      <c r="AN256" s="34" t="n">
        <f aca="false">AG256*V256/1000000000</f>
        <v>0.0172117794450065</v>
      </c>
      <c r="AO256" s="34" t="n">
        <f aca="false">AH256*V256/1000000000</f>
        <v>51.6353383350196</v>
      </c>
      <c r="AP256" s="35" t="n">
        <f aca="false">AJ256*AI256*EXP(P256*4)</f>
        <v>9.42814054365594E-005</v>
      </c>
      <c r="AQ256" s="36" t="n">
        <f aca="false">AK256/W256</f>
        <v>1.44676923474594E-005</v>
      </c>
      <c r="AR256" s="37" t="n">
        <f aca="false">AL256/W256</f>
        <v>8.99439252525701E-005</v>
      </c>
      <c r="AS256" s="37" t="n">
        <f aca="false">AM256/W256</f>
        <v>5.13228570983593E-006</v>
      </c>
      <c r="AT256" s="37" t="n">
        <f aca="false">AN256/W256</f>
        <v>4.71555601233056E-005</v>
      </c>
      <c r="AU256" s="37" t="n">
        <f aca="false">AO256/W256</f>
        <v>0.141466680369917</v>
      </c>
      <c r="AV256" s="49" t="n">
        <f aca="false">AP256/W256</f>
        <v>2.58305220374135E-007</v>
      </c>
      <c r="AW256" s="39" t="n">
        <f aca="false">AK256*1000000</f>
        <v>5280.70770682268</v>
      </c>
      <c r="AX256" s="40" t="n">
        <f aca="false">AL256*1000000</f>
        <v>32829.5327171881</v>
      </c>
      <c r="AY256" s="40" t="n">
        <f aca="false">AM256*1000000</f>
        <v>1873.28428409012</v>
      </c>
      <c r="AZ256" s="40" t="n">
        <f aca="false">AN256*1000000</f>
        <v>17211.7794450065</v>
      </c>
      <c r="BA256" s="40" t="n">
        <f aca="false">AO256*1000000</f>
        <v>51635338.3350196</v>
      </c>
      <c r="BB256" s="41" t="n">
        <f aca="false">AP256*1000000</f>
        <v>94.2814054365595</v>
      </c>
      <c r="BC256" s="39" t="n">
        <f aca="false">AQ256*1000000</f>
        <v>14.4676923474594</v>
      </c>
      <c r="BD256" s="40" t="n">
        <f aca="false">AR256*1000000</f>
        <v>89.9439252525701</v>
      </c>
      <c r="BE256" s="40" t="n">
        <f aca="false">AS256*1000000</f>
        <v>5.13228570983593</v>
      </c>
      <c r="BF256" s="40" t="n">
        <f aca="false">AT256*1000000</f>
        <v>47.1555601233056</v>
      </c>
      <c r="BG256" s="40" t="n">
        <f aca="false">AU256*1000000</f>
        <v>141466.680369917</v>
      </c>
      <c r="BH256" s="41" t="n">
        <f aca="false">AV256*1000000</f>
        <v>0.258305220374135</v>
      </c>
      <c r="BI256" s="0" t="n">
        <v>0.1</v>
      </c>
      <c r="BJ256" s="0" t="n">
        <f aca="false">R256*BI256</f>
        <v>2689.34053828227</v>
      </c>
      <c r="BK256" s="0" t="n">
        <v>0.1</v>
      </c>
      <c r="BL256" s="0" t="n">
        <f aca="false">AI256*BK256</f>
        <v>860.838414634146</v>
      </c>
      <c r="BM256" s="45" t="n">
        <v>187.562005220738</v>
      </c>
      <c r="BN256" s="45" t="n">
        <v>1012.03746873145</v>
      </c>
      <c r="BO256" s="45" t="n">
        <v>69.5558973259153</v>
      </c>
      <c r="BP256" s="45" t="n">
        <v>256</v>
      </c>
      <c r="BQ256" s="45" t="n">
        <v>384000</v>
      </c>
      <c r="BR256" s="0" t="n">
        <f aca="false">AJ256*0.1</f>
        <v>1.0442E-009</v>
      </c>
      <c r="BS256" s="0" t="n">
        <f aca="false">((((BJ256/R256)^2)+((BM256/AD256)^2))^(1/2))*AK256</f>
        <v>0.0050717473430151</v>
      </c>
      <c r="BT256" s="0" t="n">
        <f aca="false">((((BJ256/R256)^2)+((BN256/AE256)^2))^(1/2))*AL256</f>
        <v>0.0274144151937562</v>
      </c>
      <c r="BU256" s="0" t="n">
        <f aca="false">((((BJ256/R256)^2)+((BO256/AF256)^2))^(1/2))*AM256</f>
        <v>0.00187995143100344</v>
      </c>
      <c r="BV256" s="0" t="n">
        <f aca="false">((((BJ256/R256)^2)+((BP256/AG256)^2))^(1/2))*AN256</f>
        <v>0.00709659846565968</v>
      </c>
      <c r="BW256" s="0" t="n">
        <f aca="false">((((BJ256/R256)^2)+((BQ256/AH256)^2))^(1/2))*AO256</f>
        <v>11.5460126558305</v>
      </c>
      <c r="BX256" s="46" t="n">
        <f aca="false">((((BL256/AI256)^2)+((BR256/AJ256)^2))^(1/2))*AP256</f>
        <v>1.33334042247979E-005</v>
      </c>
    </row>
    <row r="257" customFormat="false" ht="30" hidden="false" customHeight="true" outlineLevel="0" collapsed="false">
      <c r="A257" s="24" t="n">
        <v>4.68879515093871</v>
      </c>
      <c r="B257" s="24" t="n">
        <v>-74.1611781819896</v>
      </c>
      <c r="C257" s="47" t="n">
        <v>22</v>
      </c>
      <c r="D257" s="47" t="n">
        <v>34</v>
      </c>
      <c r="E257" s="47" t="n">
        <v>1937</v>
      </c>
      <c r="F257" s="27" t="s">
        <v>691</v>
      </c>
      <c r="G257" s="28" t="s">
        <v>692</v>
      </c>
      <c r="H257" s="27" t="s">
        <v>693</v>
      </c>
      <c r="I257" s="28" t="s">
        <v>64</v>
      </c>
      <c r="J257" s="28" t="s">
        <v>76</v>
      </c>
      <c r="K257" s="28" t="n">
        <v>58.61</v>
      </c>
      <c r="L257" s="28"/>
      <c r="M257" s="28" t="n">
        <v>1986</v>
      </c>
      <c r="N257" s="29" t="s">
        <v>67</v>
      </c>
      <c r="O257" s="29" t="s">
        <v>145</v>
      </c>
      <c r="P257" s="56" t="n">
        <v>0.00426891489573758</v>
      </c>
      <c r="Q257" s="31" t="n">
        <v>31928.5714285714</v>
      </c>
      <c r="R257" s="31" t="n">
        <v>32478.4542904482</v>
      </c>
      <c r="S257" s="29" t="s">
        <v>69</v>
      </c>
      <c r="T257" s="29"/>
      <c r="U257" s="29"/>
      <c r="V257" s="48" t="n">
        <f aca="false">IF(S257="m3_año",R257,IF(OR(O257="CG1",O257="CG3",O257="HG2"),T257,R257))</f>
        <v>32478.4542904482</v>
      </c>
      <c r="W257" s="28" t="n">
        <v>365</v>
      </c>
      <c r="X257" s="54"/>
      <c r="Y257" s="28"/>
      <c r="Z257" s="28" t="n">
        <v>8760</v>
      </c>
      <c r="AA257" s="32" t="s">
        <v>694</v>
      </c>
      <c r="AB257" s="32"/>
      <c r="AC257" s="33" t="s">
        <v>72</v>
      </c>
      <c r="AD257" s="33" t="n">
        <f aca="false">VLOOKUP($O257,Parámetros!$B$4:$H$25,3,0)</f>
        <v>196.356974196937</v>
      </c>
      <c r="AE257" s="33" t="n">
        <f aca="false">VLOOKUP($O257,Parámetros!$B$4:$H$25,4,0)</f>
        <v>1220.72799074218</v>
      </c>
      <c r="AF257" s="33" t="n">
        <f aca="false">VLOOKUP($O257,Parámetros!$B$4:$H$25,5,0)</f>
        <v>69.6558973259153</v>
      </c>
      <c r="AG257" s="33" t="n">
        <f aca="false">VLOOKUP($O257,Parámetros!$B$4:$H$25,6,0)</f>
        <v>640</v>
      </c>
      <c r="AH257" s="33" t="n">
        <f aca="false">VLOOKUP($O257,Parámetros!$B$4:$H$25,7,0)</f>
        <v>1920000</v>
      </c>
      <c r="AI257" s="2" t="n">
        <v>2.98030327868852</v>
      </c>
      <c r="AJ257" s="2" t="n">
        <v>1.362E-005</v>
      </c>
      <c r="AK257" s="34" t="n">
        <f aca="false">AD257*V257/1000000000</f>
        <v>0.00637737101106593</v>
      </c>
      <c r="AL257" s="34" t="n">
        <f aca="false">AE257*V257/1000000000</f>
        <v>0.0396473582483906</v>
      </c>
      <c r="AM257" s="34" t="n">
        <f aca="false">AF257*V257/1000000000</f>
        <v>0.00226231587735989</v>
      </c>
      <c r="AN257" s="34" t="n">
        <f aca="false">AG257*V257/1000000000</f>
        <v>0.0207862107458868</v>
      </c>
      <c r="AO257" s="34" t="n">
        <f aca="false">AH257*V257/1000000000</f>
        <v>62.3586322376606</v>
      </c>
      <c r="AP257" s="35" t="n">
        <f aca="false">AJ257*AI257*EXP(P257*4)</f>
        <v>4.12908128890735E-005</v>
      </c>
      <c r="AQ257" s="36" t="n">
        <f aca="false">AK257/W257</f>
        <v>1.74722493453861E-005</v>
      </c>
      <c r="AR257" s="37" t="n">
        <f aca="false">AL257/W257</f>
        <v>0.000108622899310659</v>
      </c>
      <c r="AS257" s="37" t="n">
        <f aca="false">AM257/W257</f>
        <v>6.19812569139697E-006</v>
      </c>
      <c r="AT257" s="37" t="n">
        <f aca="false">AN257/W257</f>
        <v>5.69485225914708E-005</v>
      </c>
      <c r="AU257" s="37" t="n">
        <f aca="false">AO257/W257</f>
        <v>0.170845567774412</v>
      </c>
      <c r="AV257" s="49" t="n">
        <f aca="false">AP257/W257</f>
        <v>1.13125514764585E-007</v>
      </c>
      <c r="AW257" s="39" t="n">
        <f aca="false">AK257*1000000</f>
        <v>6377.37101106593</v>
      </c>
      <c r="AX257" s="40" t="n">
        <f aca="false">AL257*1000000</f>
        <v>39647.3582483906</v>
      </c>
      <c r="AY257" s="40" t="n">
        <f aca="false">AM257*1000000</f>
        <v>2262.31587735989</v>
      </c>
      <c r="AZ257" s="40" t="n">
        <f aca="false">AN257*1000000</f>
        <v>20786.2107458868</v>
      </c>
      <c r="BA257" s="40" t="n">
        <f aca="false">AO257*1000000</f>
        <v>62358632.2376605</v>
      </c>
      <c r="BB257" s="41" t="n">
        <f aca="false">AP257*1000000</f>
        <v>41.2908128890735</v>
      </c>
      <c r="BC257" s="39" t="n">
        <f aca="false">AQ257*1000000</f>
        <v>17.4722493453861</v>
      </c>
      <c r="BD257" s="40" t="n">
        <f aca="false">AR257*1000000</f>
        <v>108.622899310659</v>
      </c>
      <c r="BE257" s="40" t="n">
        <f aca="false">AS257*1000000</f>
        <v>6.19812569139697</v>
      </c>
      <c r="BF257" s="40" t="n">
        <f aca="false">AT257*1000000</f>
        <v>56.9485225914708</v>
      </c>
      <c r="BG257" s="40" t="n">
        <f aca="false">AU257*1000000</f>
        <v>170845.567774412</v>
      </c>
      <c r="BH257" s="41" t="n">
        <f aca="false">AV257*1000000</f>
        <v>0.113125514764585</v>
      </c>
      <c r="BI257" s="0" t="n">
        <v>0.1</v>
      </c>
      <c r="BJ257" s="0" t="n">
        <f aca="false">R257*BI257</f>
        <v>3247.84542904482</v>
      </c>
      <c r="BK257" s="0" t="n">
        <v>0.1</v>
      </c>
      <c r="BL257" s="0" t="n">
        <f aca="false">AI257*BK257</f>
        <v>0.298030327868852</v>
      </c>
      <c r="BM257" s="45" t="n">
        <v>187.562005220738</v>
      </c>
      <c r="BN257" s="45" t="n">
        <v>1012.03746873145</v>
      </c>
      <c r="BO257" s="45" t="n">
        <v>69.5558973259153</v>
      </c>
      <c r="BP257" s="45" t="n">
        <v>256</v>
      </c>
      <c r="BQ257" s="45" t="n">
        <v>384000</v>
      </c>
      <c r="BR257" s="0" t="n">
        <f aca="false">AJ257*0.1</f>
        <v>1.362E-006</v>
      </c>
      <c r="BS257" s="0" t="n">
        <f aca="false">((((BJ257/R257)^2)+((BM257/AD257)^2))^(1/2))*AK257</f>
        <v>0.0061250151071619</v>
      </c>
      <c r="BT257" s="0" t="n">
        <f aca="false">((((BJ257/R257)^2)+((BN257/AE257)^2))^(1/2))*AL257</f>
        <v>0.0331076640572442</v>
      </c>
      <c r="BU257" s="0" t="n">
        <f aca="false">((((BJ257/R257)^2)+((BO257/AF257)^2))^(1/2))*AM257</f>
        <v>0.00227036761432625</v>
      </c>
      <c r="BV257" s="0" t="n">
        <f aca="false">((((BJ257/R257)^2)+((BP257/AG257)^2))^(1/2))*AN257</f>
        <v>0.00857037424616403</v>
      </c>
      <c r="BW257" s="0" t="n">
        <f aca="false">((((BJ257/R257)^2)+((BQ257/AH257)^2))^(1/2))*AO257</f>
        <v>13.9438140667319</v>
      </c>
      <c r="BX257" s="46" t="n">
        <f aca="false">((((BL257/AI257)^2)+((BR257/AJ257)^2))^(1/2))*AP257</f>
        <v>5.83940275891375E-006</v>
      </c>
    </row>
    <row r="258" customFormat="false" ht="30" hidden="false" customHeight="true" outlineLevel="0" collapsed="false">
      <c r="A258" s="24" t="n">
        <v>4.68879515093871</v>
      </c>
      <c r="B258" s="24" t="n">
        <v>-74.1611781819896</v>
      </c>
      <c r="C258" s="47" t="n">
        <v>22</v>
      </c>
      <c r="D258" s="47" t="n">
        <v>34</v>
      </c>
      <c r="E258" s="47" t="n">
        <v>1937</v>
      </c>
      <c r="F258" s="27" t="s">
        <v>691</v>
      </c>
      <c r="G258" s="28" t="s">
        <v>692</v>
      </c>
      <c r="H258" s="27" t="s">
        <v>693</v>
      </c>
      <c r="I258" s="28" t="s">
        <v>64</v>
      </c>
      <c r="J258" s="28" t="s">
        <v>76</v>
      </c>
      <c r="K258" s="28" t="n">
        <v>58.61</v>
      </c>
      <c r="L258" s="28"/>
      <c r="M258" s="28" t="n">
        <v>2000</v>
      </c>
      <c r="N258" s="29" t="s">
        <v>67</v>
      </c>
      <c r="O258" s="29" t="s">
        <v>145</v>
      </c>
      <c r="P258" s="56" t="n">
        <v>0.00426891489573758</v>
      </c>
      <c r="Q258" s="31" t="n">
        <v>31928.5714285714</v>
      </c>
      <c r="R258" s="31" t="n">
        <v>32478.4542904482</v>
      </c>
      <c r="S258" s="29" t="s">
        <v>69</v>
      </c>
      <c r="T258" s="29"/>
      <c r="U258" s="29"/>
      <c r="V258" s="48" t="n">
        <f aca="false">IF(S258="m3_año",R258,IF(OR(O258="CG1",O258="CG3",O258="HG2"),T258,R258))</f>
        <v>32478.4542904482</v>
      </c>
      <c r="W258" s="28" t="n">
        <v>365</v>
      </c>
      <c r="X258" s="54"/>
      <c r="Y258" s="28"/>
      <c r="Z258" s="28" t="n">
        <v>8760</v>
      </c>
      <c r="AA258" s="32" t="s">
        <v>694</v>
      </c>
      <c r="AB258" s="32"/>
      <c r="AC258" s="33" t="s">
        <v>72</v>
      </c>
      <c r="AD258" s="33" t="n">
        <f aca="false">VLOOKUP($O258,Parámetros!$B$4:$H$25,3,0)</f>
        <v>196.356974196937</v>
      </c>
      <c r="AE258" s="33" t="n">
        <f aca="false">VLOOKUP($O258,Parámetros!$B$4:$H$25,4,0)</f>
        <v>1220.72799074218</v>
      </c>
      <c r="AF258" s="33" t="n">
        <f aca="false">VLOOKUP($O258,Parámetros!$B$4:$H$25,5,0)</f>
        <v>69.6558973259153</v>
      </c>
      <c r="AG258" s="33" t="n">
        <f aca="false">VLOOKUP($O258,Parámetros!$B$4:$H$25,6,0)</f>
        <v>640</v>
      </c>
      <c r="AH258" s="33" t="n">
        <f aca="false">VLOOKUP($O258,Parámetros!$B$4:$H$25,7,0)</f>
        <v>1920000</v>
      </c>
      <c r="AI258" s="2" t="n">
        <v>2.98030327868852</v>
      </c>
      <c r="AJ258" s="2" t="n">
        <v>1.362E-005</v>
      </c>
      <c r="AK258" s="34" t="n">
        <f aca="false">AD258*V258/1000000000</f>
        <v>0.00637737101106593</v>
      </c>
      <c r="AL258" s="34" t="n">
        <f aca="false">AE258*V258/1000000000</f>
        <v>0.0396473582483906</v>
      </c>
      <c r="AM258" s="34" t="n">
        <f aca="false">AF258*V258/1000000000</f>
        <v>0.00226231587735989</v>
      </c>
      <c r="AN258" s="34" t="n">
        <f aca="false">AG258*V258/1000000000</f>
        <v>0.0207862107458868</v>
      </c>
      <c r="AO258" s="34" t="n">
        <f aca="false">AH258*V258/1000000000</f>
        <v>62.3586322376606</v>
      </c>
      <c r="AP258" s="35" t="n">
        <f aca="false">AJ258*AI258*EXP(P258*4)</f>
        <v>4.12908128890735E-005</v>
      </c>
      <c r="AQ258" s="36" t="n">
        <f aca="false">AK258/W258</f>
        <v>1.74722493453861E-005</v>
      </c>
      <c r="AR258" s="37" t="n">
        <f aca="false">AL258/W258</f>
        <v>0.000108622899310659</v>
      </c>
      <c r="AS258" s="37" t="n">
        <f aca="false">AM258/W258</f>
        <v>6.19812569139697E-006</v>
      </c>
      <c r="AT258" s="37" t="n">
        <f aca="false">AN258/W258</f>
        <v>5.69485225914708E-005</v>
      </c>
      <c r="AU258" s="37" t="n">
        <f aca="false">AO258/W258</f>
        <v>0.170845567774412</v>
      </c>
      <c r="AV258" s="49" t="n">
        <f aca="false">AP258/W258</f>
        <v>1.13125514764585E-007</v>
      </c>
      <c r="AW258" s="39" t="n">
        <f aca="false">AK258*1000000</f>
        <v>6377.37101106593</v>
      </c>
      <c r="AX258" s="40" t="n">
        <f aca="false">AL258*1000000</f>
        <v>39647.3582483906</v>
      </c>
      <c r="AY258" s="40" t="n">
        <f aca="false">AM258*1000000</f>
        <v>2262.31587735989</v>
      </c>
      <c r="AZ258" s="40" t="n">
        <f aca="false">AN258*1000000</f>
        <v>20786.2107458868</v>
      </c>
      <c r="BA258" s="40" t="n">
        <f aca="false">AO258*1000000</f>
        <v>62358632.2376605</v>
      </c>
      <c r="BB258" s="41" t="n">
        <f aca="false">AP258*1000000</f>
        <v>41.2908128890735</v>
      </c>
      <c r="BC258" s="39" t="n">
        <f aca="false">AQ258*1000000</f>
        <v>17.4722493453861</v>
      </c>
      <c r="BD258" s="40" t="n">
        <f aca="false">AR258*1000000</f>
        <v>108.622899310659</v>
      </c>
      <c r="BE258" s="40" t="n">
        <f aca="false">AS258*1000000</f>
        <v>6.19812569139697</v>
      </c>
      <c r="BF258" s="40" t="n">
        <f aca="false">AT258*1000000</f>
        <v>56.9485225914708</v>
      </c>
      <c r="BG258" s="40" t="n">
        <f aca="false">AU258*1000000</f>
        <v>170845.567774412</v>
      </c>
      <c r="BH258" s="41" t="n">
        <f aca="false">AV258*1000000</f>
        <v>0.113125514764585</v>
      </c>
      <c r="BI258" s="0" t="n">
        <v>0.1</v>
      </c>
      <c r="BJ258" s="0" t="n">
        <f aca="false">R258*BI258</f>
        <v>3247.84542904482</v>
      </c>
      <c r="BK258" s="0" t="n">
        <v>0.1</v>
      </c>
      <c r="BL258" s="0" t="n">
        <f aca="false">AI258*BK258</f>
        <v>0.298030327868852</v>
      </c>
      <c r="BM258" s="45" t="n">
        <v>187.562005220738</v>
      </c>
      <c r="BN258" s="45" t="n">
        <v>1012.03746873145</v>
      </c>
      <c r="BO258" s="45" t="n">
        <v>69.5558973259153</v>
      </c>
      <c r="BP258" s="45" t="n">
        <v>256</v>
      </c>
      <c r="BQ258" s="45" t="n">
        <v>384000</v>
      </c>
      <c r="BR258" s="0" t="n">
        <f aca="false">AJ258*0.1</f>
        <v>1.362E-006</v>
      </c>
      <c r="BS258" s="0" t="n">
        <f aca="false">((((BJ258/R258)^2)+((BM258/AD258)^2))^(1/2))*AK258</f>
        <v>0.0061250151071619</v>
      </c>
      <c r="BT258" s="0" t="n">
        <f aca="false">((((BJ258/R258)^2)+((BN258/AE258)^2))^(1/2))*AL258</f>
        <v>0.0331076640572442</v>
      </c>
      <c r="BU258" s="0" t="n">
        <f aca="false">((((BJ258/R258)^2)+((BO258/AF258)^2))^(1/2))*AM258</f>
        <v>0.00227036761432625</v>
      </c>
      <c r="BV258" s="0" t="n">
        <f aca="false">((((BJ258/R258)^2)+((BP258/AG258)^2))^(1/2))*AN258</f>
        <v>0.00857037424616403</v>
      </c>
      <c r="BW258" s="0" t="n">
        <f aca="false">((((BJ258/R258)^2)+((BQ258/AH258)^2))^(1/2))*AO258</f>
        <v>13.9438140667319</v>
      </c>
      <c r="BX258" s="46" t="n">
        <f aca="false">((((BL258/AI258)^2)+((BR258/AJ258)^2))^(1/2))*AP258</f>
        <v>5.83940275891375E-006</v>
      </c>
    </row>
    <row r="259" customFormat="false" ht="30" hidden="false" customHeight="true" outlineLevel="0" collapsed="false">
      <c r="A259" s="24" t="n">
        <v>4.68611111111111</v>
      </c>
      <c r="B259" s="24" t="n">
        <v>-74.1675555555556</v>
      </c>
      <c r="C259" s="47" t="n">
        <v>22</v>
      </c>
      <c r="D259" s="47" t="n">
        <v>33</v>
      </c>
      <c r="E259" s="47" t="n">
        <v>1923</v>
      </c>
      <c r="F259" s="27" t="s">
        <v>695</v>
      </c>
      <c r="G259" s="28" t="s">
        <v>696</v>
      </c>
      <c r="H259" s="27" t="s">
        <v>697</v>
      </c>
      <c r="I259" s="28" t="s">
        <v>64</v>
      </c>
      <c r="J259" s="28" t="s">
        <v>76</v>
      </c>
      <c r="K259" s="55"/>
      <c r="L259" s="55"/>
      <c r="M259" s="28" t="n">
        <v>1978</v>
      </c>
      <c r="N259" s="29" t="s">
        <v>67</v>
      </c>
      <c r="O259" s="29" t="s">
        <v>142</v>
      </c>
      <c r="P259" s="50" t="n">
        <v>-0.015549305289661</v>
      </c>
      <c r="Q259" s="31" t="n">
        <v>18750</v>
      </c>
      <c r="R259" s="31" t="n">
        <v>17619.3288801918</v>
      </c>
      <c r="S259" s="29" t="s">
        <v>69</v>
      </c>
      <c r="T259" s="29"/>
      <c r="U259" s="29"/>
      <c r="V259" s="48" t="n">
        <f aca="false">IF(S259="m3_año",R259,IF(OR(O259="CG1",O259="CG3",O259="HG2"),T259,R259))</f>
        <v>17619.3288801918</v>
      </c>
      <c r="W259" s="28" t="n">
        <v>365</v>
      </c>
      <c r="X259" s="54"/>
      <c r="Y259" s="28"/>
      <c r="Z259" s="28" t="n">
        <v>8760</v>
      </c>
      <c r="AA259" s="32" t="s">
        <v>698</v>
      </c>
      <c r="AB259" s="32" t="s">
        <v>311</v>
      </c>
      <c r="AC259" s="33" t="s">
        <v>72</v>
      </c>
      <c r="AD259" s="33" t="n">
        <f aca="false">VLOOKUP($O259,Parámetros!$B$4:$H$25,3,0)</f>
        <v>30.4</v>
      </c>
      <c r="AE259" s="33" t="n">
        <f aca="false">VLOOKUP($O259,Parámetros!$B$4:$H$25,4,0)</f>
        <v>1504</v>
      </c>
      <c r="AF259" s="33" t="n">
        <f aca="false">VLOOKUP($O259,Parámetros!$B$4:$H$25,5,0)</f>
        <v>9.6</v>
      </c>
      <c r="AG259" s="33" t="n">
        <f aca="false">VLOOKUP($O259,Parámetros!$B$4:$H$25,6,0)</f>
        <v>640</v>
      </c>
      <c r="AH259" s="33" t="n">
        <f aca="false">VLOOKUP($O259,Parámetros!$B$4:$H$25,7,0)</f>
        <v>1920000</v>
      </c>
      <c r="AI259" s="2" t="n">
        <v>32831.976744186</v>
      </c>
      <c r="AJ259" s="2" t="n">
        <v>1.0442E-008</v>
      </c>
      <c r="AK259" s="34" t="n">
        <f aca="false">AD259*V259/1000000000</f>
        <v>0.000535627597957831</v>
      </c>
      <c r="AL259" s="34" t="n">
        <f aca="false">AE259*V259/1000000000</f>
        <v>0.0264994706358085</v>
      </c>
      <c r="AM259" s="34" t="n">
        <f aca="false">AF259*V259/1000000000</f>
        <v>0.000169145557249841</v>
      </c>
      <c r="AN259" s="34" t="n">
        <f aca="false">AG259*V259/1000000000</f>
        <v>0.0112763704833228</v>
      </c>
      <c r="AO259" s="34" t="n">
        <f aca="false">AH259*V259/1000000000</f>
        <v>33.8291114499683</v>
      </c>
      <c r="AP259" s="35" t="n">
        <f aca="false">AJ259*AI259*EXP(P259*4)</f>
        <v>0.000322157918372109</v>
      </c>
      <c r="AQ259" s="36" t="n">
        <f aca="false">AK259/W259</f>
        <v>1.46747287111734E-006</v>
      </c>
      <c r="AR259" s="37" t="n">
        <f aca="false">AL259/W259</f>
        <v>7.26012894131739E-005</v>
      </c>
      <c r="AS259" s="37" t="n">
        <f aca="false">AM259/W259</f>
        <v>4.63412485616003E-007</v>
      </c>
      <c r="AT259" s="37" t="n">
        <f aca="false">AN259/W259</f>
        <v>3.08941657077336E-005</v>
      </c>
      <c r="AU259" s="37" t="n">
        <f aca="false">AO259/W259</f>
        <v>0.0926824971232007</v>
      </c>
      <c r="AV259" s="49" t="n">
        <f aca="false">AP259/W259</f>
        <v>8.8262443389619E-007</v>
      </c>
      <c r="AW259" s="39" t="n">
        <f aca="false">AK259*1000000</f>
        <v>535.627597957831</v>
      </c>
      <c r="AX259" s="40" t="n">
        <f aca="false">AL259*1000000</f>
        <v>26499.4706358085</v>
      </c>
      <c r="AY259" s="40" t="n">
        <f aca="false">AM259*1000000</f>
        <v>169.145557249841</v>
      </c>
      <c r="AZ259" s="40" t="n">
        <f aca="false">AN259*1000000</f>
        <v>11276.3704833228</v>
      </c>
      <c r="BA259" s="40" t="n">
        <f aca="false">AO259*1000000</f>
        <v>33829111.4499682</v>
      </c>
      <c r="BB259" s="41" t="n">
        <f aca="false">AP259*1000000</f>
        <v>322.157918372109</v>
      </c>
      <c r="BC259" s="39" t="n">
        <f aca="false">AQ259*1000000</f>
        <v>1.46747287111734</v>
      </c>
      <c r="BD259" s="40" t="n">
        <f aca="false">AR259*1000000</f>
        <v>72.6012894131739</v>
      </c>
      <c r="BE259" s="40" t="n">
        <f aca="false">AS259*1000000</f>
        <v>0.463412485616003</v>
      </c>
      <c r="BF259" s="40" t="n">
        <f aca="false">AT259*1000000</f>
        <v>30.8941657077336</v>
      </c>
      <c r="BG259" s="40" t="n">
        <f aca="false">AU259*1000000</f>
        <v>92682.4971232007</v>
      </c>
      <c r="BH259" s="41" t="n">
        <f aca="false">AV259*1000000</f>
        <v>0.88262443389619</v>
      </c>
      <c r="BI259" s="0" t="n">
        <v>0.1</v>
      </c>
      <c r="BJ259" s="0" t="n">
        <f aca="false">R259*BI259</f>
        <v>1761.93288801918</v>
      </c>
      <c r="BK259" s="0" t="n">
        <v>0.1</v>
      </c>
      <c r="BL259" s="0" t="n">
        <f aca="false">AI259*BK259</f>
        <v>3283.1976744186</v>
      </c>
      <c r="BM259" s="45" t="n">
        <v>12.16</v>
      </c>
      <c r="BN259" s="45" t="n">
        <v>601.6</v>
      </c>
      <c r="BO259" s="45" t="n">
        <v>1.92</v>
      </c>
      <c r="BP259" s="45" t="n">
        <v>256</v>
      </c>
      <c r="BQ259" s="45" t="n">
        <v>384000</v>
      </c>
      <c r="BR259" s="0" t="n">
        <f aca="false">AJ259*0.1</f>
        <v>1.0442E-009</v>
      </c>
      <c r="BS259" s="0" t="n">
        <f aca="false">((((BJ259/R259)^2)+((BM259/AD259)^2))^(1/2))*AK259</f>
        <v>0.000220844916237601</v>
      </c>
      <c r="BT259" s="0" t="n">
        <f aca="false">((((BJ259/R259)^2)+((BN259/AE259)^2))^(1/2))*AL259</f>
        <v>0.0109260116454392</v>
      </c>
      <c r="BU259" s="0" t="n">
        <f aca="false">((((BJ259/R259)^2)+((BO259/AF259)^2))^(1/2))*AM259</f>
        <v>3.78220964102727E-005</v>
      </c>
      <c r="BV259" s="0" t="n">
        <f aca="false">((((BJ259/R259)^2)+((BP259/AG259)^2))^(1/2))*AN259</f>
        <v>0.0046493666576337</v>
      </c>
      <c r="BW259" s="0" t="n">
        <f aca="false">((((BJ259/R259)^2)+((BQ259/AH259)^2))^(1/2))*AO259</f>
        <v>7.56441928205455</v>
      </c>
      <c r="BX259" s="46" t="n">
        <f aca="false">((((BL259/AI259)^2)+((BR259/AJ259)^2))^(1/2))*AP259</f>
        <v>4.55600097387721E-005</v>
      </c>
    </row>
    <row r="260" customFormat="false" ht="30" hidden="false" customHeight="true" outlineLevel="0" collapsed="false">
      <c r="A260" s="24" t="n">
        <v>4.68611111111111</v>
      </c>
      <c r="B260" s="24" t="n">
        <v>-74.1675555555556</v>
      </c>
      <c r="C260" s="47" t="n">
        <v>22</v>
      </c>
      <c r="D260" s="47" t="n">
        <v>33</v>
      </c>
      <c r="E260" s="47" t="n">
        <v>1923</v>
      </c>
      <c r="F260" s="27" t="s">
        <v>695</v>
      </c>
      <c r="G260" s="28" t="s">
        <v>696</v>
      </c>
      <c r="H260" s="27" t="s">
        <v>697</v>
      </c>
      <c r="I260" s="28" t="s">
        <v>64</v>
      </c>
      <c r="J260" s="28" t="s">
        <v>65</v>
      </c>
      <c r="K260" s="28" t="n">
        <v>30</v>
      </c>
      <c r="L260" s="28"/>
      <c r="M260" s="28" t="n">
        <v>1982</v>
      </c>
      <c r="N260" s="29" t="s">
        <v>67</v>
      </c>
      <c r="O260" s="29" t="s">
        <v>68</v>
      </c>
      <c r="P260" s="50" t="n">
        <v>-0.015549305289661</v>
      </c>
      <c r="Q260" s="31" t="n">
        <v>6250</v>
      </c>
      <c r="R260" s="31" t="n">
        <v>5873.10962673059</v>
      </c>
      <c r="S260" s="29" t="s">
        <v>69</v>
      </c>
      <c r="T260" s="29"/>
      <c r="U260" s="29"/>
      <c r="V260" s="48" t="n">
        <f aca="false">IF(S260="m3_año",R260,IF(OR(O260="CG1",O260="CG3",O260="HG2"),T260,R260))</f>
        <v>5873.10962673059</v>
      </c>
      <c r="W260" s="28" t="n">
        <v>365</v>
      </c>
      <c r="X260" s="54"/>
      <c r="Y260" s="28"/>
      <c r="Z260" s="28" t="n">
        <v>8760</v>
      </c>
      <c r="AA260" s="32" t="s">
        <v>698</v>
      </c>
      <c r="AB260" s="32" t="s">
        <v>311</v>
      </c>
      <c r="AC260" s="33" t="s">
        <v>72</v>
      </c>
      <c r="AD260" s="33" t="n">
        <f aca="false">VLOOKUP($O260,Parámetros!$B$4:$H$25,3,0)</f>
        <v>46.3856216091623</v>
      </c>
      <c r="AE260" s="33" t="n">
        <f aca="false">VLOOKUP($O260,Parámetros!$B$4:$H$25,4,0)</f>
        <v>1074.85364414012</v>
      </c>
      <c r="AF260" s="33" t="n">
        <f aca="false">VLOOKUP($O260,Parámetros!$B$4:$H$25,5,0)</f>
        <v>5.41099102083891</v>
      </c>
      <c r="AG260" s="33" t="n">
        <f aca="false">VLOOKUP($O260,Parámetros!$B$4:$H$25,6,0)</f>
        <v>1344</v>
      </c>
      <c r="AH260" s="33" t="n">
        <f aca="false">VLOOKUP($O260,Parámetros!$B$4:$H$25,7,0)</f>
        <v>1920000</v>
      </c>
      <c r="AI260" s="2" t="n">
        <v>8608.38414634146</v>
      </c>
      <c r="AJ260" s="2" t="n">
        <v>1.0442E-008</v>
      </c>
      <c r="AK260" s="34" t="n">
        <f aca="false">AD260*V260/1000000000</f>
        <v>0.000272427840814654</v>
      </c>
      <c r="AL260" s="34" t="n">
        <f aca="false">AE260*V260/1000000000</f>
        <v>0.00631273328472579</v>
      </c>
      <c r="AM260" s="34" t="n">
        <f aca="false">AF260*V260/1000000000</f>
        <v>3.17793434546418E-005</v>
      </c>
      <c r="AN260" s="34" t="n">
        <f aca="false">AG260*V260/1000000000</f>
        <v>0.00789345933832591</v>
      </c>
      <c r="AO260" s="34" t="n">
        <f aca="false">AH260*V260/1000000000</f>
        <v>11.2763704833227</v>
      </c>
      <c r="AP260" s="35" t="n">
        <f aca="false">AJ260*AI260*EXP(P260*4)</f>
        <v>8.44682346951262E-005</v>
      </c>
      <c r="AQ260" s="36" t="n">
        <f aca="false">AK260/W260</f>
        <v>7.46377646067544E-007</v>
      </c>
      <c r="AR260" s="37" t="n">
        <f aca="false">AL260/W260</f>
        <v>1.72951596841803E-005</v>
      </c>
      <c r="AS260" s="37" t="n">
        <f aca="false">AM260/W260</f>
        <v>8.70666943962789E-008</v>
      </c>
      <c r="AT260" s="37" t="n">
        <f aca="false">AN260/W260</f>
        <v>2.16259159954135E-005</v>
      </c>
      <c r="AU260" s="37" t="n">
        <f aca="false">AO260/W260</f>
        <v>0.0308941657077335</v>
      </c>
      <c r="AV260" s="49" t="n">
        <f aca="false">AP260/W260</f>
        <v>2.31419821082538E-007</v>
      </c>
      <c r="AW260" s="39" t="n">
        <f aca="false">AK260*1000000</f>
        <v>272.427840814654</v>
      </c>
      <c r="AX260" s="40" t="n">
        <f aca="false">AL260*1000000</f>
        <v>6312.73328472579</v>
      </c>
      <c r="AY260" s="40" t="n">
        <f aca="false">AM260*1000000</f>
        <v>31.7793434546418</v>
      </c>
      <c r="AZ260" s="40" t="n">
        <f aca="false">AN260*1000000</f>
        <v>7893.45933832591</v>
      </c>
      <c r="BA260" s="40" t="n">
        <f aca="false">AO260*1000000</f>
        <v>11276370.4833227</v>
      </c>
      <c r="BB260" s="41" t="n">
        <f aca="false">AP260*1000000</f>
        <v>84.4682346951263</v>
      </c>
      <c r="BC260" s="39" t="n">
        <f aca="false">AQ260*1000000</f>
        <v>0.746377646067544</v>
      </c>
      <c r="BD260" s="40" t="n">
        <f aca="false">AR260*1000000</f>
        <v>17.2951596841803</v>
      </c>
      <c r="BE260" s="40" t="n">
        <f aca="false">AS260*1000000</f>
        <v>0.0870666943962789</v>
      </c>
      <c r="BF260" s="40" t="n">
        <f aca="false">AT260*1000000</f>
        <v>21.6259159954135</v>
      </c>
      <c r="BG260" s="40" t="n">
        <f aca="false">AU260*1000000</f>
        <v>30894.1657077335</v>
      </c>
      <c r="BH260" s="41" t="n">
        <f aca="false">AV260*1000000</f>
        <v>0.231419821082538</v>
      </c>
      <c r="BI260" s="0" t="n">
        <v>0.1</v>
      </c>
      <c r="BJ260" s="0" t="n">
        <f aca="false">R260*BI260</f>
        <v>587.310962673059</v>
      </c>
      <c r="BK260" s="0" t="n">
        <v>0.1</v>
      </c>
      <c r="BL260" s="0" t="n">
        <f aca="false">AI260*BK260</f>
        <v>860.838414634146</v>
      </c>
      <c r="BM260" s="45" t="n">
        <v>17.6498016718255</v>
      </c>
      <c r="BN260" s="45" t="n">
        <v>910.91550745518</v>
      </c>
      <c r="BO260" s="45" t="n">
        <v>5.31099102083891</v>
      </c>
      <c r="BP260" s="45" t="n">
        <v>537.6</v>
      </c>
      <c r="BQ260" s="45" t="n">
        <v>384000</v>
      </c>
      <c r="BR260" s="0" t="n">
        <f aca="false">AJ260*0.1</f>
        <v>1.0442E-009</v>
      </c>
      <c r="BS260" s="0" t="n">
        <f aca="false">((((BJ260/R260)^2)+((BM260/AD260)^2))^(1/2))*AK260</f>
        <v>0.000107179303963265</v>
      </c>
      <c r="BT260" s="0" t="n">
        <f aca="false">((((BJ260/R260)^2)+((BN260/AE260)^2))^(1/2))*AL260</f>
        <v>0.00538702209285157</v>
      </c>
      <c r="BU260" s="0" t="n">
        <f aca="false">((((BJ260/R260)^2)+((BO260/AF260)^2))^(1/2))*AM260</f>
        <v>3.13535031166234E-005</v>
      </c>
      <c r="BV260" s="0" t="n">
        <f aca="false">((((BJ260/R260)^2)+((BP260/AG260)^2))^(1/2))*AN260</f>
        <v>0.00325455666034358</v>
      </c>
      <c r="BW260" s="0" t="n">
        <f aca="false">((((BJ260/R260)^2)+((BQ260/AH260)^2))^(1/2))*AO260</f>
        <v>2.52147309401818</v>
      </c>
      <c r="BX260" s="46" t="n">
        <f aca="false">((((BL260/AI260)^2)+((BR260/AJ260)^2))^(1/2))*AP260</f>
        <v>1.19456123095561E-005</v>
      </c>
    </row>
    <row r="261" customFormat="false" ht="30" hidden="false" customHeight="true" outlineLevel="0" collapsed="false">
      <c r="A261" s="24" t="n">
        <v>4.68806422427133</v>
      </c>
      <c r="B261" s="24" t="n">
        <v>-74.1632129019444</v>
      </c>
      <c r="C261" s="47" t="n">
        <v>22</v>
      </c>
      <c r="D261" s="47" t="n">
        <v>34</v>
      </c>
      <c r="E261" s="47" t="n">
        <v>1937</v>
      </c>
      <c r="F261" s="27" t="s">
        <v>699</v>
      </c>
      <c r="G261" s="28" t="s">
        <v>700</v>
      </c>
      <c r="H261" s="27" t="s">
        <v>701</v>
      </c>
      <c r="I261" s="28" t="s">
        <v>64</v>
      </c>
      <c r="J261" s="28" t="s">
        <v>65</v>
      </c>
      <c r="K261" s="28" t="n">
        <v>15</v>
      </c>
      <c r="L261" s="28"/>
      <c r="M261" s="28" t="n">
        <v>1998</v>
      </c>
      <c r="N261" s="29" t="s">
        <v>67</v>
      </c>
      <c r="O261" s="29" t="s">
        <v>68</v>
      </c>
      <c r="P261" s="30" t="n">
        <v>-0.000242941781352715</v>
      </c>
      <c r="Q261" s="31" t="n">
        <v>28608</v>
      </c>
      <c r="R261" s="31" t="n">
        <v>28580.2131894174</v>
      </c>
      <c r="S261" s="29" t="s">
        <v>69</v>
      </c>
      <c r="T261" s="29"/>
      <c r="U261" s="29"/>
      <c r="V261" s="48" t="n">
        <f aca="false">IF(S261="m3_año",R261,IF(OR(O261="CG1",O261="CG3",O261="HG2"),T261,R261))</f>
        <v>28580.2131894174</v>
      </c>
      <c r="W261" s="28" t="n">
        <v>365</v>
      </c>
      <c r="X261" s="54"/>
      <c r="Y261" s="28"/>
      <c r="Z261" s="28" t="n">
        <v>8760</v>
      </c>
      <c r="AA261" s="32" t="s">
        <v>702</v>
      </c>
      <c r="AB261" s="32" t="s">
        <v>311</v>
      </c>
      <c r="AC261" s="33" t="s">
        <v>72</v>
      </c>
      <c r="AD261" s="33" t="n">
        <f aca="false">VLOOKUP($O261,Parámetros!$B$4:$H$25,3,0)</f>
        <v>46.3856216091623</v>
      </c>
      <c r="AE261" s="33" t="n">
        <f aca="false">VLOOKUP($O261,Parámetros!$B$4:$H$25,4,0)</f>
        <v>1074.85364414012</v>
      </c>
      <c r="AF261" s="33" t="n">
        <f aca="false">VLOOKUP($O261,Parámetros!$B$4:$H$25,5,0)</f>
        <v>5.41099102083891</v>
      </c>
      <c r="AG261" s="33" t="n">
        <f aca="false">VLOOKUP($O261,Parámetros!$B$4:$H$25,6,0)</f>
        <v>1344</v>
      </c>
      <c r="AH261" s="33" t="n">
        <f aca="false">VLOOKUP($O261,Parámetros!$B$4:$H$25,7,0)</f>
        <v>1920000</v>
      </c>
      <c r="AI261" s="51" t="n">
        <v>28608</v>
      </c>
      <c r="AJ261" s="52" t="n">
        <v>8.8E-008</v>
      </c>
      <c r="AK261" s="34" t="n">
        <f aca="false">AD261*V261/1000000000</f>
        <v>0.00132571095451351</v>
      </c>
      <c r="AL261" s="34" t="n">
        <f aca="false">AE261*V261/1000000000</f>
        <v>0.0307195462969468</v>
      </c>
      <c r="AM261" s="34" t="n">
        <f aca="false">AF261*V261/1000000000</f>
        <v>0.000154647276941599</v>
      </c>
      <c r="AN261" s="34" t="n">
        <f aca="false">AG261*V261/1000000000</f>
        <v>0.038411806526577</v>
      </c>
      <c r="AO261" s="34" t="n">
        <f aca="false">AH261*V261/1000000000</f>
        <v>54.8740093236814</v>
      </c>
      <c r="AP261" s="35" t="n">
        <f aca="false">AJ261*AI261*EXP(P261*4)</f>
        <v>0.00251505876066873</v>
      </c>
      <c r="AQ261" s="36" t="n">
        <f aca="false">AK261/W261</f>
        <v>3.63208480688631E-006</v>
      </c>
      <c r="AR261" s="37" t="n">
        <f aca="false">AL261/W261</f>
        <v>8.41631405395803E-005</v>
      </c>
      <c r="AS261" s="37" t="n">
        <f aca="false">AM261/W261</f>
        <v>4.23691169703012E-007</v>
      </c>
      <c r="AT261" s="37" t="n">
        <f aca="false">AN261/W261</f>
        <v>0.000105237826100211</v>
      </c>
      <c r="AU261" s="37" t="n">
        <f aca="false">AO261/W261</f>
        <v>0.15033975157173</v>
      </c>
      <c r="AV261" s="49" t="n">
        <f aca="false">AP261/W261</f>
        <v>6.89057194703763E-006</v>
      </c>
      <c r="AW261" s="39" t="n">
        <f aca="false">AK261*1000000</f>
        <v>1325.7109545135</v>
      </c>
      <c r="AX261" s="40" t="n">
        <f aca="false">AL261*1000000</f>
        <v>30719.5462969468</v>
      </c>
      <c r="AY261" s="40" t="n">
        <f aca="false">AM261*1000000</f>
        <v>154.647276941599</v>
      </c>
      <c r="AZ261" s="40" t="n">
        <f aca="false">AN261*1000000</f>
        <v>38411.806526577</v>
      </c>
      <c r="BA261" s="40" t="n">
        <f aca="false">AO261*1000000</f>
        <v>54874009.3236814</v>
      </c>
      <c r="BB261" s="41" t="n">
        <f aca="false">AP261*1000000</f>
        <v>2515.05876066873</v>
      </c>
      <c r="BC261" s="39" t="n">
        <f aca="false">AQ261*1000000</f>
        <v>3.63208480688631</v>
      </c>
      <c r="BD261" s="40" t="n">
        <f aca="false">AR261*1000000</f>
        <v>84.1631405395803</v>
      </c>
      <c r="BE261" s="40" t="n">
        <f aca="false">AS261*1000000</f>
        <v>0.423691169703012</v>
      </c>
      <c r="BF261" s="40" t="n">
        <f aca="false">AT261*1000000</f>
        <v>105.237826100211</v>
      </c>
      <c r="BG261" s="40" t="n">
        <f aca="false">AU261*1000000</f>
        <v>150339.75157173</v>
      </c>
      <c r="BH261" s="41" t="n">
        <f aca="false">AV261*1000000</f>
        <v>6.89057194703763</v>
      </c>
      <c r="BI261" s="0" t="n">
        <v>0.1</v>
      </c>
      <c r="BJ261" s="0" t="n">
        <f aca="false">R261*BI261</f>
        <v>2858.02131894174</v>
      </c>
      <c r="BK261" s="0" t="n">
        <v>0.1</v>
      </c>
      <c r="BL261" s="0" t="n">
        <f aca="false">AI261*BK261</f>
        <v>2860.8</v>
      </c>
      <c r="BM261" s="45" t="n">
        <v>17.6498016718255</v>
      </c>
      <c r="BN261" s="45" t="n">
        <v>910.91550745518</v>
      </c>
      <c r="BO261" s="45" t="n">
        <v>5.31099102083891</v>
      </c>
      <c r="BP261" s="45" t="n">
        <v>537.6</v>
      </c>
      <c r="BQ261" s="45" t="n">
        <v>384000</v>
      </c>
      <c r="BR261" s="0" t="n">
        <f aca="false">AJ261*0.1</f>
        <v>8.8E-009</v>
      </c>
      <c r="BS261" s="0" t="n">
        <f aca="false">((((BJ261/R261)^2)+((BM261/AD261)^2))^(1/2))*AK261</f>
        <v>0.000521564818545485</v>
      </c>
      <c r="BT261" s="0" t="n">
        <f aca="false">((((BJ261/R261)^2)+((BN261/AE261)^2))^(1/2))*AL261</f>
        <v>0.0262147737152842</v>
      </c>
      <c r="BU261" s="0" t="n">
        <f aca="false">((((BJ261/R261)^2)+((BO261/AF261)^2))^(1/2))*AM261</f>
        <v>0.000152575017368949</v>
      </c>
      <c r="BV261" s="0" t="n">
        <f aca="false">((((BJ261/R261)^2)+((BP261/AG261)^2))^(1/2))*AN261</f>
        <v>0.0158375935579867</v>
      </c>
      <c r="BW261" s="0" t="n">
        <f aca="false">((((BJ261/R261)^2)+((BQ261/AH261)^2))^(1/2))*AO261</f>
        <v>12.2702015045709</v>
      </c>
      <c r="BX261" s="46" t="n">
        <f aca="false">((((BL261/AI261)^2)+((BR261/AJ261)^2))^(1/2))*AP261</f>
        <v>0.000355683020950299</v>
      </c>
    </row>
    <row r="262" customFormat="false" ht="30" hidden="false" customHeight="true" outlineLevel="0" collapsed="false">
      <c r="A262" s="24" t="n">
        <v>4.68806422427133</v>
      </c>
      <c r="B262" s="24" t="n">
        <v>-74.1632129019444</v>
      </c>
      <c r="C262" s="47" t="n">
        <v>22</v>
      </c>
      <c r="D262" s="47" t="n">
        <v>34</v>
      </c>
      <c r="E262" s="47" t="n">
        <v>1937</v>
      </c>
      <c r="F262" s="27" t="s">
        <v>699</v>
      </c>
      <c r="G262" s="28" t="s">
        <v>700</v>
      </c>
      <c r="H262" s="27" t="s">
        <v>701</v>
      </c>
      <c r="I262" s="28" t="s">
        <v>64</v>
      </c>
      <c r="J262" s="28" t="s">
        <v>76</v>
      </c>
      <c r="K262" s="28" t="n">
        <v>45</v>
      </c>
      <c r="L262" s="28"/>
      <c r="M262" s="28" t="n">
        <v>1998</v>
      </c>
      <c r="N262" s="29" t="s">
        <v>67</v>
      </c>
      <c r="O262" s="29" t="s">
        <v>145</v>
      </c>
      <c r="P262" s="30" t="n">
        <v>-0.000242941781352715</v>
      </c>
      <c r="Q262" s="31" t="n">
        <v>16092</v>
      </c>
      <c r="R262" s="31" t="n">
        <v>16076.3699190473</v>
      </c>
      <c r="S262" s="29" t="s">
        <v>69</v>
      </c>
      <c r="T262" s="29"/>
      <c r="U262" s="29"/>
      <c r="V262" s="48" t="n">
        <f aca="false">IF(S262="m3_año",R262,IF(OR(O262="CG1",O262="CG3",O262="HG2"),T262,R262))</f>
        <v>16076.3699190473</v>
      </c>
      <c r="W262" s="28" t="n">
        <v>365</v>
      </c>
      <c r="X262" s="54"/>
      <c r="Y262" s="28"/>
      <c r="Z262" s="28" t="n">
        <v>8760</v>
      </c>
      <c r="AA262" s="32" t="s">
        <v>702</v>
      </c>
      <c r="AB262" s="32" t="s">
        <v>311</v>
      </c>
      <c r="AC262" s="33" t="s">
        <v>72</v>
      </c>
      <c r="AD262" s="33" t="n">
        <f aca="false">VLOOKUP($O262,Parámetros!$B$4:$H$25,3,0)</f>
        <v>196.356974196937</v>
      </c>
      <c r="AE262" s="33" t="n">
        <f aca="false">VLOOKUP($O262,Parámetros!$B$4:$H$25,4,0)</f>
        <v>1220.72799074218</v>
      </c>
      <c r="AF262" s="33" t="n">
        <f aca="false">VLOOKUP($O262,Parámetros!$B$4:$H$25,5,0)</f>
        <v>69.6558973259153</v>
      </c>
      <c r="AG262" s="33" t="n">
        <f aca="false">VLOOKUP($O262,Parámetros!$B$4:$H$25,6,0)</f>
        <v>640</v>
      </c>
      <c r="AH262" s="33" t="n">
        <f aca="false">VLOOKUP($O262,Parámetros!$B$4:$H$25,7,0)</f>
        <v>1920000</v>
      </c>
      <c r="AI262" s="51" t="n">
        <v>16092</v>
      </c>
      <c r="AJ262" s="52" t="n">
        <v>8.8E-008</v>
      </c>
      <c r="AK262" s="34" t="n">
        <f aca="false">AD262*V262/1000000000</f>
        <v>0.00315670735337478</v>
      </c>
      <c r="AL262" s="34" t="n">
        <f aca="false">AE262*V262/1000000000</f>
        <v>0.0196248747497066</v>
      </c>
      <c r="AM262" s="34" t="n">
        <f aca="false">AF262*V262/1000000000</f>
        <v>0.00111981397245459</v>
      </c>
      <c r="AN262" s="34" t="n">
        <f aca="false">AG262*V262/1000000000</f>
        <v>0.0102888767481903</v>
      </c>
      <c r="AO262" s="34" t="n">
        <f aca="false">AH262*V262/1000000000</f>
        <v>30.8666302445708</v>
      </c>
      <c r="AP262" s="35" t="n">
        <f aca="false">AJ262*AI262*EXP(P262*4)</f>
        <v>0.00141472055287616</v>
      </c>
      <c r="AQ262" s="36" t="n">
        <f aca="false">AK262/W262</f>
        <v>8.64851329691722E-006</v>
      </c>
      <c r="AR262" s="37" t="n">
        <f aca="false">AL262/W262</f>
        <v>5.37667801361826E-005</v>
      </c>
      <c r="AS262" s="37" t="n">
        <f aca="false">AM262/W262</f>
        <v>3.06798348617696E-006</v>
      </c>
      <c r="AT262" s="37" t="n">
        <f aca="false">AN262/W262</f>
        <v>2.81887034196994E-005</v>
      </c>
      <c r="AU262" s="37" t="n">
        <f aca="false">AO262/W262</f>
        <v>0.0845661102590981</v>
      </c>
      <c r="AV262" s="49" t="n">
        <f aca="false">AP262/W262</f>
        <v>3.87594672020867E-006</v>
      </c>
      <c r="AW262" s="39" t="n">
        <f aca="false">AK262*1000000</f>
        <v>3156.70735337478</v>
      </c>
      <c r="AX262" s="40" t="n">
        <f aca="false">AL262*1000000</f>
        <v>19624.8747497066</v>
      </c>
      <c r="AY262" s="40" t="n">
        <f aca="false">AM262*1000000</f>
        <v>1119.81397245459</v>
      </c>
      <c r="AZ262" s="40" t="n">
        <f aca="false">AN262*1000000</f>
        <v>10288.8767481903</v>
      </c>
      <c r="BA262" s="40" t="n">
        <f aca="false">AO262*1000000</f>
        <v>30866630.2445708</v>
      </c>
      <c r="BB262" s="41" t="n">
        <f aca="false">AP262*1000000</f>
        <v>1414.72055287616</v>
      </c>
      <c r="BC262" s="39" t="n">
        <f aca="false">AQ262*1000000</f>
        <v>8.64851329691722</v>
      </c>
      <c r="BD262" s="40" t="n">
        <f aca="false">AR262*1000000</f>
        <v>53.7667801361826</v>
      </c>
      <c r="BE262" s="40" t="n">
        <f aca="false">AS262*1000000</f>
        <v>3.06798348617696</v>
      </c>
      <c r="BF262" s="40" t="n">
        <f aca="false">AT262*1000000</f>
        <v>28.1887034196994</v>
      </c>
      <c r="BG262" s="40" t="n">
        <f aca="false">AU262*1000000</f>
        <v>84566.1102590981</v>
      </c>
      <c r="BH262" s="41" t="n">
        <f aca="false">AV262*1000000</f>
        <v>3.87594672020867</v>
      </c>
      <c r="BI262" s="0" t="n">
        <v>0.1</v>
      </c>
      <c r="BJ262" s="0" t="n">
        <f aca="false">R262*BI262</f>
        <v>1607.63699190473</v>
      </c>
      <c r="BK262" s="0" t="n">
        <v>0.1</v>
      </c>
      <c r="BL262" s="0" t="n">
        <f aca="false">AI262*BK262</f>
        <v>1609.2</v>
      </c>
      <c r="BM262" s="45" t="n">
        <v>187.562005220738</v>
      </c>
      <c r="BN262" s="45" t="n">
        <v>1012.03746873145</v>
      </c>
      <c r="BO262" s="45" t="n">
        <v>69.5558973259153</v>
      </c>
      <c r="BP262" s="45" t="n">
        <v>256</v>
      </c>
      <c r="BQ262" s="45" t="n">
        <v>384000</v>
      </c>
      <c r="BR262" s="0" t="n">
        <f aca="false">AJ262*0.1</f>
        <v>8.8E-009</v>
      </c>
      <c r="BS262" s="0" t="n">
        <f aca="false">((((BJ262/R262)^2)+((BM262/AD262)^2))^(1/2))*AK262</f>
        <v>0.00303179479361636</v>
      </c>
      <c r="BT262" s="0" t="n">
        <f aca="false">((((BJ262/R262)^2)+((BN262/AE262)^2))^(1/2))*AL262</f>
        <v>0.0163878197459766</v>
      </c>
      <c r="BU262" s="0" t="n">
        <f aca="false">((((BJ262/R262)^2)+((BO262/AF262)^2))^(1/2))*AM262</f>
        <v>0.00112379946698596</v>
      </c>
      <c r="BV262" s="0" t="n">
        <f aca="false">((((BJ262/R262)^2)+((BP262/AG262)^2))^(1/2))*AN262</f>
        <v>0.00424221256017501</v>
      </c>
      <c r="BW262" s="0" t="n">
        <f aca="false">((((BJ262/R262)^2)+((BQ262/AH262)^2))^(1/2))*AO262</f>
        <v>6.90198834632113</v>
      </c>
      <c r="BX262" s="46" t="n">
        <f aca="false">((((BL262/AI262)^2)+((BR262/AJ262)^2))^(1/2))*AP262</f>
        <v>0.000200071699284543</v>
      </c>
    </row>
    <row r="263" customFormat="false" ht="30" hidden="false" customHeight="true" outlineLevel="0" collapsed="false">
      <c r="A263" s="24" t="n">
        <v>4.68806422427133</v>
      </c>
      <c r="B263" s="24" t="n">
        <v>-74.1632129019444</v>
      </c>
      <c r="C263" s="47" t="n">
        <v>22</v>
      </c>
      <c r="D263" s="47" t="n">
        <v>34</v>
      </c>
      <c r="E263" s="47" t="n">
        <v>1937</v>
      </c>
      <c r="F263" s="27" t="s">
        <v>699</v>
      </c>
      <c r="G263" s="28" t="s">
        <v>700</v>
      </c>
      <c r="H263" s="27" t="s">
        <v>701</v>
      </c>
      <c r="I263" s="28" t="s">
        <v>64</v>
      </c>
      <c r="J263" s="28" t="s">
        <v>76</v>
      </c>
      <c r="K263" s="28" t="n">
        <v>45</v>
      </c>
      <c r="L263" s="28"/>
      <c r="M263" s="28" t="n">
        <v>2002</v>
      </c>
      <c r="N263" s="29" t="s">
        <v>67</v>
      </c>
      <c r="O263" s="29" t="s">
        <v>145</v>
      </c>
      <c r="P263" s="30" t="n">
        <v>-0.000242941781352715</v>
      </c>
      <c r="Q263" s="31" t="n">
        <v>16092</v>
      </c>
      <c r="R263" s="31" t="n">
        <v>16076.3699190473</v>
      </c>
      <c r="S263" s="29" t="s">
        <v>69</v>
      </c>
      <c r="T263" s="29"/>
      <c r="U263" s="29"/>
      <c r="V263" s="48" t="n">
        <f aca="false">IF(S263="m3_año",R263,IF(OR(O263="CG1",O263="CG3",O263="HG2"),T263,R263))</f>
        <v>16076.3699190473</v>
      </c>
      <c r="W263" s="28" t="n">
        <v>365</v>
      </c>
      <c r="X263" s="54"/>
      <c r="Y263" s="28"/>
      <c r="Z263" s="28" t="n">
        <v>8760</v>
      </c>
      <c r="AA263" s="32" t="s">
        <v>702</v>
      </c>
      <c r="AB263" s="32" t="s">
        <v>311</v>
      </c>
      <c r="AC263" s="33" t="s">
        <v>72</v>
      </c>
      <c r="AD263" s="33" t="n">
        <f aca="false">VLOOKUP($O263,Parámetros!$B$4:$H$25,3,0)</f>
        <v>196.356974196937</v>
      </c>
      <c r="AE263" s="33" t="n">
        <f aca="false">VLOOKUP($O263,Parámetros!$B$4:$H$25,4,0)</f>
        <v>1220.72799074218</v>
      </c>
      <c r="AF263" s="33" t="n">
        <f aca="false">VLOOKUP($O263,Parámetros!$B$4:$H$25,5,0)</f>
        <v>69.6558973259153</v>
      </c>
      <c r="AG263" s="33" t="n">
        <f aca="false">VLOOKUP($O263,Parámetros!$B$4:$H$25,6,0)</f>
        <v>640</v>
      </c>
      <c r="AH263" s="33" t="n">
        <f aca="false">VLOOKUP($O263,Parámetros!$B$4:$H$25,7,0)</f>
        <v>1920000</v>
      </c>
      <c r="AI263" s="51" t="n">
        <v>16092</v>
      </c>
      <c r="AJ263" s="52" t="n">
        <v>8.8E-008</v>
      </c>
      <c r="AK263" s="34" t="n">
        <f aca="false">AD263*V263/1000000000</f>
        <v>0.00315670735337478</v>
      </c>
      <c r="AL263" s="34" t="n">
        <f aca="false">AE263*V263/1000000000</f>
        <v>0.0196248747497066</v>
      </c>
      <c r="AM263" s="34" t="n">
        <f aca="false">AF263*V263/1000000000</f>
        <v>0.00111981397245459</v>
      </c>
      <c r="AN263" s="34" t="n">
        <f aca="false">AG263*V263/1000000000</f>
        <v>0.0102888767481903</v>
      </c>
      <c r="AO263" s="34" t="n">
        <f aca="false">AH263*V263/1000000000</f>
        <v>30.8666302445708</v>
      </c>
      <c r="AP263" s="35" t="n">
        <f aca="false">AJ263*AI263*EXP(P263*4)</f>
        <v>0.00141472055287616</v>
      </c>
      <c r="AQ263" s="36" t="n">
        <f aca="false">AK263/W263</f>
        <v>8.64851329691722E-006</v>
      </c>
      <c r="AR263" s="37" t="n">
        <f aca="false">AL263/W263</f>
        <v>5.37667801361826E-005</v>
      </c>
      <c r="AS263" s="37" t="n">
        <f aca="false">AM263/W263</f>
        <v>3.06798348617696E-006</v>
      </c>
      <c r="AT263" s="37" t="n">
        <f aca="false">AN263/W263</f>
        <v>2.81887034196994E-005</v>
      </c>
      <c r="AU263" s="37" t="n">
        <f aca="false">AO263/W263</f>
        <v>0.0845661102590981</v>
      </c>
      <c r="AV263" s="49" t="n">
        <f aca="false">AP263/W263</f>
        <v>3.87594672020867E-006</v>
      </c>
      <c r="AW263" s="39" t="n">
        <f aca="false">AK263*1000000</f>
        <v>3156.70735337478</v>
      </c>
      <c r="AX263" s="40" t="n">
        <f aca="false">AL263*1000000</f>
        <v>19624.8747497066</v>
      </c>
      <c r="AY263" s="40" t="n">
        <f aca="false">AM263*1000000</f>
        <v>1119.81397245459</v>
      </c>
      <c r="AZ263" s="40" t="n">
        <f aca="false">AN263*1000000</f>
        <v>10288.8767481903</v>
      </c>
      <c r="BA263" s="40" t="n">
        <f aca="false">AO263*1000000</f>
        <v>30866630.2445708</v>
      </c>
      <c r="BB263" s="41" t="n">
        <f aca="false">AP263*1000000</f>
        <v>1414.72055287616</v>
      </c>
      <c r="BC263" s="39" t="n">
        <f aca="false">AQ263*1000000</f>
        <v>8.64851329691722</v>
      </c>
      <c r="BD263" s="40" t="n">
        <f aca="false">AR263*1000000</f>
        <v>53.7667801361826</v>
      </c>
      <c r="BE263" s="40" t="n">
        <f aca="false">AS263*1000000</f>
        <v>3.06798348617696</v>
      </c>
      <c r="BF263" s="40" t="n">
        <f aca="false">AT263*1000000</f>
        <v>28.1887034196994</v>
      </c>
      <c r="BG263" s="40" t="n">
        <f aca="false">AU263*1000000</f>
        <v>84566.1102590981</v>
      </c>
      <c r="BH263" s="41" t="n">
        <f aca="false">AV263*1000000</f>
        <v>3.87594672020867</v>
      </c>
      <c r="BI263" s="0" t="n">
        <v>0.1</v>
      </c>
      <c r="BJ263" s="0" t="n">
        <f aca="false">R263*BI263</f>
        <v>1607.63699190473</v>
      </c>
      <c r="BK263" s="0" t="n">
        <v>0.1</v>
      </c>
      <c r="BL263" s="0" t="n">
        <f aca="false">AI263*BK263</f>
        <v>1609.2</v>
      </c>
      <c r="BM263" s="45" t="n">
        <v>187.562005220738</v>
      </c>
      <c r="BN263" s="45" t="n">
        <v>1012.03746873145</v>
      </c>
      <c r="BO263" s="45" t="n">
        <v>69.5558973259153</v>
      </c>
      <c r="BP263" s="45" t="n">
        <v>256</v>
      </c>
      <c r="BQ263" s="45" t="n">
        <v>384000</v>
      </c>
      <c r="BR263" s="0" t="n">
        <f aca="false">AJ263*0.1</f>
        <v>8.8E-009</v>
      </c>
      <c r="BS263" s="0" t="n">
        <f aca="false">((((BJ263/R263)^2)+((BM263/AD263)^2))^(1/2))*AK263</f>
        <v>0.00303179479361636</v>
      </c>
      <c r="BT263" s="0" t="n">
        <f aca="false">((((BJ263/R263)^2)+((BN263/AE263)^2))^(1/2))*AL263</f>
        <v>0.0163878197459766</v>
      </c>
      <c r="BU263" s="0" t="n">
        <f aca="false">((((BJ263/R263)^2)+((BO263/AF263)^2))^(1/2))*AM263</f>
        <v>0.00112379946698596</v>
      </c>
      <c r="BV263" s="0" t="n">
        <f aca="false">((((BJ263/R263)^2)+((BP263/AG263)^2))^(1/2))*AN263</f>
        <v>0.00424221256017501</v>
      </c>
      <c r="BW263" s="0" t="n">
        <f aca="false">((((BJ263/R263)^2)+((BQ263/AH263)^2))^(1/2))*AO263</f>
        <v>6.90198834632113</v>
      </c>
      <c r="BX263" s="46" t="n">
        <f aca="false">((((BL263/AI263)^2)+((BR263/AJ263)^2))^(1/2))*AP263</f>
        <v>0.000200071699284543</v>
      </c>
    </row>
    <row r="264" customFormat="false" ht="30" hidden="false" customHeight="true" outlineLevel="0" collapsed="false">
      <c r="A264" s="24" t="n">
        <v>4.68717702842753</v>
      </c>
      <c r="B264" s="24" t="n">
        <v>-74.1641895648857</v>
      </c>
      <c r="C264" s="47" t="n">
        <v>22</v>
      </c>
      <c r="D264" s="47" t="n">
        <v>34</v>
      </c>
      <c r="E264" s="47" t="n">
        <v>1937</v>
      </c>
      <c r="F264" s="27" t="s">
        <v>703</v>
      </c>
      <c r="G264" s="28" t="s">
        <v>704</v>
      </c>
      <c r="H264" s="27" t="s">
        <v>705</v>
      </c>
      <c r="I264" s="28" t="s">
        <v>64</v>
      </c>
      <c r="J264" s="28" t="s">
        <v>65</v>
      </c>
      <c r="K264" s="28" t="n">
        <v>30</v>
      </c>
      <c r="L264" s="28"/>
      <c r="M264" s="28" t="n">
        <v>1993</v>
      </c>
      <c r="N264" s="29" t="s">
        <v>67</v>
      </c>
      <c r="O264" s="29" t="s">
        <v>68</v>
      </c>
      <c r="P264" s="30" t="n">
        <v>-0.0720228740272761</v>
      </c>
      <c r="Q264" s="31" t="n">
        <v>12226.5</v>
      </c>
      <c r="R264" s="31" t="n">
        <v>9166.12140469809</v>
      </c>
      <c r="S264" s="29" t="s">
        <v>69</v>
      </c>
      <c r="T264" s="29"/>
      <c r="U264" s="29"/>
      <c r="V264" s="48" t="n">
        <f aca="false">IF(S264="m3_año",R264,IF(OR(O264="CG1",O264="CG3",O264="HG2"),T264,R264))</f>
        <v>9166.12140469809</v>
      </c>
      <c r="W264" s="28" t="n">
        <v>365</v>
      </c>
      <c r="X264" s="32"/>
      <c r="Y264" s="28"/>
      <c r="Z264" s="28" t="n">
        <v>2920</v>
      </c>
      <c r="AA264" s="32" t="s">
        <v>706</v>
      </c>
      <c r="AB264" s="32" t="s">
        <v>311</v>
      </c>
      <c r="AC264" s="33" t="s">
        <v>72</v>
      </c>
      <c r="AD264" s="33" t="n">
        <f aca="false">VLOOKUP($O264,Parámetros!$B$4:$H$25,3,0)</f>
        <v>46.3856216091623</v>
      </c>
      <c r="AE264" s="33" t="n">
        <f aca="false">VLOOKUP($O264,Parámetros!$B$4:$H$25,4,0)</f>
        <v>1074.85364414012</v>
      </c>
      <c r="AF264" s="33" t="n">
        <f aca="false">VLOOKUP($O264,Parámetros!$B$4:$H$25,5,0)</f>
        <v>5.41099102083891</v>
      </c>
      <c r="AG264" s="33" t="n">
        <f aca="false">VLOOKUP($O264,Parámetros!$B$4:$H$25,6,0)</f>
        <v>1344</v>
      </c>
      <c r="AH264" s="33" t="n">
        <f aca="false">VLOOKUP($O264,Parámetros!$B$4:$H$25,7,0)</f>
        <v>1920000</v>
      </c>
      <c r="AI264" s="2" t="n">
        <v>30259</v>
      </c>
      <c r="AJ264" s="2" t="n">
        <v>7.6726E-006</v>
      </c>
      <c r="AK264" s="34" t="n">
        <f aca="false">AD264*V264/1000000000</f>
        <v>0.000425176239101969</v>
      </c>
      <c r="AL264" s="34" t="n">
        <f aca="false">AE264*V264/1000000000</f>
        <v>0.0098522389944705</v>
      </c>
      <c r="AM264" s="34" t="n">
        <f aca="false">AF264*V264/1000000000</f>
        <v>4.95978006167407E-005</v>
      </c>
      <c r="AN264" s="34" t="n">
        <f aca="false">AG264*V264/1000000000</f>
        <v>0.0123192671679142</v>
      </c>
      <c r="AO264" s="34" t="n">
        <f aca="false">AH264*V264/1000000000</f>
        <v>17.5989530970203</v>
      </c>
      <c r="AP264" s="35" t="n">
        <f aca="false">AJ264*AI264*EXP(P264*4)</f>
        <v>0.174052626696996</v>
      </c>
      <c r="AQ264" s="36" t="n">
        <f aca="false">AK264/W264</f>
        <v>1.16486640849854E-006</v>
      </c>
      <c r="AR264" s="37" t="n">
        <f aca="false">AL264/W264</f>
        <v>2.6992435601289E-005</v>
      </c>
      <c r="AS264" s="37" t="n">
        <f aca="false">AM264/W264</f>
        <v>1.35884385251344E-007</v>
      </c>
      <c r="AT264" s="37" t="n">
        <f aca="false">AN264/W264</f>
        <v>3.37514168983952E-005</v>
      </c>
      <c r="AU264" s="37" t="n">
        <f aca="false">AO264/W264</f>
        <v>0.0482163098548502</v>
      </c>
      <c r="AV264" s="49" t="n">
        <f aca="false">AP264/W264</f>
        <v>0.00047685651149862</v>
      </c>
      <c r="AW264" s="39" t="n">
        <f aca="false">AK264*1000000</f>
        <v>425.176239101969</v>
      </c>
      <c r="AX264" s="40" t="n">
        <f aca="false">AL264*1000000</f>
        <v>9852.2389944705</v>
      </c>
      <c r="AY264" s="40" t="n">
        <f aca="false">AM264*1000000</f>
        <v>49.5978006167407</v>
      </c>
      <c r="AZ264" s="40" t="n">
        <f aca="false">AN264*1000000</f>
        <v>12319.2671679142</v>
      </c>
      <c r="BA264" s="40" t="n">
        <f aca="false">AO264*1000000</f>
        <v>17598953.0970203</v>
      </c>
      <c r="BB264" s="41" t="n">
        <f aca="false">AP264*1000000</f>
        <v>174052.626696996</v>
      </c>
      <c r="BC264" s="39" t="n">
        <f aca="false">AQ264*1000000</f>
        <v>1.16486640849854</v>
      </c>
      <c r="BD264" s="40" t="n">
        <f aca="false">AR264*1000000</f>
        <v>26.992435601289</v>
      </c>
      <c r="BE264" s="40" t="n">
        <f aca="false">AS264*1000000</f>
        <v>0.135884385251344</v>
      </c>
      <c r="BF264" s="40" t="n">
        <f aca="false">AT264*1000000</f>
        <v>33.7514168983952</v>
      </c>
      <c r="BG264" s="40" t="n">
        <f aca="false">AU264*1000000</f>
        <v>48216.3098548502</v>
      </c>
      <c r="BH264" s="41" t="n">
        <f aca="false">AV264*1000000</f>
        <v>476.85651149862</v>
      </c>
      <c r="BI264" s="0" t="n">
        <v>0.1</v>
      </c>
      <c r="BJ264" s="0" t="n">
        <f aca="false">R264*BI264</f>
        <v>916.612140469809</v>
      </c>
      <c r="BK264" s="0" t="n">
        <v>0.1</v>
      </c>
      <c r="BL264" s="0" t="n">
        <f aca="false">AI264*BK264</f>
        <v>3025.9</v>
      </c>
      <c r="BM264" s="45" t="n">
        <v>17.6498016718255</v>
      </c>
      <c r="BN264" s="45" t="n">
        <v>910.91550745518</v>
      </c>
      <c r="BO264" s="45" t="n">
        <v>5.31099102083891</v>
      </c>
      <c r="BP264" s="45" t="n">
        <v>537.6</v>
      </c>
      <c r="BQ264" s="45" t="n">
        <v>384000</v>
      </c>
      <c r="BR264" s="0" t="n">
        <f aca="false">AJ264*0.1</f>
        <v>7.6726E-007</v>
      </c>
      <c r="BS264" s="0" t="n">
        <f aca="false">((((BJ264/R264)^2)+((BM264/AD264)^2))^(1/2))*AK264</f>
        <v>0.000167273995317062</v>
      </c>
      <c r="BT264" s="0" t="n">
        <f aca="false">((((BJ264/R264)^2)+((BN264/AE264)^2))^(1/2))*AL264</f>
        <v>0.00840748796653329</v>
      </c>
      <c r="BU264" s="0" t="n">
        <f aca="false">((((BJ264/R264)^2)+((BO264/AF264)^2))^(1/2))*AM264</f>
        <v>4.89331945587286E-005</v>
      </c>
      <c r="BV264" s="0" t="n">
        <f aca="false">((((BJ264/R264)^2)+((BP264/AG264)^2))^(1/2))*AN264</f>
        <v>0.00507936397635141</v>
      </c>
      <c r="BW264" s="0" t="n">
        <f aca="false">((((BJ264/R264)^2)+((BQ264/AH264)^2))^(1/2))*AO264</f>
        <v>3.93524554577679</v>
      </c>
      <c r="BX264" s="46" t="n">
        <f aca="false">((((BL264/AI264)^2)+((BR264/AJ264)^2))^(1/2))*AP264</f>
        <v>0.0246147585241554</v>
      </c>
    </row>
    <row r="265" customFormat="false" ht="14" hidden="false" customHeight="false" outlineLevel="0" collapsed="false">
      <c r="A265" s="24" t="n">
        <v>4.68427884932932</v>
      </c>
      <c r="B265" s="24" t="n">
        <v>-74.1677982304754</v>
      </c>
      <c r="C265" s="47" t="n">
        <v>21</v>
      </c>
      <c r="D265" s="47" t="n">
        <v>33</v>
      </c>
      <c r="E265" s="47" t="n">
        <v>1922</v>
      </c>
      <c r="F265" s="27" t="s">
        <v>707</v>
      </c>
      <c r="G265" s="28" t="s">
        <v>708</v>
      </c>
      <c r="H265" s="27" t="s">
        <v>709</v>
      </c>
      <c r="I265" s="28" t="s">
        <v>64</v>
      </c>
      <c r="J265" s="28" t="s">
        <v>65</v>
      </c>
      <c r="K265" s="28" t="n">
        <v>40</v>
      </c>
      <c r="L265" s="28"/>
      <c r="M265" s="28" t="n">
        <v>2007</v>
      </c>
      <c r="N265" s="29" t="s">
        <v>124</v>
      </c>
      <c r="O265" s="29" t="s">
        <v>125</v>
      </c>
      <c r="P265" s="50" t="n">
        <v>0.00108600994019335</v>
      </c>
      <c r="Q265" s="31" t="n">
        <v>56.781617897566</v>
      </c>
      <c r="R265" s="31" t="n">
        <v>57.0288160339277</v>
      </c>
      <c r="S265" s="4" t="s">
        <v>69</v>
      </c>
      <c r="T265" s="4"/>
      <c r="U265" s="4"/>
      <c r="V265" s="48" t="n">
        <f aca="false">IF(S265="m3_año",R265,IF(OR(O265="CG1",O265="CG3",O265="HG2"),T265,R265))</f>
        <v>57.0288160339277</v>
      </c>
      <c r="W265" s="28" t="n">
        <v>365</v>
      </c>
      <c r="X265" s="32"/>
      <c r="Y265" s="28"/>
      <c r="Z265" s="28" t="n">
        <v>0</v>
      </c>
      <c r="AA265" s="32" t="s">
        <v>710</v>
      </c>
      <c r="AB265" s="32"/>
      <c r="AC265" s="33" t="s">
        <v>72</v>
      </c>
      <c r="AD265" s="33" t="n">
        <f aca="false">VLOOKUP($O265,Parámetros!$B$4:$H$25,3,0)</f>
        <v>840000</v>
      </c>
      <c r="AE265" s="33" t="n">
        <f aca="false">VLOOKUP($O265,Parámetros!$B$4:$H$25,4,0)</f>
        <v>2400000</v>
      </c>
      <c r="AF265" s="33" t="n">
        <f aca="false">VLOOKUP($O265,Parámetros!$B$4:$H$25,5,0)</f>
        <v>1800000</v>
      </c>
      <c r="AG265" s="33" t="n">
        <f aca="false">VLOOKUP($O265,Parámetros!$B$4:$H$25,6,0)</f>
        <v>600000</v>
      </c>
      <c r="AH265" s="33" t="n">
        <f aca="false">VLOOKUP($O265,Parámetros!$B$4:$H$25,7,0)</f>
        <v>2676000000</v>
      </c>
      <c r="AI265" s="2" t="n">
        <v>54177.3714285714</v>
      </c>
      <c r="AJ265" s="2" t="n">
        <v>9E-009</v>
      </c>
      <c r="AK265" s="34" t="n">
        <f aca="false">AD265*V265/1000000000</f>
        <v>0.0479042054684993</v>
      </c>
      <c r="AL265" s="34" t="n">
        <f aca="false">AE265*V265/1000000000</f>
        <v>0.136869158481426</v>
      </c>
      <c r="AM265" s="34" t="n">
        <f aca="false">AF265*V265/1000000000</f>
        <v>0.10265186886107</v>
      </c>
      <c r="AN265" s="34" t="n">
        <f aca="false">AG265*V265/1000000000</f>
        <v>0.0342172896203566</v>
      </c>
      <c r="AO265" s="34" t="n">
        <f aca="false">AH265*V265/1000000000</f>
        <v>152.609111706791</v>
      </c>
      <c r="AP265" s="35" t="n">
        <f aca="false">AJ265*AI265*EXP(P265*4)</f>
        <v>0.000489719088064377</v>
      </c>
      <c r="AQ265" s="36" t="n">
        <f aca="false">AK265/W265</f>
        <v>0.000131244398543834</v>
      </c>
      <c r="AR265" s="37" t="n">
        <f aca="false">AL265/W265</f>
        <v>0.000374983995839525</v>
      </c>
      <c r="AS265" s="37" t="n">
        <f aca="false">AM265/W265</f>
        <v>0.000281237996879643</v>
      </c>
      <c r="AT265" s="37" t="n">
        <f aca="false">AN265/W265</f>
        <v>9.37459989598811E-005</v>
      </c>
      <c r="AU265" s="37" t="n">
        <f aca="false">AO265/W265</f>
        <v>0.41810715536107</v>
      </c>
      <c r="AV265" s="49" t="n">
        <f aca="false">AP265/W265</f>
        <v>1.34169613168322E-006</v>
      </c>
      <c r="AW265" s="39" t="n">
        <f aca="false">AK265*1000000</f>
        <v>47904.2054684993</v>
      </c>
      <c r="AX265" s="40" t="n">
        <f aca="false">AL265*1000000</f>
        <v>136869.158481427</v>
      </c>
      <c r="AY265" s="40" t="n">
        <f aca="false">AM265*1000000</f>
        <v>102651.86886107</v>
      </c>
      <c r="AZ265" s="40" t="n">
        <f aca="false">AN265*1000000</f>
        <v>34217.2896203566</v>
      </c>
      <c r="BA265" s="40" t="n">
        <f aca="false">AO265*1000000</f>
        <v>152609111.706791</v>
      </c>
      <c r="BB265" s="41" t="n">
        <f aca="false">AP265*1000000</f>
        <v>489.719088064377</v>
      </c>
      <c r="BC265" s="39" t="n">
        <f aca="false">AQ265*1000000</f>
        <v>131.244398543834</v>
      </c>
      <c r="BD265" s="40" t="n">
        <f aca="false">AR265*1000000</f>
        <v>374.983995839525</v>
      </c>
      <c r="BE265" s="40" t="n">
        <f aca="false">AS265*1000000</f>
        <v>281.237996879643</v>
      </c>
      <c r="BF265" s="40" t="n">
        <f aca="false">AT265*1000000</f>
        <v>93.7459989598812</v>
      </c>
      <c r="BG265" s="40" t="n">
        <f aca="false">AU265*1000000</f>
        <v>418107.15536107</v>
      </c>
      <c r="BH265" s="41" t="n">
        <f aca="false">AV265*1000000</f>
        <v>1.34169613168322</v>
      </c>
      <c r="BI265" s="0" t="n">
        <v>0.1</v>
      </c>
      <c r="BJ265" s="0" t="n">
        <f aca="false">R265*BI265</f>
        <v>5.70288160339277</v>
      </c>
      <c r="BK265" s="0" t="n">
        <v>0.1</v>
      </c>
      <c r="BL265" s="0" t="n">
        <f aca="false">AI265*BK265</f>
        <v>5417.73714285714</v>
      </c>
      <c r="BM265" s="45" t="n">
        <v>336000</v>
      </c>
      <c r="BN265" s="45" t="n">
        <v>480000</v>
      </c>
      <c r="BO265" s="45" t="n">
        <v>360000</v>
      </c>
      <c r="BP265" s="45" t="n">
        <v>120000</v>
      </c>
      <c r="BQ265" s="45" t="n">
        <v>1070400000</v>
      </c>
      <c r="BR265" s="0" t="n">
        <f aca="false">AJ265*0.1</f>
        <v>9E-010</v>
      </c>
      <c r="BS265" s="0" t="n">
        <f aca="false">((((BJ265/R265)^2)+((BM265/AD265)^2))^(1/2))*AK265</f>
        <v>0.0197514099057914</v>
      </c>
      <c r="BT265" s="0" t="n">
        <f aca="false">((((BJ265/R265)^2)+((BN265/AE265)^2))^(1/2))*AL265</f>
        <v>0.0306048742387661</v>
      </c>
      <c r="BU265" s="0" t="n">
        <f aca="false">((((BJ265/R265)^2)+((BO265/AF265)^2))^(1/2))*AM265</f>
        <v>0.0229536556790746</v>
      </c>
      <c r="BV265" s="0" t="n">
        <f aca="false">((((BJ265/R265)^2)+((BP265/AG265)^2))^(1/2))*AN265</f>
        <v>0.00765121855969154</v>
      </c>
      <c r="BW265" s="0" t="n">
        <f aca="false">((((BJ265/R265)^2)+((BQ265/AH265)^2))^(1/2))*AO265</f>
        <v>62.9223486998782</v>
      </c>
      <c r="BX265" s="46" t="n">
        <f aca="false">((((BL265/AI265)^2)+((BR265/AJ265)^2))^(1/2))*AP265</f>
        <v>6.92567376093625E-005</v>
      </c>
    </row>
    <row r="266" customFormat="false" ht="30" hidden="false" customHeight="true" outlineLevel="0" collapsed="false">
      <c r="A266" s="24" t="n">
        <v>4.68533333333333</v>
      </c>
      <c r="B266" s="24" t="n">
        <v>-74.1694444444445</v>
      </c>
      <c r="C266" s="47" t="n">
        <v>21</v>
      </c>
      <c r="D266" s="47" t="n">
        <v>33</v>
      </c>
      <c r="E266" s="47" t="n">
        <v>1922</v>
      </c>
      <c r="F266" s="27" t="s">
        <v>711</v>
      </c>
      <c r="G266" s="28" t="s">
        <v>712</v>
      </c>
      <c r="H266" s="27" t="s">
        <v>713</v>
      </c>
      <c r="I266" s="28" t="s">
        <v>64</v>
      </c>
      <c r="J266" s="28" t="s">
        <v>76</v>
      </c>
      <c r="K266" s="28" t="n">
        <v>175.82</v>
      </c>
      <c r="L266" s="28"/>
      <c r="M266" s="28" t="n">
        <v>1995</v>
      </c>
      <c r="N266" s="29" t="s">
        <v>124</v>
      </c>
      <c r="O266" s="29" t="s">
        <v>645</v>
      </c>
      <c r="P266" s="50" t="n">
        <v>-0.015549305289661</v>
      </c>
      <c r="Q266" s="31" t="n">
        <v>9.6415187190067</v>
      </c>
      <c r="R266" s="31" t="n">
        <v>9.06011142478423</v>
      </c>
      <c r="S266" s="4" t="s">
        <v>69</v>
      </c>
      <c r="T266" s="4"/>
      <c r="U266" s="4"/>
      <c r="V266" s="48" t="n">
        <f aca="false">IF(S266="m3_año",R266,IF(OR(O266="CG1",O266="CG3",O266="HG2"),T266,R266))</f>
        <v>9.06011142478423</v>
      </c>
      <c r="W266" s="28" t="n">
        <v>365</v>
      </c>
      <c r="X266" s="54"/>
      <c r="Y266" s="28"/>
      <c r="Z266" s="28" t="n">
        <v>8760</v>
      </c>
      <c r="AA266" s="32" t="s">
        <v>714</v>
      </c>
      <c r="AB266" s="32" t="s">
        <v>311</v>
      </c>
      <c r="AC266" s="33" t="s">
        <v>72</v>
      </c>
      <c r="AD266" s="33" t="n">
        <f aca="false">VLOOKUP($O266,Parámetros!$B$4:$H$25,3,0)</f>
        <v>476000</v>
      </c>
      <c r="AE266" s="33" t="n">
        <f aca="false">VLOOKUP($O266,Parámetros!$B$4:$H$25,4,0)</f>
        <v>2142000</v>
      </c>
      <c r="AF266" s="33" t="n">
        <f aca="false">VLOOKUP($O266,Parámetros!$B$4:$H$25,5,0)</f>
        <v>1704000</v>
      </c>
      <c r="AG266" s="33" t="n">
        <f aca="false">VLOOKUP($O266,Parámetros!$B$4:$H$25,6,0)</f>
        <v>595000</v>
      </c>
      <c r="AH266" s="33" t="n">
        <f aca="false">VLOOKUP($O266,Parámetros!$B$4:$H$25,7,0)</f>
        <v>2676000000</v>
      </c>
      <c r="AI266" s="51" t="n">
        <v>9.6415187190067</v>
      </c>
      <c r="AJ266" s="2" t="n">
        <v>0.0912</v>
      </c>
      <c r="AK266" s="34" t="n">
        <f aca="false">AD266*V266/1000000000</f>
        <v>0.00431261303819729</v>
      </c>
      <c r="AL266" s="34" t="n">
        <f aca="false">AE266*V266/1000000000</f>
        <v>0.0194067586718878</v>
      </c>
      <c r="AM266" s="34" t="n">
        <f aca="false">AF266*V266/1000000000</f>
        <v>0.0154384298678323</v>
      </c>
      <c r="AN266" s="34" t="n">
        <f aca="false">AG266*V266/1000000000</f>
        <v>0.00539076629774662</v>
      </c>
      <c r="AO266" s="34" t="n">
        <f aca="false">AH266*V266/1000000000</f>
        <v>24.2448581727226</v>
      </c>
      <c r="AP266" s="35" t="n">
        <f aca="false">AJ266*AI266*EXP(P266*4)</f>
        <v>0.826282161940322</v>
      </c>
      <c r="AQ266" s="36" t="n">
        <f aca="false">AK266/W266</f>
        <v>1.18153781868419E-005</v>
      </c>
      <c r="AR266" s="37" t="n">
        <f aca="false">AL266/W266</f>
        <v>5.31692018407886E-005</v>
      </c>
      <c r="AS266" s="37" t="n">
        <f aca="false">AM266/W266</f>
        <v>4.22970681310475E-005</v>
      </c>
      <c r="AT266" s="37" t="n">
        <f aca="false">AN266/W266</f>
        <v>1.47692227335524E-005</v>
      </c>
      <c r="AU266" s="37" t="n">
        <f aca="false">AO266/W266</f>
        <v>0.0664242689663633</v>
      </c>
      <c r="AV266" s="49" t="n">
        <f aca="false">AP266/W266</f>
        <v>0.00226378674504198</v>
      </c>
      <c r="AW266" s="39" t="n">
        <f aca="false">AK266*1000000</f>
        <v>4312.61303819729</v>
      </c>
      <c r="AX266" s="40" t="n">
        <f aca="false">AL266*1000000</f>
        <v>19406.7586718878</v>
      </c>
      <c r="AY266" s="40" t="n">
        <f aca="false">AM266*1000000</f>
        <v>15438.4298678323</v>
      </c>
      <c r="AZ266" s="40" t="n">
        <f aca="false">AN266*1000000</f>
        <v>5390.76629774662</v>
      </c>
      <c r="BA266" s="40" t="n">
        <f aca="false">AO266*1000000</f>
        <v>24244858.1727226</v>
      </c>
      <c r="BB266" s="41" t="n">
        <f aca="false">AP266*1000000</f>
        <v>826282.161940322</v>
      </c>
      <c r="BC266" s="39" t="n">
        <f aca="false">AQ266*1000000</f>
        <v>11.8153781868419</v>
      </c>
      <c r="BD266" s="40" t="n">
        <f aca="false">AR266*1000000</f>
        <v>53.1692018407886</v>
      </c>
      <c r="BE266" s="40" t="n">
        <f aca="false">AS266*1000000</f>
        <v>42.2970681310475</v>
      </c>
      <c r="BF266" s="40" t="n">
        <f aca="false">AT266*1000000</f>
        <v>14.7692227335524</v>
      </c>
      <c r="BG266" s="40" t="n">
        <f aca="false">AU266*1000000</f>
        <v>66424.2689663633</v>
      </c>
      <c r="BH266" s="41" t="n">
        <f aca="false">AV266*1000000</f>
        <v>2263.78674504198</v>
      </c>
      <c r="BI266" s="0" t="n">
        <v>0.1</v>
      </c>
      <c r="BJ266" s="0" t="n">
        <f aca="false">R266*BI266</f>
        <v>0.906011142478423</v>
      </c>
      <c r="BK266" s="0" t="n">
        <v>0.1</v>
      </c>
      <c r="BL266" s="0" t="n">
        <f aca="false">AI266*BK266</f>
        <v>0.96415187190067</v>
      </c>
      <c r="BM266" s="45" t="n">
        <v>190400</v>
      </c>
      <c r="BN266" s="45" t="n">
        <v>428400</v>
      </c>
      <c r="BO266" s="45" t="n">
        <v>340800</v>
      </c>
      <c r="BP266" s="45" t="n">
        <v>119000</v>
      </c>
      <c r="BQ266" s="45" t="n">
        <v>1070400000</v>
      </c>
      <c r="BR266" s="0" t="n">
        <f aca="false">AJ266*0.1</f>
        <v>0.00912</v>
      </c>
      <c r="BS266" s="0" t="n">
        <f aca="false">((((BJ266/R266)^2)+((BM266/AD266)^2))^(1/2))*AK266</f>
        <v>0.00177813590789033</v>
      </c>
      <c r="BT266" s="0" t="n">
        <f aca="false">((((BJ266/R266)^2)+((BN266/AE266)^2))^(1/2))*AL266</f>
        <v>0.00433948316132747</v>
      </c>
      <c r="BU266" s="0" t="n">
        <f aca="false">((((BJ266/R266)^2)+((BO266/AF266)^2))^(1/2))*AM266</f>
        <v>0.00345213786503362</v>
      </c>
      <c r="BV266" s="0" t="n">
        <f aca="false">((((BJ266/R266)^2)+((BP266/AG266)^2))^(1/2))*AN266</f>
        <v>0.00120541198925763</v>
      </c>
      <c r="BW266" s="0" t="n">
        <f aca="false">((((BJ266/R266)^2)+((BQ266/AH266)^2))^(1/2))*AO266</f>
        <v>9.99641111242549</v>
      </c>
      <c r="BX266" s="46" t="n">
        <f aca="false">((((BL266/AI266)^2)+((BR266/AJ266)^2))^(1/2))*AP266</f>
        <v>0.116853943976297</v>
      </c>
    </row>
    <row r="267" customFormat="false" ht="30" hidden="false" customHeight="true" outlineLevel="0" collapsed="false">
      <c r="A267" s="24" t="n">
        <v>4.68533333333333</v>
      </c>
      <c r="B267" s="24" t="n">
        <v>-74.1694444444445</v>
      </c>
      <c r="C267" s="47" t="n">
        <v>21</v>
      </c>
      <c r="D267" s="47" t="n">
        <v>33</v>
      </c>
      <c r="E267" s="47" t="n">
        <v>1922</v>
      </c>
      <c r="F267" s="27" t="s">
        <v>711</v>
      </c>
      <c r="G267" s="28" t="s">
        <v>712</v>
      </c>
      <c r="H267" s="27" t="s">
        <v>713</v>
      </c>
      <c r="I267" s="28" t="s">
        <v>64</v>
      </c>
      <c r="J267" s="28" t="s">
        <v>76</v>
      </c>
      <c r="K267" s="28" t="n">
        <v>175.82</v>
      </c>
      <c r="L267" s="28"/>
      <c r="M267" s="28" t="n">
        <v>1995</v>
      </c>
      <c r="N267" s="29" t="s">
        <v>124</v>
      </c>
      <c r="O267" s="29" t="s">
        <v>645</v>
      </c>
      <c r="P267" s="50" t="n">
        <v>-0.015549305289661</v>
      </c>
      <c r="Q267" s="31" t="n">
        <v>9.6415187190067</v>
      </c>
      <c r="R267" s="31" t="n">
        <v>9.06011142478423</v>
      </c>
      <c r="S267" s="4" t="s">
        <v>69</v>
      </c>
      <c r="T267" s="4"/>
      <c r="U267" s="4"/>
      <c r="V267" s="48" t="n">
        <f aca="false">IF(S267="m3_año",R267,IF(OR(O267="CG1",O267="CG3",O267="HG2"),T267,R267))</f>
        <v>9.06011142478423</v>
      </c>
      <c r="W267" s="28" t="n">
        <v>365</v>
      </c>
      <c r="X267" s="54"/>
      <c r="Y267" s="28"/>
      <c r="Z267" s="28" t="n">
        <v>8760</v>
      </c>
      <c r="AA267" s="32" t="s">
        <v>714</v>
      </c>
      <c r="AB267" s="32" t="s">
        <v>311</v>
      </c>
      <c r="AC267" s="33" t="s">
        <v>72</v>
      </c>
      <c r="AD267" s="33" t="n">
        <f aca="false">VLOOKUP($O267,Parámetros!$B$4:$H$25,3,0)</f>
        <v>476000</v>
      </c>
      <c r="AE267" s="33" t="n">
        <f aca="false">VLOOKUP($O267,Parámetros!$B$4:$H$25,4,0)</f>
        <v>2142000</v>
      </c>
      <c r="AF267" s="33" t="n">
        <f aca="false">VLOOKUP($O267,Parámetros!$B$4:$H$25,5,0)</f>
        <v>1704000</v>
      </c>
      <c r="AG267" s="33" t="n">
        <f aca="false">VLOOKUP($O267,Parámetros!$B$4:$H$25,6,0)</f>
        <v>595000</v>
      </c>
      <c r="AH267" s="33" t="n">
        <f aca="false">VLOOKUP($O267,Parámetros!$B$4:$H$25,7,0)</f>
        <v>2676000000</v>
      </c>
      <c r="AI267" s="51" t="n">
        <v>9.6415187190067</v>
      </c>
      <c r="AJ267" s="2" t="n">
        <v>0.0912</v>
      </c>
      <c r="AK267" s="34" t="n">
        <f aca="false">AD267*V267/1000000000</f>
        <v>0.00431261303819729</v>
      </c>
      <c r="AL267" s="34" t="n">
        <f aca="false">AE267*V267/1000000000</f>
        <v>0.0194067586718878</v>
      </c>
      <c r="AM267" s="34" t="n">
        <f aca="false">AF267*V267/1000000000</f>
        <v>0.0154384298678323</v>
      </c>
      <c r="AN267" s="34" t="n">
        <f aca="false">AG267*V267/1000000000</f>
        <v>0.00539076629774662</v>
      </c>
      <c r="AO267" s="34" t="n">
        <f aca="false">AH267*V267/1000000000</f>
        <v>24.2448581727226</v>
      </c>
      <c r="AP267" s="35" t="n">
        <f aca="false">AJ267*AI267*EXP(P267*4)</f>
        <v>0.826282161940322</v>
      </c>
      <c r="AQ267" s="36" t="n">
        <f aca="false">AK267/W267</f>
        <v>1.18153781868419E-005</v>
      </c>
      <c r="AR267" s="37" t="n">
        <f aca="false">AL267/W267</f>
        <v>5.31692018407886E-005</v>
      </c>
      <c r="AS267" s="37" t="n">
        <f aca="false">AM267/W267</f>
        <v>4.22970681310475E-005</v>
      </c>
      <c r="AT267" s="37" t="n">
        <f aca="false">AN267/W267</f>
        <v>1.47692227335524E-005</v>
      </c>
      <c r="AU267" s="37" t="n">
        <f aca="false">AO267/W267</f>
        <v>0.0664242689663633</v>
      </c>
      <c r="AV267" s="49" t="n">
        <f aca="false">AP267/W267</f>
        <v>0.00226378674504198</v>
      </c>
      <c r="AW267" s="39" t="n">
        <f aca="false">AK267*1000000</f>
        <v>4312.61303819729</v>
      </c>
      <c r="AX267" s="40" t="n">
        <f aca="false">AL267*1000000</f>
        <v>19406.7586718878</v>
      </c>
      <c r="AY267" s="40" t="n">
        <f aca="false">AM267*1000000</f>
        <v>15438.4298678323</v>
      </c>
      <c r="AZ267" s="40" t="n">
        <f aca="false">AN267*1000000</f>
        <v>5390.76629774662</v>
      </c>
      <c r="BA267" s="40" t="n">
        <f aca="false">AO267*1000000</f>
        <v>24244858.1727226</v>
      </c>
      <c r="BB267" s="41" t="n">
        <f aca="false">AP267*1000000</f>
        <v>826282.161940322</v>
      </c>
      <c r="BC267" s="39" t="n">
        <f aca="false">AQ267*1000000</f>
        <v>11.8153781868419</v>
      </c>
      <c r="BD267" s="40" t="n">
        <f aca="false">AR267*1000000</f>
        <v>53.1692018407886</v>
      </c>
      <c r="BE267" s="40" t="n">
        <f aca="false">AS267*1000000</f>
        <v>42.2970681310475</v>
      </c>
      <c r="BF267" s="40" t="n">
        <f aca="false">AT267*1000000</f>
        <v>14.7692227335524</v>
      </c>
      <c r="BG267" s="40" t="n">
        <f aca="false">AU267*1000000</f>
        <v>66424.2689663633</v>
      </c>
      <c r="BH267" s="41" t="n">
        <f aca="false">AV267*1000000</f>
        <v>2263.78674504198</v>
      </c>
      <c r="BI267" s="0" t="n">
        <v>0.1</v>
      </c>
      <c r="BJ267" s="0" t="n">
        <f aca="false">R267*BI267</f>
        <v>0.906011142478423</v>
      </c>
      <c r="BK267" s="0" t="n">
        <v>0.1</v>
      </c>
      <c r="BL267" s="0" t="n">
        <f aca="false">AI267*BK267</f>
        <v>0.96415187190067</v>
      </c>
      <c r="BM267" s="45" t="n">
        <v>190400</v>
      </c>
      <c r="BN267" s="45" t="n">
        <v>428400</v>
      </c>
      <c r="BO267" s="45" t="n">
        <v>340800</v>
      </c>
      <c r="BP267" s="45" t="n">
        <v>119000</v>
      </c>
      <c r="BQ267" s="45" t="n">
        <v>1070400000</v>
      </c>
      <c r="BR267" s="0" t="n">
        <f aca="false">AJ267*0.1</f>
        <v>0.00912</v>
      </c>
      <c r="BS267" s="0" t="n">
        <f aca="false">((((BJ267/R267)^2)+((BM267/AD267)^2))^(1/2))*AK267</f>
        <v>0.00177813590789033</v>
      </c>
      <c r="BT267" s="0" t="n">
        <f aca="false">((((BJ267/R267)^2)+((BN267/AE267)^2))^(1/2))*AL267</f>
        <v>0.00433948316132747</v>
      </c>
      <c r="BU267" s="0" t="n">
        <f aca="false">((((BJ267/R267)^2)+((BO267/AF267)^2))^(1/2))*AM267</f>
        <v>0.00345213786503362</v>
      </c>
      <c r="BV267" s="0" t="n">
        <f aca="false">((((BJ267/R267)^2)+((BP267/AG267)^2))^(1/2))*AN267</f>
        <v>0.00120541198925763</v>
      </c>
      <c r="BW267" s="0" t="n">
        <f aca="false">((((BJ267/R267)^2)+((BQ267/AH267)^2))^(1/2))*AO267</f>
        <v>9.99641111242549</v>
      </c>
      <c r="BX267" s="46" t="n">
        <f aca="false">((((BL267/AI267)^2)+((BR267/AJ267)^2))^(1/2))*AP267</f>
        <v>0.116853943976297</v>
      </c>
    </row>
    <row r="268" customFormat="false" ht="30" hidden="false" customHeight="true" outlineLevel="0" collapsed="false">
      <c r="A268" s="24" t="n">
        <v>4.68753765103547</v>
      </c>
      <c r="B268" s="24" t="n">
        <v>-74.1638257397966</v>
      </c>
      <c r="C268" s="47" t="n">
        <v>22</v>
      </c>
      <c r="D268" s="47" t="n">
        <v>34</v>
      </c>
      <c r="E268" s="47" t="n">
        <v>1937</v>
      </c>
      <c r="F268" s="27" t="s">
        <v>715</v>
      </c>
      <c r="G268" s="28" t="s">
        <v>716</v>
      </c>
      <c r="H268" s="27" t="s">
        <v>717</v>
      </c>
      <c r="I268" s="28" t="s">
        <v>64</v>
      </c>
      <c r="J268" s="28" t="s">
        <v>76</v>
      </c>
      <c r="K268" s="55"/>
      <c r="L268" s="55"/>
      <c r="M268" s="28" t="n">
        <v>2002</v>
      </c>
      <c r="N268" s="29" t="s">
        <v>67</v>
      </c>
      <c r="O268" s="29" t="s">
        <v>415</v>
      </c>
      <c r="P268" s="56" t="n">
        <v>0.00426891489573758</v>
      </c>
      <c r="Q268" s="31" t="n">
        <v>29144.18</v>
      </c>
      <c r="R268" s="31" t="n">
        <v>29646.1092874191</v>
      </c>
      <c r="S268" s="29" t="s">
        <v>69</v>
      </c>
      <c r="T268" s="29"/>
      <c r="U268" s="29"/>
      <c r="V268" s="48" t="n">
        <f aca="false">IF(S268="m3_año",R268,IF(OR(O268="CG1",O268="CG3",O268="HG2"),T268,R268))</f>
        <v>29646.1092874191</v>
      </c>
      <c r="W268" s="28" t="n">
        <v>365</v>
      </c>
      <c r="X268" s="54"/>
      <c r="Y268" s="28"/>
      <c r="Z268" s="28" t="n">
        <v>8760</v>
      </c>
      <c r="AA268" s="32" t="s">
        <v>718</v>
      </c>
      <c r="AB268" s="32" t="s">
        <v>719</v>
      </c>
      <c r="AC268" s="33" t="s">
        <v>72</v>
      </c>
      <c r="AD268" s="33" t="n">
        <f aca="false">VLOOKUP($O268,Parámetros!$B$4:$H$25,3,0)</f>
        <v>196.356974196937</v>
      </c>
      <c r="AE268" s="33" t="n">
        <f aca="false">VLOOKUP($O268,Parámetros!$B$4:$H$25,4,0)</f>
        <v>1220.72799074218</v>
      </c>
      <c r="AF268" s="33" t="n">
        <f aca="false">VLOOKUP($O268,Parámetros!$B$4:$H$25,5,0)</f>
        <v>0.1</v>
      </c>
      <c r="AG268" s="33" t="n">
        <f aca="false">VLOOKUP($O268,Parámetros!$B$4:$H$25,6,0)</f>
        <v>640</v>
      </c>
      <c r="AH268" s="33" t="n">
        <f aca="false">VLOOKUP($O268,Parámetros!$B$4:$H$25,7,0)</f>
        <v>1920000</v>
      </c>
      <c r="AI268" s="51" t="n">
        <v>29144.18</v>
      </c>
      <c r="AJ268" s="52" t="n">
        <v>8.8E-008</v>
      </c>
      <c r="AK268" s="34" t="n">
        <f aca="false">AD268*V268/1000000000</f>
        <v>0.00582122031638933</v>
      </c>
      <c r="AL268" s="34" t="n">
        <f aca="false">AE268*V268/1000000000</f>
        <v>0.0361898354237542</v>
      </c>
      <c r="AM268" s="34" t="n">
        <f aca="false">AF268*V268/1000000000</f>
        <v>2.96461092874191E-006</v>
      </c>
      <c r="AN268" s="34" t="n">
        <f aca="false">AG268*V268/1000000000</f>
        <v>0.0189735099439482</v>
      </c>
      <c r="AO268" s="34" t="n">
        <f aca="false">AH268*V268/1000000000</f>
        <v>56.9205298318447</v>
      </c>
      <c r="AP268" s="35" t="n">
        <f aca="false">AJ268*AI268*EXP(P268*4)</f>
        <v>0.00260885761729288</v>
      </c>
      <c r="AQ268" s="36" t="n">
        <f aca="false">AK268/W268</f>
        <v>1.59485488120256E-005</v>
      </c>
      <c r="AR268" s="37" t="n">
        <f aca="false">AL268/W268</f>
        <v>9.91502340376827E-005</v>
      </c>
      <c r="AS268" s="37" t="n">
        <f aca="false">AM268/W268</f>
        <v>8.12222172258057E-009</v>
      </c>
      <c r="AT268" s="37" t="n">
        <f aca="false">AN268/W268</f>
        <v>5.19822190245157E-005</v>
      </c>
      <c r="AU268" s="37" t="n">
        <f aca="false">AO268/W268</f>
        <v>0.155946657073547</v>
      </c>
      <c r="AV268" s="49" t="n">
        <f aca="false">AP268/W268</f>
        <v>7.1475551158709E-006</v>
      </c>
      <c r="AW268" s="39" t="n">
        <f aca="false">AK268*1000000</f>
        <v>5821.22031638933</v>
      </c>
      <c r="AX268" s="40" t="n">
        <f aca="false">AL268*1000000</f>
        <v>36189.8354237542</v>
      </c>
      <c r="AY268" s="40" t="n">
        <f aca="false">AM268*1000000</f>
        <v>2.96461092874191</v>
      </c>
      <c r="AZ268" s="40" t="n">
        <f aca="false">AN268*1000000</f>
        <v>18973.5099439482</v>
      </c>
      <c r="BA268" s="40" t="n">
        <f aca="false">AO268*1000000</f>
        <v>56920529.8318447</v>
      </c>
      <c r="BB268" s="41" t="n">
        <f aca="false">AP268*1000000</f>
        <v>2608.85761729288</v>
      </c>
      <c r="BC268" s="39" t="n">
        <f aca="false">AQ268*1000000</f>
        <v>15.9485488120256</v>
      </c>
      <c r="BD268" s="40" t="n">
        <f aca="false">AR268*1000000</f>
        <v>99.1502340376828</v>
      </c>
      <c r="BE268" s="40" t="n">
        <f aca="false">AS268*1000000</f>
        <v>0.00812222172258058</v>
      </c>
      <c r="BF268" s="40" t="n">
        <f aca="false">AT268*1000000</f>
        <v>51.9822190245157</v>
      </c>
      <c r="BG268" s="40" t="n">
        <f aca="false">AU268*1000000</f>
        <v>155946.657073547</v>
      </c>
      <c r="BH268" s="41" t="n">
        <f aca="false">AV268*1000000</f>
        <v>7.1475551158709</v>
      </c>
      <c r="BI268" s="0" t="n">
        <v>0.1</v>
      </c>
      <c r="BJ268" s="0" t="n">
        <f aca="false">R268*BI268</f>
        <v>2964.61092874191</v>
      </c>
      <c r="BK268" s="0" t="n">
        <v>0.1</v>
      </c>
      <c r="BL268" s="0" t="n">
        <f aca="false">AI268*BK268</f>
        <v>2914.418</v>
      </c>
      <c r="BM268" s="45" t="n">
        <v>187.562005220738</v>
      </c>
      <c r="BN268" s="45" t="n">
        <v>1012.03746873145</v>
      </c>
      <c r="BO268" s="45" t="n">
        <v>0</v>
      </c>
      <c r="BP268" s="45" t="n">
        <v>256</v>
      </c>
      <c r="BQ268" s="45" t="n">
        <v>384000</v>
      </c>
      <c r="BR268" s="0" t="n">
        <f aca="false">AJ268*0.1</f>
        <v>8.8E-009</v>
      </c>
      <c r="BS268" s="0" t="n">
        <f aca="false">((((BJ268/R268)^2)+((BM268/AD268)^2))^(1/2))*AK268</f>
        <v>0.00559087158613387</v>
      </c>
      <c r="BT268" s="0" t="n">
        <f aca="false">((((BJ268/R268)^2)+((BN268/AE268)^2))^(1/2))*AL268</f>
        <v>0.0302204476270559</v>
      </c>
      <c r="BU268" s="0" t="n">
        <f aca="false">((((BJ268/R268)^2)+((BO268/AF268)^2))^(1/2))*AM268</f>
        <v>2.96461092874191E-007</v>
      </c>
      <c r="BV268" s="0" t="n">
        <f aca="false">((((BJ268/R268)^2)+((BP268/AG268)^2))^(1/2))*AN268</f>
        <v>0.00782297855876056</v>
      </c>
      <c r="BW268" s="0" t="n">
        <f aca="false">((((BJ268/R268)^2)+((BQ268/AH268)^2))^(1/2))*AO268</f>
        <v>12.7278174019309</v>
      </c>
      <c r="BX268" s="46" t="n">
        <f aca="false">((((BL268/AI268)^2)+((BR268/AJ268)^2))^(1/2))*AP268</f>
        <v>0.000368948182467595</v>
      </c>
    </row>
    <row r="269" customFormat="false" ht="30" hidden="false" customHeight="true" outlineLevel="0" collapsed="false">
      <c r="A269" s="24" t="n">
        <v>4.68753765103547</v>
      </c>
      <c r="B269" s="24" t="n">
        <v>-74.1638257397966</v>
      </c>
      <c r="C269" s="47" t="n">
        <v>22</v>
      </c>
      <c r="D269" s="47" t="n">
        <v>34</v>
      </c>
      <c r="E269" s="47" t="n">
        <v>1937</v>
      </c>
      <c r="F269" s="27" t="s">
        <v>715</v>
      </c>
      <c r="G269" s="28" t="s">
        <v>716</v>
      </c>
      <c r="H269" s="27" t="s">
        <v>717</v>
      </c>
      <c r="I269" s="28" t="s">
        <v>64</v>
      </c>
      <c r="J269" s="28" t="s">
        <v>76</v>
      </c>
      <c r="K269" s="55"/>
      <c r="L269" s="55"/>
      <c r="M269" s="28" t="n">
        <v>2002</v>
      </c>
      <c r="N269" s="29" t="s">
        <v>67</v>
      </c>
      <c r="O269" s="29" t="s">
        <v>415</v>
      </c>
      <c r="P269" s="56" t="n">
        <v>0.00426891489573758</v>
      </c>
      <c r="Q269" s="31" t="n">
        <v>29144.18</v>
      </c>
      <c r="R269" s="31" t="n">
        <v>29646.1092874191</v>
      </c>
      <c r="S269" s="29" t="s">
        <v>69</v>
      </c>
      <c r="T269" s="29"/>
      <c r="U269" s="29"/>
      <c r="V269" s="48" t="n">
        <f aca="false">IF(S269="m3_año",R269,IF(OR(O269="CG1",O269="CG3",O269="HG2"),T269,R269))</f>
        <v>29646.1092874191</v>
      </c>
      <c r="W269" s="28" t="n">
        <v>365</v>
      </c>
      <c r="X269" s="54"/>
      <c r="Y269" s="28"/>
      <c r="Z269" s="28" t="n">
        <v>8760</v>
      </c>
      <c r="AA269" s="32" t="s">
        <v>718</v>
      </c>
      <c r="AB269" s="32"/>
      <c r="AC269" s="33" t="s">
        <v>72</v>
      </c>
      <c r="AD269" s="33" t="n">
        <f aca="false">VLOOKUP($O269,Parámetros!$B$4:$H$25,3,0)</f>
        <v>196.356974196937</v>
      </c>
      <c r="AE269" s="33" t="n">
        <f aca="false">VLOOKUP($O269,Parámetros!$B$4:$H$25,4,0)</f>
        <v>1220.72799074218</v>
      </c>
      <c r="AF269" s="33" t="n">
        <f aca="false">VLOOKUP($O269,Parámetros!$B$4:$H$25,5,0)</f>
        <v>0.1</v>
      </c>
      <c r="AG269" s="33" t="n">
        <f aca="false">VLOOKUP($O269,Parámetros!$B$4:$H$25,6,0)</f>
        <v>640</v>
      </c>
      <c r="AH269" s="33" t="n">
        <f aca="false">VLOOKUP($O269,Parámetros!$B$4:$H$25,7,0)</f>
        <v>1920000</v>
      </c>
      <c r="AI269" s="51" t="n">
        <v>29144.18</v>
      </c>
      <c r="AJ269" s="52" t="n">
        <v>8.8E-008</v>
      </c>
      <c r="AK269" s="34" t="n">
        <f aca="false">AD269*V269/1000000000</f>
        <v>0.00582122031638933</v>
      </c>
      <c r="AL269" s="34" t="n">
        <f aca="false">AE269*V269/1000000000</f>
        <v>0.0361898354237542</v>
      </c>
      <c r="AM269" s="34" t="n">
        <f aca="false">AF269*V269/1000000000</f>
        <v>2.96461092874191E-006</v>
      </c>
      <c r="AN269" s="34" t="n">
        <f aca="false">AG269*V269/1000000000</f>
        <v>0.0189735099439482</v>
      </c>
      <c r="AO269" s="34" t="n">
        <f aca="false">AH269*V269/1000000000</f>
        <v>56.9205298318447</v>
      </c>
      <c r="AP269" s="35" t="n">
        <f aca="false">AJ269*AI269*EXP(P269*4)</f>
        <v>0.00260885761729288</v>
      </c>
      <c r="AQ269" s="36" t="n">
        <f aca="false">AK269/W269</f>
        <v>1.59485488120256E-005</v>
      </c>
      <c r="AR269" s="37" t="n">
        <f aca="false">AL269/W269</f>
        <v>9.91502340376827E-005</v>
      </c>
      <c r="AS269" s="37" t="n">
        <f aca="false">AM269/W269</f>
        <v>8.12222172258057E-009</v>
      </c>
      <c r="AT269" s="37" t="n">
        <f aca="false">AN269/W269</f>
        <v>5.19822190245157E-005</v>
      </c>
      <c r="AU269" s="37" t="n">
        <f aca="false">AO269/W269</f>
        <v>0.155946657073547</v>
      </c>
      <c r="AV269" s="49" t="n">
        <f aca="false">AP269/W269</f>
        <v>7.1475551158709E-006</v>
      </c>
      <c r="AW269" s="39" t="n">
        <f aca="false">AK269*1000000</f>
        <v>5821.22031638933</v>
      </c>
      <c r="AX269" s="40" t="n">
        <f aca="false">AL269*1000000</f>
        <v>36189.8354237542</v>
      </c>
      <c r="AY269" s="40" t="n">
        <f aca="false">AM269*1000000</f>
        <v>2.96461092874191</v>
      </c>
      <c r="AZ269" s="40" t="n">
        <f aca="false">AN269*1000000</f>
        <v>18973.5099439482</v>
      </c>
      <c r="BA269" s="40" t="n">
        <f aca="false">AO269*1000000</f>
        <v>56920529.8318447</v>
      </c>
      <c r="BB269" s="41" t="n">
        <f aca="false">AP269*1000000</f>
        <v>2608.85761729288</v>
      </c>
      <c r="BC269" s="39" t="n">
        <f aca="false">AQ269*1000000</f>
        <v>15.9485488120256</v>
      </c>
      <c r="BD269" s="40" t="n">
        <f aca="false">AR269*1000000</f>
        <v>99.1502340376828</v>
      </c>
      <c r="BE269" s="40" t="n">
        <f aca="false">AS269*1000000</f>
        <v>0.00812222172258058</v>
      </c>
      <c r="BF269" s="40" t="n">
        <f aca="false">AT269*1000000</f>
        <v>51.9822190245157</v>
      </c>
      <c r="BG269" s="40" t="n">
        <f aca="false">AU269*1000000</f>
        <v>155946.657073547</v>
      </c>
      <c r="BH269" s="41" t="n">
        <f aca="false">AV269*1000000</f>
        <v>7.1475551158709</v>
      </c>
      <c r="BI269" s="0" t="n">
        <v>0.1</v>
      </c>
      <c r="BJ269" s="0" t="n">
        <f aca="false">R269*BI269</f>
        <v>2964.61092874191</v>
      </c>
      <c r="BK269" s="0" t="n">
        <v>0.1</v>
      </c>
      <c r="BL269" s="0" t="n">
        <f aca="false">AI269*BK269</f>
        <v>2914.418</v>
      </c>
      <c r="BM269" s="45" t="n">
        <v>187.562005220738</v>
      </c>
      <c r="BN269" s="45" t="n">
        <v>1012.03746873145</v>
      </c>
      <c r="BO269" s="45" t="n">
        <v>0</v>
      </c>
      <c r="BP269" s="45" t="n">
        <v>256</v>
      </c>
      <c r="BQ269" s="45" t="n">
        <v>384000</v>
      </c>
      <c r="BR269" s="0" t="n">
        <f aca="false">AJ269*0.1</f>
        <v>8.8E-009</v>
      </c>
      <c r="BS269" s="0" t="n">
        <f aca="false">((((BJ269/R269)^2)+((BM269/AD269)^2))^(1/2))*AK269</f>
        <v>0.00559087158613387</v>
      </c>
      <c r="BT269" s="0" t="n">
        <f aca="false">((((BJ269/R269)^2)+((BN269/AE269)^2))^(1/2))*AL269</f>
        <v>0.0302204476270559</v>
      </c>
      <c r="BU269" s="0" t="n">
        <f aca="false">((((BJ269/R269)^2)+((BO269/AF269)^2))^(1/2))*AM269</f>
        <v>2.96461092874191E-007</v>
      </c>
      <c r="BV269" s="0" t="n">
        <f aca="false">((((BJ269/R269)^2)+((BP269/AG269)^2))^(1/2))*AN269</f>
        <v>0.00782297855876056</v>
      </c>
      <c r="BW269" s="0" t="n">
        <f aca="false">((((BJ269/R269)^2)+((BQ269/AH269)^2))^(1/2))*AO269</f>
        <v>12.7278174019309</v>
      </c>
      <c r="BX269" s="46" t="n">
        <f aca="false">((((BL269/AI269)^2)+((BR269/AJ269)^2))^(1/2))*AP269</f>
        <v>0.000368948182467595</v>
      </c>
    </row>
    <row r="270" customFormat="false" ht="30" hidden="false" customHeight="true" outlineLevel="0" collapsed="false">
      <c r="A270" s="24" t="n">
        <v>4.68753765103547</v>
      </c>
      <c r="B270" s="24" t="n">
        <v>-74.1638257397966</v>
      </c>
      <c r="C270" s="47" t="n">
        <v>22</v>
      </c>
      <c r="D270" s="47" t="n">
        <v>34</v>
      </c>
      <c r="E270" s="47" t="n">
        <v>1937</v>
      </c>
      <c r="F270" s="27" t="s">
        <v>715</v>
      </c>
      <c r="G270" s="28" t="s">
        <v>716</v>
      </c>
      <c r="H270" s="27" t="s">
        <v>717</v>
      </c>
      <c r="I270" s="28" t="s">
        <v>64</v>
      </c>
      <c r="J270" s="28" t="s">
        <v>76</v>
      </c>
      <c r="K270" s="55"/>
      <c r="L270" s="55"/>
      <c r="M270" s="28" t="n">
        <v>2002</v>
      </c>
      <c r="N270" s="29" t="s">
        <v>67</v>
      </c>
      <c r="O270" s="29" t="s">
        <v>415</v>
      </c>
      <c r="P270" s="56" t="n">
        <v>0.00426891489573758</v>
      </c>
      <c r="Q270" s="31" t="n">
        <v>29144.18</v>
      </c>
      <c r="R270" s="31" t="n">
        <v>29646.1092874191</v>
      </c>
      <c r="S270" s="29" t="s">
        <v>69</v>
      </c>
      <c r="T270" s="29"/>
      <c r="U270" s="29"/>
      <c r="V270" s="48" t="n">
        <f aca="false">IF(S270="m3_año",R270,IF(OR(O270="CG1",O270="CG3",O270="HG2"),T270,R270))</f>
        <v>29646.1092874191</v>
      </c>
      <c r="W270" s="28" t="n">
        <v>365</v>
      </c>
      <c r="X270" s="54"/>
      <c r="Y270" s="28"/>
      <c r="Z270" s="28" t="n">
        <v>8760</v>
      </c>
      <c r="AA270" s="32" t="s">
        <v>718</v>
      </c>
      <c r="AB270" s="32"/>
      <c r="AC270" s="33" t="s">
        <v>72</v>
      </c>
      <c r="AD270" s="33" t="n">
        <f aca="false">VLOOKUP($O270,Parámetros!$B$4:$H$25,3,0)</f>
        <v>196.356974196937</v>
      </c>
      <c r="AE270" s="33" t="n">
        <f aca="false">VLOOKUP($O270,Parámetros!$B$4:$H$25,4,0)</f>
        <v>1220.72799074218</v>
      </c>
      <c r="AF270" s="33" t="n">
        <f aca="false">VLOOKUP($O270,Parámetros!$B$4:$H$25,5,0)</f>
        <v>0.1</v>
      </c>
      <c r="AG270" s="33" t="n">
        <f aca="false">VLOOKUP($O270,Parámetros!$B$4:$H$25,6,0)</f>
        <v>640</v>
      </c>
      <c r="AH270" s="33" t="n">
        <f aca="false">VLOOKUP($O270,Parámetros!$B$4:$H$25,7,0)</f>
        <v>1920000</v>
      </c>
      <c r="AI270" s="51" t="n">
        <v>29144.18</v>
      </c>
      <c r="AJ270" s="52" t="n">
        <v>8.8E-008</v>
      </c>
      <c r="AK270" s="34" t="n">
        <f aca="false">AD270*V270/1000000000</f>
        <v>0.00582122031638933</v>
      </c>
      <c r="AL270" s="34" t="n">
        <f aca="false">AE270*V270/1000000000</f>
        <v>0.0361898354237542</v>
      </c>
      <c r="AM270" s="34" t="n">
        <f aca="false">AF270*V270/1000000000</f>
        <v>2.96461092874191E-006</v>
      </c>
      <c r="AN270" s="34" t="n">
        <f aca="false">AG270*V270/1000000000</f>
        <v>0.0189735099439482</v>
      </c>
      <c r="AO270" s="34" t="n">
        <f aca="false">AH270*V270/1000000000</f>
        <v>56.9205298318447</v>
      </c>
      <c r="AP270" s="35" t="n">
        <f aca="false">AJ270*AI270*EXP(P270*4)</f>
        <v>0.00260885761729288</v>
      </c>
      <c r="AQ270" s="36" t="n">
        <f aca="false">AK270/W270</f>
        <v>1.59485488120256E-005</v>
      </c>
      <c r="AR270" s="37" t="n">
        <f aca="false">AL270/W270</f>
        <v>9.91502340376827E-005</v>
      </c>
      <c r="AS270" s="37" t="n">
        <f aca="false">AM270/W270</f>
        <v>8.12222172258057E-009</v>
      </c>
      <c r="AT270" s="37" t="n">
        <f aca="false">AN270/W270</f>
        <v>5.19822190245157E-005</v>
      </c>
      <c r="AU270" s="37" t="n">
        <f aca="false">AO270/W270</f>
        <v>0.155946657073547</v>
      </c>
      <c r="AV270" s="49" t="n">
        <f aca="false">AP270/W270</f>
        <v>7.1475551158709E-006</v>
      </c>
      <c r="AW270" s="39" t="n">
        <f aca="false">AK270*1000000</f>
        <v>5821.22031638933</v>
      </c>
      <c r="AX270" s="40" t="n">
        <f aca="false">AL270*1000000</f>
        <v>36189.8354237542</v>
      </c>
      <c r="AY270" s="40" t="n">
        <f aca="false">AM270*1000000</f>
        <v>2.96461092874191</v>
      </c>
      <c r="AZ270" s="40" t="n">
        <f aca="false">AN270*1000000</f>
        <v>18973.5099439482</v>
      </c>
      <c r="BA270" s="40" t="n">
        <f aca="false">AO270*1000000</f>
        <v>56920529.8318447</v>
      </c>
      <c r="BB270" s="41" t="n">
        <f aca="false">AP270*1000000</f>
        <v>2608.85761729288</v>
      </c>
      <c r="BC270" s="39" t="n">
        <f aca="false">AQ270*1000000</f>
        <v>15.9485488120256</v>
      </c>
      <c r="BD270" s="40" t="n">
        <f aca="false">AR270*1000000</f>
        <v>99.1502340376828</v>
      </c>
      <c r="BE270" s="40" t="n">
        <f aca="false">AS270*1000000</f>
        <v>0.00812222172258058</v>
      </c>
      <c r="BF270" s="40" t="n">
        <f aca="false">AT270*1000000</f>
        <v>51.9822190245157</v>
      </c>
      <c r="BG270" s="40" t="n">
        <f aca="false">AU270*1000000</f>
        <v>155946.657073547</v>
      </c>
      <c r="BH270" s="41" t="n">
        <f aca="false">AV270*1000000</f>
        <v>7.1475551158709</v>
      </c>
      <c r="BI270" s="0" t="n">
        <v>0.1</v>
      </c>
      <c r="BJ270" s="0" t="n">
        <f aca="false">R270*BI270</f>
        <v>2964.61092874191</v>
      </c>
      <c r="BK270" s="0" t="n">
        <v>0.1</v>
      </c>
      <c r="BL270" s="0" t="n">
        <f aca="false">AI270*BK270</f>
        <v>2914.418</v>
      </c>
      <c r="BM270" s="45" t="n">
        <v>187.562005220738</v>
      </c>
      <c r="BN270" s="45" t="n">
        <v>1012.03746873145</v>
      </c>
      <c r="BO270" s="45" t="n">
        <v>0</v>
      </c>
      <c r="BP270" s="45" t="n">
        <v>256</v>
      </c>
      <c r="BQ270" s="45" t="n">
        <v>384000</v>
      </c>
      <c r="BR270" s="0" t="n">
        <f aca="false">AJ270*0.1</f>
        <v>8.8E-009</v>
      </c>
      <c r="BS270" s="0" t="n">
        <f aca="false">((((BJ270/R270)^2)+((BM270/AD270)^2))^(1/2))*AK270</f>
        <v>0.00559087158613387</v>
      </c>
      <c r="BT270" s="0" t="n">
        <f aca="false">((((BJ270/R270)^2)+((BN270/AE270)^2))^(1/2))*AL270</f>
        <v>0.0302204476270559</v>
      </c>
      <c r="BU270" s="0" t="n">
        <f aca="false">((((BJ270/R270)^2)+((BO270/AF270)^2))^(1/2))*AM270</f>
        <v>2.96461092874191E-007</v>
      </c>
      <c r="BV270" s="0" t="n">
        <f aca="false">((((BJ270/R270)^2)+((BP270/AG270)^2))^(1/2))*AN270</f>
        <v>0.00782297855876056</v>
      </c>
      <c r="BW270" s="0" t="n">
        <f aca="false">((((BJ270/R270)^2)+((BQ270/AH270)^2))^(1/2))*AO270</f>
        <v>12.7278174019309</v>
      </c>
      <c r="BX270" s="46" t="n">
        <f aca="false">((((BL270/AI270)^2)+((BR270/AJ270)^2))^(1/2))*AP270</f>
        <v>0.000368948182467595</v>
      </c>
    </row>
    <row r="271" customFormat="false" ht="30" hidden="false" customHeight="true" outlineLevel="0" collapsed="false">
      <c r="A271" s="24" t="n">
        <v>4.68579404624028</v>
      </c>
      <c r="B271" s="24" t="n">
        <v>-74.1670936938013</v>
      </c>
      <c r="C271" s="47" t="n">
        <v>22</v>
      </c>
      <c r="D271" s="47" t="n">
        <v>33</v>
      </c>
      <c r="E271" s="47" t="n">
        <v>1923</v>
      </c>
      <c r="F271" s="27" t="s">
        <v>720</v>
      </c>
      <c r="G271" s="28" t="s">
        <v>721</v>
      </c>
      <c r="H271" s="27" t="s">
        <v>697</v>
      </c>
      <c r="I271" s="28" t="s">
        <v>64</v>
      </c>
      <c r="J271" s="28" t="s">
        <v>76</v>
      </c>
      <c r="K271" s="28" t="n">
        <v>20</v>
      </c>
      <c r="L271" s="28"/>
      <c r="M271" s="28" t="n">
        <v>1976</v>
      </c>
      <c r="N271" s="29" t="s">
        <v>67</v>
      </c>
      <c r="O271" s="29" t="s">
        <v>145</v>
      </c>
      <c r="P271" s="50" t="n">
        <v>-0.015549305289661</v>
      </c>
      <c r="Q271" s="31" t="n">
        <v>35100</v>
      </c>
      <c r="R271" s="31" t="n">
        <v>32983.383663719</v>
      </c>
      <c r="S271" s="29" t="s">
        <v>69</v>
      </c>
      <c r="T271" s="29"/>
      <c r="U271" s="29"/>
      <c r="V271" s="48" t="n">
        <f aca="false">IF(S271="m3_año",R271,IF(OR(O271="CG1",O271="CG3",O271="HG2"),T271,R271))</f>
        <v>32983.383663719</v>
      </c>
      <c r="W271" s="28" t="n">
        <v>365</v>
      </c>
      <c r="X271" s="54"/>
      <c r="Y271" s="28"/>
      <c r="Z271" s="28" t="n">
        <v>0</v>
      </c>
      <c r="AA271" s="32" t="s">
        <v>722</v>
      </c>
      <c r="AB271" s="32" t="s">
        <v>723</v>
      </c>
      <c r="AC271" s="33" t="s">
        <v>72</v>
      </c>
      <c r="AD271" s="33" t="n">
        <f aca="false">VLOOKUP($O271,Parámetros!$B$4:$H$25,3,0)</f>
        <v>196.356974196937</v>
      </c>
      <c r="AE271" s="33" t="n">
        <f aca="false">VLOOKUP($O271,Parámetros!$B$4:$H$25,4,0)</f>
        <v>1220.72799074218</v>
      </c>
      <c r="AF271" s="33" t="n">
        <f aca="false">VLOOKUP($O271,Parámetros!$B$4:$H$25,5,0)</f>
        <v>69.6558973259153</v>
      </c>
      <c r="AG271" s="33" t="n">
        <f aca="false">VLOOKUP($O271,Parámetros!$B$4:$H$25,6,0)</f>
        <v>640</v>
      </c>
      <c r="AH271" s="33" t="n">
        <f aca="false">VLOOKUP($O271,Parámetros!$B$4:$H$25,7,0)</f>
        <v>1920000</v>
      </c>
      <c r="AI271" s="2" t="n">
        <v>26143.9814814815</v>
      </c>
      <c r="AJ271" s="2" t="n">
        <v>3E-008</v>
      </c>
      <c r="AK271" s="34" t="n">
        <f aca="false">AD271*V271/1000000000</f>
        <v>0.00647651741498455</v>
      </c>
      <c r="AL271" s="34" t="n">
        <f aca="false">AE271*V271/1000000000</f>
        <v>0.0402637396676901</v>
      </c>
      <c r="AM271" s="34" t="n">
        <f aca="false">AF271*V271/1000000000</f>
        <v>0.00229748718594128</v>
      </c>
      <c r="AN271" s="34" t="n">
        <f aca="false">AG271*V271/1000000000</f>
        <v>0.0211093655447802</v>
      </c>
      <c r="AO271" s="34" t="n">
        <f aca="false">AH271*V271/1000000000</f>
        <v>63.3280966343405</v>
      </c>
      <c r="AP271" s="35" t="n">
        <f aca="false">AJ271*AI271*EXP(P271*4)</f>
        <v>0.000737023052735785</v>
      </c>
      <c r="AQ271" s="36" t="n">
        <f aca="false">AK271/W271</f>
        <v>1.77438833287248E-005</v>
      </c>
      <c r="AR271" s="37" t="n">
        <f aca="false">AL271/W271</f>
        <v>0.000110311615527918</v>
      </c>
      <c r="AS271" s="37" t="n">
        <f aca="false">AM271/W271</f>
        <v>6.29448544093502E-006</v>
      </c>
      <c r="AT271" s="37" t="n">
        <f aca="false">AN271/W271</f>
        <v>5.78338782048771E-005</v>
      </c>
      <c r="AU271" s="37" t="n">
        <f aca="false">AO271/W271</f>
        <v>0.173501634614631</v>
      </c>
      <c r="AV271" s="49" t="n">
        <f aca="false">AP271/W271</f>
        <v>2.01924124037201E-006</v>
      </c>
      <c r="AW271" s="39" t="n">
        <f aca="false">AK271*1000000</f>
        <v>6476.51741498455</v>
      </c>
      <c r="AX271" s="40" t="n">
        <f aca="false">AL271*1000000</f>
        <v>40263.7396676901</v>
      </c>
      <c r="AY271" s="40" t="n">
        <f aca="false">AM271*1000000</f>
        <v>2297.48718594128</v>
      </c>
      <c r="AZ271" s="40" t="n">
        <f aca="false">AN271*1000000</f>
        <v>21109.3655447802</v>
      </c>
      <c r="BA271" s="40" t="n">
        <f aca="false">AO271*1000000</f>
        <v>63328096.6343405</v>
      </c>
      <c r="BB271" s="41" t="n">
        <f aca="false">AP271*1000000</f>
        <v>737.023052735785</v>
      </c>
      <c r="BC271" s="39" t="n">
        <f aca="false">AQ271*1000000</f>
        <v>17.7438833287248</v>
      </c>
      <c r="BD271" s="40" t="n">
        <f aca="false">AR271*1000000</f>
        <v>110.311615527918</v>
      </c>
      <c r="BE271" s="40" t="n">
        <f aca="false">AS271*1000000</f>
        <v>6.29448544093502</v>
      </c>
      <c r="BF271" s="40" t="n">
        <f aca="false">AT271*1000000</f>
        <v>57.8338782048772</v>
      </c>
      <c r="BG271" s="40" t="n">
        <f aca="false">AU271*1000000</f>
        <v>173501.634614631</v>
      </c>
      <c r="BH271" s="41" t="n">
        <f aca="false">AV271*1000000</f>
        <v>2.01924124037201</v>
      </c>
      <c r="BI271" s="0" t="n">
        <v>0.1</v>
      </c>
      <c r="BJ271" s="0" t="n">
        <f aca="false">R271*BI271</f>
        <v>3298.3383663719</v>
      </c>
      <c r="BK271" s="0" t="n">
        <v>0.1</v>
      </c>
      <c r="BL271" s="0" t="n">
        <f aca="false">AI271*BK271</f>
        <v>2614.39814814815</v>
      </c>
      <c r="BM271" s="45" t="n">
        <v>187.562005220738</v>
      </c>
      <c r="BN271" s="45" t="n">
        <v>1012.03746873145</v>
      </c>
      <c r="BO271" s="45" t="n">
        <v>69.5558973259153</v>
      </c>
      <c r="BP271" s="45" t="n">
        <v>256</v>
      </c>
      <c r="BQ271" s="45" t="n">
        <v>384000</v>
      </c>
      <c r="BR271" s="0" t="n">
        <f aca="false">AJ271*0.1</f>
        <v>3E-009</v>
      </c>
      <c r="BS271" s="0" t="n">
        <f aca="false">((((BJ271/R271)^2)+((BM271/AD271)^2))^(1/2))*AK271</f>
        <v>0.00622023823606071</v>
      </c>
      <c r="BT271" s="0" t="n">
        <f aca="false">((((BJ271/R271)^2)+((BN271/AE271)^2))^(1/2))*AL271</f>
        <v>0.0336223754998944</v>
      </c>
      <c r="BU271" s="0" t="n">
        <f aca="false">((((BJ271/R271)^2)+((BO271/AF271)^2))^(1/2))*AM271</f>
        <v>0.00230566410000085</v>
      </c>
      <c r="BV271" s="0" t="n">
        <f aca="false">((((BJ271/R271)^2)+((BP271/AG271)^2))^(1/2))*AN271</f>
        <v>0.00870361438309027</v>
      </c>
      <c r="BW271" s="0" t="n">
        <f aca="false">((((BJ271/R271)^2)+((BQ271/AH271)^2))^(1/2))*AO271</f>
        <v>14.1605928960061</v>
      </c>
      <c r="BX271" s="46" t="n">
        <f aca="false">((((BL271/AI271)^2)+((BR271/AJ271)^2))^(1/2))*AP271</f>
        <v>0.000104230799696057</v>
      </c>
    </row>
    <row r="272" customFormat="false" ht="30" hidden="false" customHeight="true" outlineLevel="0" collapsed="false">
      <c r="A272" s="24" t="n">
        <v>4.68753765103547</v>
      </c>
      <c r="B272" s="24" t="n">
        <v>-74.1638257397966</v>
      </c>
      <c r="C272" s="47" t="n">
        <v>22</v>
      </c>
      <c r="D272" s="47" t="n">
        <v>34</v>
      </c>
      <c r="E272" s="47" t="n">
        <v>1937</v>
      </c>
      <c r="F272" s="27" t="s">
        <v>724</v>
      </c>
      <c r="G272" s="28" t="s">
        <v>725</v>
      </c>
      <c r="H272" s="27" t="s">
        <v>726</v>
      </c>
      <c r="I272" s="28" t="s">
        <v>727</v>
      </c>
      <c r="J272" s="28" t="s">
        <v>76</v>
      </c>
      <c r="K272" s="55"/>
      <c r="L272" s="55"/>
      <c r="M272" s="28" t="n">
        <v>1978</v>
      </c>
      <c r="N272" s="29" t="s">
        <v>67</v>
      </c>
      <c r="O272" s="29" t="s">
        <v>142</v>
      </c>
      <c r="P272" s="30" t="n">
        <v>-0.0449824446976217</v>
      </c>
      <c r="Q272" s="31" t="n">
        <v>3085.71428571429</v>
      </c>
      <c r="R272" s="31" t="n">
        <v>2577.58621865034</v>
      </c>
      <c r="S272" s="29" t="s">
        <v>69</v>
      </c>
      <c r="T272" s="29"/>
      <c r="U272" s="29"/>
      <c r="V272" s="48" t="n">
        <f aca="false">IF(S272="m3_año",R272,IF(OR(O272="CG1",O272="CG3",O272="HG2"),T272,R272))</f>
        <v>2577.58621865034</v>
      </c>
      <c r="W272" s="28" t="n">
        <v>365</v>
      </c>
      <c r="X272" s="32" t="s">
        <v>98</v>
      </c>
      <c r="Y272" s="28"/>
      <c r="Z272" s="28" t="n">
        <v>2920</v>
      </c>
      <c r="AA272" s="32" t="s">
        <v>728</v>
      </c>
      <c r="AB272" s="32"/>
      <c r="AC272" s="33" t="s">
        <v>72</v>
      </c>
      <c r="AD272" s="33" t="n">
        <f aca="false">VLOOKUP($O272,Parámetros!$B$4:$H$25,3,0)</f>
        <v>30.4</v>
      </c>
      <c r="AE272" s="33" t="n">
        <f aca="false">VLOOKUP($O272,Parámetros!$B$4:$H$25,4,0)</f>
        <v>1504</v>
      </c>
      <c r="AF272" s="33" t="n">
        <f aca="false">VLOOKUP($O272,Parámetros!$B$4:$H$25,5,0)</f>
        <v>9.6</v>
      </c>
      <c r="AG272" s="33" t="n">
        <f aca="false">VLOOKUP($O272,Parámetros!$B$4:$H$25,6,0)</f>
        <v>640</v>
      </c>
      <c r="AH272" s="33" t="n">
        <f aca="false">VLOOKUP($O272,Parámetros!$B$4:$H$25,7,0)</f>
        <v>1920000</v>
      </c>
      <c r="AI272" s="2" t="n">
        <v>8608.38414634146</v>
      </c>
      <c r="AJ272" s="2" t="n">
        <v>1.0442E-008</v>
      </c>
      <c r="AK272" s="34" t="n">
        <f aca="false">AD272*V272/1000000000</f>
        <v>7.83586210469703E-005</v>
      </c>
      <c r="AL272" s="34" t="n">
        <f aca="false">AE272*V272/1000000000</f>
        <v>0.00387668967285011</v>
      </c>
      <c r="AM272" s="34" t="n">
        <f aca="false">AF272*V272/1000000000</f>
        <v>2.47448276990433E-005</v>
      </c>
      <c r="AN272" s="34" t="n">
        <f aca="false">AG272*V272/1000000000</f>
        <v>0.00164965517993622</v>
      </c>
      <c r="AO272" s="34" t="n">
        <f aca="false">AH272*V272/1000000000</f>
        <v>4.94896553980865</v>
      </c>
      <c r="AP272" s="35" t="n">
        <f aca="false">AJ272*AI272*EXP(P272*4)</f>
        <v>7.50866654154362E-005</v>
      </c>
      <c r="AQ272" s="36" t="n">
        <f aca="false">AK272/W272</f>
        <v>2.14681153553343E-007</v>
      </c>
      <c r="AR272" s="37" t="n">
        <f aca="false">AL272/W272</f>
        <v>1.06210675968496E-005</v>
      </c>
      <c r="AS272" s="37" t="n">
        <f aca="false">AM272/W272</f>
        <v>6.77940484905295E-008</v>
      </c>
      <c r="AT272" s="37" t="n">
        <f aca="false">AN272/W272</f>
        <v>4.51960323270197E-006</v>
      </c>
      <c r="AU272" s="37" t="n">
        <f aca="false">AO272/W272</f>
        <v>0.0135588096981059</v>
      </c>
      <c r="AV272" s="49" t="n">
        <f aca="false">AP272/W272</f>
        <v>2.0571689154914E-007</v>
      </c>
      <c r="AW272" s="39" t="n">
        <f aca="false">AK272*1000000</f>
        <v>78.3586210469703</v>
      </c>
      <c r="AX272" s="40" t="n">
        <f aca="false">AL272*1000000</f>
        <v>3876.68967285011</v>
      </c>
      <c r="AY272" s="40" t="n">
        <f aca="false">AM272*1000000</f>
        <v>24.7448276990433</v>
      </c>
      <c r="AZ272" s="40" t="n">
        <f aca="false">AN272*1000000</f>
        <v>1649.65517993622</v>
      </c>
      <c r="BA272" s="40" t="n">
        <f aca="false">AO272*1000000</f>
        <v>4948965.53980865</v>
      </c>
      <c r="BB272" s="41" t="n">
        <f aca="false">AP272*1000000</f>
        <v>75.0866654154362</v>
      </c>
      <c r="BC272" s="39" t="n">
        <f aca="false">AQ272*1000000</f>
        <v>0.214681153553343</v>
      </c>
      <c r="BD272" s="40" t="n">
        <f aca="false">AR272*1000000</f>
        <v>10.6210675968496</v>
      </c>
      <c r="BE272" s="40" t="n">
        <f aca="false">AS272*1000000</f>
        <v>0.0677940484905295</v>
      </c>
      <c r="BF272" s="40" t="n">
        <f aca="false">AT272*1000000</f>
        <v>4.51960323270197</v>
      </c>
      <c r="BG272" s="40" t="n">
        <f aca="false">AU272*1000000</f>
        <v>13558.8096981059</v>
      </c>
      <c r="BH272" s="41" t="n">
        <f aca="false">AV272*1000000</f>
        <v>0.20571689154914</v>
      </c>
      <c r="BI272" s="0" t="n">
        <v>0.1</v>
      </c>
      <c r="BJ272" s="0" t="n">
        <f aca="false">R272*BI272</f>
        <v>257.758621865034</v>
      </c>
      <c r="BK272" s="0" t="n">
        <v>0.1</v>
      </c>
      <c r="BL272" s="0" t="n">
        <f aca="false">AI272*BK272</f>
        <v>860.838414634146</v>
      </c>
      <c r="BM272" s="45" t="n">
        <v>12.16</v>
      </c>
      <c r="BN272" s="45" t="n">
        <v>601.6</v>
      </c>
      <c r="BO272" s="45" t="n">
        <v>1.92</v>
      </c>
      <c r="BP272" s="45" t="n">
        <v>256</v>
      </c>
      <c r="BQ272" s="45" t="n">
        <v>384000</v>
      </c>
      <c r="BR272" s="0" t="n">
        <f aca="false">AJ272*0.1</f>
        <v>1.0442E-009</v>
      </c>
      <c r="BS272" s="0" t="n">
        <f aca="false">((((BJ272/R272)^2)+((BM272/AD272)^2))^(1/2))*AK272</f>
        <v>3.23080871254406E-005</v>
      </c>
      <c r="BT272" s="0" t="n">
        <f aca="false">((((BJ272/R272)^2)+((BN272/AE272)^2))^(1/2))*AL272</f>
        <v>0.00159840009989022</v>
      </c>
      <c r="BU272" s="0" t="n">
        <f aca="false">((((BJ272/R272)^2)+((BO272/AF272)^2))^(1/2))*AM272</f>
        <v>5.53311168265805E-006</v>
      </c>
      <c r="BV272" s="0" t="n">
        <f aca="false">((((BJ272/R272)^2)+((BP272/AG272)^2))^(1/2))*AN272</f>
        <v>0.000680170255272433</v>
      </c>
      <c r="BW272" s="0" t="n">
        <f aca="false">((((BJ272/R272)^2)+((BQ272/AH272)^2))^(1/2))*AO272</f>
        <v>1.10662233653161</v>
      </c>
      <c r="BX272" s="46" t="n">
        <f aca="false">((((BL272/AI272)^2)+((BR272/AJ272)^2))^(1/2))*AP272</f>
        <v>1.06188580583881E-005</v>
      </c>
    </row>
    <row r="273" customFormat="false" ht="30" hidden="false" customHeight="true" outlineLevel="0" collapsed="false">
      <c r="A273" s="24" t="n">
        <v>4.68753765103547</v>
      </c>
      <c r="B273" s="24" t="n">
        <v>-74.1638257397966</v>
      </c>
      <c r="C273" s="47" t="n">
        <v>22</v>
      </c>
      <c r="D273" s="47" t="n">
        <v>34</v>
      </c>
      <c r="E273" s="47" t="n">
        <v>1937</v>
      </c>
      <c r="F273" s="27" t="s">
        <v>724</v>
      </c>
      <c r="G273" s="28" t="s">
        <v>725</v>
      </c>
      <c r="H273" s="27" t="s">
        <v>726</v>
      </c>
      <c r="I273" s="28" t="s">
        <v>727</v>
      </c>
      <c r="J273" s="28" t="s">
        <v>76</v>
      </c>
      <c r="K273" s="55"/>
      <c r="L273" s="55"/>
      <c r="M273" s="28" t="n">
        <v>1978</v>
      </c>
      <c r="N273" s="29" t="s">
        <v>67</v>
      </c>
      <c r="O273" s="29" t="s">
        <v>142</v>
      </c>
      <c r="P273" s="30" t="n">
        <v>-0.0449824446976217</v>
      </c>
      <c r="Q273" s="31" t="n">
        <v>3085.71428571429</v>
      </c>
      <c r="R273" s="31" t="n">
        <v>2577.58621865034</v>
      </c>
      <c r="S273" s="29" t="s">
        <v>69</v>
      </c>
      <c r="T273" s="29"/>
      <c r="U273" s="29"/>
      <c r="V273" s="48" t="n">
        <f aca="false">IF(S273="m3_año",R273,IF(OR(O273="CG1",O273="CG3",O273="HG2"),T273,R273))</f>
        <v>2577.58621865034</v>
      </c>
      <c r="W273" s="28" t="n">
        <v>365</v>
      </c>
      <c r="X273" s="32" t="s">
        <v>98</v>
      </c>
      <c r="Y273" s="28"/>
      <c r="Z273" s="28" t="n">
        <v>2920</v>
      </c>
      <c r="AA273" s="32" t="s">
        <v>728</v>
      </c>
      <c r="AB273" s="32"/>
      <c r="AC273" s="33" t="s">
        <v>72</v>
      </c>
      <c r="AD273" s="33" t="n">
        <f aca="false">VLOOKUP($O273,Parámetros!$B$4:$H$25,3,0)</f>
        <v>30.4</v>
      </c>
      <c r="AE273" s="33" t="n">
        <f aca="false">VLOOKUP($O273,Parámetros!$B$4:$H$25,4,0)</f>
        <v>1504</v>
      </c>
      <c r="AF273" s="33" t="n">
        <f aca="false">VLOOKUP($O273,Parámetros!$B$4:$H$25,5,0)</f>
        <v>9.6</v>
      </c>
      <c r="AG273" s="33" t="n">
        <f aca="false">VLOOKUP($O273,Parámetros!$B$4:$H$25,6,0)</f>
        <v>640</v>
      </c>
      <c r="AH273" s="33" t="n">
        <f aca="false">VLOOKUP($O273,Parámetros!$B$4:$H$25,7,0)</f>
        <v>1920000</v>
      </c>
      <c r="AI273" s="2" t="n">
        <v>8608.38414634146</v>
      </c>
      <c r="AJ273" s="2" t="n">
        <v>1.0442E-008</v>
      </c>
      <c r="AK273" s="34" t="n">
        <f aca="false">AD273*V273/1000000000</f>
        <v>7.83586210469703E-005</v>
      </c>
      <c r="AL273" s="34" t="n">
        <f aca="false">AE273*V273/1000000000</f>
        <v>0.00387668967285011</v>
      </c>
      <c r="AM273" s="34" t="n">
        <f aca="false">AF273*V273/1000000000</f>
        <v>2.47448276990433E-005</v>
      </c>
      <c r="AN273" s="34" t="n">
        <f aca="false">AG273*V273/1000000000</f>
        <v>0.00164965517993622</v>
      </c>
      <c r="AO273" s="34" t="n">
        <f aca="false">AH273*V273/1000000000</f>
        <v>4.94896553980865</v>
      </c>
      <c r="AP273" s="35" t="n">
        <f aca="false">AJ273*AI273*EXP(P273*4)</f>
        <v>7.50866654154362E-005</v>
      </c>
      <c r="AQ273" s="36" t="n">
        <f aca="false">AK273/W273</f>
        <v>2.14681153553343E-007</v>
      </c>
      <c r="AR273" s="37" t="n">
        <f aca="false">AL273/W273</f>
        <v>1.06210675968496E-005</v>
      </c>
      <c r="AS273" s="37" t="n">
        <f aca="false">AM273/W273</f>
        <v>6.77940484905295E-008</v>
      </c>
      <c r="AT273" s="37" t="n">
        <f aca="false">AN273/W273</f>
        <v>4.51960323270197E-006</v>
      </c>
      <c r="AU273" s="37" t="n">
        <f aca="false">AO273/W273</f>
        <v>0.0135588096981059</v>
      </c>
      <c r="AV273" s="49" t="n">
        <f aca="false">AP273/W273</f>
        <v>2.0571689154914E-007</v>
      </c>
      <c r="AW273" s="39" t="n">
        <f aca="false">AK273*1000000</f>
        <v>78.3586210469703</v>
      </c>
      <c r="AX273" s="40" t="n">
        <f aca="false">AL273*1000000</f>
        <v>3876.68967285011</v>
      </c>
      <c r="AY273" s="40" t="n">
        <f aca="false">AM273*1000000</f>
        <v>24.7448276990433</v>
      </c>
      <c r="AZ273" s="40" t="n">
        <f aca="false">AN273*1000000</f>
        <v>1649.65517993622</v>
      </c>
      <c r="BA273" s="40" t="n">
        <f aca="false">AO273*1000000</f>
        <v>4948965.53980865</v>
      </c>
      <c r="BB273" s="41" t="n">
        <f aca="false">AP273*1000000</f>
        <v>75.0866654154362</v>
      </c>
      <c r="BC273" s="39" t="n">
        <f aca="false">AQ273*1000000</f>
        <v>0.214681153553343</v>
      </c>
      <c r="BD273" s="40" t="n">
        <f aca="false">AR273*1000000</f>
        <v>10.6210675968496</v>
      </c>
      <c r="BE273" s="40" t="n">
        <f aca="false">AS273*1000000</f>
        <v>0.0677940484905295</v>
      </c>
      <c r="BF273" s="40" t="n">
        <f aca="false">AT273*1000000</f>
        <v>4.51960323270197</v>
      </c>
      <c r="BG273" s="40" t="n">
        <f aca="false">AU273*1000000</f>
        <v>13558.8096981059</v>
      </c>
      <c r="BH273" s="41" t="n">
        <f aca="false">AV273*1000000</f>
        <v>0.20571689154914</v>
      </c>
      <c r="BI273" s="0" t="n">
        <v>0.1</v>
      </c>
      <c r="BJ273" s="0" t="n">
        <f aca="false">R273*BI273</f>
        <v>257.758621865034</v>
      </c>
      <c r="BK273" s="0" t="n">
        <v>0.1</v>
      </c>
      <c r="BL273" s="0" t="n">
        <f aca="false">AI273*BK273</f>
        <v>860.838414634146</v>
      </c>
      <c r="BM273" s="45" t="n">
        <v>12.16</v>
      </c>
      <c r="BN273" s="45" t="n">
        <v>601.6</v>
      </c>
      <c r="BO273" s="45" t="n">
        <v>1.92</v>
      </c>
      <c r="BP273" s="45" t="n">
        <v>256</v>
      </c>
      <c r="BQ273" s="45" t="n">
        <v>384000</v>
      </c>
      <c r="BR273" s="0" t="n">
        <f aca="false">AJ273*0.1</f>
        <v>1.0442E-009</v>
      </c>
      <c r="BS273" s="0" t="n">
        <f aca="false">((((BJ273/R273)^2)+((BM273/AD273)^2))^(1/2))*AK273</f>
        <v>3.23080871254406E-005</v>
      </c>
      <c r="BT273" s="0" t="n">
        <f aca="false">((((BJ273/R273)^2)+((BN273/AE273)^2))^(1/2))*AL273</f>
        <v>0.00159840009989022</v>
      </c>
      <c r="BU273" s="0" t="n">
        <f aca="false">((((BJ273/R273)^2)+((BO273/AF273)^2))^(1/2))*AM273</f>
        <v>5.53311168265805E-006</v>
      </c>
      <c r="BV273" s="0" t="n">
        <f aca="false">((((BJ273/R273)^2)+((BP273/AG273)^2))^(1/2))*AN273</f>
        <v>0.000680170255272433</v>
      </c>
      <c r="BW273" s="0" t="n">
        <f aca="false">((((BJ273/R273)^2)+((BQ273/AH273)^2))^(1/2))*AO273</f>
        <v>1.10662233653161</v>
      </c>
      <c r="BX273" s="46" t="n">
        <f aca="false">((((BL273/AI273)^2)+((BR273/AJ273)^2))^(1/2))*AP273</f>
        <v>1.06188580583881E-005</v>
      </c>
    </row>
    <row r="274" customFormat="false" ht="30" hidden="false" customHeight="true" outlineLevel="0" collapsed="false">
      <c r="A274" s="24" t="n">
        <v>4.68753765103547</v>
      </c>
      <c r="B274" s="24" t="n">
        <v>-74.1638257397966</v>
      </c>
      <c r="C274" s="47" t="n">
        <v>22</v>
      </c>
      <c r="D274" s="47" t="n">
        <v>34</v>
      </c>
      <c r="E274" s="47" t="n">
        <v>1937</v>
      </c>
      <c r="F274" s="27" t="s">
        <v>724</v>
      </c>
      <c r="G274" s="28" t="s">
        <v>725</v>
      </c>
      <c r="H274" s="27" t="s">
        <v>726</v>
      </c>
      <c r="I274" s="28" t="s">
        <v>727</v>
      </c>
      <c r="J274" s="28" t="s">
        <v>76</v>
      </c>
      <c r="K274" s="55"/>
      <c r="L274" s="55"/>
      <c r="M274" s="28" t="n">
        <v>1986</v>
      </c>
      <c r="N274" s="29" t="s">
        <v>67</v>
      </c>
      <c r="O274" s="29" t="s">
        <v>142</v>
      </c>
      <c r="P274" s="30" t="n">
        <v>-0.0449824446976217</v>
      </c>
      <c r="Q274" s="31" t="n">
        <v>3085.71428571429</v>
      </c>
      <c r="R274" s="31" t="n">
        <v>2577.58621865034</v>
      </c>
      <c r="S274" s="29" t="s">
        <v>69</v>
      </c>
      <c r="T274" s="29"/>
      <c r="U274" s="29"/>
      <c r="V274" s="48" t="n">
        <f aca="false">IF(S274="m3_año",R274,IF(OR(O274="CG1",O274="CG3",O274="HG2"),T274,R274))</f>
        <v>2577.58621865034</v>
      </c>
      <c r="W274" s="28" t="n">
        <v>365</v>
      </c>
      <c r="X274" s="32" t="s">
        <v>98</v>
      </c>
      <c r="Y274" s="28"/>
      <c r="Z274" s="28" t="n">
        <v>2920</v>
      </c>
      <c r="AA274" s="32" t="s">
        <v>728</v>
      </c>
      <c r="AB274" s="32"/>
      <c r="AC274" s="33" t="s">
        <v>72</v>
      </c>
      <c r="AD274" s="33" t="n">
        <f aca="false">VLOOKUP($O274,Parámetros!$B$4:$H$25,3,0)</f>
        <v>30.4</v>
      </c>
      <c r="AE274" s="33" t="n">
        <f aca="false">VLOOKUP($O274,Parámetros!$B$4:$H$25,4,0)</f>
        <v>1504</v>
      </c>
      <c r="AF274" s="33" t="n">
        <f aca="false">VLOOKUP($O274,Parámetros!$B$4:$H$25,5,0)</f>
        <v>9.6</v>
      </c>
      <c r="AG274" s="33" t="n">
        <f aca="false">VLOOKUP($O274,Parámetros!$B$4:$H$25,6,0)</f>
        <v>640</v>
      </c>
      <c r="AH274" s="33" t="n">
        <f aca="false">VLOOKUP($O274,Parámetros!$B$4:$H$25,7,0)</f>
        <v>1920000</v>
      </c>
      <c r="AI274" s="2" t="n">
        <v>8608.38414634146</v>
      </c>
      <c r="AJ274" s="2" t="n">
        <v>1.0442E-008</v>
      </c>
      <c r="AK274" s="34" t="n">
        <f aca="false">AD274*V274/1000000000</f>
        <v>7.83586210469703E-005</v>
      </c>
      <c r="AL274" s="34" t="n">
        <f aca="false">AE274*V274/1000000000</f>
        <v>0.00387668967285011</v>
      </c>
      <c r="AM274" s="34" t="n">
        <f aca="false">AF274*V274/1000000000</f>
        <v>2.47448276990433E-005</v>
      </c>
      <c r="AN274" s="34" t="n">
        <f aca="false">AG274*V274/1000000000</f>
        <v>0.00164965517993622</v>
      </c>
      <c r="AO274" s="34" t="n">
        <f aca="false">AH274*V274/1000000000</f>
        <v>4.94896553980865</v>
      </c>
      <c r="AP274" s="35" t="n">
        <f aca="false">AJ274*AI274*EXP(P274*4)</f>
        <v>7.50866654154362E-005</v>
      </c>
      <c r="AQ274" s="36" t="n">
        <f aca="false">AK274/W274</f>
        <v>2.14681153553343E-007</v>
      </c>
      <c r="AR274" s="37" t="n">
        <f aca="false">AL274/W274</f>
        <v>1.06210675968496E-005</v>
      </c>
      <c r="AS274" s="37" t="n">
        <f aca="false">AM274/W274</f>
        <v>6.77940484905295E-008</v>
      </c>
      <c r="AT274" s="37" t="n">
        <f aca="false">AN274/W274</f>
        <v>4.51960323270197E-006</v>
      </c>
      <c r="AU274" s="37" t="n">
        <f aca="false">AO274/W274</f>
        <v>0.0135588096981059</v>
      </c>
      <c r="AV274" s="49" t="n">
        <f aca="false">AP274/W274</f>
        <v>2.0571689154914E-007</v>
      </c>
      <c r="AW274" s="39" t="n">
        <f aca="false">AK274*1000000</f>
        <v>78.3586210469703</v>
      </c>
      <c r="AX274" s="40" t="n">
        <f aca="false">AL274*1000000</f>
        <v>3876.68967285011</v>
      </c>
      <c r="AY274" s="40" t="n">
        <f aca="false">AM274*1000000</f>
        <v>24.7448276990433</v>
      </c>
      <c r="AZ274" s="40" t="n">
        <f aca="false">AN274*1000000</f>
        <v>1649.65517993622</v>
      </c>
      <c r="BA274" s="40" t="n">
        <f aca="false">AO274*1000000</f>
        <v>4948965.53980865</v>
      </c>
      <c r="BB274" s="41" t="n">
        <f aca="false">AP274*1000000</f>
        <v>75.0866654154362</v>
      </c>
      <c r="BC274" s="39" t="n">
        <f aca="false">AQ274*1000000</f>
        <v>0.214681153553343</v>
      </c>
      <c r="BD274" s="40" t="n">
        <f aca="false">AR274*1000000</f>
        <v>10.6210675968496</v>
      </c>
      <c r="BE274" s="40" t="n">
        <f aca="false">AS274*1000000</f>
        <v>0.0677940484905295</v>
      </c>
      <c r="BF274" s="40" t="n">
        <f aca="false">AT274*1000000</f>
        <v>4.51960323270197</v>
      </c>
      <c r="BG274" s="40" t="n">
        <f aca="false">AU274*1000000</f>
        <v>13558.8096981059</v>
      </c>
      <c r="BH274" s="41" t="n">
        <f aca="false">AV274*1000000</f>
        <v>0.20571689154914</v>
      </c>
      <c r="BI274" s="0" t="n">
        <v>0.1</v>
      </c>
      <c r="BJ274" s="0" t="n">
        <f aca="false">R274*BI274</f>
        <v>257.758621865034</v>
      </c>
      <c r="BK274" s="0" t="n">
        <v>0.1</v>
      </c>
      <c r="BL274" s="0" t="n">
        <f aca="false">AI274*BK274</f>
        <v>860.838414634146</v>
      </c>
      <c r="BM274" s="45" t="n">
        <v>12.16</v>
      </c>
      <c r="BN274" s="45" t="n">
        <v>601.6</v>
      </c>
      <c r="BO274" s="45" t="n">
        <v>1.92</v>
      </c>
      <c r="BP274" s="45" t="n">
        <v>256</v>
      </c>
      <c r="BQ274" s="45" t="n">
        <v>384000</v>
      </c>
      <c r="BR274" s="0" t="n">
        <f aca="false">AJ274*0.1</f>
        <v>1.0442E-009</v>
      </c>
      <c r="BS274" s="0" t="n">
        <f aca="false">((((BJ274/R274)^2)+((BM274/AD274)^2))^(1/2))*AK274</f>
        <v>3.23080871254406E-005</v>
      </c>
      <c r="BT274" s="0" t="n">
        <f aca="false">((((BJ274/R274)^2)+((BN274/AE274)^2))^(1/2))*AL274</f>
        <v>0.00159840009989022</v>
      </c>
      <c r="BU274" s="0" t="n">
        <f aca="false">((((BJ274/R274)^2)+((BO274/AF274)^2))^(1/2))*AM274</f>
        <v>5.53311168265805E-006</v>
      </c>
      <c r="BV274" s="0" t="n">
        <f aca="false">((((BJ274/R274)^2)+((BP274/AG274)^2))^(1/2))*AN274</f>
        <v>0.000680170255272433</v>
      </c>
      <c r="BW274" s="0" t="n">
        <f aca="false">((((BJ274/R274)^2)+((BQ274/AH274)^2))^(1/2))*AO274</f>
        <v>1.10662233653161</v>
      </c>
      <c r="BX274" s="46" t="n">
        <f aca="false">((((BL274/AI274)^2)+((BR274/AJ274)^2))^(1/2))*AP274</f>
        <v>1.06188580583881E-005</v>
      </c>
    </row>
    <row r="275" customFormat="false" ht="30" hidden="false" customHeight="true" outlineLevel="0" collapsed="false">
      <c r="A275" s="24" t="n">
        <v>4.68753765103547</v>
      </c>
      <c r="B275" s="24" t="n">
        <v>-74.1638257397966</v>
      </c>
      <c r="C275" s="47" t="n">
        <v>22</v>
      </c>
      <c r="D275" s="47" t="n">
        <v>34</v>
      </c>
      <c r="E275" s="47" t="n">
        <v>1937</v>
      </c>
      <c r="F275" s="27" t="s">
        <v>724</v>
      </c>
      <c r="G275" s="28" t="s">
        <v>725</v>
      </c>
      <c r="H275" s="27" t="s">
        <v>726</v>
      </c>
      <c r="I275" s="28" t="s">
        <v>727</v>
      </c>
      <c r="J275" s="28" t="s">
        <v>76</v>
      </c>
      <c r="K275" s="55"/>
      <c r="L275" s="55"/>
      <c r="M275" s="28" t="n">
        <v>1987</v>
      </c>
      <c r="N275" s="29" t="s">
        <v>67</v>
      </c>
      <c r="O275" s="29" t="s">
        <v>142</v>
      </c>
      <c r="P275" s="30" t="n">
        <v>-0.0449824446976217</v>
      </c>
      <c r="Q275" s="31" t="n">
        <v>3085.71428571429</v>
      </c>
      <c r="R275" s="31" t="n">
        <v>2577.58621865034</v>
      </c>
      <c r="S275" s="29" t="s">
        <v>69</v>
      </c>
      <c r="T275" s="29"/>
      <c r="U275" s="29"/>
      <c r="V275" s="48" t="n">
        <f aca="false">IF(S275="m3_año",R275,IF(OR(O275="CG1",O275="CG3",O275="HG2"),T275,R275))</f>
        <v>2577.58621865034</v>
      </c>
      <c r="W275" s="28" t="n">
        <v>365</v>
      </c>
      <c r="X275" s="32" t="s">
        <v>98</v>
      </c>
      <c r="Y275" s="28"/>
      <c r="Z275" s="28" t="n">
        <v>2920</v>
      </c>
      <c r="AA275" s="32" t="s">
        <v>728</v>
      </c>
      <c r="AB275" s="32"/>
      <c r="AC275" s="33" t="s">
        <v>72</v>
      </c>
      <c r="AD275" s="33" t="n">
        <f aca="false">VLOOKUP($O275,Parámetros!$B$4:$H$25,3,0)</f>
        <v>30.4</v>
      </c>
      <c r="AE275" s="33" t="n">
        <f aca="false">VLOOKUP($O275,Parámetros!$B$4:$H$25,4,0)</f>
        <v>1504</v>
      </c>
      <c r="AF275" s="33" t="n">
        <f aca="false">VLOOKUP($O275,Parámetros!$B$4:$H$25,5,0)</f>
        <v>9.6</v>
      </c>
      <c r="AG275" s="33" t="n">
        <f aca="false">VLOOKUP($O275,Parámetros!$B$4:$H$25,6,0)</f>
        <v>640</v>
      </c>
      <c r="AH275" s="33" t="n">
        <f aca="false">VLOOKUP($O275,Parámetros!$B$4:$H$25,7,0)</f>
        <v>1920000</v>
      </c>
      <c r="AI275" s="2" t="n">
        <v>8608.38414634146</v>
      </c>
      <c r="AJ275" s="2" t="n">
        <v>1.0442E-008</v>
      </c>
      <c r="AK275" s="34" t="n">
        <f aca="false">AD275*V275/1000000000</f>
        <v>7.83586210469703E-005</v>
      </c>
      <c r="AL275" s="34" t="n">
        <f aca="false">AE275*V275/1000000000</f>
        <v>0.00387668967285011</v>
      </c>
      <c r="AM275" s="34" t="n">
        <f aca="false">AF275*V275/1000000000</f>
        <v>2.47448276990433E-005</v>
      </c>
      <c r="AN275" s="34" t="n">
        <f aca="false">AG275*V275/1000000000</f>
        <v>0.00164965517993622</v>
      </c>
      <c r="AO275" s="34" t="n">
        <f aca="false">AH275*V275/1000000000</f>
        <v>4.94896553980865</v>
      </c>
      <c r="AP275" s="35" t="n">
        <f aca="false">AJ275*AI275*EXP(P275*4)</f>
        <v>7.50866654154362E-005</v>
      </c>
      <c r="AQ275" s="36" t="n">
        <f aca="false">AK275/W275</f>
        <v>2.14681153553343E-007</v>
      </c>
      <c r="AR275" s="37" t="n">
        <f aca="false">AL275/W275</f>
        <v>1.06210675968496E-005</v>
      </c>
      <c r="AS275" s="37" t="n">
        <f aca="false">AM275/W275</f>
        <v>6.77940484905295E-008</v>
      </c>
      <c r="AT275" s="37" t="n">
        <f aca="false">AN275/W275</f>
        <v>4.51960323270197E-006</v>
      </c>
      <c r="AU275" s="37" t="n">
        <f aca="false">AO275/W275</f>
        <v>0.0135588096981059</v>
      </c>
      <c r="AV275" s="49" t="n">
        <f aca="false">AP275/W275</f>
        <v>2.0571689154914E-007</v>
      </c>
      <c r="AW275" s="39" t="n">
        <f aca="false">AK275*1000000</f>
        <v>78.3586210469703</v>
      </c>
      <c r="AX275" s="40" t="n">
        <f aca="false">AL275*1000000</f>
        <v>3876.68967285011</v>
      </c>
      <c r="AY275" s="40" t="n">
        <f aca="false">AM275*1000000</f>
        <v>24.7448276990433</v>
      </c>
      <c r="AZ275" s="40" t="n">
        <f aca="false">AN275*1000000</f>
        <v>1649.65517993622</v>
      </c>
      <c r="BA275" s="40" t="n">
        <f aca="false">AO275*1000000</f>
        <v>4948965.53980865</v>
      </c>
      <c r="BB275" s="41" t="n">
        <f aca="false">AP275*1000000</f>
        <v>75.0866654154362</v>
      </c>
      <c r="BC275" s="39" t="n">
        <f aca="false">AQ275*1000000</f>
        <v>0.214681153553343</v>
      </c>
      <c r="BD275" s="40" t="n">
        <f aca="false">AR275*1000000</f>
        <v>10.6210675968496</v>
      </c>
      <c r="BE275" s="40" t="n">
        <f aca="false">AS275*1000000</f>
        <v>0.0677940484905295</v>
      </c>
      <c r="BF275" s="40" t="n">
        <f aca="false">AT275*1000000</f>
        <v>4.51960323270197</v>
      </c>
      <c r="BG275" s="40" t="n">
        <f aca="false">AU275*1000000</f>
        <v>13558.8096981059</v>
      </c>
      <c r="BH275" s="41" t="n">
        <f aca="false">AV275*1000000</f>
        <v>0.20571689154914</v>
      </c>
      <c r="BI275" s="0" t="n">
        <v>0.1</v>
      </c>
      <c r="BJ275" s="0" t="n">
        <f aca="false">R275*BI275</f>
        <v>257.758621865034</v>
      </c>
      <c r="BK275" s="0" t="n">
        <v>0.1</v>
      </c>
      <c r="BL275" s="0" t="n">
        <f aca="false">AI275*BK275</f>
        <v>860.838414634146</v>
      </c>
      <c r="BM275" s="45" t="n">
        <v>12.16</v>
      </c>
      <c r="BN275" s="45" t="n">
        <v>601.6</v>
      </c>
      <c r="BO275" s="45" t="n">
        <v>1.92</v>
      </c>
      <c r="BP275" s="45" t="n">
        <v>256</v>
      </c>
      <c r="BQ275" s="45" t="n">
        <v>384000</v>
      </c>
      <c r="BR275" s="0" t="n">
        <f aca="false">AJ275*0.1</f>
        <v>1.0442E-009</v>
      </c>
      <c r="BS275" s="0" t="n">
        <f aca="false">((((BJ275/R275)^2)+((BM275/AD275)^2))^(1/2))*AK275</f>
        <v>3.23080871254406E-005</v>
      </c>
      <c r="BT275" s="0" t="n">
        <f aca="false">((((BJ275/R275)^2)+((BN275/AE275)^2))^(1/2))*AL275</f>
        <v>0.00159840009989022</v>
      </c>
      <c r="BU275" s="0" t="n">
        <f aca="false">((((BJ275/R275)^2)+((BO275/AF275)^2))^(1/2))*AM275</f>
        <v>5.53311168265805E-006</v>
      </c>
      <c r="BV275" s="0" t="n">
        <f aca="false">((((BJ275/R275)^2)+((BP275/AG275)^2))^(1/2))*AN275</f>
        <v>0.000680170255272433</v>
      </c>
      <c r="BW275" s="0" t="n">
        <f aca="false">((((BJ275/R275)^2)+((BQ275/AH275)^2))^(1/2))*AO275</f>
        <v>1.10662233653161</v>
      </c>
      <c r="BX275" s="46" t="n">
        <f aca="false">((((BL275/AI275)^2)+((BR275/AJ275)^2))^(1/2))*AP275</f>
        <v>1.06188580583881E-005</v>
      </c>
    </row>
    <row r="276" customFormat="false" ht="30" hidden="false" customHeight="true" outlineLevel="0" collapsed="false">
      <c r="A276" s="24" t="n">
        <v>4.68753765103547</v>
      </c>
      <c r="B276" s="24" t="n">
        <v>-74.1638257397966</v>
      </c>
      <c r="C276" s="47" t="n">
        <v>22</v>
      </c>
      <c r="D276" s="47" t="n">
        <v>34</v>
      </c>
      <c r="E276" s="47" t="n">
        <v>1937</v>
      </c>
      <c r="F276" s="27" t="s">
        <v>724</v>
      </c>
      <c r="G276" s="28" t="s">
        <v>725</v>
      </c>
      <c r="H276" s="27" t="s">
        <v>726</v>
      </c>
      <c r="I276" s="28" t="s">
        <v>727</v>
      </c>
      <c r="J276" s="28" t="s">
        <v>76</v>
      </c>
      <c r="K276" s="55"/>
      <c r="L276" s="55"/>
      <c r="M276" s="28" t="n">
        <v>1988</v>
      </c>
      <c r="N276" s="29" t="s">
        <v>67</v>
      </c>
      <c r="O276" s="29" t="s">
        <v>142</v>
      </c>
      <c r="P276" s="30" t="n">
        <v>-0.0449824446976217</v>
      </c>
      <c r="Q276" s="31" t="n">
        <v>3085.71428571429</v>
      </c>
      <c r="R276" s="31" t="n">
        <v>2577.58621865034</v>
      </c>
      <c r="S276" s="29" t="s">
        <v>69</v>
      </c>
      <c r="T276" s="29"/>
      <c r="U276" s="29"/>
      <c r="V276" s="48" t="n">
        <f aca="false">IF(S276="m3_año",R276,IF(OR(O276="CG1",O276="CG3",O276="HG2"),T276,R276))</f>
        <v>2577.58621865034</v>
      </c>
      <c r="W276" s="28" t="n">
        <v>365</v>
      </c>
      <c r="X276" s="32" t="s">
        <v>98</v>
      </c>
      <c r="Y276" s="28"/>
      <c r="Z276" s="28" t="n">
        <v>2920</v>
      </c>
      <c r="AA276" s="32" t="s">
        <v>728</v>
      </c>
      <c r="AB276" s="32"/>
      <c r="AC276" s="33" t="s">
        <v>72</v>
      </c>
      <c r="AD276" s="33" t="n">
        <f aca="false">VLOOKUP($O276,Parámetros!$B$4:$H$25,3,0)</f>
        <v>30.4</v>
      </c>
      <c r="AE276" s="33" t="n">
        <f aca="false">VLOOKUP($O276,Parámetros!$B$4:$H$25,4,0)</f>
        <v>1504</v>
      </c>
      <c r="AF276" s="33" t="n">
        <f aca="false">VLOOKUP($O276,Parámetros!$B$4:$H$25,5,0)</f>
        <v>9.6</v>
      </c>
      <c r="AG276" s="33" t="n">
        <f aca="false">VLOOKUP($O276,Parámetros!$B$4:$H$25,6,0)</f>
        <v>640</v>
      </c>
      <c r="AH276" s="33" t="n">
        <f aca="false">VLOOKUP($O276,Parámetros!$B$4:$H$25,7,0)</f>
        <v>1920000</v>
      </c>
      <c r="AI276" s="2" t="n">
        <v>8608.38414634146</v>
      </c>
      <c r="AJ276" s="2" t="n">
        <v>1.0442E-008</v>
      </c>
      <c r="AK276" s="34" t="n">
        <f aca="false">AD276*V276/1000000000</f>
        <v>7.83586210469703E-005</v>
      </c>
      <c r="AL276" s="34" t="n">
        <f aca="false">AE276*V276/1000000000</f>
        <v>0.00387668967285011</v>
      </c>
      <c r="AM276" s="34" t="n">
        <f aca="false">AF276*V276/1000000000</f>
        <v>2.47448276990433E-005</v>
      </c>
      <c r="AN276" s="34" t="n">
        <f aca="false">AG276*V276/1000000000</f>
        <v>0.00164965517993622</v>
      </c>
      <c r="AO276" s="34" t="n">
        <f aca="false">AH276*V276/1000000000</f>
        <v>4.94896553980865</v>
      </c>
      <c r="AP276" s="35" t="n">
        <f aca="false">AJ276*AI276*EXP(P276*4)</f>
        <v>7.50866654154362E-005</v>
      </c>
      <c r="AQ276" s="36" t="n">
        <f aca="false">AK276/W276</f>
        <v>2.14681153553343E-007</v>
      </c>
      <c r="AR276" s="37" t="n">
        <f aca="false">AL276/W276</f>
        <v>1.06210675968496E-005</v>
      </c>
      <c r="AS276" s="37" t="n">
        <f aca="false">AM276/W276</f>
        <v>6.77940484905295E-008</v>
      </c>
      <c r="AT276" s="37" t="n">
        <f aca="false">AN276/W276</f>
        <v>4.51960323270197E-006</v>
      </c>
      <c r="AU276" s="37" t="n">
        <f aca="false">AO276/W276</f>
        <v>0.0135588096981059</v>
      </c>
      <c r="AV276" s="49" t="n">
        <f aca="false">AP276/W276</f>
        <v>2.0571689154914E-007</v>
      </c>
      <c r="AW276" s="39" t="n">
        <f aca="false">AK276*1000000</f>
        <v>78.3586210469703</v>
      </c>
      <c r="AX276" s="40" t="n">
        <f aca="false">AL276*1000000</f>
        <v>3876.68967285011</v>
      </c>
      <c r="AY276" s="40" t="n">
        <f aca="false">AM276*1000000</f>
        <v>24.7448276990433</v>
      </c>
      <c r="AZ276" s="40" t="n">
        <f aca="false">AN276*1000000</f>
        <v>1649.65517993622</v>
      </c>
      <c r="BA276" s="40" t="n">
        <f aca="false">AO276*1000000</f>
        <v>4948965.53980865</v>
      </c>
      <c r="BB276" s="41" t="n">
        <f aca="false">AP276*1000000</f>
        <v>75.0866654154362</v>
      </c>
      <c r="BC276" s="39" t="n">
        <f aca="false">AQ276*1000000</f>
        <v>0.214681153553343</v>
      </c>
      <c r="BD276" s="40" t="n">
        <f aca="false">AR276*1000000</f>
        <v>10.6210675968496</v>
      </c>
      <c r="BE276" s="40" t="n">
        <f aca="false">AS276*1000000</f>
        <v>0.0677940484905295</v>
      </c>
      <c r="BF276" s="40" t="n">
        <f aca="false">AT276*1000000</f>
        <v>4.51960323270197</v>
      </c>
      <c r="BG276" s="40" t="n">
        <f aca="false">AU276*1000000</f>
        <v>13558.8096981059</v>
      </c>
      <c r="BH276" s="41" t="n">
        <f aca="false">AV276*1000000</f>
        <v>0.20571689154914</v>
      </c>
      <c r="BI276" s="0" t="n">
        <v>0.1</v>
      </c>
      <c r="BJ276" s="0" t="n">
        <f aca="false">R276*BI276</f>
        <v>257.758621865034</v>
      </c>
      <c r="BK276" s="0" t="n">
        <v>0.1</v>
      </c>
      <c r="BL276" s="0" t="n">
        <f aca="false">AI276*BK276</f>
        <v>860.838414634146</v>
      </c>
      <c r="BM276" s="45" t="n">
        <v>12.16</v>
      </c>
      <c r="BN276" s="45" t="n">
        <v>601.6</v>
      </c>
      <c r="BO276" s="45" t="n">
        <v>1.92</v>
      </c>
      <c r="BP276" s="45" t="n">
        <v>256</v>
      </c>
      <c r="BQ276" s="45" t="n">
        <v>384000</v>
      </c>
      <c r="BR276" s="0" t="n">
        <f aca="false">AJ276*0.1</f>
        <v>1.0442E-009</v>
      </c>
      <c r="BS276" s="0" t="n">
        <f aca="false">((((BJ276/R276)^2)+((BM276/AD276)^2))^(1/2))*AK276</f>
        <v>3.23080871254406E-005</v>
      </c>
      <c r="BT276" s="0" t="n">
        <f aca="false">((((BJ276/R276)^2)+((BN276/AE276)^2))^(1/2))*AL276</f>
        <v>0.00159840009989022</v>
      </c>
      <c r="BU276" s="0" t="n">
        <f aca="false">((((BJ276/R276)^2)+((BO276/AF276)^2))^(1/2))*AM276</f>
        <v>5.53311168265805E-006</v>
      </c>
      <c r="BV276" s="0" t="n">
        <f aca="false">((((BJ276/R276)^2)+((BP276/AG276)^2))^(1/2))*AN276</f>
        <v>0.000680170255272433</v>
      </c>
      <c r="BW276" s="0" t="n">
        <f aca="false">((((BJ276/R276)^2)+((BQ276/AH276)^2))^(1/2))*AO276</f>
        <v>1.10662233653161</v>
      </c>
      <c r="BX276" s="46" t="n">
        <f aca="false">((((BL276/AI276)^2)+((BR276/AJ276)^2))^(1/2))*AP276</f>
        <v>1.06188580583881E-005</v>
      </c>
    </row>
    <row r="277" customFormat="false" ht="30" hidden="false" customHeight="true" outlineLevel="0" collapsed="false">
      <c r="A277" s="24" t="n">
        <v>4.68753765103547</v>
      </c>
      <c r="B277" s="24" t="n">
        <v>-74.1638257397966</v>
      </c>
      <c r="C277" s="47" t="n">
        <v>22</v>
      </c>
      <c r="D277" s="47" t="n">
        <v>34</v>
      </c>
      <c r="E277" s="47" t="n">
        <v>1937</v>
      </c>
      <c r="F277" s="27" t="s">
        <v>724</v>
      </c>
      <c r="G277" s="28" t="s">
        <v>725</v>
      </c>
      <c r="H277" s="27" t="s">
        <v>726</v>
      </c>
      <c r="I277" s="28" t="s">
        <v>727</v>
      </c>
      <c r="J277" s="28" t="s">
        <v>76</v>
      </c>
      <c r="K277" s="55"/>
      <c r="L277" s="55"/>
      <c r="M277" s="28" t="n">
        <v>1995</v>
      </c>
      <c r="N277" s="29" t="s">
        <v>67</v>
      </c>
      <c r="O277" s="29" t="s">
        <v>142</v>
      </c>
      <c r="P277" s="30" t="n">
        <v>-0.0449824446976217</v>
      </c>
      <c r="Q277" s="31" t="n">
        <v>3085.71428571429</v>
      </c>
      <c r="R277" s="31" t="n">
        <v>2577.58621865034</v>
      </c>
      <c r="S277" s="29" t="s">
        <v>69</v>
      </c>
      <c r="T277" s="29"/>
      <c r="U277" s="29"/>
      <c r="V277" s="48" t="n">
        <f aca="false">IF(S277="m3_año",R277,IF(OR(O277="CG1",O277="CG3",O277="HG2"),T277,R277))</f>
        <v>2577.58621865034</v>
      </c>
      <c r="W277" s="28" t="n">
        <v>365</v>
      </c>
      <c r="X277" s="32" t="s">
        <v>98</v>
      </c>
      <c r="Y277" s="28"/>
      <c r="Z277" s="28" t="n">
        <v>2920</v>
      </c>
      <c r="AA277" s="32" t="s">
        <v>728</v>
      </c>
      <c r="AB277" s="32"/>
      <c r="AC277" s="33" t="s">
        <v>72</v>
      </c>
      <c r="AD277" s="33" t="n">
        <f aca="false">VLOOKUP($O277,Parámetros!$B$4:$H$25,3,0)</f>
        <v>30.4</v>
      </c>
      <c r="AE277" s="33" t="n">
        <f aca="false">VLOOKUP($O277,Parámetros!$B$4:$H$25,4,0)</f>
        <v>1504</v>
      </c>
      <c r="AF277" s="33" t="n">
        <f aca="false">VLOOKUP($O277,Parámetros!$B$4:$H$25,5,0)</f>
        <v>9.6</v>
      </c>
      <c r="AG277" s="33" t="n">
        <f aca="false">VLOOKUP($O277,Parámetros!$B$4:$H$25,6,0)</f>
        <v>640</v>
      </c>
      <c r="AH277" s="33" t="n">
        <f aca="false">VLOOKUP($O277,Parámetros!$B$4:$H$25,7,0)</f>
        <v>1920000</v>
      </c>
      <c r="AI277" s="2" t="n">
        <v>8608.38414634146</v>
      </c>
      <c r="AJ277" s="2" t="n">
        <v>1.0442E-008</v>
      </c>
      <c r="AK277" s="34" t="n">
        <f aca="false">AD277*V277/1000000000</f>
        <v>7.83586210469703E-005</v>
      </c>
      <c r="AL277" s="34" t="n">
        <f aca="false">AE277*V277/1000000000</f>
        <v>0.00387668967285011</v>
      </c>
      <c r="AM277" s="34" t="n">
        <f aca="false">AF277*V277/1000000000</f>
        <v>2.47448276990433E-005</v>
      </c>
      <c r="AN277" s="34" t="n">
        <f aca="false">AG277*V277/1000000000</f>
        <v>0.00164965517993622</v>
      </c>
      <c r="AO277" s="34" t="n">
        <f aca="false">AH277*V277/1000000000</f>
        <v>4.94896553980865</v>
      </c>
      <c r="AP277" s="35" t="n">
        <f aca="false">AJ277*AI277*EXP(P277*4)</f>
        <v>7.50866654154362E-005</v>
      </c>
      <c r="AQ277" s="36" t="n">
        <f aca="false">AK277/W277</f>
        <v>2.14681153553343E-007</v>
      </c>
      <c r="AR277" s="37" t="n">
        <f aca="false">AL277/W277</f>
        <v>1.06210675968496E-005</v>
      </c>
      <c r="AS277" s="37" t="n">
        <f aca="false">AM277/W277</f>
        <v>6.77940484905295E-008</v>
      </c>
      <c r="AT277" s="37" t="n">
        <f aca="false">AN277/W277</f>
        <v>4.51960323270197E-006</v>
      </c>
      <c r="AU277" s="37" t="n">
        <f aca="false">AO277/W277</f>
        <v>0.0135588096981059</v>
      </c>
      <c r="AV277" s="49" t="n">
        <f aca="false">AP277/W277</f>
        <v>2.0571689154914E-007</v>
      </c>
      <c r="AW277" s="39" t="n">
        <f aca="false">AK277*1000000</f>
        <v>78.3586210469703</v>
      </c>
      <c r="AX277" s="40" t="n">
        <f aca="false">AL277*1000000</f>
        <v>3876.68967285011</v>
      </c>
      <c r="AY277" s="40" t="n">
        <f aca="false">AM277*1000000</f>
        <v>24.7448276990433</v>
      </c>
      <c r="AZ277" s="40" t="n">
        <f aca="false">AN277*1000000</f>
        <v>1649.65517993622</v>
      </c>
      <c r="BA277" s="40" t="n">
        <f aca="false">AO277*1000000</f>
        <v>4948965.53980865</v>
      </c>
      <c r="BB277" s="41" t="n">
        <f aca="false">AP277*1000000</f>
        <v>75.0866654154362</v>
      </c>
      <c r="BC277" s="39" t="n">
        <f aca="false">AQ277*1000000</f>
        <v>0.214681153553343</v>
      </c>
      <c r="BD277" s="40" t="n">
        <f aca="false">AR277*1000000</f>
        <v>10.6210675968496</v>
      </c>
      <c r="BE277" s="40" t="n">
        <f aca="false">AS277*1000000</f>
        <v>0.0677940484905295</v>
      </c>
      <c r="BF277" s="40" t="n">
        <f aca="false">AT277*1000000</f>
        <v>4.51960323270197</v>
      </c>
      <c r="BG277" s="40" t="n">
        <f aca="false">AU277*1000000</f>
        <v>13558.8096981059</v>
      </c>
      <c r="BH277" s="41" t="n">
        <f aca="false">AV277*1000000</f>
        <v>0.20571689154914</v>
      </c>
      <c r="BI277" s="0" t="n">
        <v>0.1</v>
      </c>
      <c r="BJ277" s="0" t="n">
        <f aca="false">R277*BI277</f>
        <v>257.758621865034</v>
      </c>
      <c r="BK277" s="0" t="n">
        <v>0.1</v>
      </c>
      <c r="BL277" s="0" t="n">
        <f aca="false">AI277*BK277</f>
        <v>860.838414634146</v>
      </c>
      <c r="BM277" s="45" t="n">
        <v>12.16</v>
      </c>
      <c r="BN277" s="45" t="n">
        <v>601.6</v>
      </c>
      <c r="BO277" s="45" t="n">
        <v>1.92</v>
      </c>
      <c r="BP277" s="45" t="n">
        <v>256</v>
      </c>
      <c r="BQ277" s="45" t="n">
        <v>384000</v>
      </c>
      <c r="BR277" s="0" t="n">
        <f aca="false">AJ277*0.1</f>
        <v>1.0442E-009</v>
      </c>
      <c r="BS277" s="0" t="n">
        <f aca="false">((((BJ277/R277)^2)+((BM277/AD277)^2))^(1/2))*AK277</f>
        <v>3.23080871254406E-005</v>
      </c>
      <c r="BT277" s="0" t="n">
        <f aca="false">((((BJ277/R277)^2)+((BN277/AE277)^2))^(1/2))*AL277</f>
        <v>0.00159840009989022</v>
      </c>
      <c r="BU277" s="0" t="n">
        <f aca="false">((((BJ277/R277)^2)+((BO277/AF277)^2))^(1/2))*AM277</f>
        <v>5.53311168265805E-006</v>
      </c>
      <c r="BV277" s="0" t="n">
        <f aca="false">((((BJ277/R277)^2)+((BP277/AG277)^2))^(1/2))*AN277</f>
        <v>0.000680170255272433</v>
      </c>
      <c r="BW277" s="0" t="n">
        <f aca="false">((((BJ277/R277)^2)+((BQ277/AH277)^2))^(1/2))*AO277</f>
        <v>1.10662233653161</v>
      </c>
      <c r="BX277" s="46" t="n">
        <f aca="false">((((BL277/AI277)^2)+((BR277/AJ277)^2))^(1/2))*AP277</f>
        <v>1.06188580583881E-005</v>
      </c>
    </row>
    <row r="278" customFormat="false" ht="30" hidden="false" customHeight="true" outlineLevel="0" collapsed="false">
      <c r="A278" s="24" t="n">
        <v>4.68753765103547</v>
      </c>
      <c r="B278" s="24" t="n">
        <v>-74.1638257397966</v>
      </c>
      <c r="C278" s="47" t="n">
        <v>22</v>
      </c>
      <c r="D278" s="47" t="n">
        <v>34</v>
      </c>
      <c r="E278" s="47" t="n">
        <v>1937</v>
      </c>
      <c r="F278" s="27" t="s">
        <v>724</v>
      </c>
      <c r="G278" s="28" t="s">
        <v>725</v>
      </c>
      <c r="H278" s="27" t="s">
        <v>726</v>
      </c>
      <c r="I278" s="28" t="s">
        <v>727</v>
      </c>
      <c r="J278" s="28" t="s">
        <v>76</v>
      </c>
      <c r="K278" s="55"/>
      <c r="L278" s="55"/>
      <c r="M278" s="28" t="n">
        <v>1989</v>
      </c>
      <c r="N278" s="29" t="s">
        <v>67</v>
      </c>
      <c r="O278" s="29" t="s">
        <v>142</v>
      </c>
      <c r="P278" s="30" t="n">
        <v>-0.0449824446976217</v>
      </c>
      <c r="Q278" s="31" t="n">
        <v>3085.71428571429</v>
      </c>
      <c r="R278" s="31" t="n">
        <v>2577.58621865034</v>
      </c>
      <c r="S278" s="29" t="s">
        <v>69</v>
      </c>
      <c r="T278" s="29"/>
      <c r="U278" s="29"/>
      <c r="V278" s="48" t="n">
        <f aca="false">IF(S278="m3_año",R278,IF(OR(O278="CG1",O278="CG3",O278="HG2"),T278,R278))</f>
        <v>2577.58621865034</v>
      </c>
      <c r="W278" s="28" t="n">
        <v>365</v>
      </c>
      <c r="X278" s="32" t="s">
        <v>98</v>
      </c>
      <c r="Y278" s="28"/>
      <c r="Z278" s="28" t="n">
        <v>2920</v>
      </c>
      <c r="AA278" s="32" t="s">
        <v>728</v>
      </c>
      <c r="AB278" s="32"/>
      <c r="AC278" s="33" t="s">
        <v>72</v>
      </c>
      <c r="AD278" s="33" t="n">
        <f aca="false">VLOOKUP($O278,Parámetros!$B$4:$H$25,3,0)</f>
        <v>30.4</v>
      </c>
      <c r="AE278" s="33" t="n">
        <f aca="false">VLOOKUP($O278,Parámetros!$B$4:$H$25,4,0)</f>
        <v>1504</v>
      </c>
      <c r="AF278" s="33" t="n">
        <f aca="false">VLOOKUP($O278,Parámetros!$B$4:$H$25,5,0)</f>
        <v>9.6</v>
      </c>
      <c r="AG278" s="33" t="n">
        <f aca="false">VLOOKUP($O278,Parámetros!$B$4:$H$25,6,0)</f>
        <v>640</v>
      </c>
      <c r="AH278" s="33" t="n">
        <f aca="false">VLOOKUP($O278,Parámetros!$B$4:$H$25,7,0)</f>
        <v>1920000</v>
      </c>
      <c r="AI278" s="2" t="n">
        <v>8608.38414634146</v>
      </c>
      <c r="AJ278" s="2" t="n">
        <v>1.0442E-008</v>
      </c>
      <c r="AK278" s="34" t="n">
        <f aca="false">AD278*V278/1000000000</f>
        <v>7.83586210469703E-005</v>
      </c>
      <c r="AL278" s="34" t="n">
        <f aca="false">AE278*V278/1000000000</f>
        <v>0.00387668967285011</v>
      </c>
      <c r="AM278" s="34" t="n">
        <f aca="false">AF278*V278/1000000000</f>
        <v>2.47448276990433E-005</v>
      </c>
      <c r="AN278" s="34" t="n">
        <f aca="false">AG278*V278/1000000000</f>
        <v>0.00164965517993622</v>
      </c>
      <c r="AO278" s="34" t="n">
        <f aca="false">AH278*V278/1000000000</f>
        <v>4.94896553980865</v>
      </c>
      <c r="AP278" s="35" t="n">
        <f aca="false">AJ278*AI278*EXP(P278*4)</f>
        <v>7.50866654154362E-005</v>
      </c>
      <c r="AQ278" s="36" t="n">
        <f aca="false">AK278/W278</f>
        <v>2.14681153553343E-007</v>
      </c>
      <c r="AR278" s="37" t="n">
        <f aca="false">AL278/W278</f>
        <v>1.06210675968496E-005</v>
      </c>
      <c r="AS278" s="37" t="n">
        <f aca="false">AM278/W278</f>
        <v>6.77940484905295E-008</v>
      </c>
      <c r="AT278" s="37" t="n">
        <f aca="false">AN278/W278</f>
        <v>4.51960323270197E-006</v>
      </c>
      <c r="AU278" s="37" t="n">
        <f aca="false">AO278/W278</f>
        <v>0.0135588096981059</v>
      </c>
      <c r="AV278" s="49" t="n">
        <f aca="false">AP278/W278</f>
        <v>2.0571689154914E-007</v>
      </c>
      <c r="AW278" s="39" t="n">
        <f aca="false">AK278*1000000</f>
        <v>78.3586210469703</v>
      </c>
      <c r="AX278" s="40" t="n">
        <f aca="false">AL278*1000000</f>
        <v>3876.68967285011</v>
      </c>
      <c r="AY278" s="40" t="n">
        <f aca="false">AM278*1000000</f>
        <v>24.7448276990433</v>
      </c>
      <c r="AZ278" s="40" t="n">
        <f aca="false">AN278*1000000</f>
        <v>1649.65517993622</v>
      </c>
      <c r="BA278" s="40" t="n">
        <f aca="false">AO278*1000000</f>
        <v>4948965.53980865</v>
      </c>
      <c r="BB278" s="41" t="n">
        <f aca="false">AP278*1000000</f>
        <v>75.0866654154362</v>
      </c>
      <c r="BC278" s="39" t="n">
        <f aca="false">AQ278*1000000</f>
        <v>0.214681153553343</v>
      </c>
      <c r="BD278" s="40" t="n">
        <f aca="false">AR278*1000000</f>
        <v>10.6210675968496</v>
      </c>
      <c r="BE278" s="40" t="n">
        <f aca="false">AS278*1000000</f>
        <v>0.0677940484905295</v>
      </c>
      <c r="BF278" s="40" t="n">
        <f aca="false">AT278*1000000</f>
        <v>4.51960323270197</v>
      </c>
      <c r="BG278" s="40" t="n">
        <f aca="false">AU278*1000000</f>
        <v>13558.8096981059</v>
      </c>
      <c r="BH278" s="41" t="n">
        <f aca="false">AV278*1000000</f>
        <v>0.20571689154914</v>
      </c>
      <c r="BI278" s="0" t="n">
        <v>0.1</v>
      </c>
      <c r="BJ278" s="0" t="n">
        <f aca="false">R278*BI278</f>
        <v>257.758621865034</v>
      </c>
      <c r="BK278" s="0" t="n">
        <v>0.1</v>
      </c>
      <c r="BL278" s="0" t="n">
        <f aca="false">AI278*BK278</f>
        <v>860.838414634146</v>
      </c>
      <c r="BM278" s="45" t="n">
        <v>12.16</v>
      </c>
      <c r="BN278" s="45" t="n">
        <v>601.6</v>
      </c>
      <c r="BO278" s="45" t="n">
        <v>1.92</v>
      </c>
      <c r="BP278" s="45" t="n">
        <v>256</v>
      </c>
      <c r="BQ278" s="45" t="n">
        <v>384000</v>
      </c>
      <c r="BR278" s="0" t="n">
        <f aca="false">AJ278*0.1</f>
        <v>1.0442E-009</v>
      </c>
      <c r="BS278" s="0" t="n">
        <f aca="false">((((BJ278/R278)^2)+((BM278/AD278)^2))^(1/2))*AK278</f>
        <v>3.23080871254406E-005</v>
      </c>
      <c r="BT278" s="0" t="n">
        <f aca="false">((((BJ278/R278)^2)+((BN278/AE278)^2))^(1/2))*AL278</f>
        <v>0.00159840009989022</v>
      </c>
      <c r="BU278" s="0" t="n">
        <f aca="false">((((BJ278/R278)^2)+((BO278/AF278)^2))^(1/2))*AM278</f>
        <v>5.53311168265805E-006</v>
      </c>
      <c r="BV278" s="0" t="n">
        <f aca="false">((((BJ278/R278)^2)+((BP278/AG278)^2))^(1/2))*AN278</f>
        <v>0.000680170255272433</v>
      </c>
      <c r="BW278" s="0" t="n">
        <f aca="false">((((BJ278/R278)^2)+((BQ278/AH278)^2))^(1/2))*AO278</f>
        <v>1.10662233653161</v>
      </c>
      <c r="BX278" s="46" t="n">
        <f aca="false">((((BL278/AI278)^2)+((BR278/AJ278)^2))^(1/2))*AP278</f>
        <v>1.06188580583881E-005</v>
      </c>
    </row>
    <row r="279" customFormat="false" ht="30" hidden="false" customHeight="true" outlineLevel="0" collapsed="false">
      <c r="A279" s="24" t="n">
        <v>4.68753765103547</v>
      </c>
      <c r="B279" s="24" t="n">
        <v>-74.1638257397966</v>
      </c>
      <c r="C279" s="47" t="n">
        <v>22</v>
      </c>
      <c r="D279" s="47" t="n">
        <v>34</v>
      </c>
      <c r="E279" s="47" t="n">
        <v>1937</v>
      </c>
      <c r="F279" s="27" t="s">
        <v>724</v>
      </c>
      <c r="G279" s="28" t="s">
        <v>725</v>
      </c>
      <c r="H279" s="27" t="s">
        <v>726</v>
      </c>
      <c r="I279" s="28" t="s">
        <v>727</v>
      </c>
      <c r="J279" s="28" t="s">
        <v>76</v>
      </c>
      <c r="K279" s="55"/>
      <c r="L279" s="55"/>
      <c r="M279" s="28" t="n">
        <v>1990</v>
      </c>
      <c r="N279" s="29" t="s">
        <v>67</v>
      </c>
      <c r="O279" s="29" t="s">
        <v>142</v>
      </c>
      <c r="P279" s="30" t="n">
        <v>-0.0449824446976217</v>
      </c>
      <c r="Q279" s="31" t="n">
        <v>3085.71428571429</v>
      </c>
      <c r="R279" s="31" t="n">
        <v>2577.58621865034</v>
      </c>
      <c r="S279" s="29" t="s">
        <v>69</v>
      </c>
      <c r="T279" s="29"/>
      <c r="U279" s="29"/>
      <c r="V279" s="48" t="n">
        <f aca="false">IF(S279="m3_año",R279,IF(OR(O279="CG1",O279="CG3",O279="HG2"),T279,R279))</f>
        <v>2577.58621865034</v>
      </c>
      <c r="W279" s="28" t="n">
        <v>365</v>
      </c>
      <c r="X279" s="32" t="s">
        <v>98</v>
      </c>
      <c r="Y279" s="28"/>
      <c r="Z279" s="28" t="n">
        <v>2920</v>
      </c>
      <c r="AA279" s="32" t="s">
        <v>728</v>
      </c>
      <c r="AB279" s="32"/>
      <c r="AC279" s="33" t="s">
        <v>72</v>
      </c>
      <c r="AD279" s="33" t="n">
        <f aca="false">VLOOKUP($O279,Parámetros!$B$4:$H$25,3,0)</f>
        <v>30.4</v>
      </c>
      <c r="AE279" s="33" t="n">
        <f aca="false">VLOOKUP($O279,Parámetros!$B$4:$H$25,4,0)</f>
        <v>1504</v>
      </c>
      <c r="AF279" s="33" t="n">
        <f aca="false">VLOOKUP($O279,Parámetros!$B$4:$H$25,5,0)</f>
        <v>9.6</v>
      </c>
      <c r="AG279" s="33" t="n">
        <f aca="false">VLOOKUP($O279,Parámetros!$B$4:$H$25,6,0)</f>
        <v>640</v>
      </c>
      <c r="AH279" s="33" t="n">
        <f aca="false">VLOOKUP($O279,Parámetros!$B$4:$H$25,7,0)</f>
        <v>1920000</v>
      </c>
      <c r="AI279" s="2" t="n">
        <v>8608.38414634146</v>
      </c>
      <c r="AJ279" s="2" t="n">
        <v>1.0442E-008</v>
      </c>
      <c r="AK279" s="34" t="n">
        <f aca="false">AD279*V279/1000000000</f>
        <v>7.83586210469703E-005</v>
      </c>
      <c r="AL279" s="34" t="n">
        <f aca="false">AE279*V279/1000000000</f>
        <v>0.00387668967285011</v>
      </c>
      <c r="AM279" s="34" t="n">
        <f aca="false">AF279*V279/1000000000</f>
        <v>2.47448276990433E-005</v>
      </c>
      <c r="AN279" s="34" t="n">
        <f aca="false">AG279*V279/1000000000</f>
        <v>0.00164965517993622</v>
      </c>
      <c r="AO279" s="34" t="n">
        <f aca="false">AH279*V279/1000000000</f>
        <v>4.94896553980865</v>
      </c>
      <c r="AP279" s="35" t="n">
        <f aca="false">AJ279*AI279*EXP(P279*4)</f>
        <v>7.50866654154362E-005</v>
      </c>
      <c r="AQ279" s="36" t="n">
        <f aca="false">AK279/W279</f>
        <v>2.14681153553343E-007</v>
      </c>
      <c r="AR279" s="37" t="n">
        <f aca="false">AL279/W279</f>
        <v>1.06210675968496E-005</v>
      </c>
      <c r="AS279" s="37" t="n">
        <f aca="false">AM279/W279</f>
        <v>6.77940484905295E-008</v>
      </c>
      <c r="AT279" s="37" t="n">
        <f aca="false">AN279/W279</f>
        <v>4.51960323270197E-006</v>
      </c>
      <c r="AU279" s="37" t="n">
        <f aca="false">AO279/W279</f>
        <v>0.0135588096981059</v>
      </c>
      <c r="AV279" s="49" t="n">
        <f aca="false">AP279/W279</f>
        <v>2.0571689154914E-007</v>
      </c>
      <c r="AW279" s="39" t="n">
        <f aca="false">AK279*1000000</f>
        <v>78.3586210469703</v>
      </c>
      <c r="AX279" s="40" t="n">
        <f aca="false">AL279*1000000</f>
        <v>3876.68967285011</v>
      </c>
      <c r="AY279" s="40" t="n">
        <f aca="false">AM279*1000000</f>
        <v>24.7448276990433</v>
      </c>
      <c r="AZ279" s="40" t="n">
        <f aca="false">AN279*1000000</f>
        <v>1649.65517993622</v>
      </c>
      <c r="BA279" s="40" t="n">
        <f aca="false">AO279*1000000</f>
        <v>4948965.53980865</v>
      </c>
      <c r="BB279" s="41" t="n">
        <f aca="false">AP279*1000000</f>
        <v>75.0866654154362</v>
      </c>
      <c r="BC279" s="39" t="n">
        <f aca="false">AQ279*1000000</f>
        <v>0.214681153553343</v>
      </c>
      <c r="BD279" s="40" t="n">
        <f aca="false">AR279*1000000</f>
        <v>10.6210675968496</v>
      </c>
      <c r="BE279" s="40" t="n">
        <f aca="false">AS279*1000000</f>
        <v>0.0677940484905295</v>
      </c>
      <c r="BF279" s="40" t="n">
        <f aca="false">AT279*1000000</f>
        <v>4.51960323270197</v>
      </c>
      <c r="BG279" s="40" t="n">
        <f aca="false">AU279*1000000</f>
        <v>13558.8096981059</v>
      </c>
      <c r="BH279" s="41" t="n">
        <f aca="false">AV279*1000000</f>
        <v>0.20571689154914</v>
      </c>
      <c r="BI279" s="0" t="n">
        <v>0.1</v>
      </c>
      <c r="BJ279" s="0" t="n">
        <f aca="false">R279*BI279</f>
        <v>257.758621865034</v>
      </c>
      <c r="BK279" s="0" t="n">
        <v>0.1</v>
      </c>
      <c r="BL279" s="0" t="n">
        <f aca="false">AI279*BK279</f>
        <v>860.838414634146</v>
      </c>
      <c r="BM279" s="45" t="n">
        <v>12.16</v>
      </c>
      <c r="BN279" s="45" t="n">
        <v>601.6</v>
      </c>
      <c r="BO279" s="45" t="n">
        <v>1.92</v>
      </c>
      <c r="BP279" s="45" t="n">
        <v>256</v>
      </c>
      <c r="BQ279" s="45" t="n">
        <v>384000</v>
      </c>
      <c r="BR279" s="0" t="n">
        <f aca="false">AJ279*0.1</f>
        <v>1.0442E-009</v>
      </c>
      <c r="BS279" s="0" t="n">
        <f aca="false">((((BJ279/R279)^2)+((BM279/AD279)^2))^(1/2))*AK279</f>
        <v>3.23080871254406E-005</v>
      </c>
      <c r="BT279" s="0" t="n">
        <f aca="false">((((BJ279/R279)^2)+((BN279/AE279)^2))^(1/2))*AL279</f>
        <v>0.00159840009989022</v>
      </c>
      <c r="BU279" s="0" t="n">
        <f aca="false">((((BJ279/R279)^2)+((BO279/AF279)^2))^(1/2))*AM279</f>
        <v>5.53311168265805E-006</v>
      </c>
      <c r="BV279" s="0" t="n">
        <f aca="false">((((BJ279/R279)^2)+((BP279/AG279)^2))^(1/2))*AN279</f>
        <v>0.000680170255272433</v>
      </c>
      <c r="BW279" s="0" t="n">
        <f aca="false">((((BJ279/R279)^2)+((BQ279/AH279)^2))^(1/2))*AO279</f>
        <v>1.10662233653161</v>
      </c>
      <c r="BX279" s="46" t="n">
        <f aca="false">((((BL279/AI279)^2)+((BR279/AJ279)^2))^(1/2))*AP279</f>
        <v>1.06188580583881E-005</v>
      </c>
    </row>
    <row r="280" customFormat="false" ht="30" hidden="false" customHeight="true" outlineLevel="0" collapsed="false">
      <c r="A280" s="24" t="n">
        <v>4.68753765103547</v>
      </c>
      <c r="B280" s="24" t="n">
        <v>-74.1638257397966</v>
      </c>
      <c r="C280" s="47" t="n">
        <v>22</v>
      </c>
      <c r="D280" s="47" t="n">
        <v>34</v>
      </c>
      <c r="E280" s="47" t="n">
        <v>1937</v>
      </c>
      <c r="F280" s="27" t="s">
        <v>724</v>
      </c>
      <c r="G280" s="28" t="s">
        <v>725</v>
      </c>
      <c r="H280" s="27" t="s">
        <v>726</v>
      </c>
      <c r="I280" s="28" t="s">
        <v>727</v>
      </c>
      <c r="J280" s="28" t="s">
        <v>76</v>
      </c>
      <c r="K280" s="55"/>
      <c r="L280" s="55"/>
      <c r="M280" s="28" t="n">
        <v>1991</v>
      </c>
      <c r="N280" s="29" t="s">
        <v>67</v>
      </c>
      <c r="O280" s="29" t="s">
        <v>142</v>
      </c>
      <c r="P280" s="30" t="n">
        <v>-0.0449824446976217</v>
      </c>
      <c r="Q280" s="31" t="n">
        <v>3085.71428571429</v>
      </c>
      <c r="R280" s="31" t="n">
        <v>2577.58621865034</v>
      </c>
      <c r="S280" s="29" t="s">
        <v>69</v>
      </c>
      <c r="T280" s="29"/>
      <c r="U280" s="29"/>
      <c r="V280" s="48" t="n">
        <f aca="false">IF(S280="m3_año",R280,IF(OR(O280="CG1",O280="CG3",O280="HG2"),T280,R280))</f>
        <v>2577.58621865034</v>
      </c>
      <c r="W280" s="28" t="n">
        <v>365</v>
      </c>
      <c r="X280" s="32" t="s">
        <v>98</v>
      </c>
      <c r="Y280" s="28"/>
      <c r="Z280" s="28" t="n">
        <v>2920</v>
      </c>
      <c r="AA280" s="32" t="s">
        <v>728</v>
      </c>
      <c r="AB280" s="32"/>
      <c r="AC280" s="33" t="s">
        <v>72</v>
      </c>
      <c r="AD280" s="33" t="n">
        <f aca="false">VLOOKUP($O280,Parámetros!$B$4:$H$25,3,0)</f>
        <v>30.4</v>
      </c>
      <c r="AE280" s="33" t="n">
        <f aca="false">VLOOKUP($O280,Parámetros!$B$4:$H$25,4,0)</f>
        <v>1504</v>
      </c>
      <c r="AF280" s="33" t="n">
        <f aca="false">VLOOKUP($O280,Parámetros!$B$4:$H$25,5,0)</f>
        <v>9.6</v>
      </c>
      <c r="AG280" s="33" t="n">
        <f aca="false">VLOOKUP($O280,Parámetros!$B$4:$H$25,6,0)</f>
        <v>640</v>
      </c>
      <c r="AH280" s="33" t="n">
        <f aca="false">VLOOKUP($O280,Parámetros!$B$4:$H$25,7,0)</f>
        <v>1920000</v>
      </c>
      <c r="AI280" s="2" t="n">
        <v>8608.38414634146</v>
      </c>
      <c r="AJ280" s="2" t="n">
        <v>1.0442E-008</v>
      </c>
      <c r="AK280" s="34" t="n">
        <f aca="false">AD280*V280/1000000000</f>
        <v>7.83586210469703E-005</v>
      </c>
      <c r="AL280" s="34" t="n">
        <f aca="false">AE280*V280/1000000000</f>
        <v>0.00387668967285011</v>
      </c>
      <c r="AM280" s="34" t="n">
        <f aca="false">AF280*V280/1000000000</f>
        <v>2.47448276990433E-005</v>
      </c>
      <c r="AN280" s="34" t="n">
        <f aca="false">AG280*V280/1000000000</f>
        <v>0.00164965517993622</v>
      </c>
      <c r="AO280" s="34" t="n">
        <f aca="false">AH280*V280/1000000000</f>
        <v>4.94896553980865</v>
      </c>
      <c r="AP280" s="35" t="n">
        <f aca="false">AJ280*AI280*EXP(P280*4)</f>
        <v>7.50866654154362E-005</v>
      </c>
      <c r="AQ280" s="36" t="n">
        <f aca="false">AK280/W280</f>
        <v>2.14681153553343E-007</v>
      </c>
      <c r="AR280" s="37" t="n">
        <f aca="false">AL280/W280</f>
        <v>1.06210675968496E-005</v>
      </c>
      <c r="AS280" s="37" t="n">
        <f aca="false">AM280/W280</f>
        <v>6.77940484905295E-008</v>
      </c>
      <c r="AT280" s="37" t="n">
        <f aca="false">AN280/W280</f>
        <v>4.51960323270197E-006</v>
      </c>
      <c r="AU280" s="37" t="n">
        <f aca="false">AO280/W280</f>
        <v>0.0135588096981059</v>
      </c>
      <c r="AV280" s="49" t="n">
        <f aca="false">AP280/W280</f>
        <v>2.0571689154914E-007</v>
      </c>
      <c r="AW280" s="39" t="n">
        <f aca="false">AK280*1000000</f>
        <v>78.3586210469703</v>
      </c>
      <c r="AX280" s="40" t="n">
        <f aca="false">AL280*1000000</f>
        <v>3876.68967285011</v>
      </c>
      <c r="AY280" s="40" t="n">
        <f aca="false">AM280*1000000</f>
        <v>24.7448276990433</v>
      </c>
      <c r="AZ280" s="40" t="n">
        <f aca="false">AN280*1000000</f>
        <v>1649.65517993622</v>
      </c>
      <c r="BA280" s="40" t="n">
        <f aca="false">AO280*1000000</f>
        <v>4948965.53980865</v>
      </c>
      <c r="BB280" s="41" t="n">
        <f aca="false">AP280*1000000</f>
        <v>75.0866654154362</v>
      </c>
      <c r="BC280" s="39" t="n">
        <f aca="false">AQ280*1000000</f>
        <v>0.214681153553343</v>
      </c>
      <c r="BD280" s="40" t="n">
        <f aca="false">AR280*1000000</f>
        <v>10.6210675968496</v>
      </c>
      <c r="BE280" s="40" t="n">
        <f aca="false">AS280*1000000</f>
        <v>0.0677940484905295</v>
      </c>
      <c r="BF280" s="40" t="n">
        <f aca="false">AT280*1000000</f>
        <v>4.51960323270197</v>
      </c>
      <c r="BG280" s="40" t="n">
        <f aca="false">AU280*1000000</f>
        <v>13558.8096981059</v>
      </c>
      <c r="BH280" s="41" t="n">
        <f aca="false">AV280*1000000</f>
        <v>0.20571689154914</v>
      </c>
      <c r="BI280" s="0" t="n">
        <v>0.1</v>
      </c>
      <c r="BJ280" s="0" t="n">
        <f aca="false">R280*BI280</f>
        <v>257.758621865034</v>
      </c>
      <c r="BK280" s="0" t="n">
        <v>0.1</v>
      </c>
      <c r="BL280" s="0" t="n">
        <f aca="false">AI280*BK280</f>
        <v>860.838414634146</v>
      </c>
      <c r="BM280" s="45" t="n">
        <v>12.16</v>
      </c>
      <c r="BN280" s="45" t="n">
        <v>601.6</v>
      </c>
      <c r="BO280" s="45" t="n">
        <v>1.92</v>
      </c>
      <c r="BP280" s="45" t="n">
        <v>256</v>
      </c>
      <c r="BQ280" s="45" t="n">
        <v>384000</v>
      </c>
      <c r="BR280" s="0" t="n">
        <f aca="false">AJ280*0.1</f>
        <v>1.0442E-009</v>
      </c>
      <c r="BS280" s="0" t="n">
        <f aca="false">((((BJ280/R280)^2)+((BM280/AD280)^2))^(1/2))*AK280</f>
        <v>3.23080871254406E-005</v>
      </c>
      <c r="BT280" s="0" t="n">
        <f aca="false">((((BJ280/R280)^2)+((BN280/AE280)^2))^(1/2))*AL280</f>
        <v>0.00159840009989022</v>
      </c>
      <c r="BU280" s="0" t="n">
        <f aca="false">((((BJ280/R280)^2)+((BO280/AF280)^2))^(1/2))*AM280</f>
        <v>5.53311168265805E-006</v>
      </c>
      <c r="BV280" s="0" t="n">
        <f aca="false">((((BJ280/R280)^2)+((BP280/AG280)^2))^(1/2))*AN280</f>
        <v>0.000680170255272433</v>
      </c>
      <c r="BW280" s="0" t="n">
        <f aca="false">((((BJ280/R280)^2)+((BQ280/AH280)^2))^(1/2))*AO280</f>
        <v>1.10662233653161</v>
      </c>
      <c r="BX280" s="46" t="n">
        <f aca="false">((((BL280/AI280)^2)+((BR280/AJ280)^2))^(1/2))*AP280</f>
        <v>1.06188580583881E-005</v>
      </c>
    </row>
    <row r="281" customFormat="false" ht="30" hidden="false" customHeight="true" outlineLevel="0" collapsed="false">
      <c r="A281" s="24" t="n">
        <v>4.68753765103547</v>
      </c>
      <c r="B281" s="24" t="n">
        <v>-74.1638257397966</v>
      </c>
      <c r="C281" s="47" t="n">
        <v>22</v>
      </c>
      <c r="D281" s="47" t="n">
        <v>34</v>
      </c>
      <c r="E281" s="47" t="n">
        <v>1937</v>
      </c>
      <c r="F281" s="27" t="s">
        <v>724</v>
      </c>
      <c r="G281" s="28" t="s">
        <v>725</v>
      </c>
      <c r="H281" s="27" t="s">
        <v>726</v>
      </c>
      <c r="I281" s="28" t="s">
        <v>727</v>
      </c>
      <c r="J281" s="28" t="s">
        <v>76</v>
      </c>
      <c r="K281" s="55"/>
      <c r="L281" s="55"/>
      <c r="M281" s="28" t="n">
        <v>1992</v>
      </c>
      <c r="N281" s="29" t="s">
        <v>67</v>
      </c>
      <c r="O281" s="29" t="s">
        <v>142</v>
      </c>
      <c r="P281" s="30" t="n">
        <v>-0.0449824446976217</v>
      </c>
      <c r="Q281" s="31" t="n">
        <v>3085.71428571429</v>
      </c>
      <c r="R281" s="31" t="n">
        <v>2577.58621865034</v>
      </c>
      <c r="S281" s="29" t="s">
        <v>69</v>
      </c>
      <c r="T281" s="29"/>
      <c r="U281" s="29"/>
      <c r="V281" s="48" t="n">
        <f aca="false">IF(S281="m3_año",R281,IF(OR(O281="CG1",O281="CG3",O281="HG2"),T281,R281))</f>
        <v>2577.58621865034</v>
      </c>
      <c r="W281" s="28" t="n">
        <v>365</v>
      </c>
      <c r="X281" s="32" t="s">
        <v>98</v>
      </c>
      <c r="Y281" s="28"/>
      <c r="Z281" s="28" t="n">
        <v>2920</v>
      </c>
      <c r="AA281" s="32" t="s">
        <v>728</v>
      </c>
      <c r="AB281" s="32"/>
      <c r="AC281" s="33" t="s">
        <v>72</v>
      </c>
      <c r="AD281" s="33" t="n">
        <f aca="false">VLOOKUP($O281,Parámetros!$B$4:$H$25,3,0)</f>
        <v>30.4</v>
      </c>
      <c r="AE281" s="33" t="n">
        <f aca="false">VLOOKUP($O281,Parámetros!$B$4:$H$25,4,0)</f>
        <v>1504</v>
      </c>
      <c r="AF281" s="33" t="n">
        <f aca="false">VLOOKUP($O281,Parámetros!$B$4:$H$25,5,0)</f>
        <v>9.6</v>
      </c>
      <c r="AG281" s="33" t="n">
        <f aca="false">VLOOKUP($O281,Parámetros!$B$4:$H$25,6,0)</f>
        <v>640</v>
      </c>
      <c r="AH281" s="33" t="n">
        <f aca="false">VLOOKUP($O281,Parámetros!$B$4:$H$25,7,0)</f>
        <v>1920000</v>
      </c>
      <c r="AI281" s="2" t="n">
        <v>8608.38414634146</v>
      </c>
      <c r="AJ281" s="2" t="n">
        <v>1.0442E-008</v>
      </c>
      <c r="AK281" s="34" t="n">
        <f aca="false">AD281*V281/1000000000</f>
        <v>7.83586210469703E-005</v>
      </c>
      <c r="AL281" s="34" t="n">
        <f aca="false">AE281*V281/1000000000</f>
        <v>0.00387668967285011</v>
      </c>
      <c r="AM281" s="34" t="n">
        <f aca="false">AF281*V281/1000000000</f>
        <v>2.47448276990433E-005</v>
      </c>
      <c r="AN281" s="34" t="n">
        <f aca="false">AG281*V281/1000000000</f>
        <v>0.00164965517993622</v>
      </c>
      <c r="AO281" s="34" t="n">
        <f aca="false">AH281*V281/1000000000</f>
        <v>4.94896553980865</v>
      </c>
      <c r="AP281" s="35" t="n">
        <f aca="false">AJ281*AI281*EXP(P281*4)</f>
        <v>7.50866654154362E-005</v>
      </c>
      <c r="AQ281" s="36" t="n">
        <f aca="false">AK281/W281</f>
        <v>2.14681153553343E-007</v>
      </c>
      <c r="AR281" s="37" t="n">
        <f aca="false">AL281/W281</f>
        <v>1.06210675968496E-005</v>
      </c>
      <c r="AS281" s="37" t="n">
        <f aca="false">AM281/W281</f>
        <v>6.77940484905295E-008</v>
      </c>
      <c r="AT281" s="37" t="n">
        <f aca="false">AN281/W281</f>
        <v>4.51960323270197E-006</v>
      </c>
      <c r="AU281" s="37" t="n">
        <f aca="false">AO281/W281</f>
        <v>0.0135588096981059</v>
      </c>
      <c r="AV281" s="49" t="n">
        <f aca="false">AP281/W281</f>
        <v>2.0571689154914E-007</v>
      </c>
      <c r="AW281" s="39" t="n">
        <f aca="false">AK281*1000000</f>
        <v>78.3586210469703</v>
      </c>
      <c r="AX281" s="40" t="n">
        <f aca="false">AL281*1000000</f>
        <v>3876.68967285011</v>
      </c>
      <c r="AY281" s="40" t="n">
        <f aca="false">AM281*1000000</f>
        <v>24.7448276990433</v>
      </c>
      <c r="AZ281" s="40" t="n">
        <f aca="false">AN281*1000000</f>
        <v>1649.65517993622</v>
      </c>
      <c r="BA281" s="40" t="n">
        <f aca="false">AO281*1000000</f>
        <v>4948965.53980865</v>
      </c>
      <c r="BB281" s="41" t="n">
        <f aca="false">AP281*1000000</f>
        <v>75.0866654154362</v>
      </c>
      <c r="BC281" s="39" t="n">
        <f aca="false">AQ281*1000000</f>
        <v>0.214681153553343</v>
      </c>
      <c r="BD281" s="40" t="n">
        <f aca="false">AR281*1000000</f>
        <v>10.6210675968496</v>
      </c>
      <c r="BE281" s="40" t="n">
        <f aca="false">AS281*1000000</f>
        <v>0.0677940484905295</v>
      </c>
      <c r="BF281" s="40" t="n">
        <f aca="false">AT281*1000000</f>
        <v>4.51960323270197</v>
      </c>
      <c r="BG281" s="40" t="n">
        <f aca="false">AU281*1000000</f>
        <v>13558.8096981059</v>
      </c>
      <c r="BH281" s="41" t="n">
        <f aca="false">AV281*1000000</f>
        <v>0.20571689154914</v>
      </c>
      <c r="BI281" s="0" t="n">
        <v>0.1</v>
      </c>
      <c r="BJ281" s="0" t="n">
        <f aca="false">R281*BI281</f>
        <v>257.758621865034</v>
      </c>
      <c r="BK281" s="0" t="n">
        <v>0.1</v>
      </c>
      <c r="BL281" s="0" t="n">
        <f aca="false">AI281*BK281</f>
        <v>860.838414634146</v>
      </c>
      <c r="BM281" s="45" t="n">
        <v>12.16</v>
      </c>
      <c r="BN281" s="45" t="n">
        <v>601.6</v>
      </c>
      <c r="BO281" s="45" t="n">
        <v>1.92</v>
      </c>
      <c r="BP281" s="45" t="n">
        <v>256</v>
      </c>
      <c r="BQ281" s="45" t="n">
        <v>384000</v>
      </c>
      <c r="BR281" s="0" t="n">
        <f aca="false">AJ281*0.1</f>
        <v>1.0442E-009</v>
      </c>
      <c r="BS281" s="0" t="n">
        <f aca="false">((((BJ281/R281)^2)+((BM281/AD281)^2))^(1/2))*AK281</f>
        <v>3.23080871254406E-005</v>
      </c>
      <c r="BT281" s="0" t="n">
        <f aca="false">((((BJ281/R281)^2)+((BN281/AE281)^2))^(1/2))*AL281</f>
        <v>0.00159840009989022</v>
      </c>
      <c r="BU281" s="0" t="n">
        <f aca="false">((((BJ281/R281)^2)+((BO281/AF281)^2))^(1/2))*AM281</f>
        <v>5.53311168265805E-006</v>
      </c>
      <c r="BV281" s="0" t="n">
        <f aca="false">((((BJ281/R281)^2)+((BP281/AG281)^2))^(1/2))*AN281</f>
        <v>0.000680170255272433</v>
      </c>
      <c r="BW281" s="0" t="n">
        <f aca="false">((((BJ281/R281)^2)+((BQ281/AH281)^2))^(1/2))*AO281</f>
        <v>1.10662233653161</v>
      </c>
      <c r="BX281" s="46" t="n">
        <f aca="false">((((BL281/AI281)^2)+((BR281/AJ281)^2))^(1/2))*AP281</f>
        <v>1.06188580583881E-005</v>
      </c>
    </row>
    <row r="282" customFormat="false" ht="30" hidden="false" customHeight="true" outlineLevel="0" collapsed="false">
      <c r="A282" s="24" t="n">
        <v>4.68753765103547</v>
      </c>
      <c r="B282" s="24" t="n">
        <v>-74.1638257397966</v>
      </c>
      <c r="C282" s="47" t="n">
        <v>22</v>
      </c>
      <c r="D282" s="47" t="n">
        <v>34</v>
      </c>
      <c r="E282" s="47" t="n">
        <v>1937</v>
      </c>
      <c r="F282" s="27" t="s">
        <v>724</v>
      </c>
      <c r="G282" s="28" t="s">
        <v>725</v>
      </c>
      <c r="H282" s="27" t="s">
        <v>726</v>
      </c>
      <c r="I282" s="28" t="s">
        <v>727</v>
      </c>
      <c r="J282" s="28" t="s">
        <v>76</v>
      </c>
      <c r="K282" s="55"/>
      <c r="L282" s="55"/>
      <c r="M282" s="28" t="n">
        <v>1993</v>
      </c>
      <c r="N282" s="29" t="s">
        <v>67</v>
      </c>
      <c r="O282" s="29" t="s">
        <v>142</v>
      </c>
      <c r="P282" s="30" t="n">
        <v>-0.0449824446976217</v>
      </c>
      <c r="Q282" s="31" t="n">
        <v>3085.71428571429</v>
      </c>
      <c r="R282" s="31" t="n">
        <v>2577.58621865034</v>
      </c>
      <c r="S282" s="29" t="s">
        <v>69</v>
      </c>
      <c r="T282" s="29"/>
      <c r="U282" s="29"/>
      <c r="V282" s="48" t="n">
        <f aca="false">IF(S282="m3_año",R282,IF(OR(O282="CG1",O282="CG3",O282="HG2"),T282,R282))</f>
        <v>2577.58621865034</v>
      </c>
      <c r="W282" s="28" t="n">
        <v>365</v>
      </c>
      <c r="X282" s="32" t="s">
        <v>98</v>
      </c>
      <c r="Y282" s="28"/>
      <c r="Z282" s="28" t="n">
        <v>2920</v>
      </c>
      <c r="AA282" s="32" t="s">
        <v>728</v>
      </c>
      <c r="AB282" s="32"/>
      <c r="AC282" s="33" t="s">
        <v>72</v>
      </c>
      <c r="AD282" s="33" t="n">
        <f aca="false">VLOOKUP($O282,Parámetros!$B$4:$H$25,3,0)</f>
        <v>30.4</v>
      </c>
      <c r="AE282" s="33" t="n">
        <f aca="false">VLOOKUP($O282,Parámetros!$B$4:$H$25,4,0)</f>
        <v>1504</v>
      </c>
      <c r="AF282" s="33" t="n">
        <f aca="false">VLOOKUP($O282,Parámetros!$B$4:$H$25,5,0)</f>
        <v>9.6</v>
      </c>
      <c r="AG282" s="33" t="n">
        <f aca="false">VLOOKUP($O282,Parámetros!$B$4:$H$25,6,0)</f>
        <v>640</v>
      </c>
      <c r="AH282" s="33" t="n">
        <f aca="false">VLOOKUP($O282,Parámetros!$B$4:$H$25,7,0)</f>
        <v>1920000</v>
      </c>
      <c r="AI282" s="2" t="n">
        <v>8608.38414634146</v>
      </c>
      <c r="AJ282" s="2" t="n">
        <v>1.0442E-008</v>
      </c>
      <c r="AK282" s="34" t="n">
        <f aca="false">AD282*V282/1000000000</f>
        <v>7.83586210469703E-005</v>
      </c>
      <c r="AL282" s="34" t="n">
        <f aca="false">AE282*V282/1000000000</f>
        <v>0.00387668967285011</v>
      </c>
      <c r="AM282" s="34" t="n">
        <f aca="false">AF282*V282/1000000000</f>
        <v>2.47448276990433E-005</v>
      </c>
      <c r="AN282" s="34" t="n">
        <f aca="false">AG282*V282/1000000000</f>
        <v>0.00164965517993622</v>
      </c>
      <c r="AO282" s="34" t="n">
        <f aca="false">AH282*V282/1000000000</f>
        <v>4.94896553980865</v>
      </c>
      <c r="AP282" s="35" t="n">
        <f aca="false">AJ282*AI282*EXP(P282*4)</f>
        <v>7.50866654154362E-005</v>
      </c>
      <c r="AQ282" s="36" t="n">
        <f aca="false">AK282/W282</f>
        <v>2.14681153553343E-007</v>
      </c>
      <c r="AR282" s="37" t="n">
        <f aca="false">AL282/W282</f>
        <v>1.06210675968496E-005</v>
      </c>
      <c r="AS282" s="37" t="n">
        <f aca="false">AM282/W282</f>
        <v>6.77940484905295E-008</v>
      </c>
      <c r="AT282" s="37" t="n">
        <f aca="false">AN282/W282</f>
        <v>4.51960323270197E-006</v>
      </c>
      <c r="AU282" s="37" t="n">
        <f aca="false">AO282/W282</f>
        <v>0.0135588096981059</v>
      </c>
      <c r="AV282" s="49" t="n">
        <f aca="false">AP282/W282</f>
        <v>2.0571689154914E-007</v>
      </c>
      <c r="AW282" s="39" t="n">
        <f aca="false">AK282*1000000</f>
        <v>78.3586210469703</v>
      </c>
      <c r="AX282" s="40" t="n">
        <f aca="false">AL282*1000000</f>
        <v>3876.68967285011</v>
      </c>
      <c r="AY282" s="40" t="n">
        <f aca="false">AM282*1000000</f>
        <v>24.7448276990433</v>
      </c>
      <c r="AZ282" s="40" t="n">
        <f aca="false">AN282*1000000</f>
        <v>1649.65517993622</v>
      </c>
      <c r="BA282" s="40" t="n">
        <f aca="false">AO282*1000000</f>
        <v>4948965.53980865</v>
      </c>
      <c r="BB282" s="41" t="n">
        <f aca="false">AP282*1000000</f>
        <v>75.0866654154362</v>
      </c>
      <c r="BC282" s="39" t="n">
        <f aca="false">AQ282*1000000</f>
        <v>0.214681153553343</v>
      </c>
      <c r="BD282" s="40" t="n">
        <f aca="false">AR282*1000000</f>
        <v>10.6210675968496</v>
      </c>
      <c r="BE282" s="40" t="n">
        <f aca="false">AS282*1000000</f>
        <v>0.0677940484905295</v>
      </c>
      <c r="BF282" s="40" t="n">
        <f aca="false">AT282*1000000</f>
        <v>4.51960323270197</v>
      </c>
      <c r="BG282" s="40" t="n">
        <f aca="false">AU282*1000000</f>
        <v>13558.8096981059</v>
      </c>
      <c r="BH282" s="41" t="n">
        <f aca="false">AV282*1000000</f>
        <v>0.20571689154914</v>
      </c>
      <c r="BI282" s="0" t="n">
        <v>0.1</v>
      </c>
      <c r="BJ282" s="0" t="n">
        <f aca="false">R282*BI282</f>
        <v>257.758621865034</v>
      </c>
      <c r="BK282" s="0" t="n">
        <v>0.1</v>
      </c>
      <c r="BL282" s="0" t="n">
        <f aca="false">AI282*BK282</f>
        <v>860.838414634146</v>
      </c>
      <c r="BM282" s="45" t="n">
        <v>12.16</v>
      </c>
      <c r="BN282" s="45" t="n">
        <v>601.6</v>
      </c>
      <c r="BO282" s="45" t="n">
        <v>1.92</v>
      </c>
      <c r="BP282" s="45" t="n">
        <v>256</v>
      </c>
      <c r="BQ282" s="45" t="n">
        <v>384000</v>
      </c>
      <c r="BR282" s="0" t="n">
        <f aca="false">AJ282*0.1</f>
        <v>1.0442E-009</v>
      </c>
      <c r="BS282" s="0" t="n">
        <f aca="false">((((BJ282/R282)^2)+((BM282/AD282)^2))^(1/2))*AK282</f>
        <v>3.23080871254406E-005</v>
      </c>
      <c r="BT282" s="0" t="n">
        <f aca="false">((((BJ282/R282)^2)+((BN282/AE282)^2))^(1/2))*AL282</f>
        <v>0.00159840009989022</v>
      </c>
      <c r="BU282" s="0" t="n">
        <f aca="false">((((BJ282/R282)^2)+((BO282/AF282)^2))^(1/2))*AM282</f>
        <v>5.53311168265805E-006</v>
      </c>
      <c r="BV282" s="0" t="n">
        <f aca="false">((((BJ282/R282)^2)+((BP282/AG282)^2))^(1/2))*AN282</f>
        <v>0.000680170255272433</v>
      </c>
      <c r="BW282" s="0" t="n">
        <f aca="false">((((BJ282/R282)^2)+((BQ282/AH282)^2))^(1/2))*AO282</f>
        <v>1.10662233653161</v>
      </c>
      <c r="BX282" s="46" t="n">
        <f aca="false">((((BL282/AI282)^2)+((BR282/AJ282)^2))^(1/2))*AP282</f>
        <v>1.06188580583881E-005</v>
      </c>
    </row>
    <row r="283" customFormat="false" ht="30" hidden="false" customHeight="true" outlineLevel="0" collapsed="false">
      <c r="A283" s="24" t="n">
        <v>4.68753765103547</v>
      </c>
      <c r="B283" s="24" t="n">
        <v>-74.1638257397966</v>
      </c>
      <c r="C283" s="47" t="n">
        <v>22</v>
      </c>
      <c r="D283" s="47" t="n">
        <v>34</v>
      </c>
      <c r="E283" s="47" t="n">
        <v>1937</v>
      </c>
      <c r="F283" s="27" t="s">
        <v>724</v>
      </c>
      <c r="G283" s="28" t="s">
        <v>725</v>
      </c>
      <c r="H283" s="27" t="s">
        <v>726</v>
      </c>
      <c r="I283" s="28" t="s">
        <v>727</v>
      </c>
      <c r="J283" s="28" t="s">
        <v>76</v>
      </c>
      <c r="K283" s="55"/>
      <c r="L283" s="55"/>
      <c r="M283" s="28" t="n">
        <v>1994</v>
      </c>
      <c r="N283" s="29" t="s">
        <v>67</v>
      </c>
      <c r="O283" s="29" t="s">
        <v>142</v>
      </c>
      <c r="P283" s="30" t="n">
        <v>-0.0449824446976217</v>
      </c>
      <c r="Q283" s="31" t="n">
        <v>3085.71428571429</v>
      </c>
      <c r="R283" s="31" t="n">
        <v>2577.58621865034</v>
      </c>
      <c r="S283" s="29" t="s">
        <v>69</v>
      </c>
      <c r="T283" s="29"/>
      <c r="U283" s="29"/>
      <c r="V283" s="48" t="n">
        <f aca="false">IF(S283="m3_año",R283,IF(OR(O283="CG1",O283="CG3",O283="HG2"),T283,R283))</f>
        <v>2577.58621865034</v>
      </c>
      <c r="W283" s="28" t="n">
        <v>365</v>
      </c>
      <c r="X283" s="32" t="s">
        <v>98</v>
      </c>
      <c r="Y283" s="28"/>
      <c r="Z283" s="28" t="n">
        <v>2920</v>
      </c>
      <c r="AA283" s="32" t="s">
        <v>728</v>
      </c>
      <c r="AB283" s="32"/>
      <c r="AC283" s="33" t="s">
        <v>72</v>
      </c>
      <c r="AD283" s="33" t="n">
        <f aca="false">VLOOKUP($O283,Parámetros!$B$4:$H$25,3,0)</f>
        <v>30.4</v>
      </c>
      <c r="AE283" s="33" t="n">
        <f aca="false">VLOOKUP($O283,Parámetros!$B$4:$H$25,4,0)</f>
        <v>1504</v>
      </c>
      <c r="AF283" s="33" t="n">
        <f aca="false">VLOOKUP($O283,Parámetros!$B$4:$H$25,5,0)</f>
        <v>9.6</v>
      </c>
      <c r="AG283" s="33" t="n">
        <f aca="false">VLOOKUP($O283,Parámetros!$B$4:$H$25,6,0)</f>
        <v>640</v>
      </c>
      <c r="AH283" s="33" t="n">
        <f aca="false">VLOOKUP($O283,Parámetros!$B$4:$H$25,7,0)</f>
        <v>1920000</v>
      </c>
      <c r="AI283" s="2" t="n">
        <v>8608.38414634146</v>
      </c>
      <c r="AJ283" s="2" t="n">
        <v>1.0442E-008</v>
      </c>
      <c r="AK283" s="34" t="n">
        <f aca="false">AD283*V283/1000000000</f>
        <v>7.83586210469703E-005</v>
      </c>
      <c r="AL283" s="34" t="n">
        <f aca="false">AE283*V283/1000000000</f>
        <v>0.00387668967285011</v>
      </c>
      <c r="AM283" s="34" t="n">
        <f aca="false">AF283*V283/1000000000</f>
        <v>2.47448276990433E-005</v>
      </c>
      <c r="AN283" s="34" t="n">
        <f aca="false">AG283*V283/1000000000</f>
        <v>0.00164965517993622</v>
      </c>
      <c r="AO283" s="34" t="n">
        <f aca="false">AH283*V283/1000000000</f>
        <v>4.94896553980865</v>
      </c>
      <c r="AP283" s="35" t="n">
        <f aca="false">AJ283*AI283*EXP(P283*4)</f>
        <v>7.50866654154362E-005</v>
      </c>
      <c r="AQ283" s="36" t="n">
        <f aca="false">AK283/W283</f>
        <v>2.14681153553343E-007</v>
      </c>
      <c r="AR283" s="37" t="n">
        <f aca="false">AL283/W283</f>
        <v>1.06210675968496E-005</v>
      </c>
      <c r="AS283" s="37" t="n">
        <f aca="false">AM283/W283</f>
        <v>6.77940484905295E-008</v>
      </c>
      <c r="AT283" s="37" t="n">
        <f aca="false">AN283/W283</f>
        <v>4.51960323270197E-006</v>
      </c>
      <c r="AU283" s="37" t="n">
        <f aca="false">AO283/W283</f>
        <v>0.0135588096981059</v>
      </c>
      <c r="AV283" s="49" t="n">
        <f aca="false">AP283/W283</f>
        <v>2.0571689154914E-007</v>
      </c>
      <c r="AW283" s="39" t="n">
        <f aca="false">AK283*1000000</f>
        <v>78.3586210469703</v>
      </c>
      <c r="AX283" s="40" t="n">
        <f aca="false">AL283*1000000</f>
        <v>3876.68967285011</v>
      </c>
      <c r="AY283" s="40" t="n">
        <f aca="false">AM283*1000000</f>
        <v>24.7448276990433</v>
      </c>
      <c r="AZ283" s="40" t="n">
        <f aca="false">AN283*1000000</f>
        <v>1649.65517993622</v>
      </c>
      <c r="BA283" s="40" t="n">
        <f aca="false">AO283*1000000</f>
        <v>4948965.53980865</v>
      </c>
      <c r="BB283" s="41" t="n">
        <f aca="false">AP283*1000000</f>
        <v>75.0866654154362</v>
      </c>
      <c r="BC283" s="39" t="n">
        <f aca="false">AQ283*1000000</f>
        <v>0.214681153553343</v>
      </c>
      <c r="BD283" s="40" t="n">
        <f aca="false">AR283*1000000</f>
        <v>10.6210675968496</v>
      </c>
      <c r="BE283" s="40" t="n">
        <f aca="false">AS283*1000000</f>
        <v>0.0677940484905295</v>
      </c>
      <c r="BF283" s="40" t="n">
        <f aca="false">AT283*1000000</f>
        <v>4.51960323270197</v>
      </c>
      <c r="BG283" s="40" t="n">
        <f aca="false">AU283*1000000</f>
        <v>13558.8096981059</v>
      </c>
      <c r="BH283" s="41" t="n">
        <f aca="false">AV283*1000000</f>
        <v>0.20571689154914</v>
      </c>
      <c r="BI283" s="0" t="n">
        <v>0.1</v>
      </c>
      <c r="BJ283" s="0" t="n">
        <f aca="false">R283*BI283</f>
        <v>257.758621865034</v>
      </c>
      <c r="BK283" s="0" t="n">
        <v>0.1</v>
      </c>
      <c r="BL283" s="0" t="n">
        <f aca="false">AI283*BK283</f>
        <v>860.838414634146</v>
      </c>
      <c r="BM283" s="45" t="n">
        <v>12.16</v>
      </c>
      <c r="BN283" s="45" t="n">
        <v>601.6</v>
      </c>
      <c r="BO283" s="45" t="n">
        <v>1.92</v>
      </c>
      <c r="BP283" s="45" t="n">
        <v>256</v>
      </c>
      <c r="BQ283" s="45" t="n">
        <v>384000</v>
      </c>
      <c r="BR283" s="0" t="n">
        <f aca="false">AJ283*0.1</f>
        <v>1.0442E-009</v>
      </c>
      <c r="BS283" s="0" t="n">
        <f aca="false">((((BJ283/R283)^2)+((BM283/AD283)^2))^(1/2))*AK283</f>
        <v>3.23080871254406E-005</v>
      </c>
      <c r="BT283" s="0" t="n">
        <f aca="false">((((BJ283/R283)^2)+((BN283/AE283)^2))^(1/2))*AL283</f>
        <v>0.00159840009989022</v>
      </c>
      <c r="BU283" s="0" t="n">
        <f aca="false">((((BJ283/R283)^2)+((BO283/AF283)^2))^(1/2))*AM283</f>
        <v>5.53311168265805E-006</v>
      </c>
      <c r="BV283" s="0" t="n">
        <f aca="false">((((BJ283/R283)^2)+((BP283/AG283)^2))^(1/2))*AN283</f>
        <v>0.000680170255272433</v>
      </c>
      <c r="BW283" s="0" t="n">
        <f aca="false">((((BJ283/R283)^2)+((BQ283/AH283)^2))^(1/2))*AO283</f>
        <v>1.10662233653161</v>
      </c>
      <c r="BX283" s="46" t="n">
        <f aca="false">((((BL283/AI283)^2)+((BR283/AJ283)^2))^(1/2))*AP283</f>
        <v>1.06188580583881E-005</v>
      </c>
    </row>
    <row r="284" customFormat="false" ht="30" hidden="false" customHeight="true" outlineLevel="0" collapsed="false">
      <c r="A284" s="24" t="n">
        <v>4.68753765103547</v>
      </c>
      <c r="B284" s="24" t="n">
        <v>-74.1638257397966</v>
      </c>
      <c r="C284" s="47" t="n">
        <v>22</v>
      </c>
      <c r="D284" s="47" t="n">
        <v>34</v>
      </c>
      <c r="E284" s="47" t="n">
        <v>1937</v>
      </c>
      <c r="F284" s="27" t="s">
        <v>724</v>
      </c>
      <c r="G284" s="28" t="s">
        <v>725</v>
      </c>
      <c r="H284" s="27" t="s">
        <v>726</v>
      </c>
      <c r="I284" s="28" t="s">
        <v>727</v>
      </c>
      <c r="J284" s="28" t="s">
        <v>76</v>
      </c>
      <c r="K284" s="55"/>
      <c r="L284" s="55"/>
      <c r="M284" s="28" t="n">
        <v>1995</v>
      </c>
      <c r="N284" s="29" t="s">
        <v>67</v>
      </c>
      <c r="O284" s="29" t="s">
        <v>142</v>
      </c>
      <c r="P284" s="30" t="n">
        <v>-0.0449824446976217</v>
      </c>
      <c r="Q284" s="31" t="n">
        <v>3085.71428571429</v>
      </c>
      <c r="R284" s="31" t="n">
        <v>2577.58621865034</v>
      </c>
      <c r="S284" s="29" t="s">
        <v>69</v>
      </c>
      <c r="T284" s="29"/>
      <c r="U284" s="29"/>
      <c r="V284" s="48" t="n">
        <f aca="false">IF(S284="m3_año",R284,IF(OR(O284="CG1",O284="CG3",O284="HG2"),T284,R284))</f>
        <v>2577.58621865034</v>
      </c>
      <c r="W284" s="28" t="n">
        <v>365</v>
      </c>
      <c r="X284" s="32" t="s">
        <v>98</v>
      </c>
      <c r="Y284" s="28"/>
      <c r="Z284" s="28" t="n">
        <v>2920</v>
      </c>
      <c r="AA284" s="32" t="s">
        <v>728</v>
      </c>
      <c r="AB284" s="32"/>
      <c r="AC284" s="33" t="s">
        <v>72</v>
      </c>
      <c r="AD284" s="33" t="n">
        <f aca="false">VLOOKUP($O284,Parámetros!$B$4:$H$25,3,0)</f>
        <v>30.4</v>
      </c>
      <c r="AE284" s="33" t="n">
        <f aca="false">VLOOKUP($O284,Parámetros!$B$4:$H$25,4,0)</f>
        <v>1504</v>
      </c>
      <c r="AF284" s="33" t="n">
        <f aca="false">VLOOKUP($O284,Parámetros!$B$4:$H$25,5,0)</f>
        <v>9.6</v>
      </c>
      <c r="AG284" s="33" t="n">
        <f aca="false">VLOOKUP($O284,Parámetros!$B$4:$H$25,6,0)</f>
        <v>640</v>
      </c>
      <c r="AH284" s="33" t="n">
        <f aca="false">VLOOKUP($O284,Parámetros!$B$4:$H$25,7,0)</f>
        <v>1920000</v>
      </c>
      <c r="AI284" s="2" t="n">
        <v>8608.38414634146</v>
      </c>
      <c r="AJ284" s="2" t="n">
        <v>1.0442E-008</v>
      </c>
      <c r="AK284" s="34" t="n">
        <f aca="false">AD284*V284/1000000000</f>
        <v>7.83586210469703E-005</v>
      </c>
      <c r="AL284" s="34" t="n">
        <f aca="false">AE284*V284/1000000000</f>
        <v>0.00387668967285011</v>
      </c>
      <c r="AM284" s="34" t="n">
        <f aca="false">AF284*V284/1000000000</f>
        <v>2.47448276990433E-005</v>
      </c>
      <c r="AN284" s="34" t="n">
        <f aca="false">AG284*V284/1000000000</f>
        <v>0.00164965517993622</v>
      </c>
      <c r="AO284" s="34" t="n">
        <f aca="false">AH284*V284/1000000000</f>
        <v>4.94896553980865</v>
      </c>
      <c r="AP284" s="35" t="n">
        <f aca="false">AJ284*AI284*EXP(P284*4)</f>
        <v>7.50866654154362E-005</v>
      </c>
      <c r="AQ284" s="36" t="n">
        <f aca="false">AK284/W284</f>
        <v>2.14681153553343E-007</v>
      </c>
      <c r="AR284" s="37" t="n">
        <f aca="false">AL284/W284</f>
        <v>1.06210675968496E-005</v>
      </c>
      <c r="AS284" s="37" t="n">
        <f aca="false">AM284/W284</f>
        <v>6.77940484905295E-008</v>
      </c>
      <c r="AT284" s="37" t="n">
        <f aca="false">AN284/W284</f>
        <v>4.51960323270197E-006</v>
      </c>
      <c r="AU284" s="37" t="n">
        <f aca="false">AO284/W284</f>
        <v>0.0135588096981059</v>
      </c>
      <c r="AV284" s="49" t="n">
        <f aca="false">AP284/W284</f>
        <v>2.0571689154914E-007</v>
      </c>
      <c r="AW284" s="39" t="n">
        <f aca="false">AK284*1000000</f>
        <v>78.3586210469703</v>
      </c>
      <c r="AX284" s="40" t="n">
        <f aca="false">AL284*1000000</f>
        <v>3876.68967285011</v>
      </c>
      <c r="AY284" s="40" t="n">
        <f aca="false">AM284*1000000</f>
        <v>24.7448276990433</v>
      </c>
      <c r="AZ284" s="40" t="n">
        <f aca="false">AN284*1000000</f>
        <v>1649.65517993622</v>
      </c>
      <c r="BA284" s="40" t="n">
        <f aca="false">AO284*1000000</f>
        <v>4948965.53980865</v>
      </c>
      <c r="BB284" s="41" t="n">
        <f aca="false">AP284*1000000</f>
        <v>75.0866654154362</v>
      </c>
      <c r="BC284" s="39" t="n">
        <f aca="false">AQ284*1000000</f>
        <v>0.214681153553343</v>
      </c>
      <c r="BD284" s="40" t="n">
        <f aca="false">AR284*1000000</f>
        <v>10.6210675968496</v>
      </c>
      <c r="BE284" s="40" t="n">
        <f aca="false">AS284*1000000</f>
        <v>0.0677940484905295</v>
      </c>
      <c r="BF284" s="40" t="n">
        <f aca="false">AT284*1000000</f>
        <v>4.51960323270197</v>
      </c>
      <c r="BG284" s="40" t="n">
        <f aca="false">AU284*1000000</f>
        <v>13558.8096981059</v>
      </c>
      <c r="BH284" s="41" t="n">
        <f aca="false">AV284*1000000</f>
        <v>0.20571689154914</v>
      </c>
      <c r="BI284" s="0" t="n">
        <v>0.1</v>
      </c>
      <c r="BJ284" s="0" t="n">
        <f aca="false">R284*BI284</f>
        <v>257.758621865034</v>
      </c>
      <c r="BK284" s="0" t="n">
        <v>0.1</v>
      </c>
      <c r="BL284" s="0" t="n">
        <f aca="false">AI284*BK284</f>
        <v>860.838414634146</v>
      </c>
      <c r="BM284" s="45" t="n">
        <v>12.16</v>
      </c>
      <c r="BN284" s="45" t="n">
        <v>601.6</v>
      </c>
      <c r="BO284" s="45" t="n">
        <v>1.92</v>
      </c>
      <c r="BP284" s="45" t="n">
        <v>256</v>
      </c>
      <c r="BQ284" s="45" t="n">
        <v>384000</v>
      </c>
      <c r="BR284" s="0" t="n">
        <f aca="false">AJ284*0.1</f>
        <v>1.0442E-009</v>
      </c>
      <c r="BS284" s="0" t="n">
        <f aca="false">((((BJ284/R284)^2)+((BM284/AD284)^2))^(1/2))*AK284</f>
        <v>3.23080871254406E-005</v>
      </c>
      <c r="BT284" s="0" t="n">
        <f aca="false">((((BJ284/R284)^2)+((BN284/AE284)^2))^(1/2))*AL284</f>
        <v>0.00159840009989022</v>
      </c>
      <c r="BU284" s="0" t="n">
        <f aca="false">((((BJ284/R284)^2)+((BO284/AF284)^2))^(1/2))*AM284</f>
        <v>5.53311168265805E-006</v>
      </c>
      <c r="BV284" s="0" t="n">
        <f aca="false">((((BJ284/R284)^2)+((BP284/AG284)^2))^(1/2))*AN284</f>
        <v>0.000680170255272433</v>
      </c>
      <c r="BW284" s="0" t="n">
        <f aca="false">((((BJ284/R284)^2)+((BQ284/AH284)^2))^(1/2))*AO284</f>
        <v>1.10662233653161</v>
      </c>
      <c r="BX284" s="46" t="n">
        <f aca="false">((((BL284/AI284)^2)+((BR284/AJ284)^2))^(1/2))*AP284</f>
        <v>1.06188580583881E-005</v>
      </c>
    </row>
    <row r="285" customFormat="false" ht="30" hidden="false" customHeight="true" outlineLevel="0" collapsed="false">
      <c r="A285" s="24" t="n">
        <v>4.68753765103547</v>
      </c>
      <c r="B285" s="24" t="n">
        <v>-74.1638257397966</v>
      </c>
      <c r="C285" s="47" t="n">
        <v>22</v>
      </c>
      <c r="D285" s="47" t="n">
        <v>34</v>
      </c>
      <c r="E285" s="47" t="n">
        <v>1937</v>
      </c>
      <c r="F285" s="27" t="s">
        <v>724</v>
      </c>
      <c r="G285" s="28" t="s">
        <v>725</v>
      </c>
      <c r="H285" s="27" t="s">
        <v>726</v>
      </c>
      <c r="I285" s="28" t="s">
        <v>727</v>
      </c>
      <c r="J285" s="28" t="s">
        <v>76</v>
      </c>
      <c r="K285" s="55"/>
      <c r="L285" s="55"/>
      <c r="M285" s="28" t="n">
        <v>1996</v>
      </c>
      <c r="N285" s="29" t="s">
        <v>67</v>
      </c>
      <c r="O285" s="29" t="s">
        <v>142</v>
      </c>
      <c r="P285" s="30" t="n">
        <v>-0.0449824446976217</v>
      </c>
      <c r="Q285" s="31" t="n">
        <v>3085.71428571429</v>
      </c>
      <c r="R285" s="31" t="n">
        <v>2577.58621865034</v>
      </c>
      <c r="S285" s="29" t="s">
        <v>69</v>
      </c>
      <c r="T285" s="29"/>
      <c r="U285" s="29"/>
      <c r="V285" s="48" t="n">
        <f aca="false">IF(S285="m3_año",R285,IF(OR(O285="CG1",O285="CG3",O285="HG2"),T285,R285))</f>
        <v>2577.58621865034</v>
      </c>
      <c r="W285" s="28" t="n">
        <v>365</v>
      </c>
      <c r="X285" s="32" t="s">
        <v>98</v>
      </c>
      <c r="Y285" s="28"/>
      <c r="Z285" s="28" t="n">
        <v>2920</v>
      </c>
      <c r="AA285" s="32" t="s">
        <v>728</v>
      </c>
      <c r="AB285" s="32"/>
      <c r="AC285" s="33" t="s">
        <v>72</v>
      </c>
      <c r="AD285" s="33" t="n">
        <f aca="false">VLOOKUP($O285,Parámetros!$B$4:$H$25,3,0)</f>
        <v>30.4</v>
      </c>
      <c r="AE285" s="33" t="n">
        <f aca="false">VLOOKUP($O285,Parámetros!$B$4:$H$25,4,0)</f>
        <v>1504</v>
      </c>
      <c r="AF285" s="33" t="n">
        <f aca="false">VLOOKUP($O285,Parámetros!$B$4:$H$25,5,0)</f>
        <v>9.6</v>
      </c>
      <c r="AG285" s="33" t="n">
        <f aca="false">VLOOKUP($O285,Parámetros!$B$4:$H$25,6,0)</f>
        <v>640</v>
      </c>
      <c r="AH285" s="33" t="n">
        <f aca="false">VLOOKUP($O285,Parámetros!$B$4:$H$25,7,0)</f>
        <v>1920000</v>
      </c>
      <c r="AI285" s="2" t="n">
        <v>8608.38414634146</v>
      </c>
      <c r="AJ285" s="2" t="n">
        <v>1.0442E-008</v>
      </c>
      <c r="AK285" s="34" t="n">
        <f aca="false">AD285*V285/1000000000</f>
        <v>7.83586210469703E-005</v>
      </c>
      <c r="AL285" s="34" t="n">
        <f aca="false">AE285*V285/1000000000</f>
        <v>0.00387668967285011</v>
      </c>
      <c r="AM285" s="34" t="n">
        <f aca="false">AF285*V285/1000000000</f>
        <v>2.47448276990433E-005</v>
      </c>
      <c r="AN285" s="34" t="n">
        <f aca="false">AG285*V285/1000000000</f>
        <v>0.00164965517993622</v>
      </c>
      <c r="AO285" s="34" t="n">
        <f aca="false">AH285*V285/1000000000</f>
        <v>4.94896553980865</v>
      </c>
      <c r="AP285" s="35" t="n">
        <f aca="false">AJ285*AI285*EXP(P285*4)</f>
        <v>7.50866654154362E-005</v>
      </c>
      <c r="AQ285" s="36" t="n">
        <f aca="false">AK285/W285</f>
        <v>2.14681153553343E-007</v>
      </c>
      <c r="AR285" s="37" t="n">
        <f aca="false">AL285/W285</f>
        <v>1.06210675968496E-005</v>
      </c>
      <c r="AS285" s="37" t="n">
        <f aca="false">AM285/W285</f>
        <v>6.77940484905295E-008</v>
      </c>
      <c r="AT285" s="37" t="n">
        <f aca="false">AN285/W285</f>
        <v>4.51960323270197E-006</v>
      </c>
      <c r="AU285" s="37" t="n">
        <f aca="false">AO285/W285</f>
        <v>0.0135588096981059</v>
      </c>
      <c r="AV285" s="49" t="n">
        <f aca="false">AP285/W285</f>
        <v>2.0571689154914E-007</v>
      </c>
      <c r="AW285" s="39" t="n">
        <f aca="false">AK285*1000000</f>
        <v>78.3586210469703</v>
      </c>
      <c r="AX285" s="40" t="n">
        <f aca="false">AL285*1000000</f>
        <v>3876.68967285011</v>
      </c>
      <c r="AY285" s="40" t="n">
        <f aca="false">AM285*1000000</f>
        <v>24.7448276990433</v>
      </c>
      <c r="AZ285" s="40" t="n">
        <f aca="false">AN285*1000000</f>
        <v>1649.65517993622</v>
      </c>
      <c r="BA285" s="40" t="n">
        <f aca="false">AO285*1000000</f>
        <v>4948965.53980865</v>
      </c>
      <c r="BB285" s="41" t="n">
        <f aca="false">AP285*1000000</f>
        <v>75.0866654154362</v>
      </c>
      <c r="BC285" s="39" t="n">
        <f aca="false">AQ285*1000000</f>
        <v>0.214681153553343</v>
      </c>
      <c r="BD285" s="40" t="n">
        <f aca="false">AR285*1000000</f>
        <v>10.6210675968496</v>
      </c>
      <c r="BE285" s="40" t="n">
        <f aca="false">AS285*1000000</f>
        <v>0.0677940484905295</v>
      </c>
      <c r="BF285" s="40" t="n">
        <f aca="false">AT285*1000000</f>
        <v>4.51960323270197</v>
      </c>
      <c r="BG285" s="40" t="n">
        <f aca="false">AU285*1000000</f>
        <v>13558.8096981059</v>
      </c>
      <c r="BH285" s="41" t="n">
        <f aca="false">AV285*1000000</f>
        <v>0.20571689154914</v>
      </c>
      <c r="BI285" s="0" t="n">
        <v>0.1</v>
      </c>
      <c r="BJ285" s="0" t="n">
        <f aca="false">R285*BI285</f>
        <v>257.758621865034</v>
      </c>
      <c r="BK285" s="0" t="n">
        <v>0.1</v>
      </c>
      <c r="BL285" s="0" t="n">
        <f aca="false">AI285*BK285</f>
        <v>860.838414634146</v>
      </c>
      <c r="BM285" s="45" t="n">
        <v>12.16</v>
      </c>
      <c r="BN285" s="45" t="n">
        <v>601.6</v>
      </c>
      <c r="BO285" s="45" t="n">
        <v>1.92</v>
      </c>
      <c r="BP285" s="45" t="n">
        <v>256</v>
      </c>
      <c r="BQ285" s="45" t="n">
        <v>384000</v>
      </c>
      <c r="BR285" s="0" t="n">
        <f aca="false">AJ285*0.1</f>
        <v>1.0442E-009</v>
      </c>
      <c r="BS285" s="0" t="n">
        <f aca="false">((((BJ285/R285)^2)+((BM285/AD285)^2))^(1/2))*AK285</f>
        <v>3.23080871254406E-005</v>
      </c>
      <c r="BT285" s="0" t="n">
        <f aca="false">((((BJ285/R285)^2)+((BN285/AE285)^2))^(1/2))*AL285</f>
        <v>0.00159840009989022</v>
      </c>
      <c r="BU285" s="0" t="n">
        <f aca="false">((((BJ285/R285)^2)+((BO285/AF285)^2))^(1/2))*AM285</f>
        <v>5.53311168265805E-006</v>
      </c>
      <c r="BV285" s="0" t="n">
        <f aca="false">((((BJ285/R285)^2)+((BP285/AG285)^2))^(1/2))*AN285</f>
        <v>0.000680170255272433</v>
      </c>
      <c r="BW285" s="0" t="n">
        <f aca="false">((((BJ285/R285)^2)+((BQ285/AH285)^2))^(1/2))*AO285</f>
        <v>1.10662233653161</v>
      </c>
      <c r="BX285" s="46" t="n">
        <f aca="false">((((BL285/AI285)^2)+((BR285/AJ285)^2))^(1/2))*AP285</f>
        <v>1.06188580583881E-005</v>
      </c>
    </row>
    <row r="286" customFormat="false" ht="30" hidden="false" customHeight="true" outlineLevel="0" collapsed="false">
      <c r="A286" s="24" t="n">
        <v>4.68633922495375</v>
      </c>
      <c r="B286" s="24" t="n">
        <v>-74.0979580347336</v>
      </c>
      <c r="C286" s="47" t="n">
        <v>29</v>
      </c>
      <c r="D286" s="47" t="n">
        <v>33</v>
      </c>
      <c r="E286" s="47" t="n">
        <v>2422</v>
      </c>
      <c r="F286" s="27" t="s">
        <v>729</v>
      </c>
      <c r="G286" s="28" t="s">
        <v>730</v>
      </c>
      <c r="H286" s="27" t="s">
        <v>731</v>
      </c>
      <c r="I286" s="28" t="s">
        <v>727</v>
      </c>
      <c r="J286" s="28" t="s">
        <v>65</v>
      </c>
      <c r="K286" s="28" t="n">
        <v>40</v>
      </c>
      <c r="L286" s="28"/>
      <c r="M286" s="28" t="n">
        <v>1995</v>
      </c>
      <c r="N286" s="29" t="s">
        <v>67</v>
      </c>
      <c r="O286" s="29" t="s">
        <v>68</v>
      </c>
      <c r="P286" s="50" t="n">
        <v>0.00842863539816588</v>
      </c>
      <c r="Q286" s="31" t="n">
        <v>226759</v>
      </c>
      <c r="R286" s="31" t="n">
        <v>234534.411460896</v>
      </c>
      <c r="S286" s="29" t="s">
        <v>69</v>
      </c>
      <c r="T286" s="29"/>
      <c r="U286" s="29"/>
      <c r="V286" s="48" t="n">
        <f aca="false">IF(S286="m3_año",R286,IF(OR(O286="CG1",O286="CG3",O286="HG2"),T286,R286))</f>
        <v>234534.411460896</v>
      </c>
      <c r="W286" s="28" t="n">
        <v>365</v>
      </c>
      <c r="X286" s="32" t="s">
        <v>98</v>
      </c>
      <c r="Y286" s="28"/>
      <c r="Z286" s="28" t="n">
        <v>2920</v>
      </c>
      <c r="AA286" s="32"/>
      <c r="AB286" s="32"/>
      <c r="AC286" s="33" t="s">
        <v>72</v>
      </c>
      <c r="AD286" s="33" t="n">
        <f aca="false">VLOOKUP($O286,Parámetros!$B$4:$H$25,3,0)</f>
        <v>46.3856216091623</v>
      </c>
      <c r="AE286" s="33" t="n">
        <f aca="false">VLOOKUP($O286,Parámetros!$B$4:$H$25,4,0)</f>
        <v>1074.85364414012</v>
      </c>
      <c r="AF286" s="33" t="n">
        <f aca="false">VLOOKUP($O286,Parámetros!$B$4:$H$25,5,0)</f>
        <v>5.41099102083891</v>
      </c>
      <c r="AG286" s="33" t="n">
        <f aca="false">VLOOKUP($O286,Parámetros!$B$4:$H$25,6,0)</f>
        <v>1344</v>
      </c>
      <c r="AH286" s="33" t="n">
        <f aca="false">VLOOKUP($O286,Parámetros!$B$4:$H$25,7,0)</f>
        <v>1920000</v>
      </c>
      <c r="AI286" s="51" t="n">
        <v>226759</v>
      </c>
      <c r="AJ286" s="52" t="n">
        <v>8.8E-008</v>
      </c>
      <c r="AK286" s="34" t="n">
        <f aca="false">AD286*V286/1000000000</f>
        <v>0.0108790244643527</v>
      </c>
      <c r="AL286" s="34" t="n">
        <f aca="false">AE286*V286/1000000000</f>
        <v>0.252090166835002</v>
      </c>
      <c r="AM286" s="34" t="n">
        <f aca="false">AF286*V286/1000000000</f>
        <v>0.00126906359449265</v>
      </c>
      <c r="AN286" s="34" t="n">
        <f aca="false">AG286*V286/1000000000</f>
        <v>0.315214249003444</v>
      </c>
      <c r="AO286" s="34" t="n">
        <f aca="false">AH286*V286/1000000000</f>
        <v>450.30607000492</v>
      </c>
      <c r="AP286" s="35" t="n">
        <f aca="false">AJ286*AI286*EXP(P286*4)</f>
        <v>0.0206390282085589</v>
      </c>
      <c r="AQ286" s="36" t="n">
        <f aca="false">AK286/W286</f>
        <v>2.98055464776786E-005</v>
      </c>
      <c r="AR286" s="37" t="n">
        <f aca="false">AL286/W286</f>
        <v>0.000690657991328774</v>
      </c>
      <c r="AS286" s="37" t="n">
        <f aca="false">AM286/W286</f>
        <v>3.47688656025383E-006</v>
      </c>
      <c r="AT286" s="37" t="n">
        <f aca="false">AN286/W286</f>
        <v>0.000863600682201217</v>
      </c>
      <c r="AU286" s="37" t="n">
        <f aca="false">AO286/W286</f>
        <v>1.23371526028745</v>
      </c>
      <c r="AV286" s="49" t="n">
        <f aca="false">AP286/W286</f>
        <v>5.6545282763175E-005</v>
      </c>
      <c r="AW286" s="39" t="n">
        <f aca="false">AK286*1000000</f>
        <v>10879.0244643527</v>
      </c>
      <c r="AX286" s="40" t="n">
        <f aca="false">AL286*1000000</f>
        <v>252090.166835002</v>
      </c>
      <c r="AY286" s="40" t="n">
        <f aca="false">AM286*1000000</f>
        <v>1269.06359449265</v>
      </c>
      <c r="AZ286" s="40" t="n">
        <f aca="false">AN286*1000000</f>
        <v>315214.249003444</v>
      </c>
      <c r="BA286" s="40" t="n">
        <f aca="false">AO286*1000000</f>
        <v>450306070.00492</v>
      </c>
      <c r="BB286" s="41" t="n">
        <f aca="false">AP286*1000000</f>
        <v>20639.0282085589</v>
      </c>
      <c r="BC286" s="39" t="n">
        <f aca="false">AQ286*1000000</f>
        <v>29.8055464776786</v>
      </c>
      <c r="BD286" s="40" t="n">
        <f aca="false">AR286*1000000</f>
        <v>690.657991328774</v>
      </c>
      <c r="BE286" s="40" t="n">
        <f aca="false">AS286*1000000</f>
        <v>3.47688656025383</v>
      </c>
      <c r="BF286" s="40" t="n">
        <f aca="false">AT286*1000000</f>
        <v>863.600682201217</v>
      </c>
      <c r="BG286" s="40" t="n">
        <f aca="false">AU286*1000000</f>
        <v>1233715.26028745</v>
      </c>
      <c r="BH286" s="41" t="n">
        <f aca="false">AV286*1000000</f>
        <v>56.545282763175</v>
      </c>
      <c r="BI286" s="0" t="n">
        <v>0.1</v>
      </c>
      <c r="BJ286" s="0" t="n">
        <f aca="false">R286*BI286</f>
        <v>23453.4411460896</v>
      </c>
      <c r="BK286" s="0" t="n">
        <v>0.1</v>
      </c>
      <c r="BL286" s="0" t="n">
        <f aca="false">AI286*BK286</f>
        <v>22675.9</v>
      </c>
      <c r="BM286" s="45" t="n">
        <v>17.6498016718255</v>
      </c>
      <c r="BN286" s="45" t="n">
        <v>910.91550745518</v>
      </c>
      <c r="BO286" s="45" t="n">
        <v>5.31099102083891</v>
      </c>
      <c r="BP286" s="45" t="n">
        <v>537.6</v>
      </c>
      <c r="BQ286" s="45" t="n">
        <v>384000</v>
      </c>
      <c r="BR286" s="0" t="n">
        <f aca="false">AJ286*0.1</f>
        <v>8.8E-009</v>
      </c>
      <c r="BS286" s="0" t="n">
        <f aca="false">((((BJ286/R286)^2)+((BM286/AD286)^2))^(1/2))*AK286</f>
        <v>0.0042800554686404</v>
      </c>
      <c r="BT286" s="0" t="n">
        <f aca="false">((((BJ286/R286)^2)+((BN286/AE286)^2))^(1/2))*AL286</f>
        <v>0.215123186245906</v>
      </c>
      <c r="BU286" s="0" t="n">
        <f aca="false">((((BJ286/R286)^2)+((BO286/AF286)^2))^(1/2))*AM286</f>
        <v>0.00125205825670721</v>
      </c>
      <c r="BV286" s="0" t="n">
        <f aca="false">((((BJ286/R286)^2)+((BP286/AG286)^2))^(1/2))*AN286</f>
        <v>0.129966164334095</v>
      </c>
      <c r="BW286" s="0" t="n">
        <f aca="false">((((BJ286/R286)^2)+((BQ286/AH286)^2))^(1/2))*AO286</f>
        <v>100.691498321178</v>
      </c>
      <c r="BX286" s="46" t="n">
        <f aca="false">((((BL286/AI286)^2)+((BR286/AJ286)^2))^(1/2))*AP286</f>
        <v>0.00291879936067449</v>
      </c>
    </row>
    <row r="287" customFormat="false" ht="15" hidden="false" customHeight="true" outlineLevel="0" collapsed="false">
      <c r="A287" s="24" t="n">
        <v>4.64311005576304</v>
      </c>
      <c r="B287" s="24" t="n">
        <v>-74.1155154053369</v>
      </c>
      <c r="C287" s="47" t="n">
        <v>27</v>
      </c>
      <c r="D287" s="47" t="n">
        <v>29</v>
      </c>
      <c r="E287" s="47" t="n">
        <v>1875</v>
      </c>
      <c r="F287" s="27" t="s">
        <v>732</v>
      </c>
      <c r="G287" s="28" t="s">
        <v>733</v>
      </c>
      <c r="H287" s="27" t="s">
        <v>734</v>
      </c>
      <c r="I287" s="28" t="s">
        <v>64</v>
      </c>
      <c r="J287" s="28" t="s">
        <v>76</v>
      </c>
      <c r="K287" s="28" t="n">
        <v>2500</v>
      </c>
      <c r="L287" s="28"/>
      <c r="M287" s="28" t="n">
        <v>1995</v>
      </c>
      <c r="N287" s="29" t="s">
        <v>67</v>
      </c>
      <c r="O287" s="29" t="s">
        <v>415</v>
      </c>
      <c r="P287" s="30" t="n">
        <v>-0.0244269282468929</v>
      </c>
      <c r="Q287" s="31" t="n">
        <v>187200</v>
      </c>
      <c r="R287" s="31" t="n">
        <v>169774.290351502</v>
      </c>
      <c r="S287" s="29" t="s">
        <v>69</v>
      </c>
      <c r="T287" s="29"/>
      <c r="U287" s="29"/>
      <c r="V287" s="48" t="n">
        <f aca="false">IF(S287="m3_año",R287,IF(OR(O287="CG1",O287="CG3",O287="HG2"),T287,R287))</f>
        <v>169774.290351502</v>
      </c>
      <c r="W287" s="28" t="n">
        <v>365</v>
      </c>
      <c r="X287" s="54"/>
      <c r="Y287" s="28"/>
      <c r="Z287" s="28" t="n">
        <v>8760</v>
      </c>
      <c r="AA287" s="32" t="s">
        <v>735</v>
      </c>
      <c r="AB287" s="32"/>
      <c r="AC287" s="33" t="s">
        <v>72</v>
      </c>
      <c r="AD287" s="33" t="n">
        <f aca="false">VLOOKUP($O287,Parámetros!$B$4:$H$25,3,0)</f>
        <v>196.356974196937</v>
      </c>
      <c r="AE287" s="33" t="n">
        <f aca="false">VLOOKUP($O287,Parámetros!$B$4:$H$25,4,0)</f>
        <v>1220.72799074218</v>
      </c>
      <c r="AF287" s="33" t="n">
        <f aca="false">VLOOKUP($O287,Parámetros!$B$4:$H$25,5,0)</f>
        <v>0.1</v>
      </c>
      <c r="AG287" s="33" t="n">
        <f aca="false">VLOOKUP($O287,Parámetros!$B$4:$H$25,6,0)</f>
        <v>640</v>
      </c>
      <c r="AH287" s="33" t="n">
        <f aca="false">VLOOKUP($O287,Parámetros!$B$4:$H$25,7,0)</f>
        <v>1920000</v>
      </c>
      <c r="AI287" s="2" t="n">
        <v>2238.22222222222</v>
      </c>
      <c r="AJ287" s="2" t="n">
        <v>6.356E-007</v>
      </c>
      <c r="AK287" s="34" t="n">
        <f aca="false">AD287*V287/1000000000</f>
        <v>0.0333363659498532</v>
      </c>
      <c r="AL287" s="34" t="n">
        <f aca="false">AE287*V287/1000000000</f>
        <v>0.207248228340468</v>
      </c>
      <c r="AM287" s="34" t="n">
        <f aca="false">AF287*V287/1000000000</f>
        <v>1.69774290351502E-005</v>
      </c>
      <c r="AN287" s="34" t="n">
        <f aca="false">AG287*V287/1000000000</f>
        <v>0.108655545824961</v>
      </c>
      <c r="AO287" s="34" t="n">
        <f aca="false">AH287*V287/1000000000</f>
        <v>325.966637474884</v>
      </c>
      <c r="AP287" s="35" t="n">
        <f aca="false">AJ287*AI287*EXP(P287*4)</f>
        <v>0.00129018851410061</v>
      </c>
      <c r="AQ287" s="36" t="n">
        <f aca="false">AK287/W287</f>
        <v>9.13325094516525E-005</v>
      </c>
      <c r="AR287" s="37" t="n">
        <f aca="false">AL287/W287</f>
        <v>0.000567803365316352</v>
      </c>
      <c r="AS287" s="37" t="n">
        <f aca="false">AM287/W287</f>
        <v>4.6513504205891E-008</v>
      </c>
      <c r="AT287" s="37" t="n">
        <f aca="false">AN287/W287</f>
        <v>0.000297686426917702</v>
      </c>
      <c r="AU287" s="37" t="n">
        <f aca="false">AO287/W287</f>
        <v>0.893059280753106</v>
      </c>
      <c r="AV287" s="49" t="n">
        <f aca="false">AP287/W287</f>
        <v>3.53476305233045E-006</v>
      </c>
      <c r="AW287" s="39" t="n">
        <f aca="false">AK287*1000000</f>
        <v>33336.3659498532</v>
      </c>
      <c r="AX287" s="40" t="n">
        <f aca="false">AL287*1000000</f>
        <v>207248.228340468</v>
      </c>
      <c r="AY287" s="40" t="n">
        <f aca="false">AM287*1000000</f>
        <v>16.9774290351502</v>
      </c>
      <c r="AZ287" s="40" t="n">
        <f aca="false">AN287*1000000</f>
        <v>108655.545824961</v>
      </c>
      <c r="BA287" s="40" t="n">
        <f aca="false">AO287*1000000</f>
        <v>325966637.474884</v>
      </c>
      <c r="BB287" s="41" t="n">
        <f aca="false">AP287*1000000</f>
        <v>1290.18851410061</v>
      </c>
      <c r="BC287" s="39" t="n">
        <f aca="false">AQ287*1000000</f>
        <v>91.3325094516525</v>
      </c>
      <c r="BD287" s="40" t="n">
        <f aca="false">AR287*1000000</f>
        <v>567.803365316352</v>
      </c>
      <c r="BE287" s="40" t="n">
        <f aca="false">AS287*1000000</f>
        <v>0.046513504205891</v>
      </c>
      <c r="BF287" s="40" t="n">
        <f aca="false">AT287*1000000</f>
        <v>297.686426917702</v>
      </c>
      <c r="BG287" s="40" t="n">
        <f aca="false">AU287*1000000</f>
        <v>893059.280753106</v>
      </c>
      <c r="BH287" s="41" t="n">
        <f aca="false">AV287*1000000</f>
        <v>3.53476305233045</v>
      </c>
      <c r="BI287" s="0" t="n">
        <v>0.1</v>
      </c>
      <c r="BJ287" s="0" t="n">
        <f aca="false">R287*BI287</f>
        <v>16977.4290351502</v>
      </c>
      <c r="BK287" s="0" t="n">
        <v>0.1</v>
      </c>
      <c r="BL287" s="0" t="n">
        <f aca="false">AI287*BK287</f>
        <v>223.822222222222</v>
      </c>
      <c r="BM287" s="45" t="n">
        <v>187.562005220738</v>
      </c>
      <c r="BN287" s="45" t="n">
        <v>1012.03746873145</v>
      </c>
      <c r="BO287" s="45" t="n">
        <v>0</v>
      </c>
      <c r="BP287" s="45" t="n">
        <v>256</v>
      </c>
      <c r="BQ287" s="45" t="n">
        <v>384000</v>
      </c>
      <c r="BR287" s="0" t="n">
        <f aca="false">AJ287*0.1</f>
        <v>6.356E-008</v>
      </c>
      <c r="BS287" s="0" t="n">
        <f aca="false">((((BJ287/R287)^2)+((BM287/AD287)^2))^(1/2))*AK287</f>
        <v>0.0320172285266809</v>
      </c>
      <c r="BT287" s="0" t="n">
        <f aca="false">((((BJ287/R287)^2)+((BN287/AE287)^2))^(1/2))*AL287</f>
        <v>0.173063352099476</v>
      </c>
      <c r="BU287" s="0" t="n">
        <f aca="false">((((BJ287/R287)^2)+((BO287/AF287)^2))^(1/2))*AM287</f>
        <v>1.69774290351502E-006</v>
      </c>
      <c r="BV287" s="0" t="n">
        <f aca="false">((((BJ287/R287)^2)+((BP287/AG287)^2))^(1/2))*AN287</f>
        <v>0.0447998292245455</v>
      </c>
      <c r="BW287" s="0" t="n">
        <f aca="false">((((BJ287/R287)^2)+((BQ287/AH287)^2))^(1/2))*AO287</f>
        <v>72.8883559790871</v>
      </c>
      <c r="BX287" s="46" t="n">
        <f aca="false">((((BL287/AI287)^2)+((BR287/AJ287)^2))^(1/2))*AP287</f>
        <v>0.000182460209465908</v>
      </c>
    </row>
    <row r="288" customFormat="false" ht="15" hidden="false" customHeight="true" outlineLevel="0" collapsed="false">
      <c r="A288" s="24" t="n">
        <v>4.64311005576304</v>
      </c>
      <c r="B288" s="24" t="n">
        <v>-74.1155154053369</v>
      </c>
      <c r="C288" s="47" t="n">
        <v>27</v>
      </c>
      <c r="D288" s="47" t="n">
        <v>29</v>
      </c>
      <c r="E288" s="47" t="n">
        <v>1875</v>
      </c>
      <c r="F288" s="27" t="s">
        <v>732</v>
      </c>
      <c r="G288" s="28" t="s">
        <v>733</v>
      </c>
      <c r="H288" s="27" t="s">
        <v>734</v>
      </c>
      <c r="I288" s="28" t="s">
        <v>64</v>
      </c>
      <c r="J288" s="28" t="s">
        <v>76</v>
      </c>
      <c r="K288" s="28" t="n">
        <v>1.49</v>
      </c>
      <c r="L288" s="28"/>
      <c r="M288" s="28" t="n">
        <v>1997</v>
      </c>
      <c r="N288" s="29" t="s">
        <v>67</v>
      </c>
      <c r="O288" s="29" t="s">
        <v>415</v>
      </c>
      <c r="P288" s="30" t="n">
        <v>-0.0244269282468929</v>
      </c>
      <c r="Q288" s="31" t="n">
        <v>42432</v>
      </c>
      <c r="R288" s="31" t="n">
        <v>38482.1724796737</v>
      </c>
      <c r="S288" s="29" t="s">
        <v>69</v>
      </c>
      <c r="T288" s="29"/>
      <c r="U288" s="29"/>
      <c r="V288" s="48" t="n">
        <f aca="false">IF(S288="m3_año",R288,IF(OR(O288="CG1",O288="CG3",O288="HG2"),T288,R288))</f>
        <v>38482.1724796737</v>
      </c>
      <c r="W288" s="28" t="n">
        <v>365</v>
      </c>
      <c r="X288" s="54"/>
      <c r="Y288" s="28"/>
      <c r="Z288" s="28" t="n">
        <v>8760</v>
      </c>
      <c r="AA288" s="32" t="s">
        <v>736</v>
      </c>
      <c r="AB288" s="32"/>
      <c r="AC288" s="33" t="s">
        <v>72</v>
      </c>
      <c r="AD288" s="33" t="n">
        <f aca="false">VLOOKUP($O288,Parámetros!$B$4:$H$25,3,0)</f>
        <v>196.356974196937</v>
      </c>
      <c r="AE288" s="33" t="n">
        <f aca="false">VLOOKUP($O288,Parámetros!$B$4:$H$25,4,0)</f>
        <v>1220.72799074218</v>
      </c>
      <c r="AF288" s="33" t="n">
        <f aca="false">VLOOKUP($O288,Parámetros!$B$4:$H$25,5,0)</f>
        <v>0.1</v>
      </c>
      <c r="AG288" s="33" t="n">
        <f aca="false">VLOOKUP($O288,Parámetros!$B$4:$H$25,6,0)</f>
        <v>640</v>
      </c>
      <c r="AH288" s="33" t="n">
        <f aca="false">VLOOKUP($O288,Parámetros!$B$4:$H$25,7,0)</f>
        <v>1920000</v>
      </c>
      <c r="AI288" s="2" t="n">
        <v>2238.22222222222</v>
      </c>
      <c r="AJ288" s="2" t="n">
        <v>6.356E-007</v>
      </c>
      <c r="AK288" s="34" t="n">
        <f aca="false">AD288*V288/1000000000</f>
        <v>0.00755624294863337</v>
      </c>
      <c r="AL288" s="34" t="n">
        <f aca="false">AE288*V288/1000000000</f>
        <v>0.0469762650905061</v>
      </c>
      <c r="AM288" s="34" t="n">
        <f aca="false">AF288*V288/1000000000</f>
        <v>3.84821724796737E-006</v>
      </c>
      <c r="AN288" s="34" t="n">
        <f aca="false">AG288*V288/1000000000</f>
        <v>0.0246285903869912</v>
      </c>
      <c r="AO288" s="34" t="n">
        <f aca="false">AH288*V288/1000000000</f>
        <v>73.8857711609735</v>
      </c>
      <c r="AP288" s="35" t="n">
        <f aca="false">AJ288*AI288*EXP(P288*4)</f>
        <v>0.00129018851410061</v>
      </c>
      <c r="AQ288" s="36" t="n">
        <f aca="false">AK288/W288</f>
        <v>2.07020354757079E-005</v>
      </c>
      <c r="AR288" s="37" t="n">
        <f aca="false">AL288/W288</f>
        <v>0.000128702096138373</v>
      </c>
      <c r="AS288" s="37" t="n">
        <f aca="false">AM288/W288</f>
        <v>1.05430609533353E-008</v>
      </c>
      <c r="AT288" s="37" t="n">
        <f aca="false">AN288/W288</f>
        <v>6.74755901013457E-005</v>
      </c>
      <c r="AU288" s="37" t="n">
        <f aca="false">AO288/W288</f>
        <v>0.202426770304037</v>
      </c>
      <c r="AV288" s="49" t="n">
        <f aca="false">AP288/W288</f>
        <v>3.53476305233045E-006</v>
      </c>
      <c r="AW288" s="39" t="n">
        <f aca="false">AK288*1000000</f>
        <v>7556.24294863337</v>
      </c>
      <c r="AX288" s="40" t="n">
        <f aca="false">AL288*1000000</f>
        <v>46976.2650905061</v>
      </c>
      <c r="AY288" s="40" t="n">
        <f aca="false">AM288*1000000</f>
        <v>3.84821724796737</v>
      </c>
      <c r="AZ288" s="40" t="n">
        <f aca="false">AN288*1000000</f>
        <v>24628.5903869912</v>
      </c>
      <c r="BA288" s="40" t="n">
        <f aca="false">AO288*1000000</f>
        <v>73885771.1609735</v>
      </c>
      <c r="BB288" s="41" t="n">
        <f aca="false">AP288*1000000</f>
        <v>1290.18851410061</v>
      </c>
      <c r="BC288" s="39" t="n">
        <f aca="false">AQ288*1000000</f>
        <v>20.7020354757079</v>
      </c>
      <c r="BD288" s="40" t="n">
        <f aca="false">AR288*1000000</f>
        <v>128.702096138373</v>
      </c>
      <c r="BE288" s="40" t="n">
        <f aca="false">AS288*1000000</f>
        <v>0.0105430609533353</v>
      </c>
      <c r="BF288" s="40" t="n">
        <f aca="false">AT288*1000000</f>
        <v>67.4755901013457</v>
      </c>
      <c r="BG288" s="40" t="n">
        <f aca="false">AU288*1000000</f>
        <v>202426.770304037</v>
      </c>
      <c r="BH288" s="41" t="n">
        <f aca="false">AV288*1000000</f>
        <v>3.53476305233045</v>
      </c>
      <c r="BI288" s="0" t="n">
        <v>0.1</v>
      </c>
      <c r="BJ288" s="0" t="n">
        <f aca="false">R288*BI288</f>
        <v>3848.21724796737</v>
      </c>
      <c r="BK288" s="0" t="n">
        <v>0.1</v>
      </c>
      <c r="BL288" s="0" t="n">
        <f aca="false">AI288*BK288</f>
        <v>223.822222222222</v>
      </c>
      <c r="BM288" s="45" t="n">
        <v>187.562005220738</v>
      </c>
      <c r="BN288" s="45" t="n">
        <v>1012.03746873145</v>
      </c>
      <c r="BO288" s="45" t="n">
        <v>0</v>
      </c>
      <c r="BP288" s="45" t="n">
        <v>256</v>
      </c>
      <c r="BQ288" s="45" t="n">
        <v>384000</v>
      </c>
      <c r="BR288" s="0" t="n">
        <f aca="false">AJ288*0.1</f>
        <v>6.356E-008</v>
      </c>
      <c r="BS288" s="0" t="n">
        <f aca="false">((((BJ288/R288)^2)+((BM288/AD288)^2))^(1/2))*AK288</f>
        <v>0.00725723846604766</v>
      </c>
      <c r="BT288" s="0" t="n">
        <f aca="false">((((BJ288/R288)^2)+((BN288/AE288)^2))^(1/2))*AL288</f>
        <v>0.0392276931425478</v>
      </c>
      <c r="BU288" s="0" t="n">
        <f aca="false">((((BJ288/R288)^2)+((BO288/AF288)^2))^(1/2))*AM288</f>
        <v>3.84821724796737E-007</v>
      </c>
      <c r="BV288" s="0" t="n">
        <f aca="false">((((BJ288/R288)^2)+((BP288/AG288)^2))^(1/2))*AN288</f>
        <v>0.0101546279575636</v>
      </c>
      <c r="BW288" s="0" t="n">
        <f aca="false">((((BJ288/R288)^2)+((BQ288/AH288)^2))^(1/2))*AO288</f>
        <v>16.521360688593</v>
      </c>
      <c r="BX288" s="46" t="n">
        <f aca="false">((((BL288/AI288)^2)+((BR288/AJ288)^2))^(1/2))*AP288</f>
        <v>0.000182460209465908</v>
      </c>
    </row>
    <row r="289" customFormat="false" ht="15" hidden="false" customHeight="true" outlineLevel="0" collapsed="false">
      <c r="A289" s="24" t="n">
        <v>4.64311005576304</v>
      </c>
      <c r="B289" s="24" t="n">
        <v>-74.1155154053369</v>
      </c>
      <c r="C289" s="47" t="n">
        <v>27</v>
      </c>
      <c r="D289" s="47" t="n">
        <v>29</v>
      </c>
      <c r="E289" s="47" t="n">
        <v>1875</v>
      </c>
      <c r="F289" s="27" t="s">
        <v>732</v>
      </c>
      <c r="G289" s="28" t="s">
        <v>733</v>
      </c>
      <c r="H289" s="27" t="s">
        <v>734</v>
      </c>
      <c r="I289" s="28" t="s">
        <v>64</v>
      </c>
      <c r="J289" s="28" t="s">
        <v>76</v>
      </c>
      <c r="K289" s="28" t="n">
        <v>1.49</v>
      </c>
      <c r="L289" s="28"/>
      <c r="M289" s="28" t="n">
        <v>1997</v>
      </c>
      <c r="N289" s="29" t="s">
        <v>67</v>
      </c>
      <c r="O289" s="29" t="s">
        <v>415</v>
      </c>
      <c r="P289" s="30" t="n">
        <v>-0.0244269282468929</v>
      </c>
      <c r="Q289" s="31" t="n">
        <v>42432</v>
      </c>
      <c r="R289" s="31" t="n">
        <v>38482.1724796737</v>
      </c>
      <c r="S289" s="29" t="s">
        <v>69</v>
      </c>
      <c r="T289" s="29"/>
      <c r="U289" s="29"/>
      <c r="V289" s="48" t="n">
        <f aca="false">IF(S289="m3_año",R289,IF(OR(O289="CG1",O289="CG3",O289="HG2"),T289,R289))</f>
        <v>38482.1724796737</v>
      </c>
      <c r="W289" s="28" t="n">
        <v>365</v>
      </c>
      <c r="X289" s="54"/>
      <c r="Y289" s="28"/>
      <c r="Z289" s="28" t="n">
        <v>8760</v>
      </c>
      <c r="AA289" s="32" t="s">
        <v>736</v>
      </c>
      <c r="AB289" s="32"/>
      <c r="AC289" s="33" t="s">
        <v>72</v>
      </c>
      <c r="AD289" s="33" t="n">
        <f aca="false">VLOOKUP($O289,Parámetros!$B$4:$H$25,3,0)</f>
        <v>196.356974196937</v>
      </c>
      <c r="AE289" s="33" t="n">
        <f aca="false">VLOOKUP($O289,Parámetros!$B$4:$H$25,4,0)</f>
        <v>1220.72799074218</v>
      </c>
      <c r="AF289" s="33" t="n">
        <f aca="false">VLOOKUP($O289,Parámetros!$B$4:$H$25,5,0)</f>
        <v>0.1</v>
      </c>
      <c r="AG289" s="33" t="n">
        <f aca="false">VLOOKUP($O289,Parámetros!$B$4:$H$25,6,0)</f>
        <v>640</v>
      </c>
      <c r="AH289" s="33" t="n">
        <f aca="false">VLOOKUP($O289,Parámetros!$B$4:$H$25,7,0)</f>
        <v>1920000</v>
      </c>
      <c r="AI289" s="2" t="n">
        <v>2238.22222222222</v>
      </c>
      <c r="AJ289" s="2" t="n">
        <v>6.356E-007</v>
      </c>
      <c r="AK289" s="34" t="n">
        <f aca="false">AD289*V289/1000000000</f>
        <v>0.00755624294863337</v>
      </c>
      <c r="AL289" s="34" t="n">
        <f aca="false">AE289*V289/1000000000</f>
        <v>0.0469762650905061</v>
      </c>
      <c r="AM289" s="34" t="n">
        <f aca="false">AF289*V289/1000000000</f>
        <v>3.84821724796737E-006</v>
      </c>
      <c r="AN289" s="34" t="n">
        <f aca="false">AG289*V289/1000000000</f>
        <v>0.0246285903869912</v>
      </c>
      <c r="AO289" s="34" t="n">
        <f aca="false">AH289*V289/1000000000</f>
        <v>73.8857711609735</v>
      </c>
      <c r="AP289" s="35" t="n">
        <f aca="false">AJ289*AI289*EXP(P289*4)</f>
        <v>0.00129018851410061</v>
      </c>
      <c r="AQ289" s="36" t="n">
        <f aca="false">AK289/W289</f>
        <v>2.07020354757079E-005</v>
      </c>
      <c r="AR289" s="37" t="n">
        <f aca="false">AL289/W289</f>
        <v>0.000128702096138373</v>
      </c>
      <c r="AS289" s="37" t="n">
        <f aca="false">AM289/W289</f>
        <v>1.05430609533353E-008</v>
      </c>
      <c r="AT289" s="37" t="n">
        <f aca="false">AN289/W289</f>
        <v>6.74755901013457E-005</v>
      </c>
      <c r="AU289" s="37" t="n">
        <f aca="false">AO289/W289</f>
        <v>0.202426770304037</v>
      </c>
      <c r="AV289" s="49" t="n">
        <f aca="false">AP289/W289</f>
        <v>3.53476305233045E-006</v>
      </c>
      <c r="AW289" s="39" t="n">
        <f aca="false">AK289*1000000</f>
        <v>7556.24294863337</v>
      </c>
      <c r="AX289" s="40" t="n">
        <f aca="false">AL289*1000000</f>
        <v>46976.2650905061</v>
      </c>
      <c r="AY289" s="40" t="n">
        <f aca="false">AM289*1000000</f>
        <v>3.84821724796737</v>
      </c>
      <c r="AZ289" s="40" t="n">
        <f aca="false">AN289*1000000</f>
        <v>24628.5903869912</v>
      </c>
      <c r="BA289" s="40" t="n">
        <f aca="false">AO289*1000000</f>
        <v>73885771.1609735</v>
      </c>
      <c r="BB289" s="41" t="n">
        <f aca="false">AP289*1000000</f>
        <v>1290.18851410061</v>
      </c>
      <c r="BC289" s="39" t="n">
        <f aca="false">AQ289*1000000</f>
        <v>20.7020354757079</v>
      </c>
      <c r="BD289" s="40" t="n">
        <f aca="false">AR289*1000000</f>
        <v>128.702096138373</v>
      </c>
      <c r="BE289" s="40" t="n">
        <f aca="false">AS289*1000000</f>
        <v>0.0105430609533353</v>
      </c>
      <c r="BF289" s="40" t="n">
        <f aca="false">AT289*1000000</f>
        <v>67.4755901013457</v>
      </c>
      <c r="BG289" s="40" t="n">
        <f aca="false">AU289*1000000</f>
        <v>202426.770304037</v>
      </c>
      <c r="BH289" s="41" t="n">
        <f aca="false">AV289*1000000</f>
        <v>3.53476305233045</v>
      </c>
      <c r="BI289" s="0" t="n">
        <v>0.1</v>
      </c>
      <c r="BJ289" s="0" t="n">
        <f aca="false">R289*BI289</f>
        <v>3848.21724796737</v>
      </c>
      <c r="BK289" s="0" t="n">
        <v>0.1</v>
      </c>
      <c r="BL289" s="0" t="n">
        <f aca="false">AI289*BK289</f>
        <v>223.822222222222</v>
      </c>
      <c r="BM289" s="45" t="n">
        <v>187.562005220738</v>
      </c>
      <c r="BN289" s="45" t="n">
        <v>1012.03746873145</v>
      </c>
      <c r="BO289" s="45" t="n">
        <v>0</v>
      </c>
      <c r="BP289" s="45" t="n">
        <v>256</v>
      </c>
      <c r="BQ289" s="45" t="n">
        <v>384000</v>
      </c>
      <c r="BR289" s="0" t="n">
        <f aca="false">AJ289*0.1</f>
        <v>6.356E-008</v>
      </c>
      <c r="BS289" s="0" t="n">
        <f aca="false">((((BJ289/R289)^2)+((BM289/AD289)^2))^(1/2))*AK289</f>
        <v>0.00725723846604766</v>
      </c>
      <c r="BT289" s="0" t="n">
        <f aca="false">((((BJ289/R289)^2)+((BN289/AE289)^2))^(1/2))*AL289</f>
        <v>0.0392276931425478</v>
      </c>
      <c r="BU289" s="0" t="n">
        <f aca="false">((((BJ289/R289)^2)+((BO289/AF289)^2))^(1/2))*AM289</f>
        <v>3.84821724796737E-007</v>
      </c>
      <c r="BV289" s="0" t="n">
        <f aca="false">((((BJ289/R289)^2)+((BP289/AG289)^2))^(1/2))*AN289</f>
        <v>0.0101546279575636</v>
      </c>
      <c r="BW289" s="0" t="n">
        <f aca="false">((((BJ289/R289)^2)+((BQ289/AH289)^2))^(1/2))*AO289</f>
        <v>16.521360688593</v>
      </c>
      <c r="BX289" s="46" t="n">
        <f aca="false">((((BL289/AI289)^2)+((BR289/AJ289)^2))^(1/2))*AP289</f>
        <v>0.000182460209465908</v>
      </c>
    </row>
    <row r="290" customFormat="false" ht="15" hidden="false" customHeight="true" outlineLevel="0" collapsed="false">
      <c r="A290" s="24" t="n">
        <v>4.64311005576304</v>
      </c>
      <c r="B290" s="24" t="n">
        <v>-74.1155154053369</v>
      </c>
      <c r="C290" s="47" t="n">
        <v>27</v>
      </c>
      <c r="D290" s="47" t="n">
        <v>29</v>
      </c>
      <c r="E290" s="47" t="n">
        <v>1875</v>
      </c>
      <c r="F290" s="27" t="s">
        <v>732</v>
      </c>
      <c r="G290" s="28" t="s">
        <v>733</v>
      </c>
      <c r="H290" s="27" t="s">
        <v>734</v>
      </c>
      <c r="I290" s="28" t="s">
        <v>64</v>
      </c>
      <c r="J290" s="28" t="s">
        <v>76</v>
      </c>
      <c r="K290" s="28" t="n">
        <v>1.49</v>
      </c>
      <c r="L290" s="28"/>
      <c r="M290" s="28" t="n">
        <v>1997</v>
      </c>
      <c r="N290" s="29" t="s">
        <v>67</v>
      </c>
      <c r="O290" s="29" t="s">
        <v>415</v>
      </c>
      <c r="P290" s="30" t="n">
        <v>-0.0244269282468929</v>
      </c>
      <c r="Q290" s="31" t="n">
        <v>3468</v>
      </c>
      <c r="R290" s="31" t="n">
        <v>3145.17755843487</v>
      </c>
      <c r="S290" s="29" t="s">
        <v>69</v>
      </c>
      <c r="T290" s="29"/>
      <c r="U290" s="29"/>
      <c r="V290" s="48" t="n">
        <f aca="false">IF(S290="m3_año",R290,IF(OR(O290="CG1",O290="CG3",O290="HG2"),T290,R290))</f>
        <v>3145.17755843487</v>
      </c>
      <c r="W290" s="28" t="n">
        <v>365</v>
      </c>
      <c r="X290" s="63"/>
      <c r="Y290" s="28"/>
      <c r="Z290" s="28" t="n">
        <v>0</v>
      </c>
      <c r="AA290" s="32" t="s">
        <v>737</v>
      </c>
      <c r="AB290" s="32"/>
      <c r="AC290" s="33" t="s">
        <v>72</v>
      </c>
      <c r="AD290" s="33" t="n">
        <f aca="false">VLOOKUP($O290,Parámetros!$B$4:$H$25,3,0)</f>
        <v>196.356974196937</v>
      </c>
      <c r="AE290" s="33" t="n">
        <f aca="false">VLOOKUP($O290,Parámetros!$B$4:$H$25,4,0)</f>
        <v>1220.72799074218</v>
      </c>
      <c r="AF290" s="33" t="n">
        <f aca="false">VLOOKUP($O290,Parámetros!$B$4:$H$25,5,0)</f>
        <v>0.1</v>
      </c>
      <c r="AG290" s="33" t="n">
        <f aca="false">VLOOKUP($O290,Parámetros!$B$4:$H$25,6,0)</f>
        <v>640</v>
      </c>
      <c r="AH290" s="33" t="n">
        <f aca="false">VLOOKUP($O290,Parámetros!$B$4:$H$25,7,0)</f>
        <v>1920000</v>
      </c>
      <c r="AI290" s="2" t="n">
        <v>2238.22222222222</v>
      </c>
      <c r="AJ290" s="2" t="n">
        <v>6.356E-007</v>
      </c>
      <c r="AK290" s="34" t="n">
        <f aca="false">AD290*V290/1000000000</f>
        <v>0.000617577548686381</v>
      </c>
      <c r="AL290" s="34" t="n">
        <f aca="false">AE290*V290/1000000000</f>
        <v>0.00383940628143559</v>
      </c>
      <c r="AM290" s="34" t="n">
        <f aca="false">AF290*V290/1000000000</f>
        <v>3.14517755843487E-007</v>
      </c>
      <c r="AN290" s="34" t="n">
        <f aca="false">AG290*V290/1000000000</f>
        <v>0.00201291363739832</v>
      </c>
      <c r="AO290" s="34" t="n">
        <f aca="false">AH290*V290/1000000000</f>
        <v>6.03874091219495</v>
      </c>
      <c r="AP290" s="35" t="n">
        <f aca="false">AJ290*AI290*EXP(P290*4)</f>
        <v>0.00129018851410061</v>
      </c>
      <c r="AQ290" s="36" t="n">
        <f aca="false">AK290/W290</f>
        <v>1.69199328407228E-006</v>
      </c>
      <c r="AR290" s="37" t="n">
        <f aca="false">AL290/W290</f>
        <v>1.05189213190016E-005</v>
      </c>
      <c r="AS290" s="37" t="n">
        <f aca="false">AM290/W290</f>
        <v>8.61692481762978E-010</v>
      </c>
      <c r="AT290" s="37" t="n">
        <f aca="false">AN290/W290</f>
        <v>5.51483188328306E-006</v>
      </c>
      <c r="AU290" s="37" t="n">
        <f aca="false">AO290/W290</f>
        <v>0.0165444956498492</v>
      </c>
      <c r="AV290" s="49" t="n">
        <f aca="false">AP290/W290</f>
        <v>3.53476305233045E-006</v>
      </c>
      <c r="AW290" s="39" t="n">
        <f aca="false">AK290*1000000</f>
        <v>617.577548686381</v>
      </c>
      <c r="AX290" s="40" t="n">
        <f aca="false">AL290*1000000</f>
        <v>3839.40628143559</v>
      </c>
      <c r="AY290" s="40" t="n">
        <f aca="false">AM290*1000000</f>
        <v>0.314517755843487</v>
      </c>
      <c r="AZ290" s="40" t="n">
        <f aca="false">AN290*1000000</f>
        <v>2012.91363739832</v>
      </c>
      <c r="BA290" s="40" t="n">
        <f aca="false">AO290*1000000</f>
        <v>6038740.91219495</v>
      </c>
      <c r="BB290" s="41" t="n">
        <f aca="false">AP290*1000000</f>
        <v>1290.18851410061</v>
      </c>
      <c r="BC290" s="39" t="n">
        <f aca="false">AQ290*1000000</f>
        <v>1.69199328407228</v>
      </c>
      <c r="BD290" s="40" t="n">
        <f aca="false">AR290*1000000</f>
        <v>10.5189213190016</v>
      </c>
      <c r="BE290" s="40" t="n">
        <f aca="false">AS290*1000000</f>
        <v>0.000861692481762978</v>
      </c>
      <c r="BF290" s="40" t="n">
        <f aca="false">AT290*1000000</f>
        <v>5.51483188328306</v>
      </c>
      <c r="BG290" s="40" t="n">
        <f aca="false">AU290*1000000</f>
        <v>16544.4956498492</v>
      </c>
      <c r="BH290" s="41" t="n">
        <f aca="false">AV290*1000000</f>
        <v>3.53476305233045</v>
      </c>
      <c r="BI290" s="0" t="n">
        <v>0.1</v>
      </c>
      <c r="BJ290" s="0" t="n">
        <f aca="false">R290*BI290</f>
        <v>314.517755843487</v>
      </c>
      <c r="BK290" s="0" t="n">
        <v>0.1</v>
      </c>
      <c r="BL290" s="0" t="n">
        <f aca="false">AI290*BK290</f>
        <v>223.822222222222</v>
      </c>
      <c r="BM290" s="45" t="n">
        <v>187.562005220738</v>
      </c>
      <c r="BN290" s="45" t="n">
        <v>1012.03746873145</v>
      </c>
      <c r="BO290" s="45" t="n">
        <v>0</v>
      </c>
      <c r="BP290" s="45" t="n">
        <v>256</v>
      </c>
      <c r="BQ290" s="45" t="n">
        <v>384000</v>
      </c>
      <c r="BR290" s="0" t="n">
        <f aca="false">AJ290*0.1</f>
        <v>6.356E-008</v>
      </c>
      <c r="BS290" s="0" t="n">
        <f aca="false">((((BJ290/R290)^2)+((BM290/AD290)^2))^(1/2))*AK290</f>
        <v>0.000593139682321202</v>
      </c>
      <c r="BT290" s="0" t="n">
        <f aca="false">((((BJ290/R290)^2)+((BN290/AE290)^2))^(1/2))*AL290</f>
        <v>0.003206109535689</v>
      </c>
      <c r="BU290" s="0" t="n">
        <f aca="false">((((BJ290/R290)^2)+((BO290/AF290)^2))^(1/2))*AM290</f>
        <v>3.14517755843487E-008</v>
      </c>
      <c r="BV290" s="0" t="n">
        <f aca="false">((((BJ290/R290)^2)+((BP290/AG290)^2))^(1/2))*AN290</f>
        <v>0.000829945554223951</v>
      </c>
      <c r="BW290" s="0" t="n">
        <f aca="false">((((BJ290/R290)^2)+((BQ290/AH290)^2))^(1/2))*AO290</f>
        <v>1.3503035178177</v>
      </c>
      <c r="BX290" s="46" t="n">
        <f aca="false">((((BL290/AI290)^2)+((BR290/AJ290)^2))^(1/2))*AP290</f>
        <v>0.000182460209465908</v>
      </c>
    </row>
    <row r="291" customFormat="false" ht="15" hidden="false" customHeight="true" outlineLevel="0" collapsed="false">
      <c r="A291" s="24" t="n">
        <v>4.64611111111111</v>
      </c>
      <c r="B291" s="24" t="n">
        <v>-74.1141666666667</v>
      </c>
      <c r="C291" s="47" t="n">
        <v>27</v>
      </c>
      <c r="D291" s="47" t="n">
        <v>29</v>
      </c>
      <c r="E291" s="47" t="n">
        <v>1875</v>
      </c>
      <c r="F291" s="27" t="s">
        <v>738</v>
      </c>
      <c r="G291" s="28" t="s">
        <v>739</v>
      </c>
      <c r="H291" s="27" t="s">
        <v>740</v>
      </c>
      <c r="I291" s="28" t="s">
        <v>64</v>
      </c>
      <c r="J291" s="28" t="s">
        <v>76</v>
      </c>
      <c r="K291" s="28" t="n">
        <v>15</v>
      </c>
      <c r="L291" s="28"/>
      <c r="M291" s="28" t="n">
        <v>1998</v>
      </c>
      <c r="N291" s="29" t="s">
        <v>67</v>
      </c>
      <c r="O291" s="29" t="s">
        <v>145</v>
      </c>
      <c r="P291" s="56" t="n">
        <v>0.00426891489573758</v>
      </c>
      <c r="Q291" s="31" t="n">
        <v>52000</v>
      </c>
      <c r="R291" s="31" t="n">
        <v>52895.558665428</v>
      </c>
      <c r="S291" s="29" t="s">
        <v>69</v>
      </c>
      <c r="T291" s="29"/>
      <c r="U291" s="29"/>
      <c r="V291" s="48" t="n">
        <f aca="false">IF(S291="m3_año",R291,IF(OR(O291="CG1",O291="CG3",O291="HG2"),T291,R291))</f>
        <v>52895.558665428</v>
      </c>
      <c r="W291" s="28" t="n">
        <v>365</v>
      </c>
      <c r="X291" s="54"/>
      <c r="Y291" s="28"/>
      <c r="Z291" s="28" t="n">
        <v>8760</v>
      </c>
      <c r="AA291" s="32" t="s">
        <v>741</v>
      </c>
      <c r="AB291" s="32"/>
      <c r="AC291" s="33" t="s">
        <v>72</v>
      </c>
      <c r="AD291" s="33" t="n">
        <f aca="false">VLOOKUP($O291,Parámetros!$B$4:$H$25,3,0)</f>
        <v>196.356974196937</v>
      </c>
      <c r="AE291" s="33" t="n">
        <f aca="false">VLOOKUP($O291,Parámetros!$B$4:$H$25,4,0)</f>
        <v>1220.72799074218</v>
      </c>
      <c r="AF291" s="33" t="n">
        <f aca="false">VLOOKUP($O291,Parámetros!$B$4:$H$25,5,0)</f>
        <v>69.6558973259153</v>
      </c>
      <c r="AG291" s="33" t="n">
        <f aca="false">VLOOKUP($O291,Parámetros!$B$4:$H$25,6,0)</f>
        <v>640</v>
      </c>
      <c r="AH291" s="33" t="n">
        <f aca="false">VLOOKUP($O291,Parámetros!$B$4:$H$25,7,0)</f>
        <v>1920000</v>
      </c>
      <c r="AI291" s="2" t="n">
        <v>8608.38414634146</v>
      </c>
      <c r="AJ291" s="2" t="n">
        <v>1.0442E-008</v>
      </c>
      <c r="AK291" s="34" t="n">
        <f aca="false">AD291*V291/1000000000</f>
        <v>0.010386411848</v>
      </c>
      <c r="AL291" s="34" t="n">
        <f aca="false">AE291*V291/1000000000</f>
        <v>0.064571089048833</v>
      </c>
      <c r="AM291" s="34" t="n">
        <f aca="false">AF291*V291/1000000000</f>
        <v>0.00368448760339598</v>
      </c>
      <c r="AN291" s="34" t="n">
        <f aca="false">AG291*V291/1000000000</f>
        <v>0.0338531575458739</v>
      </c>
      <c r="AO291" s="34" t="n">
        <f aca="false">AH291*V291/1000000000</f>
        <v>101.559472637622</v>
      </c>
      <c r="AP291" s="35" t="n">
        <f aca="false">AJ291*AI291*EXP(P291*4)</f>
        <v>9.14368366124371E-005</v>
      </c>
      <c r="AQ291" s="36" t="n">
        <f aca="false">AK291/W291</f>
        <v>2.84559228712329E-005</v>
      </c>
      <c r="AR291" s="37" t="n">
        <f aca="false">AL291/W291</f>
        <v>0.000176907093284474</v>
      </c>
      <c r="AS291" s="37" t="n">
        <f aca="false">AM291/W291</f>
        <v>1.00944865846465E-005</v>
      </c>
      <c r="AT291" s="37" t="n">
        <f aca="false">AN291/W291</f>
        <v>9.27483768380107E-005</v>
      </c>
      <c r="AU291" s="37" t="n">
        <f aca="false">AO291/W291</f>
        <v>0.278245130514032</v>
      </c>
      <c r="AV291" s="49" t="n">
        <f aca="false">AP291/W291</f>
        <v>2.50511881129965E-007</v>
      </c>
      <c r="AW291" s="39" t="n">
        <f aca="false">AK291*1000000</f>
        <v>10386.411848</v>
      </c>
      <c r="AX291" s="40" t="n">
        <f aca="false">AL291*1000000</f>
        <v>64571.089048833</v>
      </c>
      <c r="AY291" s="40" t="n">
        <f aca="false">AM291*1000000</f>
        <v>3684.48760339598</v>
      </c>
      <c r="AZ291" s="40" t="n">
        <f aca="false">AN291*1000000</f>
        <v>33853.1575458739</v>
      </c>
      <c r="BA291" s="40" t="n">
        <f aca="false">AO291*1000000</f>
        <v>101559472.637622</v>
      </c>
      <c r="BB291" s="41" t="n">
        <f aca="false">AP291*1000000</f>
        <v>91.4368366124372</v>
      </c>
      <c r="BC291" s="39" t="n">
        <f aca="false">AQ291*1000000</f>
        <v>28.4559228712329</v>
      </c>
      <c r="BD291" s="40" t="n">
        <f aca="false">AR291*1000000</f>
        <v>176.907093284474</v>
      </c>
      <c r="BE291" s="40" t="n">
        <f aca="false">AS291*1000000</f>
        <v>10.0944865846465</v>
      </c>
      <c r="BF291" s="40" t="n">
        <f aca="false">AT291*1000000</f>
        <v>92.7483768380107</v>
      </c>
      <c r="BG291" s="40" t="n">
        <f aca="false">AU291*1000000</f>
        <v>278245.130514032</v>
      </c>
      <c r="BH291" s="41" t="n">
        <f aca="false">AV291*1000000</f>
        <v>0.250511881129965</v>
      </c>
      <c r="BI291" s="0" t="n">
        <v>0.1</v>
      </c>
      <c r="BJ291" s="0" t="n">
        <f aca="false">R291*BI291</f>
        <v>5289.5558665428</v>
      </c>
      <c r="BK291" s="0" t="n">
        <v>0.1</v>
      </c>
      <c r="BL291" s="0" t="n">
        <f aca="false">AI291*BK291</f>
        <v>860.838414634146</v>
      </c>
      <c r="BM291" s="45" t="n">
        <v>187.562005220738</v>
      </c>
      <c r="BN291" s="45" t="n">
        <v>1012.03746873145</v>
      </c>
      <c r="BO291" s="45" t="n">
        <v>69.5558973259153</v>
      </c>
      <c r="BP291" s="45" t="n">
        <v>256</v>
      </c>
      <c r="BQ291" s="45" t="n">
        <v>384000</v>
      </c>
      <c r="BR291" s="0" t="n">
        <f aca="false">AJ291*0.1</f>
        <v>1.0442E-009</v>
      </c>
      <c r="BS291" s="0" t="n">
        <f aca="false">((((BJ291/R291)^2)+((BM291/AD291)^2))^(1/2))*AK291</f>
        <v>0.00997541610293929</v>
      </c>
      <c r="BT291" s="0" t="n">
        <f aca="false">((((BJ291/R291)^2)+((BN291/AE291)^2))^(1/2))*AL291</f>
        <v>0.0539203119321562</v>
      </c>
      <c r="BU291" s="0" t="n">
        <f aca="false">((((BJ291/R291)^2)+((BO291/AF291)^2))^(1/2))*AM291</f>
        <v>0.00369760094682217</v>
      </c>
      <c r="BV291" s="0" t="n">
        <f aca="false">((((BJ291/R291)^2)+((BP291/AG291)^2))^(1/2))*AN291</f>
        <v>0.0139580144322314</v>
      </c>
      <c r="BW291" s="0" t="n">
        <f aca="false">((((BJ291/R291)^2)+((BQ291/AH291)^2))^(1/2))*AO291</f>
        <v>22.7093884576752</v>
      </c>
      <c r="BX291" s="46" t="n">
        <f aca="false">((((BL291/AI291)^2)+((BR291/AJ291)^2))^(1/2))*AP291</f>
        <v>1.29311214437801E-005</v>
      </c>
    </row>
    <row r="292" customFormat="false" ht="15" hidden="false" customHeight="true" outlineLevel="0" collapsed="false">
      <c r="A292" s="24" t="n">
        <v>4.64178080527323</v>
      </c>
      <c r="B292" s="24" t="n">
        <v>-74.119656524696</v>
      </c>
      <c r="C292" s="47" t="n">
        <v>27</v>
      </c>
      <c r="D292" s="47" t="n">
        <v>29</v>
      </c>
      <c r="E292" s="47" t="n">
        <v>1875</v>
      </c>
      <c r="F292" s="27" t="s">
        <v>742</v>
      </c>
      <c r="G292" s="28" t="s">
        <v>743</v>
      </c>
      <c r="H292" s="27" t="s">
        <v>744</v>
      </c>
      <c r="I292" s="28" t="s">
        <v>64</v>
      </c>
      <c r="J292" s="28" t="s">
        <v>65</v>
      </c>
      <c r="K292" s="28" t="n">
        <v>60</v>
      </c>
      <c r="L292" s="28"/>
      <c r="M292" s="28" t="n">
        <v>1963</v>
      </c>
      <c r="N292" s="29" t="s">
        <v>67</v>
      </c>
      <c r="O292" s="29" t="s">
        <v>68</v>
      </c>
      <c r="P292" s="30" t="n">
        <v>-0.0848513586021754</v>
      </c>
      <c r="Q292" s="31" t="n">
        <v>44473</v>
      </c>
      <c r="R292" s="31" t="n">
        <v>31673.3878735185</v>
      </c>
      <c r="S292" s="29" t="s">
        <v>69</v>
      </c>
      <c r="T292" s="29"/>
      <c r="U292" s="29"/>
      <c r="V292" s="48" t="n">
        <f aca="false">IF(S292="m3_año",R292,IF(OR(O292="CG1",O292="CG3",O292="HG2"),T292,R292))</f>
        <v>31673.3878735185</v>
      </c>
      <c r="W292" s="28" t="n">
        <v>365</v>
      </c>
      <c r="X292" s="54"/>
      <c r="Y292" s="28"/>
      <c r="Z292" s="28" t="n">
        <v>8760</v>
      </c>
      <c r="AA292" s="32" t="s">
        <v>745</v>
      </c>
      <c r="AB292" s="32"/>
      <c r="AC292" s="33" t="s">
        <v>72</v>
      </c>
      <c r="AD292" s="33" t="n">
        <f aca="false">VLOOKUP($O292,Parámetros!$B$4:$H$25,3,0)</f>
        <v>46.3856216091623</v>
      </c>
      <c r="AE292" s="33" t="n">
        <f aca="false">VLOOKUP($O292,Parámetros!$B$4:$H$25,4,0)</f>
        <v>1074.85364414012</v>
      </c>
      <c r="AF292" s="33" t="n">
        <f aca="false">VLOOKUP($O292,Parámetros!$B$4:$H$25,5,0)</f>
        <v>5.41099102083891</v>
      </c>
      <c r="AG292" s="33" t="n">
        <f aca="false">VLOOKUP($O292,Parámetros!$B$4:$H$25,6,0)</f>
        <v>1344</v>
      </c>
      <c r="AH292" s="33" t="n">
        <f aca="false">VLOOKUP($O292,Parámetros!$B$4:$H$25,7,0)</f>
        <v>1920000</v>
      </c>
      <c r="AI292" s="2" t="n">
        <v>30259</v>
      </c>
      <c r="AJ292" s="2" t="n">
        <v>7.6726E-006</v>
      </c>
      <c r="AK292" s="34" t="n">
        <f aca="false">AD292*V292/1000000000</f>
        <v>0.00146918978498126</v>
      </c>
      <c r="AL292" s="34" t="n">
        <f aca="false">AE292*V292/1000000000</f>
        <v>0.0340442563781148</v>
      </c>
      <c r="AM292" s="34" t="n">
        <f aca="false">AF292*V292/1000000000</f>
        <v>0.000171384417383157</v>
      </c>
      <c r="AN292" s="34" t="n">
        <f aca="false">AG292*V292/1000000000</f>
        <v>0.0425690333020089</v>
      </c>
      <c r="AO292" s="34" t="n">
        <f aca="false">AH292*V292/1000000000</f>
        <v>60.8129047171555</v>
      </c>
      <c r="AP292" s="35" t="n">
        <f aca="false">AJ292*AI292*EXP(P292*4)</f>
        <v>0.165346581926619</v>
      </c>
      <c r="AQ292" s="36" t="n">
        <f aca="false">AK292/W292</f>
        <v>4.02517749309934E-006</v>
      </c>
      <c r="AR292" s="37" t="n">
        <f aca="false">AL292/W292</f>
        <v>9.32719352825064E-005</v>
      </c>
      <c r="AS292" s="37" t="n">
        <f aca="false">AM292/W292</f>
        <v>4.6954634899495E-007</v>
      </c>
      <c r="AT292" s="37" t="n">
        <f aca="false">AN292/W292</f>
        <v>0.000116627488498654</v>
      </c>
      <c r="AU292" s="37" t="n">
        <f aca="false">AO292/W292</f>
        <v>0.166610697855221</v>
      </c>
      <c r="AV292" s="49" t="n">
        <f aca="false">AP292/W292</f>
        <v>0.000453004334045531</v>
      </c>
      <c r="AW292" s="39" t="n">
        <f aca="false">AK292*1000000</f>
        <v>1469.18978498126</v>
      </c>
      <c r="AX292" s="40" t="n">
        <f aca="false">AL292*1000000</f>
        <v>34044.2563781148</v>
      </c>
      <c r="AY292" s="40" t="n">
        <f aca="false">AM292*1000000</f>
        <v>171.384417383157</v>
      </c>
      <c r="AZ292" s="40" t="n">
        <f aca="false">AN292*1000000</f>
        <v>42569.0333020089</v>
      </c>
      <c r="BA292" s="40" t="n">
        <f aca="false">AO292*1000000</f>
        <v>60812904.7171555</v>
      </c>
      <c r="BB292" s="41" t="n">
        <f aca="false">AP292*1000000</f>
        <v>165346.581926619</v>
      </c>
      <c r="BC292" s="39" t="n">
        <f aca="false">AQ292*1000000</f>
        <v>4.02517749309934</v>
      </c>
      <c r="BD292" s="40" t="n">
        <f aca="false">AR292*1000000</f>
        <v>93.2719352825064</v>
      </c>
      <c r="BE292" s="40" t="n">
        <f aca="false">AS292*1000000</f>
        <v>0.46954634899495</v>
      </c>
      <c r="BF292" s="40" t="n">
        <f aca="false">AT292*1000000</f>
        <v>116.627488498654</v>
      </c>
      <c r="BG292" s="40" t="n">
        <f aca="false">AU292*1000000</f>
        <v>166610.697855221</v>
      </c>
      <c r="BH292" s="41" t="n">
        <f aca="false">AV292*1000000</f>
        <v>453.004334045531</v>
      </c>
      <c r="BI292" s="0" t="n">
        <v>0.1</v>
      </c>
      <c r="BJ292" s="0" t="n">
        <f aca="false">R292*BI292</f>
        <v>3167.33878735185</v>
      </c>
      <c r="BK292" s="0" t="n">
        <v>0.1</v>
      </c>
      <c r="BL292" s="0" t="n">
        <f aca="false">AI292*BK292</f>
        <v>3025.9</v>
      </c>
      <c r="BM292" s="45" t="n">
        <v>17.6498016718255</v>
      </c>
      <c r="BN292" s="45" t="n">
        <v>910.91550745518</v>
      </c>
      <c r="BO292" s="45" t="n">
        <v>5.31099102083891</v>
      </c>
      <c r="BP292" s="45" t="n">
        <v>537.6</v>
      </c>
      <c r="BQ292" s="45" t="n">
        <v>384000</v>
      </c>
      <c r="BR292" s="0" t="n">
        <f aca="false">AJ292*0.1</f>
        <v>7.6726E-007</v>
      </c>
      <c r="BS292" s="0" t="n">
        <f aca="false">((((BJ292/R292)^2)+((BM292/AD292)^2))^(1/2))*AK292</f>
        <v>0.000578012651252347</v>
      </c>
      <c r="BT292" s="0" t="n">
        <f aca="false">((((BJ292/R292)^2)+((BN292/AE292)^2))^(1/2))*AL292</f>
        <v>0.0290519419990946</v>
      </c>
      <c r="BU292" s="0" t="n">
        <f aca="false">((((BJ292/R292)^2)+((BO292/AF292)^2))^(1/2))*AM292</f>
        <v>0.000169087881637108</v>
      </c>
      <c r="BV292" s="0" t="n">
        <f aca="false">((((BJ292/R292)^2)+((BP292/AG292)^2))^(1/2))*AN292</f>
        <v>0.0175516620684618</v>
      </c>
      <c r="BW292" s="0" t="n">
        <f aca="false">((((BJ292/R292)^2)+((BQ292/AH292)^2))^(1/2))*AO292</f>
        <v>13.5981788856777</v>
      </c>
      <c r="BX292" s="46" t="n">
        <f aca="false">((((BL292/AI292)^2)+((BR292/AJ292)^2))^(1/2))*AP292</f>
        <v>0.0233835378652658</v>
      </c>
    </row>
    <row r="293" customFormat="false" ht="15" hidden="false" customHeight="true" outlineLevel="0" collapsed="false">
      <c r="A293" s="24" t="n">
        <v>4.64178080527323</v>
      </c>
      <c r="B293" s="24" t="n">
        <v>-74.119656524696</v>
      </c>
      <c r="C293" s="47" t="n">
        <v>27</v>
      </c>
      <c r="D293" s="47" t="n">
        <v>29</v>
      </c>
      <c r="E293" s="47" t="n">
        <v>1875</v>
      </c>
      <c r="F293" s="27" t="s">
        <v>742</v>
      </c>
      <c r="G293" s="28" t="s">
        <v>743</v>
      </c>
      <c r="H293" s="27" t="s">
        <v>744</v>
      </c>
      <c r="I293" s="28" t="s">
        <v>64</v>
      </c>
      <c r="J293" s="28" t="s">
        <v>65</v>
      </c>
      <c r="K293" s="28" t="n">
        <v>30</v>
      </c>
      <c r="L293" s="28"/>
      <c r="M293" s="28" t="n">
        <v>1996</v>
      </c>
      <c r="N293" s="29" t="s">
        <v>67</v>
      </c>
      <c r="O293" s="29" t="s">
        <v>68</v>
      </c>
      <c r="P293" s="30" t="n">
        <v>-0.0848513586021754</v>
      </c>
      <c r="Q293" s="31" t="n">
        <v>29640</v>
      </c>
      <c r="R293" s="31" t="n">
        <v>21109.4195707753</v>
      </c>
      <c r="S293" s="29" t="s">
        <v>69</v>
      </c>
      <c r="T293" s="29"/>
      <c r="U293" s="29"/>
      <c r="V293" s="48" t="n">
        <f aca="false">IF(S293="m3_año",R293,IF(OR(O293="CG1",O293="CG3",O293="HG2"),T293,R293))</f>
        <v>21109.4195707753</v>
      </c>
      <c r="W293" s="28" t="n">
        <v>365</v>
      </c>
      <c r="X293" s="54"/>
      <c r="Y293" s="28"/>
      <c r="Z293" s="28" t="n">
        <v>8760</v>
      </c>
      <c r="AA293" s="32" t="s">
        <v>745</v>
      </c>
      <c r="AB293" s="32"/>
      <c r="AC293" s="33" t="s">
        <v>72</v>
      </c>
      <c r="AD293" s="33" t="n">
        <f aca="false">VLOOKUP($O293,Parámetros!$B$4:$H$25,3,0)</f>
        <v>46.3856216091623</v>
      </c>
      <c r="AE293" s="33" t="n">
        <f aca="false">VLOOKUP($O293,Parámetros!$B$4:$H$25,4,0)</f>
        <v>1074.85364414012</v>
      </c>
      <c r="AF293" s="33" t="n">
        <f aca="false">VLOOKUP($O293,Parámetros!$B$4:$H$25,5,0)</f>
        <v>5.41099102083891</v>
      </c>
      <c r="AG293" s="33" t="n">
        <f aca="false">VLOOKUP($O293,Parámetros!$B$4:$H$25,6,0)</f>
        <v>1344</v>
      </c>
      <c r="AH293" s="33" t="n">
        <f aca="false">VLOOKUP($O293,Parámetros!$B$4:$H$25,7,0)</f>
        <v>1920000</v>
      </c>
      <c r="AI293" s="2" t="n">
        <v>30259</v>
      </c>
      <c r="AJ293" s="2" t="n">
        <v>7.6726E-006</v>
      </c>
      <c r="AK293" s="34" t="n">
        <f aca="false">AD293*V293/1000000000</f>
        <v>0.000979173548599028</v>
      </c>
      <c r="AL293" s="34" t="n">
        <f aca="false">AE293*V293/1000000000</f>
        <v>0.0226895365513306</v>
      </c>
      <c r="AM293" s="34" t="n">
        <f aca="false">AF293*V293/1000000000</f>
        <v>0.000114222879752586</v>
      </c>
      <c r="AN293" s="34" t="n">
        <f aca="false">AG293*V293/1000000000</f>
        <v>0.028371059903122</v>
      </c>
      <c r="AO293" s="34" t="n">
        <f aca="false">AH293*V293/1000000000</f>
        <v>40.5300855758886</v>
      </c>
      <c r="AP293" s="35" t="n">
        <f aca="false">AJ293*AI293*EXP(P293*4)</f>
        <v>0.165346581926619</v>
      </c>
      <c r="AQ293" s="36" t="n">
        <f aca="false">AK293/W293</f>
        <v>2.68266725643569E-006</v>
      </c>
      <c r="AR293" s="37" t="n">
        <f aca="false">AL293/W293</f>
        <v>6.21631138392619E-005</v>
      </c>
      <c r="AS293" s="37" t="n">
        <f aca="false">AM293/W293</f>
        <v>3.12939396582428E-007</v>
      </c>
      <c r="AT293" s="37" t="n">
        <f aca="false">AN293/W293</f>
        <v>7.77289312414301E-005</v>
      </c>
      <c r="AU293" s="37" t="n">
        <f aca="false">AO293/W293</f>
        <v>0.1110413303449</v>
      </c>
      <c r="AV293" s="49" t="n">
        <f aca="false">AP293/W293</f>
        <v>0.000453004334045531</v>
      </c>
      <c r="AW293" s="39" t="n">
        <f aca="false">AK293*1000000</f>
        <v>979.173548599028</v>
      </c>
      <c r="AX293" s="40" t="n">
        <f aca="false">AL293*1000000</f>
        <v>22689.5365513306</v>
      </c>
      <c r="AY293" s="40" t="n">
        <f aca="false">AM293*1000000</f>
        <v>114.222879752586</v>
      </c>
      <c r="AZ293" s="40" t="n">
        <f aca="false">AN293*1000000</f>
        <v>28371.059903122</v>
      </c>
      <c r="BA293" s="40" t="n">
        <f aca="false">AO293*1000000</f>
        <v>40530085.5758886</v>
      </c>
      <c r="BB293" s="41" t="n">
        <f aca="false">AP293*1000000</f>
        <v>165346.581926619</v>
      </c>
      <c r="BC293" s="39" t="n">
        <f aca="false">AQ293*1000000</f>
        <v>2.68266725643569</v>
      </c>
      <c r="BD293" s="40" t="n">
        <f aca="false">AR293*1000000</f>
        <v>62.1631138392619</v>
      </c>
      <c r="BE293" s="40" t="n">
        <f aca="false">AS293*1000000</f>
        <v>0.312939396582428</v>
      </c>
      <c r="BF293" s="40" t="n">
        <f aca="false">AT293*1000000</f>
        <v>77.7289312414302</v>
      </c>
      <c r="BG293" s="40" t="n">
        <f aca="false">AU293*1000000</f>
        <v>111041.3303449</v>
      </c>
      <c r="BH293" s="41" t="n">
        <f aca="false">AV293*1000000</f>
        <v>453.004334045531</v>
      </c>
      <c r="BI293" s="0" t="n">
        <v>0.1</v>
      </c>
      <c r="BJ293" s="0" t="n">
        <f aca="false">R293*BI293</f>
        <v>2110.94195707753</v>
      </c>
      <c r="BK293" s="0" t="n">
        <v>0.1</v>
      </c>
      <c r="BL293" s="0" t="n">
        <f aca="false">AI293*BK293</f>
        <v>3025.9</v>
      </c>
      <c r="BM293" s="45" t="n">
        <v>17.6498016718255</v>
      </c>
      <c r="BN293" s="45" t="n">
        <v>910.91550745518</v>
      </c>
      <c r="BO293" s="45" t="n">
        <v>5.31099102083891</v>
      </c>
      <c r="BP293" s="45" t="n">
        <v>537.6</v>
      </c>
      <c r="BQ293" s="45" t="n">
        <v>384000</v>
      </c>
      <c r="BR293" s="0" t="n">
        <f aca="false">AJ293*0.1</f>
        <v>7.6726E-007</v>
      </c>
      <c r="BS293" s="0" t="n">
        <f aca="false">((((BJ293/R293)^2)+((BM293/AD293)^2))^(1/2))*AK293</f>
        <v>0.000385229127405832</v>
      </c>
      <c r="BT293" s="0" t="n">
        <f aca="false">((((BJ293/R293)^2)+((BN293/AE293)^2))^(1/2))*AL293</f>
        <v>0.019362299841548</v>
      </c>
      <c r="BU293" s="0" t="n">
        <f aca="false">((((BJ293/R293)^2)+((BO293/AF293)^2))^(1/2))*AM293</f>
        <v>0.000112692303458816</v>
      </c>
      <c r="BV293" s="0" t="n">
        <f aca="false">((((BJ293/R293)^2)+((BP293/AG293)^2))^(1/2))*AN293</f>
        <v>0.0116976876691298</v>
      </c>
      <c r="BW293" s="0" t="n">
        <f aca="false">((((BJ293/R293)^2)+((BQ293/AH293)^2))^(1/2))*AO293</f>
        <v>9.06280264815706</v>
      </c>
      <c r="BX293" s="46" t="n">
        <f aca="false">((((BL293/AI293)^2)+((BR293/AJ293)^2))^(1/2))*AP293</f>
        <v>0.0233835378652658</v>
      </c>
    </row>
    <row r="294" customFormat="false" ht="30" hidden="false" customHeight="true" outlineLevel="0" collapsed="false">
      <c r="A294" s="24" t="n">
        <v>4.64569444444444</v>
      </c>
      <c r="B294" s="24" t="n">
        <v>-74.1208444444444</v>
      </c>
      <c r="C294" s="47" t="n">
        <v>27</v>
      </c>
      <c r="D294" s="47" t="n">
        <v>29</v>
      </c>
      <c r="E294" s="47" t="n">
        <v>1875</v>
      </c>
      <c r="F294" s="27" t="s">
        <v>746</v>
      </c>
      <c r="G294" s="28" t="s">
        <v>747</v>
      </c>
      <c r="H294" s="27" t="s">
        <v>748</v>
      </c>
      <c r="I294" s="28" t="s">
        <v>64</v>
      </c>
      <c r="J294" s="28" t="s">
        <v>65</v>
      </c>
      <c r="K294" s="28" t="n">
        <v>200</v>
      </c>
      <c r="L294" s="28"/>
      <c r="M294" s="28" t="n">
        <v>1978</v>
      </c>
      <c r="N294" s="29" t="s">
        <v>67</v>
      </c>
      <c r="O294" s="29" t="s">
        <v>108</v>
      </c>
      <c r="P294" s="30" t="n">
        <v>-0.00204304144087953</v>
      </c>
      <c r="Q294" s="31" t="n">
        <v>211120</v>
      </c>
      <c r="R294" s="31" t="n">
        <v>209401.722949265</v>
      </c>
      <c r="S294" s="29" t="s">
        <v>69</v>
      </c>
      <c r="T294" s="29"/>
      <c r="U294" s="29"/>
      <c r="V294" s="48" t="n">
        <f aca="false">IF(S294="m3_año",R294,IF(OR(O294="CG1",O294="CG3",O294="HG2"),T294,R294))</f>
        <v>209401.722949265</v>
      </c>
      <c r="W294" s="28" t="n">
        <v>365</v>
      </c>
      <c r="X294" s="54"/>
      <c r="Y294" s="28"/>
      <c r="Z294" s="28" t="n">
        <v>8760</v>
      </c>
      <c r="AA294" s="32" t="s">
        <v>749</v>
      </c>
      <c r="AB294" s="32"/>
      <c r="AC294" s="33" t="s">
        <v>72</v>
      </c>
      <c r="AD294" s="33" t="n">
        <f aca="false">VLOOKUP($O294,Parámetros!$B$4:$H$25,3,0)</f>
        <v>589.42211574465</v>
      </c>
      <c r="AE294" s="33" t="n">
        <f aca="false">VLOOKUP($O294,Parámetros!$B$4:$H$25,4,0)</f>
        <v>6395.37711993333</v>
      </c>
      <c r="AF294" s="33" t="n">
        <f aca="false">VLOOKUP($O294,Parámetros!$B$4:$H$25,5,0)</f>
        <v>22.4256162208741</v>
      </c>
      <c r="AG294" s="33" t="n">
        <f aca="false">VLOOKUP($O294,Parámetros!$B$4:$H$25,6,0)</f>
        <v>1344</v>
      </c>
      <c r="AH294" s="33" t="n">
        <f aca="false">VLOOKUP($O294,Parámetros!$B$4:$H$25,7,0)</f>
        <v>1920000</v>
      </c>
      <c r="AI294" s="51" t="n">
        <v>211120</v>
      </c>
      <c r="AJ294" s="52" t="n">
        <v>8.8E-008</v>
      </c>
      <c r="AK294" s="34" t="n">
        <f aca="false">AD294*V294/1000000000</f>
        <v>0.123426006581331</v>
      </c>
      <c r="AL294" s="34" t="n">
        <f aca="false">AE294*V294/1000000000</f>
        <v>1.33920298782435</v>
      </c>
      <c r="AM294" s="34" t="n">
        <f aca="false">AF294*V294/1000000000</f>
        <v>0.00469596267485002</v>
      </c>
      <c r="AN294" s="34" t="n">
        <f aca="false">AG294*V294/1000000000</f>
        <v>0.281435915643812</v>
      </c>
      <c r="AO294" s="34" t="n">
        <f aca="false">AH294*V294/1000000000</f>
        <v>402.051308062589</v>
      </c>
      <c r="AP294" s="35" t="n">
        <f aca="false">AJ294*AI294*EXP(P294*4)</f>
        <v>0.0184273516195353</v>
      </c>
      <c r="AQ294" s="36" t="n">
        <f aca="false">AK294/W294</f>
        <v>0.000338153442688578</v>
      </c>
      <c r="AR294" s="37" t="n">
        <f aca="false">AL294/W294</f>
        <v>0.00366904928171054</v>
      </c>
      <c r="AS294" s="37" t="n">
        <f aca="false">AM294/W294</f>
        <v>1.28656511639727E-005</v>
      </c>
      <c r="AT294" s="37" t="n">
        <f aca="false">AN294/W294</f>
        <v>0.000771057303133732</v>
      </c>
      <c r="AU294" s="37" t="n">
        <f aca="false">AO294/W294</f>
        <v>1.10151043304819</v>
      </c>
      <c r="AV294" s="49" t="n">
        <f aca="false">AP294/W294</f>
        <v>5.0485894848042E-005</v>
      </c>
      <c r="AW294" s="39" t="n">
        <f aca="false">AK294*1000000</f>
        <v>123426.006581331</v>
      </c>
      <c r="AX294" s="40" t="n">
        <f aca="false">AL294*1000000</f>
        <v>1339202.98782435</v>
      </c>
      <c r="AY294" s="40" t="n">
        <f aca="false">AM294*1000000</f>
        <v>4695.96267485002</v>
      </c>
      <c r="AZ294" s="40" t="n">
        <f aca="false">AN294*1000000</f>
        <v>281435.915643812</v>
      </c>
      <c r="BA294" s="40" t="n">
        <f aca="false">AO294*1000000</f>
        <v>402051308.062589</v>
      </c>
      <c r="BB294" s="41" t="n">
        <f aca="false">AP294*1000000</f>
        <v>18427.3516195353</v>
      </c>
      <c r="BC294" s="39" t="n">
        <f aca="false">AQ294*1000000</f>
        <v>338.153442688578</v>
      </c>
      <c r="BD294" s="40" t="n">
        <f aca="false">AR294*1000000</f>
        <v>3669.04928171054</v>
      </c>
      <c r="BE294" s="40" t="n">
        <f aca="false">AS294*1000000</f>
        <v>12.8656511639727</v>
      </c>
      <c r="BF294" s="40" t="n">
        <f aca="false">AT294*1000000</f>
        <v>771.057303133732</v>
      </c>
      <c r="BG294" s="40" t="n">
        <f aca="false">AU294*1000000</f>
        <v>1101510.43304819</v>
      </c>
      <c r="BH294" s="41" t="n">
        <f aca="false">AV294*1000000</f>
        <v>50.485894848042</v>
      </c>
      <c r="BI294" s="0" t="n">
        <v>0.1</v>
      </c>
      <c r="BJ294" s="0" t="n">
        <f aca="false">R294*BI294</f>
        <v>20940.1722949265</v>
      </c>
      <c r="BK294" s="0" t="n">
        <v>0.1</v>
      </c>
      <c r="BL294" s="0" t="n">
        <f aca="false">AI294*BK294</f>
        <v>21112</v>
      </c>
      <c r="BM294" s="45" t="n">
        <v>491.492522079561</v>
      </c>
      <c r="BN294" s="45" t="n">
        <v>4911.75996922289</v>
      </c>
      <c r="BO294" s="45" t="n">
        <v>16.2785205146239</v>
      </c>
      <c r="BP294" s="45" t="n">
        <v>537.6</v>
      </c>
      <c r="BQ294" s="45" t="n">
        <v>384000</v>
      </c>
      <c r="BR294" s="0" t="n">
        <f aca="false">AJ294*0.1</f>
        <v>8.8E-009</v>
      </c>
      <c r="BS294" s="0" t="n">
        <f aca="false">((((BJ294/R294)^2)+((BM294/AD294)^2))^(1/2))*AK294</f>
        <v>0.103656831729065</v>
      </c>
      <c r="BT294" s="0" t="n">
        <f aca="false">((((BJ294/R294)^2)+((BN294/AE294)^2))^(1/2))*AL294</f>
        <v>1.03721293134019</v>
      </c>
      <c r="BU294" s="0" t="n">
        <f aca="false">((((BJ294/R294)^2)+((BO294/AF294)^2))^(1/2))*AM294</f>
        <v>0.00344094447389236</v>
      </c>
      <c r="BV294" s="0" t="n">
        <f aca="false">((((BJ294/R294)^2)+((BP294/AG294)^2))^(1/2))*AN294</f>
        <v>0.116039000704186</v>
      </c>
      <c r="BW294" s="0" t="n">
        <f aca="false">((((BJ294/R294)^2)+((BQ294/AH294)^2))^(1/2))*AO294</f>
        <v>89.9014055270658</v>
      </c>
      <c r="BX294" s="46" t="n">
        <f aca="false">((((BL294/AI294)^2)+((BR294/AJ294)^2))^(1/2))*AP294</f>
        <v>0.00260602105789647</v>
      </c>
    </row>
    <row r="295" customFormat="false" ht="30" hidden="false" customHeight="true" outlineLevel="0" collapsed="false">
      <c r="A295" s="24" t="n">
        <v>4.63969413828073</v>
      </c>
      <c r="B295" s="24" t="n">
        <v>-74.1204164295043</v>
      </c>
      <c r="C295" s="47" t="n">
        <v>27</v>
      </c>
      <c r="D295" s="47" t="n">
        <v>28</v>
      </c>
      <c r="E295" s="47" t="n">
        <v>1862</v>
      </c>
      <c r="F295" s="27" t="s">
        <v>750</v>
      </c>
      <c r="G295" s="28" t="s">
        <v>751</v>
      </c>
      <c r="H295" s="27" t="s">
        <v>752</v>
      </c>
      <c r="I295" s="28" t="s">
        <v>64</v>
      </c>
      <c r="J295" s="28" t="s">
        <v>65</v>
      </c>
      <c r="K295" s="28" t="n">
        <v>40</v>
      </c>
      <c r="L295" s="28"/>
      <c r="M295" s="28" t="n">
        <v>1958</v>
      </c>
      <c r="N295" s="29" t="s">
        <v>67</v>
      </c>
      <c r="O295" s="29" t="s">
        <v>68</v>
      </c>
      <c r="P295" s="50" t="n">
        <v>0.0119278052318739</v>
      </c>
      <c r="Q295" s="31" t="n">
        <v>882</v>
      </c>
      <c r="R295" s="31" t="n">
        <v>925.101329514909</v>
      </c>
      <c r="S295" s="29" t="s">
        <v>69</v>
      </c>
      <c r="T295" s="29"/>
      <c r="U295" s="29"/>
      <c r="V295" s="48" t="n">
        <f aca="false">IF(S295="m3_año",R295,IF(OR(O295="CG1",O295="CG3",O295="HG2"),T295,R295))</f>
        <v>925.101329514909</v>
      </c>
      <c r="W295" s="28" t="n">
        <v>365</v>
      </c>
      <c r="X295" s="54"/>
      <c r="Y295" s="28"/>
      <c r="Z295" s="28" t="n">
        <v>8760</v>
      </c>
      <c r="AA295" s="32" t="s">
        <v>753</v>
      </c>
      <c r="AB295" s="32"/>
      <c r="AC295" s="33" t="s">
        <v>72</v>
      </c>
      <c r="AD295" s="33" t="n">
        <f aca="false">VLOOKUP($O295,Parámetros!$B$4:$H$25,3,0)</f>
        <v>46.3856216091623</v>
      </c>
      <c r="AE295" s="33" t="n">
        <f aca="false">VLOOKUP($O295,Parámetros!$B$4:$H$25,4,0)</f>
        <v>1074.85364414012</v>
      </c>
      <c r="AF295" s="33" t="n">
        <f aca="false">VLOOKUP($O295,Parámetros!$B$4:$H$25,5,0)</f>
        <v>5.41099102083891</v>
      </c>
      <c r="AG295" s="33" t="n">
        <f aca="false">VLOOKUP($O295,Parámetros!$B$4:$H$25,6,0)</f>
        <v>1344</v>
      </c>
      <c r="AH295" s="33" t="n">
        <f aca="false">VLOOKUP($O295,Parámetros!$B$4:$H$25,7,0)</f>
        <v>1920000</v>
      </c>
      <c r="AI295" s="2" t="n">
        <v>8608.38414634146</v>
      </c>
      <c r="AJ295" s="2" t="n">
        <v>1.0442E-008</v>
      </c>
      <c r="AK295" s="34" t="n">
        <f aca="false">AD295*V295/1000000000</f>
        <v>4.29114002210115E-005</v>
      </c>
      <c r="AL295" s="34" t="n">
        <f aca="false">AE295*V295/1000000000</f>
        <v>0.00099434853522797</v>
      </c>
      <c r="AM295" s="34" t="n">
        <f aca="false">AF295*V295/1000000000</f>
        <v>5.00571498737131E-006</v>
      </c>
      <c r="AN295" s="34" t="n">
        <f aca="false">AG295*V295/1000000000</f>
        <v>0.00124333618686804</v>
      </c>
      <c r="AO295" s="34" t="n">
        <f aca="false">AH295*V295/1000000000</f>
        <v>1.77619455266863</v>
      </c>
      <c r="AP295" s="35" t="n">
        <f aca="false">AJ295*AI295*EXP(P295*4)</f>
        <v>9.42814054365594E-005</v>
      </c>
      <c r="AQ295" s="36" t="n">
        <f aca="false">AK295/W295</f>
        <v>1.17565480057566E-007</v>
      </c>
      <c r="AR295" s="37" t="n">
        <f aca="false">AL295/W295</f>
        <v>2.72424256226841E-006</v>
      </c>
      <c r="AS295" s="37" t="n">
        <f aca="false">AM295/W295</f>
        <v>1.37142876366337E-008</v>
      </c>
      <c r="AT295" s="37" t="n">
        <f aca="false">AN295/W295</f>
        <v>3.40640051196723E-006</v>
      </c>
      <c r="AU295" s="37" t="n">
        <f aca="false">AO295/W295</f>
        <v>0.00486628644566747</v>
      </c>
      <c r="AV295" s="49" t="n">
        <f aca="false">AP295/W295</f>
        <v>2.58305220374135E-007</v>
      </c>
      <c r="AW295" s="39" t="n">
        <f aca="false">AK295*1000000</f>
        <v>42.9114002210115</v>
      </c>
      <c r="AX295" s="40" t="n">
        <f aca="false">AL295*1000000</f>
        <v>994.34853522797</v>
      </c>
      <c r="AY295" s="40" t="n">
        <f aca="false">AM295*1000000</f>
        <v>5.00571498737131</v>
      </c>
      <c r="AZ295" s="40" t="n">
        <f aca="false">AN295*1000000</f>
        <v>1243.33618686804</v>
      </c>
      <c r="BA295" s="40" t="n">
        <f aca="false">AO295*1000000</f>
        <v>1776194.55266863</v>
      </c>
      <c r="BB295" s="41" t="n">
        <f aca="false">AP295*1000000</f>
        <v>94.2814054365595</v>
      </c>
      <c r="BC295" s="39" t="n">
        <f aca="false">AQ295*1000000</f>
        <v>0.117565480057566</v>
      </c>
      <c r="BD295" s="40" t="n">
        <f aca="false">AR295*1000000</f>
        <v>2.72424256226841</v>
      </c>
      <c r="BE295" s="40" t="n">
        <f aca="false">AS295*1000000</f>
        <v>0.0137142876366337</v>
      </c>
      <c r="BF295" s="40" t="n">
        <f aca="false">AT295*1000000</f>
        <v>3.40640051196723</v>
      </c>
      <c r="BG295" s="40" t="n">
        <f aca="false">AU295*1000000</f>
        <v>4866.28644566747</v>
      </c>
      <c r="BH295" s="41" t="n">
        <f aca="false">AV295*1000000</f>
        <v>0.258305220374135</v>
      </c>
      <c r="BI295" s="0" t="n">
        <v>0.1</v>
      </c>
      <c r="BJ295" s="0" t="n">
        <f aca="false">R295*BI295</f>
        <v>92.5101329514909</v>
      </c>
      <c r="BK295" s="0" t="n">
        <v>0.1</v>
      </c>
      <c r="BL295" s="0" t="n">
        <f aca="false">AI295*BK295</f>
        <v>860.838414634146</v>
      </c>
      <c r="BM295" s="45" t="n">
        <v>17.6498016718255</v>
      </c>
      <c r="BN295" s="45" t="n">
        <v>910.91550745518</v>
      </c>
      <c r="BO295" s="45" t="n">
        <v>5.31099102083891</v>
      </c>
      <c r="BP295" s="45" t="n">
        <v>537.6</v>
      </c>
      <c r="BQ295" s="45" t="n">
        <v>384000</v>
      </c>
      <c r="BR295" s="0" t="n">
        <f aca="false">AJ295*0.1</f>
        <v>1.0442E-009</v>
      </c>
      <c r="BS295" s="0" t="n">
        <f aca="false">((((BJ295/R295)^2)+((BM295/AD295)^2))^(1/2))*AK295</f>
        <v>1.68823200816182E-005</v>
      </c>
      <c r="BT295" s="0" t="n">
        <f aca="false">((((BJ295/R295)^2)+((BN295/AE295)^2))^(1/2))*AL295</f>
        <v>0.000848535378522704</v>
      </c>
      <c r="BU295" s="0" t="n">
        <f aca="false">((((BJ295/R295)^2)+((BO295/AF295)^2))^(1/2))*AM295</f>
        <v>4.93863885770588E-006</v>
      </c>
      <c r="BV295" s="0" t="n">
        <f aca="false">((((BJ295/R295)^2)+((BP295/AG295)^2))^(1/2))*AN295</f>
        <v>0.000512640642660962</v>
      </c>
      <c r="BW295" s="0" t="n">
        <f aca="false">((((BJ295/R295)^2)+((BQ295/AH295)^2))^(1/2))*AO295</f>
        <v>0.397169176103188</v>
      </c>
      <c r="BX295" s="46" t="n">
        <f aca="false">((((BL295/AI295)^2)+((BR295/AJ295)^2))^(1/2))*AP295</f>
        <v>1.33334042247979E-005</v>
      </c>
    </row>
    <row r="296" customFormat="false" ht="30" hidden="false" customHeight="true" outlineLevel="0" collapsed="false">
      <c r="A296" s="24" t="n">
        <v>4.63969413828073</v>
      </c>
      <c r="B296" s="24" t="n">
        <v>-74.1204164295043</v>
      </c>
      <c r="C296" s="47" t="n">
        <v>27</v>
      </c>
      <c r="D296" s="47" t="n">
        <v>28</v>
      </c>
      <c r="E296" s="47" t="n">
        <v>1862</v>
      </c>
      <c r="F296" s="27" t="s">
        <v>750</v>
      </c>
      <c r="G296" s="28" t="s">
        <v>751</v>
      </c>
      <c r="H296" s="27" t="s">
        <v>752</v>
      </c>
      <c r="I296" s="28" t="s">
        <v>64</v>
      </c>
      <c r="J296" s="28" t="s">
        <v>65</v>
      </c>
      <c r="K296" s="28" t="n">
        <v>50.97</v>
      </c>
      <c r="L296" s="28"/>
      <c r="M296" s="28" t="n">
        <v>1983</v>
      </c>
      <c r="N296" s="29" t="s">
        <v>67</v>
      </c>
      <c r="O296" s="29" t="s">
        <v>68</v>
      </c>
      <c r="P296" s="50" t="n">
        <v>0.0119278052318739</v>
      </c>
      <c r="Q296" s="31" t="n">
        <v>1323</v>
      </c>
      <c r="R296" s="31" t="n">
        <v>1387.65199427236</v>
      </c>
      <c r="S296" s="29" t="s">
        <v>69</v>
      </c>
      <c r="T296" s="29"/>
      <c r="U296" s="29"/>
      <c r="V296" s="48" t="n">
        <f aca="false">IF(S296="m3_año",R296,IF(OR(O296="CG1",O296="CG3",O296="HG2"),T296,R296))</f>
        <v>1387.65199427236</v>
      </c>
      <c r="W296" s="28" t="n">
        <v>365</v>
      </c>
      <c r="X296" s="54"/>
      <c r="Y296" s="28"/>
      <c r="Z296" s="28" t="n">
        <v>8760</v>
      </c>
      <c r="AA296" s="32" t="s">
        <v>753</v>
      </c>
      <c r="AB296" s="32"/>
      <c r="AC296" s="33" t="s">
        <v>72</v>
      </c>
      <c r="AD296" s="33" t="n">
        <f aca="false">VLOOKUP($O296,Parámetros!$B$4:$H$25,3,0)</f>
        <v>46.3856216091623</v>
      </c>
      <c r="AE296" s="33" t="n">
        <f aca="false">VLOOKUP($O296,Parámetros!$B$4:$H$25,4,0)</f>
        <v>1074.85364414012</v>
      </c>
      <c r="AF296" s="33" t="n">
        <f aca="false">VLOOKUP($O296,Parámetros!$B$4:$H$25,5,0)</f>
        <v>5.41099102083891</v>
      </c>
      <c r="AG296" s="33" t="n">
        <f aca="false">VLOOKUP($O296,Parámetros!$B$4:$H$25,6,0)</f>
        <v>1344</v>
      </c>
      <c r="AH296" s="33" t="n">
        <f aca="false">VLOOKUP($O296,Parámetros!$B$4:$H$25,7,0)</f>
        <v>1920000</v>
      </c>
      <c r="AI296" s="2" t="n">
        <v>8608.38414634146</v>
      </c>
      <c r="AJ296" s="2" t="n">
        <v>1.0442E-008</v>
      </c>
      <c r="AK296" s="34" t="n">
        <f aca="false">AD296*V296/1000000000</f>
        <v>6.43671003315171E-005</v>
      </c>
      <c r="AL296" s="34" t="n">
        <f aca="false">AE296*V296/1000000000</f>
        <v>0.00149152280284195</v>
      </c>
      <c r="AM296" s="34" t="n">
        <f aca="false">AF296*V296/1000000000</f>
        <v>7.50857248105695E-006</v>
      </c>
      <c r="AN296" s="34" t="n">
        <f aca="false">AG296*V296/1000000000</f>
        <v>0.00186500428030205</v>
      </c>
      <c r="AO296" s="34" t="n">
        <f aca="false">AH296*V296/1000000000</f>
        <v>2.66429182900293</v>
      </c>
      <c r="AP296" s="35" t="n">
        <f aca="false">AJ296*AI296*EXP(P296*4)</f>
        <v>9.42814054365594E-005</v>
      </c>
      <c r="AQ296" s="36" t="n">
        <f aca="false">AK296/W296</f>
        <v>1.76348220086348E-007</v>
      </c>
      <c r="AR296" s="37" t="n">
        <f aca="false">AL296/W296</f>
        <v>4.08636384340261E-006</v>
      </c>
      <c r="AS296" s="37" t="n">
        <f aca="false">AM296/W296</f>
        <v>2.05714314549505E-008</v>
      </c>
      <c r="AT296" s="37" t="n">
        <f aca="false">AN296/W296</f>
        <v>5.10960076795083E-006</v>
      </c>
      <c r="AU296" s="37" t="n">
        <f aca="false">AO296/W296</f>
        <v>0.00729942966850118</v>
      </c>
      <c r="AV296" s="49" t="n">
        <f aca="false">AP296/W296</f>
        <v>2.58305220374135E-007</v>
      </c>
      <c r="AW296" s="39" t="n">
        <f aca="false">AK296*1000000</f>
        <v>64.3671003315172</v>
      </c>
      <c r="AX296" s="40" t="n">
        <f aca="false">AL296*1000000</f>
        <v>1491.52280284195</v>
      </c>
      <c r="AY296" s="40" t="n">
        <f aca="false">AM296*1000000</f>
        <v>7.50857248105695</v>
      </c>
      <c r="AZ296" s="40" t="n">
        <f aca="false">AN296*1000000</f>
        <v>1865.00428030205</v>
      </c>
      <c r="BA296" s="40" t="n">
        <f aca="false">AO296*1000000</f>
        <v>2664291.82900293</v>
      </c>
      <c r="BB296" s="41" t="n">
        <f aca="false">AP296*1000000</f>
        <v>94.2814054365595</v>
      </c>
      <c r="BC296" s="39" t="n">
        <f aca="false">AQ296*1000000</f>
        <v>0.176348220086348</v>
      </c>
      <c r="BD296" s="40" t="n">
        <f aca="false">AR296*1000000</f>
        <v>4.08636384340261</v>
      </c>
      <c r="BE296" s="40" t="n">
        <f aca="false">AS296*1000000</f>
        <v>0.0205714314549505</v>
      </c>
      <c r="BF296" s="40" t="n">
        <f aca="false">AT296*1000000</f>
        <v>5.10960076795083</v>
      </c>
      <c r="BG296" s="40" t="n">
        <f aca="false">AU296*1000000</f>
        <v>7299.42966850118</v>
      </c>
      <c r="BH296" s="41" t="n">
        <f aca="false">AV296*1000000</f>
        <v>0.258305220374135</v>
      </c>
      <c r="BI296" s="0" t="n">
        <v>0.1</v>
      </c>
      <c r="BJ296" s="0" t="n">
        <f aca="false">R296*BI296</f>
        <v>138.765199427236</v>
      </c>
      <c r="BK296" s="0" t="n">
        <v>0.1</v>
      </c>
      <c r="BL296" s="0" t="n">
        <f aca="false">AI296*BK296</f>
        <v>860.838414634146</v>
      </c>
      <c r="BM296" s="45" t="n">
        <v>17.6498016718255</v>
      </c>
      <c r="BN296" s="45" t="n">
        <v>910.91550745518</v>
      </c>
      <c r="BO296" s="45" t="n">
        <v>5.31099102083891</v>
      </c>
      <c r="BP296" s="45" t="n">
        <v>537.6</v>
      </c>
      <c r="BQ296" s="45" t="n">
        <v>384000</v>
      </c>
      <c r="BR296" s="0" t="n">
        <f aca="false">AJ296*0.1</f>
        <v>1.0442E-009</v>
      </c>
      <c r="BS296" s="0" t="n">
        <f aca="false">((((BJ296/R296)^2)+((BM296/AD296)^2))^(1/2))*AK296</f>
        <v>2.53234801224272E-005</v>
      </c>
      <c r="BT296" s="0" t="n">
        <f aca="false">((((BJ296/R296)^2)+((BN296/AE296)^2))^(1/2))*AL296</f>
        <v>0.00127280306778405</v>
      </c>
      <c r="BU296" s="0" t="n">
        <f aca="false">((((BJ296/R296)^2)+((BO296/AF296)^2))^(1/2))*AM296</f>
        <v>7.4079582865588E-006</v>
      </c>
      <c r="BV296" s="0" t="n">
        <f aca="false">((((BJ296/R296)^2)+((BP296/AG296)^2))^(1/2))*AN296</f>
        <v>0.000768960963991441</v>
      </c>
      <c r="BW296" s="0" t="n">
        <f aca="false">((((BJ296/R296)^2)+((BQ296/AH296)^2))^(1/2))*AO296</f>
        <v>0.59575376415478</v>
      </c>
      <c r="BX296" s="46" t="n">
        <f aca="false">((((BL296/AI296)^2)+((BR296/AJ296)^2))^(1/2))*AP296</f>
        <v>1.33334042247979E-005</v>
      </c>
    </row>
    <row r="297" customFormat="false" ht="30" hidden="false" customHeight="true" outlineLevel="0" collapsed="false">
      <c r="A297" s="24" t="n">
        <v>4.64005004583588</v>
      </c>
      <c r="B297" s="24" t="n">
        <v>-74.1221158833573</v>
      </c>
      <c r="C297" s="47" t="n">
        <v>27</v>
      </c>
      <c r="D297" s="47" t="n">
        <v>28</v>
      </c>
      <c r="E297" s="47" t="n">
        <v>1862</v>
      </c>
      <c r="F297" s="27" t="s">
        <v>754</v>
      </c>
      <c r="G297" s="28" t="s">
        <v>755</v>
      </c>
      <c r="H297" s="27" t="s">
        <v>756</v>
      </c>
      <c r="I297" s="28" t="s">
        <v>64</v>
      </c>
      <c r="J297" s="28" t="s">
        <v>76</v>
      </c>
      <c r="K297" s="28" t="n">
        <v>4</v>
      </c>
      <c r="L297" s="28"/>
      <c r="M297" s="28" t="n">
        <v>1996</v>
      </c>
      <c r="N297" s="29" t="s">
        <v>67</v>
      </c>
      <c r="O297" s="29" t="s">
        <v>145</v>
      </c>
      <c r="P297" s="30" t="n">
        <v>0.0119278052318739</v>
      </c>
      <c r="Q297" s="31" t="n">
        <v>7178.5</v>
      </c>
      <c r="R297" s="31" t="n">
        <v>7529.29693188523</v>
      </c>
      <c r="S297" s="29" t="s">
        <v>69</v>
      </c>
      <c r="T297" s="29"/>
      <c r="U297" s="29"/>
      <c r="V297" s="48" t="n">
        <f aca="false">IF(S297="m3_año",R297,IF(OR(O297="CG1",O297="CG3",O297="HG2"),T297,R297))</f>
        <v>7529.29693188523</v>
      </c>
      <c r="W297" s="28" t="n">
        <v>365</v>
      </c>
      <c r="X297" s="32" t="s">
        <v>98</v>
      </c>
      <c r="Y297" s="28"/>
      <c r="Z297" s="28" t="n">
        <v>2920</v>
      </c>
      <c r="AA297" s="32" t="s">
        <v>757</v>
      </c>
      <c r="AB297" s="32"/>
      <c r="AC297" s="33" t="s">
        <v>72</v>
      </c>
      <c r="AD297" s="33" t="n">
        <f aca="false">VLOOKUP($O297,Parámetros!$B$4:$H$25,3,0)</f>
        <v>196.356974196937</v>
      </c>
      <c r="AE297" s="33" t="n">
        <f aca="false">VLOOKUP($O297,Parámetros!$B$4:$H$25,4,0)</f>
        <v>1220.72799074218</v>
      </c>
      <c r="AF297" s="33" t="n">
        <f aca="false">VLOOKUP($O297,Parámetros!$B$4:$H$25,5,0)</f>
        <v>69.6558973259153</v>
      </c>
      <c r="AG297" s="33" t="n">
        <f aca="false">VLOOKUP($O297,Parámetros!$B$4:$H$25,6,0)</f>
        <v>640</v>
      </c>
      <c r="AH297" s="33" t="n">
        <f aca="false">VLOOKUP($O297,Parámetros!$B$4:$H$25,7,0)</f>
        <v>1920000</v>
      </c>
      <c r="AI297" s="2" t="n">
        <v>2.98030327868852</v>
      </c>
      <c r="AJ297" s="2" t="n">
        <v>1.362E-005</v>
      </c>
      <c r="AK297" s="34" t="n">
        <f aca="false">AD297*V297/1000000000</f>
        <v>0.00147842996337527</v>
      </c>
      <c r="AL297" s="34" t="n">
        <f aca="false">AE297*V297/1000000000</f>
        <v>0.00919122351536152</v>
      </c>
      <c r="AM297" s="34" t="n">
        <f aca="false">AF297*V297/1000000000</f>
        <v>0.000524459934023727</v>
      </c>
      <c r="AN297" s="34" t="n">
        <f aca="false">AG297*V297/1000000000</f>
        <v>0.00481875003640655</v>
      </c>
      <c r="AO297" s="34" t="n">
        <f aca="false">AH297*V297/1000000000</f>
        <v>14.4562501092196</v>
      </c>
      <c r="AP297" s="35" t="n">
        <f aca="false">AJ297*AI297*EXP(P297*4)</f>
        <v>4.25753560055941E-005</v>
      </c>
      <c r="AQ297" s="36" t="n">
        <f aca="false">AK297/W297</f>
        <v>4.05049305034319E-006</v>
      </c>
      <c r="AR297" s="37" t="n">
        <f aca="false">AL297/W297</f>
        <v>2.51814342886617E-005</v>
      </c>
      <c r="AS297" s="37" t="n">
        <f aca="false">AM297/W297</f>
        <v>1.43687653157185E-006</v>
      </c>
      <c r="AT297" s="37" t="n">
        <f aca="false">AN297/W297</f>
        <v>1.32020548942645E-005</v>
      </c>
      <c r="AU297" s="37" t="n">
        <f aca="false">AO297/W297</f>
        <v>0.0396061646827935</v>
      </c>
      <c r="AV297" s="49" t="n">
        <f aca="false">AP297/W297</f>
        <v>1.1664481097423E-007</v>
      </c>
      <c r="AW297" s="39" t="n">
        <f aca="false">AK297*1000000</f>
        <v>1478.42996337527</v>
      </c>
      <c r="AX297" s="40" t="n">
        <f aca="false">AL297*1000000</f>
        <v>9191.22351536152</v>
      </c>
      <c r="AY297" s="40" t="n">
        <f aca="false">AM297*1000000</f>
        <v>524.459934023727</v>
      </c>
      <c r="AZ297" s="40" t="n">
        <f aca="false">AN297*1000000</f>
        <v>4818.75003640655</v>
      </c>
      <c r="BA297" s="40" t="n">
        <f aca="false">AO297*1000000</f>
        <v>14456250.1092196</v>
      </c>
      <c r="BB297" s="41" t="n">
        <f aca="false">AP297*1000000</f>
        <v>42.5753560055941</v>
      </c>
      <c r="BC297" s="39" t="n">
        <f aca="false">AQ297*1000000</f>
        <v>4.05049305034319</v>
      </c>
      <c r="BD297" s="40" t="n">
        <f aca="false">AR297*1000000</f>
        <v>25.1814342886617</v>
      </c>
      <c r="BE297" s="40" t="n">
        <f aca="false">AS297*1000000</f>
        <v>1.43687653157185</v>
      </c>
      <c r="BF297" s="40" t="n">
        <f aca="false">AT297*1000000</f>
        <v>13.2020548942645</v>
      </c>
      <c r="BG297" s="40" t="n">
        <f aca="false">AU297*1000000</f>
        <v>39606.1646827935</v>
      </c>
      <c r="BH297" s="41" t="n">
        <f aca="false">AV297*1000000</f>
        <v>0.11664481097423</v>
      </c>
      <c r="BI297" s="0" t="n">
        <v>0.1</v>
      </c>
      <c r="BJ297" s="0" t="n">
        <f aca="false">R297*BI297</f>
        <v>752.929693188523</v>
      </c>
      <c r="BK297" s="0" t="n">
        <v>0.1</v>
      </c>
      <c r="BL297" s="0" t="n">
        <f aca="false">AI297*BK297</f>
        <v>0.298030327868852</v>
      </c>
      <c r="BM297" s="45" t="n">
        <v>187.562005220738</v>
      </c>
      <c r="BN297" s="45" t="n">
        <v>1012.03746873145</v>
      </c>
      <c r="BO297" s="45" t="n">
        <v>69.5558973259153</v>
      </c>
      <c r="BP297" s="45" t="n">
        <v>256</v>
      </c>
      <c r="BQ297" s="45" t="n">
        <v>384000</v>
      </c>
      <c r="BR297" s="0" t="n">
        <f aca="false">AJ297*0.1</f>
        <v>1.362E-006</v>
      </c>
      <c r="BS297" s="0" t="n">
        <f aca="false">((((BJ297/R297)^2)+((BM297/AD297)^2))^(1/2))*AK297</f>
        <v>0.0014199277170548</v>
      </c>
      <c r="BT297" s="0" t="n">
        <f aca="false">((((BJ297/R297)^2)+((BN297/AE297)^2))^(1/2))*AL297</f>
        <v>0.00767516308439</v>
      </c>
      <c r="BU297" s="0" t="n">
        <f aca="false">((((BJ297/R297)^2)+((BO297/AF297)^2))^(1/2))*AM297</f>
        <v>0.000526326522805784</v>
      </c>
      <c r="BV297" s="0" t="n">
        <f aca="false">((((BJ297/R297)^2)+((BP297/AG297)^2))^(1/2))*AN297</f>
        <v>0.00198682153835531</v>
      </c>
      <c r="BW297" s="0" t="n">
        <f aca="false">((((BJ297/R297)^2)+((BQ297/AH297)^2))^(1/2))*AO297</f>
        <v>3.23251579439539</v>
      </c>
      <c r="BX297" s="46" t="n">
        <f aca="false">((((BL297/AI297)^2)+((BR297/AJ297)^2))^(1/2))*AP297</f>
        <v>6.0210645885974E-006</v>
      </c>
    </row>
    <row r="298" customFormat="false" ht="30" hidden="false" customHeight="true" outlineLevel="0" collapsed="false">
      <c r="A298" s="24" t="n">
        <v>4.64005004583588</v>
      </c>
      <c r="B298" s="24" t="n">
        <v>-74.1221158833573</v>
      </c>
      <c r="C298" s="47" t="n">
        <v>27</v>
      </c>
      <c r="D298" s="47" t="n">
        <v>28</v>
      </c>
      <c r="E298" s="47" t="n">
        <v>1862</v>
      </c>
      <c r="F298" s="27" t="s">
        <v>754</v>
      </c>
      <c r="G298" s="28" t="s">
        <v>755</v>
      </c>
      <c r="H298" s="27" t="s">
        <v>756</v>
      </c>
      <c r="I298" s="28" t="s">
        <v>64</v>
      </c>
      <c r="J298" s="28" t="s">
        <v>76</v>
      </c>
      <c r="K298" s="55"/>
      <c r="L298" s="55"/>
      <c r="M298" s="28" t="n">
        <v>1996</v>
      </c>
      <c r="N298" s="29" t="s">
        <v>67</v>
      </c>
      <c r="O298" s="29" t="s">
        <v>145</v>
      </c>
      <c r="P298" s="30" t="n">
        <v>0.0119278052318739</v>
      </c>
      <c r="Q298" s="31" t="n">
        <v>7178.5</v>
      </c>
      <c r="R298" s="31" t="n">
        <v>7529.29693188523</v>
      </c>
      <c r="S298" s="29" t="s">
        <v>69</v>
      </c>
      <c r="T298" s="29"/>
      <c r="U298" s="29"/>
      <c r="V298" s="48" t="n">
        <f aca="false">IF(S298="m3_año",R298,IF(OR(O298="CG1",O298="CG3",O298="HG2"),T298,R298))</f>
        <v>7529.29693188523</v>
      </c>
      <c r="W298" s="28" t="n">
        <v>365</v>
      </c>
      <c r="X298" s="32" t="s">
        <v>98</v>
      </c>
      <c r="Y298" s="28"/>
      <c r="Z298" s="28" t="n">
        <v>2920</v>
      </c>
      <c r="AA298" s="32" t="s">
        <v>757</v>
      </c>
      <c r="AB298" s="32"/>
      <c r="AC298" s="33" t="s">
        <v>72</v>
      </c>
      <c r="AD298" s="33" t="n">
        <f aca="false">VLOOKUP($O298,Parámetros!$B$4:$H$25,3,0)</f>
        <v>196.356974196937</v>
      </c>
      <c r="AE298" s="33" t="n">
        <f aca="false">VLOOKUP($O298,Parámetros!$B$4:$H$25,4,0)</f>
        <v>1220.72799074218</v>
      </c>
      <c r="AF298" s="33" t="n">
        <f aca="false">VLOOKUP($O298,Parámetros!$B$4:$H$25,5,0)</f>
        <v>69.6558973259153</v>
      </c>
      <c r="AG298" s="33" t="n">
        <f aca="false">VLOOKUP($O298,Parámetros!$B$4:$H$25,6,0)</f>
        <v>640</v>
      </c>
      <c r="AH298" s="33" t="n">
        <f aca="false">VLOOKUP($O298,Parámetros!$B$4:$H$25,7,0)</f>
        <v>1920000</v>
      </c>
      <c r="AI298" s="2" t="n">
        <v>2.98030327868852</v>
      </c>
      <c r="AJ298" s="2" t="n">
        <v>1.362E-005</v>
      </c>
      <c r="AK298" s="34" t="n">
        <f aca="false">AD298*V298/1000000000</f>
        <v>0.00147842996337527</v>
      </c>
      <c r="AL298" s="34" t="n">
        <f aca="false">AE298*V298/1000000000</f>
        <v>0.00919122351536152</v>
      </c>
      <c r="AM298" s="34" t="n">
        <f aca="false">AF298*V298/1000000000</f>
        <v>0.000524459934023727</v>
      </c>
      <c r="AN298" s="34" t="n">
        <f aca="false">AG298*V298/1000000000</f>
        <v>0.00481875003640655</v>
      </c>
      <c r="AO298" s="34" t="n">
        <f aca="false">AH298*V298/1000000000</f>
        <v>14.4562501092196</v>
      </c>
      <c r="AP298" s="35" t="n">
        <f aca="false">AJ298*AI298*EXP(P298*4)</f>
        <v>4.25753560055941E-005</v>
      </c>
      <c r="AQ298" s="36" t="n">
        <f aca="false">AK298/W298</f>
        <v>4.05049305034319E-006</v>
      </c>
      <c r="AR298" s="37" t="n">
        <f aca="false">AL298/W298</f>
        <v>2.51814342886617E-005</v>
      </c>
      <c r="AS298" s="37" t="n">
        <f aca="false">AM298/W298</f>
        <v>1.43687653157185E-006</v>
      </c>
      <c r="AT298" s="37" t="n">
        <f aca="false">AN298/W298</f>
        <v>1.32020548942645E-005</v>
      </c>
      <c r="AU298" s="37" t="n">
        <f aca="false">AO298/W298</f>
        <v>0.0396061646827935</v>
      </c>
      <c r="AV298" s="49" t="n">
        <f aca="false">AP298/W298</f>
        <v>1.1664481097423E-007</v>
      </c>
      <c r="AW298" s="39" t="n">
        <f aca="false">AK298*1000000</f>
        <v>1478.42996337527</v>
      </c>
      <c r="AX298" s="40" t="n">
        <f aca="false">AL298*1000000</f>
        <v>9191.22351536152</v>
      </c>
      <c r="AY298" s="40" t="n">
        <f aca="false">AM298*1000000</f>
        <v>524.459934023727</v>
      </c>
      <c r="AZ298" s="40" t="n">
        <f aca="false">AN298*1000000</f>
        <v>4818.75003640655</v>
      </c>
      <c r="BA298" s="40" t="n">
        <f aca="false">AO298*1000000</f>
        <v>14456250.1092196</v>
      </c>
      <c r="BB298" s="41" t="n">
        <f aca="false">AP298*1000000</f>
        <v>42.5753560055941</v>
      </c>
      <c r="BC298" s="39" t="n">
        <f aca="false">AQ298*1000000</f>
        <v>4.05049305034319</v>
      </c>
      <c r="BD298" s="40" t="n">
        <f aca="false">AR298*1000000</f>
        <v>25.1814342886617</v>
      </c>
      <c r="BE298" s="40" t="n">
        <f aca="false">AS298*1000000</f>
        <v>1.43687653157185</v>
      </c>
      <c r="BF298" s="40" t="n">
        <f aca="false">AT298*1000000</f>
        <v>13.2020548942645</v>
      </c>
      <c r="BG298" s="40" t="n">
        <f aca="false">AU298*1000000</f>
        <v>39606.1646827935</v>
      </c>
      <c r="BH298" s="41" t="n">
        <f aca="false">AV298*1000000</f>
        <v>0.11664481097423</v>
      </c>
      <c r="BI298" s="0" t="n">
        <v>0.1</v>
      </c>
      <c r="BJ298" s="0" t="n">
        <f aca="false">R298*BI298</f>
        <v>752.929693188523</v>
      </c>
      <c r="BK298" s="0" t="n">
        <v>0.1</v>
      </c>
      <c r="BL298" s="0" t="n">
        <f aca="false">AI298*BK298</f>
        <v>0.298030327868852</v>
      </c>
      <c r="BM298" s="45" t="n">
        <v>187.562005220738</v>
      </c>
      <c r="BN298" s="45" t="n">
        <v>1012.03746873145</v>
      </c>
      <c r="BO298" s="45" t="n">
        <v>69.5558973259153</v>
      </c>
      <c r="BP298" s="45" t="n">
        <v>256</v>
      </c>
      <c r="BQ298" s="45" t="n">
        <v>384000</v>
      </c>
      <c r="BR298" s="0" t="n">
        <f aca="false">AJ298*0.1</f>
        <v>1.362E-006</v>
      </c>
      <c r="BS298" s="0" t="n">
        <f aca="false">((((BJ298/R298)^2)+((BM298/AD298)^2))^(1/2))*AK298</f>
        <v>0.0014199277170548</v>
      </c>
      <c r="BT298" s="0" t="n">
        <f aca="false">((((BJ298/R298)^2)+((BN298/AE298)^2))^(1/2))*AL298</f>
        <v>0.00767516308439</v>
      </c>
      <c r="BU298" s="0" t="n">
        <f aca="false">((((BJ298/R298)^2)+((BO298/AF298)^2))^(1/2))*AM298</f>
        <v>0.000526326522805784</v>
      </c>
      <c r="BV298" s="0" t="n">
        <f aca="false">((((BJ298/R298)^2)+((BP298/AG298)^2))^(1/2))*AN298</f>
        <v>0.00198682153835531</v>
      </c>
      <c r="BW298" s="0" t="n">
        <f aca="false">((((BJ298/R298)^2)+((BQ298/AH298)^2))^(1/2))*AO298</f>
        <v>3.23251579439539</v>
      </c>
      <c r="BX298" s="46" t="n">
        <f aca="false">((((BL298/AI298)^2)+((BR298/AJ298)^2))^(1/2))*AP298</f>
        <v>6.0210645885974E-006</v>
      </c>
    </row>
    <row r="299" customFormat="false" ht="30" hidden="false" customHeight="true" outlineLevel="0" collapsed="false">
      <c r="A299" s="24" t="n">
        <v>4.64005004583588</v>
      </c>
      <c r="B299" s="24" t="n">
        <v>-74.1221158833573</v>
      </c>
      <c r="C299" s="47" t="n">
        <v>27</v>
      </c>
      <c r="D299" s="47" t="n">
        <v>28</v>
      </c>
      <c r="E299" s="47" t="n">
        <v>1862</v>
      </c>
      <c r="F299" s="27" t="s">
        <v>754</v>
      </c>
      <c r="G299" s="28" t="s">
        <v>755</v>
      </c>
      <c r="H299" s="27" t="s">
        <v>756</v>
      </c>
      <c r="I299" s="28" t="s">
        <v>64</v>
      </c>
      <c r="J299" s="28" t="s">
        <v>76</v>
      </c>
      <c r="K299" s="28" t="n">
        <v>36.63</v>
      </c>
      <c r="L299" s="28"/>
      <c r="M299" s="28" t="n">
        <v>1996</v>
      </c>
      <c r="N299" s="29" t="s">
        <v>77</v>
      </c>
      <c r="O299" s="29" t="s">
        <v>77</v>
      </c>
      <c r="P299" s="30" t="n">
        <v>0.0119278052318739</v>
      </c>
      <c r="Q299" s="31" t="n">
        <v>1837.5</v>
      </c>
      <c r="R299" s="31" t="n">
        <v>1927.29443648939</v>
      </c>
      <c r="S299" s="29" t="s">
        <v>69</v>
      </c>
      <c r="T299" s="29"/>
      <c r="U299" s="29"/>
      <c r="V299" s="48" t="n">
        <f aca="false">IF(S299="m3_año",R299,IF(OR(O299="CG1",O299="CG3",O299="HG2"),T299,R299))</f>
        <v>1927.29443648939</v>
      </c>
      <c r="W299" s="28" t="n">
        <v>365</v>
      </c>
      <c r="X299" s="32" t="s">
        <v>98</v>
      </c>
      <c r="Y299" s="28"/>
      <c r="Z299" s="28" t="n">
        <v>2920</v>
      </c>
      <c r="AA299" s="32" t="s">
        <v>758</v>
      </c>
      <c r="AB299" s="32"/>
      <c r="AC299" s="33" t="s">
        <v>72</v>
      </c>
      <c r="AD299" s="33" t="n">
        <f aca="false">VLOOKUP($O299,Parámetros!$B$4:$H$25,3,0)</f>
        <v>24000</v>
      </c>
      <c r="AE299" s="33" t="n">
        <f aca="false">VLOOKUP($O299,Parámetros!$B$4:$H$25,4,0)</f>
        <v>2261000</v>
      </c>
      <c r="AF299" s="33" t="n">
        <f aca="false">VLOOKUP($O299,Parámetros!$B$4:$H$25,5,0)</f>
        <v>1200</v>
      </c>
      <c r="AG299" s="33" t="n">
        <f aca="false">VLOOKUP($O299,Parámetros!$B$4:$H$25,6,0)</f>
        <v>381000</v>
      </c>
      <c r="AH299" s="33" t="n">
        <f aca="false">VLOOKUP($O299,Parámetros!$B$4:$H$25,7,0)</f>
        <v>1500000000</v>
      </c>
      <c r="AI299" s="2" t="n">
        <v>2.98030327868852</v>
      </c>
      <c r="AJ299" s="2" t="n">
        <v>1.362E-005</v>
      </c>
      <c r="AK299" s="34" t="n">
        <f aca="false">AD299*V299/1000000000</f>
        <v>0.0462550664757454</v>
      </c>
      <c r="AL299" s="34" t="n">
        <f aca="false">AE299*V299/1000000000</f>
        <v>4.35761272090251</v>
      </c>
      <c r="AM299" s="34" t="n">
        <f aca="false">AF299*V299/1000000000</f>
        <v>0.00231275332378727</v>
      </c>
      <c r="AN299" s="34" t="n">
        <f aca="false">AG299*V299/1000000000</f>
        <v>0.734299180302458</v>
      </c>
      <c r="AO299" s="34" t="n">
        <f aca="false">AH299*V299/1000000000</f>
        <v>2890.94165473408</v>
      </c>
      <c r="AP299" s="35" t="n">
        <f aca="false">AJ299*AI299*EXP(P299*4)</f>
        <v>4.25753560055941E-005</v>
      </c>
      <c r="AQ299" s="36" t="n">
        <f aca="false">AK299/W299</f>
        <v>0.00012672620952259</v>
      </c>
      <c r="AR299" s="37" t="n">
        <f aca="false">AL299/W299</f>
        <v>0.011938664988774</v>
      </c>
      <c r="AS299" s="37" t="n">
        <f aca="false">AM299/W299</f>
        <v>6.3363104761295E-006</v>
      </c>
      <c r="AT299" s="37" t="n">
        <f aca="false">AN299/W299</f>
        <v>0.00201177857617112</v>
      </c>
      <c r="AU299" s="37" t="n">
        <f aca="false">AO299/W299</f>
        <v>7.92038809516188</v>
      </c>
      <c r="AV299" s="49" t="n">
        <f aca="false">AP299/W299</f>
        <v>1.1664481097423E-007</v>
      </c>
      <c r="AW299" s="39" t="n">
        <f aca="false">AK299*1000000</f>
        <v>46255.0664757454</v>
      </c>
      <c r="AX299" s="40" t="n">
        <f aca="false">AL299*1000000</f>
        <v>4357612.72090251</v>
      </c>
      <c r="AY299" s="40" t="n">
        <f aca="false">AM299*1000000</f>
        <v>2312.75332378727</v>
      </c>
      <c r="AZ299" s="40" t="n">
        <f aca="false">AN299*1000000</f>
        <v>734299.180302458</v>
      </c>
      <c r="BA299" s="40" t="n">
        <f aca="false">AO299*1000000</f>
        <v>2890941654.73408</v>
      </c>
      <c r="BB299" s="41" t="n">
        <f aca="false">AP299*1000000</f>
        <v>42.5753560055941</v>
      </c>
      <c r="BC299" s="39" t="n">
        <f aca="false">AQ299*1000000</f>
        <v>126.72620952259</v>
      </c>
      <c r="BD299" s="40" t="n">
        <f aca="false">AR299*1000000</f>
        <v>11938.664988774</v>
      </c>
      <c r="BE299" s="40" t="n">
        <f aca="false">AS299*1000000</f>
        <v>6.3363104761295</v>
      </c>
      <c r="BF299" s="40" t="n">
        <f aca="false">AT299*1000000</f>
        <v>2011.77857617112</v>
      </c>
      <c r="BG299" s="40" t="n">
        <f aca="false">AU299*1000000</f>
        <v>7920388.09516188</v>
      </c>
      <c r="BH299" s="41" t="n">
        <f aca="false">AV299*1000000</f>
        <v>0.11664481097423</v>
      </c>
      <c r="BI299" s="0" t="n">
        <v>0.1</v>
      </c>
      <c r="BJ299" s="0" t="n">
        <f aca="false">R299*BI299</f>
        <v>192.729443648939</v>
      </c>
      <c r="BK299" s="0" t="n">
        <v>0.1</v>
      </c>
      <c r="BL299" s="0" t="n">
        <f aca="false">AI299*BK299</f>
        <v>0.298030327868852</v>
      </c>
      <c r="BM299" s="45" t="n">
        <v>0</v>
      </c>
      <c r="BN299" s="45" t="n">
        <v>0</v>
      </c>
      <c r="BO299" s="45" t="n">
        <v>0</v>
      </c>
      <c r="BP299" s="45" t="n">
        <v>0</v>
      </c>
      <c r="BQ299" s="45" t="n">
        <v>0</v>
      </c>
      <c r="BR299" s="0" t="n">
        <f aca="false">AJ299*0.1</f>
        <v>1.362E-006</v>
      </c>
      <c r="BS299" s="0" t="n">
        <f aca="false">((((BJ299/R299)^2)+((BM299/AD299)^2))^(1/2))*AK299</f>
        <v>0.00462550664757454</v>
      </c>
      <c r="BT299" s="0" t="n">
        <f aca="false">((((BJ299/R299)^2)+((BN299/AE299)^2))^(1/2))*AL299</f>
        <v>0.435761272090251</v>
      </c>
      <c r="BU299" s="0" t="n">
        <f aca="false">((((BJ299/R299)^2)+((BO299/AF299)^2))^(1/2))*AM299</f>
        <v>0.000231275332378727</v>
      </c>
      <c r="BV299" s="0" t="n">
        <f aca="false">((((BJ299/R299)^2)+((BP299/AG299)^2))^(1/2))*AN299</f>
        <v>0.0734299180302458</v>
      </c>
      <c r="BW299" s="0" t="n">
        <f aca="false">((((BJ299/R299)^2)+((BQ299/AH299)^2))^(1/2))*AO299</f>
        <v>289.094165473408</v>
      </c>
      <c r="BX299" s="46" t="n">
        <f aca="false">((((BL299/AI299)^2)+((BR299/AJ299)^2))^(1/2))*AP299</f>
        <v>6.0210645885974E-006</v>
      </c>
    </row>
    <row r="300" customFormat="false" ht="30" hidden="false" customHeight="true" outlineLevel="0" collapsed="false">
      <c r="A300" s="24" t="n">
        <v>4.64005004583588</v>
      </c>
      <c r="B300" s="24" t="n">
        <v>-74.1221158833573</v>
      </c>
      <c r="C300" s="47" t="n">
        <v>27</v>
      </c>
      <c r="D300" s="47" t="n">
        <v>28</v>
      </c>
      <c r="E300" s="47" t="n">
        <v>1862</v>
      </c>
      <c r="F300" s="27" t="s">
        <v>754</v>
      </c>
      <c r="G300" s="28" t="s">
        <v>755</v>
      </c>
      <c r="H300" s="27" t="s">
        <v>756</v>
      </c>
      <c r="I300" s="28" t="s">
        <v>64</v>
      </c>
      <c r="J300" s="28" t="s">
        <v>76</v>
      </c>
      <c r="K300" s="55"/>
      <c r="L300" s="55"/>
      <c r="M300" s="28" t="n">
        <v>1996</v>
      </c>
      <c r="N300" s="29" t="s">
        <v>77</v>
      </c>
      <c r="O300" s="29" t="s">
        <v>77</v>
      </c>
      <c r="P300" s="30" t="n">
        <v>0.0119278052318739</v>
      </c>
      <c r="Q300" s="31" t="n">
        <v>1837.5</v>
      </c>
      <c r="R300" s="31" t="n">
        <v>1927.29443648939</v>
      </c>
      <c r="S300" s="29" t="s">
        <v>69</v>
      </c>
      <c r="T300" s="29"/>
      <c r="U300" s="29"/>
      <c r="V300" s="48" t="n">
        <f aca="false">IF(S300="m3_año",R300,IF(OR(O300="CG1",O300="CG3",O300="HG2"),T300,R300))</f>
        <v>1927.29443648939</v>
      </c>
      <c r="W300" s="28" t="n">
        <v>365</v>
      </c>
      <c r="X300" s="32" t="s">
        <v>98</v>
      </c>
      <c r="Y300" s="28"/>
      <c r="Z300" s="28" t="n">
        <v>2920</v>
      </c>
      <c r="AA300" s="32" t="s">
        <v>759</v>
      </c>
      <c r="AB300" s="32"/>
      <c r="AC300" s="33" t="s">
        <v>72</v>
      </c>
      <c r="AD300" s="33" t="n">
        <f aca="false">VLOOKUP($O300,Parámetros!$B$4:$H$25,3,0)</f>
        <v>24000</v>
      </c>
      <c r="AE300" s="33" t="n">
        <f aca="false">VLOOKUP($O300,Parámetros!$B$4:$H$25,4,0)</f>
        <v>2261000</v>
      </c>
      <c r="AF300" s="33" t="n">
        <f aca="false">VLOOKUP($O300,Parámetros!$B$4:$H$25,5,0)</f>
        <v>1200</v>
      </c>
      <c r="AG300" s="33" t="n">
        <f aca="false">VLOOKUP($O300,Parámetros!$B$4:$H$25,6,0)</f>
        <v>381000</v>
      </c>
      <c r="AH300" s="33" t="n">
        <f aca="false">VLOOKUP($O300,Parámetros!$B$4:$H$25,7,0)</f>
        <v>1500000000</v>
      </c>
      <c r="AI300" s="2" t="n">
        <v>2.98030327868852</v>
      </c>
      <c r="AJ300" s="2" t="n">
        <v>1.362E-005</v>
      </c>
      <c r="AK300" s="34" t="n">
        <f aca="false">AD300*V300/1000000000</f>
        <v>0.0462550664757454</v>
      </c>
      <c r="AL300" s="34" t="n">
        <f aca="false">AE300*V300/1000000000</f>
        <v>4.35761272090251</v>
      </c>
      <c r="AM300" s="34" t="n">
        <f aca="false">AF300*V300/1000000000</f>
        <v>0.00231275332378727</v>
      </c>
      <c r="AN300" s="34" t="n">
        <f aca="false">AG300*V300/1000000000</f>
        <v>0.734299180302458</v>
      </c>
      <c r="AO300" s="34" t="n">
        <f aca="false">AH300*V300/1000000000</f>
        <v>2890.94165473408</v>
      </c>
      <c r="AP300" s="35" t="n">
        <f aca="false">AJ300*AI300*EXP(P300*4)</f>
        <v>4.25753560055941E-005</v>
      </c>
      <c r="AQ300" s="36" t="n">
        <f aca="false">AK300/W300</f>
        <v>0.00012672620952259</v>
      </c>
      <c r="AR300" s="37" t="n">
        <f aca="false">AL300/W300</f>
        <v>0.011938664988774</v>
      </c>
      <c r="AS300" s="37" t="n">
        <f aca="false">AM300/W300</f>
        <v>6.3363104761295E-006</v>
      </c>
      <c r="AT300" s="37" t="n">
        <f aca="false">AN300/W300</f>
        <v>0.00201177857617112</v>
      </c>
      <c r="AU300" s="37" t="n">
        <f aca="false">AO300/W300</f>
        <v>7.92038809516188</v>
      </c>
      <c r="AV300" s="49" t="n">
        <f aca="false">AP300/W300</f>
        <v>1.1664481097423E-007</v>
      </c>
      <c r="AW300" s="39" t="n">
        <f aca="false">AK300*1000000</f>
        <v>46255.0664757454</v>
      </c>
      <c r="AX300" s="40" t="n">
        <f aca="false">AL300*1000000</f>
        <v>4357612.72090251</v>
      </c>
      <c r="AY300" s="40" t="n">
        <f aca="false">AM300*1000000</f>
        <v>2312.75332378727</v>
      </c>
      <c r="AZ300" s="40" t="n">
        <f aca="false">AN300*1000000</f>
        <v>734299.180302458</v>
      </c>
      <c r="BA300" s="40" t="n">
        <f aca="false">AO300*1000000</f>
        <v>2890941654.73408</v>
      </c>
      <c r="BB300" s="41" t="n">
        <f aca="false">AP300*1000000</f>
        <v>42.5753560055941</v>
      </c>
      <c r="BC300" s="39" t="n">
        <f aca="false">AQ300*1000000</f>
        <v>126.72620952259</v>
      </c>
      <c r="BD300" s="40" t="n">
        <f aca="false">AR300*1000000</f>
        <v>11938.664988774</v>
      </c>
      <c r="BE300" s="40" t="n">
        <f aca="false">AS300*1000000</f>
        <v>6.3363104761295</v>
      </c>
      <c r="BF300" s="40" t="n">
        <f aca="false">AT300*1000000</f>
        <v>2011.77857617112</v>
      </c>
      <c r="BG300" s="40" t="n">
        <f aca="false">AU300*1000000</f>
        <v>7920388.09516188</v>
      </c>
      <c r="BH300" s="41" t="n">
        <f aca="false">AV300*1000000</f>
        <v>0.11664481097423</v>
      </c>
      <c r="BI300" s="0" t="n">
        <v>0.1</v>
      </c>
      <c r="BJ300" s="0" t="n">
        <f aca="false">R300*BI300</f>
        <v>192.729443648939</v>
      </c>
      <c r="BK300" s="0" t="n">
        <v>0.1</v>
      </c>
      <c r="BL300" s="0" t="n">
        <f aca="false">AI300*BK300</f>
        <v>0.298030327868852</v>
      </c>
      <c r="BM300" s="45" t="n">
        <v>0</v>
      </c>
      <c r="BN300" s="45" t="n">
        <v>0</v>
      </c>
      <c r="BO300" s="45" t="n">
        <v>0</v>
      </c>
      <c r="BP300" s="45" t="n">
        <v>0</v>
      </c>
      <c r="BQ300" s="45" t="n">
        <v>0</v>
      </c>
      <c r="BR300" s="0" t="n">
        <f aca="false">AJ300*0.1</f>
        <v>1.362E-006</v>
      </c>
      <c r="BS300" s="0" t="n">
        <f aca="false">((((BJ300/R300)^2)+((BM300/AD300)^2))^(1/2))*AK300</f>
        <v>0.00462550664757454</v>
      </c>
      <c r="BT300" s="0" t="n">
        <f aca="false">((((BJ300/R300)^2)+((BN300/AE300)^2))^(1/2))*AL300</f>
        <v>0.435761272090251</v>
      </c>
      <c r="BU300" s="0" t="n">
        <f aca="false">((((BJ300/R300)^2)+((BO300/AF300)^2))^(1/2))*AM300</f>
        <v>0.000231275332378727</v>
      </c>
      <c r="BV300" s="0" t="n">
        <f aca="false">((((BJ300/R300)^2)+((BP300/AG300)^2))^(1/2))*AN300</f>
        <v>0.0734299180302458</v>
      </c>
      <c r="BW300" s="0" t="n">
        <f aca="false">((((BJ300/R300)^2)+((BQ300/AH300)^2))^(1/2))*AO300</f>
        <v>289.094165473408</v>
      </c>
      <c r="BX300" s="46" t="n">
        <f aca="false">((((BL300/AI300)^2)+((BR300/AJ300)^2))^(1/2))*AP300</f>
        <v>6.0210645885974E-006</v>
      </c>
    </row>
    <row r="301" customFormat="false" ht="15" hidden="false" customHeight="true" outlineLevel="0" collapsed="false">
      <c r="A301" s="24" t="n">
        <v>4.64942342343442</v>
      </c>
      <c r="B301" s="24" t="n">
        <v>-74.1129528963021</v>
      </c>
      <c r="C301" s="47" t="n">
        <v>28</v>
      </c>
      <c r="D301" s="47" t="n">
        <v>29</v>
      </c>
      <c r="E301" s="47" t="n">
        <v>1876</v>
      </c>
      <c r="F301" s="27" t="s">
        <v>760</v>
      </c>
      <c r="G301" s="28" t="s">
        <v>761</v>
      </c>
      <c r="H301" s="27" t="s">
        <v>762</v>
      </c>
      <c r="I301" s="28" t="s">
        <v>64</v>
      </c>
      <c r="J301" s="28" t="s">
        <v>65</v>
      </c>
      <c r="K301" s="28" t="n">
        <v>100</v>
      </c>
      <c r="L301" s="28"/>
      <c r="M301" s="28" t="n">
        <v>1965</v>
      </c>
      <c r="N301" s="29" t="s">
        <v>172</v>
      </c>
      <c r="O301" s="29" t="s">
        <v>173</v>
      </c>
      <c r="P301" s="30" t="n">
        <v>-0.0558905599345948</v>
      </c>
      <c r="Q301" s="31" t="n">
        <v>195000</v>
      </c>
      <c r="R301" s="31" t="n">
        <v>155934.698277321</v>
      </c>
      <c r="S301" s="29" t="s">
        <v>86</v>
      </c>
      <c r="T301" s="29" t="n">
        <f aca="false">((R301*Parámetros!$D$30)/1000)/Parámetros!$D$29</f>
        <v>127789.038198188</v>
      </c>
      <c r="U301" s="29" t="s">
        <v>69</v>
      </c>
      <c r="V301" s="48" t="n">
        <f aca="false">IF(S301="m3_año",R301,IF(OR(O301="CG1",O301="CG3",O301="HG2"),T301,R301))</f>
        <v>155934.698277321</v>
      </c>
      <c r="W301" s="28" t="n">
        <v>365</v>
      </c>
      <c r="X301" s="54"/>
      <c r="Y301" s="28"/>
      <c r="Z301" s="28" t="n">
        <v>8760</v>
      </c>
      <c r="AA301" s="32" t="s">
        <v>763</v>
      </c>
      <c r="AB301" s="32"/>
      <c r="AC301" s="33" t="s">
        <v>246</v>
      </c>
      <c r="AD301" s="33" t="n">
        <f aca="false">VLOOKUP($O301,Parámetros!$B$4:$H$25,3,0)</f>
        <v>10.477442018542</v>
      </c>
      <c r="AE301" s="33" t="n">
        <f aca="false">VLOOKUP($O301,Parámetros!$B$4:$H$25,4,0)</f>
        <v>4.47117624426805</v>
      </c>
      <c r="AF301" s="33" t="n">
        <f aca="false">VLOOKUP($O301,Parámetros!$B$4:$H$25,5,0)</f>
        <v>11.5951868810527</v>
      </c>
      <c r="AG301" s="33" t="n">
        <f aca="false">VLOOKUP($O301,Parámetros!$B$4:$H$25,6,0)</f>
        <v>0.3</v>
      </c>
      <c r="AH301" s="33" t="n">
        <f aca="false">VLOOKUP($O301,Parámetros!$B$4:$H$25,7,0)</f>
        <v>2840</v>
      </c>
      <c r="AI301" s="51" t="n">
        <v>195000</v>
      </c>
      <c r="AJ301" s="2" t="n">
        <v>0</v>
      </c>
      <c r="AK301" s="34" t="n">
        <f aca="false">AD301*V301/1000000000</f>
        <v>0.00163379675987947</v>
      </c>
      <c r="AL301" s="34" t="n">
        <f aca="false">AE301*V301/1000000000</f>
        <v>0.000697211518594664</v>
      </c>
      <c r="AM301" s="34" t="n">
        <f aca="false">AF301*V301/1000000000</f>
        <v>0.0018080919677661</v>
      </c>
      <c r="AN301" s="34" t="n">
        <f aca="false">AG301*V301/1000000000</f>
        <v>4.67804094831963E-005</v>
      </c>
      <c r="AO301" s="34" t="n">
        <f aca="false">AH301*V301/1000000000</f>
        <v>0.442854543107592</v>
      </c>
      <c r="AP301" s="35" t="n">
        <f aca="false">AJ301*AI301*EXP(P301*4)</f>
        <v>0</v>
      </c>
      <c r="AQ301" s="36" t="n">
        <f aca="false">AK301/W301</f>
        <v>4.4761555065191E-006</v>
      </c>
      <c r="AR301" s="37" t="n">
        <f aca="false">AL301/W301</f>
        <v>1.91016854409497E-006</v>
      </c>
      <c r="AS301" s="37" t="n">
        <f aca="false">AM301/W301</f>
        <v>4.95367662401672E-006</v>
      </c>
      <c r="AT301" s="37" t="n">
        <f aca="false">AN301/W301</f>
        <v>1.28165505433415E-007</v>
      </c>
      <c r="AU301" s="37" t="n">
        <f aca="false">AO301/W301</f>
        <v>0.00121330011810299</v>
      </c>
      <c r="AV301" s="49" t="n">
        <f aca="false">AP301/W301</f>
        <v>0</v>
      </c>
      <c r="AW301" s="39" t="n">
        <f aca="false">AK301*1000000</f>
        <v>1633.79675987947</v>
      </c>
      <c r="AX301" s="40" t="n">
        <f aca="false">AL301*1000000</f>
        <v>697.211518594664</v>
      </c>
      <c r="AY301" s="40" t="n">
        <f aca="false">AM301*1000000</f>
        <v>1808.0919677661</v>
      </c>
      <c r="AZ301" s="40" t="n">
        <f aca="false">AN301*1000000</f>
        <v>46.7804094831963</v>
      </c>
      <c r="BA301" s="40" t="n">
        <f aca="false">AO301*1000000</f>
        <v>442854.543107592</v>
      </c>
      <c r="BB301" s="41" t="n">
        <f aca="false">AP301*1000000</f>
        <v>0</v>
      </c>
      <c r="BC301" s="39" t="n">
        <f aca="false">AQ301*1000000</f>
        <v>4.4761555065191</v>
      </c>
      <c r="BD301" s="40" t="n">
        <f aca="false">AR301*1000000</f>
        <v>1.91016854409497</v>
      </c>
      <c r="BE301" s="40" t="n">
        <f aca="false">AS301*1000000</f>
        <v>4.95367662401672</v>
      </c>
      <c r="BF301" s="40" t="n">
        <f aca="false">AT301*1000000</f>
        <v>0.128165505433415</v>
      </c>
      <c r="BG301" s="40" t="n">
        <f aca="false">AU301*1000000</f>
        <v>1213.30011810299</v>
      </c>
      <c r="BH301" s="41" t="n">
        <f aca="false">AV301*1000000</f>
        <v>0</v>
      </c>
      <c r="BI301" s="0" t="n">
        <v>0.1</v>
      </c>
      <c r="BJ301" s="0" t="n">
        <f aca="false">R301*BI301</f>
        <v>15593.4698277321</v>
      </c>
      <c r="BK301" s="0" t="n">
        <v>0.1</v>
      </c>
      <c r="BL301" s="0" t="n">
        <f aca="false">AI301*BK301</f>
        <v>19500</v>
      </c>
      <c r="BM301" s="45" t="n">
        <v>8.33836031031492</v>
      </c>
      <c r="BN301" s="45" t="n">
        <v>2.30660015343522</v>
      </c>
      <c r="BO301" s="45" t="n">
        <v>3.95606161523761</v>
      </c>
      <c r="BP301" s="45" t="n">
        <v>0.12</v>
      </c>
      <c r="BQ301" s="45" t="n">
        <v>2840</v>
      </c>
      <c r="BR301" s="0" t="n">
        <f aca="false">AJ301*0.1</f>
        <v>0</v>
      </c>
      <c r="BS301" s="0" t="n">
        <f aca="false">((((BJ301/R301)^2)+((BM301/AD301)^2))^(1/2))*AK301</f>
        <v>0.00131046411384845</v>
      </c>
      <c r="BT301" s="0" t="n">
        <f aca="false">((((BJ301/R301)^2)+((BN301/AE301)^2))^(1/2))*AL301</f>
        <v>0.000366374154817664</v>
      </c>
      <c r="BU301" s="0" t="n">
        <f aca="false">((((BJ301/R301)^2)+((BO301/AF301)^2))^(1/2))*AM301</f>
        <v>0.000642838918299033</v>
      </c>
      <c r="BV301" s="0" t="n">
        <f aca="false">((((BJ301/R301)^2)+((BP301/AG301)^2))^(1/2))*AN301</f>
        <v>1.92880569508864E-005</v>
      </c>
      <c r="BW301" s="0" t="n">
        <f aca="false">((((BJ301/R301)^2)+((BQ301/AH301)^2))^(1/2))*AO301</f>
        <v>0.445063307647962</v>
      </c>
      <c r="BX301" s="46" t="e">
        <f aca="false">((((BL301/AI301)^2)+((BR301/AJ301)^2))^(1/2))*AP301</f>
        <v>#DIV/0!</v>
      </c>
    </row>
    <row r="302" customFormat="false" ht="15" hidden="false" customHeight="true" outlineLevel="0" collapsed="false">
      <c r="A302" s="24" t="n">
        <v>4.64942342343442</v>
      </c>
      <c r="B302" s="24" t="n">
        <v>-74.1129528963021</v>
      </c>
      <c r="C302" s="47" t="n">
        <v>28</v>
      </c>
      <c r="D302" s="47" t="n">
        <v>29</v>
      </c>
      <c r="E302" s="47" t="n">
        <v>1876</v>
      </c>
      <c r="F302" s="27" t="s">
        <v>760</v>
      </c>
      <c r="G302" s="28" t="s">
        <v>761</v>
      </c>
      <c r="H302" s="27" t="s">
        <v>762</v>
      </c>
      <c r="I302" s="28" t="s">
        <v>64</v>
      </c>
      <c r="J302" s="28" t="s">
        <v>65</v>
      </c>
      <c r="K302" s="28" t="n">
        <v>50</v>
      </c>
      <c r="L302" s="28"/>
      <c r="M302" s="28" t="n">
        <v>1965</v>
      </c>
      <c r="N302" s="29" t="s">
        <v>172</v>
      </c>
      <c r="O302" s="29" t="s">
        <v>173</v>
      </c>
      <c r="P302" s="30" t="n">
        <v>-0.0558905599345948</v>
      </c>
      <c r="Q302" s="31" t="n">
        <v>156000</v>
      </c>
      <c r="R302" s="31" t="n">
        <v>124747.758621857</v>
      </c>
      <c r="S302" s="29" t="s">
        <v>86</v>
      </c>
      <c r="T302" s="29" t="n">
        <f aca="false">((R302*Parámetros!$D$30)/1000)/Parámetros!$D$29</f>
        <v>102231.23055855</v>
      </c>
      <c r="U302" s="29" t="s">
        <v>69</v>
      </c>
      <c r="V302" s="48" t="n">
        <f aca="false">IF(S302="m3_año",R302,IF(OR(O302="CG1",O302="CG3",O302="HG2"),T302,R302))</f>
        <v>124747.758621857</v>
      </c>
      <c r="W302" s="28" t="n">
        <v>365</v>
      </c>
      <c r="X302" s="54"/>
      <c r="Y302" s="28"/>
      <c r="Z302" s="28" t="n">
        <v>8760</v>
      </c>
      <c r="AA302" s="32" t="s">
        <v>763</v>
      </c>
      <c r="AB302" s="32"/>
      <c r="AC302" s="33" t="s">
        <v>246</v>
      </c>
      <c r="AD302" s="33" t="n">
        <f aca="false">VLOOKUP($O302,Parámetros!$B$4:$H$25,3,0)</f>
        <v>10.477442018542</v>
      </c>
      <c r="AE302" s="33" t="n">
        <f aca="false">VLOOKUP($O302,Parámetros!$B$4:$H$25,4,0)</f>
        <v>4.47117624426805</v>
      </c>
      <c r="AF302" s="33" t="n">
        <f aca="false">VLOOKUP($O302,Parámetros!$B$4:$H$25,5,0)</f>
        <v>11.5951868810527</v>
      </c>
      <c r="AG302" s="33" t="n">
        <f aca="false">VLOOKUP($O302,Parámetros!$B$4:$H$25,6,0)</f>
        <v>0.3</v>
      </c>
      <c r="AH302" s="33" t="n">
        <f aca="false">VLOOKUP($O302,Parámetros!$B$4:$H$25,7,0)</f>
        <v>2840</v>
      </c>
      <c r="AI302" s="51" t="n">
        <v>156000</v>
      </c>
      <c r="AJ302" s="2" t="n">
        <v>0</v>
      </c>
      <c r="AK302" s="34" t="n">
        <f aca="false">AD302*V302/1000000000</f>
        <v>0.00130703740790358</v>
      </c>
      <c r="AL302" s="34" t="n">
        <f aca="false">AE302*V302/1000000000</f>
        <v>0.000557769214875732</v>
      </c>
      <c r="AM302" s="34" t="n">
        <f aca="false">AF302*V302/1000000000</f>
        <v>0.00144647357421289</v>
      </c>
      <c r="AN302" s="34" t="n">
        <f aca="false">AG302*V302/1000000000</f>
        <v>3.74243275865571E-005</v>
      </c>
      <c r="AO302" s="34" t="n">
        <f aca="false">AH302*V302/1000000000</f>
        <v>0.354283634486074</v>
      </c>
      <c r="AP302" s="35" t="n">
        <f aca="false">AJ302*AI302*EXP(P302*4)</f>
        <v>0</v>
      </c>
      <c r="AQ302" s="36" t="n">
        <f aca="false">AK302/W302</f>
        <v>3.58092440521529E-006</v>
      </c>
      <c r="AR302" s="37" t="n">
        <f aca="false">AL302/W302</f>
        <v>1.52813483527598E-006</v>
      </c>
      <c r="AS302" s="37" t="n">
        <f aca="false">AM302/W302</f>
        <v>3.96294129921338E-006</v>
      </c>
      <c r="AT302" s="37" t="n">
        <f aca="false">AN302/W302</f>
        <v>1.02532404346732E-007</v>
      </c>
      <c r="AU302" s="37" t="n">
        <f aca="false">AO302/W302</f>
        <v>0.000970640094482394</v>
      </c>
      <c r="AV302" s="49" t="n">
        <f aca="false">AP302/W302</f>
        <v>0</v>
      </c>
      <c r="AW302" s="39" t="n">
        <f aca="false">AK302*1000000</f>
        <v>1307.03740790358</v>
      </c>
      <c r="AX302" s="40" t="n">
        <f aca="false">AL302*1000000</f>
        <v>557.769214875732</v>
      </c>
      <c r="AY302" s="40" t="n">
        <f aca="false">AM302*1000000</f>
        <v>1446.47357421289</v>
      </c>
      <c r="AZ302" s="40" t="n">
        <f aca="false">AN302*1000000</f>
        <v>37.4243275865571</v>
      </c>
      <c r="BA302" s="40" t="n">
        <f aca="false">AO302*1000000</f>
        <v>354283.634486074</v>
      </c>
      <c r="BB302" s="41" t="n">
        <f aca="false">AP302*1000000</f>
        <v>0</v>
      </c>
      <c r="BC302" s="39" t="n">
        <f aca="false">AQ302*1000000</f>
        <v>3.58092440521529</v>
      </c>
      <c r="BD302" s="40" t="n">
        <f aca="false">AR302*1000000</f>
        <v>1.52813483527598</v>
      </c>
      <c r="BE302" s="40" t="n">
        <f aca="false">AS302*1000000</f>
        <v>3.96294129921338</v>
      </c>
      <c r="BF302" s="40" t="n">
        <f aca="false">AT302*1000000</f>
        <v>0.102532404346732</v>
      </c>
      <c r="BG302" s="40" t="n">
        <f aca="false">AU302*1000000</f>
        <v>970.640094482394</v>
      </c>
      <c r="BH302" s="41" t="n">
        <f aca="false">AV302*1000000</f>
        <v>0</v>
      </c>
      <c r="BI302" s="0" t="n">
        <v>0.1</v>
      </c>
      <c r="BJ302" s="0" t="n">
        <f aca="false">R302*BI302</f>
        <v>12474.7758621857</v>
      </c>
      <c r="BK302" s="0" t="n">
        <v>0.1</v>
      </c>
      <c r="BL302" s="0" t="n">
        <f aca="false">AI302*BK302</f>
        <v>15600</v>
      </c>
      <c r="BM302" s="45" t="n">
        <v>8.33836031031492</v>
      </c>
      <c r="BN302" s="45" t="n">
        <v>2.30660015343522</v>
      </c>
      <c r="BO302" s="45" t="n">
        <v>3.95606161523761</v>
      </c>
      <c r="BP302" s="45" t="n">
        <v>0.12</v>
      </c>
      <c r="BQ302" s="45" t="n">
        <v>2840</v>
      </c>
      <c r="BR302" s="0" t="n">
        <f aca="false">AJ302*0.1</f>
        <v>0</v>
      </c>
      <c r="BS302" s="0" t="n">
        <f aca="false">((((BJ302/R302)^2)+((BM302/AD302)^2))^(1/2))*AK302</f>
        <v>0.00104837129107876</v>
      </c>
      <c r="BT302" s="0" t="n">
        <f aca="false">((((BJ302/R302)^2)+((BN302/AE302)^2))^(1/2))*AL302</f>
        <v>0.000293099323854132</v>
      </c>
      <c r="BU302" s="0" t="n">
        <f aca="false">((((BJ302/R302)^2)+((BO302/AF302)^2))^(1/2))*AM302</f>
        <v>0.000514271134639227</v>
      </c>
      <c r="BV302" s="0" t="n">
        <f aca="false">((((BJ302/R302)^2)+((BP302/AG302)^2))^(1/2))*AN302</f>
        <v>1.54304455607092E-005</v>
      </c>
      <c r="BW302" s="0" t="n">
        <f aca="false">((((BJ302/R302)^2)+((BQ302/AH302)^2))^(1/2))*AO302</f>
        <v>0.35605064611837</v>
      </c>
      <c r="BX302" s="46" t="e">
        <f aca="false">((((BL302/AI302)^2)+((BR302/AJ302)^2))^(1/2))*AP302</f>
        <v>#DIV/0!</v>
      </c>
    </row>
    <row r="303" customFormat="false" ht="15" hidden="false" customHeight="true" outlineLevel="0" collapsed="false">
      <c r="A303" s="24" t="n">
        <v>4.64544444444444</v>
      </c>
      <c r="B303" s="24" t="n">
        <v>-74.1134444444444</v>
      </c>
      <c r="C303" s="47" t="n">
        <v>28</v>
      </c>
      <c r="D303" s="47" t="n">
        <v>29</v>
      </c>
      <c r="E303" s="47" t="n">
        <v>1876</v>
      </c>
      <c r="F303" s="27" t="s">
        <v>764</v>
      </c>
      <c r="G303" s="28" t="s">
        <v>765</v>
      </c>
      <c r="H303" s="27" t="s">
        <v>766</v>
      </c>
      <c r="I303" s="28" t="s">
        <v>64</v>
      </c>
      <c r="J303" s="28" t="s">
        <v>76</v>
      </c>
      <c r="K303" s="55"/>
      <c r="L303" s="55"/>
      <c r="M303" s="28" t="n">
        <v>2000</v>
      </c>
      <c r="N303" s="29" t="s">
        <v>77</v>
      </c>
      <c r="O303" s="29" t="s">
        <v>77</v>
      </c>
      <c r="P303" s="56" t="n">
        <v>0.00426891489573758</v>
      </c>
      <c r="Q303" s="31" t="n">
        <v>37.5</v>
      </c>
      <c r="R303" s="31" t="n">
        <v>38.1458355760298</v>
      </c>
      <c r="S303" s="29" t="s">
        <v>69</v>
      </c>
      <c r="T303" s="29"/>
      <c r="U303" s="29"/>
      <c r="V303" s="48" t="n">
        <f aca="false">IF(S303="m3_año",R303,IF(OR(O303="CG1",O303="CG3",O303="HG2"),T303,R303))</f>
        <v>38.1458355760298</v>
      </c>
      <c r="W303" s="28" t="n">
        <v>365</v>
      </c>
      <c r="X303" s="54"/>
      <c r="Y303" s="28"/>
      <c r="Z303" s="28" t="n">
        <v>8760</v>
      </c>
      <c r="AA303" s="32" t="s">
        <v>767</v>
      </c>
      <c r="AB303" s="32"/>
      <c r="AC303" s="33" t="s">
        <v>72</v>
      </c>
      <c r="AD303" s="33" t="n">
        <f aca="false">VLOOKUP($O303,Parámetros!$B$4:$H$25,3,0)</f>
        <v>24000</v>
      </c>
      <c r="AE303" s="33" t="n">
        <f aca="false">VLOOKUP($O303,Parámetros!$B$4:$H$25,4,0)</f>
        <v>2261000</v>
      </c>
      <c r="AF303" s="33" t="n">
        <f aca="false">VLOOKUP($O303,Parámetros!$B$4:$H$25,5,0)</f>
        <v>1200</v>
      </c>
      <c r="AG303" s="33" t="n">
        <f aca="false">VLOOKUP($O303,Parámetros!$B$4:$H$25,6,0)</f>
        <v>381000</v>
      </c>
      <c r="AH303" s="33" t="n">
        <f aca="false">VLOOKUP($O303,Parámetros!$B$4:$H$25,7,0)</f>
        <v>1500000000</v>
      </c>
      <c r="AI303" s="2" t="n">
        <v>2.98030327868852</v>
      </c>
      <c r="AJ303" s="2" t="n">
        <v>1.362E-005</v>
      </c>
      <c r="AK303" s="34" t="n">
        <f aca="false">AD303*V303/1000000000</f>
        <v>0.000915500053824715</v>
      </c>
      <c r="AL303" s="34" t="n">
        <f aca="false">AE303*V303/1000000000</f>
        <v>0.0862477342374034</v>
      </c>
      <c r="AM303" s="34" t="n">
        <f aca="false">AF303*V303/1000000000</f>
        <v>4.57750026912358E-005</v>
      </c>
      <c r="AN303" s="34" t="n">
        <f aca="false">AG303*V303/1000000000</f>
        <v>0.0145335633544674</v>
      </c>
      <c r="AO303" s="34" t="n">
        <f aca="false">AH303*V303/1000000000</f>
        <v>57.2187533640447</v>
      </c>
      <c r="AP303" s="35" t="n">
        <f aca="false">AJ303*AI303*EXP(P303*4)</f>
        <v>4.12908128890735E-005</v>
      </c>
      <c r="AQ303" s="36" t="n">
        <f aca="false">AK303/W303</f>
        <v>2.50821932554717E-006</v>
      </c>
      <c r="AR303" s="37" t="n">
        <f aca="false">AL303/W303</f>
        <v>0.000236295162294256</v>
      </c>
      <c r="AS303" s="37" t="n">
        <f aca="false">AM303/W303</f>
        <v>1.25410966277358E-007</v>
      </c>
      <c r="AT303" s="37" t="n">
        <f aca="false">AN303/W303</f>
        <v>3.98179817930612E-005</v>
      </c>
      <c r="AU303" s="37" t="n">
        <f aca="false">AO303/W303</f>
        <v>0.156763707846698</v>
      </c>
      <c r="AV303" s="49" t="n">
        <f aca="false">AP303/W303</f>
        <v>1.13125514764585E-007</v>
      </c>
      <c r="AW303" s="39" t="n">
        <f aca="false">AK303*1000000</f>
        <v>915.500053824715</v>
      </c>
      <c r="AX303" s="40" t="n">
        <f aca="false">AL303*1000000</f>
        <v>86247.7342374034</v>
      </c>
      <c r="AY303" s="40" t="n">
        <f aca="false">AM303*1000000</f>
        <v>45.7750026912358</v>
      </c>
      <c r="AZ303" s="40" t="n">
        <f aca="false">AN303*1000000</f>
        <v>14533.5633544674</v>
      </c>
      <c r="BA303" s="40" t="n">
        <f aca="false">AO303*1000000</f>
        <v>57218753.3640447</v>
      </c>
      <c r="BB303" s="41" t="n">
        <f aca="false">AP303*1000000</f>
        <v>41.2908128890735</v>
      </c>
      <c r="BC303" s="39" t="n">
        <f aca="false">AQ303*1000000</f>
        <v>2.50821932554717</v>
      </c>
      <c r="BD303" s="40" t="n">
        <f aca="false">AR303*1000000</f>
        <v>236.295162294256</v>
      </c>
      <c r="BE303" s="40" t="n">
        <f aca="false">AS303*1000000</f>
        <v>0.125410966277358</v>
      </c>
      <c r="BF303" s="40" t="n">
        <f aca="false">AT303*1000000</f>
        <v>39.8179817930612</v>
      </c>
      <c r="BG303" s="40" t="n">
        <f aca="false">AU303*1000000</f>
        <v>156763.707846698</v>
      </c>
      <c r="BH303" s="41" t="n">
        <f aca="false">AV303*1000000</f>
        <v>0.113125514764585</v>
      </c>
      <c r="BI303" s="0" t="n">
        <v>0.1</v>
      </c>
      <c r="BJ303" s="0" t="n">
        <f aca="false">R303*BI303</f>
        <v>3.81458355760298</v>
      </c>
      <c r="BK303" s="0" t="n">
        <v>0.1</v>
      </c>
      <c r="BL303" s="0" t="n">
        <f aca="false">AI303*BK303</f>
        <v>0.298030327868852</v>
      </c>
      <c r="BM303" s="45" t="n">
        <v>0</v>
      </c>
      <c r="BN303" s="45" t="n">
        <v>0</v>
      </c>
      <c r="BO303" s="45" t="n">
        <v>0</v>
      </c>
      <c r="BP303" s="45" t="n">
        <v>0</v>
      </c>
      <c r="BQ303" s="45" t="n">
        <v>0</v>
      </c>
      <c r="BR303" s="0" t="n">
        <f aca="false">AJ303*0.1</f>
        <v>1.362E-006</v>
      </c>
      <c r="BS303" s="0" t="n">
        <f aca="false">((((BJ303/R303)^2)+((BM303/AD303)^2))^(1/2))*AK303</f>
        <v>9.15500053824715E-005</v>
      </c>
      <c r="BT303" s="0" t="n">
        <f aca="false">((((BJ303/R303)^2)+((BN303/AE303)^2))^(1/2))*AL303</f>
        <v>0.00862477342374034</v>
      </c>
      <c r="BU303" s="0" t="n">
        <f aca="false">((((BJ303/R303)^2)+((BO303/AF303)^2))^(1/2))*AM303</f>
        <v>4.57750026912358E-006</v>
      </c>
      <c r="BV303" s="0" t="n">
        <f aca="false">((((BJ303/R303)^2)+((BP303/AG303)^2))^(1/2))*AN303</f>
        <v>0.00145335633544674</v>
      </c>
      <c r="BW303" s="0" t="n">
        <f aca="false">((((BJ303/R303)^2)+((BQ303/AH303)^2))^(1/2))*AO303</f>
        <v>5.72187533640447</v>
      </c>
      <c r="BX303" s="46" t="n">
        <f aca="false">((((BL303/AI303)^2)+((BR303/AJ303)^2))^(1/2))*AP303</f>
        <v>5.83940275891375E-006</v>
      </c>
    </row>
    <row r="304" customFormat="false" ht="45" hidden="false" customHeight="true" outlineLevel="0" collapsed="false">
      <c r="A304" s="24" t="n">
        <v>4.64516120457953</v>
      </c>
      <c r="B304" s="24" t="n">
        <v>-74.1137877231253</v>
      </c>
      <c r="C304" s="47" t="n">
        <v>27</v>
      </c>
      <c r="D304" s="47" t="n">
        <v>29</v>
      </c>
      <c r="E304" s="47" t="n">
        <v>1875</v>
      </c>
      <c r="F304" s="27" t="s">
        <v>768</v>
      </c>
      <c r="G304" s="28" t="s">
        <v>769</v>
      </c>
      <c r="H304" s="27" t="s">
        <v>770</v>
      </c>
      <c r="I304" s="28" t="s">
        <v>64</v>
      </c>
      <c r="J304" s="28" t="s">
        <v>65</v>
      </c>
      <c r="K304" s="28" t="n">
        <v>300</v>
      </c>
      <c r="L304" s="28"/>
      <c r="M304" s="28" t="n">
        <v>1989</v>
      </c>
      <c r="N304" s="29" t="s">
        <v>67</v>
      </c>
      <c r="O304" s="29" t="s">
        <v>108</v>
      </c>
      <c r="P304" s="56" t="n">
        <v>0.00426891489573758</v>
      </c>
      <c r="Q304" s="31" t="n">
        <v>42857.1428571429</v>
      </c>
      <c r="R304" s="31" t="n">
        <v>43595.2406583198</v>
      </c>
      <c r="S304" s="29" t="s">
        <v>69</v>
      </c>
      <c r="T304" s="29"/>
      <c r="U304" s="29"/>
      <c r="V304" s="48" t="n">
        <f aca="false">IF(S304="m3_año",R304,IF(OR(O304="CG1",O304="CG3",O304="HG2"),T304,R304))</f>
        <v>43595.2406583198</v>
      </c>
      <c r="W304" s="28" t="n">
        <v>365</v>
      </c>
      <c r="X304" s="63"/>
      <c r="Y304" s="28"/>
      <c r="Z304" s="28" t="n">
        <v>0</v>
      </c>
      <c r="AA304" s="32" t="s">
        <v>771</v>
      </c>
      <c r="AB304" s="32"/>
      <c r="AC304" s="33" t="s">
        <v>72</v>
      </c>
      <c r="AD304" s="33" t="n">
        <f aca="false">VLOOKUP($O304,Parámetros!$B$4:$H$25,3,0)</f>
        <v>589.42211574465</v>
      </c>
      <c r="AE304" s="33" t="n">
        <f aca="false">VLOOKUP($O304,Parámetros!$B$4:$H$25,4,0)</f>
        <v>6395.37711993333</v>
      </c>
      <c r="AF304" s="33" t="n">
        <f aca="false">VLOOKUP($O304,Parámetros!$B$4:$H$25,5,0)</f>
        <v>22.4256162208741</v>
      </c>
      <c r="AG304" s="33" t="n">
        <f aca="false">VLOOKUP($O304,Parámetros!$B$4:$H$25,6,0)</f>
        <v>1344</v>
      </c>
      <c r="AH304" s="33" t="n">
        <f aca="false">VLOOKUP($O304,Parámetros!$B$4:$H$25,7,0)</f>
        <v>1920000</v>
      </c>
      <c r="AI304" s="2" t="n">
        <v>1159.09146341463</v>
      </c>
      <c r="AJ304" s="2" t="n">
        <v>0.000142</v>
      </c>
      <c r="AK304" s="34" t="n">
        <f aca="false">AD304*V304/1000000000</f>
        <v>0.025695998985224</v>
      </c>
      <c r="AL304" s="34" t="n">
        <f aca="false">AE304*V304/1000000000</f>
        <v>0.278808004644206</v>
      </c>
      <c r="AM304" s="34" t="n">
        <f aca="false">AF304*V304/1000000000</f>
        <v>0.000977650136060127</v>
      </c>
      <c r="AN304" s="34" t="n">
        <f aca="false">AG304*V304/1000000000</f>
        <v>0.0585920034447818</v>
      </c>
      <c r="AO304" s="34" t="n">
        <f aca="false">AH304*V304/1000000000</f>
        <v>83.702862063974</v>
      </c>
      <c r="AP304" s="35" t="n">
        <f aca="false">AJ304*AI304*EXP(P304*4)</f>
        <v>0.167425620216031</v>
      </c>
      <c r="AQ304" s="36" t="n">
        <f aca="false">AK304/W304</f>
        <v>7.03999972197919E-005</v>
      </c>
      <c r="AR304" s="37" t="n">
        <f aca="false">AL304/W304</f>
        <v>0.000763857546970427</v>
      </c>
      <c r="AS304" s="37" t="n">
        <f aca="false">AM304/W304</f>
        <v>2.6784935234524E-006</v>
      </c>
      <c r="AT304" s="37" t="n">
        <f aca="false">AN304/W304</f>
        <v>0.000160526036835019</v>
      </c>
      <c r="AU304" s="37" t="n">
        <f aca="false">AO304/W304</f>
        <v>0.229322909764312</v>
      </c>
      <c r="AV304" s="49" t="n">
        <f aca="false">AP304/W304</f>
        <v>0.00045870032935899</v>
      </c>
      <c r="AW304" s="39" t="n">
        <f aca="false">AK304*1000000</f>
        <v>25695.998985224</v>
      </c>
      <c r="AX304" s="40" t="n">
        <f aca="false">AL304*1000000</f>
        <v>278808.004644206</v>
      </c>
      <c r="AY304" s="40" t="n">
        <f aca="false">AM304*1000000</f>
        <v>977.650136060127</v>
      </c>
      <c r="AZ304" s="40" t="n">
        <f aca="false">AN304*1000000</f>
        <v>58592.0034447818</v>
      </c>
      <c r="BA304" s="40" t="n">
        <f aca="false">AO304*1000000</f>
        <v>83702862.063974</v>
      </c>
      <c r="BB304" s="41" t="n">
        <f aca="false">AP304*1000000</f>
        <v>167425.620216031</v>
      </c>
      <c r="BC304" s="39" t="n">
        <f aca="false">AQ304*1000000</f>
        <v>70.3999972197919</v>
      </c>
      <c r="BD304" s="40" t="n">
        <f aca="false">AR304*1000000</f>
        <v>763.857546970427</v>
      </c>
      <c r="BE304" s="40" t="n">
        <f aca="false">AS304*1000000</f>
        <v>2.6784935234524</v>
      </c>
      <c r="BF304" s="40" t="n">
        <f aca="false">AT304*1000000</f>
        <v>160.526036835019</v>
      </c>
      <c r="BG304" s="40" t="n">
        <f aca="false">AU304*1000000</f>
        <v>229322.909764312</v>
      </c>
      <c r="BH304" s="41" t="n">
        <f aca="false">AV304*1000000</f>
        <v>458.70032935899</v>
      </c>
      <c r="BI304" s="0" t="n">
        <v>0.1</v>
      </c>
      <c r="BJ304" s="0" t="n">
        <f aca="false">R304*BI304</f>
        <v>4359.52406583198</v>
      </c>
      <c r="BK304" s="0" t="n">
        <v>0.1</v>
      </c>
      <c r="BL304" s="0" t="n">
        <f aca="false">AI304*BK304</f>
        <v>115.909146341463</v>
      </c>
      <c r="BM304" s="45" t="n">
        <v>491.492522079561</v>
      </c>
      <c r="BN304" s="45" t="n">
        <v>4911.75996922289</v>
      </c>
      <c r="BO304" s="45" t="n">
        <v>16.2785205146239</v>
      </c>
      <c r="BP304" s="45" t="n">
        <v>537.6</v>
      </c>
      <c r="BQ304" s="45" t="n">
        <v>384000</v>
      </c>
      <c r="BR304" s="0" t="n">
        <f aca="false">AJ304*0.1</f>
        <v>1.42E-005</v>
      </c>
      <c r="BS304" s="0" t="n">
        <f aca="false">((((BJ304/R304)^2)+((BM304/AD304)^2))^(1/2))*AK304</f>
        <v>0.0215802642951626</v>
      </c>
      <c r="BT304" s="0" t="n">
        <f aca="false">((((BJ304/R304)^2)+((BN304/AE304)^2))^(1/2))*AL304</f>
        <v>0.215936844830318</v>
      </c>
      <c r="BU304" s="0" t="n">
        <f aca="false">((((BJ304/R304)^2)+((BO304/AF304)^2))^(1/2))*AM304</f>
        <v>0.000716368520365985</v>
      </c>
      <c r="BV304" s="0" t="n">
        <f aca="false">((((BJ304/R304)^2)+((BP304/AG304)^2))^(1/2))*AN304</f>
        <v>0.0241581019019389</v>
      </c>
      <c r="BW304" s="0" t="n">
        <f aca="false">((((BJ304/R304)^2)+((BQ304/AH304)^2))^(1/2))*AO304</f>
        <v>18.7165289486334</v>
      </c>
      <c r="BX304" s="46" t="n">
        <f aca="false">((((BL304/AI304)^2)+((BR304/AJ304)^2))^(1/2))*AP304</f>
        <v>0.0236775582798239</v>
      </c>
    </row>
    <row r="305" customFormat="false" ht="45" hidden="false" customHeight="true" outlineLevel="0" collapsed="false">
      <c r="A305" s="24" t="n">
        <v>4.64516120457953</v>
      </c>
      <c r="B305" s="24" t="n">
        <v>-74.1137877231253</v>
      </c>
      <c r="C305" s="47" t="n">
        <v>27</v>
      </c>
      <c r="D305" s="47" t="n">
        <v>29</v>
      </c>
      <c r="E305" s="47" t="n">
        <v>1875</v>
      </c>
      <c r="F305" s="27" t="s">
        <v>768</v>
      </c>
      <c r="G305" s="28" t="s">
        <v>769</v>
      </c>
      <c r="H305" s="27" t="s">
        <v>770</v>
      </c>
      <c r="I305" s="28" t="s">
        <v>64</v>
      </c>
      <c r="J305" s="28" t="s">
        <v>65</v>
      </c>
      <c r="K305" s="28" t="n">
        <v>177.79</v>
      </c>
      <c r="L305" s="28"/>
      <c r="M305" s="28" t="n">
        <v>1980</v>
      </c>
      <c r="N305" s="29" t="s">
        <v>67</v>
      </c>
      <c r="O305" s="29" t="s">
        <v>108</v>
      </c>
      <c r="P305" s="56" t="n">
        <v>0.00426891489573758</v>
      </c>
      <c r="Q305" s="31" t="n">
        <v>42857.1428571429</v>
      </c>
      <c r="R305" s="31" t="n">
        <v>43595.2406583198</v>
      </c>
      <c r="S305" s="29" t="s">
        <v>69</v>
      </c>
      <c r="T305" s="29"/>
      <c r="U305" s="29"/>
      <c r="V305" s="48" t="n">
        <f aca="false">IF(S305="m3_año",R305,IF(OR(O305="CG1",O305="CG3",O305="HG2"),T305,R305))</f>
        <v>43595.2406583198</v>
      </c>
      <c r="W305" s="28" t="n">
        <v>365</v>
      </c>
      <c r="X305" s="63"/>
      <c r="Y305" s="28"/>
      <c r="Z305" s="28" t="n">
        <v>0</v>
      </c>
      <c r="AA305" s="32" t="s">
        <v>772</v>
      </c>
      <c r="AB305" s="32"/>
      <c r="AC305" s="33" t="s">
        <v>72</v>
      </c>
      <c r="AD305" s="33" t="n">
        <f aca="false">VLOOKUP($O305,Parámetros!$B$4:$H$25,3,0)</f>
        <v>589.42211574465</v>
      </c>
      <c r="AE305" s="33" t="n">
        <f aca="false">VLOOKUP($O305,Parámetros!$B$4:$H$25,4,0)</f>
        <v>6395.37711993333</v>
      </c>
      <c r="AF305" s="33" t="n">
        <f aca="false">VLOOKUP($O305,Parámetros!$B$4:$H$25,5,0)</f>
        <v>22.4256162208741</v>
      </c>
      <c r="AG305" s="33" t="n">
        <f aca="false">VLOOKUP($O305,Parámetros!$B$4:$H$25,6,0)</f>
        <v>1344</v>
      </c>
      <c r="AH305" s="33" t="n">
        <f aca="false">VLOOKUP($O305,Parámetros!$B$4:$H$25,7,0)</f>
        <v>1920000</v>
      </c>
      <c r="AI305" s="2" t="n">
        <v>1159.09146341463</v>
      </c>
      <c r="AJ305" s="2" t="n">
        <v>0.000142</v>
      </c>
      <c r="AK305" s="34" t="n">
        <f aca="false">AD305*V305/1000000000</f>
        <v>0.025695998985224</v>
      </c>
      <c r="AL305" s="34" t="n">
        <f aca="false">AE305*V305/1000000000</f>
        <v>0.278808004644206</v>
      </c>
      <c r="AM305" s="34" t="n">
        <f aca="false">AF305*V305/1000000000</f>
        <v>0.000977650136060127</v>
      </c>
      <c r="AN305" s="34" t="n">
        <f aca="false">AG305*V305/1000000000</f>
        <v>0.0585920034447818</v>
      </c>
      <c r="AO305" s="34" t="n">
        <f aca="false">AH305*V305/1000000000</f>
        <v>83.702862063974</v>
      </c>
      <c r="AP305" s="35" t="n">
        <f aca="false">AJ305*AI305*EXP(P305*4)</f>
        <v>0.167425620216031</v>
      </c>
      <c r="AQ305" s="36" t="n">
        <f aca="false">AK305/W305</f>
        <v>7.03999972197919E-005</v>
      </c>
      <c r="AR305" s="37" t="n">
        <f aca="false">AL305/W305</f>
        <v>0.000763857546970427</v>
      </c>
      <c r="AS305" s="37" t="n">
        <f aca="false">AM305/W305</f>
        <v>2.6784935234524E-006</v>
      </c>
      <c r="AT305" s="37" t="n">
        <f aca="false">AN305/W305</f>
        <v>0.000160526036835019</v>
      </c>
      <c r="AU305" s="37" t="n">
        <f aca="false">AO305/W305</f>
        <v>0.229322909764312</v>
      </c>
      <c r="AV305" s="49" t="n">
        <f aca="false">AP305/W305</f>
        <v>0.00045870032935899</v>
      </c>
      <c r="AW305" s="39" t="n">
        <f aca="false">AK305*1000000</f>
        <v>25695.998985224</v>
      </c>
      <c r="AX305" s="40" t="n">
        <f aca="false">AL305*1000000</f>
        <v>278808.004644206</v>
      </c>
      <c r="AY305" s="40" t="n">
        <f aca="false">AM305*1000000</f>
        <v>977.650136060127</v>
      </c>
      <c r="AZ305" s="40" t="n">
        <f aca="false">AN305*1000000</f>
        <v>58592.0034447818</v>
      </c>
      <c r="BA305" s="40" t="n">
        <f aca="false">AO305*1000000</f>
        <v>83702862.063974</v>
      </c>
      <c r="BB305" s="41" t="n">
        <f aca="false">AP305*1000000</f>
        <v>167425.620216031</v>
      </c>
      <c r="BC305" s="39" t="n">
        <f aca="false">AQ305*1000000</f>
        <v>70.3999972197919</v>
      </c>
      <c r="BD305" s="40" t="n">
        <f aca="false">AR305*1000000</f>
        <v>763.857546970427</v>
      </c>
      <c r="BE305" s="40" t="n">
        <f aca="false">AS305*1000000</f>
        <v>2.6784935234524</v>
      </c>
      <c r="BF305" s="40" t="n">
        <f aca="false">AT305*1000000</f>
        <v>160.526036835019</v>
      </c>
      <c r="BG305" s="40" t="n">
        <f aca="false">AU305*1000000</f>
        <v>229322.909764312</v>
      </c>
      <c r="BH305" s="41" t="n">
        <f aca="false">AV305*1000000</f>
        <v>458.70032935899</v>
      </c>
      <c r="BI305" s="0" t="n">
        <v>0.1</v>
      </c>
      <c r="BJ305" s="0" t="n">
        <f aca="false">R305*BI305</f>
        <v>4359.52406583198</v>
      </c>
      <c r="BK305" s="0" t="n">
        <v>0.1</v>
      </c>
      <c r="BL305" s="0" t="n">
        <f aca="false">AI305*BK305</f>
        <v>115.909146341463</v>
      </c>
      <c r="BM305" s="45" t="n">
        <v>491.492522079561</v>
      </c>
      <c r="BN305" s="45" t="n">
        <v>4911.75996922289</v>
      </c>
      <c r="BO305" s="45" t="n">
        <v>16.2785205146239</v>
      </c>
      <c r="BP305" s="45" t="n">
        <v>537.6</v>
      </c>
      <c r="BQ305" s="45" t="n">
        <v>384000</v>
      </c>
      <c r="BR305" s="0" t="n">
        <f aca="false">AJ305*0.1</f>
        <v>1.42E-005</v>
      </c>
      <c r="BS305" s="0" t="n">
        <f aca="false">((((BJ305/R305)^2)+((BM305/AD305)^2))^(1/2))*AK305</f>
        <v>0.0215802642951626</v>
      </c>
      <c r="BT305" s="0" t="n">
        <f aca="false">((((BJ305/R305)^2)+((BN305/AE305)^2))^(1/2))*AL305</f>
        <v>0.215936844830318</v>
      </c>
      <c r="BU305" s="0" t="n">
        <f aca="false">((((BJ305/R305)^2)+((BO305/AF305)^2))^(1/2))*AM305</f>
        <v>0.000716368520365985</v>
      </c>
      <c r="BV305" s="0" t="n">
        <f aca="false">((((BJ305/R305)^2)+((BP305/AG305)^2))^(1/2))*AN305</f>
        <v>0.0241581019019389</v>
      </c>
      <c r="BW305" s="0" t="n">
        <f aca="false">((((BJ305/R305)^2)+((BQ305/AH305)^2))^(1/2))*AO305</f>
        <v>18.7165289486334</v>
      </c>
      <c r="BX305" s="46" t="n">
        <f aca="false">((((BL305/AI305)^2)+((BR305/AJ305)^2))^(1/2))*AP305</f>
        <v>0.0236775582798239</v>
      </c>
    </row>
    <row r="306" customFormat="false" ht="28" hidden="false" customHeight="false" outlineLevel="0" collapsed="false">
      <c r="A306" s="24" t="n">
        <v>4.69908333333333</v>
      </c>
      <c r="B306" s="24" t="n">
        <v>-74.1468333333333</v>
      </c>
      <c r="C306" s="47" t="n">
        <v>24</v>
      </c>
      <c r="D306" s="47" t="n">
        <v>35</v>
      </c>
      <c r="E306" s="47" t="n">
        <v>1953</v>
      </c>
      <c r="F306" s="27" t="s">
        <v>773</v>
      </c>
      <c r="G306" s="28" t="s">
        <v>774</v>
      </c>
      <c r="H306" s="27" t="s">
        <v>775</v>
      </c>
      <c r="I306" s="28" t="s">
        <v>64</v>
      </c>
      <c r="J306" s="28" t="s">
        <v>65</v>
      </c>
      <c r="K306" s="28" t="n">
        <v>30</v>
      </c>
      <c r="L306" s="28"/>
      <c r="M306" s="28" t="n">
        <v>1988</v>
      </c>
      <c r="N306" s="29" t="s">
        <v>124</v>
      </c>
      <c r="O306" s="29" t="s">
        <v>125</v>
      </c>
      <c r="P306" s="50" t="n">
        <v>0.00842863539816588</v>
      </c>
      <c r="Q306" s="31" t="n">
        <v>98.4214710224477</v>
      </c>
      <c r="R306" s="31" t="n">
        <v>101.796276140596</v>
      </c>
      <c r="S306" s="4" t="s">
        <v>69</v>
      </c>
      <c r="T306" s="4"/>
      <c r="U306" s="4"/>
      <c r="V306" s="48" t="n">
        <f aca="false">IF(S306="m3_año",R306,IF(OR(O306="CG1",O306="CG3",O306="HG2"),T306,R306))</f>
        <v>101.796276140596</v>
      </c>
      <c r="W306" s="28" t="n">
        <v>365</v>
      </c>
      <c r="X306" s="65" t="s">
        <v>98</v>
      </c>
      <c r="Y306" s="28"/>
      <c r="Z306" s="28" t="n">
        <v>2920</v>
      </c>
      <c r="AA306" s="32" t="s">
        <v>776</v>
      </c>
      <c r="AB306" s="32" t="s">
        <v>777</v>
      </c>
      <c r="AC306" s="33" t="s">
        <v>72</v>
      </c>
      <c r="AD306" s="33" t="n">
        <f aca="false">VLOOKUP($O306,Parámetros!$B$4:$H$25,3,0)</f>
        <v>840000</v>
      </c>
      <c r="AE306" s="33" t="n">
        <f aca="false">VLOOKUP($O306,Parámetros!$B$4:$H$25,4,0)</f>
        <v>2400000</v>
      </c>
      <c r="AF306" s="33" t="n">
        <f aca="false">VLOOKUP($O306,Parámetros!$B$4:$H$25,5,0)</f>
        <v>1800000</v>
      </c>
      <c r="AG306" s="33" t="n">
        <f aca="false">VLOOKUP($O306,Parámetros!$B$4:$H$25,6,0)</f>
        <v>600000</v>
      </c>
      <c r="AH306" s="33" t="n">
        <f aca="false">VLOOKUP($O306,Parámetros!$B$4:$H$25,7,0)</f>
        <v>2676000000</v>
      </c>
      <c r="AI306" s="51" t="n">
        <v>98.4214710224477</v>
      </c>
      <c r="AJ306" s="2" t="n">
        <v>0.0912</v>
      </c>
      <c r="AK306" s="34" t="n">
        <f aca="false">AD306*V306/1000000000</f>
        <v>0.0855088719581006</v>
      </c>
      <c r="AL306" s="34" t="n">
        <f aca="false">AE306*V306/1000000000</f>
        <v>0.24431106273743</v>
      </c>
      <c r="AM306" s="34" t="n">
        <f aca="false">AF306*V306/1000000000</f>
        <v>0.183233297053073</v>
      </c>
      <c r="AN306" s="34" t="n">
        <f aca="false">AG306*V306/1000000000</f>
        <v>0.0610777656843576</v>
      </c>
      <c r="AO306" s="34" t="n">
        <f aca="false">AH306*V306/1000000000</f>
        <v>272.406834952235</v>
      </c>
      <c r="AP306" s="35" t="n">
        <f aca="false">AJ306*AI306*EXP(P306*4)</f>
        <v>9.28382038402236</v>
      </c>
      <c r="AQ306" s="36" t="n">
        <f aca="false">AK306/W306</f>
        <v>0.000234270882076988</v>
      </c>
      <c r="AR306" s="37" t="n">
        <f aca="false">AL306/W306</f>
        <v>0.000669345377362823</v>
      </c>
      <c r="AS306" s="37" t="n">
        <f aca="false">AM306/W306</f>
        <v>0.000502009033022117</v>
      </c>
      <c r="AT306" s="37" t="n">
        <f aca="false">AN306/W306</f>
        <v>0.000167336344340706</v>
      </c>
      <c r="AU306" s="37" t="n">
        <f aca="false">AO306/W306</f>
        <v>0.746320095759548</v>
      </c>
      <c r="AV306" s="49" t="n">
        <f aca="false">AP306/W306</f>
        <v>0.0254351243397873</v>
      </c>
      <c r="AW306" s="39" t="n">
        <f aca="false">AK306*1000000</f>
        <v>85508.8719581006</v>
      </c>
      <c r="AX306" s="40" t="n">
        <f aca="false">AL306*1000000</f>
        <v>244311.06273743</v>
      </c>
      <c r="AY306" s="40" t="n">
        <f aca="false">AM306*1000000</f>
        <v>183233.297053073</v>
      </c>
      <c r="AZ306" s="40" t="n">
        <f aca="false">AN306*1000000</f>
        <v>61077.7656843576</v>
      </c>
      <c r="BA306" s="40" t="n">
        <f aca="false">AO306*1000000</f>
        <v>272406834.952235</v>
      </c>
      <c r="BB306" s="41" t="n">
        <f aca="false">AP306*1000000</f>
        <v>9283820.38402236</v>
      </c>
      <c r="BC306" s="39" t="n">
        <f aca="false">AQ306*1000000</f>
        <v>234.270882076988</v>
      </c>
      <c r="BD306" s="40" t="n">
        <f aca="false">AR306*1000000</f>
        <v>669.345377362823</v>
      </c>
      <c r="BE306" s="40" t="n">
        <f aca="false">AS306*1000000</f>
        <v>502.009033022117</v>
      </c>
      <c r="BF306" s="40" t="n">
        <f aca="false">AT306*1000000</f>
        <v>167.336344340706</v>
      </c>
      <c r="BG306" s="40" t="n">
        <f aca="false">AU306*1000000</f>
        <v>746320.095759548</v>
      </c>
      <c r="BH306" s="41" t="n">
        <f aca="false">AV306*1000000</f>
        <v>25435.1243397873</v>
      </c>
      <c r="BI306" s="0" t="n">
        <v>0.1</v>
      </c>
      <c r="BJ306" s="0" t="n">
        <f aca="false">R306*BI306</f>
        <v>10.1796276140596</v>
      </c>
      <c r="BK306" s="0" t="n">
        <v>0.1</v>
      </c>
      <c r="BL306" s="0" t="n">
        <f aca="false">AI306*BK306</f>
        <v>9.84214710224477</v>
      </c>
      <c r="BM306" s="45" t="n">
        <v>336000</v>
      </c>
      <c r="BN306" s="45" t="n">
        <v>480000</v>
      </c>
      <c r="BO306" s="45" t="n">
        <v>360000</v>
      </c>
      <c r="BP306" s="45" t="n">
        <v>120000</v>
      </c>
      <c r="BQ306" s="45" t="n">
        <v>1070400000</v>
      </c>
      <c r="BR306" s="0" t="n">
        <f aca="false">AJ306*0.1</f>
        <v>0.00912</v>
      </c>
      <c r="BS306" s="0" t="n">
        <f aca="false">((((BJ306/R306)^2)+((BM306/AD306)^2))^(1/2))*AK306</f>
        <v>0.0352562111010665</v>
      </c>
      <c r="BT306" s="0" t="n">
        <f aca="false">((((BJ306/R306)^2)+((BN306/AE306)^2))^(1/2))*AL306</f>
        <v>0.054629614393611</v>
      </c>
      <c r="BU306" s="0" t="n">
        <f aca="false">((((BJ306/R306)^2)+((BO306/AF306)^2))^(1/2))*AM306</f>
        <v>0.0409722107952083</v>
      </c>
      <c r="BV306" s="0" t="n">
        <f aca="false">((((BJ306/R306)^2)+((BP306/AG306)^2))^(1/2))*AN306</f>
        <v>0.0136574035984028</v>
      </c>
      <c r="BW306" s="0" t="n">
        <f aca="false">((((BJ306/R306)^2)+((BQ306/AH306)^2))^(1/2))*AO306</f>
        <v>112.316215364826</v>
      </c>
      <c r="BX306" s="46" t="n">
        <f aca="false">((((BL306/AI306)^2)+((BR306/AJ306)^2))^(1/2))*AP306</f>
        <v>1.31293046977202</v>
      </c>
    </row>
    <row r="307" customFormat="false" ht="15" hidden="false" customHeight="true" outlineLevel="0" collapsed="false">
      <c r="A307" s="24" t="n">
        <v>4.68352216470154</v>
      </c>
      <c r="B307" s="24" t="n">
        <v>-74.154688199658</v>
      </c>
      <c r="C307" s="47" t="n">
        <v>23</v>
      </c>
      <c r="D307" s="47" t="n">
        <v>33</v>
      </c>
      <c r="E307" s="47" t="n">
        <v>1924</v>
      </c>
      <c r="F307" s="27" t="s">
        <v>778</v>
      </c>
      <c r="G307" s="28" t="s">
        <v>779</v>
      </c>
      <c r="H307" s="27" t="s">
        <v>780</v>
      </c>
      <c r="I307" s="28" t="s">
        <v>64</v>
      </c>
      <c r="J307" s="28" t="s">
        <v>65</v>
      </c>
      <c r="K307" s="28" t="n">
        <v>30</v>
      </c>
      <c r="L307" s="28"/>
      <c r="M307" s="28" t="n">
        <v>1995</v>
      </c>
      <c r="N307" s="29" t="s">
        <v>67</v>
      </c>
      <c r="O307" s="29" t="s">
        <v>68</v>
      </c>
      <c r="P307" s="30" t="n">
        <v>-0.0848513586021754</v>
      </c>
      <c r="Q307" s="31" t="n">
        <v>13737.2325</v>
      </c>
      <c r="R307" s="31" t="n">
        <v>9783.56965532356</v>
      </c>
      <c r="S307" s="29" t="s">
        <v>69</v>
      </c>
      <c r="T307" s="29"/>
      <c r="U307" s="29"/>
      <c r="V307" s="48" t="n">
        <f aca="false">IF(S307="m3_año",R307,IF(OR(O307="CG1",O307="CG3",O307="HG2"),T307,R307))</f>
        <v>9783.56965532356</v>
      </c>
      <c r="W307" s="28" t="n">
        <v>365</v>
      </c>
      <c r="X307" s="54"/>
      <c r="Y307" s="28"/>
      <c r="Z307" s="28" t="n">
        <v>8760</v>
      </c>
      <c r="AA307" s="32" t="s">
        <v>781</v>
      </c>
      <c r="AB307" s="32"/>
      <c r="AC307" s="33" t="s">
        <v>72</v>
      </c>
      <c r="AD307" s="33" t="n">
        <f aca="false">VLOOKUP($O307,Parámetros!$B$4:$H$25,3,0)</f>
        <v>46.3856216091623</v>
      </c>
      <c r="AE307" s="33" t="n">
        <f aca="false">VLOOKUP($O307,Parámetros!$B$4:$H$25,4,0)</f>
        <v>1074.85364414012</v>
      </c>
      <c r="AF307" s="33" t="n">
        <f aca="false">VLOOKUP($O307,Parámetros!$B$4:$H$25,5,0)</f>
        <v>5.41099102083891</v>
      </c>
      <c r="AG307" s="33" t="n">
        <f aca="false">VLOOKUP($O307,Parámetros!$B$4:$H$25,6,0)</f>
        <v>1344</v>
      </c>
      <c r="AH307" s="33" t="n">
        <f aca="false">VLOOKUP($O307,Parámetros!$B$4:$H$25,7,0)</f>
        <v>1920000</v>
      </c>
      <c r="AI307" s="2" t="n">
        <v>30259</v>
      </c>
      <c r="AJ307" s="2" t="n">
        <v>7.6726E-006</v>
      </c>
      <c r="AK307" s="34" t="n">
        <f aca="false">AD307*V307/1000000000</f>
        <v>0.000453816960018721</v>
      </c>
      <c r="AL307" s="34" t="n">
        <f aca="false">AE307*V307/1000000000</f>
        <v>0.0105159054967232</v>
      </c>
      <c r="AM307" s="34" t="n">
        <f aca="false">AF307*V307/1000000000</f>
        <v>5.29388075567078E-005</v>
      </c>
      <c r="AN307" s="34" t="n">
        <f aca="false">AG307*V307/1000000000</f>
        <v>0.0131491176167549</v>
      </c>
      <c r="AO307" s="34" t="n">
        <f aca="false">AH307*V307/1000000000</f>
        <v>18.7844537382212</v>
      </c>
      <c r="AP307" s="35" t="n">
        <f aca="false">AJ307*AI307*EXP(P307*4)</f>
        <v>0.165346581926619</v>
      </c>
      <c r="AQ307" s="36" t="n">
        <f aca="false">AK307/W307</f>
        <v>1.24333413703759E-006</v>
      </c>
      <c r="AR307" s="37" t="n">
        <f aca="false">AL307/W307</f>
        <v>2.88106999910225E-005</v>
      </c>
      <c r="AS307" s="37" t="n">
        <f aca="false">AM307/W307</f>
        <v>1.45037828922487E-007</v>
      </c>
      <c r="AT307" s="37" t="n">
        <f aca="false">AN307/W307</f>
        <v>3.60249797719311E-005</v>
      </c>
      <c r="AU307" s="37" t="n">
        <f aca="false">AO307/W307</f>
        <v>0.0514642568170445</v>
      </c>
      <c r="AV307" s="49" t="n">
        <f aca="false">AP307/W307</f>
        <v>0.000453004334045531</v>
      </c>
      <c r="AW307" s="39" t="n">
        <f aca="false">AK307*1000000</f>
        <v>453.816960018721</v>
      </c>
      <c r="AX307" s="40" t="n">
        <f aca="false">AL307*1000000</f>
        <v>10515.9054967232</v>
      </c>
      <c r="AY307" s="40" t="n">
        <f aca="false">AM307*1000000</f>
        <v>52.9388075567078</v>
      </c>
      <c r="AZ307" s="40" t="n">
        <f aca="false">AN307*1000000</f>
        <v>13149.1176167549</v>
      </c>
      <c r="BA307" s="40" t="n">
        <f aca="false">AO307*1000000</f>
        <v>18784453.7382212</v>
      </c>
      <c r="BB307" s="41" t="n">
        <f aca="false">AP307*1000000</f>
        <v>165346.581926619</v>
      </c>
      <c r="BC307" s="39" t="n">
        <f aca="false">AQ307*1000000</f>
        <v>1.24333413703759</v>
      </c>
      <c r="BD307" s="40" t="n">
        <f aca="false">AR307*1000000</f>
        <v>28.8106999910225</v>
      </c>
      <c r="BE307" s="40" t="n">
        <f aca="false">AS307*1000000</f>
        <v>0.145037828922487</v>
      </c>
      <c r="BF307" s="40" t="n">
        <f aca="false">AT307*1000000</f>
        <v>36.0249797719311</v>
      </c>
      <c r="BG307" s="40" t="n">
        <f aca="false">AU307*1000000</f>
        <v>51464.2568170445</v>
      </c>
      <c r="BH307" s="41" t="n">
        <f aca="false">AV307*1000000</f>
        <v>453.004334045531</v>
      </c>
      <c r="BI307" s="0" t="n">
        <v>0.1</v>
      </c>
      <c r="BJ307" s="0" t="n">
        <f aca="false">R307*BI307</f>
        <v>978.356965532356</v>
      </c>
      <c r="BK307" s="0" t="n">
        <v>0.1</v>
      </c>
      <c r="BL307" s="0" t="n">
        <f aca="false">AI307*BK307</f>
        <v>3025.9</v>
      </c>
      <c r="BM307" s="45" t="n">
        <v>17.6498016718255</v>
      </c>
      <c r="BN307" s="45" t="n">
        <v>910.91550745518</v>
      </c>
      <c r="BO307" s="45" t="n">
        <v>5.31099102083891</v>
      </c>
      <c r="BP307" s="45" t="n">
        <v>537.6</v>
      </c>
      <c r="BQ307" s="45" t="n">
        <v>384000</v>
      </c>
      <c r="BR307" s="0" t="n">
        <f aca="false">AJ307*0.1</f>
        <v>7.6726E-007</v>
      </c>
      <c r="BS307" s="0" t="n">
        <f aca="false">((((BJ307/R307)^2)+((BM307/AD307)^2))^(1/2))*AK307</f>
        <v>0.000178541905834887</v>
      </c>
      <c r="BT307" s="0" t="n">
        <f aca="false">((((BJ307/R307)^2)+((BN307/AE307)^2))^(1/2))*AL307</f>
        <v>0.00897383315310588</v>
      </c>
      <c r="BU307" s="0" t="n">
        <f aca="false">((((BJ307/R307)^2)+((BO307/AF307)^2))^(1/2))*AM307</f>
        <v>5.22294323068253E-005</v>
      </c>
      <c r="BV307" s="0" t="n">
        <f aca="false">((((BJ307/R307)^2)+((BP307/AG307)^2))^(1/2))*AN307</f>
        <v>0.00542152008175503</v>
      </c>
      <c r="BW307" s="0" t="n">
        <f aca="false">((((BJ307/R307)^2)+((BQ307/AH307)^2))^(1/2))*AO307</f>
        <v>4.20033154788627</v>
      </c>
      <c r="BX307" s="46" t="n">
        <f aca="false">((((BL307/AI307)^2)+((BR307/AJ307)^2))^(1/2))*AP307</f>
        <v>0.0233835378652658</v>
      </c>
    </row>
    <row r="308" customFormat="false" ht="30" hidden="false" customHeight="true" outlineLevel="0" collapsed="false">
      <c r="A308" s="24" t="n">
        <v>4.69356929108249</v>
      </c>
      <c r="B308" s="24" t="n">
        <v>-74.1545575206313</v>
      </c>
      <c r="C308" s="47" t="n">
        <v>23</v>
      </c>
      <c r="D308" s="47" t="n">
        <v>34</v>
      </c>
      <c r="E308" s="47" t="n">
        <v>1938</v>
      </c>
      <c r="F308" s="27" t="s">
        <v>782</v>
      </c>
      <c r="G308" s="28" t="s">
        <v>783</v>
      </c>
      <c r="H308" s="27" t="s">
        <v>784</v>
      </c>
      <c r="I308" s="28" t="s">
        <v>64</v>
      </c>
      <c r="J308" s="28" t="s">
        <v>76</v>
      </c>
      <c r="K308" s="28" t="n">
        <v>140</v>
      </c>
      <c r="L308" s="28"/>
      <c r="M308" s="28" t="n">
        <v>1988</v>
      </c>
      <c r="N308" s="29" t="s">
        <v>67</v>
      </c>
      <c r="O308" s="29" t="s">
        <v>145</v>
      </c>
      <c r="P308" s="53" t="n">
        <v>0.00108600994019335</v>
      </c>
      <c r="Q308" s="31" t="n">
        <v>14976</v>
      </c>
      <c r="R308" s="31" t="n">
        <v>15041.197847952</v>
      </c>
      <c r="S308" s="29" t="s">
        <v>69</v>
      </c>
      <c r="T308" s="29"/>
      <c r="U308" s="29"/>
      <c r="V308" s="48" t="n">
        <f aca="false">IF(S308="m3_año",R308,IF(OR(O308="CG1",O308="CG3",O308="HG2"),T308,R308))</f>
        <v>15041.197847952</v>
      </c>
      <c r="W308" s="28" t="n">
        <v>365</v>
      </c>
      <c r="X308" s="32" t="s">
        <v>98</v>
      </c>
      <c r="Y308" s="28"/>
      <c r="Z308" s="28" t="n">
        <v>2920</v>
      </c>
      <c r="AA308" s="32" t="s">
        <v>785</v>
      </c>
      <c r="AB308" s="32"/>
      <c r="AC308" s="33" t="s">
        <v>72</v>
      </c>
      <c r="AD308" s="33" t="n">
        <f aca="false">VLOOKUP($O308,Parámetros!$B$4:$H$25,3,0)</f>
        <v>196.356974196937</v>
      </c>
      <c r="AE308" s="33" t="n">
        <f aca="false">VLOOKUP($O308,Parámetros!$B$4:$H$25,4,0)</f>
        <v>1220.72799074218</v>
      </c>
      <c r="AF308" s="33" t="n">
        <f aca="false">VLOOKUP($O308,Parámetros!$B$4:$H$25,5,0)</f>
        <v>69.6558973259153</v>
      </c>
      <c r="AG308" s="33" t="n">
        <f aca="false">VLOOKUP($O308,Parámetros!$B$4:$H$25,6,0)</f>
        <v>640</v>
      </c>
      <c r="AH308" s="33" t="n">
        <f aca="false">VLOOKUP($O308,Parámetros!$B$4:$H$25,7,0)</f>
        <v>1920000</v>
      </c>
      <c r="AI308" s="2" t="n">
        <v>54177.3714285714</v>
      </c>
      <c r="AJ308" s="2" t="n">
        <v>9E-009</v>
      </c>
      <c r="AK308" s="34" t="n">
        <f aca="false">AD308*V308/1000000000</f>
        <v>0.00295344409772133</v>
      </c>
      <c r="AL308" s="34" t="n">
        <f aca="false">AE308*V308/1000000000</f>
        <v>0.0183612112272861</v>
      </c>
      <c r="AM308" s="34" t="n">
        <f aca="false">AF308*V308/1000000000</f>
        <v>0.00104770813295572</v>
      </c>
      <c r="AN308" s="34" t="n">
        <f aca="false">AG308*V308/1000000000</f>
        <v>0.00962636662268928</v>
      </c>
      <c r="AO308" s="34" t="n">
        <f aca="false">AH308*V308/1000000000</f>
        <v>28.8790998680678</v>
      </c>
      <c r="AP308" s="35" t="n">
        <f aca="false">AJ308*AI308*EXP(P308*4)</f>
        <v>0.000489719088064377</v>
      </c>
      <c r="AQ308" s="36" t="n">
        <f aca="false">AK308/W308</f>
        <v>8.09162766498996E-006</v>
      </c>
      <c r="AR308" s="37" t="n">
        <f aca="false">AL308/W308</f>
        <v>5.03046882939344E-005</v>
      </c>
      <c r="AS308" s="37" t="n">
        <f aca="false">AM308/W308</f>
        <v>2.87043324097458E-006</v>
      </c>
      <c r="AT308" s="37" t="n">
        <f aca="false">AN308/W308</f>
        <v>2.63736071854501E-005</v>
      </c>
      <c r="AU308" s="37" t="n">
        <f aca="false">AO308/W308</f>
        <v>0.0791208215563503</v>
      </c>
      <c r="AV308" s="49" t="n">
        <f aca="false">AP308/W308</f>
        <v>1.34169613168322E-006</v>
      </c>
      <c r="AW308" s="39" t="n">
        <f aca="false">AK308*1000000</f>
        <v>2953.44409772133</v>
      </c>
      <c r="AX308" s="40" t="n">
        <f aca="false">AL308*1000000</f>
        <v>18361.2112272861</v>
      </c>
      <c r="AY308" s="40" t="n">
        <f aca="false">AM308*1000000</f>
        <v>1047.70813295572</v>
      </c>
      <c r="AZ308" s="40" t="n">
        <f aca="false">AN308*1000000</f>
        <v>9626.36662268928</v>
      </c>
      <c r="BA308" s="40" t="n">
        <f aca="false">AO308*1000000</f>
        <v>28879099.8680678</v>
      </c>
      <c r="BB308" s="41" t="n">
        <f aca="false">AP308*1000000</f>
        <v>489.719088064377</v>
      </c>
      <c r="BC308" s="39" t="n">
        <f aca="false">AQ308*1000000</f>
        <v>8.09162766498996</v>
      </c>
      <c r="BD308" s="40" t="n">
        <f aca="false">AR308*1000000</f>
        <v>50.3046882939344</v>
      </c>
      <c r="BE308" s="40" t="n">
        <f aca="false">AS308*1000000</f>
        <v>2.87043324097458</v>
      </c>
      <c r="BF308" s="40" t="n">
        <f aca="false">AT308*1000000</f>
        <v>26.3736071854501</v>
      </c>
      <c r="BG308" s="40" t="n">
        <f aca="false">AU308*1000000</f>
        <v>79120.8215563503</v>
      </c>
      <c r="BH308" s="41" t="n">
        <f aca="false">AV308*1000000</f>
        <v>1.34169613168322</v>
      </c>
      <c r="BI308" s="0" t="n">
        <v>0.1</v>
      </c>
      <c r="BJ308" s="0" t="n">
        <f aca="false">R308*BI308</f>
        <v>1504.1197847952</v>
      </c>
      <c r="BK308" s="0" t="n">
        <v>0.1</v>
      </c>
      <c r="BL308" s="0" t="n">
        <f aca="false">AI308*BK308</f>
        <v>5417.73714285714</v>
      </c>
      <c r="BM308" s="45" t="n">
        <v>187.562005220738</v>
      </c>
      <c r="BN308" s="45" t="n">
        <v>1012.03746873145</v>
      </c>
      <c r="BO308" s="45" t="n">
        <v>69.5558973259153</v>
      </c>
      <c r="BP308" s="45" t="n">
        <v>256</v>
      </c>
      <c r="BQ308" s="45" t="n">
        <v>384000</v>
      </c>
      <c r="BR308" s="0" t="n">
        <f aca="false">AJ308*0.1</f>
        <v>9E-010</v>
      </c>
      <c r="BS308" s="0" t="n">
        <f aca="false">((((BJ308/R308)^2)+((BM308/AD308)^2))^(1/2))*AK308</f>
        <v>0.0028365747712203</v>
      </c>
      <c r="BT308" s="0" t="n">
        <f aca="false">((((BJ308/R308)^2)+((BN308/AE308)^2))^(1/2))*AL308</f>
        <v>0.0153325931374448</v>
      </c>
      <c r="BU308" s="0" t="n">
        <f aca="false">((((BJ308/R308)^2)+((BO308/AF308)^2))^(1/2))*AM308</f>
        <v>0.00105143699787176</v>
      </c>
      <c r="BV308" s="0" t="n">
        <f aca="false">((((BJ308/R308)^2)+((BP308/AG308)^2))^(1/2))*AN308</f>
        <v>0.00396905263762683</v>
      </c>
      <c r="BW308" s="0" t="n">
        <f aca="false">((((BJ308/R308)^2)+((BQ308/AH308)^2))^(1/2))*AO308</f>
        <v>6.45756304340049</v>
      </c>
      <c r="BX308" s="46" t="n">
        <f aca="false">((((BL308/AI308)^2)+((BR308/AJ308)^2))^(1/2))*AP308</f>
        <v>6.92567376093625E-005</v>
      </c>
    </row>
    <row r="309" customFormat="false" ht="30" hidden="false" customHeight="true" outlineLevel="0" collapsed="false">
      <c r="A309" s="24" t="n">
        <v>4.69356929108249</v>
      </c>
      <c r="B309" s="24" t="n">
        <v>-74.1545575206313</v>
      </c>
      <c r="C309" s="47" t="n">
        <v>23</v>
      </c>
      <c r="D309" s="47" t="n">
        <v>34</v>
      </c>
      <c r="E309" s="47" t="n">
        <v>1938</v>
      </c>
      <c r="F309" s="27" t="s">
        <v>782</v>
      </c>
      <c r="G309" s="28" t="s">
        <v>783</v>
      </c>
      <c r="H309" s="27" t="s">
        <v>784</v>
      </c>
      <c r="I309" s="28" t="s">
        <v>64</v>
      </c>
      <c r="J309" s="28" t="s">
        <v>76</v>
      </c>
      <c r="K309" s="28" t="n">
        <v>11</v>
      </c>
      <c r="L309" s="28"/>
      <c r="M309" s="28" t="n">
        <v>2007</v>
      </c>
      <c r="N309" s="29" t="s">
        <v>67</v>
      </c>
      <c r="O309" s="29" t="s">
        <v>145</v>
      </c>
      <c r="P309" s="53" t="n">
        <v>0.00108600994019335</v>
      </c>
      <c r="Q309" s="31" t="n">
        <v>16800</v>
      </c>
      <c r="R309" s="31" t="n">
        <v>16873.1386114846</v>
      </c>
      <c r="S309" s="29" t="s">
        <v>69</v>
      </c>
      <c r="T309" s="29"/>
      <c r="U309" s="29"/>
      <c r="V309" s="48" t="n">
        <f aca="false">IF(S309="m3_año",R309,IF(OR(O309="CG1",O309="CG3",O309="HG2"),T309,R309))</f>
        <v>16873.1386114846</v>
      </c>
      <c r="W309" s="28" t="n">
        <v>365</v>
      </c>
      <c r="X309" s="32" t="s">
        <v>98</v>
      </c>
      <c r="Y309" s="28"/>
      <c r="Z309" s="28" t="n">
        <v>2920</v>
      </c>
      <c r="AA309" s="32" t="s">
        <v>786</v>
      </c>
      <c r="AB309" s="32"/>
      <c r="AC309" s="33" t="s">
        <v>72</v>
      </c>
      <c r="AD309" s="33" t="n">
        <f aca="false">VLOOKUP($O309,Parámetros!$B$4:$H$25,3,0)</f>
        <v>196.356974196937</v>
      </c>
      <c r="AE309" s="33" t="n">
        <f aca="false">VLOOKUP($O309,Parámetros!$B$4:$H$25,4,0)</f>
        <v>1220.72799074218</v>
      </c>
      <c r="AF309" s="33" t="n">
        <f aca="false">VLOOKUP($O309,Parámetros!$B$4:$H$25,5,0)</f>
        <v>69.6558973259153</v>
      </c>
      <c r="AG309" s="33" t="n">
        <f aca="false">VLOOKUP($O309,Parámetros!$B$4:$H$25,6,0)</f>
        <v>640</v>
      </c>
      <c r="AH309" s="33" t="n">
        <f aca="false">VLOOKUP($O309,Parámetros!$B$4:$H$25,7,0)</f>
        <v>1920000</v>
      </c>
      <c r="AI309" s="2" t="n">
        <v>54177.3714285714</v>
      </c>
      <c r="AJ309" s="2" t="n">
        <v>9E-009</v>
      </c>
      <c r="AK309" s="34" t="n">
        <f aca="false">AD309*V309/1000000000</f>
        <v>0.00331315844295662</v>
      </c>
      <c r="AL309" s="34" t="n">
        <f aca="false">AE309*V309/1000000000</f>
        <v>0.0205975125947119</v>
      </c>
      <c r="AM309" s="34" t="n">
        <f aca="false">AF309*V309/1000000000</f>
        <v>0.00117531361068751</v>
      </c>
      <c r="AN309" s="34" t="n">
        <f aca="false">AG309*V309/1000000000</f>
        <v>0.0107988087113501</v>
      </c>
      <c r="AO309" s="34" t="n">
        <f aca="false">AH309*V309/1000000000</f>
        <v>32.3964261340504</v>
      </c>
      <c r="AP309" s="35" t="n">
        <f aca="false">AJ309*AI309*EXP(P309*4)</f>
        <v>0.000489719088064377</v>
      </c>
      <c r="AQ309" s="36" t="n">
        <f aca="false">AK309/W309</f>
        <v>9.07714641905924E-006</v>
      </c>
      <c r="AR309" s="37" t="n">
        <f aca="false">AL309/W309</f>
        <v>5.6431541355375E-005</v>
      </c>
      <c r="AS309" s="37" t="n">
        <f aca="false">AM309/W309</f>
        <v>3.22003728955482E-006</v>
      </c>
      <c r="AT309" s="37" t="n">
        <f aca="false">AN309/W309</f>
        <v>2.95857772913703E-005</v>
      </c>
      <c r="AU309" s="37" t="n">
        <f aca="false">AO309/W309</f>
        <v>0.0887573318741108</v>
      </c>
      <c r="AV309" s="49" t="n">
        <f aca="false">AP309/W309</f>
        <v>1.34169613168322E-006</v>
      </c>
      <c r="AW309" s="39" t="n">
        <f aca="false">AK309*1000000</f>
        <v>3313.15844295662</v>
      </c>
      <c r="AX309" s="40" t="n">
        <f aca="false">AL309*1000000</f>
        <v>20597.5125947119</v>
      </c>
      <c r="AY309" s="40" t="n">
        <f aca="false">AM309*1000000</f>
        <v>1175.31361068751</v>
      </c>
      <c r="AZ309" s="40" t="n">
        <f aca="false">AN309*1000000</f>
        <v>10798.8087113501</v>
      </c>
      <c r="BA309" s="40" t="n">
        <f aca="false">AO309*1000000</f>
        <v>32396426.1340504</v>
      </c>
      <c r="BB309" s="41" t="n">
        <f aca="false">AP309*1000000</f>
        <v>489.719088064377</v>
      </c>
      <c r="BC309" s="39" t="n">
        <f aca="false">AQ309*1000000</f>
        <v>9.07714641905924</v>
      </c>
      <c r="BD309" s="40" t="n">
        <f aca="false">AR309*1000000</f>
        <v>56.4315413553751</v>
      </c>
      <c r="BE309" s="40" t="n">
        <f aca="false">AS309*1000000</f>
        <v>3.22003728955482</v>
      </c>
      <c r="BF309" s="40" t="n">
        <f aca="false">AT309*1000000</f>
        <v>29.5857772913703</v>
      </c>
      <c r="BG309" s="40" t="n">
        <f aca="false">AU309*1000000</f>
        <v>88757.3318741108</v>
      </c>
      <c r="BH309" s="41" t="n">
        <f aca="false">AV309*1000000</f>
        <v>1.34169613168322</v>
      </c>
      <c r="BI309" s="0" t="n">
        <v>0.1</v>
      </c>
      <c r="BJ309" s="0" t="n">
        <f aca="false">R309*BI309</f>
        <v>1687.31386114846</v>
      </c>
      <c r="BK309" s="0" t="n">
        <v>0.1</v>
      </c>
      <c r="BL309" s="0" t="n">
        <f aca="false">AI309*BK309</f>
        <v>5417.73714285714</v>
      </c>
      <c r="BM309" s="45" t="n">
        <v>187.562005220738</v>
      </c>
      <c r="BN309" s="45" t="n">
        <v>1012.03746873145</v>
      </c>
      <c r="BO309" s="45" t="n">
        <v>69.5558973259153</v>
      </c>
      <c r="BP309" s="45" t="n">
        <v>256</v>
      </c>
      <c r="BQ309" s="45" t="n">
        <v>384000</v>
      </c>
      <c r="BR309" s="0" t="n">
        <f aca="false">AJ309*0.1</f>
        <v>9E-010</v>
      </c>
      <c r="BS309" s="0" t="n">
        <f aca="false">((((BJ309/R309)^2)+((BM309/AD309)^2))^(1/2))*AK309</f>
        <v>0.00318205503181764</v>
      </c>
      <c r="BT309" s="0" t="n">
        <f aca="false">((((BJ309/R309)^2)+((BN309/AE309)^2))^(1/2))*AL309</f>
        <v>0.0172000243529028</v>
      </c>
      <c r="BU309" s="0" t="n">
        <f aca="false">((((BJ309/R309)^2)+((BO309/AF309)^2))^(1/2))*AM309</f>
        <v>0.00117949663222793</v>
      </c>
      <c r="BV309" s="0" t="n">
        <f aca="false">((((BJ309/R309)^2)+((BP309/AG309)^2))^(1/2))*AN309</f>
        <v>0.00445246289477368</v>
      </c>
      <c r="BW309" s="0" t="n">
        <f aca="false">((((BJ309/R309)^2)+((BQ309/AH309)^2))^(1/2))*AO309</f>
        <v>7.24406110637875</v>
      </c>
      <c r="BX309" s="46" t="n">
        <f aca="false">((((BL309/AI309)^2)+((BR309/AJ309)^2))^(1/2))*AP309</f>
        <v>6.92567376093625E-005</v>
      </c>
    </row>
    <row r="310" customFormat="false" ht="30" hidden="false" customHeight="true" outlineLevel="0" collapsed="false">
      <c r="A310" s="24" t="n">
        <v>4.69308333333333</v>
      </c>
      <c r="B310" s="24" t="n">
        <v>-74.1609444444445</v>
      </c>
      <c r="C310" s="47" t="n">
        <v>22</v>
      </c>
      <c r="D310" s="47" t="n">
        <v>34</v>
      </c>
      <c r="E310" s="47" t="n">
        <v>1937</v>
      </c>
      <c r="F310" s="27" t="s">
        <v>787</v>
      </c>
      <c r="G310" s="28" t="s">
        <v>788</v>
      </c>
      <c r="H310" s="27" t="s">
        <v>789</v>
      </c>
      <c r="I310" s="28" t="s">
        <v>64</v>
      </c>
      <c r="J310" s="28" t="s">
        <v>65</v>
      </c>
      <c r="K310" s="28" t="n">
        <v>30</v>
      </c>
      <c r="L310" s="28"/>
      <c r="M310" s="28" t="n">
        <v>1997</v>
      </c>
      <c r="N310" s="29" t="s">
        <v>67</v>
      </c>
      <c r="O310" s="29" t="s">
        <v>68</v>
      </c>
      <c r="P310" s="50" t="n">
        <v>0.00842863539816588</v>
      </c>
      <c r="Q310" s="31" t="n">
        <v>29185</v>
      </c>
      <c r="R310" s="31" t="n">
        <v>30185.7337458988</v>
      </c>
      <c r="S310" s="29" t="s">
        <v>69</v>
      </c>
      <c r="T310" s="29"/>
      <c r="U310" s="29"/>
      <c r="V310" s="48" t="n">
        <f aca="false">IF(S310="m3_año",R310,IF(OR(O310="CG1",O310="CG3",O310="HG2"),T310,R310))</f>
        <v>30185.7337458988</v>
      </c>
      <c r="W310" s="28" t="n">
        <v>365</v>
      </c>
      <c r="X310" s="54"/>
      <c r="Y310" s="28"/>
      <c r="Z310" s="28" t="n">
        <v>8760</v>
      </c>
      <c r="AA310" s="32" t="s">
        <v>790</v>
      </c>
      <c r="AB310" s="32"/>
      <c r="AC310" s="33" t="s">
        <v>72</v>
      </c>
      <c r="AD310" s="33" t="n">
        <f aca="false">VLOOKUP($O310,Parámetros!$B$4:$H$25,3,0)</f>
        <v>46.3856216091623</v>
      </c>
      <c r="AE310" s="33" t="n">
        <f aca="false">VLOOKUP($O310,Parámetros!$B$4:$H$25,4,0)</f>
        <v>1074.85364414012</v>
      </c>
      <c r="AF310" s="33" t="n">
        <f aca="false">VLOOKUP($O310,Parámetros!$B$4:$H$25,5,0)</f>
        <v>5.41099102083891</v>
      </c>
      <c r="AG310" s="33" t="n">
        <f aca="false">VLOOKUP($O310,Parámetros!$B$4:$H$25,6,0)</f>
        <v>1344</v>
      </c>
      <c r="AH310" s="33" t="n">
        <f aca="false">VLOOKUP($O310,Parámetros!$B$4:$H$25,7,0)</f>
        <v>1920000</v>
      </c>
      <c r="AI310" s="51" t="n">
        <v>29185</v>
      </c>
      <c r="AJ310" s="52" t="n">
        <v>8.8E-008</v>
      </c>
      <c r="AK310" s="34" t="n">
        <f aca="false">AD310*V310/1000000000</f>
        <v>0.00140018402353218</v>
      </c>
      <c r="AL310" s="34" t="n">
        <f aca="false">AE310*V310/1000000000</f>
        <v>0.0324452459178227</v>
      </c>
      <c r="AM310" s="34" t="n">
        <f aca="false">AF310*V310/1000000000</f>
        <v>0.000163334734256493</v>
      </c>
      <c r="AN310" s="34" t="n">
        <f aca="false">AG310*V310/1000000000</f>
        <v>0.040569626154488</v>
      </c>
      <c r="AO310" s="34" t="n">
        <f aca="false">AH310*V310/1000000000</f>
        <v>57.9566087921257</v>
      </c>
      <c r="AP310" s="35" t="n">
        <f aca="false">AJ310*AI310*EXP(P310*4)</f>
        <v>0.00265634456963909</v>
      </c>
      <c r="AQ310" s="36" t="n">
        <f aca="false">AK310/W310</f>
        <v>3.83612061241694E-006</v>
      </c>
      <c r="AR310" s="37" t="n">
        <f aca="false">AL310/W310</f>
        <v>8.88910847063636E-005</v>
      </c>
      <c r="AS310" s="37" t="n">
        <f aca="false">AM310/W310</f>
        <v>4.47492422620527E-007</v>
      </c>
      <c r="AT310" s="37" t="n">
        <f aca="false">AN310/W310</f>
        <v>0.000111149660697227</v>
      </c>
      <c r="AU310" s="37" t="n">
        <f aca="false">AO310/W310</f>
        <v>0.158785229567468</v>
      </c>
      <c r="AV310" s="49" t="n">
        <f aca="false">AP310/W310</f>
        <v>7.27765635517559E-006</v>
      </c>
      <c r="AW310" s="39" t="n">
        <f aca="false">AK310*1000000</f>
        <v>1400.18402353218</v>
      </c>
      <c r="AX310" s="40" t="n">
        <f aca="false">AL310*1000000</f>
        <v>32445.2459178227</v>
      </c>
      <c r="AY310" s="40" t="n">
        <f aca="false">AM310*1000000</f>
        <v>163.334734256493</v>
      </c>
      <c r="AZ310" s="40" t="n">
        <f aca="false">AN310*1000000</f>
        <v>40569.626154488</v>
      </c>
      <c r="BA310" s="40" t="n">
        <f aca="false">AO310*1000000</f>
        <v>57956608.7921257</v>
      </c>
      <c r="BB310" s="41" t="n">
        <f aca="false">AP310*1000000</f>
        <v>2656.34456963909</v>
      </c>
      <c r="BC310" s="39" t="n">
        <f aca="false">AQ310*1000000</f>
        <v>3.83612061241694</v>
      </c>
      <c r="BD310" s="40" t="n">
        <f aca="false">AR310*1000000</f>
        <v>88.8910847063636</v>
      </c>
      <c r="BE310" s="40" t="n">
        <f aca="false">AS310*1000000</f>
        <v>0.447492422620527</v>
      </c>
      <c r="BF310" s="40" t="n">
        <f aca="false">AT310*1000000</f>
        <v>111.149660697227</v>
      </c>
      <c r="BG310" s="40" t="n">
        <f aca="false">AU310*1000000</f>
        <v>158785.229567468</v>
      </c>
      <c r="BH310" s="41" t="n">
        <f aca="false">AV310*1000000</f>
        <v>7.27765635517559</v>
      </c>
      <c r="BI310" s="0" t="n">
        <v>0.1</v>
      </c>
      <c r="BJ310" s="0" t="n">
        <f aca="false">R310*BI310</f>
        <v>3018.57337458988</v>
      </c>
      <c r="BK310" s="0" t="n">
        <v>0.1</v>
      </c>
      <c r="BL310" s="0" t="n">
        <f aca="false">AI310*BK310</f>
        <v>2918.5</v>
      </c>
      <c r="BM310" s="45" t="n">
        <v>17.6498016718255</v>
      </c>
      <c r="BN310" s="45" t="n">
        <v>910.91550745518</v>
      </c>
      <c r="BO310" s="45" t="n">
        <v>5.31099102083891</v>
      </c>
      <c r="BP310" s="45" t="n">
        <v>537.6</v>
      </c>
      <c r="BQ310" s="45" t="n">
        <v>384000</v>
      </c>
      <c r="BR310" s="0" t="n">
        <f aca="false">AJ310*0.1</f>
        <v>8.8E-009</v>
      </c>
      <c r="BS310" s="0" t="n">
        <f aca="false">((((BJ310/R310)^2)+((BM310/AD310)^2))^(1/2))*AK310</f>
        <v>0.000550864216424796</v>
      </c>
      <c r="BT310" s="0" t="n">
        <f aca="false">((((BJ310/R310)^2)+((BN310/AE310)^2))^(1/2))*AL310</f>
        <v>0.0276874134679848</v>
      </c>
      <c r="BU310" s="0" t="n">
        <f aca="false">((((BJ310/R310)^2)+((BO310/AF310)^2))^(1/2))*AM310</f>
        <v>0.000161146063538823</v>
      </c>
      <c r="BV310" s="0" t="n">
        <f aca="false">((((BJ310/R310)^2)+((BP310/AG310)^2))^(1/2))*AN310</f>
        <v>0.0167272853826775</v>
      </c>
      <c r="BW310" s="0" t="n">
        <f aca="false">((((BJ310/R310)^2)+((BQ310/AH310)^2))^(1/2))*AO310</f>
        <v>12.9594917004555</v>
      </c>
      <c r="BX310" s="46" t="n">
        <f aca="false">((((BL310/AI310)^2)+((BR310/AJ310)^2))^(1/2))*AP310</f>
        <v>0.000375663851671973</v>
      </c>
    </row>
    <row r="311" customFormat="false" ht="15" hidden="false" customHeight="true" outlineLevel="0" collapsed="false">
      <c r="A311" s="24" t="n">
        <v>4.69394042348411</v>
      </c>
      <c r="B311" s="24" t="n">
        <v>-74.1505867195029</v>
      </c>
      <c r="C311" s="47" t="n">
        <v>23</v>
      </c>
      <c r="D311" s="47" t="n">
        <v>34</v>
      </c>
      <c r="E311" s="47" t="n">
        <v>1938</v>
      </c>
      <c r="F311" s="27" t="s">
        <v>791</v>
      </c>
      <c r="G311" s="28" t="s">
        <v>765</v>
      </c>
      <c r="H311" s="27" t="s">
        <v>792</v>
      </c>
      <c r="I311" s="28" t="s">
        <v>64</v>
      </c>
      <c r="J311" s="28" t="s">
        <v>76</v>
      </c>
      <c r="K311" s="55"/>
      <c r="L311" s="55"/>
      <c r="M311" s="28" t="n">
        <v>2007</v>
      </c>
      <c r="N311" s="29" t="s">
        <v>67</v>
      </c>
      <c r="O311" s="29" t="s">
        <v>145</v>
      </c>
      <c r="P311" s="50" t="n">
        <v>-0.0720228740272761</v>
      </c>
      <c r="Q311" s="31" t="n">
        <v>808.5</v>
      </c>
      <c r="R311" s="31" t="n">
        <v>606.126786545488</v>
      </c>
      <c r="S311" s="29" t="s">
        <v>69</v>
      </c>
      <c r="T311" s="29"/>
      <c r="U311" s="29"/>
      <c r="V311" s="48" t="n">
        <f aca="false">IF(S311="m3_año",R311,IF(OR(O311="CG1",O311="CG3",O311="HG2"),T311,R311))</f>
        <v>606.126786545488</v>
      </c>
      <c r="W311" s="28" t="n">
        <v>365</v>
      </c>
      <c r="X311" s="54"/>
      <c r="Y311" s="28"/>
      <c r="Z311" s="28" t="n">
        <v>8760</v>
      </c>
      <c r="AA311" s="32" t="s">
        <v>793</v>
      </c>
      <c r="AB311" s="32"/>
      <c r="AC311" s="33" t="s">
        <v>72</v>
      </c>
      <c r="AD311" s="33" t="n">
        <f aca="false">VLOOKUP($O311,Parámetros!$B$4:$H$25,3,0)</f>
        <v>196.356974196937</v>
      </c>
      <c r="AE311" s="33" t="n">
        <f aca="false">VLOOKUP($O311,Parámetros!$B$4:$H$25,4,0)</f>
        <v>1220.72799074218</v>
      </c>
      <c r="AF311" s="33" t="n">
        <f aca="false">VLOOKUP($O311,Parámetros!$B$4:$H$25,5,0)</f>
        <v>69.6558973259153</v>
      </c>
      <c r="AG311" s="33" t="n">
        <f aca="false">VLOOKUP($O311,Parámetros!$B$4:$H$25,6,0)</f>
        <v>640</v>
      </c>
      <c r="AH311" s="33" t="n">
        <f aca="false">VLOOKUP($O311,Parámetros!$B$4:$H$25,7,0)</f>
        <v>1920000</v>
      </c>
      <c r="AI311" s="2" t="n">
        <v>8608.38414634146</v>
      </c>
      <c r="AJ311" s="2" t="n">
        <v>1.0442E-008</v>
      </c>
      <c r="AK311" s="34" t="n">
        <f aca="false">AD311*V311/1000000000</f>
        <v>0.000119017221785785</v>
      </c>
      <c r="AL311" s="34" t="n">
        <f aca="false">AE311*V311/1000000000</f>
        <v>0.000739915934274688</v>
      </c>
      <c r="AM311" s="34" t="n">
        <f aca="false">AF311*V311/1000000000</f>
        <v>4.22203052100995E-005</v>
      </c>
      <c r="AN311" s="34" t="n">
        <f aca="false">AG311*V311/1000000000</f>
        <v>0.000387921143389112</v>
      </c>
      <c r="AO311" s="34" t="n">
        <f aca="false">AH311*V311/1000000000</f>
        <v>1.16376343016734</v>
      </c>
      <c r="AP311" s="35" t="n">
        <f aca="false">AJ311*AI311*EXP(P311*4)</f>
        <v>6.73889641570042E-005</v>
      </c>
      <c r="AQ311" s="36" t="n">
        <f aca="false">AK311/W311</f>
        <v>3.26074580235027E-007</v>
      </c>
      <c r="AR311" s="37" t="n">
        <f aca="false">AL311/W311</f>
        <v>2.02716694321832E-006</v>
      </c>
      <c r="AS311" s="37" t="n">
        <f aca="false">AM311/W311</f>
        <v>1.15672069068766E-007</v>
      </c>
      <c r="AT311" s="37" t="n">
        <f aca="false">AN311/W311</f>
        <v>1.06279765312086E-006</v>
      </c>
      <c r="AU311" s="37" t="n">
        <f aca="false">AO311/W311</f>
        <v>0.00318839295936257</v>
      </c>
      <c r="AV311" s="49" t="n">
        <f aca="false">AP311/W311</f>
        <v>1.84627299060286E-007</v>
      </c>
      <c r="AW311" s="39" t="n">
        <f aca="false">AK311*1000000</f>
        <v>119.017221785785</v>
      </c>
      <c r="AX311" s="40" t="n">
        <f aca="false">AL311*1000000</f>
        <v>739.915934274688</v>
      </c>
      <c r="AY311" s="40" t="n">
        <f aca="false">AM311*1000000</f>
        <v>42.2203052100995</v>
      </c>
      <c r="AZ311" s="40" t="n">
        <f aca="false">AN311*1000000</f>
        <v>387.921143389112</v>
      </c>
      <c r="BA311" s="40" t="n">
        <f aca="false">AO311*1000000</f>
        <v>1163763.43016734</v>
      </c>
      <c r="BB311" s="41" t="n">
        <f aca="false">AP311*1000000</f>
        <v>67.3889641570042</v>
      </c>
      <c r="BC311" s="39" t="n">
        <f aca="false">AQ311*1000000</f>
        <v>0.326074580235027</v>
      </c>
      <c r="BD311" s="40" t="n">
        <f aca="false">AR311*1000000</f>
        <v>2.02716694321832</v>
      </c>
      <c r="BE311" s="40" t="n">
        <f aca="false">AS311*1000000</f>
        <v>0.115672069068766</v>
      </c>
      <c r="BF311" s="40" t="n">
        <f aca="false">AT311*1000000</f>
        <v>1.06279765312086</v>
      </c>
      <c r="BG311" s="40" t="n">
        <f aca="false">AU311*1000000</f>
        <v>3188.39295936257</v>
      </c>
      <c r="BH311" s="41" t="n">
        <f aca="false">AV311*1000000</f>
        <v>0.184627299060286</v>
      </c>
      <c r="BI311" s="0" t="n">
        <v>0.1</v>
      </c>
      <c r="BJ311" s="0" t="n">
        <f aca="false">R311*BI311</f>
        <v>60.6126786545488</v>
      </c>
      <c r="BK311" s="0" t="n">
        <v>0.1</v>
      </c>
      <c r="BL311" s="0" t="n">
        <f aca="false">AI311*BK311</f>
        <v>860.838414634146</v>
      </c>
      <c r="BM311" s="45" t="n">
        <v>187.562005220738</v>
      </c>
      <c r="BN311" s="45" t="n">
        <v>1012.03746873145</v>
      </c>
      <c r="BO311" s="45" t="n">
        <v>69.5558973259153</v>
      </c>
      <c r="BP311" s="45" t="n">
        <v>256</v>
      </c>
      <c r="BQ311" s="45" t="n">
        <v>384000</v>
      </c>
      <c r="BR311" s="0" t="n">
        <f aca="false">AJ311*0.1</f>
        <v>1.0442E-009</v>
      </c>
      <c r="BS311" s="0" t="n">
        <f aca="false">((((BJ311/R311)^2)+((BM311/AD311)^2))^(1/2))*AK311</f>
        <v>0.000114307648117923</v>
      </c>
      <c r="BT311" s="0" t="n">
        <f aca="false">((((BJ311/R311)^2)+((BN311/AE311)^2))^(1/2))*AL311</f>
        <v>0.000617869367968868</v>
      </c>
      <c r="BU311" s="0" t="n">
        <f aca="false">((((BJ311/R311)^2)+((BO311/AF311)^2))^(1/2))*AM311</f>
        <v>4.23705701645177E-005</v>
      </c>
      <c r="BV311" s="0" t="n">
        <f aca="false">((((BJ311/R311)^2)+((BP311/AG311)^2))^(1/2))*AN311</f>
        <v>0.000159943984860368</v>
      </c>
      <c r="BW311" s="0" t="n">
        <f aca="false">((((BJ311/R311)^2)+((BQ311/AH311)^2))^(1/2))*AO311</f>
        <v>0.260225413958249</v>
      </c>
      <c r="BX311" s="46" t="n">
        <f aca="false">((((BL311/AI311)^2)+((BR311/AJ311)^2))^(1/2))*AP311</f>
        <v>9.53023870651098E-006</v>
      </c>
    </row>
    <row r="312" customFormat="false" ht="15" hidden="false" customHeight="true" outlineLevel="0" collapsed="false">
      <c r="A312" s="24" t="n">
        <v>4.69344444444444</v>
      </c>
      <c r="B312" s="24" t="n">
        <v>-74.1604166666667</v>
      </c>
      <c r="C312" s="47" t="n">
        <v>22</v>
      </c>
      <c r="D312" s="47" t="n">
        <v>34</v>
      </c>
      <c r="E312" s="47" t="n">
        <v>1937</v>
      </c>
      <c r="F312" s="27" t="s">
        <v>794</v>
      </c>
      <c r="G312" s="28" t="s">
        <v>795</v>
      </c>
      <c r="H312" s="27" t="s">
        <v>796</v>
      </c>
      <c r="I312" s="28" t="s">
        <v>64</v>
      </c>
      <c r="J312" s="28" t="s">
        <v>76</v>
      </c>
      <c r="K312" s="55"/>
      <c r="L312" s="55"/>
      <c r="M312" s="28" t="n">
        <v>2004</v>
      </c>
      <c r="N312" s="29" t="s">
        <v>172</v>
      </c>
      <c r="O312" s="29" t="s">
        <v>85</v>
      </c>
      <c r="P312" s="50" t="n">
        <v>0.0119278052318739</v>
      </c>
      <c r="Q312" s="31" t="n">
        <v>78000</v>
      </c>
      <c r="R312" s="31" t="n">
        <v>81811.6822019988</v>
      </c>
      <c r="S312" s="29" t="s">
        <v>86</v>
      </c>
      <c r="T312" s="29" t="n">
        <f aca="false">((R312*Parámetros!$D$30)/1000)/Parámetros!$D$29</f>
        <v>67044.9636768862</v>
      </c>
      <c r="U312" s="29" t="s">
        <v>69</v>
      </c>
      <c r="V312" s="48" t="n">
        <f aca="false">IF(S312="m3_año",R312,IF(OR(O312="CG1",O312="CG3",O312="HG2"),T312,R312))</f>
        <v>81811.6822019988</v>
      </c>
      <c r="W312" s="28" t="n">
        <v>365</v>
      </c>
      <c r="X312" s="54"/>
      <c r="Y312" s="28"/>
      <c r="Z312" s="28" t="n">
        <v>8760</v>
      </c>
      <c r="AA312" s="32" t="s">
        <v>797</v>
      </c>
      <c r="AB312" s="32"/>
      <c r="AC312" s="33" t="s">
        <v>246</v>
      </c>
      <c r="AD312" s="33" t="n">
        <f aca="false">VLOOKUP($O312,Parámetros!$B$4:$H$25,3,0)</f>
        <v>12.7152226842523</v>
      </c>
      <c r="AE312" s="33" t="n">
        <f aca="false">VLOOKUP($O312,Parámetros!$B$4:$H$25,4,0)</f>
        <v>4.56382485732941</v>
      </c>
      <c r="AF312" s="33" t="n">
        <f aca="false">VLOOKUP($O312,Parámetros!$B$4:$H$25,5,0)</f>
        <v>12.0799261022882</v>
      </c>
      <c r="AG312" s="33" t="n">
        <f aca="false">VLOOKUP($O312,Parámetros!$B$4:$H$25,6,0)</f>
        <v>6.25</v>
      </c>
      <c r="AH312" s="33" t="n">
        <f aca="false">VLOOKUP($O312,Parámetros!$B$4:$H$25,7,0)</f>
        <v>2343</v>
      </c>
      <c r="AI312" s="2" t="n">
        <v>26143.9814814815</v>
      </c>
      <c r="AJ312" s="2" t="n">
        <v>3E-008</v>
      </c>
      <c r="AK312" s="34" t="n">
        <f aca="false">AD312*V312/1000000000</f>
        <v>0.0010402537573717</v>
      </c>
      <c r="AL312" s="34" t="n">
        <f aca="false">AE312*V312/1000000000</f>
        <v>0.000373374188853416</v>
      </c>
      <c r="AM312" s="34" t="n">
        <f aca="false">AF312*V312/1000000000</f>
        <v>0.000988279075304032</v>
      </c>
      <c r="AN312" s="34" t="n">
        <f aca="false">AG312*V312/1000000000</f>
        <v>0.000511323013762492</v>
      </c>
      <c r="AO312" s="34" t="n">
        <f aca="false">AH312*V312/1000000000</f>
        <v>0.191684771399283</v>
      </c>
      <c r="AP312" s="35" t="n">
        <f aca="false">AJ312*AI312*EXP(P312*4)</f>
        <v>0.000822647347868425</v>
      </c>
      <c r="AQ312" s="36" t="n">
        <f aca="false">AK312/W312</f>
        <v>2.85001029416903E-006</v>
      </c>
      <c r="AR312" s="37" t="n">
        <f aca="false">AL312/W312</f>
        <v>1.02294298316004E-006</v>
      </c>
      <c r="AS312" s="37" t="n">
        <f aca="false">AM312/W312</f>
        <v>2.70761390494255E-006</v>
      </c>
      <c r="AT312" s="37" t="n">
        <f aca="false">AN312/W312</f>
        <v>1.40088496921231E-006</v>
      </c>
      <c r="AU312" s="37" t="n">
        <f aca="false">AO312/W312</f>
        <v>0.00052516375725831</v>
      </c>
      <c r="AV312" s="49" t="n">
        <f aca="false">AP312/W312</f>
        <v>2.25382835032445E-006</v>
      </c>
      <c r="AW312" s="39" t="n">
        <f aca="false">AK312*1000000</f>
        <v>1040.2537573717</v>
      </c>
      <c r="AX312" s="40" t="n">
        <f aca="false">AL312*1000000</f>
        <v>373.374188853416</v>
      </c>
      <c r="AY312" s="40" t="n">
        <f aca="false">AM312*1000000</f>
        <v>988.279075304032</v>
      </c>
      <c r="AZ312" s="40" t="n">
        <f aca="false">AN312*1000000</f>
        <v>511.323013762493</v>
      </c>
      <c r="BA312" s="40" t="n">
        <f aca="false">AO312*1000000</f>
        <v>191684.771399283</v>
      </c>
      <c r="BB312" s="41" t="n">
        <f aca="false">AP312*1000000</f>
        <v>822.647347868425</v>
      </c>
      <c r="BC312" s="39" t="n">
        <f aca="false">AQ312*1000000</f>
        <v>2.85001029416903</v>
      </c>
      <c r="BD312" s="40" t="n">
        <f aca="false">AR312*1000000</f>
        <v>1.02294298316004</v>
      </c>
      <c r="BE312" s="40" t="n">
        <f aca="false">AS312*1000000</f>
        <v>2.70761390494255</v>
      </c>
      <c r="BF312" s="40" t="n">
        <f aca="false">AT312*1000000</f>
        <v>1.40088496921231</v>
      </c>
      <c r="BG312" s="40" t="n">
        <f aca="false">AU312*1000000</f>
        <v>525.16375725831</v>
      </c>
      <c r="BH312" s="41" t="n">
        <f aca="false">AV312*1000000</f>
        <v>2.25382835032445</v>
      </c>
      <c r="BI312" s="0" t="n">
        <v>0.1</v>
      </c>
      <c r="BJ312" s="0" t="n">
        <f aca="false">R312*BI312</f>
        <v>8181.16822019988</v>
      </c>
      <c r="BK312" s="0" t="n">
        <v>0.1</v>
      </c>
      <c r="BL312" s="0" t="n">
        <f aca="false">AI312*BK312</f>
        <v>2614.39814814815</v>
      </c>
      <c r="BM312" s="45" t="n">
        <v>8.79744109323615</v>
      </c>
      <c r="BN312" s="45" t="n">
        <v>3.62683450723467</v>
      </c>
      <c r="BO312" s="45" t="n">
        <v>10.0538529184284</v>
      </c>
      <c r="BP312" s="45" t="n">
        <v>12.5</v>
      </c>
      <c r="BQ312" s="45" t="n">
        <v>2343</v>
      </c>
      <c r="BR312" s="0" t="n">
        <f aca="false">AJ312*0.1</f>
        <v>3E-009</v>
      </c>
      <c r="BS312" s="0" t="n">
        <f aca="false">((((BJ312/R312)^2)+((BM312/AD312)^2))^(1/2))*AK312</f>
        <v>0.000727212159493271</v>
      </c>
      <c r="BT312" s="0" t="n">
        <f aca="false">((((BJ312/R312)^2)+((BN312/AE312)^2))^(1/2))*AL312</f>
        <v>0.000299057381390394</v>
      </c>
      <c r="BU312" s="0" t="n">
        <f aca="false">((((BJ312/R312)^2)+((BO312/AF312)^2))^(1/2))*AM312</f>
        <v>0.000828438540569863</v>
      </c>
      <c r="BV312" s="0" t="n">
        <f aca="false">((((BJ312/R312)^2)+((BP312/AG312)^2))^(1/2))*AN312</f>
        <v>0.0010239235371143</v>
      </c>
      <c r="BW312" s="0" t="n">
        <f aca="false">((((BJ312/R312)^2)+((BQ312/AH312)^2))^(1/2))*AO312</f>
        <v>0.192640811102579</v>
      </c>
      <c r="BX312" s="46" t="n">
        <f aca="false">((((BL312/AI312)^2)+((BR312/AJ312)^2))^(1/2))*AP312</f>
        <v>0.000116339903640578</v>
      </c>
    </row>
    <row r="313" customFormat="false" ht="30" hidden="false" customHeight="true" outlineLevel="0" collapsed="false">
      <c r="A313" s="24" t="n">
        <v>4.68579226901453</v>
      </c>
      <c r="B313" s="24" t="n">
        <v>-74.1614916233105</v>
      </c>
      <c r="C313" s="47" t="n">
        <v>22</v>
      </c>
      <c r="D313" s="47" t="n">
        <v>33</v>
      </c>
      <c r="E313" s="47" t="n">
        <v>1923</v>
      </c>
      <c r="F313" s="27" t="s">
        <v>798</v>
      </c>
      <c r="G313" s="28" t="s">
        <v>799</v>
      </c>
      <c r="H313" s="27" t="s">
        <v>800</v>
      </c>
      <c r="I313" s="28" t="s">
        <v>64</v>
      </c>
      <c r="J313" s="28" t="s">
        <v>76</v>
      </c>
      <c r="K313" s="28" t="n">
        <v>293.04</v>
      </c>
      <c r="L313" s="28"/>
      <c r="M313" s="28" t="n">
        <v>2006</v>
      </c>
      <c r="N313" s="29" t="s">
        <v>124</v>
      </c>
      <c r="O313" s="29" t="s">
        <v>645</v>
      </c>
      <c r="P313" s="50" t="n">
        <v>0.0119278052318739</v>
      </c>
      <c r="Q313" s="31" t="n">
        <v>25.1958965817466</v>
      </c>
      <c r="R313" s="31" t="n">
        <v>26.427162614619</v>
      </c>
      <c r="S313" s="4" t="s">
        <v>69</v>
      </c>
      <c r="T313" s="4"/>
      <c r="U313" s="4"/>
      <c r="V313" s="48" t="n">
        <f aca="false">IF(S313="m3_año",R313,IF(OR(O313="CG1",O313="CG3",O313="HG2"),T313,R313))</f>
        <v>26.427162614619</v>
      </c>
      <c r="W313" s="28" t="n">
        <v>365</v>
      </c>
      <c r="X313" s="54"/>
      <c r="Y313" s="28"/>
      <c r="Z313" s="28" t="n">
        <v>8760</v>
      </c>
      <c r="AA313" s="32"/>
      <c r="AB313" s="32"/>
      <c r="AC313" s="33" t="s">
        <v>72</v>
      </c>
      <c r="AD313" s="33" t="n">
        <f aca="false">VLOOKUP($O313,Parámetros!$B$4:$H$25,3,0)</f>
        <v>476000</v>
      </c>
      <c r="AE313" s="33" t="n">
        <f aca="false">VLOOKUP($O313,Parámetros!$B$4:$H$25,4,0)</f>
        <v>2142000</v>
      </c>
      <c r="AF313" s="33" t="n">
        <f aca="false">VLOOKUP($O313,Parámetros!$B$4:$H$25,5,0)</f>
        <v>1704000</v>
      </c>
      <c r="AG313" s="33" t="n">
        <f aca="false">VLOOKUP($O313,Parámetros!$B$4:$H$25,6,0)</f>
        <v>595000</v>
      </c>
      <c r="AH313" s="33" t="n">
        <f aca="false">VLOOKUP($O313,Parámetros!$B$4:$H$25,7,0)</f>
        <v>2676000000</v>
      </c>
      <c r="AI313" s="51" t="n">
        <v>25.1958965817466</v>
      </c>
      <c r="AJ313" s="2" t="n">
        <v>0.0912</v>
      </c>
      <c r="AK313" s="34" t="n">
        <f aca="false">AD313*V313/1000000000</f>
        <v>0.0125793294045586</v>
      </c>
      <c r="AL313" s="34" t="n">
        <f aca="false">AE313*V313/1000000000</f>
        <v>0.0566069823205139</v>
      </c>
      <c r="AM313" s="34" t="n">
        <f aca="false">AF313*V313/1000000000</f>
        <v>0.0450318850953108</v>
      </c>
      <c r="AN313" s="34" t="n">
        <f aca="false">AG313*V313/1000000000</f>
        <v>0.0157241617556983</v>
      </c>
      <c r="AO313" s="34" t="n">
        <f aca="false">AH313*V313/1000000000</f>
        <v>70.7190871567205</v>
      </c>
      <c r="AP313" s="35" t="n">
        <f aca="false">AJ313*AI313*EXP(P313*4)</f>
        <v>2.41015723045325</v>
      </c>
      <c r="AQ313" s="36" t="n">
        <f aca="false">AK313/W313</f>
        <v>3.4463916176873E-005</v>
      </c>
      <c r="AR313" s="37" t="n">
        <f aca="false">AL313/W313</f>
        <v>0.000155087622795928</v>
      </c>
      <c r="AS313" s="37" t="n">
        <f aca="false">AM313/W313</f>
        <v>0.000123375027658386</v>
      </c>
      <c r="AT313" s="37" t="n">
        <f aca="false">AN313/W313</f>
        <v>4.30798952210912E-005</v>
      </c>
      <c r="AU313" s="37" t="n">
        <f aca="false">AO313/W313</f>
        <v>0.193750923717042</v>
      </c>
      <c r="AV313" s="49" t="n">
        <f aca="false">AP313/W313</f>
        <v>0.00660317049439246</v>
      </c>
      <c r="AW313" s="39" t="n">
        <f aca="false">AK313*1000000</f>
        <v>12579.3294045586</v>
      </c>
      <c r="AX313" s="40" t="n">
        <f aca="false">AL313*1000000</f>
        <v>56606.9823205139</v>
      </c>
      <c r="AY313" s="40" t="n">
        <f aca="false">AM313*1000000</f>
        <v>45031.8850953108</v>
      </c>
      <c r="AZ313" s="40" t="n">
        <f aca="false">AN313*1000000</f>
        <v>15724.1617556983</v>
      </c>
      <c r="BA313" s="40" t="n">
        <f aca="false">AO313*1000000</f>
        <v>70719087.1567205</v>
      </c>
      <c r="BB313" s="41" t="n">
        <f aca="false">AP313*1000000</f>
        <v>2410157.23045325</v>
      </c>
      <c r="BC313" s="39" t="n">
        <f aca="false">AQ313*1000000</f>
        <v>34.463916176873</v>
      </c>
      <c r="BD313" s="40" t="n">
        <f aca="false">AR313*1000000</f>
        <v>155.087622795928</v>
      </c>
      <c r="BE313" s="40" t="n">
        <f aca="false">AS313*1000000</f>
        <v>123.375027658386</v>
      </c>
      <c r="BF313" s="40" t="n">
        <f aca="false">AT313*1000000</f>
        <v>43.0798952210912</v>
      </c>
      <c r="BG313" s="40" t="n">
        <f aca="false">AU313*1000000</f>
        <v>193750.923717042</v>
      </c>
      <c r="BH313" s="41" t="n">
        <f aca="false">AV313*1000000</f>
        <v>6603.17049439247</v>
      </c>
      <c r="BI313" s="0" t="n">
        <v>0.1</v>
      </c>
      <c r="BJ313" s="0" t="n">
        <f aca="false">R313*BI313</f>
        <v>2.6427162614619</v>
      </c>
      <c r="BK313" s="0" t="n">
        <v>0.1</v>
      </c>
      <c r="BL313" s="0" t="n">
        <f aca="false">AI313*BK313</f>
        <v>2.51958965817466</v>
      </c>
      <c r="BM313" s="45" t="n">
        <v>190400</v>
      </c>
      <c r="BN313" s="45" t="n">
        <v>428400</v>
      </c>
      <c r="BO313" s="45" t="n">
        <v>340800</v>
      </c>
      <c r="BP313" s="45" t="n">
        <v>119000</v>
      </c>
      <c r="BQ313" s="45" t="n">
        <v>1070400000</v>
      </c>
      <c r="BR313" s="0" t="n">
        <f aca="false">AJ313*0.1</f>
        <v>0.00912</v>
      </c>
      <c r="BS313" s="0" t="n">
        <f aca="false">((((BJ313/R313)^2)+((BM313/AD313)^2))^(1/2))*AK313</f>
        <v>0.00518659038344334</v>
      </c>
      <c r="BT313" s="0" t="n">
        <f aca="false">((((BJ313/R313)^2)+((BN313/AE313)^2))^(1/2))*AL313</f>
        <v>0.0126577060469798</v>
      </c>
      <c r="BU313" s="0" t="n">
        <f aca="false">((((BJ313/R313)^2)+((BO313/AF313)^2))^(1/2))*AM313</f>
        <v>0.0100694356228075</v>
      </c>
      <c r="BV313" s="0" t="n">
        <f aca="false">((((BJ313/R313)^2)+((BP313/AG313)^2))^(1/2))*AN313</f>
        <v>0.00351602945749438</v>
      </c>
      <c r="BW313" s="0" t="n">
        <f aca="false">((((BJ313/R313)^2)+((BQ313/AH313)^2))^(1/2))*AO313</f>
        <v>29.158226609442</v>
      </c>
      <c r="BX313" s="46" t="n">
        <f aca="false">((((BL313/AI313)^2)+((BR313/AJ313)^2))^(1/2))*AP313</f>
        <v>0.340847704275856</v>
      </c>
    </row>
    <row r="314" customFormat="false" ht="15" hidden="false" customHeight="true" outlineLevel="0" collapsed="false">
      <c r="A314" s="24" t="n">
        <v>4.68579226901453</v>
      </c>
      <c r="B314" s="24" t="n">
        <v>-74.1614916233105</v>
      </c>
      <c r="C314" s="47" t="n">
        <v>22</v>
      </c>
      <c r="D314" s="47" t="n">
        <v>33</v>
      </c>
      <c r="E314" s="47" t="n">
        <v>1923</v>
      </c>
      <c r="F314" s="27" t="s">
        <v>798</v>
      </c>
      <c r="G314" s="28" t="s">
        <v>799</v>
      </c>
      <c r="H314" s="27" t="s">
        <v>800</v>
      </c>
      <c r="I314" s="28" t="s">
        <v>64</v>
      </c>
      <c r="J314" s="28" t="s">
        <v>76</v>
      </c>
      <c r="K314" s="28" t="n">
        <v>87.91</v>
      </c>
      <c r="L314" s="28"/>
      <c r="M314" s="28" t="n">
        <v>2001</v>
      </c>
      <c r="N314" s="29" t="s">
        <v>67</v>
      </c>
      <c r="O314" s="29" t="s">
        <v>145</v>
      </c>
      <c r="P314" s="56" t="n">
        <v>0.00426891489573758</v>
      </c>
      <c r="Q314" s="31" t="n">
        <v>24050</v>
      </c>
      <c r="R314" s="31" t="n">
        <v>24464.1958827604</v>
      </c>
      <c r="S314" s="29" t="s">
        <v>69</v>
      </c>
      <c r="T314" s="29"/>
      <c r="U314" s="29"/>
      <c r="V314" s="48" t="n">
        <f aca="false">IF(S314="m3_año",R314,IF(OR(O314="CG1",O314="CG3",O314="HG2"),T314,R314))</f>
        <v>24464.1958827604</v>
      </c>
      <c r="W314" s="28" t="n">
        <v>365</v>
      </c>
      <c r="X314" s="54"/>
      <c r="Y314" s="28"/>
      <c r="Z314" s="28" t="n">
        <v>8760</v>
      </c>
      <c r="AA314" s="32" t="s">
        <v>801</v>
      </c>
      <c r="AB314" s="32"/>
      <c r="AC314" s="33" t="s">
        <v>72</v>
      </c>
      <c r="AD314" s="33" t="n">
        <f aca="false">VLOOKUP($O314,Parámetros!$B$4:$H$25,3,0)</f>
        <v>196.356974196937</v>
      </c>
      <c r="AE314" s="33" t="n">
        <f aca="false">VLOOKUP($O314,Parámetros!$B$4:$H$25,4,0)</f>
        <v>1220.72799074218</v>
      </c>
      <c r="AF314" s="33" t="n">
        <f aca="false">VLOOKUP($O314,Parámetros!$B$4:$H$25,5,0)</f>
        <v>69.6558973259153</v>
      </c>
      <c r="AG314" s="33" t="n">
        <f aca="false">VLOOKUP($O314,Parámetros!$B$4:$H$25,6,0)</f>
        <v>640</v>
      </c>
      <c r="AH314" s="33" t="n">
        <f aca="false">VLOOKUP($O314,Parámetros!$B$4:$H$25,7,0)</f>
        <v>1920000</v>
      </c>
      <c r="AI314" s="51" t="n">
        <v>24050</v>
      </c>
      <c r="AJ314" s="52" t="n">
        <v>8.8E-008</v>
      </c>
      <c r="AK314" s="34" t="n">
        <f aca="false">AD314*V314/1000000000</f>
        <v>0.0048037154797</v>
      </c>
      <c r="AL314" s="34" t="n">
        <f aca="false">AE314*V314/1000000000</f>
        <v>0.0298641286850852</v>
      </c>
      <c r="AM314" s="34" t="n">
        <f aca="false">AF314*V314/1000000000</f>
        <v>0.00170407551657064</v>
      </c>
      <c r="AN314" s="34" t="n">
        <f aca="false">AG314*V314/1000000000</f>
        <v>0.0156570853649667</v>
      </c>
      <c r="AO314" s="34" t="n">
        <f aca="false">AH314*V314/1000000000</f>
        <v>46.9712560949</v>
      </c>
      <c r="AP314" s="35" t="n">
        <f aca="false">AJ314*AI314*EXP(P314*4)</f>
        <v>0.00215284923768292</v>
      </c>
      <c r="AQ314" s="36" t="n">
        <f aca="false">AK314/W314</f>
        <v>1.31608643279452E-005</v>
      </c>
      <c r="AR314" s="37" t="n">
        <f aca="false">AL314/W314</f>
        <v>8.18195306440691E-005</v>
      </c>
      <c r="AS314" s="37" t="n">
        <f aca="false">AM314/W314</f>
        <v>4.66870004539901E-006</v>
      </c>
      <c r="AT314" s="37" t="n">
        <f aca="false">AN314/W314</f>
        <v>4.28961242875799E-005</v>
      </c>
      <c r="AU314" s="37" t="n">
        <f aca="false">AO314/W314</f>
        <v>0.12868837286274</v>
      </c>
      <c r="AV314" s="49" t="n">
        <f aca="false">AP314/W314</f>
        <v>5.89821708954224E-006</v>
      </c>
      <c r="AW314" s="39" t="n">
        <f aca="false">AK314*1000000</f>
        <v>4803.7154797</v>
      </c>
      <c r="AX314" s="40" t="n">
        <f aca="false">AL314*1000000</f>
        <v>29864.1286850852</v>
      </c>
      <c r="AY314" s="40" t="n">
        <f aca="false">AM314*1000000</f>
        <v>1704.07551657064</v>
      </c>
      <c r="AZ314" s="40" t="n">
        <f aca="false">AN314*1000000</f>
        <v>15657.0853649667</v>
      </c>
      <c r="BA314" s="40" t="n">
        <f aca="false">AO314*1000000</f>
        <v>46971256.0949</v>
      </c>
      <c r="BB314" s="41" t="n">
        <f aca="false">AP314*1000000</f>
        <v>2152.84923768292</v>
      </c>
      <c r="BC314" s="39" t="n">
        <f aca="false">AQ314*1000000</f>
        <v>13.1608643279452</v>
      </c>
      <c r="BD314" s="40" t="n">
        <f aca="false">AR314*1000000</f>
        <v>81.8195306440691</v>
      </c>
      <c r="BE314" s="40" t="n">
        <f aca="false">AS314*1000000</f>
        <v>4.66870004539901</v>
      </c>
      <c r="BF314" s="40" t="n">
        <f aca="false">AT314*1000000</f>
        <v>42.8961242875799</v>
      </c>
      <c r="BG314" s="40" t="n">
        <f aca="false">AU314*1000000</f>
        <v>128688.37286274</v>
      </c>
      <c r="BH314" s="41" t="n">
        <f aca="false">AV314*1000000</f>
        <v>5.89821708954224</v>
      </c>
      <c r="BI314" s="0" t="n">
        <v>0.1</v>
      </c>
      <c r="BJ314" s="0" t="n">
        <f aca="false">R314*BI314</f>
        <v>2446.41958827604</v>
      </c>
      <c r="BK314" s="0" t="n">
        <v>0.1</v>
      </c>
      <c r="BL314" s="0" t="n">
        <f aca="false">AI314*BK314</f>
        <v>2405</v>
      </c>
      <c r="BM314" s="45" t="n">
        <v>187.562005220738</v>
      </c>
      <c r="BN314" s="45" t="n">
        <v>1012.03746873145</v>
      </c>
      <c r="BO314" s="45" t="n">
        <v>69.5558973259153</v>
      </c>
      <c r="BP314" s="45" t="n">
        <v>256</v>
      </c>
      <c r="BQ314" s="45" t="n">
        <v>384000</v>
      </c>
      <c r="BR314" s="0" t="n">
        <f aca="false">AJ314*0.1</f>
        <v>8.8E-009</v>
      </c>
      <c r="BS314" s="0" t="n">
        <f aca="false">((((BJ314/R314)^2)+((BM314/AD314)^2))^(1/2))*AK314</f>
        <v>0.00461362994760941</v>
      </c>
      <c r="BT314" s="0" t="n">
        <f aca="false">((((BJ314/R314)^2)+((BN314/AE314)^2))^(1/2))*AL314</f>
        <v>0.0249381442686222</v>
      </c>
      <c r="BU314" s="0" t="n">
        <f aca="false">((((BJ314/R314)^2)+((BO314/AF314)^2))^(1/2))*AM314</f>
        <v>0.00171014043790525</v>
      </c>
      <c r="BV314" s="0" t="n">
        <f aca="false">((((BJ314/R314)^2)+((BP314/AG314)^2))^(1/2))*AN314</f>
        <v>0.006455581674907</v>
      </c>
      <c r="BW314" s="0" t="n">
        <f aca="false">((((BJ314/R314)^2)+((BQ314/AH314)^2))^(1/2))*AO314</f>
        <v>10.5030921616748</v>
      </c>
      <c r="BX314" s="46" t="n">
        <f aca="false">((((BL314/AI314)^2)+((BR314/AJ314)^2))^(1/2))*AP314</f>
        <v>0.000304458858967576</v>
      </c>
    </row>
    <row r="315" customFormat="false" ht="15" hidden="false" customHeight="true" outlineLevel="0" collapsed="false">
      <c r="A315" s="24" t="n">
        <v>4.68579226901453</v>
      </c>
      <c r="B315" s="24" t="n">
        <v>-74.1614916233105</v>
      </c>
      <c r="C315" s="47" t="n">
        <v>22</v>
      </c>
      <c r="D315" s="47" t="n">
        <v>33</v>
      </c>
      <c r="E315" s="47" t="n">
        <v>1923</v>
      </c>
      <c r="F315" s="27" t="s">
        <v>798</v>
      </c>
      <c r="G315" s="28" t="s">
        <v>799</v>
      </c>
      <c r="H315" s="27" t="s">
        <v>800</v>
      </c>
      <c r="I315" s="28" t="s">
        <v>64</v>
      </c>
      <c r="J315" s="28" t="s">
        <v>76</v>
      </c>
      <c r="K315" s="28" t="n">
        <v>87.91</v>
      </c>
      <c r="L315" s="28"/>
      <c r="M315" s="28" t="n">
        <v>2004</v>
      </c>
      <c r="N315" s="29" t="s">
        <v>67</v>
      </c>
      <c r="O315" s="29" t="s">
        <v>415</v>
      </c>
      <c r="P315" s="50" t="n">
        <v>0.0119278052318739</v>
      </c>
      <c r="Q315" s="31" t="n">
        <v>11100</v>
      </c>
      <c r="R315" s="31" t="n">
        <v>11642.4316979767</v>
      </c>
      <c r="S315" s="29" t="s">
        <v>69</v>
      </c>
      <c r="T315" s="29"/>
      <c r="U315" s="29"/>
      <c r="V315" s="48" t="n">
        <f aca="false">IF(S315="m3_año",R315,IF(OR(O315="CG1",O315="CG3",O315="HG2"),T315,R315))</f>
        <v>11642.4316979767</v>
      </c>
      <c r="W315" s="28" t="n">
        <v>365</v>
      </c>
      <c r="X315" s="54"/>
      <c r="Y315" s="28"/>
      <c r="Z315" s="28" t="n">
        <v>8760</v>
      </c>
      <c r="AA315" s="32" t="s">
        <v>801</v>
      </c>
      <c r="AB315" s="32"/>
      <c r="AC315" s="33" t="s">
        <v>72</v>
      </c>
      <c r="AD315" s="33" t="n">
        <f aca="false">VLOOKUP($O315,Parámetros!$B$4:$H$25,3,0)</f>
        <v>196.356974196937</v>
      </c>
      <c r="AE315" s="33" t="n">
        <f aca="false">VLOOKUP($O315,Parámetros!$B$4:$H$25,4,0)</f>
        <v>1220.72799074218</v>
      </c>
      <c r="AF315" s="33" t="n">
        <f aca="false">VLOOKUP($O315,Parámetros!$B$4:$H$25,5,0)</f>
        <v>0.1</v>
      </c>
      <c r="AG315" s="33" t="n">
        <f aca="false">VLOOKUP($O315,Parámetros!$B$4:$H$25,6,0)</f>
        <v>640</v>
      </c>
      <c r="AH315" s="33" t="n">
        <f aca="false">VLOOKUP($O315,Parámetros!$B$4:$H$25,7,0)</f>
        <v>1920000</v>
      </c>
      <c r="AI315" s="2" t="n">
        <v>8608.38414634146</v>
      </c>
      <c r="AJ315" s="2" t="n">
        <v>1.0442E-008</v>
      </c>
      <c r="AK315" s="34" t="n">
        <f aca="false">AD315*V315/1000000000</f>
        <v>0.00228607266050921</v>
      </c>
      <c r="AL315" s="34" t="n">
        <f aca="false">AE315*V315/1000000000</f>
        <v>0.0142122422540242</v>
      </c>
      <c r="AM315" s="34" t="n">
        <f aca="false">AF315*V315/1000000000</f>
        <v>1.16424316979767E-006</v>
      </c>
      <c r="AN315" s="34" t="n">
        <f aca="false">AG315*V315/1000000000</f>
        <v>0.00745115628670509</v>
      </c>
      <c r="AO315" s="34" t="n">
        <f aca="false">AH315*V315/1000000000</f>
        <v>22.3534688601153</v>
      </c>
      <c r="AP315" s="35" t="n">
        <f aca="false">AJ315*AI315*EXP(P315*4)</f>
        <v>9.42814054365594E-005</v>
      </c>
      <c r="AQ315" s="36" t="n">
        <f aca="false">AK315/W315</f>
        <v>6.26321276851839E-006</v>
      </c>
      <c r="AR315" s="37" t="n">
        <f aca="false">AL315/W315</f>
        <v>3.89376500110251E-005</v>
      </c>
      <c r="AS315" s="37" t="n">
        <f aca="false">AM315/W315</f>
        <v>3.18970731451416E-009</v>
      </c>
      <c r="AT315" s="37" t="n">
        <f aca="false">AN315/W315</f>
        <v>2.04141268128907E-005</v>
      </c>
      <c r="AU315" s="37" t="n">
        <f aca="false">AO315/W315</f>
        <v>0.061242380438672</v>
      </c>
      <c r="AV315" s="49" t="n">
        <f aca="false">AP315/W315</f>
        <v>2.58305220374135E-007</v>
      </c>
      <c r="AW315" s="39" t="n">
        <f aca="false">AK315*1000000</f>
        <v>2286.07266050921</v>
      </c>
      <c r="AX315" s="40" t="n">
        <f aca="false">AL315*1000000</f>
        <v>14212.2422540242</v>
      </c>
      <c r="AY315" s="40" t="n">
        <f aca="false">AM315*1000000</f>
        <v>1.16424316979767</v>
      </c>
      <c r="AZ315" s="40" t="n">
        <f aca="false">AN315*1000000</f>
        <v>7451.15628670509</v>
      </c>
      <c r="BA315" s="40" t="n">
        <f aca="false">AO315*1000000</f>
        <v>22353468.8601153</v>
      </c>
      <c r="BB315" s="41" t="n">
        <f aca="false">AP315*1000000</f>
        <v>94.2814054365595</v>
      </c>
      <c r="BC315" s="39" t="n">
        <f aca="false">AQ315*1000000</f>
        <v>6.26321276851839</v>
      </c>
      <c r="BD315" s="40" t="n">
        <f aca="false">AR315*1000000</f>
        <v>38.9376500110251</v>
      </c>
      <c r="BE315" s="40" t="n">
        <f aca="false">AS315*1000000</f>
        <v>0.00318970731451416</v>
      </c>
      <c r="BF315" s="40" t="n">
        <f aca="false">AT315*1000000</f>
        <v>20.4141268128907</v>
      </c>
      <c r="BG315" s="40" t="n">
        <f aca="false">AU315*1000000</f>
        <v>61242.380438672</v>
      </c>
      <c r="BH315" s="41" t="n">
        <f aca="false">AV315*1000000</f>
        <v>0.258305220374135</v>
      </c>
      <c r="BI315" s="0" t="n">
        <v>0.1</v>
      </c>
      <c r="BJ315" s="0" t="n">
        <f aca="false">R315*BI315</f>
        <v>1164.24316979767</v>
      </c>
      <c r="BK315" s="0" t="n">
        <v>0.1</v>
      </c>
      <c r="BL315" s="0" t="n">
        <f aca="false">AI315*BK315</f>
        <v>860.838414634146</v>
      </c>
      <c r="BM315" s="45" t="n">
        <v>187.562005220738</v>
      </c>
      <c r="BN315" s="45" t="n">
        <v>1012.03746873145</v>
      </c>
      <c r="BO315" s="45" t="n">
        <v>0</v>
      </c>
      <c r="BP315" s="45" t="n">
        <v>256</v>
      </c>
      <c r="BQ315" s="45" t="n">
        <v>384000</v>
      </c>
      <c r="BR315" s="0" t="n">
        <f aca="false">AJ315*0.1</f>
        <v>1.0442E-009</v>
      </c>
      <c r="BS315" s="0" t="n">
        <f aca="false">((((BJ315/R315)^2)+((BM315/AD315)^2))^(1/2))*AK315</f>
        <v>0.00219561157056602</v>
      </c>
      <c r="BT315" s="0" t="n">
        <f aca="false">((((BJ315/R315)^2)+((BN315/AE315)^2))^(1/2))*AL315</f>
        <v>0.0118679822019543</v>
      </c>
      <c r="BU315" s="0" t="n">
        <f aca="false">((((BJ315/R315)^2)+((BO315/AF315)^2))^(1/2))*AM315</f>
        <v>1.16424316979767E-007</v>
      </c>
      <c r="BV315" s="0" t="n">
        <f aca="false">((((BJ315/R315)^2)+((BP315/AG315)^2))^(1/2))*AN315</f>
        <v>0.00307219044030702</v>
      </c>
      <c r="BW315" s="0" t="n">
        <f aca="false">((((BJ315/R315)^2)+((BQ315/AH315)^2))^(1/2))*AO315</f>
        <v>4.99838759041425</v>
      </c>
      <c r="BX315" s="46" t="n">
        <f aca="false">((((BL315/AI315)^2)+((BR315/AJ315)^2))^(1/2))*AP315</f>
        <v>1.33334042247979E-005</v>
      </c>
    </row>
    <row r="316" customFormat="false" ht="15" hidden="false" customHeight="true" outlineLevel="0" collapsed="false">
      <c r="A316" s="24" t="n">
        <v>4.68151728223281</v>
      </c>
      <c r="B316" s="24" t="n">
        <v>-74.168569383342</v>
      </c>
      <c r="C316" s="47" t="n">
        <v>21</v>
      </c>
      <c r="D316" s="47" t="n">
        <v>33</v>
      </c>
      <c r="E316" s="47" t="n">
        <v>1922</v>
      </c>
      <c r="F316" s="27" t="s">
        <v>802</v>
      </c>
      <c r="G316" s="28" t="s">
        <v>803</v>
      </c>
      <c r="H316" s="27" t="s">
        <v>804</v>
      </c>
      <c r="I316" s="28" t="s">
        <v>64</v>
      </c>
      <c r="J316" s="28" t="s">
        <v>76</v>
      </c>
      <c r="K316" s="55"/>
      <c r="L316" s="55"/>
      <c r="M316" s="28" t="n">
        <v>2008</v>
      </c>
      <c r="N316" s="29" t="s">
        <v>84</v>
      </c>
      <c r="O316" s="29" t="s">
        <v>85</v>
      </c>
      <c r="P316" s="50" t="n">
        <v>0.0119278052318739</v>
      </c>
      <c r="Q316" s="31" t="n">
        <v>6500</v>
      </c>
      <c r="R316" s="31" t="n">
        <v>6817.6401834999</v>
      </c>
      <c r="S316" s="29" t="s">
        <v>86</v>
      </c>
      <c r="T316" s="29" t="n">
        <f aca="false">((R316*Parámetros!$D$30)/1000)/Parámetros!$D$29</f>
        <v>5587.08030640719</v>
      </c>
      <c r="U316" s="29" t="s">
        <v>69</v>
      </c>
      <c r="V316" s="48" t="n">
        <f aca="false">IF(S316="m3_año",R316,IF(OR(O316="CG1",O316="CG3",O316="HG2"),T316,R316))</f>
        <v>6817.6401834999</v>
      </c>
      <c r="W316" s="28" t="n">
        <v>365</v>
      </c>
      <c r="X316" s="54"/>
      <c r="Y316" s="28"/>
      <c r="Z316" s="28" t="n">
        <v>8760</v>
      </c>
      <c r="AA316" s="32" t="s">
        <v>805</v>
      </c>
      <c r="AB316" s="32"/>
      <c r="AC316" s="33" t="s">
        <v>246</v>
      </c>
      <c r="AD316" s="33" t="n">
        <f aca="false">VLOOKUP($O316,Parámetros!$B$4:$H$25,3,0)</f>
        <v>12.7152226842523</v>
      </c>
      <c r="AE316" s="33" t="n">
        <f aca="false">VLOOKUP($O316,Parámetros!$B$4:$H$25,4,0)</f>
        <v>4.56382485732941</v>
      </c>
      <c r="AF316" s="33" t="n">
        <f aca="false">VLOOKUP($O316,Parámetros!$B$4:$H$25,5,0)</f>
        <v>12.0799261022882</v>
      </c>
      <c r="AG316" s="33" t="n">
        <f aca="false">VLOOKUP($O316,Parámetros!$B$4:$H$25,6,0)</f>
        <v>6.25</v>
      </c>
      <c r="AH316" s="33" t="n">
        <f aca="false">VLOOKUP($O316,Parámetros!$B$4:$H$25,7,0)</f>
        <v>2343</v>
      </c>
      <c r="AI316" s="2" t="n">
        <v>26143.9814814815</v>
      </c>
      <c r="AJ316" s="2" t="n">
        <v>3E-008</v>
      </c>
      <c r="AK316" s="34" t="n">
        <f aca="false">AD316*V316/1000000000</f>
        <v>8.66878131143079E-005</v>
      </c>
      <c r="AL316" s="34" t="n">
        <f aca="false">AE316*V316/1000000000</f>
        <v>3.11145157377847E-005</v>
      </c>
      <c r="AM316" s="34" t="n">
        <f aca="false">AF316*V316/1000000000</f>
        <v>8.23565896086694E-005</v>
      </c>
      <c r="AN316" s="34" t="n">
        <f aca="false">AG316*V316/1000000000</f>
        <v>4.26102511468744E-005</v>
      </c>
      <c r="AO316" s="34" t="n">
        <f aca="false">AH316*V316/1000000000</f>
        <v>0.0159737309499403</v>
      </c>
      <c r="AP316" s="35" t="n">
        <f aca="false">AJ316*AI316*EXP(P316*4)</f>
        <v>0.000822647347868425</v>
      </c>
      <c r="AQ316" s="36" t="n">
        <f aca="false">AK316/W316</f>
        <v>2.37500857847419E-007</v>
      </c>
      <c r="AR316" s="37" t="n">
        <f aca="false">AL316/W316</f>
        <v>8.52452485966704E-008</v>
      </c>
      <c r="AS316" s="37" t="n">
        <f aca="false">AM316/W316</f>
        <v>2.25634492078546E-007</v>
      </c>
      <c r="AT316" s="37" t="n">
        <f aca="false">AN316/W316</f>
        <v>1.16740414101026E-007</v>
      </c>
      <c r="AU316" s="37" t="n">
        <f aca="false">AO316/W316</f>
        <v>4.37636464381925E-005</v>
      </c>
      <c r="AV316" s="49" t="n">
        <f aca="false">AP316/W316</f>
        <v>2.25382835032445E-006</v>
      </c>
      <c r="AW316" s="39" t="n">
        <f aca="false">AK316*1000000</f>
        <v>86.6878131143079</v>
      </c>
      <c r="AX316" s="40" t="n">
        <f aca="false">AL316*1000000</f>
        <v>31.1145157377847</v>
      </c>
      <c r="AY316" s="40" t="n">
        <f aca="false">AM316*1000000</f>
        <v>82.3565896086694</v>
      </c>
      <c r="AZ316" s="40" t="n">
        <f aca="false">AN316*1000000</f>
        <v>42.6102511468744</v>
      </c>
      <c r="BA316" s="40" t="n">
        <f aca="false">AO316*1000000</f>
        <v>15973.7309499403</v>
      </c>
      <c r="BB316" s="41" t="n">
        <f aca="false">AP316*1000000</f>
        <v>822.647347868425</v>
      </c>
      <c r="BC316" s="39" t="n">
        <f aca="false">AQ316*1000000</f>
        <v>0.237500857847419</v>
      </c>
      <c r="BD316" s="40" t="n">
        <f aca="false">AR316*1000000</f>
        <v>0.0852452485966704</v>
      </c>
      <c r="BE316" s="40" t="n">
        <f aca="false">AS316*1000000</f>
        <v>0.225634492078546</v>
      </c>
      <c r="BF316" s="40" t="n">
        <f aca="false">AT316*1000000</f>
        <v>0.116740414101026</v>
      </c>
      <c r="BG316" s="40" t="n">
        <f aca="false">AU316*1000000</f>
        <v>43.7636464381925</v>
      </c>
      <c r="BH316" s="41" t="n">
        <f aca="false">AV316*1000000</f>
        <v>2.25382835032445</v>
      </c>
      <c r="BI316" s="0" t="n">
        <v>0.1</v>
      </c>
      <c r="BJ316" s="0" t="n">
        <f aca="false">R316*BI316</f>
        <v>681.76401834999</v>
      </c>
      <c r="BK316" s="0" t="n">
        <v>0.1</v>
      </c>
      <c r="BL316" s="0" t="n">
        <f aca="false">AI316*BK316</f>
        <v>2614.39814814815</v>
      </c>
      <c r="BM316" s="45" t="n">
        <v>8.79744109323615</v>
      </c>
      <c r="BN316" s="45" t="n">
        <v>3.62683450723467</v>
      </c>
      <c r="BO316" s="45" t="n">
        <v>10.0538529184284</v>
      </c>
      <c r="BP316" s="45" t="n">
        <v>12.5</v>
      </c>
      <c r="BQ316" s="45" t="n">
        <v>2343</v>
      </c>
      <c r="BR316" s="0" t="n">
        <f aca="false">AJ316*0.1</f>
        <v>3E-009</v>
      </c>
      <c r="BS316" s="0" t="n">
        <f aca="false">((((BJ316/R316)^2)+((BM316/AD316)^2))^(1/2))*AK316</f>
        <v>6.06010132911059E-005</v>
      </c>
      <c r="BT316" s="0" t="n">
        <f aca="false">((((BJ316/R316)^2)+((BN316/AE316)^2))^(1/2))*AL316</f>
        <v>2.49214484491995E-005</v>
      </c>
      <c r="BU316" s="0" t="n">
        <f aca="false">((((BJ316/R316)^2)+((BO316/AF316)^2))^(1/2))*AM316</f>
        <v>6.90365450474886E-005</v>
      </c>
      <c r="BV316" s="0" t="n">
        <f aca="false">((((BJ316/R316)^2)+((BP316/AG316)^2))^(1/2))*AN316</f>
        <v>8.53269614261919E-005</v>
      </c>
      <c r="BW316" s="0" t="n">
        <f aca="false">((((BJ316/R316)^2)+((BQ316/AH316)^2))^(1/2))*AO316</f>
        <v>0.0160534009252149</v>
      </c>
      <c r="BX316" s="46" t="n">
        <f aca="false">((((BL316/AI316)^2)+((BR316/AJ316)^2))^(1/2))*AP316</f>
        <v>0.000116339903640578</v>
      </c>
    </row>
    <row r="317" customFormat="false" ht="15" hidden="false" customHeight="true" outlineLevel="0" collapsed="false">
      <c r="A317" s="24" t="n">
        <v>4.68151728223281</v>
      </c>
      <c r="B317" s="24" t="n">
        <v>-74.168569383342</v>
      </c>
      <c r="C317" s="47" t="n">
        <v>21</v>
      </c>
      <c r="D317" s="47" t="n">
        <v>33</v>
      </c>
      <c r="E317" s="47" t="n">
        <v>1922</v>
      </c>
      <c r="F317" s="27" t="s">
        <v>802</v>
      </c>
      <c r="G317" s="28" t="s">
        <v>803</v>
      </c>
      <c r="H317" s="27" t="s">
        <v>804</v>
      </c>
      <c r="I317" s="28" t="s">
        <v>64</v>
      </c>
      <c r="J317" s="28" t="s">
        <v>65</v>
      </c>
      <c r="K317" s="28" t="n">
        <v>6.08</v>
      </c>
      <c r="L317" s="28"/>
      <c r="M317" s="28" t="n">
        <v>1995</v>
      </c>
      <c r="N317" s="29" t="s">
        <v>67</v>
      </c>
      <c r="O317" s="29" t="s">
        <v>68</v>
      </c>
      <c r="P317" s="56" t="n">
        <v>0.00426891489573758</v>
      </c>
      <c r="Q317" s="31" t="n">
        <v>29064.2625</v>
      </c>
      <c r="R317" s="31" t="n">
        <v>29564.8154256951</v>
      </c>
      <c r="S317" s="29" t="s">
        <v>69</v>
      </c>
      <c r="T317" s="29"/>
      <c r="U317" s="29"/>
      <c r="V317" s="48" t="n">
        <f aca="false">IF(S317="m3_año",R317,IF(OR(O317="CG1",O317="CG3",O317="HG2"),T317,R317))</f>
        <v>29564.8154256951</v>
      </c>
      <c r="W317" s="28" t="n">
        <v>365</v>
      </c>
      <c r="X317" s="32"/>
      <c r="Y317" s="28"/>
      <c r="Z317" s="28" t="n">
        <v>4392</v>
      </c>
      <c r="AA317" s="32" t="s">
        <v>806</v>
      </c>
      <c r="AB317" s="32"/>
      <c r="AC317" s="33" t="s">
        <v>72</v>
      </c>
      <c r="AD317" s="33" t="n">
        <f aca="false">VLOOKUP($O317,Parámetros!$B$4:$H$25,3,0)</f>
        <v>46.3856216091623</v>
      </c>
      <c r="AE317" s="33" t="n">
        <f aca="false">VLOOKUP($O317,Parámetros!$B$4:$H$25,4,0)</f>
        <v>1074.85364414012</v>
      </c>
      <c r="AF317" s="33" t="n">
        <f aca="false">VLOOKUP($O317,Parámetros!$B$4:$H$25,5,0)</f>
        <v>5.41099102083891</v>
      </c>
      <c r="AG317" s="33" t="n">
        <f aca="false">VLOOKUP($O317,Parámetros!$B$4:$H$25,6,0)</f>
        <v>1344</v>
      </c>
      <c r="AH317" s="33" t="n">
        <f aca="false">VLOOKUP($O317,Parámetros!$B$4:$H$25,7,0)</f>
        <v>1920000</v>
      </c>
      <c r="AI317" s="51" t="n">
        <f aca="false">Q317</f>
        <v>29064.2625</v>
      </c>
      <c r="AJ317" s="52" t="n">
        <v>8.8E-008</v>
      </c>
      <c r="AK317" s="34" t="n">
        <f aca="false">AD317*V317/1000000000</f>
        <v>0.00137138234128102</v>
      </c>
      <c r="AL317" s="34" t="n">
        <f aca="false">AE317*V317/1000000000</f>
        <v>0.0317778495986384</v>
      </c>
      <c r="AM317" s="34" t="n">
        <f aca="false">AF317*V317/1000000000</f>
        <v>0.000159974950801196</v>
      </c>
      <c r="AN317" s="34" t="n">
        <f aca="false">AG317*V317/1000000000</f>
        <v>0.0397351119321342</v>
      </c>
      <c r="AO317" s="34" t="n">
        <f aca="false">AH317*V317/1000000000</f>
        <v>56.7644456173346</v>
      </c>
      <c r="AP317" s="35" t="n">
        <f aca="false">AJ317*AI317*EXP(P317*4)</f>
        <v>0.00260170375746117</v>
      </c>
      <c r="AQ317" s="36" t="n">
        <f aca="false">AK317/W317</f>
        <v>3.7572118939206E-006</v>
      </c>
      <c r="AR317" s="37" t="n">
        <f aca="false">AL317/W317</f>
        <v>8.70626016401052E-005</v>
      </c>
      <c r="AS317" s="37" t="n">
        <f aca="false">AM317/W317</f>
        <v>4.38287536441633E-007</v>
      </c>
      <c r="AT317" s="37" t="n">
        <f aca="false">AN317/W317</f>
        <v>0.000108863320362012</v>
      </c>
      <c r="AU317" s="37" t="n">
        <f aca="false">AO317/W317</f>
        <v>0.155519029088588</v>
      </c>
      <c r="AV317" s="49" t="n">
        <f aca="false">AP317/W317</f>
        <v>7.12795549989363E-006</v>
      </c>
      <c r="AW317" s="39" t="n">
        <f aca="false">AK317*1000000</f>
        <v>1371.38234128102</v>
      </c>
      <c r="AX317" s="40" t="n">
        <f aca="false">AL317*1000000</f>
        <v>31777.8495986384</v>
      </c>
      <c r="AY317" s="40" t="n">
        <f aca="false">AM317*1000000</f>
        <v>159.974950801196</v>
      </c>
      <c r="AZ317" s="40" t="n">
        <f aca="false">AN317*1000000</f>
        <v>39735.1119321342</v>
      </c>
      <c r="BA317" s="40" t="n">
        <f aca="false">AO317*1000000</f>
        <v>56764445.6173346</v>
      </c>
      <c r="BB317" s="41" t="n">
        <f aca="false">AP317*1000000</f>
        <v>2601.70375746117</v>
      </c>
      <c r="BC317" s="39" t="n">
        <f aca="false">AQ317*1000000</f>
        <v>3.7572118939206</v>
      </c>
      <c r="BD317" s="40" t="n">
        <f aca="false">AR317*1000000</f>
        <v>87.0626016401052</v>
      </c>
      <c r="BE317" s="40" t="n">
        <f aca="false">AS317*1000000</f>
        <v>0.438287536441633</v>
      </c>
      <c r="BF317" s="40" t="n">
        <f aca="false">AT317*1000000</f>
        <v>108.863320362012</v>
      </c>
      <c r="BG317" s="40" t="n">
        <f aca="false">AU317*1000000</f>
        <v>155519.029088588</v>
      </c>
      <c r="BH317" s="41" t="n">
        <f aca="false">AV317*1000000</f>
        <v>7.12795549989362</v>
      </c>
      <c r="BI317" s="0" t="n">
        <v>0.1</v>
      </c>
      <c r="BJ317" s="0" t="n">
        <f aca="false">R317*BI317</f>
        <v>2956.48154256951</v>
      </c>
      <c r="BK317" s="0" t="n">
        <v>0.1</v>
      </c>
      <c r="BL317" s="0" t="n">
        <f aca="false">AI317*BK317</f>
        <v>2906.42625</v>
      </c>
      <c r="BM317" s="45" t="n">
        <v>17.6498016718255</v>
      </c>
      <c r="BN317" s="45" t="n">
        <v>910.91550745518</v>
      </c>
      <c r="BO317" s="45" t="n">
        <v>5.31099102083891</v>
      </c>
      <c r="BP317" s="45" t="n">
        <v>537.6</v>
      </c>
      <c r="BQ317" s="45" t="n">
        <v>384000</v>
      </c>
      <c r="BR317" s="0" t="n">
        <f aca="false">AJ317*0.1</f>
        <v>8.8E-009</v>
      </c>
      <c r="BS317" s="0" t="n">
        <f aca="false">((((BJ317/R317)^2)+((BM317/AD317)^2))^(1/2))*AK317</f>
        <v>0.000539532980059893</v>
      </c>
      <c r="BT317" s="0" t="n">
        <f aca="false">((((BJ317/R317)^2)+((BN317/AE317)^2))^(1/2))*AL317</f>
        <v>0.0271178854119156</v>
      </c>
      <c r="BU317" s="0" t="n">
        <f aca="false">((((BJ317/R317)^2)+((BO317/AF317)^2))^(1/2))*AM317</f>
        <v>0.00015783130087901</v>
      </c>
      <c r="BV317" s="0" t="n">
        <f aca="false">((((BJ317/R317)^2)+((BP317/AG317)^2))^(1/2))*AN317</f>
        <v>0.016383206354193</v>
      </c>
      <c r="BW317" s="0" t="n">
        <f aca="false">((((BJ317/R317)^2)+((BQ317/AH317)^2))^(1/2))*AO317</f>
        <v>12.692915910545</v>
      </c>
      <c r="BX317" s="46" t="n">
        <f aca="false">((((BL317/AI317)^2)+((BR317/AJ317)^2))^(1/2))*AP317</f>
        <v>0.000367936473907863</v>
      </c>
    </row>
    <row r="318" customFormat="false" ht="15" hidden="false" customHeight="true" outlineLevel="0" collapsed="false">
      <c r="A318" s="24" t="n">
        <v>4.67977309062596</v>
      </c>
      <c r="B318" s="24" t="n">
        <v>-74.1505175468845</v>
      </c>
      <c r="C318" s="47" t="n">
        <v>23</v>
      </c>
      <c r="D318" s="47" t="n">
        <v>33</v>
      </c>
      <c r="E318" s="47" t="n">
        <v>1924</v>
      </c>
      <c r="F318" s="27" t="s">
        <v>807</v>
      </c>
      <c r="G318" s="28" t="s">
        <v>808</v>
      </c>
      <c r="H318" s="27" t="s">
        <v>809</v>
      </c>
      <c r="I318" s="28" t="s">
        <v>64</v>
      </c>
      <c r="J318" s="28" t="s">
        <v>76</v>
      </c>
      <c r="K318" s="55"/>
      <c r="L318" s="55"/>
      <c r="M318" s="28" t="n">
        <v>2004</v>
      </c>
      <c r="N318" s="29" t="s">
        <v>84</v>
      </c>
      <c r="O318" s="29" t="s">
        <v>85</v>
      </c>
      <c r="P318" s="50" t="n">
        <v>0.0119278052318739</v>
      </c>
      <c r="Q318" s="31" t="n">
        <v>7350</v>
      </c>
      <c r="R318" s="31" t="n">
        <v>7709.17774595758</v>
      </c>
      <c r="S318" s="29" t="s">
        <v>86</v>
      </c>
      <c r="T318" s="29" t="n">
        <f aca="false">((R318*Parámetros!$D$30)/1000)/Parámetros!$D$29</f>
        <v>6317.69850032197</v>
      </c>
      <c r="U318" s="29" t="s">
        <v>69</v>
      </c>
      <c r="V318" s="48" t="n">
        <f aca="false">IF(S318="m3_año",R318,IF(OR(O318="CG1",O318="CG3",O318="HG2"),T318,R318))</f>
        <v>7709.17774595758</v>
      </c>
      <c r="W318" s="28" t="n">
        <v>365</v>
      </c>
      <c r="X318" s="54"/>
      <c r="Y318" s="28" t="n">
        <v>15</v>
      </c>
      <c r="Z318" s="28" t="n">
        <v>8400</v>
      </c>
      <c r="AA318" s="32" t="s">
        <v>810</v>
      </c>
      <c r="AB318" s="32" t="s">
        <v>311</v>
      </c>
      <c r="AC318" s="33" t="s">
        <v>246</v>
      </c>
      <c r="AD318" s="33" t="n">
        <f aca="false">VLOOKUP($O318,Parámetros!$B$4:$H$25,3,0)</f>
        <v>12.7152226842523</v>
      </c>
      <c r="AE318" s="33" t="n">
        <f aca="false">VLOOKUP($O318,Parámetros!$B$4:$H$25,4,0)</f>
        <v>4.56382485732941</v>
      </c>
      <c r="AF318" s="33" t="n">
        <f aca="false">VLOOKUP($O318,Parámetros!$B$4:$H$25,5,0)</f>
        <v>12.0799261022882</v>
      </c>
      <c r="AG318" s="33" t="n">
        <f aca="false">VLOOKUP($O318,Parámetros!$B$4:$H$25,6,0)</f>
        <v>6.25</v>
      </c>
      <c r="AH318" s="33" t="n">
        <f aca="false">VLOOKUP($O318,Parámetros!$B$4:$H$25,7,0)</f>
        <v>2343</v>
      </c>
      <c r="AI318" s="2" t="n">
        <v>8608.38414634146</v>
      </c>
      <c r="AJ318" s="2" t="n">
        <v>1.0442E-008</v>
      </c>
      <c r="AK318" s="34" t="n">
        <f aca="false">AD318*V318/1000000000</f>
        <v>9.80239117523328E-005</v>
      </c>
      <c r="AL318" s="34" t="n">
        <f aca="false">AE318*V318/1000000000</f>
        <v>3.51833370265719E-005</v>
      </c>
      <c r="AM318" s="34" t="n">
        <f aca="false">AF318*V318/1000000000</f>
        <v>9.31262974805723E-005</v>
      </c>
      <c r="AN318" s="34" t="n">
        <f aca="false">AG318*V318/1000000000</f>
        <v>4.81823609122349E-005</v>
      </c>
      <c r="AO318" s="34" t="n">
        <f aca="false">AH318*V318/1000000000</f>
        <v>0.0180626034587786</v>
      </c>
      <c r="AP318" s="35" t="n">
        <f aca="false">AJ318*AI318*EXP(P318*4)</f>
        <v>9.42814054365594E-005</v>
      </c>
      <c r="AQ318" s="36" t="n">
        <f aca="false">AK318/W318</f>
        <v>2.68558662335158E-007</v>
      </c>
      <c r="AR318" s="37" t="n">
        <f aca="false">AL318/W318</f>
        <v>9.63927041823888E-008</v>
      </c>
      <c r="AS318" s="37" t="n">
        <f aca="false">AM318/W318</f>
        <v>2.55140541042664E-007</v>
      </c>
      <c r="AT318" s="37" t="n">
        <f aca="false">AN318/W318</f>
        <v>1.32006468252698E-007</v>
      </c>
      <c r="AU318" s="37" t="n">
        <f aca="false">AO318/W318</f>
        <v>4.94865848185715E-005</v>
      </c>
      <c r="AV318" s="49" t="n">
        <f aca="false">AP318/W318</f>
        <v>2.58305220374135E-007</v>
      </c>
      <c r="AW318" s="39" t="n">
        <f aca="false">AK318*1000000</f>
        <v>98.0239117523328</v>
      </c>
      <c r="AX318" s="40" t="n">
        <f aca="false">AL318*1000000</f>
        <v>35.1833370265719</v>
      </c>
      <c r="AY318" s="40" t="n">
        <f aca="false">AM318*1000000</f>
        <v>93.1262974805723</v>
      </c>
      <c r="AZ318" s="40" t="n">
        <f aca="false">AN318*1000000</f>
        <v>48.1823609122349</v>
      </c>
      <c r="BA318" s="40" t="n">
        <f aca="false">AO318*1000000</f>
        <v>18062.6034587786</v>
      </c>
      <c r="BB318" s="41" t="n">
        <f aca="false">AP318*1000000</f>
        <v>94.2814054365595</v>
      </c>
      <c r="BC318" s="39" t="n">
        <f aca="false">AQ318*1000000</f>
        <v>0.268558662335158</v>
      </c>
      <c r="BD318" s="40" t="n">
        <f aca="false">AR318*1000000</f>
        <v>0.0963927041823888</v>
      </c>
      <c r="BE318" s="40" t="n">
        <f aca="false">AS318*1000000</f>
        <v>0.255140541042664</v>
      </c>
      <c r="BF318" s="40" t="n">
        <f aca="false">AT318*1000000</f>
        <v>0.132006468252698</v>
      </c>
      <c r="BG318" s="40" t="n">
        <f aca="false">AU318*1000000</f>
        <v>49.4865848185715</v>
      </c>
      <c r="BH318" s="41" t="n">
        <f aca="false">AV318*1000000</f>
        <v>0.258305220374135</v>
      </c>
      <c r="BI318" s="0" t="n">
        <v>0.1</v>
      </c>
      <c r="BJ318" s="0" t="n">
        <f aca="false">R318*BI318</f>
        <v>770.917774595758</v>
      </c>
      <c r="BK318" s="0" t="n">
        <v>0.1</v>
      </c>
      <c r="BL318" s="0" t="n">
        <f aca="false">AI318*BK318</f>
        <v>860.838414634146</v>
      </c>
      <c r="BM318" s="45" t="n">
        <v>8.79744109323615</v>
      </c>
      <c r="BN318" s="45" t="n">
        <v>3.62683450723467</v>
      </c>
      <c r="BO318" s="45" t="n">
        <v>10.0538529184284</v>
      </c>
      <c r="BP318" s="45" t="n">
        <v>12.5</v>
      </c>
      <c r="BQ318" s="45" t="n">
        <v>2343</v>
      </c>
      <c r="BR318" s="0" t="n">
        <f aca="false">AJ318*0.1</f>
        <v>1.0442E-009</v>
      </c>
      <c r="BS318" s="0" t="n">
        <f aca="false">((((BJ318/R318)^2)+((BM318/AD318)^2))^(1/2))*AK318</f>
        <v>6.85257611830198E-005</v>
      </c>
      <c r="BT318" s="0" t="n">
        <f aca="false">((((BJ318/R318)^2)+((BN318/AE318)^2))^(1/2))*AL318</f>
        <v>2.81804070925563E-005</v>
      </c>
      <c r="BU318" s="0" t="n">
        <f aca="false">((((BJ318/R318)^2)+((BO318/AF318)^2))^(1/2))*AM318</f>
        <v>7.8064400938314E-005</v>
      </c>
      <c r="BV318" s="0" t="n">
        <f aca="false">((((BJ318/R318)^2)+((BP318/AG318)^2))^(1/2))*AN318</f>
        <v>9.64851025357708E-005</v>
      </c>
      <c r="BW318" s="0" t="n">
        <f aca="false">((((BJ318/R318)^2)+((BQ318/AH318)^2))^(1/2))*AO318</f>
        <v>0.0181526918154353</v>
      </c>
      <c r="BX318" s="46" t="n">
        <f aca="false">((((BL318/AI318)^2)+((BR318/AJ318)^2))^(1/2))*AP318</f>
        <v>1.33334042247979E-005</v>
      </c>
    </row>
    <row r="319" customFormat="false" ht="15" hidden="false" customHeight="true" outlineLevel="0" collapsed="false">
      <c r="A319" s="24" t="n">
        <v>4.67437045488637</v>
      </c>
      <c r="B319" s="24" t="n">
        <v>-74.1481598673659</v>
      </c>
      <c r="C319" s="47" t="n">
        <v>24</v>
      </c>
      <c r="D319" s="47" t="n">
        <v>32</v>
      </c>
      <c r="E319" s="47" t="n">
        <v>1911</v>
      </c>
      <c r="F319" s="27" t="s">
        <v>811</v>
      </c>
      <c r="G319" s="28" t="s">
        <v>812</v>
      </c>
      <c r="H319" s="27" t="s">
        <v>813</v>
      </c>
      <c r="I319" s="28" t="s">
        <v>64</v>
      </c>
      <c r="J319" s="28" t="s">
        <v>65</v>
      </c>
      <c r="K319" s="28" t="n">
        <v>50</v>
      </c>
      <c r="L319" s="28"/>
      <c r="M319" s="28" t="n">
        <v>2005</v>
      </c>
      <c r="N319" s="29" t="s">
        <v>67</v>
      </c>
      <c r="O319" s="29" t="s">
        <v>68</v>
      </c>
      <c r="P319" s="56" t="n">
        <v>0.00426891489573758</v>
      </c>
      <c r="Q319" s="31" t="n">
        <v>15936</v>
      </c>
      <c r="R319" s="31" t="n">
        <v>16210.4542863896</v>
      </c>
      <c r="S319" s="29" t="s">
        <v>69</v>
      </c>
      <c r="T319" s="29"/>
      <c r="U319" s="29"/>
      <c r="V319" s="48" t="n">
        <f aca="false">IF(S319="m3_año",R319,IF(OR(O319="CG1",O319="CG3",O319="HG2"),T319,R319))</f>
        <v>16210.4542863896</v>
      </c>
      <c r="W319" s="28" t="n">
        <v>365</v>
      </c>
      <c r="X319" s="54"/>
      <c r="Y319" s="28"/>
      <c r="Z319" s="28" t="n">
        <v>8760</v>
      </c>
      <c r="AA319" s="32" t="s">
        <v>814</v>
      </c>
      <c r="AB319" s="32"/>
      <c r="AC319" s="33" t="s">
        <v>72</v>
      </c>
      <c r="AD319" s="33" t="n">
        <f aca="false">VLOOKUP($O319,Parámetros!$B$4:$H$25,3,0)</f>
        <v>46.3856216091623</v>
      </c>
      <c r="AE319" s="33" t="n">
        <f aca="false">VLOOKUP($O319,Parámetros!$B$4:$H$25,4,0)</f>
        <v>1074.85364414012</v>
      </c>
      <c r="AF319" s="33" t="n">
        <f aca="false">VLOOKUP($O319,Parámetros!$B$4:$H$25,5,0)</f>
        <v>5.41099102083891</v>
      </c>
      <c r="AG319" s="33" t="n">
        <f aca="false">VLOOKUP($O319,Parámetros!$B$4:$H$25,6,0)</f>
        <v>1344</v>
      </c>
      <c r="AH319" s="33" t="n">
        <f aca="false">VLOOKUP($O319,Parámetros!$B$4:$H$25,7,0)</f>
        <v>1920000</v>
      </c>
      <c r="AI319" s="51" t="n">
        <v>15936</v>
      </c>
      <c r="AJ319" s="52" t="n">
        <v>8.8E-008</v>
      </c>
      <c r="AK319" s="34" t="n">
        <f aca="false">AD319*V319/1000000000</f>
        <v>0.000751931998641091</v>
      </c>
      <c r="AL319" s="34" t="n">
        <f aca="false">AE319*V319/1000000000</f>
        <v>0.0174238658628927</v>
      </c>
      <c r="AM319" s="34" t="n">
        <f aca="false">AF319*V319/1000000000</f>
        <v>8.77146225873737E-005</v>
      </c>
      <c r="AN319" s="34" t="n">
        <f aca="false">AG319*V319/1000000000</f>
        <v>0.0217868505609076</v>
      </c>
      <c r="AO319" s="34" t="n">
        <f aca="false">AH319*V319/1000000000</f>
        <v>31.124072229868</v>
      </c>
      <c r="AP319" s="35" t="n">
        <f aca="false">AJ319*AI319*EXP(P319*4)</f>
        <v>0.00142651997720229</v>
      </c>
      <c r="AQ319" s="36" t="n">
        <f aca="false">AK319/W319</f>
        <v>2.06008766750984E-006</v>
      </c>
      <c r="AR319" s="37" t="n">
        <f aca="false">AL319/W319</f>
        <v>4.77366188024457E-005</v>
      </c>
      <c r="AS319" s="37" t="n">
        <f aca="false">AM319/W319</f>
        <v>2.40314034485956E-007</v>
      </c>
      <c r="AT319" s="37" t="n">
        <f aca="false">AN319/W319</f>
        <v>5.96900015367332E-005</v>
      </c>
      <c r="AU319" s="37" t="n">
        <f aca="false">AO319/W319</f>
        <v>0.0852714307667617</v>
      </c>
      <c r="AV319" s="49" t="n">
        <f aca="false">AP319/W319</f>
        <v>3.90827391014325E-006</v>
      </c>
      <c r="AW319" s="39" t="n">
        <f aca="false">AK319*1000000</f>
        <v>751.931998641091</v>
      </c>
      <c r="AX319" s="40" t="n">
        <f aca="false">AL319*1000000</f>
        <v>17423.8658628927</v>
      </c>
      <c r="AY319" s="40" t="n">
        <f aca="false">AM319*1000000</f>
        <v>87.7146225873738</v>
      </c>
      <c r="AZ319" s="40" t="n">
        <f aca="false">AN319*1000000</f>
        <v>21786.8505609076</v>
      </c>
      <c r="BA319" s="40" t="n">
        <f aca="false">AO319*1000000</f>
        <v>31124072.229868</v>
      </c>
      <c r="BB319" s="41" t="n">
        <f aca="false">AP319*1000000</f>
        <v>1426.51997720229</v>
      </c>
      <c r="BC319" s="39" t="n">
        <f aca="false">AQ319*1000000</f>
        <v>2.06008766750984</v>
      </c>
      <c r="BD319" s="40" t="n">
        <f aca="false">AR319*1000000</f>
        <v>47.7366188024457</v>
      </c>
      <c r="BE319" s="40" t="n">
        <f aca="false">AS319*1000000</f>
        <v>0.240314034485955</v>
      </c>
      <c r="BF319" s="40" t="n">
        <f aca="false">AT319*1000000</f>
        <v>59.6900015367332</v>
      </c>
      <c r="BG319" s="40" t="n">
        <f aca="false">AU319*1000000</f>
        <v>85271.4307667617</v>
      </c>
      <c r="BH319" s="41" t="n">
        <f aca="false">AV319*1000000</f>
        <v>3.90827391014325</v>
      </c>
      <c r="BI319" s="0" t="n">
        <v>0.1</v>
      </c>
      <c r="BJ319" s="0" t="n">
        <f aca="false">R319*BI319</f>
        <v>1621.04542863896</v>
      </c>
      <c r="BK319" s="0" t="n">
        <v>0.1</v>
      </c>
      <c r="BL319" s="0" t="n">
        <f aca="false">AI319*BK319</f>
        <v>1593.6</v>
      </c>
      <c r="BM319" s="45" t="n">
        <v>17.6498016718255</v>
      </c>
      <c r="BN319" s="45" t="n">
        <v>910.91550745518</v>
      </c>
      <c r="BO319" s="45" t="n">
        <v>5.31099102083891</v>
      </c>
      <c r="BP319" s="45" t="n">
        <v>537.6</v>
      </c>
      <c r="BQ319" s="45" t="n">
        <v>384000</v>
      </c>
      <c r="BR319" s="0" t="n">
        <f aca="false">AJ319*0.1</f>
        <v>8.8E-009</v>
      </c>
      <c r="BS319" s="0" t="n">
        <f aca="false">((((BJ319/R319)^2)+((BM319/AD319)^2))^(1/2))*AK319</f>
        <v>0.000295827137201037</v>
      </c>
      <c r="BT319" s="0" t="n">
        <f aca="false">((((BJ319/R319)^2)+((BN319/AE319)^2))^(1/2))*AL319</f>
        <v>0.014868797098302</v>
      </c>
      <c r="BU319" s="0" t="n">
        <f aca="false">((((BJ319/R319)^2)+((BO319/AF319)^2))^(1/2))*AM319</f>
        <v>8.65392545504263E-005</v>
      </c>
      <c r="BV319" s="0" t="n">
        <f aca="false">((((BJ319/R319)^2)+((BP319/AG319)^2))^(1/2))*AN319</f>
        <v>0.00898294861121695</v>
      </c>
      <c r="BW319" s="0" t="n">
        <f aca="false">((((BJ319/R319)^2)+((BQ319/AH319)^2))^(1/2))*AO319</f>
        <v>6.95955412425984</v>
      </c>
      <c r="BX319" s="46" t="n">
        <f aca="false">((((BL319/AI319)^2)+((BR319/AJ319)^2))^(1/2))*AP319</f>
        <v>0.000201740389875563</v>
      </c>
    </row>
    <row r="320" customFormat="false" ht="15" hidden="false" customHeight="true" outlineLevel="0" collapsed="false">
      <c r="A320" s="24" t="n">
        <v>4.67153294631458</v>
      </c>
      <c r="B320" s="24" t="n">
        <v>-74.1477734795319</v>
      </c>
      <c r="C320" s="47" t="n">
        <v>24</v>
      </c>
      <c r="D320" s="47" t="n">
        <v>32</v>
      </c>
      <c r="E320" s="47" t="n">
        <v>1911</v>
      </c>
      <c r="F320" s="27" t="s">
        <v>815</v>
      </c>
      <c r="G320" s="28" t="s">
        <v>816</v>
      </c>
      <c r="H320" s="27" t="s">
        <v>817</v>
      </c>
      <c r="I320" s="28" t="s">
        <v>64</v>
      </c>
      <c r="J320" s="28" t="s">
        <v>76</v>
      </c>
      <c r="K320" s="28" t="n">
        <v>43.96</v>
      </c>
      <c r="L320" s="28"/>
      <c r="M320" s="28" t="n">
        <v>1990</v>
      </c>
      <c r="N320" s="29" t="s">
        <v>67</v>
      </c>
      <c r="O320" s="29" t="s">
        <v>415</v>
      </c>
      <c r="P320" s="50" t="n">
        <v>0.00812487975091896</v>
      </c>
      <c r="Q320" s="31" t="n">
        <v>10496.65</v>
      </c>
      <c r="R320" s="31" t="n">
        <v>10843.3899988377</v>
      </c>
      <c r="S320" s="29" t="s">
        <v>69</v>
      </c>
      <c r="T320" s="29"/>
      <c r="U320" s="29"/>
      <c r="V320" s="48" t="n">
        <f aca="false">IF(S320="m3_año",R320,IF(OR(O320="CG1",O320="CG3",O320="HG2"),T320,R320))</f>
        <v>10843.3899988377</v>
      </c>
      <c r="W320" s="28" t="n">
        <v>365</v>
      </c>
      <c r="X320" s="54"/>
      <c r="Y320" s="28"/>
      <c r="Z320" s="28" t="n">
        <v>8760</v>
      </c>
      <c r="AA320" s="32" t="s">
        <v>592</v>
      </c>
      <c r="AB320" s="32" t="s">
        <v>818</v>
      </c>
      <c r="AC320" s="33" t="s">
        <v>72</v>
      </c>
      <c r="AD320" s="33" t="n">
        <f aca="false">VLOOKUP($O320,Parámetros!$B$4:$H$25,3,0)</f>
        <v>196.356974196937</v>
      </c>
      <c r="AE320" s="33" t="n">
        <f aca="false">VLOOKUP($O320,Parámetros!$B$4:$H$25,4,0)</f>
        <v>1220.72799074218</v>
      </c>
      <c r="AF320" s="33" t="n">
        <f aca="false">VLOOKUP($O320,Parámetros!$B$4:$H$25,5,0)</f>
        <v>0.1</v>
      </c>
      <c r="AG320" s="33" t="n">
        <f aca="false">VLOOKUP($O320,Parámetros!$B$4:$H$25,6,0)</f>
        <v>640</v>
      </c>
      <c r="AH320" s="33" t="n">
        <f aca="false">VLOOKUP($O320,Parámetros!$B$4:$H$25,7,0)</f>
        <v>1920000</v>
      </c>
      <c r="AI320" s="2" t="n">
        <v>95073.8272033899</v>
      </c>
      <c r="AJ320" s="2" t="n">
        <v>2.57418E-006</v>
      </c>
      <c r="AK320" s="34" t="n">
        <f aca="false">AD320*V320/1000000000</f>
        <v>0.0021291752502091</v>
      </c>
      <c r="AL320" s="34" t="n">
        <f aca="false">AE320*V320/1000000000</f>
        <v>0.013236829686115</v>
      </c>
      <c r="AM320" s="34" t="n">
        <f aca="false">AF320*V320/1000000000</f>
        <v>1.08433899988377E-006</v>
      </c>
      <c r="AN320" s="34" t="n">
        <f aca="false">AG320*V320/1000000000</f>
        <v>0.00693976959925613</v>
      </c>
      <c r="AO320" s="34" t="n">
        <f aca="false">AH320*V320/1000000000</f>
        <v>20.8193087977684</v>
      </c>
      <c r="AP320" s="35" t="n">
        <f aca="false">AJ320*AI320*EXP(P320*4)</f>
        <v>0.25282164358423</v>
      </c>
      <c r="AQ320" s="36" t="n">
        <f aca="false">AK320/W320</f>
        <v>5.83335684988794E-006</v>
      </c>
      <c r="AR320" s="37" t="n">
        <f aca="false">AL320/W320</f>
        <v>3.6265286811274E-005</v>
      </c>
      <c r="AS320" s="37" t="n">
        <f aca="false">AM320/W320</f>
        <v>2.97079178050348E-009</v>
      </c>
      <c r="AT320" s="37" t="n">
        <f aca="false">AN320/W320</f>
        <v>1.90130673952223E-005</v>
      </c>
      <c r="AU320" s="37" t="n">
        <f aca="false">AO320/W320</f>
        <v>0.0570392021856668</v>
      </c>
      <c r="AV320" s="49" t="n">
        <f aca="false">AP320/W320</f>
        <v>0.000692662037217068</v>
      </c>
      <c r="AW320" s="39" t="n">
        <f aca="false">AK320*1000000</f>
        <v>2129.1752502091</v>
      </c>
      <c r="AX320" s="40" t="n">
        <f aca="false">AL320*1000000</f>
        <v>13236.829686115</v>
      </c>
      <c r="AY320" s="40" t="n">
        <f aca="false">AM320*1000000</f>
        <v>1.08433899988377</v>
      </c>
      <c r="AZ320" s="40" t="n">
        <f aca="false">AN320*1000000</f>
        <v>6939.76959925613</v>
      </c>
      <c r="BA320" s="40" t="n">
        <f aca="false">AO320*1000000</f>
        <v>20819308.7977684</v>
      </c>
      <c r="BB320" s="41" t="n">
        <f aca="false">AP320*1000000</f>
        <v>252821.64358423</v>
      </c>
      <c r="BC320" s="39" t="n">
        <f aca="false">AQ320*1000000</f>
        <v>5.83335684988794</v>
      </c>
      <c r="BD320" s="40" t="n">
        <f aca="false">AR320*1000000</f>
        <v>36.265286811274</v>
      </c>
      <c r="BE320" s="40" t="n">
        <f aca="false">AS320*1000000</f>
        <v>0.00297079178050348</v>
      </c>
      <c r="BF320" s="40" t="n">
        <f aca="false">AT320*1000000</f>
        <v>19.0130673952223</v>
      </c>
      <c r="BG320" s="40" t="n">
        <f aca="false">AU320*1000000</f>
        <v>57039.2021856668</v>
      </c>
      <c r="BH320" s="41" t="n">
        <f aca="false">AV320*1000000</f>
        <v>692.662037217069</v>
      </c>
      <c r="BI320" s="0" t="n">
        <v>0.1</v>
      </c>
      <c r="BJ320" s="0" t="n">
        <f aca="false">R320*BI320</f>
        <v>1084.33899988377</v>
      </c>
      <c r="BK320" s="0" t="n">
        <v>0.1</v>
      </c>
      <c r="BL320" s="0" t="n">
        <f aca="false">AI320*BK320</f>
        <v>9507.38272033899</v>
      </c>
      <c r="BM320" s="45" t="n">
        <v>187.562005220738</v>
      </c>
      <c r="BN320" s="45" t="n">
        <v>1012.03746873145</v>
      </c>
      <c r="BO320" s="45" t="n">
        <v>0</v>
      </c>
      <c r="BP320" s="45" t="n">
        <v>256</v>
      </c>
      <c r="BQ320" s="45" t="n">
        <v>384000</v>
      </c>
      <c r="BR320" s="0" t="n">
        <f aca="false">AJ320*0.1</f>
        <v>2.57418E-007</v>
      </c>
      <c r="BS320" s="0" t="n">
        <f aca="false">((((BJ320/R320)^2)+((BM320/AD320)^2))^(1/2))*AK320</f>
        <v>0.00204492267279055</v>
      </c>
      <c r="BT320" s="0" t="n">
        <f aca="false">((((BJ320/R320)^2)+((BN320/AE320)^2))^(1/2))*AL320</f>
        <v>0.0110534605530406</v>
      </c>
      <c r="BU320" s="0" t="n">
        <f aca="false">((((BJ320/R320)^2)+((BO320/AF320)^2))^(1/2))*AM320</f>
        <v>1.08433899988377E-007</v>
      </c>
      <c r="BV320" s="0" t="n">
        <f aca="false">((((BJ320/R320)^2)+((BP320/AG320)^2))^(1/2))*AN320</f>
        <v>0.00286134030751834</v>
      </c>
      <c r="BW320" s="0" t="n">
        <f aca="false">((((BJ320/R320)^2)+((BQ320/AH320)^2))^(1/2))*AO320</f>
        <v>4.65533897163695</v>
      </c>
      <c r="BX320" s="46" t="n">
        <f aca="false">((((BL320/AI320)^2)+((BR320/AJ320)^2))^(1/2))*AP320</f>
        <v>0.0357543797218275</v>
      </c>
    </row>
    <row r="321" customFormat="false" ht="15" hidden="false" customHeight="true" outlineLevel="0" collapsed="false">
      <c r="A321" s="24" t="n">
        <v>4.67153294631458</v>
      </c>
      <c r="B321" s="24" t="n">
        <v>-74.1477734795319</v>
      </c>
      <c r="C321" s="47" t="n">
        <v>24</v>
      </c>
      <c r="D321" s="47" t="n">
        <v>32</v>
      </c>
      <c r="E321" s="47" t="n">
        <v>1911</v>
      </c>
      <c r="F321" s="27" t="s">
        <v>815</v>
      </c>
      <c r="G321" s="28" t="s">
        <v>816</v>
      </c>
      <c r="H321" s="27" t="s">
        <v>817</v>
      </c>
      <c r="I321" s="28" t="s">
        <v>64</v>
      </c>
      <c r="J321" s="28" t="s">
        <v>76</v>
      </c>
      <c r="K321" s="28" t="n">
        <v>43.96</v>
      </c>
      <c r="L321" s="28"/>
      <c r="M321" s="28" t="n">
        <v>1990</v>
      </c>
      <c r="N321" s="29" t="s">
        <v>67</v>
      </c>
      <c r="O321" s="29" t="s">
        <v>415</v>
      </c>
      <c r="P321" s="50" t="n">
        <v>0.00812487975091896</v>
      </c>
      <c r="Q321" s="31" t="n">
        <v>10496.65</v>
      </c>
      <c r="R321" s="31" t="n">
        <v>10843.3899988377</v>
      </c>
      <c r="S321" s="29" t="s">
        <v>69</v>
      </c>
      <c r="T321" s="29"/>
      <c r="U321" s="29"/>
      <c r="V321" s="48" t="n">
        <f aca="false">IF(S321="m3_año",R321,IF(OR(O321="CG1",O321="CG3",O321="HG2"),T321,R321))</f>
        <v>10843.3899988377</v>
      </c>
      <c r="W321" s="28" t="n">
        <v>365</v>
      </c>
      <c r="X321" s="54"/>
      <c r="Y321" s="28"/>
      <c r="Z321" s="28" t="n">
        <v>8760</v>
      </c>
      <c r="AA321" s="32" t="s">
        <v>592</v>
      </c>
      <c r="AB321" s="32" t="s">
        <v>818</v>
      </c>
      <c r="AC321" s="33" t="s">
        <v>72</v>
      </c>
      <c r="AD321" s="33" t="n">
        <f aca="false">VLOOKUP($O321,Parámetros!$B$4:$H$25,3,0)</f>
        <v>196.356974196937</v>
      </c>
      <c r="AE321" s="33" t="n">
        <f aca="false">VLOOKUP($O321,Parámetros!$B$4:$H$25,4,0)</f>
        <v>1220.72799074218</v>
      </c>
      <c r="AF321" s="33" t="n">
        <f aca="false">VLOOKUP($O321,Parámetros!$B$4:$H$25,5,0)</f>
        <v>0.1</v>
      </c>
      <c r="AG321" s="33" t="n">
        <f aca="false">VLOOKUP($O321,Parámetros!$B$4:$H$25,6,0)</f>
        <v>640</v>
      </c>
      <c r="AH321" s="33" t="n">
        <f aca="false">VLOOKUP($O321,Parámetros!$B$4:$H$25,7,0)</f>
        <v>1920000</v>
      </c>
      <c r="AI321" s="2" t="n">
        <v>95073.8272033899</v>
      </c>
      <c r="AJ321" s="2" t="n">
        <v>2.57418E-006</v>
      </c>
      <c r="AK321" s="34" t="n">
        <f aca="false">AD321*V321/1000000000</f>
        <v>0.0021291752502091</v>
      </c>
      <c r="AL321" s="34" t="n">
        <f aca="false">AE321*V321/1000000000</f>
        <v>0.013236829686115</v>
      </c>
      <c r="AM321" s="34" t="n">
        <f aca="false">AF321*V321/1000000000</f>
        <v>1.08433899988377E-006</v>
      </c>
      <c r="AN321" s="34" t="n">
        <f aca="false">AG321*V321/1000000000</f>
        <v>0.00693976959925613</v>
      </c>
      <c r="AO321" s="34" t="n">
        <f aca="false">AH321*V321/1000000000</f>
        <v>20.8193087977684</v>
      </c>
      <c r="AP321" s="35" t="n">
        <f aca="false">AJ321*AI321*EXP(P321*4)</f>
        <v>0.25282164358423</v>
      </c>
      <c r="AQ321" s="36" t="n">
        <f aca="false">AK321/W321</f>
        <v>5.83335684988794E-006</v>
      </c>
      <c r="AR321" s="37" t="n">
        <f aca="false">AL321/W321</f>
        <v>3.6265286811274E-005</v>
      </c>
      <c r="AS321" s="37" t="n">
        <f aca="false">AM321/W321</f>
        <v>2.97079178050348E-009</v>
      </c>
      <c r="AT321" s="37" t="n">
        <f aca="false">AN321/W321</f>
        <v>1.90130673952223E-005</v>
      </c>
      <c r="AU321" s="37" t="n">
        <f aca="false">AO321/W321</f>
        <v>0.0570392021856668</v>
      </c>
      <c r="AV321" s="49" t="n">
        <f aca="false">AP321/W321</f>
        <v>0.000692662037217068</v>
      </c>
      <c r="AW321" s="39" t="n">
        <f aca="false">AK321*1000000</f>
        <v>2129.1752502091</v>
      </c>
      <c r="AX321" s="40" t="n">
        <f aca="false">AL321*1000000</f>
        <v>13236.829686115</v>
      </c>
      <c r="AY321" s="40" t="n">
        <f aca="false">AM321*1000000</f>
        <v>1.08433899988377</v>
      </c>
      <c r="AZ321" s="40" t="n">
        <f aca="false">AN321*1000000</f>
        <v>6939.76959925613</v>
      </c>
      <c r="BA321" s="40" t="n">
        <f aca="false">AO321*1000000</f>
        <v>20819308.7977684</v>
      </c>
      <c r="BB321" s="41" t="n">
        <f aca="false">AP321*1000000</f>
        <v>252821.64358423</v>
      </c>
      <c r="BC321" s="39" t="n">
        <f aca="false">AQ321*1000000</f>
        <v>5.83335684988794</v>
      </c>
      <c r="BD321" s="40" t="n">
        <f aca="false">AR321*1000000</f>
        <v>36.265286811274</v>
      </c>
      <c r="BE321" s="40" t="n">
        <f aca="false">AS321*1000000</f>
        <v>0.00297079178050348</v>
      </c>
      <c r="BF321" s="40" t="n">
        <f aca="false">AT321*1000000</f>
        <v>19.0130673952223</v>
      </c>
      <c r="BG321" s="40" t="n">
        <f aca="false">AU321*1000000</f>
        <v>57039.2021856668</v>
      </c>
      <c r="BH321" s="41" t="n">
        <f aca="false">AV321*1000000</f>
        <v>692.662037217069</v>
      </c>
      <c r="BI321" s="0" t="n">
        <v>0.1</v>
      </c>
      <c r="BJ321" s="0" t="n">
        <f aca="false">R321*BI321</f>
        <v>1084.33899988377</v>
      </c>
      <c r="BK321" s="0" t="n">
        <v>0.1</v>
      </c>
      <c r="BL321" s="0" t="n">
        <f aca="false">AI321*BK321</f>
        <v>9507.38272033899</v>
      </c>
      <c r="BM321" s="45" t="n">
        <v>187.562005220738</v>
      </c>
      <c r="BN321" s="45" t="n">
        <v>1012.03746873145</v>
      </c>
      <c r="BO321" s="45" t="n">
        <v>0</v>
      </c>
      <c r="BP321" s="45" t="n">
        <v>256</v>
      </c>
      <c r="BQ321" s="45" t="n">
        <v>384000</v>
      </c>
      <c r="BR321" s="0" t="n">
        <f aca="false">AJ321*0.1</f>
        <v>2.57418E-007</v>
      </c>
      <c r="BS321" s="0" t="n">
        <f aca="false">((((BJ321/R321)^2)+((BM321/AD321)^2))^(1/2))*AK321</f>
        <v>0.00204492267279055</v>
      </c>
      <c r="BT321" s="0" t="n">
        <f aca="false">((((BJ321/R321)^2)+((BN321/AE321)^2))^(1/2))*AL321</f>
        <v>0.0110534605530406</v>
      </c>
      <c r="BU321" s="0" t="n">
        <f aca="false">((((BJ321/R321)^2)+((BO321/AF321)^2))^(1/2))*AM321</f>
        <v>1.08433899988377E-007</v>
      </c>
      <c r="BV321" s="0" t="n">
        <f aca="false">((((BJ321/R321)^2)+((BP321/AG321)^2))^(1/2))*AN321</f>
        <v>0.00286134030751834</v>
      </c>
      <c r="BW321" s="0" t="n">
        <f aca="false">((((BJ321/R321)^2)+((BQ321/AH321)^2))^(1/2))*AO321</f>
        <v>4.65533897163695</v>
      </c>
      <c r="BX321" s="46" t="n">
        <f aca="false">((((BL321/AI321)^2)+((BR321/AJ321)^2))^(1/2))*AP321</f>
        <v>0.0357543797218275</v>
      </c>
    </row>
    <row r="322" customFormat="false" ht="15" hidden="false" customHeight="true" outlineLevel="0" collapsed="false">
      <c r="A322" s="24" t="n">
        <v>4.67153294631458</v>
      </c>
      <c r="B322" s="24" t="n">
        <v>-74.1477734795319</v>
      </c>
      <c r="C322" s="47" t="n">
        <v>24</v>
      </c>
      <c r="D322" s="47" t="n">
        <v>32</v>
      </c>
      <c r="E322" s="47" t="n">
        <v>1911</v>
      </c>
      <c r="F322" s="27" t="s">
        <v>815</v>
      </c>
      <c r="G322" s="28" t="s">
        <v>816</v>
      </c>
      <c r="H322" s="27" t="s">
        <v>817</v>
      </c>
      <c r="I322" s="28" t="s">
        <v>64</v>
      </c>
      <c r="J322" s="28" t="s">
        <v>76</v>
      </c>
      <c r="K322" s="28" t="n">
        <v>43.96</v>
      </c>
      <c r="L322" s="28"/>
      <c r="M322" s="28" t="n">
        <v>1990</v>
      </c>
      <c r="N322" s="29" t="s">
        <v>67</v>
      </c>
      <c r="O322" s="29" t="s">
        <v>415</v>
      </c>
      <c r="P322" s="50" t="n">
        <v>0.00812487975091896</v>
      </c>
      <c r="Q322" s="31" t="n">
        <v>10496.65</v>
      </c>
      <c r="R322" s="31" t="n">
        <v>10843.3899988377</v>
      </c>
      <c r="S322" s="29" t="s">
        <v>69</v>
      </c>
      <c r="T322" s="29"/>
      <c r="U322" s="29"/>
      <c r="V322" s="48" t="n">
        <f aca="false">IF(S322="m3_año",R322,IF(OR(O322="CG1",O322="CG3",O322="HG2"),T322,R322))</f>
        <v>10843.3899988377</v>
      </c>
      <c r="W322" s="28" t="n">
        <v>365</v>
      </c>
      <c r="X322" s="54"/>
      <c r="Y322" s="28"/>
      <c r="Z322" s="28" t="n">
        <v>8760</v>
      </c>
      <c r="AA322" s="32" t="s">
        <v>592</v>
      </c>
      <c r="AB322" s="32" t="s">
        <v>818</v>
      </c>
      <c r="AC322" s="33" t="s">
        <v>72</v>
      </c>
      <c r="AD322" s="33" t="n">
        <f aca="false">VLOOKUP($O322,Parámetros!$B$4:$H$25,3,0)</f>
        <v>196.356974196937</v>
      </c>
      <c r="AE322" s="33" t="n">
        <f aca="false">VLOOKUP($O322,Parámetros!$B$4:$H$25,4,0)</f>
        <v>1220.72799074218</v>
      </c>
      <c r="AF322" s="33" t="n">
        <f aca="false">VLOOKUP($O322,Parámetros!$B$4:$H$25,5,0)</f>
        <v>0.1</v>
      </c>
      <c r="AG322" s="33" t="n">
        <f aca="false">VLOOKUP($O322,Parámetros!$B$4:$H$25,6,0)</f>
        <v>640</v>
      </c>
      <c r="AH322" s="33" t="n">
        <f aca="false">VLOOKUP($O322,Parámetros!$B$4:$H$25,7,0)</f>
        <v>1920000</v>
      </c>
      <c r="AI322" s="2" t="n">
        <v>95073.8272033899</v>
      </c>
      <c r="AJ322" s="2" t="n">
        <v>2.57418E-006</v>
      </c>
      <c r="AK322" s="34" t="n">
        <f aca="false">AD322*V322/1000000000</f>
        <v>0.0021291752502091</v>
      </c>
      <c r="AL322" s="34" t="n">
        <f aca="false">AE322*V322/1000000000</f>
        <v>0.013236829686115</v>
      </c>
      <c r="AM322" s="34" t="n">
        <f aca="false">AF322*V322/1000000000</f>
        <v>1.08433899988377E-006</v>
      </c>
      <c r="AN322" s="34" t="n">
        <f aca="false">AG322*V322/1000000000</f>
        <v>0.00693976959925613</v>
      </c>
      <c r="AO322" s="34" t="n">
        <f aca="false">AH322*V322/1000000000</f>
        <v>20.8193087977684</v>
      </c>
      <c r="AP322" s="35" t="n">
        <f aca="false">AJ322*AI322*EXP(P322*4)</f>
        <v>0.25282164358423</v>
      </c>
      <c r="AQ322" s="36" t="n">
        <f aca="false">AK322/W322</f>
        <v>5.83335684988794E-006</v>
      </c>
      <c r="AR322" s="37" t="n">
        <f aca="false">AL322/W322</f>
        <v>3.6265286811274E-005</v>
      </c>
      <c r="AS322" s="37" t="n">
        <f aca="false">AM322/W322</f>
        <v>2.97079178050348E-009</v>
      </c>
      <c r="AT322" s="37" t="n">
        <f aca="false">AN322/W322</f>
        <v>1.90130673952223E-005</v>
      </c>
      <c r="AU322" s="37" t="n">
        <f aca="false">AO322/W322</f>
        <v>0.0570392021856668</v>
      </c>
      <c r="AV322" s="49" t="n">
        <f aca="false">AP322/W322</f>
        <v>0.000692662037217068</v>
      </c>
      <c r="AW322" s="39" t="n">
        <f aca="false">AK322*1000000</f>
        <v>2129.1752502091</v>
      </c>
      <c r="AX322" s="40" t="n">
        <f aca="false">AL322*1000000</f>
        <v>13236.829686115</v>
      </c>
      <c r="AY322" s="40" t="n">
        <f aca="false">AM322*1000000</f>
        <v>1.08433899988377</v>
      </c>
      <c r="AZ322" s="40" t="n">
        <f aca="false">AN322*1000000</f>
        <v>6939.76959925613</v>
      </c>
      <c r="BA322" s="40" t="n">
        <f aca="false">AO322*1000000</f>
        <v>20819308.7977684</v>
      </c>
      <c r="BB322" s="41" t="n">
        <f aca="false">AP322*1000000</f>
        <v>252821.64358423</v>
      </c>
      <c r="BC322" s="39" t="n">
        <f aca="false">AQ322*1000000</f>
        <v>5.83335684988794</v>
      </c>
      <c r="BD322" s="40" t="n">
        <f aca="false">AR322*1000000</f>
        <v>36.265286811274</v>
      </c>
      <c r="BE322" s="40" t="n">
        <f aca="false">AS322*1000000</f>
        <v>0.00297079178050348</v>
      </c>
      <c r="BF322" s="40" t="n">
        <f aca="false">AT322*1000000</f>
        <v>19.0130673952223</v>
      </c>
      <c r="BG322" s="40" t="n">
        <f aca="false">AU322*1000000</f>
        <v>57039.2021856668</v>
      </c>
      <c r="BH322" s="41" t="n">
        <f aca="false">AV322*1000000</f>
        <v>692.662037217069</v>
      </c>
      <c r="BI322" s="0" t="n">
        <v>0.1</v>
      </c>
      <c r="BJ322" s="0" t="n">
        <f aca="false">R322*BI322</f>
        <v>1084.33899988377</v>
      </c>
      <c r="BK322" s="0" t="n">
        <v>0.1</v>
      </c>
      <c r="BL322" s="0" t="n">
        <f aca="false">AI322*BK322</f>
        <v>9507.38272033899</v>
      </c>
      <c r="BM322" s="45" t="n">
        <v>187.562005220738</v>
      </c>
      <c r="BN322" s="45" t="n">
        <v>1012.03746873145</v>
      </c>
      <c r="BO322" s="45" t="n">
        <v>0</v>
      </c>
      <c r="BP322" s="45" t="n">
        <v>256</v>
      </c>
      <c r="BQ322" s="45" t="n">
        <v>384000</v>
      </c>
      <c r="BR322" s="0" t="n">
        <f aca="false">AJ322*0.1</f>
        <v>2.57418E-007</v>
      </c>
      <c r="BS322" s="0" t="n">
        <f aca="false">((((BJ322/R322)^2)+((BM322/AD322)^2))^(1/2))*AK322</f>
        <v>0.00204492267279055</v>
      </c>
      <c r="BT322" s="0" t="n">
        <f aca="false">((((BJ322/R322)^2)+((BN322/AE322)^2))^(1/2))*AL322</f>
        <v>0.0110534605530406</v>
      </c>
      <c r="BU322" s="0" t="n">
        <f aca="false">((((BJ322/R322)^2)+((BO322/AF322)^2))^(1/2))*AM322</f>
        <v>1.08433899988377E-007</v>
      </c>
      <c r="BV322" s="0" t="n">
        <f aca="false">((((BJ322/R322)^2)+((BP322/AG322)^2))^(1/2))*AN322</f>
        <v>0.00286134030751834</v>
      </c>
      <c r="BW322" s="0" t="n">
        <f aca="false">((((BJ322/R322)^2)+((BQ322/AH322)^2))^(1/2))*AO322</f>
        <v>4.65533897163695</v>
      </c>
      <c r="BX322" s="46" t="n">
        <f aca="false">((((BL322/AI322)^2)+((BR322/AJ322)^2))^(1/2))*AP322</f>
        <v>0.0357543797218275</v>
      </c>
    </row>
    <row r="323" customFormat="false" ht="15" hidden="false" customHeight="true" outlineLevel="0" collapsed="false">
      <c r="A323" s="24" t="n">
        <v>4.67153294631458</v>
      </c>
      <c r="B323" s="24" t="n">
        <v>-74.1477734795319</v>
      </c>
      <c r="C323" s="47" t="n">
        <v>24</v>
      </c>
      <c r="D323" s="47" t="n">
        <v>32</v>
      </c>
      <c r="E323" s="47" t="n">
        <v>1911</v>
      </c>
      <c r="F323" s="27" t="s">
        <v>815</v>
      </c>
      <c r="G323" s="28" t="s">
        <v>816</v>
      </c>
      <c r="H323" s="27" t="s">
        <v>817</v>
      </c>
      <c r="I323" s="28" t="s">
        <v>64</v>
      </c>
      <c r="J323" s="28" t="s">
        <v>76</v>
      </c>
      <c r="K323" s="28" t="n">
        <v>43.96</v>
      </c>
      <c r="L323" s="28"/>
      <c r="M323" s="28" t="n">
        <v>1990</v>
      </c>
      <c r="N323" s="29" t="s">
        <v>67</v>
      </c>
      <c r="O323" s="29" t="s">
        <v>415</v>
      </c>
      <c r="P323" s="50" t="n">
        <v>0.00812487975091896</v>
      </c>
      <c r="Q323" s="31" t="n">
        <v>10496.65</v>
      </c>
      <c r="R323" s="31" t="n">
        <v>10843.3899988377</v>
      </c>
      <c r="S323" s="29" t="s">
        <v>69</v>
      </c>
      <c r="T323" s="29"/>
      <c r="U323" s="29"/>
      <c r="V323" s="48" t="n">
        <f aca="false">IF(S323="m3_año",R323,IF(OR(O323="CG1",O323="CG3",O323="HG2"),T323,R323))</f>
        <v>10843.3899988377</v>
      </c>
      <c r="W323" s="28" t="n">
        <v>365</v>
      </c>
      <c r="X323" s="54"/>
      <c r="Y323" s="28"/>
      <c r="Z323" s="28" t="n">
        <v>8760</v>
      </c>
      <c r="AA323" s="32" t="s">
        <v>592</v>
      </c>
      <c r="AB323" s="32" t="s">
        <v>818</v>
      </c>
      <c r="AC323" s="33" t="s">
        <v>72</v>
      </c>
      <c r="AD323" s="33" t="n">
        <f aca="false">VLOOKUP($O323,Parámetros!$B$4:$H$25,3,0)</f>
        <v>196.356974196937</v>
      </c>
      <c r="AE323" s="33" t="n">
        <f aca="false">VLOOKUP($O323,Parámetros!$B$4:$H$25,4,0)</f>
        <v>1220.72799074218</v>
      </c>
      <c r="AF323" s="33" t="n">
        <f aca="false">VLOOKUP($O323,Parámetros!$B$4:$H$25,5,0)</f>
        <v>0.1</v>
      </c>
      <c r="AG323" s="33" t="n">
        <f aca="false">VLOOKUP($O323,Parámetros!$B$4:$H$25,6,0)</f>
        <v>640</v>
      </c>
      <c r="AH323" s="33" t="n">
        <f aca="false">VLOOKUP($O323,Parámetros!$B$4:$H$25,7,0)</f>
        <v>1920000</v>
      </c>
      <c r="AI323" s="2" t="n">
        <v>95073.8272033899</v>
      </c>
      <c r="AJ323" s="2" t="n">
        <v>2.57418E-006</v>
      </c>
      <c r="AK323" s="34" t="n">
        <f aca="false">AD323*V323/1000000000</f>
        <v>0.0021291752502091</v>
      </c>
      <c r="AL323" s="34" t="n">
        <f aca="false">AE323*V323/1000000000</f>
        <v>0.013236829686115</v>
      </c>
      <c r="AM323" s="34" t="n">
        <f aca="false">AF323*V323/1000000000</f>
        <v>1.08433899988377E-006</v>
      </c>
      <c r="AN323" s="34" t="n">
        <f aca="false">AG323*V323/1000000000</f>
        <v>0.00693976959925613</v>
      </c>
      <c r="AO323" s="34" t="n">
        <f aca="false">AH323*V323/1000000000</f>
        <v>20.8193087977684</v>
      </c>
      <c r="AP323" s="35" t="n">
        <f aca="false">AJ323*AI323*EXP(P323*4)</f>
        <v>0.25282164358423</v>
      </c>
      <c r="AQ323" s="36" t="n">
        <f aca="false">AK323/W323</f>
        <v>5.83335684988794E-006</v>
      </c>
      <c r="AR323" s="37" t="n">
        <f aca="false">AL323/W323</f>
        <v>3.6265286811274E-005</v>
      </c>
      <c r="AS323" s="37" t="n">
        <f aca="false">AM323/W323</f>
        <v>2.97079178050348E-009</v>
      </c>
      <c r="AT323" s="37" t="n">
        <f aca="false">AN323/W323</f>
        <v>1.90130673952223E-005</v>
      </c>
      <c r="AU323" s="37" t="n">
        <f aca="false">AO323/W323</f>
        <v>0.0570392021856668</v>
      </c>
      <c r="AV323" s="49" t="n">
        <f aca="false">AP323/W323</f>
        <v>0.000692662037217068</v>
      </c>
      <c r="AW323" s="39" t="n">
        <f aca="false">AK323*1000000</f>
        <v>2129.1752502091</v>
      </c>
      <c r="AX323" s="40" t="n">
        <f aca="false">AL323*1000000</f>
        <v>13236.829686115</v>
      </c>
      <c r="AY323" s="40" t="n">
        <f aca="false">AM323*1000000</f>
        <v>1.08433899988377</v>
      </c>
      <c r="AZ323" s="40" t="n">
        <f aca="false">AN323*1000000</f>
        <v>6939.76959925613</v>
      </c>
      <c r="BA323" s="40" t="n">
        <f aca="false">AO323*1000000</f>
        <v>20819308.7977684</v>
      </c>
      <c r="BB323" s="41" t="n">
        <f aca="false">AP323*1000000</f>
        <v>252821.64358423</v>
      </c>
      <c r="BC323" s="39" t="n">
        <f aca="false">AQ323*1000000</f>
        <v>5.83335684988794</v>
      </c>
      <c r="BD323" s="40" t="n">
        <f aca="false">AR323*1000000</f>
        <v>36.265286811274</v>
      </c>
      <c r="BE323" s="40" t="n">
        <f aca="false">AS323*1000000</f>
        <v>0.00297079178050348</v>
      </c>
      <c r="BF323" s="40" t="n">
        <f aca="false">AT323*1000000</f>
        <v>19.0130673952223</v>
      </c>
      <c r="BG323" s="40" t="n">
        <f aca="false">AU323*1000000</f>
        <v>57039.2021856668</v>
      </c>
      <c r="BH323" s="41" t="n">
        <f aca="false">AV323*1000000</f>
        <v>692.662037217069</v>
      </c>
      <c r="BI323" s="0" t="n">
        <v>0.1</v>
      </c>
      <c r="BJ323" s="0" t="n">
        <f aca="false">R323*BI323</f>
        <v>1084.33899988377</v>
      </c>
      <c r="BK323" s="0" t="n">
        <v>0.1</v>
      </c>
      <c r="BL323" s="0" t="n">
        <f aca="false">AI323*BK323</f>
        <v>9507.38272033899</v>
      </c>
      <c r="BM323" s="45" t="n">
        <v>187.562005220738</v>
      </c>
      <c r="BN323" s="45" t="n">
        <v>1012.03746873145</v>
      </c>
      <c r="BO323" s="45" t="n">
        <v>0</v>
      </c>
      <c r="BP323" s="45" t="n">
        <v>256</v>
      </c>
      <c r="BQ323" s="45" t="n">
        <v>384000</v>
      </c>
      <c r="BR323" s="0" t="n">
        <f aca="false">AJ323*0.1</f>
        <v>2.57418E-007</v>
      </c>
      <c r="BS323" s="0" t="n">
        <f aca="false">((((BJ323/R323)^2)+((BM323/AD323)^2))^(1/2))*AK323</f>
        <v>0.00204492267279055</v>
      </c>
      <c r="BT323" s="0" t="n">
        <f aca="false">((((BJ323/R323)^2)+((BN323/AE323)^2))^(1/2))*AL323</f>
        <v>0.0110534605530406</v>
      </c>
      <c r="BU323" s="0" t="n">
        <f aca="false">((((BJ323/R323)^2)+((BO323/AF323)^2))^(1/2))*AM323</f>
        <v>1.08433899988377E-007</v>
      </c>
      <c r="BV323" s="0" t="n">
        <f aca="false">((((BJ323/R323)^2)+((BP323/AG323)^2))^(1/2))*AN323</f>
        <v>0.00286134030751834</v>
      </c>
      <c r="BW323" s="0" t="n">
        <f aca="false">((((BJ323/R323)^2)+((BQ323/AH323)^2))^(1/2))*AO323</f>
        <v>4.65533897163695</v>
      </c>
      <c r="BX323" s="46" t="n">
        <f aca="false">((((BL323/AI323)^2)+((BR323/AJ323)^2))^(1/2))*AP323</f>
        <v>0.0357543797218275</v>
      </c>
    </row>
    <row r="324" customFormat="false" ht="15" hidden="false" customHeight="true" outlineLevel="0" collapsed="false">
      <c r="A324" s="24" t="n">
        <v>4.67153294631458</v>
      </c>
      <c r="B324" s="24" t="n">
        <v>-74.1477734795319</v>
      </c>
      <c r="C324" s="47" t="n">
        <v>24</v>
      </c>
      <c r="D324" s="47" t="n">
        <v>32</v>
      </c>
      <c r="E324" s="47" t="n">
        <v>1911</v>
      </c>
      <c r="F324" s="27" t="s">
        <v>815</v>
      </c>
      <c r="G324" s="28" t="s">
        <v>816</v>
      </c>
      <c r="H324" s="27" t="s">
        <v>817</v>
      </c>
      <c r="I324" s="28" t="s">
        <v>64</v>
      </c>
      <c r="J324" s="28" t="s">
        <v>76</v>
      </c>
      <c r="K324" s="28" t="n">
        <v>43.96</v>
      </c>
      <c r="L324" s="28"/>
      <c r="M324" s="28" t="n">
        <v>1990</v>
      </c>
      <c r="N324" s="29" t="s">
        <v>67</v>
      </c>
      <c r="O324" s="29" t="s">
        <v>415</v>
      </c>
      <c r="P324" s="50" t="n">
        <v>0.00812487975091896</v>
      </c>
      <c r="Q324" s="31" t="n">
        <v>10496.65</v>
      </c>
      <c r="R324" s="31" t="n">
        <v>10843.3899988377</v>
      </c>
      <c r="S324" s="29" t="s">
        <v>69</v>
      </c>
      <c r="T324" s="29"/>
      <c r="U324" s="29"/>
      <c r="V324" s="48" t="n">
        <f aca="false">IF(S324="m3_año",R324,IF(OR(O324="CG1",O324="CG3",O324="HG2"),T324,R324))</f>
        <v>10843.3899988377</v>
      </c>
      <c r="W324" s="28" t="n">
        <v>365</v>
      </c>
      <c r="X324" s="54"/>
      <c r="Y324" s="28"/>
      <c r="Z324" s="28" t="n">
        <v>8760</v>
      </c>
      <c r="AA324" s="32" t="s">
        <v>592</v>
      </c>
      <c r="AB324" s="32" t="s">
        <v>818</v>
      </c>
      <c r="AC324" s="33" t="s">
        <v>72</v>
      </c>
      <c r="AD324" s="33" t="n">
        <f aca="false">VLOOKUP($O324,Parámetros!$B$4:$H$25,3,0)</f>
        <v>196.356974196937</v>
      </c>
      <c r="AE324" s="33" t="n">
        <f aca="false">VLOOKUP($O324,Parámetros!$B$4:$H$25,4,0)</f>
        <v>1220.72799074218</v>
      </c>
      <c r="AF324" s="33" t="n">
        <f aca="false">VLOOKUP($O324,Parámetros!$B$4:$H$25,5,0)</f>
        <v>0.1</v>
      </c>
      <c r="AG324" s="33" t="n">
        <f aca="false">VLOOKUP($O324,Parámetros!$B$4:$H$25,6,0)</f>
        <v>640</v>
      </c>
      <c r="AH324" s="33" t="n">
        <f aca="false">VLOOKUP($O324,Parámetros!$B$4:$H$25,7,0)</f>
        <v>1920000</v>
      </c>
      <c r="AI324" s="2" t="n">
        <v>95073.8272033899</v>
      </c>
      <c r="AJ324" s="2" t="n">
        <v>2.57418E-006</v>
      </c>
      <c r="AK324" s="34" t="n">
        <f aca="false">AD324*V324/1000000000</f>
        <v>0.0021291752502091</v>
      </c>
      <c r="AL324" s="34" t="n">
        <f aca="false">AE324*V324/1000000000</f>
        <v>0.013236829686115</v>
      </c>
      <c r="AM324" s="34" t="n">
        <f aca="false">AF324*V324/1000000000</f>
        <v>1.08433899988377E-006</v>
      </c>
      <c r="AN324" s="34" t="n">
        <f aca="false">AG324*V324/1000000000</f>
        <v>0.00693976959925613</v>
      </c>
      <c r="AO324" s="34" t="n">
        <f aca="false">AH324*V324/1000000000</f>
        <v>20.8193087977684</v>
      </c>
      <c r="AP324" s="35" t="n">
        <f aca="false">AJ324*AI324*EXP(P324*4)</f>
        <v>0.25282164358423</v>
      </c>
      <c r="AQ324" s="36" t="n">
        <f aca="false">AK324/W324</f>
        <v>5.83335684988794E-006</v>
      </c>
      <c r="AR324" s="37" t="n">
        <f aca="false">AL324/W324</f>
        <v>3.6265286811274E-005</v>
      </c>
      <c r="AS324" s="37" t="n">
        <f aca="false">AM324/W324</f>
        <v>2.97079178050348E-009</v>
      </c>
      <c r="AT324" s="37" t="n">
        <f aca="false">AN324/W324</f>
        <v>1.90130673952223E-005</v>
      </c>
      <c r="AU324" s="37" t="n">
        <f aca="false">AO324/W324</f>
        <v>0.0570392021856668</v>
      </c>
      <c r="AV324" s="49" t="n">
        <f aca="false">AP324/W324</f>
        <v>0.000692662037217068</v>
      </c>
      <c r="AW324" s="39" t="n">
        <f aca="false">AK324*1000000</f>
        <v>2129.1752502091</v>
      </c>
      <c r="AX324" s="40" t="n">
        <f aca="false">AL324*1000000</f>
        <v>13236.829686115</v>
      </c>
      <c r="AY324" s="40" t="n">
        <f aca="false">AM324*1000000</f>
        <v>1.08433899988377</v>
      </c>
      <c r="AZ324" s="40" t="n">
        <f aca="false">AN324*1000000</f>
        <v>6939.76959925613</v>
      </c>
      <c r="BA324" s="40" t="n">
        <f aca="false">AO324*1000000</f>
        <v>20819308.7977684</v>
      </c>
      <c r="BB324" s="41" t="n">
        <f aca="false">AP324*1000000</f>
        <v>252821.64358423</v>
      </c>
      <c r="BC324" s="39" t="n">
        <f aca="false">AQ324*1000000</f>
        <v>5.83335684988794</v>
      </c>
      <c r="BD324" s="40" t="n">
        <f aca="false">AR324*1000000</f>
        <v>36.265286811274</v>
      </c>
      <c r="BE324" s="40" t="n">
        <f aca="false">AS324*1000000</f>
        <v>0.00297079178050348</v>
      </c>
      <c r="BF324" s="40" t="n">
        <f aca="false">AT324*1000000</f>
        <v>19.0130673952223</v>
      </c>
      <c r="BG324" s="40" t="n">
        <f aca="false">AU324*1000000</f>
        <v>57039.2021856668</v>
      </c>
      <c r="BH324" s="41" t="n">
        <f aca="false">AV324*1000000</f>
        <v>692.662037217069</v>
      </c>
      <c r="BI324" s="0" t="n">
        <v>0.1</v>
      </c>
      <c r="BJ324" s="0" t="n">
        <f aca="false">R324*BI324</f>
        <v>1084.33899988377</v>
      </c>
      <c r="BK324" s="0" t="n">
        <v>0.1</v>
      </c>
      <c r="BL324" s="0" t="n">
        <f aca="false">AI324*BK324</f>
        <v>9507.38272033899</v>
      </c>
      <c r="BM324" s="45" t="n">
        <v>187.562005220738</v>
      </c>
      <c r="BN324" s="45" t="n">
        <v>1012.03746873145</v>
      </c>
      <c r="BO324" s="45" t="n">
        <v>0</v>
      </c>
      <c r="BP324" s="45" t="n">
        <v>256</v>
      </c>
      <c r="BQ324" s="45" t="n">
        <v>384000</v>
      </c>
      <c r="BR324" s="0" t="n">
        <f aca="false">AJ324*0.1</f>
        <v>2.57418E-007</v>
      </c>
      <c r="BS324" s="0" t="n">
        <f aca="false">((((BJ324/R324)^2)+((BM324/AD324)^2))^(1/2))*AK324</f>
        <v>0.00204492267279055</v>
      </c>
      <c r="BT324" s="0" t="n">
        <f aca="false">((((BJ324/R324)^2)+((BN324/AE324)^2))^(1/2))*AL324</f>
        <v>0.0110534605530406</v>
      </c>
      <c r="BU324" s="0" t="n">
        <f aca="false">((((BJ324/R324)^2)+((BO324/AF324)^2))^(1/2))*AM324</f>
        <v>1.08433899988377E-007</v>
      </c>
      <c r="BV324" s="0" t="n">
        <f aca="false">((((BJ324/R324)^2)+((BP324/AG324)^2))^(1/2))*AN324</f>
        <v>0.00286134030751834</v>
      </c>
      <c r="BW324" s="0" t="n">
        <f aca="false">((((BJ324/R324)^2)+((BQ324/AH324)^2))^(1/2))*AO324</f>
        <v>4.65533897163695</v>
      </c>
      <c r="BX324" s="46" t="n">
        <f aca="false">((((BL324/AI324)^2)+((BR324/AJ324)^2))^(1/2))*AP324</f>
        <v>0.0357543797218275</v>
      </c>
    </row>
    <row r="325" customFormat="false" ht="15" hidden="false" customHeight="true" outlineLevel="0" collapsed="false">
      <c r="A325" s="24" t="n">
        <v>4.67153294631458</v>
      </c>
      <c r="B325" s="24" t="n">
        <v>-74.1477734795319</v>
      </c>
      <c r="C325" s="47" t="n">
        <v>24</v>
      </c>
      <c r="D325" s="47" t="n">
        <v>32</v>
      </c>
      <c r="E325" s="47" t="n">
        <v>1911</v>
      </c>
      <c r="F325" s="27" t="s">
        <v>815</v>
      </c>
      <c r="G325" s="28" t="s">
        <v>816</v>
      </c>
      <c r="H325" s="27" t="s">
        <v>817</v>
      </c>
      <c r="I325" s="28" t="s">
        <v>64</v>
      </c>
      <c r="J325" s="28" t="s">
        <v>65</v>
      </c>
      <c r="K325" s="28" t="n">
        <v>20</v>
      </c>
      <c r="L325" s="28"/>
      <c r="M325" s="55"/>
      <c r="N325" s="29" t="s">
        <v>67</v>
      </c>
      <c r="O325" s="29" t="s">
        <v>68</v>
      </c>
      <c r="P325" s="50" t="n">
        <v>0.00812487975091896</v>
      </c>
      <c r="Q325" s="31" t="n">
        <v>38250</v>
      </c>
      <c r="R325" s="31" t="n">
        <v>39513.5274068909</v>
      </c>
      <c r="S325" s="29" t="s">
        <v>69</v>
      </c>
      <c r="T325" s="29"/>
      <c r="U325" s="29"/>
      <c r="V325" s="48" t="n">
        <f aca="false">IF(S325="m3_año",R325,IF(OR(O325="CG1",O325="CG3",O325="HG2"),T325,R325))</f>
        <v>39513.5274068909</v>
      </c>
      <c r="W325" s="28" t="n">
        <v>365</v>
      </c>
      <c r="X325" s="54"/>
      <c r="Y325" s="28"/>
      <c r="Z325" s="28" t="n">
        <v>8760</v>
      </c>
      <c r="AA325" s="32" t="s">
        <v>592</v>
      </c>
      <c r="AB325" s="32" t="s">
        <v>818</v>
      </c>
      <c r="AC325" s="33" t="s">
        <v>72</v>
      </c>
      <c r="AD325" s="33" t="n">
        <f aca="false">VLOOKUP($O325,Parámetros!$B$4:$H$25,3,0)</f>
        <v>46.3856216091623</v>
      </c>
      <c r="AE325" s="33" t="n">
        <f aca="false">VLOOKUP($O325,Parámetros!$B$4:$H$25,4,0)</f>
        <v>1074.85364414012</v>
      </c>
      <c r="AF325" s="33" t="n">
        <f aca="false">VLOOKUP($O325,Parámetros!$B$4:$H$25,5,0)</f>
        <v>5.41099102083891</v>
      </c>
      <c r="AG325" s="33" t="n">
        <f aca="false">VLOOKUP($O325,Parámetros!$B$4:$H$25,6,0)</f>
        <v>1344</v>
      </c>
      <c r="AH325" s="33" t="n">
        <f aca="false">VLOOKUP($O325,Parámetros!$B$4:$H$25,7,0)</f>
        <v>1920000</v>
      </c>
      <c r="AI325" s="2" t="n">
        <v>95073.8272033899</v>
      </c>
      <c r="AJ325" s="2" t="n">
        <v>2.57418E-006</v>
      </c>
      <c r="AK325" s="34" t="n">
        <f aca="false">AD325*V325/1000000000</f>
        <v>0.00183285953073931</v>
      </c>
      <c r="AL325" s="34" t="n">
        <f aca="false">AE325*V325/1000000000</f>
        <v>0.0424712589261272</v>
      </c>
      <c r="AM325" s="34" t="n">
        <f aca="false">AF325*V325/1000000000</f>
        <v>0.000213807342000359</v>
      </c>
      <c r="AN325" s="34" t="n">
        <f aca="false">AG325*V325/1000000000</f>
        <v>0.0531061808348614</v>
      </c>
      <c r="AO325" s="34" t="n">
        <f aca="false">AH325*V325/1000000000</f>
        <v>75.8659726212305</v>
      </c>
      <c r="AP325" s="35" t="n">
        <f aca="false">AJ325*AI325*EXP(P325*4)</f>
        <v>0.25282164358423</v>
      </c>
      <c r="AQ325" s="36" t="n">
        <f aca="false">AK325/W325</f>
        <v>5.0215329609296E-006</v>
      </c>
      <c r="AR325" s="37" t="n">
        <f aca="false">AL325/W325</f>
        <v>0.000116359613496239</v>
      </c>
      <c r="AS325" s="37" t="n">
        <f aca="false">AM325/W325</f>
        <v>5.85773539727011E-007</v>
      </c>
      <c r="AT325" s="37" t="n">
        <f aca="false">AN325/W325</f>
        <v>0.000145496385848935</v>
      </c>
      <c r="AU325" s="37" t="n">
        <f aca="false">AO325/W325</f>
        <v>0.207851979784193</v>
      </c>
      <c r="AV325" s="49" t="n">
        <f aca="false">AP325/W325</f>
        <v>0.000692662037217068</v>
      </c>
      <c r="AW325" s="39" t="n">
        <f aca="false">AK325*1000000</f>
        <v>1832.85953073931</v>
      </c>
      <c r="AX325" s="40" t="n">
        <f aca="false">AL325*1000000</f>
        <v>42471.2589261272</v>
      </c>
      <c r="AY325" s="40" t="n">
        <f aca="false">AM325*1000000</f>
        <v>213.807342000359</v>
      </c>
      <c r="AZ325" s="40" t="n">
        <f aca="false">AN325*1000000</f>
        <v>53106.1808348614</v>
      </c>
      <c r="BA325" s="40" t="n">
        <f aca="false">AO325*1000000</f>
        <v>75865972.6212305</v>
      </c>
      <c r="BB325" s="41" t="n">
        <f aca="false">AP325*1000000</f>
        <v>252821.64358423</v>
      </c>
      <c r="BC325" s="39" t="n">
        <f aca="false">AQ325*1000000</f>
        <v>5.0215329609296</v>
      </c>
      <c r="BD325" s="40" t="n">
        <f aca="false">AR325*1000000</f>
        <v>116.359613496239</v>
      </c>
      <c r="BE325" s="40" t="n">
        <f aca="false">AS325*1000000</f>
        <v>0.585773539727011</v>
      </c>
      <c r="BF325" s="40" t="n">
        <f aca="false">AT325*1000000</f>
        <v>145.496385848935</v>
      </c>
      <c r="BG325" s="40" t="n">
        <f aca="false">AU325*1000000</f>
        <v>207851.979784193</v>
      </c>
      <c r="BH325" s="41" t="n">
        <f aca="false">AV325*1000000</f>
        <v>692.662037217069</v>
      </c>
      <c r="BI325" s="0" t="n">
        <v>0.1</v>
      </c>
      <c r="BJ325" s="0" t="n">
        <f aca="false">R325*BI325</f>
        <v>3951.35274068909</v>
      </c>
      <c r="BK325" s="0" t="n">
        <v>0.1</v>
      </c>
      <c r="BL325" s="0" t="n">
        <f aca="false">AI325*BK325</f>
        <v>9507.38272033899</v>
      </c>
      <c r="BM325" s="45" t="n">
        <v>17.6498016718255</v>
      </c>
      <c r="BN325" s="45" t="n">
        <v>910.91550745518</v>
      </c>
      <c r="BO325" s="45" t="n">
        <v>5.31099102083891</v>
      </c>
      <c r="BP325" s="45" t="n">
        <v>537.6</v>
      </c>
      <c r="BQ325" s="45" t="n">
        <v>384000</v>
      </c>
      <c r="BR325" s="0" t="n">
        <f aca="false">AJ325*0.1</f>
        <v>2.57418E-007</v>
      </c>
      <c r="BS325" s="0" t="n">
        <f aca="false">((((BJ325/R325)^2)+((BM325/AD325)^2))^(1/2))*AK325</f>
        <v>0.000721088594248069</v>
      </c>
      <c r="BT325" s="0" t="n">
        <f aca="false">((((BJ325/R325)^2)+((BN325/AE325)^2))^(1/2))*AL325</f>
        <v>0.0362431928971009</v>
      </c>
      <c r="BU325" s="0" t="n">
        <f aca="false">((((BJ325/R325)^2)+((BO325/AF325)^2))^(1/2))*AM325</f>
        <v>0.00021094234288802</v>
      </c>
      <c r="BV325" s="0" t="n">
        <f aca="false">((((BJ325/R325)^2)+((BP325/AG325)^2))^(1/2))*AN325</f>
        <v>0.0218962392955286</v>
      </c>
      <c r="BW325" s="0" t="n">
        <f aca="false">((((BJ325/R325)^2)+((BQ325/AH325)^2))^(1/2))*AO325</f>
        <v>16.9641471960209</v>
      </c>
      <c r="BX325" s="46" t="n">
        <f aca="false">((((BL325/AI325)^2)+((BR325/AJ325)^2))^(1/2))*AP325</f>
        <v>0.0357543797218275</v>
      </c>
    </row>
    <row r="326" customFormat="false" ht="28" hidden="false" customHeight="false" outlineLevel="0" collapsed="false">
      <c r="A326" s="24" t="n">
        <v>4.68324405356177</v>
      </c>
      <c r="B326" s="24" t="n">
        <v>-74.1413452756898</v>
      </c>
      <c r="C326" s="47" t="n">
        <v>24</v>
      </c>
      <c r="D326" s="47" t="n">
        <v>33</v>
      </c>
      <c r="E326" s="47" t="n">
        <v>1925</v>
      </c>
      <c r="F326" s="27" t="s">
        <v>819</v>
      </c>
      <c r="G326" s="28" t="s">
        <v>820</v>
      </c>
      <c r="H326" s="27" t="s">
        <v>821</v>
      </c>
      <c r="I326" s="28" t="s">
        <v>64</v>
      </c>
      <c r="J326" s="28" t="s">
        <v>65</v>
      </c>
      <c r="K326" s="28" t="n">
        <v>29</v>
      </c>
      <c r="L326" s="28"/>
      <c r="M326" s="28" t="n">
        <v>2007</v>
      </c>
      <c r="N326" s="29" t="s">
        <v>124</v>
      </c>
      <c r="O326" s="29" t="s">
        <v>125</v>
      </c>
      <c r="P326" s="56" t="n">
        <v>0.00426891489573758</v>
      </c>
      <c r="Q326" s="31" t="n">
        <v>6.95574819245183</v>
      </c>
      <c r="R326" s="31" t="n">
        <v>7.07554204953424</v>
      </c>
      <c r="S326" s="4" t="s">
        <v>69</v>
      </c>
      <c r="T326" s="4"/>
      <c r="U326" s="4"/>
      <c r="V326" s="48" t="n">
        <f aca="false">IF(S326="m3_año",R326,IF(OR(O326="CG1",O326="CG3",O326="HG2"),T326,R326))</f>
        <v>7.07554204953424</v>
      </c>
      <c r="W326" s="28" t="n">
        <v>365</v>
      </c>
      <c r="X326" s="54"/>
      <c r="Y326" s="28"/>
      <c r="Z326" s="28" t="n">
        <v>8760</v>
      </c>
      <c r="AA326" s="32"/>
      <c r="AB326" s="32" t="s">
        <v>311</v>
      </c>
      <c r="AC326" s="33" t="s">
        <v>72</v>
      </c>
      <c r="AD326" s="33" t="n">
        <f aca="false">VLOOKUP($O326,Parámetros!$B$4:$H$25,3,0)</f>
        <v>840000</v>
      </c>
      <c r="AE326" s="33" t="n">
        <f aca="false">VLOOKUP($O326,Parámetros!$B$4:$H$25,4,0)</f>
        <v>2400000</v>
      </c>
      <c r="AF326" s="33" t="n">
        <f aca="false">VLOOKUP($O326,Parámetros!$B$4:$H$25,5,0)</f>
        <v>1800000</v>
      </c>
      <c r="AG326" s="33" t="n">
        <f aca="false">VLOOKUP($O326,Parámetros!$B$4:$H$25,6,0)</f>
        <v>600000</v>
      </c>
      <c r="AH326" s="33" t="n">
        <f aca="false">VLOOKUP($O326,Parámetros!$B$4:$H$25,7,0)</f>
        <v>2676000000</v>
      </c>
      <c r="AI326" s="51" t="n">
        <v>6.95574819245183</v>
      </c>
      <c r="AJ326" s="2" t="n">
        <v>0.0912</v>
      </c>
      <c r="AK326" s="34" t="n">
        <f aca="false">AD326*V326/1000000000</f>
        <v>0.00594345532160876</v>
      </c>
      <c r="AL326" s="34" t="n">
        <f aca="false">AE326*V326/1000000000</f>
        <v>0.0169813009188822</v>
      </c>
      <c r="AM326" s="34" t="n">
        <f aca="false">AF326*V326/1000000000</f>
        <v>0.0127359756891616</v>
      </c>
      <c r="AN326" s="34" t="n">
        <f aca="false">AG326*V326/1000000000</f>
        <v>0.00424532522972054</v>
      </c>
      <c r="AO326" s="34" t="n">
        <f aca="false">AH326*V326/1000000000</f>
        <v>18.9341505245536</v>
      </c>
      <c r="AP326" s="35" t="n">
        <f aca="false">AJ326*AI326*EXP(P326*4)</f>
        <v>0.645289434917522</v>
      </c>
      <c r="AQ326" s="36" t="n">
        <f aca="false">AK326/W326</f>
        <v>1.62834392372843E-005</v>
      </c>
      <c r="AR326" s="37" t="n">
        <f aca="false">AL326/W326</f>
        <v>4.65241121065265E-005</v>
      </c>
      <c r="AS326" s="37" t="n">
        <f aca="false">AM326/W326</f>
        <v>3.48930840798949E-005</v>
      </c>
      <c r="AT326" s="37" t="n">
        <f aca="false">AN326/W326</f>
        <v>1.16310280266316E-005</v>
      </c>
      <c r="AU326" s="37" t="n">
        <f aca="false">AO326/W326</f>
        <v>0.0518743849987771</v>
      </c>
      <c r="AV326" s="49" t="n">
        <f aca="false">AP326/W326</f>
        <v>0.00176791626004801</v>
      </c>
      <c r="AW326" s="39" t="n">
        <f aca="false">AK326*1000000</f>
        <v>5943.45532160876</v>
      </c>
      <c r="AX326" s="40" t="n">
        <f aca="false">AL326*1000000</f>
        <v>16981.3009188822</v>
      </c>
      <c r="AY326" s="40" t="n">
        <f aca="false">AM326*1000000</f>
        <v>12735.9756891616</v>
      </c>
      <c r="AZ326" s="40" t="n">
        <f aca="false">AN326*1000000</f>
        <v>4245.32522972054</v>
      </c>
      <c r="BA326" s="40" t="n">
        <f aca="false">AO326*1000000</f>
        <v>18934150.5245536</v>
      </c>
      <c r="BB326" s="41" t="n">
        <f aca="false">AP326*1000000</f>
        <v>645289.434917522</v>
      </c>
      <c r="BC326" s="39" t="n">
        <f aca="false">AQ326*1000000</f>
        <v>16.2834392372843</v>
      </c>
      <c r="BD326" s="40" t="n">
        <f aca="false">AR326*1000000</f>
        <v>46.5241121065265</v>
      </c>
      <c r="BE326" s="40" t="n">
        <f aca="false">AS326*1000000</f>
        <v>34.8930840798949</v>
      </c>
      <c r="BF326" s="40" t="n">
        <f aca="false">AT326*1000000</f>
        <v>11.6310280266316</v>
      </c>
      <c r="BG326" s="40" t="n">
        <f aca="false">AU326*1000000</f>
        <v>51874.3849987771</v>
      </c>
      <c r="BH326" s="41" t="n">
        <f aca="false">AV326*1000000</f>
        <v>1767.91626004801</v>
      </c>
      <c r="BI326" s="0" t="n">
        <v>0.1</v>
      </c>
      <c r="BJ326" s="0" t="n">
        <f aca="false">R326*BI326</f>
        <v>0.707554204953424</v>
      </c>
      <c r="BK326" s="0" t="n">
        <v>0.1</v>
      </c>
      <c r="BL326" s="0" t="n">
        <f aca="false">AI326*BK326</f>
        <v>0.695574819245183</v>
      </c>
      <c r="BM326" s="45" t="n">
        <v>336000</v>
      </c>
      <c r="BN326" s="45" t="n">
        <v>480000</v>
      </c>
      <c r="BO326" s="45" t="n">
        <v>360000</v>
      </c>
      <c r="BP326" s="45" t="n">
        <v>120000</v>
      </c>
      <c r="BQ326" s="45" t="n">
        <v>1070400000</v>
      </c>
      <c r="BR326" s="0" t="n">
        <f aca="false">AJ326*0.1</f>
        <v>0.00912</v>
      </c>
      <c r="BS326" s="0" t="n">
        <f aca="false">((((BJ326/R326)^2)+((BM326/AD326)^2))^(1/2))*AK326</f>
        <v>0.00245054940721323</v>
      </c>
      <c r="BT326" s="0" t="n">
        <f aca="false">((((BJ326/R326)^2)+((BN326/AE326)^2))^(1/2))*AL326</f>
        <v>0.00379713432010002</v>
      </c>
      <c r="BU326" s="0" t="n">
        <f aca="false">((((BJ326/R326)^2)+((BO326/AF326)^2))^(1/2))*AM326</f>
        <v>0.00284785074007501</v>
      </c>
      <c r="BV326" s="0" t="n">
        <f aca="false">((((BJ326/R326)^2)+((BP326/AG326)^2))^(1/2))*AN326</f>
        <v>0.000949283580025005</v>
      </c>
      <c r="BW326" s="0" t="n">
        <f aca="false">((((BJ326/R326)^2)+((BQ326/AH326)^2))^(1/2))*AO326</f>
        <v>7.80675025440786</v>
      </c>
      <c r="BX326" s="46" t="n">
        <f aca="false">((((BL326/AI326)^2)+((BR326/AJ326)^2))^(1/2))*AP326</f>
        <v>0.0912577070516431</v>
      </c>
    </row>
    <row r="327" customFormat="false" ht="45" hidden="false" customHeight="true" outlineLevel="0" collapsed="false">
      <c r="A327" s="24" t="n">
        <v>4.67478715467857</v>
      </c>
      <c r="B327" s="24" t="n">
        <v>-74.1471021940955</v>
      </c>
      <c r="C327" s="47" t="n">
        <v>24</v>
      </c>
      <c r="D327" s="47" t="n">
        <v>32</v>
      </c>
      <c r="E327" s="47" t="n">
        <v>1911</v>
      </c>
      <c r="F327" s="27" t="s">
        <v>822</v>
      </c>
      <c r="G327" s="28" t="s">
        <v>823</v>
      </c>
      <c r="H327" s="27" t="s">
        <v>824</v>
      </c>
      <c r="I327" s="28" t="s">
        <v>64</v>
      </c>
      <c r="J327" s="28" t="s">
        <v>76</v>
      </c>
      <c r="K327" s="55"/>
      <c r="L327" s="55"/>
      <c r="M327" s="28" t="n">
        <v>2007</v>
      </c>
      <c r="N327" s="29" t="s">
        <v>67</v>
      </c>
      <c r="O327" s="29" t="s">
        <v>145</v>
      </c>
      <c r="P327" s="30" t="n">
        <v>0.0141316269503235</v>
      </c>
      <c r="Q327" s="31" t="n">
        <v>6950.66666666667</v>
      </c>
      <c r="R327" s="31" t="n">
        <v>7354.88034972765</v>
      </c>
      <c r="S327" s="29" t="s">
        <v>69</v>
      </c>
      <c r="T327" s="29"/>
      <c r="U327" s="29"/>
      <c r="V327" s="48" t="n">
        <f aca="false">IF(S327="m3_año",R327,IF(OR(O327="CG1",O327="CG3",O327="HG2"),T327,R327))</f>
        <v>7354.88034972765</v>
      </c>
      <c r="W327" s="28" t="n">
        <v>365</v>
      </c>
      <c r="X327" s="54"/>
      <c r="Y327" s="28"/>
      <c r="Z327" s="28" t="n">
        <v>8760</v>
      </c>
      <c r="AA327" s="32" t="s">
        <v>825</v>
      </c>
      <c r="AB327" s="32" t="s">
        <v>641</v>
      </c>
      <c r="AC327" s="33" t="s">
        <v>72</v>
      </c>
      <c r="AD327" s="33" t="n">
        <f aca="false">VLOOKUP($O327,Parámetros!$B$4:$H$25,3,0)</f>
        <v>196.356974196937</v>
      </c>
      <c r="AE327" s="33" t="n">
        <f aca="false">VLOOKUP($O327,Parámetros!$B$4:$H$25,4,0)</f>
        <v>1220.72799074218</v>
      </c>
      <c r="AF327" s="33" t="n">
        <f aca="false">VLOOKUP($O327,Parámetros!$B$4:$H$25,5,0)</f>
        <v>69.6558973259153</v>
      </c>
      <c r="AG327" s="33" t="n">
        <f aca="false">VLOOKUP($O327,Parámetros!$B$4:$H$25,6,0)</f>
        <v>640</v>
      </c>
      <c r="AH327" s="33" t="n">
        <f aca="false">VLOOKUP($O327,Parámetros!$B$4:$H$25,7,0)</f>
        <v>1920000</v>
      </c>
      <c r="AI327" s="2" t="n">
        <v>2.98030327868852</v>
      </c>
      <c r="AJ327" s="2" t="n">
        <v>1.362E-005</v>
      </c>
      <c r="AK327" s="34" t="n">
        <f aca="false">AD327*V327/1000000000</f>
        <v>0.00144418205105303</v>
      </c>
      <c r="AL327" s="34" t="n">
        <f aca="false">AE327*V327/1000000000</f>
        <v>0.00897830831147218</v>
      </c>
      <c r="AM327" s="34" t="n">
        <f aca="false">AF327*V327/1000000000</f>
        <v>0.000512310790485021</v>
      </c>
      <c r="AN327" s="34" t="n">
        <f aca="false">AG327*V327/1000000000</f>
        <v>0.0047071234238257</v>
      </c>
      <c r="AO327" s="34" t="n">
        <f aca="false">AH327*V327/1000000000</f>
        <v>14.1213702714771</v>
      </c>
      <c r="AP327" s="35" t="n">
        <f aca="false">AJ327*AI327*EXP(P327*4)</f>
        <v>4.29523291043529E-005</v>
      </c>
      <c r="AQ327" s="36" t="n">
        <f aca="false">AK327/W327</f>
        <v>3.95666315356995E-006</v>
      </c>
      <c r="AR327" s="37" t="n">
        <f aca="false">AL327/W327</f>
        <v>2.45981049629375E-005</v>
      </c>
      <c r="AS327" s="37" t="n">
        <f aca="false">AM327/W327</f>
        <v>1.40359120680828E-006</v>
      </c>
      <c r="AT327" s="37" t="n">
        <f aca="false">AN327/W327</f>
        <v>1.28962285584266E-005</v>
      </c>
      <c r="AU327" s="37" t="n">
        <f aca="false">AO327/W327</f>
        <v>0.0386886856752797</v>
      </c>
      <c r="AV327" s="49" t="n">
        <f aca="false">AP327/W327</f>
        <v>1.17677613984528E-007</v>
      </c>
      <c r="AW327" s="39" t="n">
        <f aca="false">AK327*1000000</f>
        <v>1444.18205105303</v>
      </c>
      <c r="AX327" s="40" t="n">
        <f aca="false">AL327*1000000</f>
        <v>8978.30831147218</v>
      </c>
      <c r="AY327" s="40" t="n">
        <f aca="false">AM327*1000000</f>
        <v>512.310790485021</v>
      </c>
      <c r="AZ327" s="40" t="n">
        <f aca="false">AN327*1000000</f>
        <v>4707.1234238257</v>
      </c>
      <c r="BA327" s="40" t="n">
        <f aca="false">AO327*1000000</f>
        <v>14121370.2714771</v>
      </c>
      <c r="BB327" s="41" t="n">
        <f aca="false">AP327*1000000</f>
        <v>42.9523291043529</v>
      </c>
      <c r="BC327" s="39" t="n">
        <f aca="false">AQ327*1000000</f>
        <v>3.95666315356995</v>
      </c>
      <c r="BD327" s="40" t="n">
        <f aca="false">AR327*1000000</f>
        <v>24.5981049629375</v>
      </c>
      <c r="BE327" s="40" t="n">
        <f aca="false">AS327*1000000</f>
        <v>1.40359120680828</v>
      </c>
      <c r="BF327" s="40" t="n">
        <f aca="false">AT327*1000000</f>
        <v>12.8962285584266</v>
      </c>
      <c r="BG327" s="40" t="n">
        <f aca="false">AU327*1000000</f>
        <v>38688.6856752797</v>
      </c>
      <c r="BH327" s="41" t="n">
        <f aca="false">AV327*1000000</f>
        <v>0.117677613984528</v>
      </c>
      <c r="BI327" s="0" t="n">
        <v>0.1</v>
      </c>
      <c r="BJ327" s="0" t="n">
        <f aca="false">R327*BI327</f>
        <v>735.488034972765</v>
      </c>
      <c r="BK327" s="0" t="n">
        <v>0.1</v>
      </c>
      <c r="BL327" s="0" t="n">
        <f aca="false">AI327*BK327</f>
        <v>0.298030327868852</v>
      </c>
      <c r="BM327" s="45" t="n">
        <v>187.562005220738</v>
      </c>
      <c r="BN327" s="45" t="n">
        <v>1012.03746873145</v>
      </c>
      <c r="BO327" s="45" t="n">
        <v>69.5558973259153</v>
      </c>
      <c r="BP327" s="45" t="n">
        <v>256</v>
      </c>
      <c r="BQ327" s="45" t="n">
        <v>384000</v>
      </c>
      <c r="BR327" s="0" t="n">
        <f aca="false">AJ327*0.1</f>
        <v>1.362E-006</v>
      </c>
      <c r="BS327" s="0" t="n">
        <f aca="false">((((BJ327/R327)^2)+((BM327/AD327)^2))^(1/2))*AK327</f>
        <v>0.00138703501252209</v>
      </c>
      <c r="BT327" s="0" t="n">
        <f aca="false">((((BJ327/R327)^2)+((BN327/AE327)^2))^(1/2))*AL327</f>
        <v>0.00749736750469752</v>
      </c>
      <c r="BU327" s="0" t="n">
        <f aca="false">((((BJ327/R327)^2)+((BO327/AF327)^2))^(1/2))*AM327</f>
        <v>0.000514134139634135</v>
      </c>
      <c r="BV327" s="0" t="n">
        <f aca="false">((((BJ327/R327)^2)+((BP327/AG327)^2))^(1/2))*AN327</f>
        <v>0.00194079670692524</v>
      </c>
      <c r="BW327" s="0" t="n">
        <f aca="false">((((BJ327/R327)^2)+((BQ327/AH327)^2))^(1/2))*AO327</f>
        <v>3.15763438624674</v>
      </c>
      <c r="BX327" s="46" t="n">
        <f aca="false">((((BL327/AI327)^2)+((BR327/AJ327)^2))^(1/2))*AP327</f>
        <v>6.07437663548884E-006</v>
      </c>
    </row>
    <row r="328" customFormat="false" ht="15" hidden="false" customHeight="true" outlineLevel="0" collapsed="false">
      <c r="A328" s="24" t="n">
        <v>4.69228697832144</v>
      </c>
      <c r="B328" s="24" t="n">
        <v>-74.0974357205824</v>
      </c>
      <c r="C328" s="47" t="n">
        <v>29</v>
      </c>
      <c r="D328" s="47" t="n">
        <v>34</v>
      </c>
      <c r="E328" s="47" t="n">
        <v>2435</v>
      </c>
      <c r="F328" s="27" t="s">
        <v>826</v>
      </c>
      <c r="G328" s="28" t="s">
        <v>827</v>
      </c>
      <c r="H328" s="27" t="s">
        <v>828</v>
      </c>
      <c r="I328" s="28" t="s">
        <v>727</v>
      </c>
      <c r="J328" s="28" t="s">
        <v>65</v>
      </c>
      <c r="K328" s="28" t="n">
        <v>20</v>
      </c>
      <c r="L328" s="28"/>
      <c r="M328" s="28" t="n">
        <v>1995</v>
      </c>
      <c r="N328" s="29" t="s">
        <v>67</v>
      </c>
      <c r="O328" s="29" t="s">
        <v>68</v>
      </c>
      <c r="P328" s="56" t="n">
        <v>0.00426891489573758</v>
      </c>
      <c r="Q328" s="31" t="n">
        <v>82376.6666666667</v>
      </c>
      <c r="R328" s="31" t="n">
        <v>83795.3808524822</v>
      </c>
      <c r="S328" s="29" t="s">
        <v>69</v>
      </c>
      <c r="T328" s="29"/>
      <c r="U328" s="29"/>
      <c r="V328" s="48" t="n">
        <f aca="false">IF(S328="m3_año",R328,IF(OR(O328="CG1",O328="CG3",O328="HG2"),T328,R328))</f>
        <v>83795.3808524822</v>
      </c>
      <c r="W328" s="28" t="n">
        <v>365</v>
      </c>
      <c r="X328" s="54"/>
      <c r="Y328" s="28"/>
      <c r="Z328" s="28" t="n">
        <v>8760</v>
      </c>
      <c r="AA328" s="32" t="s">
        <v>829</v>
      </c>
      <c r="AB328" s="32" t="s">
        <v>311</v>
      </c>
      <c r="AC328" s="33" t="s">
        <v>72</v>
      </c>
      <c r="AD328" s="33" t="n">
        <f aca="false">VLOOKUP($O328,Parámetros!$B$4:$H$25,3,0)</f>
        <v>46.3856216091623</v>
      </c>
      <c r="AE328" s="33" t="n">
        <f aca="false">VLOOKUP($O328,Parámetros!$B$4:$H$25,4,0)</f>
        <v>1074.85364414012</v>
      </c>
      <c r="AF328" s="33" t="n">
        <f aca="false">VLOOKUP($O328,Parámetros!$B$4:$H$25,5,0)</f>
        <v>5.41099102083891</v>
      </c>
      <c r="AG328" s="33" t="n">
        <f aca="false">VLOOKUP($O328,Parámetros!$B$4:$H$25,6,0)</f>
        <v>1344</v>
      </c>
      <c r="AH328" s="33" t="n">
        <f aca="false">VLOOKUP($O328,Parámetros!$B$4:$H$25,7,0)</f>
        <v>1920000</v>
      </c>
      <c r="AI328" s="51" t="n">
        <v>82376.6666666667</v>
      </c>
      <c r="AJ328" s="52" t="n">
        <v>8.8E-008</v>
      </c>
      <c r="AK328" s="34" t="n">
        <f aca="false">AD328*V328/1000000000</f>
        <v>0.00388690082881888</v>
      </c>
      <c r="AL328" s="34" t="n">
        <f aca="false">AE328*V328/1000000000</f>
        <v>0.0900677704713997</v>
      </c>
      <c r="AM328" s="34" t="n">
        <f aca="false">AF328*V328/1000000000</f>
        <v>0.000453416053380558</v>
      </c>
      <c r="AN328" s="34" t="n">
        <f aca="false">AG328*V328/1000000000</f>
        <v>0.112620991865736</v>
      </c>
      <c r="AO328" s="34" t="n">
        <f aca="false">AH328*V328/1000000000</f>
        <v>160.887131236766</v>
      </c>
      <c r="AP328" s="35" t="n">
        <f aca="false">AJ328*AI328*EXP(P328*4)</f>
        <v>0.00737399351501843</v>
      </c>
      <c r="AQ328" s="36" t="n">
        <f aca="false">AK328/W328</f>
        <v>1.06490433666271E-005</v>
      </c>
      <c r="AR328" s="37" t="n">
        <f aca="false">AL328/W328</f>
        <v>0.000246761014990136</v>
      </c>
      <c r="AS328" s="37" t="n">
        <f aca="false">AM328/W328</f>
        <v>1.24223576268646E-006</v>
      </c>
      <c r="AT328" s="37" t="n">
        <f aca="false">AN328/W328</f>
        <v>0.000308550662645852</v>
      </c>
      <c r="AU328" s="37" t="n">
        <f aca="false">AO328/W328</f>
        <v>0.440786660922646</v>
      </c>
      <c r="AV328" s="49" t="n">
        <f aca="false">AP328/W328</f>
        <v>2.02027219589546E-005</v>
      </c>
      <c r="AW328" s="39" t="n">
        <f aca="false">AK328*1000000</f>
        <v>3886.90082881888</v>
      </c>
      <c r="AX328" s="40" t="n">
        <f aca="false">AL328*1000000</f>
        <v>90067.7704713997</v>
      </c>
      <c r="AY328" s="40" t="n">
        <f aca="false">AM328*1000000</f>
        <v>453.416053380558</v>
      </c>
      <c r="AZ328" s="40" t="n">
        <f aca="false">AN328*1000000</f>
        <v>112620.991865736</v>
      </c>
      <c r="BA328" s="40" t="n">
        <f aca="false">AO328*1000000</f>
        <v>160887131.236766</v>
      </c>
      <c r="BB328" s="41" t="n">
        <f aca="false">AP328*1000000</f>
        <v>7373.99351501843</v>
      </c>
      <c r="BC328" s="39" t="n">
        <f aca="false">AQ328*1000000</f>
        <v>10.6490433666271</v>
      </c>
      <c r="BD328" s="40" t="n">
        <f aca="false">AR328*1000000</f>
        <v>246.761014990136</v>
      </c>
      <c r="BE328" s="40" t="n">
        <f aca="false">AS328*1000000</f>
        <v>1.24223576268646</v>
      </c>
      <c r="BF328" s="40" t="n">
        <f aca="false">AT328*1000000</f>
        <v>308.550662645852</v>
      </c>
      <c r="BG328" s="40" t="n">
        <f aca="false">AU328*1000000</f>
        <v>440786.660922646</v>
      </c>
      <c r="BH328" s="41" t="n">
        <f aca="false">AV328*1000000</f>
        <v>20.2027219589546</v>
      </c>
      <c r="BI328" s="0" t="n">
        <v>0.1</v>
      </c>
      <c r="BJ328" s="0" t="n">
        <f aca="false">R328*BI328</f>
        <v>8379.53808524822</v>
      </c>
      <c r="BK328" s="0" t="n">
        <v>0.1</v>
      </c>
      <c r="BL328" s="0" t="n">
        <f aca="false">AI328*BK328</f>
        <v>8237.66666666667</v>
      </c>
      <c r="BM328" s="45" t="n">
        <v>17.6498016718255</v>
      </c>
      <c r="BN328" s="45" t="n">
        <v>910.91550745518</v>
      </c>
      <c r="BO328" s="45" t="n">
        <v>5.31099102083891</v>
      </c>
      <c r="BP328" s="45" t="n">
        <v>537.6</v>
      </c>
      <c r="BQ328" s="45" t="n">
        <v>384000</v>
      </c>
      <c r="BR328" s="0" t="n">
        <f aca="false">AJ328*0.1</f>
        <v>8.8E-009</v>
      </c>
      <c r="BS328" s="0" t="n">
        <f aca="false">((((BJ328/R328)^2)+((BM328/AD328)^2))^(1/2))*AK328</f>
        <v>0.00152919512250026</v>
      </c>
      <c r="BT328" s="0" t="n">
        <f aca="false">((((BJ328/R328)^2)+((BN328/AE328)^2))^(1/2))*AL328</f>
        <v>0.0768600616403818</v>
      </c>
      <c r="BU328" s="0" t="n">
        <f aca="false">((((BJ328/R328)^2)+((BO328/AF328)^2))^(1/2))*AM328</f>
        <v>0.00044734031913167</v>
      </c>
      <c r="BV328" s="0" t="n">
        <f aca="false">((((BJ328/R328)^2)+((BP328/AG328)^2))^(1/2))*AN328</f>
        <v>0.0464348245124257</v>
      </c>
      <c r="BW328" s="0" t="n">
        <f aca="false">((((BJ328/R328)^2)+((BQ328/AH328)^2))^(1/2))*AO328</f>
        <v>35.9754562150338</v>
      </c>
      <c r="BX328" s="46" t="n">
        <f aca="false">((((BL328/AI328)^2)+((BR328/AJ328)^2))^(1/2))*AP328</f>
        <v>0.00104284016377903</v>
      </c>
    </row>
    <row r="329" customFormat="false" ht="30" hidden="false" customHeight="true" outlineLevel="0" collapsed="false">
      <c r="A329" s="24" t="n">
        <v>4.71128070670095</v>
      </c>
      <c r="B329" s="24" t="n">
        <v>-74.1093294472401</v>
      </c>
      <c r="C329" s="47" t="n">
        <v>28</v>
      </c>
      <c r="D329" s="47" t="n">
        <v>36</v>
      </c>
      <c r="E329" s="47" t="n">
        <v>1971</v>
      </c>
      <c r="F329" s="27" t="s">
        <v>830</v>
      </c>
      <c r="G329" s="28" t="s">
        <v>831</v>
      </c>
      <c r="H329" s="27" t="s">
        <v>832</v>
      </c>
      <c r="I329" s="28" t="s">
        <v>727</v>
      </c>
      <c r="J329" s="28" t="s">
        <v>65</v>
      </c>
      <c r="K329" s="28" t="n">
        <v>80</v>
      </c>
      <c r="L329" s="28"/>
      <c r="M329" s="28" t="n">
        <v>2004</v>
      </c>
      <c r="N329" s="29" t="s">
        <v>67</v>
      </c>
      <c r="O329" s="29" t="s">
        <v>68</v>
      </c>
      <c r="P329" s="56" t="n">
        <v>0.00426891489573758</v>
      </c>
      <c r="Q329" s="31" t="n">
        <v>52563.3333333333</v>
      </c>
      <c r="R329" s="31" t="n">
        <v>53468.5938843034</v>
      </c>
      <c r="S329" s="29" t="s">
        <v>69</v>
      </c>
      <c r="T329" s="29"/>
      <c r="U329" s="29"/>
      <c r="V329" s="48" t="n">
        <f aca="false">IF(S329="m3_año",R329,IF(OR(O329="CG1",O329="CG3",O329="HG2"),T329,R329))</f>
        <v>53468.5938843034</v>
      </c>
      <c r="W329" s="28" t="n">
        <v>365</v>
      </c>
      <c r="X329" s="54"/>
      <c r="Y329" s="28"/>
      <c r="Z329" s="28" t="n">
        <v>8760</v>
      </c>
      <c r="AA329" s="32" t="s">
        <v>833</v>
      </c>
      <c r="AB329" s="32" t="s">
        <v>311</v>
      </c>
      <c r="AC329" s="33" t="s">
        <v>72</v>
      </c>
      <c r="AD329" s="33" t="n">
        <f aca="false">VLOOKUP($O329,Parámetros!$B$4:$H$25,3,0)</f>
        <v>46.3856216091623</v>
      </c>
      <c r="AE329" s="33" t="n">
        <f aca="false">VLOOKUP($O329,Parámetros!$B$4:$H$25,4,0)</f>
        <v>1074.85364414012</v>
      </c>
      <c r="AF329" s="33" t="n">
        <f aca="false">VLOOKUP($O329,Parámetros!$B$4:$H$25,5,0)</f>
        <v>5.41099102083891</v>
      </c>
      <c r="AG329" s="33" t="n">
        <f aca="false">VLOOKUP($O329,Parámetros!$B$4:$H$25,6,0)</f>
        <v>1344</v>
      </c>
      <c r="AH329" s="33" t="n">
        <f aca="false">VLOOKUP($O329,Parámetros!$B$4:$H$25,7,0)</f>
        <v>1920000</v>
      </c>
      <c r="AI329" s="51" t="n">
        <v>52563.3333333333</v>
      </c>
      <c r="AJ329" s="52" t="n">
        <v>8.8E-008</v>
      </c>
      <c r="AK329" s="34" t="n">
        <f aca="false">AD329*V329/1000000000</f>
        <v>0.00248017396389127</v>
      </c>
      <c r="AL329" s="34" t="n">
        <f aca="false">AE329*V329/1000000000</f>
        <v>0.0574709129835916</v>
      </c>
      <c r="AM329" s="34" t="n">
        <f aca="false">AF329*V329/1000000000</f>
        <v>0.000289318081404848</v>
      </c>
      <c r="AN329" s="34" t="n">
        <f aca="false">AG329*V329/1000000000</f>
        <v>0.0718617901805038</v>
      </c>
      <c r="AO329" s="34" t="n">
        <f aca="false">AH329*V329/1000000000</f>
        <v>102.659700257863</v>
      </c>
      <c r="AP329" s="35" t="n">
        <f aca="false">AJ329*AI329*EXP(P329*4)</f>
        <v>0.0047052362618187</v>
      </c>
      <c r="AQ329" s="36" t="n">
        <f aca="false">AK329/W329</f>
        <v>6.79499716134594E-006</v>
      </c>
      <c r="AR329" s="37" t="n">
        <f aca="false">AL329/W329</f>
        <v>0.000157454556119429</v>
      </c>
      <c r="AS329" s="37" t="n">
        <f aca="false">AM329/W329</f>
        <v>7.92652277821501E-007</v>
      </c>
      <c r="AT329" s="37" t="n">
        <f aca="false">AN329/W329</f>
        <v>0.000196881616932887</v>
      </c>
      <c r="AU329" s="37" t="n">
        <f aca="false">AO329/W329</f>
        <v>0.281259452761267</v>
      </c>
      <c r="AV329" s="49" t="n">
        <f aca="false">AP329/W329</f>
        <v>1.28910582515581E-005</v>
      </c>
      <c r="AW329" s="39" t="n">
        <f aca="false">AK329*1000000</f>
        <v>2480.17396389127</v>
      </c>
      <c r="AX329" s="40" t="n">
        <f aca="false">AL329*1000000</f>
        <v>57470.9129835916</v>
      </c>
      <c r="AY329" s="40" t="n">
        <f aca="false">AM329*1000000</f>
        <v>289.318081404848</v>
      </c>
      <c r="AZ329" s="40" t="n">
        <f aca="false">AN329*1000000</f>
        <v>71861.7901805038</v>
      </c>
      <c r="BA329" s="40" t="n">
        <f aca="false">AO329*1000000</f>
        <v>102659700.257863</v>
      </c>
      <c r="BB329" s="41" t="n">
        <f aca="false">AP329*1000000</f>
        <v>4705.2362618187</v>
      </c>
      <c r="BC329" s="39" t="n">
        <f aca="false">AQ329*1000000</f>
        <v>6.79499716134594</v>
      </c>
      <c r="BD329" s="40" t="n">
        <f aca="false">AR329*1000000</f>
        <v>157.454556119429</v>
      </c>
      <c r="BE329" s="40" t="n">
        <f aca="false">AS329*1000000</f>
        <v>0.792652277821501</v>
      </c>
      <c r="BF329" s="40" t="n">
        <f aca="false">AT329*1000000</f>
        <v>196.881616932887</v>
      </c>
      <c r="BG329" s="40" t="n">
        <f aca="false">AU329*1000000</f>
        <v>281259.452761267</v>
      </c>
      <c r="BH329" s="41" t="n">
        <f aca="false">AV329*1000000</f>
        <v>12.8910582515581</v>
      </c>
      <c r="BI329" s="0" t="n">
        <v>0.1</v>
      </c>
      <c r="BJ329" s="0" t="n">
        <f aca="false">R329*BI329</f>
        <v>5346.85938843034</v>
      </c>
      <c r="BK329" s="0" t="n">
        <v>0.1</v>
      </c>
      <c r="BL329" s="0" t="n">
        <f aca="false">AI329*BK329</f>
        <v>5256.33333333333</v>
      </c>
      <c r="BM329" s="45" t="n">
        <v>17.6498016718255</v>
      </c>
      <c r="BN329" s="45" t="n">
        <v>910.91550745518</v>
      </c>
      <c r="BO329" s="45" t="n">
        <v>5.31099102083891</v>
      </c>
      <c r="BP329" s="45" t="n">
        <v>537.6</v>
      </c>
      <c r="BQ329" s="45" t="n">
        <v>384000</v>
      </c>
      <c r="BR329" s="0" t="n">
        <f aca="false">AJ329*0.1</f>
        <v>8.8E-009</v>
      </c>
      <c r="BS329" s="0" t="n">
        <f aca="false">((((BJ329/R329)^2)+((BM329/AD329)^2))^(1/2))*AK329</f>
        <v>0.000975756803573284</v>
      </c>
      <c r="BT329" s="0" t="n">
        <f aca="false">((((BJ329/R329)^2)+((BN329/AE329)^2))^(1/2))*AL329</f>
        <v>0.0490432692108275</v>
      </c>
      <c r="BU329" s="0" t="n">
        <f aca="false">((((BJ329/R329)^2)+((BO329/AF329)^2))^(1/2))*AM329</f>
        <v>0.000285441245190276</v>
      </c>
      <c r="BV329" s="0" t="n">
        <f aca="false">((((BJ329/R329)^2)+((BP329/AG329)^2))^(1/2))*AN329</f>
        <v>0.0296293751360191</v>
      </c>
      <c r="BW329" s="0" t="n">
        <f aca="false">((((BJ329/R329)^2)+((BQ329/AH329)^2))^(1/2))*AO329</f>
        <v>22.9554068326333</v>
      </c>
      <c r="BX329" s="46" t="n">
        <f aca="false">((((BL329/AI329)^2)+((BR329/AJ329)^2))^(1/2))*AP329</f>
        <v>0.000665420893563369</v>
      </c>
    </row>
    <row r="330" customFormat="false" ht="30" hidden="false" customHeight="true" outlineLevel="0" collapsed="false">
      <c r="A330" s="24" t="n">
        <v>4.71128070670095</v>
      </c>
      <c r="B330" s="24" t="n">
        <v>-74.1093294472401</v>
      </c>
      <c r="C330" s="47" t="n">
        <v>28</v>
      </c>
      <c r="D330" s="47" t="n">
        <v>36</v>
      </c>
      <c r="E330" s="47" t="n">
        <v>1971</v>
      </c>
      <c r="F330" s="27" t="s">
        <v>830</v>
      </c>
      <c r="G330" s="28" t="s">
        <v>831</v>
      </c>
      <c r="H330" s="27" t="s">
        <v>832</v>
      </c>
      <c r="I330" s="28" t="s">
        <v>727</v>
      </c>
      <c r="J330" s="28" t="s">
        <v>65</v>
      </c>
      <c r="K330" s="28" t="n">
        <v>80</v>
      </c>
      <c r="L330" s="28"/>
      <c r="M330" s="28" t="n">
        <v>2004</v>
      </c>
      <c r="N330" s="29" t="s">
        <v>67</v>
      </c>
      <c r="O330" s="29" t="s">
        <v>68</v>
      </c>
      <c r="P330" s="56" t="n">
        <v>0.00426891489573758</v>
      </c>
      <c r="Q330" s="31" t="n">
        <v>52563.3333333333</v>
      </c>
      <c r="R330" s="31" t="n">
        <v>53468.5938843034</v>
      </c>
      <c r="S330" s="29" t="s">
        <v>69</v>
      </c>
      <c r="T330" s="29"/>
      <c r="U330" s="29"/>
      <c r="V330" s="48" t="n">
        <f aca="false">IF(S330="m3_año",R330,IF(OR(O330="CG1",O330="CG3",O330="HG2"),T330,R330))</f>
        <v>53468.5938843034</v>
      </c>
      <c r="W330" s="28" t="n">
        <v>365</v>
      </c>
      <c r="X330" s="54"/>
      <c r="Y330" s="28"/>
      <c r="Z330" s="28" t="n">
        <v>8760</v>
      </c>
      <c r="AA330" s="32" t="s">
        <v>833</v>
      </c>
      <c r="AB330" s="32" t="s">
        <v>311</v>
      </c>
      <c r="AC330" s="33" t="s">
        <v>72</v>
      </c>
      <c r="AD330" s="33" t="n">
        <f aca="false">VLOOKUP($O330,Parámetros!$B$4:$H$25,3,0)</f>
        <v>46.3856216091623</v>
      </c>
      <c r="AE330" s="33" t="n">
        <f aca="false">VLOOKUP($O330,Parámetros!$B$4:$H$25,4,0)</f>
        <v>1074.85364414012</v>
      </c>
      <c r="AF330" s="33" t="n">
        <f aca="false">VLOOKUP($O330,Parámetros!$B$4:$H$25,5,0)</f>
        <v>5.41099102083891</v>
      </c>
      <c r="AG330" s="33" t="n">
        <f aca="false">VLOOKUP($O330,Parámetros!$B$4:$H$25,6,0)</f>
        <v>1344</v>
      </c>
      <c r="AH330" s="33" t="n">
        <f aca="false">VLOOKUP($O330,Parámetros!$B$4:$H$25,7,0)</f>
        <v>1920000</v>
      </c>
      <c r="AI330" s="51" t="n">
        <v>52563.3333333333</v>
      </c>
      <c r="AJ330" s="52" t="n">
        <v>8.8E-008</v>
      </c>
      <c r="AK330" s="34" t="n">
        <f aca="false">AD330*V330/1000000000</f>
        <v>0.00248017396389127</v>
      </c>
      <c r="AL330" s="34" t="n">
        <f aca="false">AE330*V330/1000000000</f>
        <v>0.0574709129835916</v>
      </c>
      <c r="AM330" s="34" t="n">
        <f aca="false">AF330*V330/1000000000</f>
        <v>0.000289318081404848</v>
      </c>
      <c r="AN330" s="34" t="n">
        <f aca="false">AG330*V330/1000000000</f>
        <v>0.0718617901805038</v>
      </c>
      <c r="AO330" s="34" t="n">
        <f aca="false">AH330*V330/1000000000</f>
        <v>102.659700257863</v>
      </c>
      <c r="AP330" s="35" t="n">
        <f aca="false">AJ330*AI330*EXP(P330*4)</f>
        <v>0.0047052362618187</v>
      </c>
      <c r="AQ330" s="36" t="n">
        <f aca="false">AK330/W330</f>
        <v>6.79499716134594E-006</v>
      </c>
      <c r="AR330" s="37" t="n">
        <f aca="false">AL330/W330</f>
        <v>0.000157454556119429</v>
      </c>
      <c r="AS330" s="37" t="n">
        <f aca="false">AM330/W330</f>
        <v>7.92652277821501E-007</v>
      </c>
      <c r="AT330" s="37" t="n">
        <f aca="false">AN330/W330</f>
        <v>0.000196881616932887</v>
      </c>
      <c r="AU330" s="37" t="n">
        <f aca="false">AO330/W330</f>
        <v>0.281259452761267</v>
      </c>
      <c r="AV330" s="49" t="n">
        <f aca="false">AP330/W330</f>
        <v>1.28910582515581E-005</v>
      </c>
      <c r="AW330" s="39" t="n">
        <f aca="false">AK330*1000000</f>
        <v>2480.17396389127</v>
      </c>
      <c r="AX330" s="40" t="n">
        <f aca="false">AL330*1000000</f>
        <v>57470.9129835916</v>
      </c>
      <c r="AY330" s="40" t="n">
        <f aca="false">AM330*1000000</f>
        <v>289.318081404848</v>
      </c>
      <c r="AZ330" s="40" t="n">
        <f aca="false">AN330*1000000</f>
        <v>71861.7901805038</v>
      </c>
      <c r="BA330" s="40" t="n">
        <f aca="false">AO330*1000000</f>
        <v>102659700.257863</v>
      </c>
      <c r="BB330" s="41" t="n">
        <f aca="false">AP330*1000000</f>
        <v>4705.2362618187</v>
      </c>
      <c r="BC330" s="39" t="n">
        <f aca="false">AQ330*1000000</f>
        <v>6.79499716134594</v>
      </c>
      <c r="BD330" s="40" t="n">
        <f aca="false">AR330*1000000</f>
        <v>157.454556119429</v>
      </c>
      <c r="BE330" s="40" t="n">
        <f aca="false">AS330*1000000</f>
        <v>0.792652277821501</v>
      </c>
      <c r="BF330" s="40" t="n">
        <f aca="false">AT330*1000000</f>
        <v>196.881616932887</v>
      </c>
      <c r="BG330" s="40" t="n">
        <f aca="false">AU330*1000000</f>
        <v>281259.452761267</v>
      </c>
      <c r="BH330" s="41" t="n">
        <f aca="false">AV330*1000000</f>
        <v>12.8910582515581</v>
      </c>
      <c r="BI330" s="0" t="n">
        <v>0.1</v>
      </c>
      <c r="BJ330" s="0" t="n">
        <f aca="false">R330*BI330</f>
        <v>5346.85938843034</v>
      </c>
      <c r="BK330" s="0" t="n">
        <v>0.1</v>
      </c>
      <c r="BL330" s="0" t="n">
        <f aca="false">AI330*BK330</f>
        <v>5256.33333333333</v>
      </c>
      <c r="BM330" s="45" t="n">
        <v>17.6498016718255</v>
      </c>
      <c r="BN330" s="45" t="n">
        <v>910.91550745518</v>
      </c>
      <c r="BO330" s="45" t="n">
        <v>5.31099102083891</v>
      </c>
      <c r="BP330" s="45" t="n">
        <v>537.6</v>
      </c>
      <c r="BQ330" s="45" t="n">
        <v>384000</v>
      </c>
      <c r="BR330" s="0" t="n">
        <f aca="false">AJ330*0.1</f>
        <v>8.8E-009</v>
      </c>
      <c r="BS330" s="0" t="n">
        <f aca="false">((((BJ330/R330)^2)+((BM330/AD330)^2))^(1/2))*AK330</f>
        <v>0.000975756803573284</v>
      </c>
      <c r="BT330" s="0" t="n">
        <f aca="false">((((BJ330/R330)^2)+((BN330/AE330)^2))^(1/2))*AL330</f>
        <v>0.0490432692108275</v>
      </c>
      <c r="BU330" s="0" t="n">
        <f aca="false">((((BJ330/R330)^2)+((BO330/AF330)^2))^(1/2))*AM330</f>
        <v>0.000285441245190276</v>
      </c>
      <c r="BV330" s="0" t="n">
        <f aca="false">((((BJ330/R330)^2)+((BP330/AG330)^2))^(1/2))*AN330</f>
        <v>0.0296293751360191</v>
      </c>
      <c r="BW330" s="0" t="n">
        <f aca="false">((((BJ330/R330)^2)+((BQ330/AH330)^2))^(1/2))*AO330</f>
        <v>22.9554068326333</v>
      </c>
      <c r="BX330" s="46" t="n">
        <f aca="false">((((BL330/AI330)^2)+((BR330/AJ330)^2))^(1/2))*AP330</f>
        <v>0.000665420893563369</v>
      </c>
    </row>
    <row r="331" customFormat="false" ht="30" hidden="false" customHeight="true" outlineLevel="0" collapsed="false">
      <c r="A331" s="24" t="n">
        <v>4.71128070670095</v>
      </c>
      <c r="B331" s="24" t="n">
        <v>-74.1093294472401</v>
      </c>
      <c r="C331" s="47" t="n">
        <v>28</v>
      </c>
      <c r="D331" s="47" t="n">
        <v>36</v>
      </c>
      <c r="E331" s="47" t="n">
        <v>1971</v>
      </c>
      <c r="F331" s="27" t="s">
        <v>830</v>
      </c>
      <c r="G331" s="28" t="s">
        <v>831</v>
      </c>
      <c r="H331" s="27" t="s">
        <v>832</v>
      </c>
      <c r="I331" s="28" t="s">
        <v>727</v>
      </c>
      <c r="J331" s="28" t="s">
        <v>834</v>
      </c>
      <c r="K331" s="55"/>
      <c r="L331" s="55"/>
      <c r="M331" s="28" t="n">
        <v>2004</v>
      </c>
      <c r="N331" s="29" t="s">
        <v>67</v>
      </c>
      <c r="O331" s="29" t="s">
        <v>142</v>
      </c>
      <c r="P331" s="56" t="n">
        <v>0.00426891489573758</v>
      </c>
      <c r="Q331" s="58" t="n">
        <v>80400</v>
      </c>
      <c r="R331" s="31" t="n">
        <v>81784.6714750078</v>
      </c>
      <c r="S331" s="29" t="s">
        <v>69</v>
      </c>
      <c r="T331" s="29"/>
      <c r="U331" s="29"/>
      <c r="V331" s="48" t="n">
        <f aca="false">IF(S331="m3_año",R331,IF(OR(O331="CG1",O331="CG3",O331="HG2"),T331,R331))</f>
        <v>81784.6714750078</v>
      </c>
      <c r="W331" s="28" t="n">
        <v>365</v>
      </c>
      <c r="X331" s="63"/>
      <c r="Y331" s="28"/>
      <c r="Z331" s="28" t="n">
        <v>0</v>
      </c>
      <c r="AA331" s="32" t="s">
        <v>835</v>
      </c>
      <c r="AB331" s="32" t="s">
        <v>311</v>
      </c>
      <c r="AC331" s="33" t="s">
        <v>72</v>
      </c>
      <c r="AD331" s="33" t="n">
        <f aca="false">VLOOKUP($O331,Parámetros!$B$4:$H$25,3,0)</f>
        <v>30.4</v>
      </c>
      <c r="AE331" s="33" t="n">
        <f aca="false">VLOOKUP($O331,Parámetros!$B$4:$H$25,4,0)</f>
        <v>1504</v>
      </c>
      <c r="AF331" s="33" t="n">
        <f aca="false">VLOOKUP($O331,Parámetros!$B$4:$H$25,5,0)</f>
        <v>9.6</v>
      </c>
      <c r="AG331" s="33" t="n">
        <f aca="false">VLOOKUP($O331,Parámetros!$B$4:$H$25,6,0)</f>
        <v>640</v>
      </c>
      <c r="AH331" s="33" t="n">
        <f aca="false">VLOOKUP($O331,Parámetros!$B$4:$H$25,7,0)</f>
        <v>1920000</v>
      </c>
      <c r="AI331" s="51" t="n">
        <v>80400</v>
      </c>
      <c r="AJ331" s="52" t="n">
        <v>8.8E-008</v>
      </c>
      <c r="AK331" s="34" t="n">
        <f aca="false">AD331*V331/1000000000</f>
        <v>0.00248625401284024</v>
      </c>
      <c r="AL331" s="34" t="n">
        <f aca="false">AE331*V331/1000000000</f>
        <v>0.123004145898412</v>
      </c>
      <c r="AM331" s="34" t="n">
        <f aca="false">AF331*V331/1000000000</f>
        <v>0.000785132846160075</v>
      </c>
      <c r="AN331" s="34" t="n">
        <f aca="false">AG331*V331/1000000000</f>
        <v>0.052342189744005</v>
      </c>
      <c r="AO331" s="34" t="n">
        <f aca="false">AH331*V331/1000000000</f>
        <v>157.026569232015</v>
      </c>
      <c r="AP331" s="35" t="n">
        <f aca="false">AJ331*AI331*EXP(P331*4)</f>
        <v>0.00719705108980069</v>
      </c>
      <c r="AQ331" s="36" t="n">
        <f aca="false">AK331/W331</f>
        <v>6.81165482969928E-006</v>
      </c>
      <c r="AR331" s="37" t="n">
        <f aca="false">AL331/W331</f>
        <v>0.000336997659995649</v>
      </c>
      <c r="AS331" s="37" t="n">
        <f aca="false">AM331/W331</f>
        <v>2.15104889358925E-006</v>
      </c>
      <c r="AT331" s="37" t="n">
        <f aca="false">AN331/W331</f>
        <v>0.000143403259572616</v>
      </c>
      <c r="AU331" s="37" t="n">
        <f aca="false">AO331/W331</f>
        <v>0.430209778717849</v>
      </c>
      <c r="AV331" s="49" t="n">
        <f aca="false">AP331/W331</f>
        <v>1.97179481912348E-005</v>
      </c>
      <c r="AW331" s="39" t="n">
        <f aca="false">AK331*1000000</f>
        <v>2486.25401284024</v>
      </c>
      <c r="AX331" s="40" t="n">
        <f aca="false">AL331*1000000</f>
        <v>123004.145898412</v>
      </c>
      <c r="AY331" s="40" t="n">
        <f aca="false">AM331*1000000</f>
        <v>785.132846160075</v>
      </c>
      <c r="AZ331" s="40" t="n">
        <f aca="false">AN331*1000000</f>
        <v>52342.189744005</v>
      </c>
      <c r="BA331" s="40" t="n">
        <f aca="false">AO331*1000000</f>
        <v>157026569.232015</v>
      </c>
      <c r="BB331" s="41" t="n">
        <f aca="false">AP331*1000000</f>
        <v>7197.05108980069</v>
      </c>
      <c r="BC331" s="39" t="n">
        <f aca="false">AQ331*1000000</f>
        <v>6.81165482969928</v>
      </c>
      <c r="BD331" s="40" t="n">
        <f aca="false">AR331*1000000</f>
        <v>336.997659995649</v>
      </c>
      <c r="BE331" s="40" t="n">
        <f aca="false">AS331*1000000</f>
        <v>2.15104889358925</v>
      </c>
      <c r="BF331" s="40" t="n">
        <f aca="false">AT331*1000000</f>
        <v>143.403259572616</v>
      </c>
      <c r="BG331" s="40" t="n">
        <f aca="false">AU331*1000000</f>
        <v>430209.778717849</v>
      </c>
      <c r="BH331" s="41" t="n">
        <f aca="false">AV331*1000000</f>
        <v>19.7179481912348</v>
      </c>
      <c r="BI331" s="0" t="n">
        <v>0.1</v>
      </c>
      <c r="BJ331" s="0" t="n">
        <f aca="false">R331*BI331</f>
        <v>8178.46714750078</v>
      </c>
      <c r="BK331" s="0" t="n">
        <v>0.1</v>
      </c>
      <c r="BL331" s="0" t="n">
        <f aca="false">AI331*BK331</f>
        <v>8040</v>
      </c>
      <c r="BM331" s="45" t="n">
        <v>12.16</v>
      </c>
      <c r="BN331" s="45" t="n">
        <v>601.6</v>
      </c>
      <c r="BO331" s="45" t="n">
        <v>1.92</v>
      </c>
      <c r="BP331" s="45" t="n">
        <v>256</v>
      </c>
      <c r="BQ331" s="45" t="n">
        <v>384000</v>
      </c>
      <c r="BR331" s="0" t="n">
        <f aca="false">AJ331*0.1</f>
        <v>8.8E-009</v>
      </c>
      <c r="BS331" s="0" t="n">
        <f aca="false">((((BJ331/R331)^2)+((BM331/AD331)^2))^(1/2))*AK331</f>
        <v>0.00102510879070561</v>
      </c>
      <c r="BT331" s="0" t="n">
        <f aca="false">((((BJ331/R331)^2)+((BN331/AE331)^2))^(1/2))*AL331</f>
        <v>0.0507159085928037</v>
      </c>
      <c r="BU331" s="0" t="n">
        <f aca="false">((((BJ331/R331)^2)+((BO331/AF331)^2))^(1/2))*AM331</f>
        <v>0.000175561041538181</v>
      </c>
      <c r="BV331" s="0" t="n">
        <f aca="false">((((BJ331/R331)^2)+((BP331/AG331)^2))^(1/2))*AN331</f>
        <v>0.0215812376990654</v>
      </c>
      <c r="BW331" s="0" t="n">
        <f aca="false">((((BJ331/R331)^2)+((BQ331/AH331)^2))^(1/2))*AO331</f>
        <v>35.1122083076362</v>
      </c>
      <c r="BX331" s="46" t="n">
        <f aca="false">((((BL331/AI331)^2)+((BR331/AJ331)^2))^(1/2))*AP331</f>
        <v>0.00101781672602882</v>
      </c>
    </row>
    <row r="332" customFormat="false" ht="15" hidden="false" customHeight="true" outlineLevel="0" collapsed="false">
      <c r="A332" s="24" t="n">
        <v>4.62842716019896</v>
      </c>
      <c r="B332" s="24" t="n">
        <v>-74.0973010501868</v>
      </c>
      <c r="C332" s="47" t="n">
        <v>29</v>
      </c>
      <c r="D332" s="47" t="n">
        <v>27</v>
      </c>
      <c r="E332" s="47" t="n">
        <v>2344</v>
      </c>
      <c r="F332" s="27" t="s">
        <v>836</v>
      </c>
      <c r="G332" s="28" t="s">
        <v>837</v>
      </c>
      <c r="H332" s="27" t="s">
        <v>838</v>
      </c>
      <c r="I332" s="28" t="s">
        <v>216</v>
      </c>
      <c r="J332" s="28" t="s">
        <v>65</v>
      </c>
      <c r="K332" s="28" t="n">
        <v>20</v>
      </c>
      <c r="L332" s="28"/>
      <c r="M332" s="28" t="n">
        <v>2005</v>
      </c>
      <c r="N332" s="29" t="s">
        <v>67</v>
      </c>
      <c r="O332" s="29" t="s">
        <v>68</v>
      </c>
      <c r="P332" s="56" t="n">
        <v>0.00426891489573758</v>
      </c>
      <c r="Q332" s="31" t="n">
        <v>71500</v>
      </c>
      <c r="R332" s="31" t="n">
        <v>72731.3931649634</v>
      </c>
      <c r="S332" s="29" t="s">
        <v>69</v>
      </c>
      <c r="T332" s="29"/>
      <c r="U332" s="29"/>
      <c r="V332" s="48" t="n">
        <f aca="false">IF(S332="m3_año",R332,IF(OR(O332="CG1",O332="CG3",O332="HG2"),T332,R332))</f>
        <v>72731.3931649634</v>
      </c>
      <c r="W332" s="28" t="n">
        <v>365</v>
      </c>
      <c r="X332" s="54"/>
      <c r="Y332" s="28"/>
      <c r="Z332" s="28" t="n">
        <v>8760</v>
      </c>
      <c r="AA332" s="32" t="s">
        <v>839</v>
      </c>
      <c r="AB332" s="32"/>
      <c r="AC332" s="33" t="s">
        <v>72</v>
      </c>
      <c r="AD332" s="33" t="n">
        <f aca="false">VLOOKUP($O332,Parámetros!$B$4:$H$25,3,0)</f>
        <v>46.3856216091623</v>
      </c>
      <c r="AE332" s="33" t="n">
        <f aca="false">VLOOKUP($O332,Parámetros!$B$4:$H$25,4,0)</f>
        <v>1074.85364414012</v>
      </c>
      <c r="AF332" s="33" t="n">
        <f aca="false">VLOOKUP($O332,Parámetros!$B$4:$H$25,5,0)</f>
        <v>5.41099102083891</v>
      </c>
      <c r="AG332" s="33" t="n">
        <f aca="false">VLOOKUP($O332,Parámetros!$B$4:$H$25,6,0)</f>
        <v>1344</v>
      </c>
      <c r="AH332" s="33" t="n">
        <f aca="false">VLOOKUP($O332,Parámetros!$B$4:$H$25,7,0)</f>
        <v>1920000</v>
      </c>
      <c r="AI332" s="51" t="n">
        <v>71500</v>
      </c>
      <c r="AJ332" s="52" t="n">
        <v>8.8E-008</v>
      </c>
      <c r="AK332" s="34" t="n">
        <f aca="false">AD332*V332/1000000000</f>
        <v>0.00337369088245721</v>
      </c>
      <c r="AL332" s="34" t="n">
        <f aca="false">AE332*V332/1000000000</f>
        <v>0.0781756029867487</v>
      </c>
      <c r="AM332" s="34" t="n">
        <f aca="false">AF332*V332/1000000000</f>
        <v>0.000393548915348721</v>
      </c>
      <c r="AN332" s="34" t="n">
        <f aca="false">AG332*V332/1000000000</f>
        <v>0.0977509924137108</v>
      </c>
      <c r="AO332" s="34" t="n">
        <f aca="false">AH332*V332/1000000000</f>
        <v>139.64427487673</v>
      </c>
      <c r="AP332" s="35" t="n">
        <f aca="false">AJ332*AI332*EXP(P332*4)</f>
        <v>0.00640036259851678</v>
      </c>
      <c r="AQ332" s="36" t="n">
        <f aca="false">AK332/W332</f>
        <v>9.24298871906084E-006</v>
      </c>
      <c r="AR332" s="37" t="n">
        <f aca="false">AL332/W332</f>
        <v>0.00021417973421027</v>
      </c>
      <c r="AS332" s="37" t="n">
        <f aca="false">AM332/W332</f>
        <v>1.07821620643485E-006</v>
      </c>
      <c r="AT332" s="37" t="n">
        <f aca="false">AN332/W332</f>
        <v>0.000267810938119756</v>
      </c>
      <c r="AU332" s="37" t="n">
        <f aca="false">AO332/W332</f>
        <v>0.382587054456794</v>
      </c>
      <c r="AV332" s="49" t="n">
        <f aca="false">AP332/W332</f>
        <v>1.75352399959364E-005</v>
      </c>
      <c r="AW332" s="39" t="n">
        <f aca="false">AK332*1000000</f>
        <v>3373.69088245721</v>
      </c>
      <c r="AX332" s="40" t="n">
        <f aca="false">AL332*1000000</f>
        <v>78175.6029867487</v>
      </c>
      <c r="AY332" s="40" t="n">
        <f aca="false">AM332*1000000</f>
        <v>393.548915348721</v>
      </c>
      <c r="AZ332" s="40" t="n">
        <f aca="false">AN332*1000000</f>
        <v>97750.9924137108</v>
      </c>
      <c r="BA332" s="40" t="n">
        <f aca="false">AO332*1000000</f>
        <v>139644274.87673</v>
      </c>
      <c r="BB332" s="41" t="n">
        <f aca="false">AP332*1000000</f>
        <v>6400.36259851678</v>
      </c>
      <c r="BC332" s="39" t="n">
        <f aca="false">AQ332*1000000</f>
        <v>9.24298871906084</v>
      </c>
      <c r="BD332" s="40" t="n">
        <f aca="false">AR332*1000000</f>
        <v>214.17973421027</v>
      </c>
      <c r="BE332" s="40" t="n">
        <f aca="false">AS332*1000000</f>
        <v>1.07821620643485</v>
      </c>
      <c r="BF332" s="40" t="n">
        <f aca="false">AT332*1000000</f>
        <v>267.810938119756</v>
      </c>
      <c r="BG332" s="40" t="n">
        <f aca="false">AU332*1000000</f>
        <v>382587.054456794</v>
      </c>
      <c r="BH332" s="41" t="n">
        <f aca="false">AV332*1000000</f>
        <v>17.5352399959364</v>
      </c>
      <c r="BI332" s="0" t="n">
        <v>0.1</v>
      </c>
      <c r="BJ332" s="0" t="n">
        <f aca="false">R332*BI332</f>
        <v>7273.13931649634</v>
      </c>
      <c r="BK332" s="0" t="n">
        <v>0.1</v>
      </c>
      <c r="BL332" s="0" t="n">
        <f aca="false">AI332*BK332</f>
        <v>7150</v>
      </c>
      <c r="BM332" s="45" t="n">
        <v>17.6498016718255</v>
      </c>
      <c r="BN332" s="45" t="n">
        <v>910.91550745518</v>
      </c>
      <c r="BO332" s="45" t="n">
        <v>5.31099102083891</v>
      </c>
      <c r="BP332" s="45" t="n">
        <v>537.6</v>
      </c>
      <c r="BQ332" s="45" t="n">
        <v>384000</v>
      </c>
      <c r="BR332" s="0" t="n">
        <f aca="false">AJ332*0.1</f>
        <v>8.8E-009</v>
      </c>
      <c r="BS332" s="0" t="n">
        <f aca="false">((((BJ332/R332)^2)+((BM332/AD332)^2))^(1/2))*AK332</f>
        <v>0.00132728666603126</v>
      </c>
      <c r="BT332" s="0" t="n">
        <f aca="false">((((BJ332/R332)^2)+((BN332/AE332)^2))^(1/2))*AL332</f>
        <v>0.0667117841697158</v>
      </c>
      <c r="BU332" s="0" t="n">
        <f aca="false">((((BJ332/R332)^2)+((BO332/AF332)^2))^(1/2))*AM332</f>
        <v>0.000388275395353632</v>
      </c>
      <c r="BV332" s="0" t="n">
        <f aca="false">((((BJ332/R332)^2)+((BP332/AG332)^2))^(1/2))*AN332</f>
        <v>0.040303766673068</v>
      </c>
      <c r="BW332" s="0" t="n">
        <f aca="false">((((BJ332/R332)^2)+((BQ332/AH332)^2))^(1/2))*AO332</f>
        <v>31.2254091293034</v>
      </c>
      <c r="BX332" s="46" t="n">
        <f aca="false">((((BL332/AI332)^2)+((BR332/AJ332)^2))^(1/2))*AP332</f>
        <v>0.000905147959092794</v>
      </c>
    </row>
    <row r="333" customFormat="false" ht="45" hidden="false" customHeight="true" outlineLevel="0" collapsed="false">
      <c r="A333" s="24" t="n">
        <v>4.69389194102342</v>
      </c>
      <c r="B333" s="24" t="n">
        <v>-74.1582006194147</v>
      </c>
      <c r="C333" s="47" t="n">
        <v>23</v>
      </c>
      <c r="D333" s="47" t="n">
        <v>34</v>
      </c>
      <c r="E333" s="47" t="n">
        <v>1938</v>
      </c>
      <c r="F333" s="27" t="s">
        <v>840</v>
      </c>
      <c r="G333" s="28" t="s">
        <v>841</v>
      </c>
      <c r="H333" s="27" t="s">
        <v>842</v>
      </c>
      <c r="I333" s="28" t="s">
        <v>64</v>
      </c>
      <c r="J333" s="28" t="s">
        <v>76</v>
      </c>
      <c r="K333" s="28" t="n">
        <v>1289.37</v>
      </c>
      <c r="L333" s="28"/>
      <c r="M333" s="28" t="n">
        <v>1990</v>
      </c>
      <c r="N333" s="29" t="s">
        <v>67</v>
      </c>
      <c r="O333" s="29" t="s">
        <v>145</v>
      </c>
      <c r="P333" s="50" t="n">
        <v>-0.0720228740272761</v>
      </c>
      <c r="Q333" s="31" t="n">
        <v>324000</v>
      </c>
      <c r="R333" s="31" t="n">
        <v>242900.53041526</v>
      </c>
      <c r="S333" s="29" t="s">
        <v>69</v>
      </c>
      <c r="T333" s="29"/>
      <c r="U333" s="29"/>
      <c r="V333" s="48" t="n">
        <f aca="false">IF(S333="m3_año",R333,IF(OR(O333="CG1",O333="CG3",O333="HG2"),T333,R333))</f>
        <v>242900.53041526</v>
      </c>
      <c r="W333" s="28" t="n">
        <v>365</v>
      </c>
      <c r="X333" s="54"/>
      <c r="Y333" s="28"/>
      <c r="Z333" s="28" t="n">
        <v>8760</v>
      </c>
      <c r="AA333" s="32" t="s">
        <v>843</v>
      </c>
      <c r="AB333" s="32" t="s">
        <v>447</v>
      </c>
      <c r="AC333" s="33" t="s">
        <v>72</v>
      </c>
      <c r="AD333" s="33" t="n">
        <f aca="false">VLOOKUP($O333,Parámetros!$B$4:$H$25,3,0)</f>
        <v>196.356974196937</v>
      </c>
      <c r="AE333" s="33" t="n">
        <f aca="false">VLOOKUP($O333,Parámetros!$B$4:$H$25,4,0)</f>
        <v>1220.72799074218</v>
      </c>
      <c r="AF333" s="33" t="n">
        <f aca="false">VLOOKUP($O333,Parámetros!$B$4:$H$25,5,0)</f>
        <v>69.6558973259153</v>
      </c>
      <c r="AG333" s="33" t="n">
        <f aca="false">VLOOKUP($O333,Parámetros!$B$4:$H$25,6,0)</f>
        <v>640</v>
      </c>
      <c r="AH333" s="33" t="n">
        <f aca="false">VLOOKUP($O333,Parámetros!$B$4:$H$25,7,0)</f>
        <v>1920000</v>
      </c>
      <c r="AI333" s="2" t="n">
        <v>32831.976744186</v>
      </c>
      <c r="AJ333" s="2" t="n">
        <v>1.0442E-008</v>
      </c>
      <c r="AK333" s="34" t="n">
        <f aca="false">AD333*V333/1000000000</f>
        <v>0.0476952131831715</v>
      </c>
      <c r="AL333" s="34" t="n">
        <f aca="false">AE333*V333/1000000000</f>
        <v>0.29651547644403</v>
      </c>
      <c r="AM333" s="34" t="n">
        <f aca="false">AF333*V333/1000000000</f>
        <v>0.0169194544070157</v>
      </c>
      <c r="AN333" s="34" t="n">
        <f aca="false">AG333*V333/1000000000</f>
        <v>0.155456339465766</v>
      </c>
      <c r="AO333" s="34" t="n">
        <f aca="false">AH333*V333/1000000000</f>
        <v>466.369018397299</v>
      </c>
      <c r="AP333" s="35" t="n">
        <f aca="false">AJ333*AI333*EXP(P333*4)</f>
        <v>0.000257018374924388</v>
      </c>
      <c r="AQ333" s="36" t="n">
        <f aca="false">AK333/W333</f>
        <v>0.000130671816940196</v>
      </c>
      <c r="AR333" s="37" t="n">
        <f aca="false">AL333/W333</f>
        <v>0.000812371168339809</v>
      </c>
      <c r="AS333" s="37" t="n">
        <f aca="false">AM333/W333</f>
        <v>4.63546696082622E-005</v>
      </c>
      <c r="AT333" s="37" t="n">
        <f aca="false">AN333/W333</f>
        <v>0.000425907779358264</v>
      </c>
      <c r="AU333" s="37" t="n">
        <f aca="false">AO333/W333</f>
        <v>1.27772333807479</v>
      </c>
      <c r="AV333" s="49" t="n">
        <f aca="false">AP333/W333</f>
        <v>7.04159931299693E-007</v>
      </c>
      <c r="AW333" s="39" t="n">
        <f aca="false">AK333*1000000</f>
        <v>47695.2131831715</v>
      </c>
      <c r="AX333" s="40" t="n">
        <f aca="false">AL333*1000000</f>
        <v>296515.47644403</v>
      </c>
      <c r="AY333" s="40" t="n">
        <f aca="false">AM333*1000000</f>
        <v>16919.4544070157</v>
      </c>
      <c r="AZ333" s="40" t="n">
        <f aca="false">AN333*1000000</f>
        <v>155456.339465766</v>
      </c>
      <c r="BA333" s="40" t="n">
        <f aca="false">AO333*1000000</f>
        <v>466369018.397299</v>
      </c>
      <c r="BB333" s="41" t="n">
        <f aca="false">AP333*1000000</f>
        <v>257.018374924388</v>
      </c>
      <c r="BC333" s="39" t="n">
        <f aca="false">AQ333*1000000</f>
        <v>130.671816940196</v>
      </c>
      <c r="BD333" s="40" t="n">
        <f aca="false">AR333*1000000</f>
        <v>812.371168339809</v>
      </c>
      <c r="BE333" s="40" t="n">
        <f aca="false">AS333*1000000</f>
        <v>46.3546696082623</v>
      </c>
      <c r="BF333" s="40" t="n">
        <f aca="false">AT333*1000000</f>
        <v>425.907779358264</v>
      </c>
      <c r="BG333" s="40" t="n">
        <f aca="false">AU333*1000000</f>
        <v>1277723.33807479</v>
      </c>
      <c r="BH333" s="41" t="n">
        <f aca="false">AV333*1000000</f>
        <v>0.704159931299693</v>
      </c>
      <c r="BI333" s="0" t="n">
        <v>0.1</v>
      </c>
      <c r="BJ333" s="0" t="n">
        <f aca="false">R333*BI333</f>
        <v>24290.053041526</v>
      </c>
      <c r="BK333" s="0" t="n">
        <v>0.1</v>
      </c>
      <c r="BL333" s="0" t="n">
        <f aca="false">AI333*BK333</f>
        <v>3283.1976744186</v>
      </c>
      <c r="BM333" s="45" t="n">
        <v>187.562005220738</v>
      </c>
      <c r="BN333" s="45" t="n">
        <v>1012.03746873145</v>
      </c>
      <c r="BO333" s="45" t="n">
        <v>69.5558973259153</v>
      </c>
      <c r="BP333" s="45" t="n">
        <v>256</v>
      </c>
      <c r="BQ333" s="45" t="n">
        <v>384000</v>
      </c>
      <c r="BR333" s="0" t="n">
        <f aca="false">AJ333*0.1</f>
        <v>1.0442E-009</v>
      </c>
      <c r="BS333" s="0" t="n">
        <f aca="false">((((BJ333/R333)^2)+((BM333/AD333)^2))^(1/2))*AK333</f>
        <v>0.0458078886706333</v>
      </c>
      <c r="BT333" s="0" t="n">
        <f aca="false">((((BJ333/R333)^2)+((BN333/AE333)^2))^(1/2))*AL333</f>
        <v>0.247606277330752</v>
      </c>
      <c r="BU333" s="0" t="n">
        <f aca="false">((((BJ333/R333)^2)+((BO333/AF333)^2))^(1/2))*AM333</f>
        <v>0.0169796719026638</v>
      </c>
      <c r="BV333" s="0" t="n">
        <f aca="false">((((BJ333/R333)^2)+((BP333/AG333)^2))^(1/2))*AN333</f>
        <v>0.064096290778923</v>
      </c>
      <c r="BW333" s="0" t="n">
        <f aca="false">((((BJ333/R333)^2)+((BQ333/AH333)^2))^(1/2))*AO333</f>
        <v>104.283282773621</v>
      </c>
      <c r="BX333" s="46" t="n">
        <f aca="false">((((BL333/AI333)^2)+((BR333/AJ333)^2))^(1/2))*AP333</f>
        <v>3.63478871597163E-005</v>
      </c>
    </row>
    <row r="334" customFormat="false" ht="30" hidden="false" customHeight="true" outlineLevel="0" collapsed="false">
      <c r="A334" s="24" t="n">
        <v>4.69389194102342</v>
      </c>
      <c r="B334" s="24" t="n">
        <v>-74.1582006194147</v>
      </c>
      <c r="C334" s="47" t="n">
        <v>23</v>
      </c>
      <c r="D334" s="47" t="n">
        <v>34</v>
      </c>
      <c r="E334" s="47" t="n">
        <v>1938</v>
      </c>
      <c r="F334" s="27" t="s">
        <v>840</v>
      </c>
      <c r="G334" s="28" t="s">
        <v>841</v>
      </c>
      <c r="H334" s="27" t="s">
        <v>842</v>
      </c>
      <c r="I334" s="28" t="s">
        <v>64</v>
      </c>
      <c r="J334" s="28" t="s">
        <v>76</v>
      </c>
      <c r="K334" s="28" t="n">
        <v>0.23</v>
      </c>
      <c r="L334" s="28"/>
      <c r="M334" s="28" t="n">
        <v>1990</v>
      </c>
      <c r="N334" s="29" t="s">
        <v>67</v>
      </c>
      <c r="O334" s="29" t="s">
        <v>145</v>
      </c>
      <c r="P334" s="56" t="n">
        <v>0.00426891489573758</v>
      </c>
      <c r="Q334" s="31" t="n">
        <v>54000</v>
      </c>
      <c r="R334" s="31" t="n">
        <v>54930.0032294829</v>
      </c>
      <c r="S334" s="29" t="s">
        <v>69</v>
      </c>
      <c r="T334" s="29"/>
      <c r="U334" s="29"/>
      <c r="V334" s="48" t="n">
        <f aca="false">IF(S334="m3_año",R334,IF(OR(O334="CG1",O334="CG3",O334="HG2"),T334,R334))</f>
        <v>54930.0032294829</v>
      </c>
      <c r="W334" s="28" t="n">
        <v>365</v>
      </c>
      <c r="X334" s="54"/>
      <c r="Y334" s="28"/>
      <c r="Z334" s="28" t="n">
        <v>8760</v>
      </c>
      <c r="AA334" s="32" t="s">
        <v>844</v>
      </c>
      <c r="AB334" s="32" t="s">
        <v>447</v>
      </c>
      <c r="AC334" s="33" t="s">
        <v>72</v>
      </c>
      <c r="AD334" s="33" t="n">
        <f aca="false">VLOOKUP($O334,Parámetros!$B$4:$H$25,3,0)</f>
        <v>196.356974196937</v>
      </c>
      <c r="AE334" s="33" t="n">
        <f aca="false">VLOOKUP($O334,Parámetros!$B$4:$H$25,4,0)</f>
        <v>1220.72799074218</v>
      </c>
      <c r="AF334" s="33" t="n">
        <f aca="false">VLOOKUP($O334,Parámetros!$B$4:$H$25,5,0)</f>
        <v>69.6558973259153</v>
      </c>
      <c r="AG334" s="33" t="n">
        <f aca="false">VLOOKUP($O334,Parámetros!$B$4:$H$25,6,0)</f>
        <v>640</v>
      </c>
      <c r="AH334" s="33" t="n">
        <f aca="false">VLOOKUP($O334,Parámetros!$B$4:$H$25,7,0)</f>
        <v>1920000</v>
      </c>
      <c r="AI334" s="2" t="n">
        <v>2.98030327868852</v>
      </c>
      <c r="AJ334" s="2" t="n">
        <v>1.362E-005</v>
      </c>
      <c r="AK334" s="34" t="n">
        <f aca="false">AD334*V334/1000000000</f>
        <v>0.0107858892267692</v>
      </c>
      <c r="AL334" s="34" t="n">
        <f aca="false">AE334*V334/1000000000</f>
        <v>0.0670545924737881</v>
      </c>
      <c r="AM334" s="34" t="n">
        <f aca="false">AF334*V334/1000000000</f>
        <v>0.00382619866506506</v>
      </c>
      <c r="AN334" s="34" t="n">
        <f aca="false">AG334*V334/1000000000</f>
        <v>0.0351552020668691</v>
      </c>
      <c r="AO334" s="34" t="n">
        <f aca="false">AH334*V334/1000000000</f>
        <v>105.465606200607</v>
      </c>
      <c r="AP334" s="35" t="n">
        <f aca="false">AJ334*AI334*EXP(P334*4)</f>
        <v>4.12908128890735E-005</v>
      </c>
      <c r="AQ334" s="36" t="n">
        <f aca="false">AK334/W334</f>
        <v>2.95503814432034E-005</v>
      </c>
      <c r="AR334" s="37" t="n">
        <f aca="false">AL334/W334</f>
        <v>0.000183711212256954</v>
      </c>
      <c r="AS334" s="37" t="n">
        <f aca="false">AM334/W334</f>
        <v>1.04827360686714E-005</v>
      </c>
      <c r="AT334" s="37" t="n">
        <f aca="false">AN334/W334</f>
        <v>9.63156221010111E-005</v>
      </c>
      <c r="AU334" s="37" t="n">
        <f aca="false">AO334/W334</f>
        <v>0.288946866303033</v>
      </c>
      <c r="AV334" s="49" t="n">
        <f aca="false">AP334/W334</f>
        <v>1.13125514764585E-007</v>
      </c>
      <c r="AW334" s="39" t="n">
        <f aca="false">AK334*1000000</f>
        <v>10785.8892267692</v>
      </c>
      <c r="AX334" s="40" t="n">
        <f aca="false">AL334*1000000</f>
        <v>67054.5924737881</v>
      </c>
      <c r="AY334" s="40" t="n">
        <f aca="false">AM334*1000000</f>
        <v>3826.19866506506</v>
      </c>
      <c r="AZ334" s="40" t="n">
        <f aca="false">AN334*1000000</f>
        <v>35155.2020668691</v>
      </c>
      <c r="BA334" s="40" t="n">
        <f aca="false">AO334*1000000</f>
        <v>105465606.200607</v>
      </c>
      <c r="BB334" s="41" t="n">
        <f aca="false">AP334*1000000</f>
        <v>41.2908128890735</v>
      </c>
      <c r="BC334" s="39" t="n">
        <f aca="false">AQ334*1000000</f>
        <v>29.5503814432034</v>
      </c>
      <c r="BD334" s="40" t="n">
        <f aca="false">AR334*1000000</f>
        <v>183.711212256954</v>
      </c>
      <c r="BE334" s="40" t="n">
        <f aca="false">AS334*1000000</f>
        <v>10.4827360686714</v>
      </c>
      <c r="BF334" s="40" t="n">
        <f aca="false">AT334*1000000</f>
        <v>96.3156221010111</v>
      </c>
      <c r="BG334" s="40" t="n">
        <f aca="false">AU334*1000000</f>
        <v>288946.866303033</v>
      </c>
      <c r="BH334" s="41" t="n">
        <f aca="false">AV334*1000000</f>
        <v>0.113125514764585</v>
      </c>
      <c r="BI334" s="0" t="n">
        <v>0.1</v>
      </c>
      <c r="BJ334" s="0" t="n">
        <f aca="false">R334*BI334</f>
        <v>5493.00032294829</v>
      </c>
      <c r="BK334" s="0" t="n">
        <v>0.1</v>
      </c>
      <c r="BL334" s="0" t="n">
        <f aca="false">AI334*BK334</f>
        <v>0.298030327868852</v>
      </c>
      <c r="BM334" s="45" t="n">
        <v>187.562005220738</v>
      </c>
      <c r="BN334" s="45" t="n">
        <v>1012.03746873145</v>
      </c>
      <c r="BO334" s="45" t="n">
        <v>69.5558973259153</v>
      </c>
      <c r="BP334" s="45" t="n">
        <v>256</v>
      </c>
      <c r="BQ334" s="45" t="n">
        <v>384000</v>
      </c>
      <c r="BR334" s="0" t="n">
        <f aca="false">AJ334*0.1</f>
        <v>1.362E-006</v>
      </c>
      <c r="BS334" s="0" t="n">
        <f aca="false">((((BJ334/R334)^2)+((BM334/AD334)^2))^(1/2))*AK334</f>
        <v>0.0103590859530523</v>
      </c>
      <c r="BT334" s="0" t="n">
        <f aca="false">((((BJ334/R334)^2)+((BN334/AE334)^2))^(1/2))*AL334</f>
        <v>0.055994170083393</v>
      </c>
      <c r="BU334" s="0" t="n">
        <f aca="false">((((BJ334/R334)^2)+((BO334/AF334)^2))^(1/2))*AM334</f>
        <v>0.00383981636785379</v>
      </c>
      <c r="BV334" s="0" t="n">
        <f aca="false">((((BJ334/R334)^2)+((BP334/AG334)^2))^(1/2))*AN334</f>
        <v>0.0144948611411633</v>
      </c>
      <c r="BW334" s="0" t="n">
        <f aca="false">((((BJ334/R334)^2)+((BQ334/AH334)^2))^(1/2))*AO334</f>
        <v>23.5828264752781</v>
      </c>
      <c r="BX334" s="46" t="n">
        <f aca="false">((((BL334/AI334)^2)+((BR334/AJ334)^2))^(1/2))*AP334</f>
        <v>5.83940275891375E-006</v>
      </c>
    </row>
    <row r="335" customFormat="false" ht="30" hidden="false" customHeight="true" outlineLevel="0" collapsed="false">
      <c r="A335" s="24" t="n">
        <v>4.69389194102342</v>
      </c>
      <c r="B335" s="24" t="n">
        <v>-74.1582006194147</v>
      </c>
      <c r="C335" s="47" t="n">
        <v>23</v>
      </c>
      <c r="D335" s="47" t="n">
        <v>34</v>
      </c>
      <c r="E335" s="47" t="n">
        <v>1938</v>
      </c>
      <c r="F335" s="27" t="s">
        <v>840</v>
      </c>
      <c r="G335" s="28" t="s">
        <v>841</v>
      </c>
      <c r="H335" s="27" t="s">
        <v>842</v>
      </c>
      <c r="I335" s="28" t="s">
        <v>64</v>
      </c>
      <c r="J335" s="28" t="s">
        <v>76</v>
      </c>
      <c r="K335" s="28" t="n">
        <v>586.08</v>
      </c>
      <c r="L335" s="28"/>
      <c r="M335" s="28" t="n">
        <v>2006</v>
      </c>
      <c r="N335" s="29" t="s">
        <v>67</v>
      </c>
      <c r="O335" s="29" t="s">
        <v>145</v>
      </c>
      <c r="P335" s="50" t="n">
        <v>-0.0720228740272761</v>
      </c>
      <c r="Q335" s="31" t="n">
        <v>162000</v>
      </c>
      <c r="R335" s="31" t="n">
        <v>121450.26520763</v>
      </c>
      <c r="S335" s="29" t="s">
        <v>69</v>
      </c>
      <c r="T335" s="29"/>
      <c r="U335" s="29"/>
      <c r="V335" s="48" t="n">
        <f aca="false">IF(S335="m3_año",R335,IF(OR(O335="CG1",O335="CG3",O335="HG2"),T335,R335))</f>
        <v>121450.26520763</v>
      </c>
      <c r="W335" s="28" t="n">
        <v>365</v>
      </c>
      <c r="X335" s="54"/>
      <c r="Y335" s="28"/>
      <c r="Z335" s="28" t="n">
        <v>8760</v>
      </c>
      <c r="AA335" s="32" t="s">
        <v>845</v>
      </c>
      <c r="AB335" s="32" t="s">
        <v>447</v>
      </c>
      <c r="AC335" s="33" t="s">
        <v>72</v>
      </c>
      <c r="AD335" s="33" t="n">
        <f aca="false">VLOOKUP($O335,Parámetros!$B$4:$H$25,3,0)</f>
        <v>196.356974196937</v>
      </c>
      <c r="AE335" s="33" t="n">
        <f aca="false">VLOOKUP($O335,Parámetros!$B$4:$H$25,4,0)</f>
        <v>1220.72799074218</v>
      </c>
      <c r="AF335" s="33" t="n">
        <f aca="false">VLOOKUP($O335,Parámetros!$B$4:$H$25,5,0)</f>
        <v>69.6558973259153</v>
      </c>
      <c r="AG335" s="33" t="n">
        <f aca="false">VLOOKUP($O335,Parámetros!$B$4:$H$25,6,0)</f>
        <v>640</v>
      </c>
      <c r="AH335" s="33" t="n">
        <f aca="false">VLOOKUP($O335,Parámetros!$B$4:$H$25,7,0)</f>
        <v>1920000</v>
      </c>
      <c r="AI335" s="2" t="n">
        <v>32831.976744186</v>
      </c>
      <c r="AJ335" s="2" t="n">
        <v>1.0442E-008</v>
      </c>
      <c r="AK335" s="34" t="n">
        <f aca="false">AD335*V335/1000000000</f>
        <v>0.0238476065915858</v>
      </c>
      <c r="AL335" s="34" t="n">
        <f aca="false">AE335*V335/1000000000</f>
        <v>0.148257738222015</v>
      </c>
      <c r="AM335" s="34" t="n">
        <f aca="false">AF335*V335/1000000000</f>
        <v>0.00845972720350786</v>
      </c>
      <c r="AN335" s="34" t="n">
        <f aca="false">AG335*V335/1000000000</f>
        <v>0.0777281697328832</v>
      </c>
      <c r="AO335" s="34" t="n">
        <f aca="false">AH335*V335/1000000000</f>
        <v>233.18450919865</v>
      </c>
      <c r="AP335" s="35" t="n">
        <f aca="false">AJ335*AI335*EXP(P335*4)</f>
        <v>0.000257018374924388</v>
      </c>
      <c r="AQ335" s="36" t="n">
        <f aca="false">AK335/W335</f>
        <v>6.5335908470098E-005</v>
      </c>
      <c r="AR335" s="37" t="n">
        <f aca="false">AL335/W335</f>
        <v>0.000406185584169904</v>
      </c>
      <c r="AS335" s="37" t="n">
        <f aca="false">AM335/W335</f>
        <v>2.31773348041311E-005</v>
      </c>
      <c r="AT335" s="37" t="n">
        <f aca="false">AN335/W335</f>
        <v>0.000212953889679132</v>
      </c>
      <c r="AU335" s="37" t="n">
        <f aca="false">AO335/W335</f>
        <v>0.638861669037396</v>
      </c>
      <c r="AV335" s="49" t="n">
        <f aca="false">AP335/W335</f>
        <v>7.04159931299693E-007</v>
      </c>
      <c r="AW335" s="39" t="n">
        <f aca="false">AK335*1000000</f>
        <v>23847.6065915858</v>
      </c>
      <c r="AX335" s="40" t="n">
        <f aca="false">AL335*1000000</f>
        <v>148257.738222015</v>
      </c>
      <c r="AY335" s="40" t="n">
        <f aca="false">AM335*1000000</f>
        <v>8459.72720350786</v>
      </c>
      <c r="AZ335" s="40" t="n">
        <f aca="false">AN335*1000000</f>
        <v>77728.1697328832</v>
      </c>
      <c r="BA335" s="40" t="n">
        <f aca="false">AO335*1000000</f>
        <v>233184509.19865</v>
      </c>
      <c r="BB335" s="41" t="n">
        <f aca="false">AP335*1000000</f>
        <v>257.018374924388</v>
      </c>
      <c r="BC335" s="39" t="n">
        <f aca="false">AQ335*1000000</f>
        <v>65.335908470098</v>
      </c>
      <c r="BD335" s="40" t="n">
        <f aca="false">AR335*1000000</f>
        <v>406.185584169904</v>
      </c>
      <c r="BE335" s="40" t="n">
        <f aca="false">AS335*1000000</f>
        <v>23.1773348041311</v>
      </c>
      <c r="BF335" s="40" t="n">
        <f aca="false">AT335*1000000</f>
        <v>212.953889679132</v>
      </c>
      <c r="BG335" s="40" t="n">
        <f aca="false">AU335*1000000</f>
        <v>638861.669037396</v>
      </c>
      <c r="BH335" s="41" t="n">
        <f aca="false">AV335*1000000</f>
        <v>0.704159931299693</v>
      </c>
      <c r="BI335" s="0" t="n">
        <v>0.1</v>
      </c>
      <c r="BJ335" s="0" t="n">
        <f aca="false">R335*BI335</f>
        <v>12145.026520763</v>
      </c>
      <c r="BK335" s="0" t="n">
        <v>0.1</v>
      </c>
      <c r="BL335" s="0" t="n">
        <f aca="false">AI335*BK335</f>
        <v>3283.1976744186</v>
      </c>
      <c r="BM335" s="45" t="n">
        <v>187.562005220738</v>
      </c>
      <c r="BN335" s="45" t="n">
        <v>1012.03746873145</v>
      </c>
      <c r="BO335" s="45" t="n">
        <v>69.5558973259153</v>
      </c>
      <c r="BP335" s="45" t="n">
        <v>256</v>
      </c>
      <c r="BQ335" s="45" t="n">
        <v>384000</v>
      </c>
      <c r="BR335" s="0" t="n">
        <f aca="false">AJ335*0.1</f>
        <v>1.0442E-009</v>
      </c>
      <c r="BS335" s="0" t="n">
        <f aca="false">((((BJ335/R335)^2)+((BM335/AD335)^2))^(1/2))*AK335</f>
        <v>0.0229039443353167</v>
      </c>
      <c r="BT335" s="0" t="n">
        <f aca="false">((((BJ335/R335)^2)+((BN335/AE335)^2))^(1/2))*AL335</f>
        <v>0.123803138665376</v>
      </c>
      <c r="BU335" s="0" t="n">
        <f aca="false">((((BJ335/R335)^2)+((BO335/AF335)^2))^(1/2))*AM335</f>
        <v>0.00848983595133191</v>
      </c>
      <c r="BV335" s="0" t="n">
        <f aca="false">((((BJ335/R335)^2)+((BP335/AG335)^2))^(1/2))*AN335</f>
        <v>0.0320481453894615</v>
      </c>
      <c r="BW335" s="0" t="n">
        <f aca="false">((((BJ335/R335)^2)+((BQ335/AH335)^2))^(1/2))*AO335</f>
        <v>52.1416413868106</v>
      </c>
      <c r="BX335" s="46" t="n">
        <f aca="false">((((BL335/AI335)^2)+((BR335/AJ335)^2))^(1/2))*AP335</f>
        <v>3.63478871597163E-005</v>
      </c>
    </row>
    <row r="336" customFormat="false" ht="45" hidden="false" customHeight="true" outlineLevel="0" collapsed="false">
      <c r="A336" s="24" t="n">
        <v>4.69389194102342</v>
      </c>
      <c r="B336" s="24" t="n">
        <v>-74.1582006194147</v>
      </c>
      <c r="C336" s="47" t="n">
        <v>23</v>
      </c>
      <c r="D336" s="47" t="n">
        <v>34</v>
      </c>
      <c r="E336" s="47" t="n">
        <v>1938</v>
      </c>
      <c r="F336" s="27" t="s">
        <v>840</v>
      </c>
      <c r="G336" s="28" t="s">
        <v>841</v>
      </c>
      <c r="H336" s="27" t="s">
        <v>842</v>
      </c>
      <c r="I336" s="28" t="s">
        <v>64</v>
      </c>
      <c r="J336" s="28" t="s">
        <v>76</v>
      </c>
      <c r="K336" s="28" t="n">
        <v>0.02</v>
      </c>
      <c r="L336" s="28"/>
      <c r="M336" s="28" t="n">
        <v>1992</v>
      </c>
      <c r="N336" s="29" t="s">
        <v>67</v>
      </c>
      <c r="O336" s="29" t="s">
        <v>415</v>
      </c>
      <c r="P336" s="50" t="n">
        <v>0.0119278052318739</v>
      </c>
      <c r="Q336" s="31" t="n">
        <v>63000</v>
      </c>
      <c r="R336" s="31" t="n">
        <v>66078.6663939221</v>
      </c>
      <c r="S336" s="29" t="s">
        <v>69</v>
      </c>
      <c r="T336" s="29"/>
      <c r="U336" s="29"/>
      <c r="V336" s="48" t="n">
        <f aca="false">IF(S336="m3_año",R336,IF(OR(O336="CG1",O336="CG3",O336="HG2"),T336,R336))</f>
        <v>66078.6663939221</v>
      </c>
      <c r="W336" s="28" t="n">
        <v>365</v>
      </c>
      <c r="X336" s="54"/>
      <c r="Y336" s="28"/>
      <c r="Z336" s="28" t="n">
        <v>8760</v>
      </c>
      <c r="AA336" s="32" t="s">
        <v>846</v>
      </c>
      <c r="AB336" s="32" t="s">
        <v>447</v>
      </c>
      <c r="AC336" s="33" t="s">
        <v>72</v>
      </c>
      <c r="AD336" s="33" t="n">
        <f aca="false">VLOOKUP($O336,Parámetros!$B$4:$H$25,3,0)</f>
        <v>196.356974196937</v>
      </c>
      <c r="AE336" s="33" t="n">
        <f aca="false">VLOOKUP($O336,Parámetros!$B$4:$H$25,4,0)</f>
        <v>1220.72799074218</v>
      </c>
      <c r="AF336" s="33" t="n">
        <f aca="false">VLOOKUP($O336,Parámetros!$B$4:$H$25,5,0)</f>
        <v>0.1</v>
      </c>
      <c r="AG336" s="33" t="n">
        <f aca="false">VLOOKUP($O336,Parámetros!$B$4:$H$25,6,0)</f>
        <v>640</v>
      </c>
      <c r="AH336" s="33" t="n">
        <f aca="false">VLOOKUP($O336,Parámetros!$B$4:$H$25,7,0)</f>
        <v>1920000</v>
      </c>
      <c r="AI336" s="2" t="n">
        <v>32831.976744186</v>
      </c>
      <c r="AJ336" s="2" t="n">
        <v>1.0442E-008</v>
      </c>
      <c r="AK336" s="34" t="n">
        <f aca="false">AD336*V336/1000000000</f>
        <v>0.0129750069920794</v>
      </c>
      <c r="AL336" s="34" t="n">
        <f aca="false">AE336*V336/1000000000</f>
        <v>0.0806640776579753</v>
      </c>
      <c r="AM336" s="34" t="n">
        <f aca="false">AF336*V336/1000000000</f>
        <v>6.60786663939221E-006</v>
      </c>
      <c r="AN336" s="34" t="n">
        <f aca="false">AG336*V336/1000000000</f>
        <v>0.0422903464921102</v>
      </c>
      <c r="AO336" s="34" t="n">
        <f aca="false">AH336*V336/1000000000</f>
        <v>126.87103947633</v>
      </c>
      <c r="AP336" s="35" t="n">
        <f aca="false">AJ336*AI336*EXP(P336*4)</f>
        <v>0.000359584895153389</v>
      </c>
      <c r="AQ336" s="36" t="n">
        <f aca="false">AK336/W336</f>
        <v>3.55479643618613E-005</v>
      </c>
      <c r="AR336" s="37" t="n">
        <f aca="false">AL336/W336</f>
        <v>0.000220997473035549</v>
      </c>
      <c r="AS336" s="37" t="n">
        <f aca="false">AM336/W336</f>
        <v>1.81037442175129E-008</v>
      </c>
      <c r="AT336" s="37" t="n">
        <f aca="false">AN336/W336</f>
        <v>0.000115863962992083</v>
      </c>
      <c r="AU336" s="37" t="n">
        <f aca="false">AO336/W336</f>
        <v>0.347591888976248</v>
      </c>
      <c r="AV336" s="49" t="n">
        <f aca="false">AP336/W336</f>
        <v>9.85164096310656E-007</v>
      </c>
      <c r="AW336" s="39" t="n">
        <f aca="false">AK336*1000000</f>
        <v>12975.0069920794</v>
      </c>
      <c r="AX336" s="40" t="n">
        <f aca="false">AL336*1000000</f>
        <v>80664.0776579753</v>
      </c>
      <c r="AY336" s="40" t="n">
        <f aca="false">AM336*1000000</f>
        <v>6.60786663939221</v>
      </c>
      <c r="AZ336" s="40" t="n">
        <f aca="false">AN336*1000000</f>
        <v>42290.3464921102</v>
      </c>
      <c r="BA336" s="40" t="n">
        <f aca="false">AO336*1000000</f>
        <v>126871039.47633</v>
      </c>
      <c r="BB336" s="41" t="n">
        <f aca="false">AP336*1000000</f>
        <v>359.584895153389</v>
      </c>
      <c r="BC336" s="39" t="n">
        <f aca="false">AQ336*1000000</f>
        <v>35.5479643618613</v>
      </c>
      <c r="BD336" s="40" t="n">
        <f aca="false">AR336*1000000</f>
        <v>220.997473035549</v>
      </c>
      <c r="BE336" s="40" t="n">
        <f aca="false">AS336*1000000</f>
        <v>0.0181037442175129</v>
      </c>
      <c r="BF336" s="40" t="n">
        <f aca="false">AT336*1000000</f>
        <v>115.863962992083</v>
      </c>
      <c r="BG336" s="40" t="n">
        <f aca="false">AU336*1000000</f>
        <v>347591.888976248</v>
      </c>
      <c r="BH336" s="41" t="n">
        <f aca="false">AV336*1000000</f>
        <v>0.985164096310656</v>
      </c>
      <c r="BI336" s="0" t="n">
        <v>0.1</v>
      </c>
      <c r="BJ336" s="0" t="n">
        <f aca="false">R336*BI336</f>
        <v>6607.86663939221</v>
      </c>
      <c r="BK336" s="0" t="n">
        <v>0.1</v>
      </c>
      <c r="BL336" s="0" t="n">
        <f aca="false">AI336*BK336</f>
        <v>3283.1976744186</v>
      </c>
      <c r="BM336" s="45" t="n">
        <v>187.562005220738</v>
      </c>
      <c r="BN336" s="45" t="n">
        <v>1012.03746873145</v>
      </c>
      <c r="BO336" s="45" t="n">
        <v>0</v>
      </c>
      <c r="BP336" s="45" t="n">
        <v>256</v>
      </c>
      <c r="BQ336" s="45" t="n">
        <v>384000</v>
      </c>
      <c r="BR336" s="0" t="n">
        <f aca="false">AJ336*0.1</f>
        <v>1.0442E-009</v>
      </c>
      <c r="BS336" s="0" t="n">
        <f aca="false">((((BJ336/R336)^2)+((BM336/AD336)^2))^(1/2))*AK336</f>
        <v>0.0124615791842937</v>
      </c>
      <c r="BT336" s="0" t="n">
        <f aca="false">((((BJ336/R336)^2)+((BN336/AE336)^2))^(1/2))*AL336</f>
        <v>0.0673588179029839</v>
      </c>
      <c r="BU336" s="0" t="n">
        <f aca="false">((((BJ336/R336)^2)+((BO336/AF336)^2))^(1/2))*AM336</f>
        <v>6.60786663939221E-007</v>
      </c>
      <c r="BV336" s="0" t="n">
        <f aca="false">((((BJ336/R336)^2)+((BP336/AG336)^2))^(1/2))*AN336</f>
        <v>0.017436756553094</v>
      </c>
      <c r="BW336" s="0" t="n">
        <f aca="false">((((BJ336/R336)^2)+((BQ336/AH336)^2))^(1/2))*AO336</f>
        <v>28.3692268645134</v>
      </c>
      <c r="BX336" s="46" t="n">
        <f aca="false">((((BL336/AI336)^2)+((BR336/AJ336)^2))^(1/2))*AP336</f>
        <v>5.08529835550431E-005</v>
      </c>
    </row>
    <row r="337" customFormat="false" ht="30" hidden="false" customHeight="true" outlineLevel="0" collapsed="false">
      <c r="A337" s="24" t="n">
        <v>4.64813888888889</v>
      </c>
      <c r="B337" s="24" t="n">
        <v>-74.1317222222222</v>
      </c>
      <c r="C337" s="47" t="n">
        <v>25</v>
      </c>
      <c r="D337" s="47" t="n">
        <v>29</v>
      </c>
      <c r="E337" s="47" t="n">
        <v>1873</v>
      </c>
      <c r="F337" s="27" t="s">
        <v>847</v>
      </c>
      <c r="G337" s="28" t="s">
        <v>848</v>
      </c>
      <c r="H337" s="27" t="s">
        <v>849</v>
      </c>
      <c r="I337" s="28" t="s">
        <v>64</v>
      </c>
      <c r="J337" s="28" t="s">
        <v>850</v>
      </c>
      <c r="K337" s="55"/>
      <c r="L337" s="55"/>
      <c r="M337" s="28" t="n">
        <v>1990</v>
      </c>
      <c r="N337" s="29" t="s">
        <v>67</v>
      </c>
      <c r="O337" s="29" t="s">
        <v>142</v>
      </c>
      <c r="P337" s="56" t="n">
        <v>0.00426891489573758</v>
      </c>
      <c r="Q337" s="31" t="n">
        <v>2903040</v>
      </c>
      <c r="R337" s="31" t="n">
        <v>2953036.973617</v>
      </c>
      <c r="S337" s="29" t="s">
        <v>69</v>
      </c>
      <c r="T337" s="29"/>
      <c r="U337" s="29"/>
      <c r="V337" s="48" t="n">
        <f aca="false">IF(S337="m3_año",R337,IF(OR(O337="CG1",O337="CG3",O337="HG2"),T337,R337))</f>
        <v>2953036.973617</v>
      </c>
      <c r="W337" s="28" t="n">
        <v>365</v>
      </c>
      <c r="X337" s="54"/>
      <c r="Y337" s="28"/>
      <c r="Z337" s="28" t="n">
        <v>8760</v>
      </c>
      <c r="AA337" s="32" t="s">
        <v>851</v>
      </c>
      <c r="AB337" s="32" t="s">
        <v>447</v>
      </c>
      <c r="AC337" s="33" t="s">
        <v>72</v>
      </c>
      <c r="AD337" s="33" t="n">
        <f aca="false">VLOOKUP($O337,Parámetros!$B$4:$H$25,3,0)</f>
        <v>30.4</v>
      </c>
      <c r="AE337" s="33" t="n">
        <f aca="false">VLOOKUP($O337,Parámetros!$B$4:$H$25,4,0)</f>
        <v>1504</v>
      </c>
      <c r="AF337" s="33" t="n">
        <f aca="false">VLOOKUP($O337,Parámetros!$B$4:$H$25,5,0)</f>
        <v>9.6</v>
      </c>
      <c r="AG337" s="33" t="n">
        <f aca="false">VLOOKUP($O337,Parámetros!$B$4:$H$25,6,0)</f>
        <v>640</v>
      </c>
      <c r="AH337" s="33" t="n">
        <f aca="false">VLOOKUP($O337,Parámetros!$B$4:$H$25,7,0)</f>
        <v>1920000</v>
      </c>
      <c r="AI337" s="51" t="n">
        <v>2903040</v>
      </c>
      <c r="AJ337" s="52" t="n">
        <v>8.8E-008</v>
      </c>
      <c r="AK337" s="34" t="n">
        <f aca="false">AD337*V337/1000000000</f>
        <v>0.0897723239979568</v>
      </c>
      <c r="AL337" s="34" t="n">
        <f aca="false">AE337*V337/1000000000</f>
        <v>4.44136760831997</v>
      </c>
      <c r="AM337" s="34" t="n">
        <f aca="false">AF337*V337/1000000000</f>
        <v>0.0283491549467232</v>
      </c>
      <c r="AN337" s="34" t="n">
        <f aca="false">AG337*V337/1000000000</f>
        <v>1.88994366311488</v>
      </c>
      <c r="AO337" s="34" t="n">
        <f aca="false">AH337*V337/1000000000</f>
        <v>5669.83098934464</v>
      </c>
      <c r="AP337" s="35" t="n">
        <f aca="false">AJ337*AI337*EXP(P337*4)</f>
        <v>0.259867253678296</v>
      </c>
      <c r="AQ337" s="36" t="n">
        <f aca="false">AK337/W337</f>
        <v>0.000245951572597142</v>
      </c>
      <c r="AR337" s="37" t="n">
        <f aca="false">AL337/W337</f>
        <v>0.0121681304337533</v>
      </c>
      <c r="AS337" s="37" t="n">
        <f aca="false">AM337/W337</f>
        <v>7.76689176622554E-005</v>
      </c>
      <c r="AT337" s="37" t="n">
        <f aca="false">AN337/W337</f>
        <v>0.00517792784415036</v>
      </c>
      <c r="AU337" s="37" t="n">
        <f aca="false">AO337/W337</f>
        <v>15.5337835324511</v>
      </c>
      <c r="AV337" s="49" t="n">
        <f aca="false">AP337/W337</f>
        <v>0.000711965078570674</v>
      </c>
      <c r="AW337" s="39" t="n">
        <f aca="false">AK337*1000000</f>
        <v>89772.3239979568</v>
      </c>
      <c r="AX337" s="40" t="n">
        <f aca="false">AL337*1000000</f>
        <v>4441367.60831997</v>
      </c>
      <c r="AY337" s="40" t="n">
        <f aca="false">AM337*1000000</f>
        <v>28349.1549467232</v>
      </c>
      <c r="AZ337" s="40" t="n">
        <f aca="false">AN337*1000000</f>
        <v>1889943.66311488</v>
      </c>
      <c r="BA337" s="40" t="n">
        <f aca="false">AO337*1000000</f>
        <v>5669830989.34464</v>
      </c>
      <c r="BB337" s="41" t="n">
        <f aca="false">AP337*1000000</f>
        <v>259867.253678296</v>
      </c>
      <c r="BC337" s="39" t="n">
        <f aca="false">AQ337*1000000</f>
        <v>245.951572597142</v>
      </c>
      <c r="BD337" s="40" t="n">
        <f aca="false">AR337*1000000</f>
        <v>12168.1304337533</v>
      </c>
      <c r="BE337" s="40" t="n">
        <f aca="false">AS337*1000000</f>
        <v>77.6689176622554</v>
      </c>
      <c r="BF337" s="40" t="n">
        <f aca="false">AT337*1000000</f>
        <v>5177.92784415036</v>
      </c>
      <c r="BG337" s="40" t="n">
        <f aca="false">AU337*1000000</f>
        <v>15533783.5324511</v>
      </c>
      <c r="BH337" s="41" t="n">
        <f aca="false">AV337*1000000</f>
        <v>711.965078570674</v>
      </c>
      <c r="BI337" s="0" t="n">
        <v>0.1</v>
      </c>
      <c r="BJ337" s="0" t="n">
        <f aca="false">R337*BI337</f>
        <v>295303.6973617</v>
      </c>
      <c r="BK337" s="0" t="n">
        <v>0.1</v>
      </c>
      <c r="BL337" s="0" t="n">
        <f aca="false">AI337*BK337</f>
        <v>290304</v>
      </c>
      <c r="BM337" s="45" t="n">
        <v>12.16</v>
      </c>
      <c r="BN337" s="45" t="n">
        <v>601.6</v>
      </c>
      <c r="BO337" s="45" t="n">
        <v>1.92</v>
      </c>
      <c r="BP337" s="45" t="n">
        <v>256</v>
      </c>
      <c r="BQ337" s="45" t="n">
        <v>384000</v>
      </c>
      <c r="BR337" s="0" t="n">
        <f aca="false">AJ337*0.1</f>
        <v>8.8E-009</v>
      </c>
      <c r="BS337" s="0" t="n">
        <f aca="false">((((BJ337/R337)^2)+((BM337/AD337)^2))^(1/2))*AK337</f>
        <v>0.0370140774100747</v>
      </c>
      <c r="BT337" s="0" t="n">
        <f aca="false">((((BJ337/R337)^2)+((BN337/AE337)^2))^(1/2))*AL337</f>
        <v>1.83122277713001</v>
      </c>
      <c r="BU337" s="0" t="n">
        <f aca="false">((((BJ337/R337)^2)+((BO337/AF337)^2))^(1/2))*AM337</f>
        <v>0.00633906375655475</v>
      </c>
      <c r="BV337" s="0" t="n">
        <f aca="false">((((BJ337/R337)^2)+((BP337/AG337)^2))^(1/2))*AN337</f>
        <v>0.779243734948941</v>
      </c>
      <c r="BW337" s="0" t="n">
        <f aca="false">((((BJ337/R337)^2)+((BQ337/AH337)^2))^(1/2))*AO337</f>
        <v>1267.81275131095</v>
      </c>
      <c r="BX337" s="46" t="n">
        <f aca="false">((((BL337/AI337)^2)+((BR337/AJ337)^2))^(1/2))*AP337</f>
        <v>0.0367507794568496</v>
      </c>
    </row>
    <row r="338" customFormat="false" ht="60" hidden="false" customHeight="true" outlineLevel="0" collapsed="false">
      <c r="A338" s="24" t="n">
        <v>4.65327867450205</v>
      </c>
      <c r="B338" s="24" t="n">
        <v>-74.1336022824645</v>
      </c>
      <c r="C338" s="47" t="n">
        <v>25</v>
      </c>
      <c r="D338" s="47" t="n">
        <v>30</v>
      </c>
      <c r="E338" s="47" t="n">
        <v>1886</v>
      </c>
      <c r="F338" s="27" t="s">
        <v>852</v>
      </c>
      <c r="G338" s="28" t="s">
        <v>853</v>
      </c>
      <c r="H338" s="27" t="s">
        <v>854</v>
      </c>
      <c r="I338" s="28" t="s">
        <v>64</v>
      </c>
      <c r="J338" s="28" t="s">
        <v>76</v>
      </c>
      <c r="K338" s="28" t="n">
        <v>252</v>
      </c>
      <c r="L338" s="28"/>
      <c r="M338" s="28" t="n">
        <v>2006</v>
      </c>
      <c r="N338" s="29" t="s">
        <v>67</v>
      </c>
      <c r="O338" s="29" t="s">
        <v>415</v>
      </c>
      <c r="P338" s="50" t="n">
        <v>0.00842863539816588</v>
      </c>
      <c r="Q338" s="31" t="n">
        <v>17484</v>
      </c>
      <c r="R338" s="31" t="n">
        <v>18083.5144359532</v>
      </c>
      <c r="S338" s="29" t="s">
        <v>69</v>
      </c>
      <c r="T338" s="29"/>
      <c r="U338" s="29"/>
      <c r="V338" s="48" t="n">
        <f aca="false">IF(S338="m3_año",R338,IF(OR(O338="CG1",O338="CG3",O338="HG2"),T338,R338))</f>
        <v>18083.5144359532</v>
      </c>
      <c r="W338" s="28" t="n">
        <v>365</v>
      </c>
      <c r="X338" s="54"/>
      <c r="Y338" s="28"/>
      <c r="Z338" s="28" t="n">
        <v>8760</v>
      </c>
      <c r="AA338" s="32" t="s">
        <v>855</v>
      </c>
      <c r="AB338" s="32" t="s">
        <v>447</v>
      </c>
      <c r="AC338" s="33" t="s">
        <v>72</v>
      </c>
      <c r="AD338" s="33" t="n">
        <f aca="false">VLOOKUP($O338,Parámetros!$B$4:$H$25,3,0)</f>
        <v>196.356974196937</v>
      </c>
      <c r="AE338" s="33" t="n">
        <f aca="false">VLOOKUP($O338,Parámetros!$B$4:$H$25,4,0)</f>
        <v>1220.72799074218</v>
      </c>
      <c r="AF338" s="33" t="n">
        <f aca="false">VLOOKUP($O338,Parámetros!$B$4:$H$25,5,0)</f>
        <v>0.1</v>
      </c>
      <c r="AG338" s="33" t="n">
        <f aca="false">VLOOKUP($O338,Parámetros!$B$4:$H$25,6,0)</f>
        <v>640</v>
      </c>
      <c r="AH338" s="33" t="n">
        <f aca="false">VLOOKUP($O338,Parámetros!$B$4:$H$25,7,0)</f>
        <v>1920000</v>
      </c>
      <c r="AI338" s="2" t="n">
        <v>1040783.64285714</v>
      </c>
      <c r="AJ338" s="2" t="n">
        <v>9.9E-012</v>
      </c>
      <c r="AK338" s="34" t="n">
        <f aca="false">AD338*V338/1000000000</f>
        <v>0.0035508241774904</v>
      </c>
      <c r="AL338" s="34" t="n">
        <f aca="false">AE338*V338/1000000000</f>
        <v>0.0220750522429584</v>
      </c>
      <c r="AM338" s="34" t="n">
        <f aca="false">AF338*V338/1000000000</f>
        <v>1.80835144359532E-006</v>
      </c>
      <c r="AN338" s="34" t="n">
        <f aca="false">AG338*V338/1000000000</f>
        <v>0.01157344923901</v>
      </c>
      <c r="AO338" s="34" t="n">
        <f aca="false">AH338*V338/1000000000</f>
        <v>34.7203477170301</v>
      </c>
      <c r="AP338" s="35" t="n">
        <f aca="false">AJ338*AI338*EXP(P338*4)</f>
        <v>1.06570669011713E-005</v>
      </c>
      <c r="AQ338" s="36" t="n">
        <f aca="false">AK338/W338</f>
        <v>9.72828541778192E-006</v>
      </c>
      <c r="AR338" s="37" t="n">
        <f aca="false">AL338/W338</f>
        <v>6.04795951861873E-005</v>
      </c>
      <c r="AS338" s="37" t="n">
        <f aca="false">AM338/W338</f>
        <v>4.95438751669951E-009</v>
      </c>
      <c r="AT338" s="37" t="n">
        <f aca="false">AN338/W338</f>
        <v>3.17080801068768E-005</v>
      </c>
      <c r="AU338" s="37" t="n">
        <f aca="false">AO338/W338</f>
        <v>0.0951242403206305</v>
      </c>
      <c r="AV338" s="49" t="n">
        <f aca="false">AP338/W338</f>
        <v>2.91974435648529E-008</v>
      </c>
      <c r="AW338" s="39" t="n">
        <f aca="false">AK338*1000000</f>
        <v>3550.8241774904</v>
      </c>
      <c r="AX338" s="40" t="n">
        <f aca="false">AL338*1000000</f>
        <v>22075.0522429584</v>
      </c>
      <c r="AY338" s="40" t="n">
        <f aca="false">AM338*1000000</f>
        <v>1.80835144359532</v>
      </c>
      <c r="AZ338" s="40" t="n">
        <f aca="false">AN338*1000000</f>
        <v>11573.44923901</v>
      </c>
      <c r="BA338" s="40" t="n">
        <f aca="false">AO338*1000000</f>
        <v>34720347.7170301</v>
      </c>
      <c r="BB338" s="41" t="n">
        <f aca="false">AP338*1000000</f>
        <v>10.6570669011713</v>
      </c>
      <c r="BC338" s="39" t="n">
        <f aca="false">AQ338*1000000</f>
        <v>9.72828541778192</v>
      </c>
      <c r="BD338" s="40" t="n">
        <f aca="false">AR338*1000000</f>
        <v>60.4795951861873</v>
      </c>
      <c r="BE338" s="40" t="n">
        <f aca="false">AS338*1000000</f>
        <v>0.00495438751669951</v>
      </c>
      <c r="BF338" s="40" t="n">
        <f aca="false">AT338*1000000</f>
        <v>31.7080801068768</v>
      </c>
      <c r="BG338" s="40" t="n">
        <f aca="false">AU338*1000000</f>
        <v>95124.2403206305</v>
      </c>
      <c r="BH338" s="41" t="n">
        <f aca="false">AV338*1000000</f>
        <v>0.0291974435648529</v>
      </c>
      <c r="BI338" s="0" t="n">
        <v>0.1</v>
      </c>
      <c r="BJ338" s="0" t="n">
        <f aca="false">R338*BI338</f>
        <v>1808.35144359532</v>
      </c>
      <c r="BK338" s="0" t="n">
        <v>0.1</v>
      </c>
      <c r="BL338" s="0" t="n">
        <f aca="false">AI338*BK338</f>
        <v>104078.364285714</v>
      </c>
      <c r="BM338" s="45" t="n">
        <v>187.562005220738</v>
      </c>
      <c r="BN338" s="45" t="n">
        <v>1012.03746873145</v>
      </c>
      <c r="BO338" s="45" t="n">
        <v>0</v>
      </c>
      <c r="BP338" s="45" t="n">
        <v>256</v>
      </c>
      <c r="BQ338" s="45" t="n">
        <v>384000</v>
      </c>
      <c r="BR338" s="0" t="n">
        <f aca="false">AJ338*0.1</f>
        <v>9.9E-013</v>
      </c>
      <c r="BS338" s="0" t="n">
        <f aca="false">((((BJ338/R338)^2)+((BM338/AD338)^2))^(1/2))*AK338</f>
        <v>0.00341031620902501</v>
      </c>
      <c r="BT338" s="0" t="n">
        <f aca="false">((((BJ338/R338)^2)+((BN338/AE338)^2))^(1/2))*AL338</f>
        <v>0.018433848962324</v>
      </c>
      <c r="BU338" s="0" t="n">
        <f aca="false">((((BJ338/R338)^2)+((BO338/AF338)^2))^(1/2))*AM338</f>
        <v>1.80835144359532E-007</v>
      </c>
      <c r="BV338" s="0" t="n">
        <f aca="false">((((BJ338/R338)^2)+((BP338/AG338)^2))^(1/2))*AN338</f>
        <v>0.00477185536651628</v>
      </c>
      <c r="BW338" s="0" t="n">
        <f aca="false">((((BJ338/R338)^2)+((BQ338/AH338)^2))^(1/2))*AO338</f>
        <v>7.7637057697709</v>
      </c>
      <c r="BX338" s="46" t="n">
        <f aca="false">((((BL338/AI338)^2)+((BR338/AJ338)^2))^(1/2))*AP338</f>
        <v>1.50713685467539E-006</v>
      </c>
    </row>
    <row r="339" customFormat="false" ht="60" hidden="false" customHeight="true" outlineLevel="0" collapsed="false">
      <c r="A339" s="24" t="n">
        <v>4.65327867450205</v>
      </c>
      <c r="B339" s="24" t="n">
        <v>-74.1336022824645</v>
      </c>
      <c r="C339" s="47" t="n">
        <v>25</v>
      </c>
      <c r="D339" s="47" t="n">
        <v>30</v>
      </c>
      <c r="E339" s="47" t="n">
        <v>1886</v>
      </c>
      <c r="F339" s="27" t="s">
        <v>852</v>
      </c>
      <c r="G339" s="28" t="s">
        <v>853</v>
      </c>
      <c r="H339" s="27" t="s">
        <v>854</v>
      </c>
      <c r="I339" s="28" t="s">
        <v>64</v>
      </c>
      <c r="J339" s="28" t="s">
        <v>76</v>
      </c>
      <c r="K339" s="28" t="n">
        <v>252</v>
      </c>
      <c r="L339" s="28"/>
      <c r="M339" s="28" t="n">
        <v>2006</v>
      </c>
      <c r="N339" s="29" t="s">
        <v>67</v>
      </c>
      <c r="O339" s="29" t="s">
        <v>415</v>
      </c>
      <c r="P339" s="50" t="n">
        <v>0.00842863539816588</v>
      </c>
      <c r="Q339" s="31" t="n">
        <v>17484</v>
      </c>
      <c r="R339" s="31" t="n">
        <v>18083.5144359532</v>
      </c>
      <c r="S339" s="29" t="s">
        <v>69</v>
      </c>
      <c r="T339" s="29"/>
      <c r="U339" s="29"/>
      <c r="V339" s="48" t="n">
        <f aca="false">IF(S339="m3_año",R339,IF(OR(O339="CG1",O339="CG3",O339="HG2"),T339,R339))</f>
        <v>18083.5144359532</v>
      </c>
      <c r="W339" s="28" t="n">
        <v>365</v>
      </c>
      <c r="X339" s="54"/>
      <c r="Y339" s="28"/>
      <c r="Z339" s="28" t="n">
        <v>8760</v>
      </c>
      <c r="AA339" s="32" t="s">
        <v>855</v>
      </c>
      <c r="AB339" s="32" t="s">
        <v>447</v>
      </c>
      <c r="AC339" s="33" t="s">
        <v>72</v>
      </c>
      <c r="AD339" s="33" t="n">
        <f aca="false">VLOOKUP($O339,Parámetros!$B$4:$H$25,3,0)</f>
        <v>196.356974196937</v>
      </c>
      <c r="AE339" s="33" t="n">
        <f aca="false">VLOOKUP($O339,Parámetros!$B$4:$H$25,4,0)</f>
        <v>1220.72799074218</v>
      </c>
      <c r="AF339" s="33" t="n">
        <f aca="false">VLOOKUP($O339,Parámetros!$B$4:$H$25,5,0)</f>
        <v>0.1</v>
      </c>
      <c r="AG339" s="33" t="n">
        <f aca="false">VLOOKUP($O339,Parámetros!$B$4:$H$25,6,0)</f>
        <v>640</v>
      </c>
      <c r="AH339" s="33" t="n">
        <f aca="false">VLOOKUP($O339,Parámetros!$B$4:$H$25,7,0)</f>
        <v>1920000</v>
      </c>
      <c r="AI339" s="2" t="n">
        <v>1040783.64285714</v>
      </c>
      <c r="AJ339" s="2" t="n">
        <v>9.9E-012</v>
      </c>
      <c r="AK339" s="34" t="n">
        <f aca="false">AD339*V339/1000000000</f>
        <v>0.0035508241774904</v>
      </c>
      <c r="AL339" s="34" t="n">
        <f aca="false">AE339*V339/1000000000</f>
        <v>0.0220750522429584</v>
      </c>
      <c r="AM339" s="34" t="n">
        <f aca="false">AF339*V339/1000000000</f>
        <v>1.80835144359532E-006</v>
      </c>
      <c r="AN339" s="34" t="n">
        <f aca="false">AG339*V339/1000000000</f>
        <v>0.01157344923901</v>
      </c>
      <c r="AO339" s="34" t="n">
        <f aca="false">AH339*V339/1000000000</f>
        <v>34.7203477170301</v>
      </c>
      <c r="AP339" s="35" t="n">
        <f aca="false">AJ339*AI339*EXP(P339*4)</f>
        <v>1.06570669011713E-005</v>
      </c>
      <c r="AQ339" s="36" t="n">
        <f aca="false">AK339/W339</f>
        <v>9.72828541778192E-006</v>
      </c>
      <c r="AR339" s="37" t="n">
        <f aca="false">AL339/W339</f>
        <v>6.04795951861873E-005</v>
      </c>
      <c r="AS339" s="37" t="n">
        <f aca="false">AM339/W339</f>
        <v>4.95438751669951E-009</v>
      </c>
      <c r="AT339" s="37" t="n">
        <f aca="false">AN339/W339</f>
        <v>3.17080801068768E-005</v>
      </c>
      <c r="AU339" s="37" t="n">
        <f aca="false">AO339/W339</f>
        <v>0.0951242403206305</v>
      </c>
      <c r="AV339" s="49" t="n">
        <f aca="false">AP339/W339</f>
        <v>2.91974435648529E-008</v>
      </c>
      <c r="AW339" s="39" t="n">
        <f aca="false">AK339*1000000</f>
        <v>3550.8241774904</v>
      </c>
      <c r="AX339" s="40" t="n">
        <f aca="false">AL339*1000000</f>
        <v>22075.0522429584</v>
      </c>
      <c r="AY339" s="40" t="n">
        <f aca="false">AM339*1000000</f>
        <v>1.80835144359532</v>
      </c>
      <c r="AZ339" s="40" t="n">
        <f aca="false">AN339*1000000</f>
        <v>11573.44923901</v>
      </c>
      <c r="BA339" s="40" t="n">
        <f aca="false">AO339*1000000</f>
        <v>34720347.7170301</v>
      </c>
      <c r="BB339" s="41" t="n">
        <f aca="false">AP339*1000000</f>
        <v>10.6570669011713</v>
      </c>
      <c r="BC339" s="39" t="n">
        <f aca="false">AQ339*1000000</f>
        <v>9.72828541778192</v>
      </c>
      <c r="BD339" s="40" t="n">
        <f aca="false">AR339*1000000</f>
        <v>60.4795951861873</v>
      </c>
      <c r="BE339" s="40" t="n">
        <f aca="false">AS339*1000000</f>
        <v>0.00495438751669951</v>
      </c>
      <c r="BF339" s="40" t="n">
        <f aca="false">AT339*1000000</f>
        <v>31.7080801068768</v>
      </c>
      <c r="BG339" s="40" t="n">
        <f aca="false">AU339*1000000</f>
        <v>95124.2403206305</v>
      </c>
      <c r="BH339" s="41" t="n">
        <f aca="false">AV339*1000000</f>
        <v>0.0291974435648529</v>
      </c>
      <c r="BI339" s="0" t="n">
        <v>0.1</v>
      </c>
      <c r="BJ339" s="0" t="n">
        <f aca="false">R339*BI339</f>
        <v>1808.35144359532</v>
      </c>
      <c r="BK339" s="0" t="n">
        <v>0.1</v>
      </c>
      <c r="BL339" s="0" t="n">
        <f aca="false">AI339*BK339</f>
        <v>104078.364285714</v>
      </c>
      <c r="BM339" s="45" t="n">
        <v>187.562005220738</v>
      </c>
      <c r="BN339" s="45" t="n">
        <v>1012.03746873145</v>
      </c>
      <c r="BO339" s="45" t="n">
        <v>0</v>
      </c>
      <c r="BP339" s="45" t="n">
        <v>256</v>
      </c>
      <c r="BQ339" s="45" t="n">
        <v>384000</v>
      </c>
      <c r="BR339" s="0" t="n">
        <f aca="false">AJ339*0.1</f>
        <v>9.9E-013</v>
      </c>
      <c r="BS339" s="0" t="n">
        <f aca="false">((((BJ339/R339)^2)+((BM339/AD339)^2))^(1/2))*AK339</f>
        <v>0.00341031620902501</v>
      </c>
      <c r="BT339" s="0" t="n">
        <f aca="false">((((BJ339/R339)^2)+((BN339/AE339)^2))^(1/2))*AL339</f>
        <v>0.018433848962324</v>
      </c>
      <c r="BU339" s="0" t="n">
        <f aca="false">((((BJ339/R339)^2)+((BO339/AF339)^2))^(1/2))*AM339</f>
        <v>1.80835144359532E-007</v>
      </c>
      <c r="BV339" s="0" t="n">
        <f aca="false">((((BJ339/R339)^2)+((BP339/AG339)^2))^(1/2))*AN339</f>
        <v>0.00477185536651628</v>
      </c>
      <c r="BW339" s="0" t="n">
        <f aca="false">((((BJ339/R339)^2)+((BQ339/AH339)^2))^(1/2))*AO339</f>
        <v>7.7637057697709</v>
      </c>
      <c r="BX339" s="46" t="n">
        <f aca="false">((((BL339/AI339)^2)+((BR339/AJ339)^2))^(1/2))*AP339</f>
        <v>1.50713685467539E-006</v>
      </c>
    </row>
    <row r="340" customFormat="false" ht="60" hidden="false" customHeight="true" outlineLevel="0" collapsed="false">
      <c r="A340" s="24" t="n">
        <v>4.65327867450205</v>
      </c>
      <c r="B340" s="24" t="n">
        <v>-74.1336022824645</v>
      </c>
      <c r="C340" s="47" t="n">
        <v>25</v>
      </c>
      <c r="D340" s="47" t="n">
        <v>30</v>
      </c>
      <c r="E340" s="47" t="n">
        <v>1886</v>
      </c>
      <c r="F340" s="27" t="s">
        <v>852</v>
      </c>
      <c r="G340" s="28" t="s">
        <v>853</v>
      </c>
      <c r="H340" s="27" t="s">
        <v>854</v>
      </c>
      <c r="I340" s="28" t="s">
        <v>64</v>
      </c>
      <c r="J340" s="28" t="s">
        <v>76</v>
      </c>
      <c r="K340" s="28" t="n">
        <v>252</v>
      </c>
      <c r="L340" s="28"/>
      <c r="M340" s="28" t="n">
        <v>2006</v>
      </c>
      <c r="N340" s="29" t="s">
        <v>67</v>
      </c>
      <c r="O340" s="29" t="s">
        <v>415</v>
      </c>
      <c r="P340" s="50" t="n">
        <v>0.00842863539816588</v>
      </c>
      <c r="Q340" s="31" t="n">
        <v>17484</v>
      </c>
      <c r="R340" s="31" t="n">
        <v>18083.5144359532</v>
      </c>
      <c r="S340" s="29" t="s">
        <v>69</v>
      </c>
      <c r="T340" s="29"/>
      <c r="U340" s="29"/>
      <c r="V340" s="48" t="n">
        <f aca="false">IF(S340="m3_año",R340,IF(OR(O340="CG1",O340="CG3",O340="HG2"),T340,R340))</f>
        <v>18083.5144359532</v>
      </c>
      <c r="W340" s="28" t="n">
        <v>365</v>
      </c>
      <c r="X340" s="54"/>
      <c r="Y340" s="28"/>
      <c r="Z340" s="28" t="n">
        <v>8760</v>
      </c>
      <c r="AA340" s="32" t="s">
        <v>855</v>
      </c>
      <c r="AB340" s="32" t="s">
        <v>447</v>
      </c>
      <c r="AC340" s="33" t="s">
        <v>72</v>
      </c>
      <c r="AD340" s="33" t="n">
        <f aca="false">VLOOKUP($O340,Parámetros!$B$4:$H$25,3,0)</f>
        <v>196.356974196937</v>
      </c>
      <c r="AE340" s="33" t="n">
        <f aca="false">VLOOKUP($O340,Parámetros!$B$4:$H$25,4,0)</f>
        <v>1220.72799074218</v>
      </c>
      <c r="AF340" s="33" t="n">
        <f aca="false">VLOOKUP($O340,Parámetros!$B$4:$H$25,5,0)</f>
        <v>0.1</v>
      </c>
      <c r="AG340" s="33" t="n">
        <f aca="false">VLOOKUP($O340,Parámetros!$B$4:$H$25,6,0)</f>
        <v>640</v>
      </c>
      <c r="AH340" s="33" t="n">
        <f aca="false">VLOOKUP($O340,Parámetros!$B$4:$H$25,7,0)</f>
        <v>1920000</v>
      </c>
      <c r="AI340" s="2" t="n">
        <v>1040783.64285714</v>
      </c>
      <c r="AJ340" s="2" t="n">
        <v>9.9E-012</v>
      </c>
      <c r="AK340" s="34" t="n">
        <f aca="false">AD340*V340/1000000000</f>
        <v>0.0035508241774904</v>
      </c>
      <c r="AL340" s="34" t="n">
        <f aca="false">AE340*V340/1000000000</f>
        <v>0.0220750522429584</v>
      </c>
      <c r="AM340" s="34" t="n">
        <f aca="false">AF340*V340/1000000000</f>
        <v>1.80835144359532E-006</v>
      </c>
      <c r="AN340" s="34" t="n">
        <f aca="false">AG340*V340/1000000000</f>
        <v>0.01157344923901</v>
      </c>
      <c r="AO340" s="34" t="n">
        <f aca="false">AH340*V340/1000000000</f>
        <v>34.7203477170301</v>
      </c>
      <c r="AP340" s="35" t="n">
        <f aca="false">AJ340*AI340*EXP(P340*4)</f>
        <v>1.06570669011713E-005</v>
      </c>
      <c r="AQ340" s="36" t="n">
        <f aca="false">AK340/W340</f>
        <v>9.72828541778192E-006</v>
      </c>
      <c r="AR340" s="37" t="n">
        <f aca="false">AL340/W340</f>
        <v>6.04795951861873E-005</v>
      </c>
      <c r="AS340" s="37" t="n">
        <f aca="false">AM340/W340</f>
        <v>4.95438751669951E-009</v>
      </c>
      <c r="AT340" s="37" t="n">
        <f aca="false">AN340/W340</f>
        <v>3.17080801068768E-005</v>
      </c>
      <c r="AU340" s="37" t="n">
        <f aca="false">AO340/W340</f>
        <v>0.0951242403206305</v>
      </c>
      <c r="AV340" s="49" t="n">
        <f aca="false">AP340/W340</f>
        <v>2.91974435648529E-008</v>
      </c>
      <c r="AW340" s="39" t="n">
        <f aca="false">AK340*1000000</f>
        <v>3550.8241774904</v>
      </c>
      <c r="AX340" s="40" t="n">
        <f aca="false">AL340*1000000</f>
        <v>22075.0522429584</v>
      </c>
      <c r="AY340" s="40" t="n">
        <f aca="false">AM340*1000000</f>
        <v>1.80835144359532</v>
      </c>
      <c r="AZ340" s="40" t="n">
        <f aca="false">AN340*1000000</f>
        <v>11573.44923901</v>
      </c>
      <c r="BA340" s="40" t="n">
        <f aca="false">AO340*1000000</f>
        <v>34720347.7170301</v>
      </c>
      <c r="BB340" s="41" t="n">
        <f aca="false">AP340*1000000</f>
        <v>10.6570669011713</v>
      </c>
      <c r="BC340" s="39" t="n">
        <f aca="false">AQ340*1000000</f>
        <v>9.72828541778192</v>
      </c>
      <c r="BD340" s="40" t="n">
        <f aca="false">AR340*1000000</f>
        <v>60.4795951861873</v>
      </c>
      <c r="BE340" s="40" t="n">
        <f aca="false">AS340*1000000</f>
        <v>0.00495438751669951</v>
      </c>
      <c r="BF340" s="40" t="n">
        <f aca="false">AT340*1000000</f>
        <v>31.7080801068768</v>
      </c>
      <c r="BG340" s="40" t="n">
        <f aca="false">AU340*1000000</f>
        <v>95124.2403206305</v>
      </c>
      <c r="BH340" s="41" t="n">
        <f aca="false">AV340*1000000</f>
        <v>0.0291974435648529</v>
      </c>
      <c r="BI340" s="0" t="n">
        <v>0.1</v>
      </c>
      <c r="BJ340" s="0" t="n">
        <f aca="false">R340*BI340</f>
        <v>1808.35144359532</v>
      </c>
      <c r="BK340" s="0" t="n">
        <v>0.1</v>
      </c>
      <c r="BL340" s="0" t="n">
        <f aca="false">AI340*BK340</f>
        <v>104078.364285714</v>
      </c>
      <c r="BM340" s="45" t="n">
        <v>187.562005220738</v>
      </c>
      <c r="BN340" s="45" t="n">
        <v>1012.03746873145</v>
      </c>
      <c r="BO340" s="45" t="n">
        <v>0</v>
      </c>
      <c r="BP340" s="45" t="n">
        <v>256</v>
      </c>
      <c r="BQ340" s="45" t="n">
        <v>384000</v>
      </c>
      <c r="BR340" s="0" t="n">
        <f aca="false">AJ340*0.1</f>
        <v>9.9E-013</v>
      </c>
      <c r="BS340" s="0" t="n">
        <f aca="false">((((BJ340/R340)^2)+((BM340/AD340)^2))^(1/2))*AK340</f>
        <v>0.00341031620902501</v>
      </c>
      <c r="BT340" s="0" t="n">
        <f aca="false">((((BJ340/R340)^2)+((BN340/AE340)^2))^(1/2))*AL340</f>
        <v>0.018433848962324</v>
      </c>
      <c r="BU340" s="0" t="n">
        <f aca="false">((((BJ340/R340)^2)+((BO340/AF340)^2))^(1/2))*AM340</f>
        <v>1.80835144359532E-007</v>
      </c>
      <c r="BV340" s="0" t="n">
        <f aca="false">((((BJ340/R340)^2)+((BP340/AG340)^2))^(1/2))*AN340</f>
        <v>0.00477185536651628</v>
      </c>
      <c r="BW340" s="0" t="n">
        <f aca="false">((((BJ340/R340)^2)+((BQ340/AH340)^2))^(1/2))*AO340</f>
        <v>7.7637057697709</v>
      </c>
      <c r="BX340" s="46" t="n">
        <f aca="false">((((BL340/AI340)^2)+((BR340/AJ340)^2))^(1/2))*AP340</f>
        <v>1.50713685467539E-006</v>
      </c>
    </row>
    <row r="341" customFormat="false" ht="45" hidden="false" customHeight="true" outlineLevel="0" collapsed="false">
      <c r="A341" s="24" t="n">
        <v>4.61015270004417</v>
      </c>
      <c r="B341" s="24" t="n">
        <v>-74.136552242374</v>
      </c>
      <c r="C341" s="47" t="n">
        <v>25</v>
      </c>
      <c r="D341" s="47" t="n">
        <v>25</v>
      </c>
      <c r="E341" s="47" t="n">
        <v>1821</v>
      </c>
      <c r="F341" s="27" t="s">
        <v>856</v>
      </c>
      <c r="G341" s="28" t="s">
        <v>857</v>
      </c>
      <c r="H341" s="27" t="s">
        <v>858</v>
      </c>
      <c r="I341" s="28" t="s">
        <v>216</v>
      </c>
      <c r="J341" s="28" t="s">
        <v>65</v>
      </c>
      <c r="K341" s="28" t="n">
        <v>50</v>
      </c>
      <c r="L341" s="28"/>
      <c r="M341" s="28" t="n">
        <v>2002</v>
      </c>
      <c r="N341" s="29" t="s">
        <v>67</v>
      </c>
      <c r="O341" s="29" t="s">
        <v>68</v>
      </c>
      <c r="P341" s="56" t="n">
        <v>0.00426891489573758</v>
      </c>
      <c r="Q341" s="31" t="n">
        <v>6924</v>
      </c>
      <c r="R341" s="31" t="n">
        <v>7043.24708075814</v>
      </c>
      <c r="S341" s="29" t="s">
        <v>69</v>
      </c>
      <c r="T341" s="29"/>
      <c r="U341" s="29"/>
      <c r="V341" s="48" t="n">
        <f aca="false">IF(S341="m3_año",R341,IF(OR(O341="CG1",O341="CG3",O341="HG2"),T341,R341))</f>
        <v>7043.24708075814</v>
      </c>
      <c r="W341" s="28" t="n">
        <v>365</v>
      </c>
      <c r="X341" s="32" t="s">
        <v>98</v>
      </c>
      <c r="Y341" s="28"/>
      <c r="Z341" s="28" t="n">
        <v>2920</v>
      </c>
      <c r="AA341" s="32" t="s">
        <v>859</v>
      </c>
      <c r="AB341" s="32" t="s">
        <v>860</v>
      </c>
      <c r="AC341" s="33" t="s">
        <v>72</v>
      </c>
      <c r="AD341" s="33" t="n">
        <f aca="false">VLOOKUP($O341,Parámetros!$B$4:$H$25,3,0)</f>
        <v>46.3856216091623</v>
      </c>
      <c r="AE341" s="33" t="n">
        <f aca="false">VLOOKUP($O341,Parámetros!$B$4:$H$25,4,0)</f>
        <v>1074.85364414012</v>
      </c>
      <c r="AF341" s="33" t="n">
        <f aca="false">VLOOKUP($O341,Parámetros!$B$4:$H$25,5,0)</f>
        <v>5.41099102083891</v>
      </c>
      <c r="AG341" s="33" t="n">
        <f aca="false">VLOOKUP($O341,Parámetros!$B$4:$H$25,6,0)</f>
        <v>1344</v>
      </c>
      <c r="AH341" s="33" t="n">
        <f aca="false">VLOOKUP($O341,Parámetros!$B$4:$H$25,7,0)</f>
        <v>1920000</v>
      </c>
      <c r="AI341" s="2" t="n">
        <v>1159.09146341463</v>
      </c>
      <c r="AJ341" s="2" t="n">
        <v>0.000142</v>
      </c>
      <c r="AK341" s="34" t="n">
        <f aca="false">AD341*V341/1000000000</f>
        <v>0.000326705393987884</v>
      </c>
      <c r="AL341" s="34" t="n">
        <f aca="false">AE341*V341/1000000000</f>
        <v>0.00757045979133215</v>
      </c>
      <c r="AM341" s="34" t="n">
        <f aca="false">AF341*V341/1000000000</f>
        <v>3.81109467115322E-005</v>
      </c>
      <c r="AN341" s="34" t="n">
        <f aca="false">AG341*V341/1000000000</f>
        <v>0.00946612407653894</v>
      </c>
      <c r="AO341" s="34" t="n">
        <f aca="false">AH341*V341/1000000000</f>
        <v>13.5230343950556</v>
      </c>
      <c r="AP341" s="35" t="n">
        <f aca="false">AJ341*AI341*EXP(P341*4)</f>
        <v>0.167425620216031</v>
      </c>
      <c r="AQ341" s="36" t="n">
        <f aca="false">AK341/W341</f>
        <v>8.95083271199682E-007</v>
      </c>
      <c r="AR341" s="37" t="n">
        <f aca="false">AL341/W341</f>
        <v>2.07409857296771E-005</v>
      </c>
      <c r="AS341" s="37" t="n">
        <f aca="false">AM341/W341</f>
        <v>1.04413552634335E-007</v>
      </c>
      <c r="AT341" s="37" t="n">
        <f aca="false">AN341/W341</f>
        <v>2.59345865110656E-005</v>
      </c>
      <c r="AU341" s="37" t="n">
        <f aca="false">AO341/W341</f>
        <v>0.0370494093015223</v>
      </c>
      <c r="AV341" s="49" t="n">
        <f aca="false">AP341/W341</f>
        <v>0.00045870032935899</v>
      </c>
      <c r="AW341" s="39" t="n">
        <f aca="false">AK341*1000000</f>
        <v>326.705393987884</v>
      </c>
      <c r="AX341" s="40" t="n">
        <f aca="false">AL341*1000000</f>
        <v>7570.45979133215</v>
      </c>
      <c r="AY341" s="40" t="n">
        <f aca="false">AM341*1000000</f>
        <v>38.1109467115322</v>
      </c>
      <c r="AZ341" s="40" t="n">
        <f aca="false">AN341*1000000</f>
        <v>9466.12407653894</v>
      </c>
      <c r="BA341" s="40" t="n">
        <f aca="false">AO341*1000000</f>
        <v>13523034.3950556</v>
      </c>
      <c r="BB341" s="41" t="n">
        <f aca="false">AP341*1000000</f>
        <v>167425.620216031</v>
      </c>
      <c r="BC341" s="39" t="n">
        <f aca="false">AQ341*1000000</f>
        <v>0.895083271199682</v>
      </c>
      <c r="BD341" s="40" t="n">
        <f aca="false">AR341*1000000</f>
        <v>20.7409857296771</v>
      </c>
      <c r="BE341" s="40" t="n">
        <f aca="false">AS341*1000000</f>
        <v>0.104413552634335</v>
      </c>
      <c r="BF341" s="40" t="n">
        <f aca="false">AT341*1000000</f>
        <v>25.9345865110656</v>
      </c>
      <c r="BG341" s="40" t="n">
        <f aca="false">AU341*1000000</f>
        <v>37049.4093015223</v>
      </c>
      <c r="BH341" s="41" t="n">
        <f aca="false">AV341*1000000</f>
        <v>458.70032935899</v>
      </c>
      <c r="BI341" s="0" t="n">
        <v>0.1</v>
      </c>
      <c r="BJ341" s="0" t="n">
        <f aca="false">R341*BI341</f>
        <v>704.324708075814</v>
      </c>
      <c r="BK341" s="0" t="n">
        <v>0.1</v>
      </c>
      <c r="BL341" s="0" t="n">
        <f aca="false">AI341*BK341</f>
        <v>115.909146341463</v>
      </c>
      <c r="BM341" s="45" t="n">
        <v>17.6498016718255</v>
      </c>
      <c r="BN341" s="45" t="n">
        <v>910.91550745518</v>
      </c>
      <c r="BO341" s="45" t="n">
        <v>5.31099102083891</v>
      </c>
      <c r="BP341" s="45" t="n">
        <v>537.6</v>
      </c>
      <c r="BQ341" s="45" t="n">
        <v>384000</v>
      </c>
      <c r="BR341" s="0" t="n">
        <f aca="false">AJ341*0.1</f>
        <v>1.42E-005</v>
      </c>
      <c r="BS341" s="0" t="n">
        <f aca="false">((((BJ341/R341)^2)+((BM341/AD341)^2))^(1/2))*AK341</f>
        <v>0.000128533326931475</v>
      </c>
      <c r="BT341" s="0" t="n">
        <f aca="false">((((BJ341/R341)^2)+((BN341/AE341)^2))^(1/2))*AL341</f>
        <v>0.0064603131970785</v>
      </c>
      <c r="BU341" s="0" t="n">
        <f aca="false">((((BJ341/R341)^2)+((BO341/AF341)^2))^(1/2))*AM341</f>
        <v>3.76002634605392E-005</v>
      </c>
      <c r="BV341" s="0" t="n">
        <f aca="false">((((BJ341/R341)^2)+((BP341/AG341)^2))^(1/2))*AN341</f>
        <v>0.00390298294327725</v>
      </c>
      <c r="BW341" s="0" t="n">
        <f aca="false">((((BJ341/R341)^2)+((BQ341/AH341)^2))^(1/2))*AO341</f>
        <v>3.02384241694121</v>
      </c>
      <c r="BX341" s="46" t="n">
        <f aca="false">((((BL341/AI341)^2)+((BR341/AJ341)^2))^(1/2))*AP341</f>
        <v>0.0236775582798239</v>
      </c>
    </row>
    <row r="342" customFormat="false" ht="45" hidden="false" customHeight="true" outlineLevel="0" collapsed="false">
      <c r="A342" s="24" t="n">
        <v>4.601725</v>
      </c>
      <c r="B342" s="24" t="n">
        <v>-74.1413611111111</v>
      </c>
      <c r="C342" s="47" t="n">
        <v>24</v>
      </c>
      <c r="D342" s="47" t="n">
        <v>24</v>
      </c>
      <c r="E342" s="47" t="n">
        <v>1807</v>
      </c>
      <c r="F342" s="27" t="s">
        <v>861</v>
      </c>
      <c r="G342" s="28" t="s">
        <v>862</v>
      </c>
      <c r="H342" s="27" t="s">
        <v>863</v>
      </c>
      <c r="I342" s="28" t="s">
        <v>216</v>
      </c>
      <c r="J342" s="28" t="s">
        <v>65</v>
      </c>
      <c r="K342" s="28" t="n">
        <v>40</v>
      </c>
      <c r="L342" s="28"/>
      <c r="M342" s="28" t="n">
        <v>1953</v>
      </c>
      <c r="N342" s="29" t="s">
        <v>67</v>
      </c>
      <c r="O342" s="29" t="s">
        <v>68</v>
      </c>
      <c r="P342" s="53" t="n">
        <v>0.013557806644477</v>
      </c>
      <c r="Q342" s="31" t="n">
        <v>4836</v>
      </c>
      <c r="R342" s="31" t="n">
        <v>5105.50392774945</v>
      </c>
      <c r="S342" s="29" t="s">
        <v>69</v>
      </c>
      <c r="T342" s="29"/>
      <c r="U342" s="29"/>
      <c r="V342" s="48" t="n">
        <f aca="false">IF(S342="m3_año",R342,IF(OR(O342="CG1",O342="CG3",O342="HG2"),T342,R342))</f>
        <v>5105.50392774945</v>
      </c>
      <c r="W342" s="28" t="n">
        <v>365</v>
      </c>
      <c r="X342" s="32" t="s">
        <v>98</v>
      </c>
      <c r="Y342" s="28"/>
      <c r="Z342" s="28" t="n">
        <v>2920</v>
      </c>
      <c r="AA342" s="32" t="s">
        <v>864</v>
      </c>
      <c r="AB342" s="32" t="s">
        <v>447</v>
      </c>
      <c r="AC342" s="33" t="s">
        <v>72</v>
      </c>
      <c r="AD342" s="33" t="n">
        <f aca="false">VLOOKUP($O342,Parámetros!$B$4:$H$25,3,0)</f>
        <v>46.3856216091623</v>
      </c>
      <c r="AE342" s="33" t="n">
        <f aca="false">VLOOKUP($O342,Parámetros!$B$4:$H$25,4,0)</f>
        <v>1074.85364414012</v>
      </c>
      <c r="AF342" s="33" t="n">
        <f aca="false">VLOOKUP($O342,Parámetros!$B$4:$H$25,5,0)</f>
        <v>5.41099102083891</v>
      </c>
      <c r="AG342" s="33" t="n">
        <f aca="false">VLOOKUP($O342,Parámetros!$B$4:$H$25,6,0)</f>
        <v>1344</v>
      </c>
      <c r="AH342" s="33" t="n">
        <f aca="false">VLOOKUP($O342,Parámetros!$B$4:$H$25,7,0)</f>
        <v>1920000</v>
      </c>
      <c r="AI342" s="2" t="n">
        <v>1159.09146341463</v>
      </c>
      <c r="AJ342" s="2" t="n">
        <v>0.000142</v>
      </c>
      <c r="AK342" s="34" t="n">
        <f aca="false">AD342*V342/1000000000</f>
        <v>0.000236821973316678</v>
      </c>
      <c r="AL342" s="34" t="n">
        <f aca="false">AE342*V342/1000000000</f>
        <v>0.00548766950191319</v>
      </c>
      <c r="AM342" s="34" t="n">
        <f aca="false">AF342*V342/1000000000</f>
        <v>2.76258359099101E-005</v>
      </c>
      <c r="AN342" s="34" t="n">
        <f aca="false">AG342*V342/1000000000</f>
        <v>0.00686179727889526</v>
      </c>
      <c r="AO342" s="34" t="n">
        <f aca="false">AH342*V342/1000000000</f>
        <v>9.80256754127894</v>
      </c>
      <c r="AP342" s="35" t="n">
        <f aca="false">AJ342*AI342*EXP(P342*4)</f>
        <v>0.17376342735938</v>
      </c>
      <c r="AQ342" s="36" t="n">
        <f aca="false">AK342/W342</f>
        <v>6.48827324155282E-007</v>
      </c>
      <c r="AR342" s="37" t="n">
        <f aca="false">AL342/W342</f>
        <v>1.50347109641457E-005</v>
      </c>
      <c r="AS342" s="37" t="n">
        <f aca="false">AM342/W342</f>
        <v>7.56872216709865E-008</v>
      </c>
      <c r="AT342" s="37" t="n">
        <f aca="false">AN342/W342</f>
        <v>1.8799444599713E-005</v>
      </c>
      <c r="AU342" s="37" t="n">
        <f aca="false">AO342/W342</f>
        <v>0.0268563494281615</v>
      </c>
      <c r="AV342" s="49" t="n">
        <f aca="false">AP342/W342</f>
        <v>0.000476064184546247</v>
      </c>
      <c r="AW342" s="39" t="n">
        <f aca="false">AK342*1000000</f>
        <v>236.821973316678</v>
      </c>
      <c r="AX342" s="40" t="n">
        <f aca="false">AL342*1000000</f>
        <v>5487.66950191319</v>
      </c>
      <c r="AY342" s="40" t="n">
        <f aca="false">AM342*1000000</f>
        <v>27.6258359099101</v>
      </c>
      <c r="AZ342" s="40" t="n">
        <f aca="false">AN342*1000000</f>
        <v>6861.79727889526</v>
      </c>
      <c r="BA342" s="40" t="n">
        <f aca="false">AO342*1000000</f>
        <v>9802567.54127894</v>
      </c>
      <c r="BB342" s="41" t="n">
        <f aca="false">AP342*1000000</f>
        <v>173763.42735938</v>
      </c>
      <c r="BC342" s="39" t="n">
        <f aca="false">AQ342*1000000</f>
        <v>0.648827324155282</v>
      </c>
      <c r="BD342" s="40" t="n">
        <f aca="false">AR342*1000000</f>
        <v>15.0347109641457</v>
      </c>
      <c r="BE342" s="40" t="n">
        <f aca="false">AS342*1000000</f>
        <v>0.0756872216709865</v>
      </c>
      <c r="BF342" s="40" t="n">
        <f aca="false">AT342*1000000</f>
        <v>18.799444599713</v>
      </c>
      <c r="BG342" s="40" t="n">
        <f aca="false">AU342*1000000</f>
        <v>26856.3494281615</v>
      </c>
      <c r="BH342" s="41" t="n">
        <f aca="false">AV342*1000000</f>
        <v>476.064184546247</v>
      </c>
      <c r="BI342" s="0" t="n">
        <v>0.1</v>
      </c>
      <c r="BJ342" s="0" t="n">
        <f aca="false">R342*BI342</f>
        <v>510.550392774945</v>
      </c>
      <c r="BK342" s="0" t="n">
        <v>0.1</v>
      </c>
      <c r="BL342" s="0" t="n">
        <f aca="false">AI342*BK342</f>
        <v>115.909146341463</v>
      </c>
      <c r="BM342" s="45" t="n">
        <v>17.6498016718255</v>
      </c>
      <c r="BN342" s="45" t="n">
        <v>910.91550745518</v>
      </c>
      <c r="BO342" s="45" t="n">
        <v>5.31099102083891</v>
      </c>
      <c r="BP342" s="45" t="n">
        <v>537.6</v>
      </c>
      <c r="BQ342" s="45" t="n">
        <v>384000</v>
      </c>
      <c r="BR342" s="0" t="n">
        <f aca="false">AJ342*0.1</f>
        <v>1.42E-005</v>
      </c>
      <c r="BS342" s="0" t="n">
        <f aca="false">((((BJ342/R342)^2)+((BM342/AD342)^2))^(1/2))*AK342</f>
        <v>9.31711464855656E-005</v>
      </c>
      <c r="BT342" s="0" t="n">
        <f aca="false">((((BJ342/R342)^2)+((BN342/AE342)^2))^(1/2))*AL342</f>
        <v>0.00468294722930912</v>
      </c>
      <c r="BU342" s="0" t="n">
        <f aca="false">((((BJ342/R342)^2)+((BO342/AF342)^2))^(1/2))*AM342</f>
        <v>2.72556521986352E-005</v>
      </c>
      <c r="BV342" s="0" t="n">
        <f aca="false">((((BJ342/R342)^2)+((BP342/AG342)^2))^(1/2))*AN342</f>
        <v>0.0028291914962461</v>
      </c>
      <c r="BW342" s="0" t="n">
        <f aca="false">((((BJ342/R342)^2)+((BQ342/AH342)^2))^(1/2))*AO342</f>
        <v>2.19192073763327</v>
      </c>
      <c r="BX342" s="46" t="n">
        <f aca="false">((((BL342/AI342)^2)+((BR342/AJ342)^2))^(1/2))*AP342</f>
        <v>0.0245738595616068</v>
      </c>
    </row>
    <row r="343" customFormat="false" ht="30" hidden="false" customHeight="true" outlineLevel="0" collapsed="false">
      <c r="A343" s="24" t="n">
        <v>4.68554756483818</v>
      </c>
      <c r="B343" s="24" t="n">
        <v>-74.1317257556895</v>
      </c>
      <c r="C343" s="47" t="n">
        <v>25</v>
      </c>
      <c r="D343" s="47" t="n">
        <v>33</v>
      </c>
      <c r="E343" s="47" t="n">
        <v>1926</v>
      </c>
      <c r="F343" s="27" t="s">
        <v>865</v>
      </c>
      <c r="G343" s="28" t="s">
        <v>866</v>
      </c>
      <c r="H343" s="27" t="s">
        <v>867</v>
      </c>
      <c r="I343" s="28" t="s">
        <v>64</v>
      </c>
      <c r="J343" s="28" t="s">
        <v>65</v>
      </c>
      <c r="K343" s="28" t="n">
        <v>30</v>
      </c>
      <c r="L343" s="28"/>
      <c r="M343" s="28" t="n">
        <v>2002</v>
      </c>
      <c r="N343" s="29" t="s">
        <v>67</v>
      </c>
      <c r="O343" s="29" t="s">
        <v>68</v>
      </c>
      <c r="P343" s="30" t="n">
        <v>-0.0558905599345948</v>
      </c>
      <c r="Q343" s="31" t="n">
        <v>5875</v>
      </c>
      <c r="R343" s="31" t="n">
        <v>4698.03257630391</v>
      </c>
      <c r="S343" s="29" t="s">
        <v>69</v>
      </c>
      <c r="T343" s="29"/>
      <c r="U343" s="29"/>
      <c r="V343" s="48" t="n">
        <f aca="false">IF(S343="m3_año",R343,IF(OR(O343="CG1",O343="CG3",O343="HG2"),T343,R343))</f>
        <v>4698.03257630391</v>
      </c>
      <c r="W343" s="28" t="n">
        <v>365</v>
      </c>
      <c r="X343" s="32"/>
      <c r="Y343" s="28"/>
      <c r="Z343" s="28" t="n">
        <v>8760</v>
      </c>
      <c r="AA343" s="32" t="s">
        <v>447</v>
      </c>
      <c r="AB343" s="32" t="s">
        <v>868</v>
      </c>
      <c r="AC343" s="33" t="s">
        <v>72</v>
      </c>
      <c r="AD343" s="33" t="n">
        <f aca="false">VLOOKUP($O343,Parámetros!$B$4:$H$25,3,0)</f>
        <v>46.3856216091623</v>
      </c>
      <c r="AE343" s="33" t="n">
        <f aca="false">VLOOKUP($O343,Parámetros!$B$4:$H$25,4,0)</f>
        <v>1074.85364414012</v>
      </c>
      <c r="AF343" s="33" t="n">
        <f aca="false">VLOOKUP($O343,Parámetros!$B$4:$H$25,5,0)</f>
        <v>5.41099102083891</v>
      </c>
      <c r="AG343" s="33" t="n">
        <f aca="false">VLOOKUP($O343,Parámetros!$B$4:$H$25,6,0)</f>
        <v>1344</v>
      </c>
      <c r="AH343" s="33" t="n">
        <f aca="false">VLOOKUP($O343,Parámetros!$B$4:$H$25,7,0)</f>
        <v>1920000</v>
      </c>
      <c r="AI343" s="51" t="n">
        <v>5875</v>
      </c>
      <c r="AJ343" s="2" t="n">
        <v>0</v>
      </c>
      <c r="AK343" s="34" t="n">
        <f aca="false">AD343*V343/1000000000</f>
        <v>0.000217921161391951</v>
      </c>
      <c r="AL343" s="34" t="n">
        <f aca="false">AE343*V343/1000000000</f>
        <v>0.00504969743492925</v>
      </c>
      <c r="AM343" s="34" t="n">
        <f aca="false">AF343*V343/1000000000</f>
        <v>2.54210120859891E-005</v>
      </c>
      <c r="AN343" s="34" t="n">
        <f aca="false">AG343*V343/1000000000</f>
        <v>0.00631415578255245</v>
      </c>
      <c r="AO343" s="34" t="n">
        <f aca="false">AH343*V343/1000000000</f>
        <v>9.02022254650351</v>
      </c>
      <c r="AP343" s="35" t="n">
        <f aca="false">AJ343*AI343*EXP(P343*4)</f>
        <v>0</v>
      </c>
      <c r="AQ343" s="36" t="n">
        <f aca="false">AK343/W343</f>
        <v>5.97044277786167E-007</v>
      </c>
      <c r="AR343" s="37" t="n">
        <f aca="false">AL343/W343</f>
        <v>1.38347874929569E-005</v>
      </c>
      <c r="AS343" s="37" t="n">
        <f aca="false">AM343/W343</f>
        <v>6.96466084547648E-008</v>
      </c>
      <c r="AT343" s="37" t="n">
        <f aca="false">AN343/W343</f>
        <v>1.72990569384999E-005</v>
      </c>
      <c r="AU343" s="37" t="n">
        <f aca="false">AO343/W343</f>
        <v>0.0247129384835713</v>
      </c>
      <c r="AV343" s="49" t="n">
        <f aca="false">AP343/W343</f>
        <v>0</v>
      </c>
      <c r="AW343" s="39" t="n">
        <f aca="false">AK343*1000000</f>
        <v>217.921161391951</v>
      </c>
      <c r="AX343" s="40" t="n">
        <f aca="false">AL343*1000000</f>
        <v>5049.69743492925</v>
      </c>
      <c r="AY343" s="40" t="n">
        <f aca="false">AM343*1000000</f>
        <v>25.4210120859892</v>
      </c>
      <c r="AZ343" s="40" t="n">
        <f aca="false">AN343*1000000</f>
        <v>6314.15578255245</v>
      </c>
      <c r="BA343" s="40" t="n">
        <f aca="false">AO343*1000000</f>
        <v>9020222.54650351</v>
      </c>
      <c r="BB343" s="41" t="n">
        <f aca="false">AP343*1000000</f>
        <v>0</v>
      </c>
      <c r="BC343" s="39" t="n">
        <f aca="false">AQ343*1000000</f>
        <v>0.597044277786167</v>
      </c>
      <c r="BD343" s="40" t="n">
        <f aca="false">AR343*1000000</f>
        <v>13.8347874929569</v>
      </c>
      <c r="BE343" s="40" t="n">
        <f aca="false">AS343*1000000</f>
        <v>0.0696466084547648</v>
      </c>
      <c r="BF343" s="40" t="n">
        <f aca="false">AT343*1000000</f>
        <v>17.2990569384999</v>
      </c>
      <c r="BG343" s="40" t="n">
        <f aca="false">AU343*1000000</f>
        <v>24712.9384835713</v>
      </c>
      <c r="BH343" s="41" t="n">
        <f aca="false">AV343*1000000</f>
        <v>0</v>
      </c>
      <c r="BI343" s="0" t="n">
        <v>0.1</v>
      </c>
      <c r="BJ343" s="0" t="n">
        <f aca="false">R343*BI343</f>
        <v>469.803257630391</v>
      </c>
      <c r="BK343" s="0" t="n">
        <v>0.1</v>
      </c>
      <c r="BL343" s="0" t="n">
        <f aca="false">AI343*BK343</f>
        <v>587.5</v>
      </c>
      <c r="BM343" s="45" t="n">
        <v>17.6498016718255</v>
      </c>
      <c r="BN343" s="45" t="n">
        <v>910.91550745518</v>
      </c>
      <c r="BO343" s="45" t="n">
        <v>5.31099102083891</v>
      </c>
      <c r="BP343" s="45" t="n">
        <v>537.6</v>
      </c>
      <c r="BQ343" s="45" t="n">
        <v>384000</v>
      </c>
      <c r="BR343" s="0" t="n">
        <f aca="false">AJ343*0.1</f>
        <v>0</v>
      </c>
      <c r="BS343" s="0" t="n">
        <f aca="false">((((BJ343/R343)^2)+((BM343/AD343)^2))^(1/2))*AK343</f>
        <v>8.57351375212284E-005</v>
      </c>
      <c r="BT343" s="0" t="n">
        <f aca="false">((((BJ343/R343)^2)+((BN343/AE343)^2))^(1/2))*AL343</f>
        <v>0.0043092002175982</v>
      </c>
      <c r="BU343" s="0" t="n">
        <f aca="false">((((BJ343/R343)^2)+((BO343/AF343)^2))^(1/2))*AM343</f>
        <v>2.5080372815234E-005</v>
      </c>
      <c r="BV343" s="0" t="n">
        <f aca="false">((((BJ343/R343)^2)+((BP343/AG343)^2))^(1/2))*AN343</f>
        <v>0.00260339312280683</v>
      </c>
      <c r="BW343" s="0" t="n">
        <f aca="false">((((BJ343/R343)^2)+((BQ343/AH343)^2))^(1/2))*AO343</f>
        <v>2.01698307861581</v>
      </c>
      <c r="BX343" s="46" t="e">
        <f aca="false">((((BL343/AI343)^2)+((BR343/AJ343)^2))^(1/2))*AP343</f>
        <v>#DIV/0!</v>
      </c>
    </row>
    <row r="344" customFormat="false" ht="45" hidden="false" customHeight="true" outlineLevel="0" collapsed="false">
      <c r="A344" s="24" t="n">
        <v>4.67569233683141</v>
      </c>
      <c r="B344" s="24" t="n">
        <v>-74.1382735991475</v>
      </c>
      <c r="C344" s="47" t="n">
        <v>25</v>
      </c>
      <c r="D344" s="47" t="n">
        <v>32</v>
      </c>
      <c r="E344" s="47" t="n">
        <v>1912</v>
      </c>
      <c r="F344" s="27" t="s">
        <v>869</v>
      </c>
      <c r="G344" s="28" t="s">
        <v>870</v>
      </c>
      <c r="H344" s="27" t="s">
        <v>871</v>
      </c>
      <c r="I344" s="28" t="s">
        <v>64</v>
      </c>
      <c r="J344" s="28" t="s">
        <v>65</v>
      </c>
      <c r="K344" s="28" t="n">
        <v>3.8</v>
      </c>
      <c r="L344" s="28"/>
      <c r="M344" s="28" t="n">
        <v>2003</v>
      </c>
      <c r="N344" s="29" t="s">
        <v>67</v>
      </c>
      <c r="O344" s="29" t="s">
        <v>68</v>
      </c>
      <c r="P344" s="30" t="n">
        <v>-0.0848513586021754</v>
      </c>
      <c r="Q344" s="31" t="n">
        <v>20240</v>
      </c>
      <c r="R344" s="31" t="n">
        <v>14414.7993290314</v>
      </c>
      <c r="S344" s="29" t="s">
        <v>69</v>
      </c>
      <c r="T344" s="29"/>
      <c r="U344" s="29"/>
      <c r="V344" s="48" t="n">
        <f aca="false">IF(S344="m3_año",R344,IF(OR(O344="CG1",O344="CG3",O344="HG2"),T344,R344))</f>
        <v>14414.7993290314</v>
      </c>
      <c r="W344" s="28" t="n">
        <v>365</v>
      </c>
      <c r="X344" s="32" t="s">
        <v>98</v>
      </c>
      <c r="Y344" s="28"/>
      <c r="Z344" s="28" t="n">
        <v>2672</v>
      </c>
      <c r="AA344" s="32" t="s">
        <v>872</v>
      </c>
      <c r="AB344" s="32" t="s">
        <v>447</v>
      </c>
      <c r="AC344" s="33" t="s">
        <v>72</v>
      </c>
      <c r="AD344" s="33" t="n">
        <f aca="false">VLOOKUP($O344,Parámetros!$B$4:$H$25,3,0)</f>
        <v>46.3856216091623</v>
      </c>
      <c r="AE344" s="33" t="n">
        <f aca="false">VLOOKUP($O344,Parámetros!$B$4:$H$25,4,0)</f>
        <v>1074.85364414012</v>
      </c>
      <c r="AF344" s="33" t="n">
        <f aca="false">VLOOKUP($O344,Parámetros!$B$4:$H$25,5,0)</f>
        <v>5.41099102083891</v>
      </c>
      <c r="AG344" s="33" t="n">
        <f aca="false">VLOOKUP($O344,Parámetros!$B$4:$H$25,6,0)</f>
        <v>1344</v>
      </c>
      <c r="AH344" s="33" t="n">
        <f aca="false">VLOOKUP($O344,Parámetros!$B$4:$H$25,7,0)</f>
        <v>1920000</v>
      </c>
      <c r="AI344" s="2" t="n">
        <v>30259</v>
      </c>
      <c r="AJ344" s="2" t="n">
        <v>7.6726E-006</v>
      </c>
      <c r="AK344" s="34" t="n">
        <f aca="false">AD344*V344/1000000000</f>
        <v>0.000668639427248457</v>
      </c>
      <c r="AL344" s="34" t="n">
        <f aca="false">AE344*V344/1000000000</f>
        <v>0.015493799588358</v>
      </c>
      <c r="AM344" s="34" t="n">
        <f aca="false">AF344*V344/1000000000</f>
        <v>7.79983497365837E-005</v>
      </c>
      <c r="AN344" s="34" t="n">
        <f aca="false">AG344*V344/1000000000</f>
        <v>0.0193734902982182</v>
      </c>
      <c r="AO344" s="34" t="n">
        <f aca="false">AH344*V344/1000000000</f>
        <v>27.6764147117403</v>
      </c>
      <c r="AP344" s="35" t="n">
        <f aca="false">AJ344*AI344*EXP(P344*4)</f>
        <v>0.165346581926619</v>
      </c>
      <c r="AQ344" s="36" t="n">
        <f aca="false">AK344/W344</f>
        <v>1.8318888417766E-006</v>
      </c>
      <c r="AR344" s="37" t="n">
        <f aca="false">AL344/W344</f>
        <v>4.24487659955013E-005</v>
      </c>
      <c r="AS344" s="37" t="n">
        <f aca="false">AM344/W344</f>
        <v>2.13694108867352E-007</v>
      </c>
      <c r="AT344" s="37" t="n">
        <f aca="false">AN344/W344</f>
        <v>5.30780556115567E-005</v>
      </c>
      <c r="AU344" s="37" t="n">
        <f aca="false">AO344/W344</f>
        <v>0.0758257937307953</v>
      </c>
      <c r="AV344" s="49" t="n">
        <f aca="false">AP344/W344</f>
        <v>0.000453004334045531</v>
      </c>
      <c r="AW344" s="39" t="n">
        <f aca="false">AK344*1000000</f>
        <v>668.639427248457</v>
      </c>
      <c r="AX344" s="40" t="n">
        <f aca="false">AL344*1000000</f>
        <v>15493.799588358</v>
      </c>
      <c r="AY344" s="40" t="n">
        <f aca="false">AM344*1000000</f>
        <v>77.9983497365837</v>
      </c>
      <c r="AZ344" s="40" t="n">
        <f aca="false">AN344*1000000</f>
        <v>19373.4902982182</v>
      </c>
      <c r="BA344" s="40" t="n">
        <f aca="false">AO344*1000000</f>
        <v>27676414.7117403</v>
      </c>
      <c r="BB344" s="41" t="n">
        <f aca="false">AP344*1000000</f>
        <v>165346.581926619</v>
      </c>
      <c r="BC344" s="39" t="n">
        <f aca="false">AQ344*1000000</f>
        <v>1.8318888417766</v>
      </c>
      <c r="BD344" s="40" t="n">
        <f aca="false">AR344*1000000</f>
        <v>42.4487659955013</v>
      </c>
      <c r="BE344" s="40" t="n">
        <f aca="false">AS344*1000000</f>
        <v>0.213694108867352</v>
      </c>
      <c r="BF344" s="40" t="n">
        <f aca="false">AT344*1000000</f>
        <v>53.0780556115567</v>
      </c>
      <c r="BG344" s="40" t="n">
        <f aca="false">AU344*1000000</f>
        <v>75825.7937307953</v>
      </c>
      <c r="BH344" s="41" t="n">
        <f aca="false">AV344*1000000</f>
        <v>453.004334045531</v>
      </c>
      <c r="BI344" s="0" t="n">
        <v>0.1</v>
      </c>
      <c r="BJ344" s="0" t="n">
        <f aca="false">R344*BI344</f>
        <v>1441.47993290314</v>
      </c>
      <c r="BK344" s="0" t="n">
        <v>0.1</v>
      </c>
      <c r="BL344" s="0" t="n">
        <f aca="false">AI344*BK344</f>
        <v>3025.9</v>
      </c>
      <c r="BM344" s="45" t="n">
        <v>17.6498016718255</v>
      </c>
      <c r="BN344" s="45" t="n">
        <v>910.91550745518</v>
      </c>
      <c r="BO344" s="45" t="n">
        <v>5.31099102083891</v>
      </c>
      <c r="BP344" s="45" t="n">
        <v>537.6</v>
      </c>
      <c r="BQ344" s="45" t="n">
        <v>384000</v>
      </c>
      <c r="BR344" s="0" t="n">
        <f aca="false">AJ344*0.1</f>
        <v>7.6726E-007</v>
      </c>
      <c r="BS344" s="0" t="n">
        <f aca="false">((((BJ344/R344)^2)+((BM344/AD344)^2))^(1/2))*AK344</f>
        <v>0.000263057946649596</v>
      </c>
      <c r="BT344" s="0" t="n">
        <f aca="false">((((BJ344/R344)^2)+((BN344/AE344)^2))^(1/2))*AL344</f>
        <v>0.0132217594059693</v>
      </c>
      <c r="BU344" s="0" t="n">
        <f aca="false">((((BJ344/R344)^2)+((BO344/AF344)^2))^(1/2))*AM344</f>
        <v>7.69531788801086E-005</v>
      </c>
      <c r="BV344" s="0" t="n">
        <f aca="false">((((BJ344/R344)^2)+((BP344/AG344)^2))^(1/2))*AN344</f>
        <v>0.00798789468364326</v>
      </c>
      <c r="BW344" s="0" t="n">
        <f aca="false">((((BJ344/R344)^2)+((BQ344/AH344)^2))^(1/2))*AO344</f>
        <v>6.18863446689265</v>
      </c>
      <c r="BX344" s="46" t="n">
        <f aca="false">((((BL344/AI344)^2)+((BR344/AJ344)^2))^(1/2))*AP344</f>
        <v>0.0233835378652658</v>
      </c>
    </row>
    <row r="345" customFormat="false" ht="45" hidden="false" customHeight="true" outlineLevel="0" collapsed="false">
      <c r="A345" s="24" t="n">
        <v>4.67988888888889</v>
      </c>
      <c r="B345" s="24" t="n">
        <v>-74.1454444444445</v>
      </c>
      <c r="C345" s="47" t="n">
        <v>24</v>
      </c>
      <c r="D345" s="47" t="n">
        <v>33</v>
      </c>
      <c r="E345" s="47" t="n">
        <v>1925</v>
      </c>
      <c r="F345" s="27" t="s">
        <v>873</v>
      </c>
      <c r="G345" s="28" t="s">
        <v>874</v>
      </c>
      <c r="H345" s="27" t="s">
        <v>875</v>
      </c>
      <c r="I345" s="28" t="s">
        <v>64</v>
      </c>
      <c r="J345" s="28" t="s">
        <v>65</v>
      </c>
      <c r="K345" s="28" t="n">
        <v>20</v>
      </c>
      <c r="L345" s="28"/>
      <c r="M345" s="28" t="n">
        <v>1984</v>
      </c>
      <c r="N345" s="29" t="s">
        <v>77</v>
      </c>
      <c r="O345" s="29" t="s">
        <v>77</v>
      </c>
      <c r="P345" s="56" t="n">
        <v>0.00426891489573758</v>
      </c>
      <c r="Q345" s="31" t="n">
        <v>12.302683877806</v>
      </c>
      <c r="R345" s="31" t="n">
        <v>12.5145641692443</v>
      </c>
      <c r="S345" s="29" t="s">
        <v>69</v>
      </c>
      <c r="T345" s="29"/>
      <c r="U345" s="29"/>
      <c r="V345" s="48" t="n">
        <f aca="false">IF(S345="m3_año",R345,IF(OR(O345="CG1",O345="CG3",O345="HG2"),T345,R345))</f>
        <v>12.5145641692443</v>
      </c>
      <c r="W345" s="28" t="n">
        <v>365</v>
      </c>
      <c r="X345" s="32"/>
      <c r="Y345" s="28"/>
      <c r="Z345" s="28" t="n">
        <v>8760</v>
      </c>
      <c r="AA345" s="32" t="s">
        <v>876</v>
      </c>
      <c r="AB345" s="32" t="s">
        <v>447</v>
      </c>
      <c r="AC345" s="33" t="s">
        <v>72</v>
      </c>
      <c r="AD345" s="33" t="n">
        <f aca="false">VLOOKUP($O345,Parámetros!$B$4:$H$25,3,0)</f>
        <v>24000</v>
      </c>
      <c r="AE345" s="33" t="n">
        <f aca="false">VLOOKUP($O345,Parámetros!$B$4:$H$25,4,0)</f>
        <v>2261000</v>
      </c>
      <c r="AF345" s="33" t="n">
        <f aca="false">VLOOKUP($O345,Parámetros!$B$4:$H$25,5,0)</f>
        <v>1200</v>
      </c>
      <c r="AG345" s="33" t="n">
        <f aca="false">VLOOKUP($O345,Parámetros!$B$4:$H$25,6,0)</f>
        <v>381000</v>
      </c>
      <c r="AH345" s="33" t="n">
        <f aca="false">VLOOKUP($O345,Parámetros!$B$4:$H$25,7,0)</f>
        <v>1500000000</v>
      </c>
      <c r="AI345" s="51" t="n">
        <v>12.302683877806</v>
      </c>
      <c r="AJ345" s="2" t="n">
        <v>0.024</v>
      </c>
      <c r="AK345" s="34" t="n">
        <f aca="false">AD345*V345/1000000000</f>
        <v>0.000300349540061863</v>
      </c>
      <c r="AL345" s="34" t="n">
        <f aca="false">AE345*V345/1000000000</f>
        <v>0.0282954295866614</v>
      </c>
      <c r="AM345" s="34" t="n">
        <f aca="false">AF345*V345/1000000000</f>
        <v>1.50174770030932E-005</v>
      </c>
      <c r="AN345" s="34" t="n">
        <f aca="false">AG345*V345/1000000000</f>
        <v>0.00476804894848208</v>
      </c>
      <c r="AO345" s="34" t="n">
        <f aca="false">AH345*V345/1000000000</f>
        <v>18.7718462538664</v>
      </c>
      <c r="AP345" s="35" t="n">
        <f aca="false">AJ345*AI345*EXP(P345*4)</f>
        <v>0.300349540061862</v>
      </c>
      <c r="AQ345" s="36" t="n">
        <f aca="false">AK345/W345</f>
        <v>8.22875452224283E-007</v>
      </c>
      <c r="AR345" s="37" t="n">
        <f aca="false">AL345/W345</f>
        <v>7.75217248949627E-005</v>
      </c>
      <c r="AS345" s="37" t="n">
        <f aca="false">AM345/W345</f>
        <v>4.11437726112141E-008</v>
      </c>
      <c r="AT345" s="37" t="n">
        <f aca="false">AN345/W345</f>
        <v>1.30631478040605E-005</v>
      </c>
      <c r="AU345" s="37" t="n">
        <f aca="false">AO345/W345</f>
        <v>0.0514297157640177</v>
      </c>
      <c r="AV345" s="49" t="n">
        <f aca="false">AP345/W345</f>
        <v>0.000822875452224281</v>
      </c>
      <c r="AW345" s="39" t="n">
        <f aca="false">AK345*1000000</f>
        <v>300.349540061863</v>
      </c>
      <c r="AX345" s="40" t="n">
        <f aca="false">AL345*1000000</f>
        <v>28295.4295866614</v>
      </c>
      <c r="AY345" s="40" t="n">
        <f aca="false">AM345*1000000</f>
        <v>15.0174770030932</v>
      </c>
      <c r="AZ345" s="40" t="n">
        <f aca="false">AN345*1000000</f>
        <v>4768.04894848208</v>
      </c>
      <c r="BA345" s="40" t="n">
        <f aca="false">AO345*1000000</f>
        <v>18771846.2538664</v>
      </c>
      <c r="BB345" s="41" t="n">
        <f aca="false">AP345*1000000</f>
        <v>300349.540061862</v>
      </c>
      <c r="BC345" s="39" t="n">
        <f aca="false">AQ345*1000000</f>
        <v>0.822875452224283</v>
      </c>
      <c r="BD345" s="40" t="n">
        <f aca="false">AR345*1000000</f>
        <v>77.5217248949627</v>
      </c>
      <c r="BE345" s="40" t="n">
        <f aca="false">AS345*1000000</f>
        <v>0.0411437726112141</v>
      </c>
      <c r="BF345" s="40" t="n">
        <f aca="false">AT345*1000000</f>
        <v>13.0631478040605</v>
      </c>
      <c r="BG345" s="40" t="n">
        <f aca="false">AU345*1000000</f>
        <v>51429.7157640177</v>
      </c>
      <c r="BH345" s="41" t="n">
        <f aca="false">AV345*1000000</f>
        <v>822.875452224281</v>
      </c>
      <c r="BI345" s="0" t="n">
        <v>0.1</v>
      </c>
      <c r="BJ345" s="0" t="n">
        <f aca="false">R345*BI345</f>
        <v>1.25145641692443</v>
      </c>
      <c r="BK345" s="0" t="n">
        <v>0.1</v>
      </c>
      <c r="BL345" s="0" t="n">
        <f aca="false">AI345*BK345</f>
        <v>1.2302683877806</v>
      </c>
      <c r="BM345" s="45" t="n">
        <v>0</v>
      </c>
      <c r="BN345" s="45" t="n">
        <v>0</v>
      </c>
      <c r="BO345" s="45" t="n">
        <v>0</v>
      </c>
      <c r="BP345" s="45" t="n">
        <v>0</v>
      </c>
      <c r="BQ345" s="45" t="n">
        <v>0</v>
      </c>
      <c r="BR345" s="0" t="n">
        <f aca="false">AJ345*0.1</f>
        <v>0.0024</v>
      </c>
      <c r="BS345" s="0" t="n">
        <f aca="false">((((BJ345/R345)^2)+((BM345/AD345)^2))^(1/2))*AK345</f>
        <v>3.00349540061863E-005</v>
      </c>
      <c r="BT345" s="0" t="n">
        <f aca="false">((((BJ345/R345)^2)+((BN345/AE345)^2))^(1/2))*AL345</f>
        <v>0.00282954295866614</v>
      </c>
      <c r="BU345" s="0" t="n">
        <f aca="false">((((BJ345/R345)^2)+((BO345/AF345)^2))^(1/2))*AM345</f>
        <v>1.50174770030932E-006</v>
      </c>
      <c r="BV345" s="0" t="n">
        <f aca="false">((((BJ345/R345)^2)+((BP345/AG345)^2))^(1/2))*AN345</f>
        <v>0.000476804894848208</v>
      </c>
      <c r="BW345" s="0" t="n">
        <f aca="false">((((BJ345/R345)^2)+((BQ345/AH345)^2))^(1/2))*AO345</f>
        <v>1.87718462538665</v>
      </c>
      <c r="BX345" s="46" t="n">
        <f aca="false">((((BL345/AI345)^2)+((BR345/AJ345)^2))^(1/2))*AP345</f>
        <v>0.0424758393008007</v>
      </c>
    </row>
    <row r="346" customFormat="false" ht="14" hidden="false" customHeight="false" outlineLevel="0" collapsed="false">
      <c r="A346" s="24" t="n">
        <v>4.66608333333333</v>
      </c>
      <c r="B346" s="24" t="n">
        <v>-74.148</v>
      </c>
      <c r="C346" s="47" t="n">
        <v>24</v>
      </c>
      <c r="D346" s="47" t="n">
        <v>31</v>
      </c>
      <c r="E346" s="47" t="n">
        <v>1898</v>
      </c>
      <c r="F346" s="27" t="s">
        <v>877</v>
      </c>
      <c r="G346" s="28" t="s">
        <v>878</v>
      </c>
      <c r="H346" s="27" t="s">
        <v>879</v>
      </c>
      <c r="I346" s="28" t="s">
        <v>64</v>
      </c>
      <c r="J346" s="28" t="s">
        <v>65</v>
      </c>
      <c r="K346" s="28" t="n">
        <v>15</v>
      </c>
      <c r="L346" s="28"/>
      <c r="M346" s="28" t="n">
        <v>2001</v>
      </c>
      <c r="N346" s="29" t="s">
        <v>124</v>
      </c>
      <c r="O346" s="29" t="s">
        <v>125</v>
      </c>
      <c r="P346" s="30" t="n">
        <v>-0.0848513586021754</v>
      </c>
      <c r="Q346" s="31" t="n">
        <v>17.2237574289283</v>
      </c>
      <c r="R346" s="31" t="n">
        <v>12.2666505449563</v>
      </c>
      <c r="S346" s="4" t="s">
        <v>69</v>
      </c>
      <c r="T346" s="4"/>
      <c r="U346" s="4"/>
      <c r="V346" s="48" t="n">
        <f aca="false">IF(S346="m3_año",R346,IF(OR(O346="CG1",O346="CG3",O346="HG2"),T346,R346))</f>
        <v>12.2666505449563</v>
      </c>
      <c r="W346" s="28" t="n">
        <v>365</v>
      </c>
      <c r="X346" s="32"/>
      <c r="Y346" s="28"/>
      <c r="Z346" s="28" t="n">
        <v>8760</v>
      </c>
      <c r="AA346" s="32" t="s">
        <v>880</v>
      </c>
      <c r="AB346" s="32" t="s">
        <v>447</v>
      </c>
      <c r="AC346" s="33" t="s">
        <v>72</v>
      </c>
      <c r="AD346" s="33" t="n">
        <f aca="false">VLOOKUP($O346,Parámetros!$B$4:$H$25,3,0)</f>
        <v>840000</v>
      </c>
      <c r="AE346" s="33" t="n">
        <f aca="false">VLOOKUP($O346,Parámetros!$B$4:$H$25,4,0)</f>
        <v>2400000</v>
      </c>
      <c r="AF346" s="33" t="n">
        <f aca="false">VLOOKUP($O346,Parámetros!$B$4:$H$25,5,0)</f>
        <v>1800000</v>
      </c>
      <c r="AG346" s="33" t="n">
        <f aca="false">VLOOKUP($O346,Parámetros!$B$4:$H$25,6,0)</f>
        <v>600000</v>
      </c>
      <c r="AH346" s="33" t="n">
        <f aca="false">VLOOKUP($O346,Parámetros!$B$4:$H$25,7,0)</f>
        <v>2676000000</v>
      </c>
      <c r="AI346" s="2" t="n">
        <v>30259</v>
      </c>
      <c r="AJ346" s="2" t="n">
        <v>7.6726E-006</v>
      </c>
      <c r="AK346" s="34" t="n">
        <f aca="false">AD346*V346/1000000000</f>
        <v>0.0103039864577633</v>
      </c>
      <c r="AL346" s="34" t="n">
        <f aca="false">AE346*V346/1000000000</f>
        <v>0.0294399613078951</v>
      </c>
      <c r="AM346" s="34" t="n">
        <f aca="false">AF346*V346/1000000000</f>
        <v>0.0220799709809213</v>
      </c>
      <c r="AN346" s="34" t="n">
        <f aca="false">AG346*V346/1000000000</f>
        <v>0.00735999032697378</v>
      </c>
      <c r="AO346" s="34" t="n">
        <f aca="false">AH346*V346/1000000000</f>
        <v>32.8255568583031</v>
      </c>
      <c r="AP346" s="35" t="n">
        <f aca="false">AJ346*AI346*EXP(P346*4)</f>
        <v>0.165346581926619</v>
      </c>
      <c r="AQ346" s="36" t="n">
        <f aca="false">AK346/W346</f>
        <v>2.8230099884283E-005</v>
      </c>
      <c r="AR346" s="37" t="n">
        <f aca="false">AL346/W346</f>
        <v>8.06574282408085E-005</v>
      </c>
      <c r="AS346" s="37" t="n">
        <f aca="false">AM346/W346</f>
        <v>6.04930711806064E-005</v>
      </c>
      <c r="AT346" s="37" t="n">
        <f aca="false">AN346/W346</f>
        <v>2.01643570602021E-005</v>
      </c>
      <c r="AU346" s="37" t="n">
        <f aca="false">AO346/W346</f>
        <v>0.0899330324885015</v>
      </c>
      <c r="AV346" s="49" t="n">
        <f aca="false">AP346/W346</f>
        <v>0.000453004334045531</v>
      </c>
      <c r="AW346" s="39" t="n">
        <f aca="false">AK346*1000000</f>
        <v>10303.9864577633</v>
      </c>
      <c r="AX346" s="40" t="n">
        <f aca="false">AL346*1000000</f>
        <v>29439.9613078951</v>
      </c>
      <c r="AY346" s="40" t="n">
        <f aca="false">AM346*1000000</f>
        <v>22079.9709809213</v>
      </c>
      <c r="AZ346" s="40" t="n">
        <f aca="false">AN346*1000000</f>
        <v>7359.99032697378</v>
      </c>
      <c r="BA346" s="40" t="n">
        <f aca="false">AO346*1000000</f>
        <v>32825556.8583031</v>
      </c>
      <c r="BB346" s="41" t="n">
        <f aca="false">AP346*1000000</f>
        <v>165346.581926619</v>
      </c>
      <c r="BC346" s="39" t="n">
        <f aca="false">AQ346*1000000</f>
        <v>28.230099884283</v>
      </c>
      <c r="BD346" s="40" t="n">
        <f aca="false">AR346*1000000</f>
        <v>80.6574282408085</v>
      </c>
      <c r="BE346" s="40" t="n">
        <f aca="false">AS346*1000000</f>
        <v>60.4930711806064</v>
      </c>
      <c r="BF346" s="40" t="n">
        <f aca="false">AT346*1000000</f>
        <v>20.1643570602021</v>
      </c>
      <c r="BG346" s="40" t="n">
        <f aca="false">AU346*1000000</f>
        <v>89933.0324885015</v>
      </c>
      <c r="BH346" s="41" t="n">
        <f aca="false">AV346*1000000</f>
        <v>453.004334045531</v>
      </c>
      <c r="BI346" s="0" t="n">
        <v>0.1</v>
      </c>
      <c r="BJ346" s="0" t="n">
        <f aca="false">R346*BI346</f>
        <v>1.22666505449563</v>
      </c>
      <c r="BK346" s="0" t="n">
        <v>0.1</v>
      </c>
      <c r="BL346" s="0" t="n">
        <f aca="false">AI346*BK346</f>
        <v>3025.9</v>
      </c>
      <c r="BM346" s="45" t="n">
        <v>336000</v>
      </c>
      <c r="BN346" s="45" t="n">
        <v>480000</v>
      </c>
      <c r="BO346" s="45" t="n">
        <v>360000</v>
      </c>
      <c r="BP346" s="45" t="n">
        <v>120000</v>
      </c>
      <c r="BQ346" s="45" t="n">
        <v>1070400000</v>
      </c>
      <c r="BR346" s="0" t="n">
        <f aca="false">AJ346*0.1</f>
        <v>7.6726E-007</v>
      </c>
      <c r="BS346" s="0" t="n">
        <f aca="false">((((BJ346/R346)^2)+((BM346/AD346)^2))^(1/2))*AK346</f>
        <v>0.0042484424530292</v>
      </c>
      <c r="BT346" s="0" t="n">
        <f aca="false">((((BJ346/R346)^2)+((BN346/AE346)^2))^(1/2))*AL346</f>
        <v>0.00658297547394171</v>
      </c>
      <c r="BU346" s="0" t="n">
        <f aca="false">((((BJ346/R346)^2)+((BO346/AF346)^2))^(1/2))*AM346</f>
        <v>0.00493723160545628</v>
      </c>
      <c r="BV346" s="0" t="n">
        <f aca="false">((((BJ346/R346)^2)+((BP346/AG346)^2))^(1/2))*AN346</f>
        <v>0.00164574386848543</v>
      </c>
      <c r="BW346" s="0" t="n">
        <f aca="false">((((BJ346/R346)^2)+((BQ346/AH346)^2))^(1/2))*AO346</f>
        <v>13.5343238146502</v>
      </c>
      <c r="BX346" s="46" t="n">
        <f aca="false">((((BL346/AI346)^2)+((BR346/AJ346)^2))^(1/2))*AP346</f>
        <v>0.0233835378652658</v>
      </c>
    </row>
    <row r="347" customFormat="false" ht="45" hidden="false" customHeight="true" outlineLevel="0" collapsed="false">
      <c r="A347" s="24" t="n">
        <v>4.66460058129361</v>
      </c>
      <c r="B347" s="24" t="n">
        <v>-74.1486121653746</v>
      </c>
      <c r="C347" s="47" t="n">
        <v>24</v>
      </c>
      <c r="D347" s="47" t="n">
        <v>31</v>
      </c>
      <c r="E347" s="47" t="n">
        <v>1898</v>
      </c>
      <c r="F347" s="27" t="s">
        <v>881</v>
      </c>
      <c r="G347" s="28" t="s">
        <v>882</v>
      </c>
      <c r="H347" s="27" t="s">
        <v>883</v>
      </c>
      <c r="I347" s="28" t="s">
        <v>64</v>
      </c>
      <c r="J347" s="28" t="s">
        <v>65</v>
      </c>
      <c r="K347" s="28" t="n">
        <v>30</v>
      </c>
      <c r="L347" s="28"/>
      <c r="M347" s="55"/>
      <c r="N347" s="29" t="s">
        <v>67</v>
      </c>
      <c r="O347" s="29" t="s">
        <v>68</v>
      </c>
      <c r="P347" s="56" t="n">
        <v>0.00426891489573758</v>
      </c>
      <c r="Q347" s="31" t="n">
        <v>101250</v>
      </c>
      <c r="R347" s="31" t="n">
        <v>102993.75605528</v>
      </c>
      <c r="S347" s="29" t="s">
        <v>69</v>
      </c>
      <c r="T347" s="29"/>
      <c r="U347" s="29"/>
      <c r="V347" s="48" t="n">
        <f aca="false">IF(S347="m3_año",R347,IF(OR(O347="CG1",O347="CG3",O347="HG2"),T347,R347))</f>
        <v>102993.75605528</v>
      </c>
      <c r="W347" s="28" t="n">
        <v>365</v>
      </c>
      <c r="X347" s="32"/>
      <c r="Y347" s="28"/>
      <c r="Z347" s="28" t="n">
        <v>0</v>
      </c>
      <c r="AA347" s="32" t="s">
        <v>884</v>
      </c>
      <c r="AB347" s="32" t="s">
        <v>885</v>
      </c>
      <c r="AC347" s="33" t="s">
        <v>72</v>
      </c>
      <c r="AD347" s="33" t="n">
        <f aca="false">VLOOKUP($O347,Parámetros!$B$4:$H$25,3,0)</f>
        <v>46.3856216091623</v>
      </c>
      <c r="AE347" s="33" t="n">
        <f aca="false">VLOOKUP($O347,Parámetros!$B$4:$H$25,4,0)</f>
        <v>1074.85364414012</v>
      </c>
      <c r="AF347" s="33" t="n">
        <f aca="false">VLOOKUP($O347,Parámetros!$B$4:$H$25,5,0)</f>
        <v>5.41099102083891</v>
      </c>
      <c r="AG347" s="33" t="n">
        <f aca="false">VLOOKUP($O347,Parámetros!$B$4:$H$25,6,0)</f>
        <v>1344</v>
      </c>
      <c r="AH347" s="33" t="n">
        <f aca="false">VLOOKUP($O347,Parámetros!$B$4:$H$25,7,0)</f>
        <v>1920000</v>
      </c>
      <c r="AI347" s="2" t="n">
        <v>1159.09146341463</v>
      </c>
      <c r="AJ347" s="2" t="n">
        <v>0.000142</v>
      </c>
      <c r="AK347" s="34" t="n">
        <f aca="false">AD347*V347/1000000000</f>
        <v>0.00477742939648659</v>
      </c>
      <c r="AL347" s="34" t="n">
        <f aca="false">AE347*V347/1000000000</f>
        <v>0.110703214019696</v>
      </c>
      <c r="AM347" s="34" t="n">
        <f aca="false">AF347*V347/1000000000</f>
        <v>0.000557298289217593</v>
      </c>
      <c r="AN347" s="34" t="n">
        <f aca="false">AG347*V347/1000000000</f>
        <v>0.138423608138296</v>
      </c>
      <c r="AO347" s="34" t="n">
        <f aca="false">AH347*V347/1000000000</f>
        <v>197.748011626138</v>
      </c>
      <c r="AP347" s="35" t="n">
        <f aca="false">AJ347*AI347*EXP(P347*4)</f>
        <v>0.167425620216031</v>
      </c>
      <c r="AQ347" s="36" t="n">
        <f aca="false">AK347/W347</f>
        <v>1.30888476616071E-005</v>
      </c>
      <c r="AR347" s="37" t="n">
        <f aca="false">AL347/W347</f>
        <v>0.000303296476766291</v>
      </c>
      <c r="AS347" s="37" t="n">
        <f aca="false">AM347/W347</f>
        <v>1.52684462799341E-006</v>
      </c>
      <c r="AT347" s="37" t="n">
        <f aca="false">AN347/W347</f>
        <v>0.00037924276202273</v>
      </c>
      <c r="AU347" s="37" t="n">
        <f aca="false">AO347/W347</f>
        <v>0.541775374318185</v>
      </c>
      <c r="AV347" s="49" t="n">
        <f aca="false">AP347/W347</f>
        <v>0.00045870032935899</v>
      </c>
      <c r="AW347" s="39" t="n">
        <f aca="false">AK347*1000000</f>
        <v>4777.42939648659</v>
      </c>
      <c r="AX347" s="40" t="n">
        <f aca="false">AL347*1000000</f>
        <v>110703.214019696</v>
      </c>
      <c r="AY347" s="40" t="n">
        <f aca="false">AM347*1000000</f>
        <v>557.298289217593</v>
      </c>
      <c r="AZ347" s="40" t="n">
        <f aca="false">AN347*1000000</f>
        <v>138423.608138296</v>
      </c>
      <c r="BA347" s="40" t="n">
        <f aca="false">AO347*1000000</f>
        <v>197748011.626138</v>
      </c>
      <c r="BB347" s="41" t="n">
        <f aca="false">AP347*1000000</f>
        <v>167425.620216031</v>
      </c>
      <c r="BC347" s="39" t="n">
        <f aca="false">AQ347*1000000</f>
        <v>13.0888476616071</v>
      </c>
      <c r="BD347" s="40" t="n">
        <f aca="false">AR347*1000000</f>
        <v>303.296476766291</v>
      </c>
      <c r="BE347" s="40" t="n">
        <f aca="false">AS347*1000000</f>
        <v>1.52684462799341</v>
      </c>
      <c r="BF347" s="40" t="n">
        <f aca="false">AT347*1000000</f>
        <v>379.24276202273</v>
      </c>
      <c r="BG347" s="40" t="n">
        <f aca="false">AU347*1000000</f>
        <v>541775.374318185</v>
      </c>
      <c r="BH347" s="41" t="n">
        <f aca="false">AV347*1000000</f>
        <v>458.70032935899</v>
      </c>
      <c r="BI347" s="0" t="n">
        <v>0.1</v>
      </c>
      <c r="BJ347" s="0" t="n">
        <f aca="false">R347*BI347</f>
        <v>10299.375605528</v>
      </c>
      <c r="BK347" s="0" t="n">
        <v>0.1</v>
      </c>
      <c r="BL347" s="0" t="n">
        <f aca="false">AI347*BK347</f>
        <v>115.909146341463</v>
      </c>
      <c r="BM347" s="45" t="n">
        <v>17.6498016718255</v>
      </c>
      <c r="BN347" s="45" t="n">
        <v>910.91550745518</v>
      </c>
      <c r="BO347" s="45" t="n">
        <v>5.31099102083891</v>
      </c>
      <c r="BP347" s="45" t="n">
        <v>537.6</v>
      </c>
      <c r="BQ347" s="45" t="n">
        <v>384000</v>
      </c>
      <c r="BR347" s="0" t="n">
        <f aca="false">AJ347*0.1</f>
        <v>1.42E-005</v>
      </c>
      <c r="BS347" s="0" t="n">
        <f aca="false">((((BJ347/R347)^2)+((BM347/AD347)^2))^(1/2))*AK347</f>
        <v>0.00187954929979951</v>
      </c>
      <c r="BT347" s="0" t="n">
        <f aca="false">((((BJ347/R347)^2)+((BN347/AE347)^2))^(1/2))*AL347</f>
        <v>0.0944694845759959</v>
      </c>
      <c r="BU347" s="0" t="n">
        <f aca="false">((((BJ347/R347)^2)+((BO347/AF347)^2))^(1/2))*AM347</f>
        <v>0.0005498305423714</v>
      </c>
      <c r="BV347" s="0" t="n">
        <f aca="false">((((BJ347/R347)^2)+((BP347/AG347)^2))^(1/2))*AN347</f>
        <v>0.0570735157433304</v>
      </c>
      <c r="BW347" s="0" t="n">
        <f aca="false">((((BJ347/R347)^2)+((BQ347/AH347)^2))^(1/2))*AO347</f>
        <v>44.2177996411463</v>
      </c>
      <c r="BX347" s="46" t="n">
        <f aca="false">((((BL347/AI347)^2)+((BR347/AJ347)^2))^(1/2))*AP347</f>
        <v>0.0236775582798239</v>
      </c>
    </row>
    <row r="348" customFormat="false" ht="45" hidden="false" customHeight="true" outlineLevel="0" collapsed="false">
      <c r="A348" s="24" t="n">
        <v>4.69497151417596</v>
      </c>
      <c r="B348" s="24" t="n">
        <v>-74.1629458056551</v>
      </c>
      <c r="C348" s="47" t="n">
        <v>22</v>
      </c>
      <c r="D348" s="47" t="n">
        <v>34</v>
      </c>
      <c r="E348" s="47" t="n">
        <v>1937</v>
      </c>
      <c r="F348" s="27" t="s">
        <v>886</v>
      </c>
      <c r="G348" s="28" t="s">
        <v>887</v>
      </c>
      <c r="H348" s="27" t="s">
        <v>888</v>
      </c>
      <c r="I348" s="28" t="s">
        <v>64</v>
      </c>
      <c r="J348" s="28" t="s">
        <v>76</v>
      </c>
      <c r="K348" s="28" t="n">
        <v>720</v>
      </c>
      <c r="L348" s="28"/>
      <c r="M348" s="28" t="n">
        <v>2000</v>
      </c>
      <c r="N348" s="29" t="s">
        <v>67</v>
      </c>
      <c r="O348" s="29" t="s">
        <v>145</v>
      </c>
      <c r="P348" s="30" t="n">
        <v>0.0119278052318739</v>
      </c>
      <c r="Q348" s="31" t="n">
        <v>240000</v>
      </c>
      <c r="R348" s="31" t="n">
        <v>251728.252929227</v>
      </c>
      <c r="S348" s="29" t="s">
        <v>69</v>
      </c>
      <c r="T348" s="29"/>
      <c r="U348" s="29"/>
      <c r="V348" s="48" t="n">
        <f aca="false">IF(S348="m3_año",R348,IF(OR(O348="CG1",O348="CG3",O348="HG2"),T348,R348))</f>
        <v>251728.252929227</v>
      </c>
      <c r="W348" s="28" t="n">
        <v>365</v>
      </c>
      <c r="X348" s="32"/>
      <c r="Y348" s="28"/>
      <c r="Z348" s="28" t="n">
        <v>0</v>
      </c>
      <c r="AA348" s="32" t="s">
        <v>889</v>
      </c>
      <c r="AB348" s="32" t="s">
        <v>890</v>
      </c>
      <c r="AC348" s="33" t="s">
        <v>72</v>
      </c>
      <c r="AD348" s="33" t="n">
        <f aca="false">VLOOKUP($O348,Parámetros!$B$4:$H$25,3,0)</f>
        <v>196.356974196937</v>
      </c>
      <c r="AE348" s="33" t="n">
        <f aca="false">VLOOKUP($O348,Parámetros!$B$4:$H$25,4,0)</f>
        <v>1220.72799074218</v>
      </c>
      <c r="AF348" s="33" t="n">
        <f aca="false">VLOOKUP($O348,Parámetros!$B$4:$H$25,5,0)</f>
        <v>69.6558973259153</v>
      </c>
      <c r="AG348" s="33" t="n">
        <f aca="false">VLOOKUP($O348,Parámetros!$B$4:$H$25,6,0)</f>
        <v>640</v>
      </c>
      <c r="AH348" s="33" t="n">
        <f aca="false">VLOOKUP($O348,Parámetros!$B$4:$H$25,7,0)</f>
        <v>1920000</v>
      </c>
      <c r="AI348" s="51" t="n">
        <v>240000</v>
      </c>
      <c r="AJ348" s="52" t="n">
        <v>8.8E-008</v>
      </c>
      <c r="AK348" s="34" t="n">
        <f aca="false">AD348*V348/1000000000</f>
        <v>0.0494285980650642</v>
      </c>
      <c r="AL348" s="34" t="n">
        <f aca="false">AE348*V348/1000000000</f>
        <v>0.307291724411335</v>
      </c>
      <c r="AM348" s="34" t="n">
        <f aca="false">AF348*V348/1000000000</f>
        <v>0.0175343573400703</v>
      </c>
      <c r="AN348" s="34" t="n">
        <f aca="false">AG348*V348/1000000000</f>
        <v>0.161106081874705</v>
      </c>
      <c r="AO348" s="34" t="n">
        <f aca="false">AH348*V348/1000000000</f>
        <v>483.318245624116</v>
      </c>
      <c r="AP348" s="35" t="n">
        <f aca="false">AJ348*AI348*EXP(P348*4)</f>
        <v>0.022152086257772</v>
      </c>
      <c r="AQ348" s="36" t="n">
        <f aca="false">AK348/W348</f>
        <v>0.000135420816616614</v>
      </c>
      <c r="AR348" s="37" t="n">
        <f aca="false">AL348/W348</f>
        <v>0.000841895135373519</v>
      </c>
      <c r="AS348" s="37" t="n">
        <f aca="false">AM348/W348</f>
        <v>4.80393351782747E-005</v>
      </c>
      <c r="AT348" s="37" t="n">
        <f aca="false">AN348/W348</f>
        <v>0.000441386525684124</v>
      </c>
      <c r="AU348" s="37" t="n">
        <f aca="false">AO348/W348</f>
        <v>1.32415957705237</v>
      </c>
      <c r="AV348" s="49" t="n">
        <f aca="false">AP348/W348</f>
        <v>6.06906472815671E-005</v>
      </c>
      <c r="AW348" s="39" t="n">
        <f aca="false">AK348*1000000</f>
        <v>49428.5980650643</v>
      </c>
      <c r="AX348" s="40" t="n">
        <f aca="false">AL348*1000000</f>
        <v>307291.724411335</v>
      </c>
      <c r="AY348" s="40" t="n">
        <f aca="false">AM348*1000000</f>
        <v>17534.3573400703</v>
      </c>
      <c r="AZ348" s="40" t="n">
        <f aca="false">AN348*1000000</f>
        <v>161106.081874705</v>
      </c>
      <c r="BA348" s="40" t="n">
        <f aca="false">AO348*1000000</f>
        <v>483318245.624116</v>
      </c>
      <c r="BB348" s="41" t="n">
        <f aca="false">AP348*1000000</f>
        <v>22152.086257772</v>
      </c>
      <c r="BC348" s="39" t="n">
        <f aca="false">AQ348*1000000</f>
        <v>135.420816616614</v>
      </c>
      <c r="BD348" s="40" t="n">
        <f aca="false">AR348*1000000</f>
        <v>841.895135373519</v>
      </c>
      <c r="BE348" s="40" t="n">
        <f aca="false">AS348*1000000</f>
        <v>48.0393351782747</v>
      </c>
      <c r="BF348" s="40" t="n">
        <f aca="false">AT348*1000000</f>
        <v>441.386525684124</v>
      </c>
      <c r="BG348" s="40" t="n">
        <f aca="false">AU348*1000000</f>
        <v>1324159.57705237</v>
      </c>
      <c r="BH348" s="41" t="n">
        <f aca="false">AV348*1000000</f>
        <v>60.6906472815671</v>
      </c>
      <c r="BI348" s="0" t="n">
        <v>0.1</v>
      </c>
      <c r="BJ348" s="0" t="n">
        <f aca="false">R348*BI348</f>
        <v>25172.8252929227</v>
      </c>
      <c r="BK348" s="0" t="n">
        <v>0.1</v>
      </c>
      <c r="BL348" s="0" t="n">
        <f aca="false">AI348*BK348</f>
        <v>24000</v>
      </c>
      <c r="BM348" s="45" t="n">
        <v>187.562005220738</v>
      </c>
      <c r="BN348" s="45" t="n">
        <v>1012.03746873145</v>
      </c>
      <c r="BO348" s="45" t="n">
        <v>69.5558973259153</v>
      </c>
      <c r="BP348" s="45" t="n">
        <v>256</v>
      </c>
      <c r="BQ348" s="45" t="n">
        <v>384000</v>
      </c>
      <c r="BR348" s="0" t="n">
        <f aca="false">AJ348*0.1</f>
        <v>8.8E-009</v>
      </c>
      <c r="BS348" s="0" t="n">
        <f aca="false">((((BJ348/R348)^2)+((BM348/AD348)^2))^(1/2))*AK348</f>
        <v>0.0474726826068332</v>
      </c>
      <c r="BT348" s="0" t="n">
        <f aca="false">((((BJ348/R348)^2)+((BN348/AE348)^2))^(1/2))*AL348</f>
        <v>0.256605020582796</v>
      </c>
      <c r="BU348" s="0" t="n">
        <f aca="false">((((BJ348/R348)^2)+((BO348/AF348)^2))^(1/2))*AM348</f>
        <v>0.0175967633173209</v>
      </c>
      <c r="BV348" s="0" t="n">
        <f aca="false">((((BJ348/R348)^2)+((BP348/AG348)^2))^(1/2))*AN348</f>
        <v>0.0664257392498817</v>
      </c>
      <c r="BW348" s="0" t="n">
        <f aca="false">((((BJ348/R348)^2)+((BQ348/AH348)^2))^(1/2))*AO348</f>
        <v>108.073245198146</v>
      </c>
      <c r="BX348" s="46" t="n">
        <f aca="false">((((BL348/AI348)^2)+((BR348/AJ348)^2))^(1/2))*AP348</f>
        <v>0.00313277808205998</v>
      </c>
    </row>
    <row r="349" customFormat="false" ht="45" hidden="false" customHeight="true" outlineLevel="0" collapsed="false">
      <c r="A349" s="24" t="n">
        <v>4.69497151417596</v>
      </c>
      <c r="B349" s="24" t="n">
        <v>-74.1629458056551</v>
      </c>
      <c r="C349" s="47" t="n">
        <v>22</v>
      </c>
      <c r="D349" s="47" t="n">
        <v>34</v>
      </c>
      <c r="E349" s="47" t="n">
        <v>1937</v>
      </c>
      <c r="F349" s="27" t="s">
        <v>886</v>
      </c>
      <c r="G349" s="28" t="s">
        <v>887</v>
      </c>
      <c r="H349" s="27" t="s">
        <v>888</v>
      </c>
      <c r="I349" s="28" t="s">
        <v>64</v>
      </c>
      <c r="J349" s="28" t="s">
        <v>76</v>
      </c>
      <c r="K349" s="28" t="n">
        <v>1120</v>
      </c>
      <c r="L349" s="28"/>
      <c r="M349" s="28" t="n">
        <v>2006</v>
      </c>
      <c r="N349" s="29" t="s">
        <v>67</v>
      </c>
      <c r="O349" s="29" t="s">
        <v>145</v>
      </c>
      <c r="P349" s="30" t="n">
        <v>0.0119278052318739</v>
      </c>
      <c r="Q349" s="31" t="n">
        <v>240000</v>
      </c>
      <c r="R349" s="31" t="n">
        <v>251728.252929227</v>
      </c>
      <c r="S349" s="29" t="s">
        <v>69</v>
      </c>
      <c r="T349" s="29"/>
      <c r="U349" s="29"/>
      <c r="V349" s="48" t="n">
        <f aca="false">IF(S349="m3_año",R349,IF(OR(O349="CG1",O349="CG3",O349="HG2"),T349,R349))</f>
        <v>251728.252929227</v>
      </c>
      <c r="W349" s="28" t="n">
        <v>365</v>
      </c>
      <c r="X349" s="32"/>
      <c r="Y349" s="28"/>
      <c r="Z349" s="28" t="n">
        <v>0</v>
      </c>
      <c r="AA349" s="32" t="s">
        <v>889</v>
      </c>
      <c r="AB349" s="32" t="s">
        <v>890</v>
      </c>
      <c r="AC349" s="33" t="s">
        <v>72</v>
      </c>
      <c r="AD349" s="33" t="n">
        <f aca="false">VLOOKUP($O349,Parámetros!$B$4:$H$25,3,0)</f>
        <v>196.356974196937</v>
      </c>
      <c r="AE349" s="33" t="n">
        <f aca="false">VLOOKUP($O349,Parámetros!$B$4:$H$25,4,0)</f>
        <v>1220.72799074218</v>
      </c>
      <c r="AF349" s="33" t="n">
        <f aca="false">VLOOKUP($O349,Parámetros!$B$4:$H$25,5,0)</f>
        <v>69.6558973259153</v>
      </c>
      <c r="AG349" s="33" t="n">
        <f aca="false">VLOOKUP($O349,Parámetros!$B$4:$H$25,6,0)</f>
        <v>640</v>
      </c>
      <c r="AH349" s="33" t="n">
        <f aca="false">VLOOKUP($O349,Parámetros!$B$4:$H$25,7,0)</f>
        <v>1920000</v>
      </c>
      <c r="AI349" s="51" t="n">
        <v>240000</v>
      </c>
      <c r="AJ349" s="52" t="n">
        <v>8.8E-008</v>
      </c>
      <c r="AK349" s="34" t="n">
        <f aca="false">AD349*V349/1000000000</f>
        <v>0.0494285980650642</v>
      </c>
      <c r="AL349" s="34" t="n">
        <f aca="false">AE349*V349/1000000000</f>
        <v>0.307291724411335</v>
      </c>
      <c r="AM349" s="34" t="n">
        <f aca="false">AF349*V349/1000000000</f>
        <v>0.0175343573400703</v>
      </c>
      <c r="AN349" s="34" t="n">
        <f aca="false">AG349*V349/1000000000</f>
        <v>0.161106081874705</v>
      </c>
      <c r="AO349" s="34" t="n">
        <f aca="false">AH349*V349/1000000000</f>
        <v>483.318245624116</v>
      </c>
      <c r="AP349" s="35" t="n">
        <f aca="false">AJ349*AI349*EXP(P349*4)</f>
        <v>0.022152086257772</v>
      </c>
      <c r="AQ349" s="36" t="n">
        <f aca="false">AK349/W349</f>
        <v>0.000135420816616614</v>
      </c>
      <c r="AR349" s="37" t="n">
        <f aca="false">AL349/W349</f>
        <v>0.000841895135373519</v>
      </c>
      <c r="AS349" s="37" t="n">
        <f aca="false">AM349/W349</f>
        <v>4.80393351782747E-005</v>
      </c>
      <c r="AT349" s="37" t="n">
        <f aca="false">AN349/W349</f>
        <v>0.000441386525684124</v>
      </c>
      <c r="AU349" s="37" t="n">
        <f aca="false">AO349/W349</f>
        <v>1.32415957705237</v>
      </c>
      <c r="AV349" s="49" t="n">
        <f aca="false">AP349/W349</f>
        <v>6.06906472815671E-005</v>
      </c>
      <c r="AW349" s="39" t="n">
        <f aca="false">AK349*1000000</f>
        <v>49428.5980650643</v>
      </c>
      <c r="AX349" s="40" t="n">
        <f aca="false">AL349*1000000</f>
        <v>307291.724411335</v>
      </c>
      <c r="AY349" s="40" t="n">
        <f aca="false">AM349*1000000</f>
        <v>17534.3573400703</v>
      </c>
      <c r="AZ349" s="40" t="n">
        <f aca="false">AN349*1000000</f>
        <v>161106.081874705</v>
      </c>
      <c r="BA349" s="40" t="n">
        <f aca="false">AO349*1000000</f>
        <v>483318245.624116</v>
      </c>
      <c r="BB349" s="41" t="n">
        <f aca="false">AP349*1000000</f>
        <v>22152.086257772</v>
      </c>
      <c r="BC349" s="39" t="n">
        <f aca="false">AQ349*1000000</f>
        <v>135.420816616614</v>
      </c>
      <c r="BD349" s="40" t="n">
        <f aca="false">AR349*1000000</f>
        <v>841.895135373519</v>
      </c>
      <c r="BE349" s="40" t="n">
        <f aca="false">AS349*1000000</f>
        <v>48.0393351782747</v>
      </c>
      <c r="BF349" s="40" t="n">
        <f aca="false">AT349*1000000</f>
        <v>441.386525684124</v>
      </c>
      <c r="BG349" s="40" t="n">
        <f aca="false">AU349*1000000</f>
        <v>1324159.57705237</v>
      </c>
      <c r="BH349" s="41" t="n">
        <f aca="false">AV349*1000000</f>
        <v>60.6906472815671</v>
      </c>
      <c r="BI349" s="0" t="n">
        <v>0.1</v>
      </c>
      <c r="BJ349" s="0" t="n">
        <f aca="false">R349*BI349</f>
        <v>25172.8252929227</v>
      </c>
      <c r="BK349" s="0" t="n">
        <v>0.1</v>
      </c>
      <c r="BL349" s="0" t="n">
        <f aca="false">AI349*BK349</f>
        <v>24000</v>
      </c>
      <c r="BM349" s="45" t="n">
        <v>187.562005220738</v>
      </c>
      <c r="BN349" s="45" t="n">
        <v>1012.03746873145</v>
      </c>
      <c r="BO349" s="45" t="n">
        <v>69.5558973259153</v>
      </c>
      <c r="BP349" s="45" t="n">
        <v>256</v>
      </c>
      <c r="BQ349" s="45" t="n">
        <v>384000</v>
      </c>
      <c r="BR349" s="0" t="n">
        <f aca="false">AJ349*0.1</f>
        <v>8.8E-009</v>
      </c>
      <c r="BS349" s="0" t="n">
        <f aca="false">((((BJ349/R349)^2)+((BM349/AD349)^2))^(1/2))*AK349</f>
        <v>0.0474726826068332</v>
      </c>
      <c r="BT349" s="0" t="n">
        <f aca="false">((((BJ349/R349)^2)+((BN349/AE349)^2))^(1/2))*AL349</f>
        <v>0.256605020582796</v>
      </c>
      <c r="BU349" s="0" t="n">
        <f aca="false">((((BJ349/R349)^2)+((BO349/AF349)^2))^(1/2))*AM349</f>
        <v>0.0175967633173209</v>
      </c>
      <c r="BV349" s="0" t="n">
        <f aca="false">((((BJ349/R349)^2)+((BP349/AG349)^2))^(1/2))*AN349</f>
        <v>0.0664257392498817</v>
      </c>
      <c r="BW349" s="0" t="n">
        <f aca="false">((((BJ349/R349)^2)+((BQ349/AH349)^2))^(1/2))*AO349</f>
        <v>108.073245198146</v>
      </c>
      <c r="BX349" s="46" t="n">
        <f aca="false">((((BL349/AI349)^2)+((BR349/AJ349)^2))^(1/2))*AP349</f>
        <v>0.00313277808205998</v>
      </c>
    </row>
    <row r="350" customFormat="false" ht="30" hidden="false" customHeight="true" outlineLevel="0" collapsed="false">
      <c r="A350" s="24" t="n">
        <v>4.68456076482455</v>
      </c>
      <c r="B350" s="24" t="n">
        <v>-74.1397340601811</v>
      </c>
      <c r="C350" s="47" t="n">
        <v>25</v>
      </c>
      <c r="D350" s="47" t="n">
        <v>33</v>
      </c>
      <c r="E350" s="47" t="n">
        <v>1926</v>
      </c>
      <c r="F350" s="27" t="s">
        <v>891</v>
      </c>
      <c r="G350" s="28" t="s">
        <v>892</v>
      </c>
      <c r="H350" s="27" t="s">
        <v>893</v>
      </c>
      <c r="I350" s="28" t="s">
        <v>64</v>
      </c>
      <c r="J350" s="28" t="s">
        <v>76</v>
      </c>
      <c r="K350" s="28" t="n">
        <v>146.53</v>
      </c>
      <c r="L350" s="28"/>
      <c r="M350" s="28" t="n">
        <v>2007</v>
      </c>
      <c r="N350" s="29" t="s">
        <v>67</v>
      </c>
      <c r="O350" s="29" t="s">
        <v>145</v>
      </c>
      <c r="P350" s="50" t="n">
        <v>-0.0164527976114297</v>
      </c>
      <c r="Q350" s="31" t="n">
        <v>37896</v>
      </c>
      <c r="R350" s="31" t="n">
        <v>35482.314000671</v>
      </c>
      <c r="S350" s="29" t="s">
        <v>69</v>
      </c>
      <c r="T350" s="29"/>
      <c r="U350" s="29"/>
      <c r="V350" s="48" t="n">
        <f aca="false">IF(S350="m3_año",R350,IF(OR(O350="CG1",O350="CG3",O350="HG2"),T350,R350))</f>
        <v>35482.314000671</v>
      </c>
      <c r="W350" s="28" t="n">
        <v>365</v>
      </c>
      <c r="X350" s="32" t="s">
        <v>98</v>
      </c>
      <c r="Y350" s="28"/>
      <c r="Z350" s="28" t="n">
        <v>2920</v>
      </c>
      <c r="AA350" s="32" t="s">
        <v>894</v>
      </c>
      <c r="AB350" s="32" t="s">
        <v>311</v>
      </c>
      <c r="AC350" s="33" t="s">
        <v>72</v>
      </c>
      <c r="AD350" s="33" t="n">
        <f aca="false">VLOOKUP($O350,Parámetros!$B$4:$H$25,3,0)</f>
        <v>196.356974196937</v>
      </c>
      <c r="AE350" s="33" t="n">
        <f aca="false">VLOOKUP($O350,Parámetros!$B$4:$H$25,4,0)</f>
        <v>1220.72799074218</v>
      </c>
      <c r="AF350" s="33" t="n">
        <f aca="false">VLOOKUP($O350,Parámetros!$B$4:$H$25,5,0)</f>
        <v>69.6558973259153</v>
      </c>
      <c r="AG350" s="33" t="n">
        <f aca="false">VLOOKUP($O350,Parámetros!$B$4:$H$25,6,0)</f>
        <v>640</v>
      </c>
      <c r="AH350" s="33" t="n">
        <f aca="false">VLOOKUP($O350,Parámetros!$B$4:$H$25,7,0)</f>
        <v>1920000</v>
      </c>
      <c r="AI350" s="51" t="n">
        <v>37896</v>
      </c>
      <c r="AJ350" s="52" t="n">
        <v>8.8E-008</v>
      </c>
      <c r="AK350" s="34" t="n">
        <f aca="false">AD350*V350/1000000000</f>
        <v>0.00696719981467737</v>
      </c>
      <c r="AL350" s="34" t="n">
        <f aca="false">AE350*V350/1000000000</f>
        <v>0.0433142538769222</v>
      </c>
      <c r="AM350" s="34" t="n">
        <f aca="false">AF350*V350/1000000000</f>
        <v>0.00247155242091663</v>
      </c>
      <c r="AN350" s="34" t="n">
        <f aca="false">AG350*V350/1000000000</f>
        <v>0.0227086809604294</v>
      </c>
      <c r="AO350" s="34" t="n">
        <f aca="false">AH350*V350/1000000000</f>
        <v>68.1260428812883</v>
      </c>
      <c r="AP350" s="35" t="n">
        <f aca="false">AJ350*AI350*EXP(P350*4)</f>
        <v>0.00312244363205905</v>
      </c>
      <c r="AQ350" s="36" t="n">
        <f aca="false">AK350/W350</f>
        <v>1.9088218670349E-005</v>
      </c>
      <c r="AR350" s="37" t="n">
        <f aca="false">AL350/W350</f>
        <v>0.000118669188703897</v>
      </c>
      <c r="AS350" s="37" t="n">
        <f aca="false">AM350/W350</f>
        <v>6.77137649566199E-006</v>
      </c>
      <c r="AT350" s="37" t="n">
        <f aca="false">AN350/W350</f>
        <v>6.22155642751492E-005</v>
      </c>
      <c r="AU350" s="37" t="n">
        <f aca="false">AO350/W350</f>
        <v>0.186646692825447</v>
      </c>
      <c r="AV350" s="49" t="n">
        <f aca="false">AP350/W350</f>
        <v>8.554640087833E-006</v>
      </c>
      <c r="AW350" s="39" t="n">
        <f aca="false">AK350*1000000</f>
        <v>6967.19981467737</v>
      </c>
      <c r="AX350" s="40" t="n">
        <f aca="false">AL350*1000000</f>
        <v>43314.2538769222</v>
      </c>
      <c r="AY350" s="40" t="n">
        <f aca="false">AM350*1000000</f>
        <v>2471.55242091663</v>
      </c>
      <c r="AZ350" s="40" t="n">
        <f aca="false">AN350*1000000</f>
        <v>22708.6809604294</v>
      </c>
      <c r="BA350" s="40" t="n">
        <f aca="false">AO350*1000000</f>
        <v>68126042.8812883</v>
      </c>
      <c r="BB350" s="41" t="n">
        <f aca="false">AP350*1000000</f>
        <v>3122.44363205905</v>
      </c>
      <c r="BC350" s="39" t="n">
        <f aca="false">AQ350*1000000</f>
        <v>19.088218670349</v>
      </c>
      <c r="BD350" s="40" t="n">
        <f aca="false">AR350*1000000</f>
        <v>118.669188703897</v>
      </c>
      <c r="BE350" s="40" t="n">
        <f aca="false">AS350*1000000</f>
        <v>6.77137649566199</v>
      </c>
      <c r="BF350" s="40" t="n">
        <f aca="false">AT350*1000000</f>
        <v>62.2155642751492</v>
      </c>
      <c r="BG350" s="40" t="n">
        <f aca="false">AU350*1000000</f>
        <v>186646.692825447</v>
      </c>
      <c r="BH350" s="41" t="n">
        <f aca="false">AV350*1000000</f>
        <v>8.554640087833</v>
      </c>
      <c r="BI350" s="0" t="n">
        <v>0.1</v>
      </c>
      <c r="BJ350" s="0" t="n">
        <f aca="false">R350*BI350</f>
        <v>3548.2314000671</v>
      </c>
      <c r="BK350" s="0" t="n">
        <v>0.1</v>
      </c>
      <c r="BL350" s="0" t="n">
        <f aca="false">AI350*BK350</f>
        <v>3789.6</v>
      </c>
      <c r="BM350" s="45" t="n">
        <v>187.562005220738</v>
      </c>
      <c r="BN350" s="45" t="n">
        <v>1012.03746873145</v>
      </c>
      <c r="BO350" s="45" t="n">
        <v>69.5558973259153</v>
      </c>
      <c r="BP350" s="45" t="n">
        <v>256</v>
      </c>
      <c r="BQ350" s="45" t="n">
        <v>384000</v>
      </c>
      <c r="BR350" s="0" t="n">
        <f aca="false">AJ350*0.1</f>
        <v>8.8E-009</v>
      </c>
      <c r="BS350" s="0" t="n">
        <f aca="false">((((BJ350/R350)^2)+((BM350/AD350)^2))^(1/2))*AK350</f>
        <v>0.00669150407675306</v>
      </c>
      <c r="BT350" s="0" t="n">
        <f aca="false">((((BJ350/R350)^2)+((BN350/AE350)^2))^(1/2))*AL350</f>
        <v>0.0361697179737201</v>
      </c>
      <c r="BU350" s="0" t="n">
        <f aca="false">((((BJ350/R350)^2)+((BO350/AF350)^2))^(1/2))*AM350</f>
        <v>0.0024803488450548</v>
      </c>
      <c r="BV350" s="0" t="n">
        <f aca="false">((((BJ350/R350)^2)+((BP350/AG350)^2))^(1/2))*AN350</f>
        <v>0.00936302902183033</v>
      </c>
      <c r="BW350" s="0" t="n">
        <f aca="false">((((BJ350/R350)^2)+((BQ350/AH350)^2))^(1/2))*AO350</f>
        <v>15.2334462920626</v>
      </c>
      <c r="BX350" s="46" t="n">
        <f aca="false">((((BL350/AI350)^2)+((BR350/AJ350)^2))^(1/2))*AP350</f>
        <v>0.000441580213220341</v>
      </c>
    </row>
    <row r="351" customFormat="false" ht="30" hidden="false" customHeight="true" outlineLevel="0" collapsed="false">
      <c r="A351" s="24" t="n">
        <v>4.68027131237879</v>
      </c>
      <c r="B351" s="24" t="n">
        <v>-74.1293853410964</v>
      </c>
      <c r="C351" s="47" t="n">
        <v>26</v>
      </c>
      <c r="D351" s="47" t="n">
        <v>33</v>
      </c>
      <c r="E351" s="47" t="n">
        <v>1927</v>
      </c>
      <c r="F351" s="27" t="s">
        <v>895</v>
      </c>
      <c r="G351" s="28" t="s">
        <v>896</v>
      </c>
      <c r="H351" s="27" t="s">
        <v>897</v>
      </c>
      <c r="I351" s="28" t="s">
        <v>64</v>
      </c>
      <c r="J351" s="28" t="s">
        <v>65</v>
      </c>
      <c r="K351" s="28" t="n">
        <v>50</v>
      </c>
      <c r="L351" s="28"/>
      <c r="M351" s="28" t="n">
        <v>2000</v>
      </c>
      <c r="N351" s="29" t="s">
        <v>67</v>
      </c>
      <c r="O351" s="29" t="s">
        <v>68</v>
      </c>
      <c r="P351" s="53" t="n">
        <v>0.013557806644477</v>
      </c>
      <c r="Q351" s="31" t="n">
        <v>143058</v>
      </c>
      <c r="R351" s="31" t="n">
        <v>151030.434428449</v>
      </c>
      <c r="S351" s="29" t="s">
        <v>69</v>
      </c>
      <c r="T351" s="29"/>
      <c r="U351" s="29"/>
      <c r="V351" s="48" t="n">
        <f aca="false">IF(S351="m3_año",R351,IF(OR(O351="CG1",O351="CG3",O351="HG2"),T351,R351))</f>
        <v>151030.434428449</v>
      </c>
      <c r="W351" s="28" t="n">
        <v>365</v>
      </c>
      <c r="X351" s="32"/>
      <c r="Y351" s="28"/>
      <c r="Z351" s="28" t="n">
        <v>8760</v>
      </c>
      <c r="AA351" s="32" t="s">
        <v>898</v>
      </c>
      <c r="AB351" s="32"/>
      <c r="AC351" s="33" t="s">
        <v>72</v>
      </c>
      <c r="AD351" s="33" t="n">
        <f aca="false">VLOOKUP($O351,Parámetros!$B$4:$H$25,3,0)</f>
        <v>46.3856216091623</v>
      </c>
      <c r="AE351" s="33" t="n">
        <f aca="false">VLOOKUP($O351,Parámetros!$B$4:$H$25,4,0)</f>
        <v>1074.85364414012</v>
      </c>
      <c r="AF351" s="33" t="n">
        <f aca="false">VLOOKUP($O351,Parámetros!$B$4:$H$25,5,0)</f>
        <v>5.41099102083891</v>
      </c>
      <c r="AG351" s="33" t="n">
        <f aca="false">VLOOKUP($O351,Parámetros!$B$4:$H$25,6,0)</f>
        <v>1344</v>
      </c>
      <c r="AH351" s="33" t="n">
        <f aca="false">VLOOKUP($O351,Parámetros!$B$4:$H$25,7,0)</f>
        <v>1920000</v>
      </c>
      <c r="AI351" s="51" t="n">
        <v>143058</v>
      </c>
      <c r="AJ351" s="52" t="n">
        <v>8.8E-008</v>
      </c>
      <c r="AK351" s="34" t="n">
        <f aca="false">AD351*V351/1000000000</f>
        <v>0.00700564058286543</v>
      </c>
      <c r="AL351" s="34" t="n">
        <f aca="false">AE351*V351/1000000000</f>
        <v>0.162335612821484</v>
      </c>
      <c r="AM351" s="34" t="n">
        <f aca="false">AF351*V351/1000000000</f>
        <v>0.000817224324565737</v>
      </c>
      <c r="AN351" s="34" t="n">
        <f aca="false">AG351*V351/1000000000</f>
        <v>0.202984903871835</v>
      </c>
      <c r="AO351" s="34" t="n">
        <f aca="false">AH351*V351/1000000000</f>
        <v>289.978434102622</v>
      </c>
      <c r="AP351" s="35" t="n">
        <f aca="false">AJ351*AI351*EXP(P351*4)</f>
        <v>0.0132906782297035</v>
      </c>
      <c r="AQ351" s="36" t="n">
        <f aca="false">AK351/W351</f>
        <v>1.91935358434669E-005</v>
      </c>
      <c r="AR351" s="37" t="n">
        <f aca="false">AL351/W351</f>
        <v>0.000444755103620504</v>
      </c>
      <c r="AS351" s="37" t="n">
        <f aca="false">AM351/W351</f>
        <v>2.2389707522349E-006</v>
      </c>
      <c r="AT351" s="37" t="n">
        <f aca="false">AN351/W351</f>
        <v>0.000556123024306398</v>
      </c>
      <c r="AU351" s="37" t="n">
        <f aca="false">AO351/W351</f>
        <v>0.794461463294855</v>
      </c>
      <c r="AV351" s="49" t="n">
        <f aca="false">AP351/W351</f>
        <v>3.64128170676809E-005</v>
      </c>
      <c r="AW351" s="39" t="n">
        <f aca="false">AK351*1000000</f>
        <v>7005.64058286543</v>
      </c>
      <c r="AX351" s="40" t="n">
        <f aca="false">AL351*1000000</f>
        <v>162335.612821484</v>
      </c>
      <c r="AY351" s="40" t="n">
        <f aca="false">AM351*1000000</f>
        <v>817.224324565737</v>
      </c>
      <c r="AZ351" s="40" t="n">
        <f aca="false">AN351*1000000</f>
        <v>202984.903871835</v>
      </c>
      <c r="BA351" s="40" t="n">
        <f aca="false">AO351*1000000</f>
        <v>289978434.102622</v>
      </c>
      <c r="BB351" s="41" t="n">
        <f aca="false">AP351*1000000</f>
        <v>13290.6782297035</v>
      </c>
      <c r="BC351" s="39" t="n">
        <f aca="false">AQ351*1000000</f>
        <v>19.1935358434669</v>
      </c>
      <c r="BD351" s="40" t="n">
        <f aca="false">AR351*1000000</f>
        <v>444.755103620504</v>
      </c>
      <c r="BE351" s="40" t="n">
        <f aca="false">AS351*1000000</f>
        <v>2.2389707522349</v>
      </c>
      <c r="BF351" s="40" t="n">
        <f aca="false">AT351*1000000</f>
        <v>556.123024306398</v>
      </c>
      <c r="BG351" s="40" t="n">
        <f aca="false">AU351*1000000</f>
        <v>794461.463294855</v>
      </c>
      <c r="BH351" s="41" t="n">
        <f aca="false">AV351*1000000</f>
        <v>36.4128170676809</v>
      </c>
      <c r="BI351" s="0" t="n">
        <v>0.1</v>
      </c>
      <c r="BJ351" s="0" t="n">
        <f aca="false">R351*BI351</f>
        <v>15103.0434428449</v>
      </c>
      <c r="BK351" s="0" t="n">
        <v>0.1</v>
      </c>
      <c r="BL351" s="0" t="n">
        <f aca="false">AI351*BK351</f>
        <v>14305.8</v>
      </c>
      <c r="BM351" s="45" t="n">
        <v>17.6498016718255</v>
      </c>
      <c r="BN351" s="45" t="n">
        <v>910.91550745518</v>
      </c>
      <c r="BO351" s="45" t="n">
        <v>5.31099102083891</v>
      </c>
      <c r="BP351" s="45" t="n">
        <v>537.6</v>
      </c>
      <c r="BQ351" s="45" t="n">
        <v>384000</v>
      </c>
      <c r="BR351" s="0" t="n">
        <f aca="false">AJ351*0.1</f>
        <v>8.8E-009</v>
      </c>
      <c r="BS351" s="0" t="n">
        <f aca="false">((((BJ351/R351)^2)+((BM351/AD351)^2))^(1/2))*AK351</f>
        <v>0.00275617822041605</v>
      </c>
      <c r="BT351" s="0" t="n">
        <f aca="false">((((BJ351/R351)^2)+((BN351/AE351)^2))^(1/2))*AL351</f>
        <v>0.138530410407466</v>
      </c>
      <c r="BU351" s="0" t="n">
        <f aca="false">((((BJ351/R351)^2)+((BO351/AF351)^2))^(1/2))*AM351</f>
        <v>0.000806273592273026</v>
      </c>
      <c r="BV351" s="0" t="n">
        <f aca="false">((((BJ351/R351)^2)+((BP351/AG351)^2))^(1/2))*AN351</f>
        <v>0.0836928199069425</v>
      </c>
      <c r="BW351" s="0" t="n">
        <f aca="false">((((BJ351/R351)^2)+((BQ351/AH351)^2))^(1/2))*AO351</f>
        <v>64.8411490662406</v>
      </c>
      <c r="BX351" s="46" t="n">
        <f aca="false">((((BL351/AI351)^2)+((BR351/AJ351)^2))^(1/2))*AP351</f>
        <v>0.00187958574055836</v>
      </c>
    </row>
    <row r="352" customFormat="false" ht="30" hidden="false" customHeight="true" outlineLevel="0" collapsed="false">
      <c r="A352" s="24" t="n">
        <v>4.68027131237879</v>
      </c>
      <c r="B352" s="24" t="n">
        <v>-74.1293853410964</v>
      </c>
      <c r="C352" s="47" t="n">
        <v>26</v>
      </c>
      <c r="D352" s="47" t="n">
        <v>33</v>
      </c>
      <c r="E352" s="47" t="n">
        <v>1927</v>
      </c>
      <c r="F352" s="27" t="s">
        <v>895</v>
      </c>
      <c r="G352" s="28" t="s">
        <v>896</v>
      </c>
      <c r="H352" s="27" t="s">
        <v>897</v>
      </c>
      <c r="I352" s="28" t="s">
        <v>64</v>
      </c>
      <c r="J352" s="28" t="s">
        <v>65</v>
      </c>
      <c r="K352" s="28" t="n">
        <v>50</v>
      </c>
      <c r="L352" s="28"/>
      <c r="M352" s="28" t="n">
        <v>1998</v>
      </c>
      <c r="N352" s="29" t="s">
        <v>67</v>
      </c>
      <c r="O352" s="29" t="s">
        <v>68</v>
      </c>
      <c r="P352" s="53" t="n">
        <v>0.013557806644477</v>
      </c>
      <c r="Q352" s="31" t="n">
        <v>143058</v>
      </c>
      <c r="R352" s="31" t="n">
        <v>151030.434428449</v>
      </c>
      <c r="S352" s="29" t="s">
        <v>69</v>
      </c>
      <c r="T352" s="29"/>
      <c r="U352" s="29"/>
      <c r="V352" s="48" t="n">
        <f aca="false">IF(S352="m3_año",R352,IF(OR(O352="CG1",O352="CG3",O352="HG2"),T352,R352))</f>
        <v>151030.434428449</v>
      </c>
      <c r="W352" s="28" t="n">
        <v>365</v>
      </c>
      <c r="X352" s="32"/>
      <c r="Y352" s="28"/>
      <c r="Z352" s="28" t="n">
        <v>8760</v>
      </c>
      <c r="AA352" s="32" t="s">
        <v>898</v>
      </c>
      <c r="AB352" s="32"/>
      <c r="AC352" s="33" t="s">
        <v>72</v>
      </c>
      <c r="AD352" s="33" t="n">
        <f aca="false">VLOOKUP($O352,Parámetros!$B$4:$H$25,3,0)</f>
        <v>46.3856216091623</v>
      </c>
      <c r="AE352" s="33" t="n">
        <f aca="false">VLOOKUP($O352,Parámetros!$B$4:$H$25,4,0)</f>
        <v>1074.85364414012</v>
      </c>
      <c r="AF352" s="33" t="n">
        <f aca="false">VLOOKUP($O352,Parámetros!$B$4:$H$25,5,0)</f>
        <v>5.41099102083891</v>
      </c>
      <c r="AG352" s="33" t="n">
        <f aca="false">VLOOKUP($O352,Parámetros!$B$4:$H$25,6,0)</f>
        <v>1344</v>
      </c>
      <c r="AH352" s="33" t="n">
        <f aca="false">VLOOKUP($O352,Parámetros!$B$4:$H$25,7,0)</f>
        <v>1920000</v>
      </c>
      <c r="AI352" s="51" t="n">
        <v>143058</v>
      </c>
      <c r="AJ352" s="52" t="n">
        <v>8.8E-008</v>
      </c>
      <c r="AK352" s="34" t="n">
        <f aca="false">AD352*V352/1000000000</f>
        <v>0.00700564058286543</v>
      </c>
      <c r="AL352" s="34" t="n">
        <f aca="false">AE352*V352/1000000000</f>
        <v>0.162335612821484</v>
      </c>
      <c r="AM352" s="34" t="n">
        <f aca="false">AF352*V352/1000000000</f>
        <v>0.000817224324565737</v>
      </c>
      <c r="AN352" s="34" t="n">
        <f aca="false">AG352*V352/1000000000</f>
        <v>0.202984903871835</v>
      </c>
      <c r="AO352" s="34" t="n">
        <f aca="false">AH352*V352/1000000000</f>
        <v>289.978434102622</v>
      </c>
      <c r="AP352" s="35" t="n">
        <f aca="false">AJ352*AI352*EXP(P352*4)</f>
        <v>0.0132906782297035</v>
      </c>
      <c r="AQ352" s="36" t="n">
        <f aca="false">AK352/W352</f>
        <v>1.91935358434669E-005</v>
      </c>
      <c r="AR352" s="37" t="n">
        <f aca="false">AL352/W352</f>
        <v>0.000444755103620504</v>
      </c>
      <c r="AS352" s="37" t="n">
        <f aca="false">AM352/W352</f>
        <v>2.2389707522349E-006</v>
      </c>
      <c r="AT352" s="37" t="n">
        <f aca="false">AN352/W352</f>
        <v>0.000556123024306398</v>
      </c>
      <c r="AU352" s="37" t="n">
        <f aca="false">AO352/W352</f>
        <v>0.794461463294855</v>
      </c>
      <c r="AV352" s="49" t="n">
        <f aca="false">AP352/W352</f>
        <v>3.64128170676809E-005</v>
      </c>
      <c r="AW352" s="39" t="n">
        <f aca="false">AK352*1000000</f>
        <v>7005.64058286543</v>
      </c>
      <c r="AX352" s="40" t="n">
        <f aca="false">AL352*1000000</f>
        <v>162335.612821484</v>
      </c>
      <c r="AY352" s="40" t="n">
        <f aca="false">AM352*1000000</f>
        <v>817.224324565737</v>
      </c>
      <c r="AZ352" s="40" t="n">
        <f aca="false">AN352*1000000</f>
        <v>202984.903871835</v>
      </c>
      <c r="BA352" s="40" t="n">
        <f aca="false">AO352*1000000</f>
        <v>289978434.102622</v>
      </c>
      <c r="BB352" s="41" t="n">
        <f aca="false">AP352*1000000</f>
        <v>13290.6782297035</v>
      </c>
      <c r="BC352" s="39" t="n">
        <f aca="false">AQ352*1000000</f>
        <v>19.1935358434669</v>
      </c>
      <c r="BD352" s="40" t="n">
        <f aca="false">AR352*1000000</f>
        <v>444.755103620504</v>
      </c>
      <c r="BE352" s="40" t="n">
        <f aca="false">AS352*1000000</f>
        <v>2.2389707522349</v>
      </c>
      <c r="BF352" s="40" t="n">
        <f aca="false">AT352*1000000</f>
        <v>556.123024306398</v>
      </c>
      <c r="BG352" s="40" t="n">
        <f aca="false">AU352*1000000</f>
        <v>794461.463294855</v>
      </c>
      <c r="BH352" s="41" t="n">
        <f aca="false">AV352*1000000</f>
        <v>36.4128170676809</v>
      </c>
      <c r="BI352" s="0" t="n">
        <v>0.1</v>
      </c>
      <c r="BJ352" s="0" t="n">
        <f aca="false">R352*BI352</f>
        <v>15103.0434428449</v>
      </c>
      <c r="BK352" s="0" t="n">
        <v>0.1</v>
      </c>
      <c r="BL352" s="0" t="n">
        <f aca="false">AI352*BK352</f>
        <v>14305.8</v>
      </c>
      <c r="BM352" s="45" t="n">
        <v>17.6498016718255</v>
      </c>
      <c r="BN352" s="45" t="n">
        <v>910.91550745518</v>
      </c>
      <c r="BO352" s="45" t="n">
        <v>5.31099102083891</v>
      </c>
      <c r="BP352" s="45" t="n">
        <v>537.6</v>
      </c>
      <c r="BQ352" s="45" t="n">
        <v>384000</v>
      </c>
      <c r="BR352" s="0" t="n">
        <f aca="false">AJ352*0.1</f>
        <v>8.8E-009</v>
      </c>
      <c r="BS352" s="0" t="n">
        <f aca="false">((((BJ352/R352)^2)+((BM352/AD352)^2))^(1/2))*AK352</f>
        <v>0.00275617822041605</v>
      </c>
      <c r="BT352" s="0" t="n">
        <f aca="false">((((BJ352/R352)^2)+((BN352/AE352)^2))^(1/2))*AL352</f>
        <v>0.138530410407466</v>
      </c>
      <c r="BU352" s="0" t="n">
        <f aca="false">((((BJ352/R352)^2)+((BO352/AF352)^2))^(1/2))*AM352</f>
        <v>0.000806273592273026</v>
      </c>
      <c r="BV352" s="0" t="n">
        <f aca="false">((((BJ352/R352)^2)+((BP352/AG352)^2))^(1/2))*AN352</f>
        <v>0.0836928199069425</v>
      </c>
      <c r="BW352" s="0" t="n">
        <f aca="false">((((BJ352/R352)^2)+((BQ352/AH352)^2))^(1/2))*AO352</f>
        <v>64.8411490662406</v>
      </c>
      <c r="BX352" s="46" t="n">
        <f aca="false">((((BL352/AI352)^2)+((BR352/AJ352)^2))^(1/2))*AP352</f>
        <v>0.00187958574055836</v>
      </c>
    </row>
    <row r="353" customFormat="false" ht="15" hidden="false" customHeight="true" outlineLevel="0" collapsed="false">
      <c r="A353" s="24" t="n">
        <v>4.6687</v>
      </c>
      <c r="B353" s="24" t="n">
        <v>-74.1437166666667</v>
      </c>
      <c r="C353" s="47" t="n">
        <v>24</v>
      </c>
      <c r="D353" s="47" t="n">
        <v>32</v>
      </c>
      <c r="E353" s="47" t="n">
        <v>1911</v>
      </c>
      <c r="F353" s="27" t="s">
        <v>899</v>
      </c>
      <c r="G353" s="28" t="s">
        <v>900</v>
      </c>
      <c r="H353" s="27" t="s">
        <v>901</v>
      </c>
      <c r="I353" s="28" t="s">
        <v>64</v>
      </c>
      <c r="J353" s="28" t="s">
        <v>76</v>
      </c>
      <c r="K353" s="28" t="n">
        <v>439.56</v>
      </c>
      <c r="L353" s="28"/>
      <c r="M353" s="28" t="n">
        <v>1980</v>
      </c>
      <c r="N353" s="29" t="s">
        <v>67</v>
      </c>
      <c r="O353" s="29" t="s">
        <v>145</v>
      </c>
      <c r="P353" s="50" t="n">
        <v>0.0119278052318739</v>
      </c>
      <c r="Q353" s="31" t="n">
        <v>16012.5</v>
      </c>
      <c r="R353" s="31" t="n">
        <v>16794.9943751219</v>
      </c>
      <c r="S353" s="29" t="s">
        <v>69</v>
      </c>
      <c r="T353" s="29"/>
      <c r="U353" s="29"/>
      <c r="V353" s="48" t="n">
        <f aca="false">IF(S353="m3_año",R353,IF(OR(O353="CG1",O353="CG3",O353="HG2"),T353,R353))</f>
        <v>16794.9943751219</v>
      </c>
      <c r="W353" s="28" t="n">
        <v>365</v>
      </c>
      <c r="X353" s="32"/>
      <c r="Y353" s="28"/>
      <c r="Z353" s="28" t="n">
        <v>8760</v>
      </c>
      <c r="AA353" s="32" t="s">
        <v>902</v>
      </c>
      <c r="AB353" s="32"/>
      <c r="AC353" s="33" t="s">
        <v>72</v>
      </c>
      <c r="AD353" s="33" t="n">
        <f aca="false">VLOOKUP($O353,Parámetros!$B$4:$H$25,3,0)</f>
        <v>196.356974196937</v>
      </c>
      <c r="AE353" s="33" t="n">
        <f aca="false">VLOOKUP($O353,Parámetros!$B$4:$H$25,4,0)</f>
        <v>1220.72799074218</v>
      </c>
      <c r="AF353" s="33" t="n">
        <f aca="false">VLOOKUP($O353,Parámetros!$B$4:$H$25,5,0)</f>
        <v>69.6558973259153</v>
      </c>
      <c r="AG353" s="33" t="n">
        <f aca="false">VLOOKUP($O353,Parámetros!$B$4:$H$25,6,0)</f>
        <v>640</v>
      </c>
      <c r="AH353" s="33" t="n">
        <f aca="false">VLOOKUP($O353,Parámetros!$B$4:$H$25,7,0)</f>
        <v>1920000</v>
      </c>
      <c r="AI353" s="2" t="n">
        <v>26143.9814814815</v>
      </c>
      <c r="AJ353" s="2" t="n">
        <v>3E-008</v>
      </c>
      <c r="AK353" s="34" t="n">
        <f aca="false">AD353*V353/1000000000</f>
        <v>0.00329781427715351</v>
      </c>
      <c r="AL353" s="34" t="n">
        <f aca="false">AE353*V353/1000000000</f>
        <v>0.0205021197380688</v>
      </c>
      <c r="AM353" s="34" t="n">
        <f aca="false">AF353*V353/1000000000</f>
        <v>0.00116987040378282</v>
      </c>
      <c r="AN353" s="34" t="n">
        <f aca="false">AG353*V353/1000000000</f>
        <v>0.010748796400078</v>
      </c>
      <c r="AO353" s="34" t="n">
        <f aca="false">AH353*V353/1000000000</f>
        <v>32.246389200234</v>
      </c>
      <c r="AP353" s="35" t="n">
        <f aca="false">AJ353*AI353*EXP(P353*4)</f>
        <v>0.000822647347868425</v>
      </c>
      <c r="AQ353" s="36" t="n">
        <f aca="false">AK353/W353</f>
        <v>9.03510760863976E-006</v>
      </c>
      <c r="AR353" s="37" t="n">
        <f aca="false">AL353/W353</f>
        <v>5.61701910632021E-005</v>
      </c>
      <c r="AS353" s="37" t="n">
        <f aca="false">AM353/W353</f>
        <v>3.20512439392552E-006</v>
      </c>
      <c r="AT353" s="37" t="n">
        <f aca="false">AN353/W353</f>
        <v>2.94487572604877E-005</v>
      </c>
      <c r="AU353" s="37" t="n">
        <f aca="false">AO353/W353</f>
        <v>0.0883462717814632</v>
      </c>
      <c r="AV353" s="49" t="n">
        <f aca="false">AP353/W353</f>
        <v>2.25382835032445E-006</v>
      </c>
      <c r="AW353" s="39" t="n">
        <f aca="false">AK353*1000000</f>
        <v>3297.81427715351</v>
      </c>
      <c r="AX353" s="40" t="n">
        <f aca="false">AL353*1000000</f>
        <v>20502.1197380688</v>
      </c>
      <c r="AY353" s="40" t="n">
        <f aca="false">AM353*1000000</f>
        <v>1169.87040378282</v>
      </c>
      <c r="AZ353" s="40" t="n">
        <f aca="false">AN353*1000000</f>
        <v>10748.796400078</v>
      </c>
      <c r="BA353" s="40" t="n">
        <f aca="false">AO353*1000000</f>
        <v>32246389.200234</v>
      </c>
      <c r="BB353" s="41" t="n">
        <f aca="false">AP353*1000000</f>
        <v>822.647347868425</v>
      </c>
      <c r="BC353" s="39" t="n">
        <f aca="false">AQ353*1000000</f>
        <v>9.03510760863976</v>
      </c>
      <c r="BD353" s="40" t="n">
        <f aca="false">AR353*1000000</f>
        <v>56.1701910632021</v>
      </c>
      <c r="BE353" s="40" t="n">
        <f aca="false">AS353*1000000</f>
        <v>3.20512439392552</v>
      </c>
      <c r="BF353" s="40" t="n">
        <f aca="false">AT353*1000000</f>
        <v>29.4487572604877</v>
      </c>
      <c r="BG353" s="40" t="n">
        <f aca="false">AU353*1000000</f>
        <v>88346.2717814632</v>
      </c>
      <c r="BH353" s="41" t="n">
        <f aca="false">AV353*1000000</f>
        <v>2.25382835032445</v>
      </c>
      <c r="BI353" s="0" t="n">
        <v>0.1</v>
      </c>
      <c r="BJ353" s="0" t="n">
        <f aca="false">R353*BI353</f>
        <v>1679.49943751219</v>
      </c>
      <c r="BK353" s="0" t="n">
        <v>0.1</v>
      </c>
      <c r="BL353" s="0" t="n">
        <f aca="false">AI353*BK353</f>
        <v>2614.39814814815</v>
      </c>
      <c r="BM353" s="45" t="n">
        <v>187.562005220738</v>
      </c>
      <c r="BN353" s="45" t="n">
        <v>1012.03746873145</v>
      </c>
      <c r="BO353" s="45" t="n">
        <v>69.5558973259153</v>
      </c>
      <c r="BP353" s="45" t="n">
        <v>256</v>
      </c>
      <c r="BQ353" s="45" t="n">
        <v>384000</v>
      </c>
      <c r="BR353" s="0" t="n">
        <f aca="false">AJ353*0.1</f>
        <v>3E-009</v>
      </c>
      <c r="BS353" s="0" t="n">
        <f aca="false">((((BJ353/R353)^2)+((BM353/AD353)^2))^(1/2))*AK353</f>
        <v>0.00316731804267466</v>
      </c>
      <c r="BT353" s="0" t="n">
        <f aca="false">((((BJ353/R353)^2)+((BN353/AE353)^2))^(1/2))*AL353</f>
        <v>0.0171203662170085</v>
      </c>
      <c r="BU353" s="0" t="n">
        <f aca="false">((((BJ353/R353)^2)+((BO353/AF353)^2))^(1/2))*AM353</f>
        <v>0.00117403405257751</v>
      </c>
      <c r="BV353" s="0" t="n">
        <f aca="false">((((BJ353/R353)^2)+((BP353/AG353)^2))^(1/2))*AN353</f>
        <v>0.00443184229057805</v>
      </c>
      <c r="BW353" s="0" t="n">
        <f aca="false">((((BJ353/R353)^2)+((BQ353/AH353)^2))^(1/2))*AO353</f>
        <v>7.21051182806384</v>
      </c>
      <c r="BX353" s="46" t="n">
        <f aca="false">((((BL353/AI353)^2)+((BR353/AJ353)^2))^(1/2))*AP353</f>
        <v>0.000116339903640578</v>
      </c>
    </row>
    <row r="354" customFormat="false" ht="15" hidden="false" customHeight="true" outlineLevel="0" collapsed="false">
      <c r="A354" s="24" t="n">
        <v>4.6687</v>
      </c>
      <c r="B354" s="24" t="n">
        <v>-74.1437166666667</v>
      </c>
      <c r="C354" s="47" t="n">
        <v>24</v>
      </c>
      <c r="D354" s="47" t="n">
        <v>32</v>
      </c>
      <c r="E354" s="47" t="n">
        <v>1911</v>
      </c>
      <c r="F354" s="27" t="s">
        <v>899</v>
      </c>
      <c r="G354" s="28" t="s">
        <v>900</v>
      </c>
      <c r="H354" s="27" t="s">
        <v>901</v>
      </c>
      <c r="I354" s="28" t="s">
        <v>64</v>
      </c>
      <c r="J354" s="28" t="s">
        <v>76</v>
      </c>
      <c r="K354" s="28" t="n">
        <v>20.51</v>
      </c>
      <c r="L354" s="28"/>
      <c r="M354" s="28" t="n">
        <v>2005</v>
      </c>
      <c r="N354" s="29" t="s">
        <v>67</v>
      </c>
      <c r="O354" s="29" t="s">
        <v>145</v>
      </c>
      <c r="P354" s="50" t="n">
        <v>0.0119278052318739</v>
      </c>
      <c r="Q354" s="31" t="n">
        <v>16012.5</v>
      </c>
      <c r="R354" s="31" t="n">
        <v>16794.9943751219</v>
      </c>
      <c r="S354" s="29" t="s">
        <v>69</v>
      </c>
      <c r="T354" s="29"/>
      <c r="U354" s="29"/>
      <c r="V354" s="48" t="n">
        <f aca="false">IF(S354="m3_año",R354,IF(OR(O354="CG1",O354="CG3",O354="HG2"),T354,R354))</f>
        <v>16794.9943751219</v>
      </c>
      <c r="W354" s="28" t="n">
        <v>365</v>
      </c>
      <c r="X354" s="32"/>
      <c r="Y354" s="28"/>
      <c r="Z354" s="28" t="n">
        <v>8760</v>
      </c>
      <c r="AA354" s="32" t="s">
        <v>903</v>
      </c>
      <c r="AB354" s="32"/>
      <c r="AC354" s="33" t="s">
        <v>72</v>
      </c>
      <c r="AD354" s="33" t="n">
        <f aca="false">VLOOKUP($O354,Parámetros!$B$4:$H$25,3,0)</f>
        <v>196.356974196937</v>
      </c>
      <c r="AE354" s="33" t="n">
        <f aca="false">VLOOKUP($O354,Parámetros!$B$4:$H$25,4,0)</f>
        <v>1220.72799074218</v>
      </c>
      <c r="AF354" s="33" t="n">
        <f aca="false">VLOOKUP($O354,Parámetros!$B$4:$H$25,5,0)</f>
        <v>69.6558973259153</v>
      </c>
      <c r="AG354" s="33" t="n">
        <f aca="false">VLOOKUP($O354,Parámetros!$B$4:$H$25,6,0)</f>
        <v>640</v>
      </c>
      <c r="AH354" s="33" t="n">
        <f aca="false">VLOOKUP($O354,Parámetros!$B$4:$H$25,7,0)</f>
        <v>1920000</v>
      </c>
      <c r="AI354" s="2" t="n">
        <v>26143.9814814815</v>
      </c>
      <c r="AJ354" s="2" t="n">
        <v>3E-008</v>
      </c>
      <c r="AK354" s="34" t="n">
        <f aca="false">AD354*V354/1000000000</f>
        <v>0.00329781427715351</v>
      </c>
      <c r="AL354" s="34" t="n">
        <f aca="false">AE354*V354/1000000000</f>
        <v>0.0205021197380688</v>
      </c>
      <c r="AM354" s="34" t="n">
        <f aca="false">AF354*V354/1000000000</f>
        <v>0.00116987040378282</v>
      </c>
      <c r="AN354" s="34" t="n">
        <f aca="false">AG354*V354/1000000000</f>
        <v>0.010748796400078</v>
      </c>
      <c r="AO354" s="34" t="n">
        <f aca="false">AH354*V354/1000000000</f>
        <v>32.246389200234</v>
      </c>
      <c r="AP354" s="35" t="n">
        <f aca="false">AJ354*AI354*EXP(P354*4)</f>
        <v>0.000822647347868425</v>
      </c>
      <c r="AQ354" s="36" t="n">
        <f aca="false">AK354/W354</f>
        <v>9.03510760863976E-006</v>
      </c>
      <c r="AR354" s="37" t="n">
        <f aca="false">AL354/W354</f>
        <v>5.61701910632021E-005</v>
      </c>
      <c r="AS354" s="37" t="n">
        <f aca="false">AM354/W354</f>
        <v>3.20512439392552E-006</v>
      </c>
      <c r="AT354" s="37" t="n">
        <f aca="false">AN354/W354</f>
        <v>2.94487572604877E-005</v>
      </c>
      <c r="AU354" s="37" t="n">
        <f aca="false">AO354/W354</f>
        <v>0.0883462717814632</v>
      </c>
      <c r="AV354" s="49" t="n">
        <f aca="false">AP354/W354</f>
        <v>2.25382835032445E-006</v>
      </c>
      <c r="AW354" s="39" t="n">
        <f aca="false">AK354*1000000</f>
        <v>3297.81427715351</v>
      </c>
      <c r="AX354" s="40" t="n">
        <f aca="false">AL354*1000000</f>
        <v>20502.1197380688</v>
      </c>
      <c r="AY354" s="40" t="n">
        <f aca="false">AM354*1000000</f>
        <v>1169.87040378282</v>
      </c>
      <c r="AZ354" s="40" t="n">
        <f aca="false">AN354*1000000</f>
        <v>10748.796400078</v>
      </c>
      <c r="BA354" s="40" t="n">
        <f aca="false">AO354*1000000</f>
        <v>32246389.200234</v>
      </c>
      <c r="BB354" s="41" t="n">
        <f aca="false">AP354*1000000</f>
        <v>822.647347868425</v>
      </c>
      <c r="BC354" s="39" t="n">
        <f aca="false">AQ354*1000000</f>
        <v>9.03510760863976</v>
      </c>
      <c r="BD354" s="40" t="n">
        <f aca="false">AR354*1000000</f>
        <v>56.1701910632021</v>
      </c>
      <c r="BE354" s="40" t="n">
        <f aca="false">AS354*1000000</f>
        <v>3.20512439392552</v>
      </c>
      <c r="BF354" s="40" t="n">
        <f aca="false">AT354*1000000</f>
        <v>29.4487572604877</v>
      </c>
      <c r="BG354" s="40" t="n">
        <f aca="false">AU354*1000000</f>
        <v>88346.2717814632</v>
      </c>
      <c r="BH354" s="41" t="n">
        <f aca="false">AV354*1000000</f>
        <v>2.25382835032445</v>
      </c>
      <c r="BI354" s="0" t="n">
        <v>0.1</v>
      </c>
      <c r="BJ354" s="0" t="n">
        <f aca="false">R354*BI354</f>
        <v>1679.49943751219</v>
      </c>
      <c r="BK354" s="0" t="n">
        <v>0.1</v>
      </c>
      <c r="BL354" s="0" t="n">
        <f aca="false">AI354*BK354</f>
        <v>2614.39814814815</v>
      </c>
      <c r="BM354" s="45" t="n">
        <v>187.562005220738</v>
      </c>
      <c r="BN354" s="45" t="n">
        <v>1012.03746873145</v>
      </c>
      <c r="BO354" s="45" t="n">
        <v>69.5558973259153</v>
      </c>
      <c r="BP354" s="45" t="n">
        <v>256</v>
      </c>
      <c r="BQ354" s="45" t="n">
        <v>384000</v>
      </c>
      <c r="BR354" s="0" t="n">
        <f aca="false">AJ354*0.1</f>
        <v>3E-009</v>
      </c>
      <c r="BS354" s="0" t="n">
        <f aca="false">((((BJ354/R354)^2)+((BM354/AD354)^2))^(1/2))*AK354</f>
        <v>0.00316731804267466</v>
      </c>
      <c r="BT354" s="0" t="n">
        <f aca="false">((((BJ354/R354)^2)+((BN354/AE354)^2))^(1/2))*AL354</f>
        <v>0.0171203662170085</v>
      </c>
      <c r="BU354" s="0" t="n">
        <f aca="false">((((BJ354/R354)^2)+((BO354/AF354)^2))^(1/2))*AM354</f>
        <v>0.00117403405257751</v>
      </c>
      <c r="BV354" s="0" t="n">
        <f aca="false">((((BJ354/R354)^2)+((BP354/AG354)^2))^(1/2))*AN354</f>
        <v>0.00443184229057805</v>
      </c>
      <c r="BW354" s="0" t="n">
        <f aca="false">((((BJ354/R354)^2)+((BQ354/AH354)^2))^(1/2))*AO354</f>
        <v>7.21051182806384</v>
      </c>
      <c r="BX354" s="46" t="n">
        <f aca="false">((((BL354/AI354)^2)+((BR354/AJ354)^2))^(1/2))*AP354</f>
        <v>0.000116339903640578</v>
      </c>
    </row>
    <row r="355" customFormat="false" ht="28" hidden="false" customHeight="false" outlineLevel="0" collapsed="false">
      <c r="A355" s="24" t="n">
        <v>4.68579404624028</v>
      </c>
      <c r="B355" s="24" t="n">
        <v>-74.1670936938013</v>
      </c>
      <c r="C355" s="47" t="n">
        <v>22</v>
      </c>
      <c r="D355" s="47" t="n">
        <v>33</v>
      </c>
      <c r="E355" s="47" t="n">
        <v>1923</v>
      </c>
      <c r="F355" s="27" t="s">
        <v>904</v>
      </c>
      <c r="G355" s="28" t="s">
        <v>905</v>
      </c>
      <c r="H355" s="27" t="s">
        <v>906</v>
      </c>
      <c r="I355" s="28" t="s">
        <v>64</v>
      </c>
      <c r="J355" s="28" t="s">
        <v>65</v>
      </c>
      <c r="K355" s="28" t="n">
        <v>20</v>
      </c>
      <c r="L355" s="28"/>
      <c r="M355" s="28" t="n">
        <v>1990</v>
      </c>
      <c r="N355" s="29" t="s">
        <v>124</v>
      </c>
      <c r="O355" s="29" t="s">
        <v>125</v>
      </c>
      <c r="P355" s="56" t="n">
        <v>0.00426891489573758</v>
      </c>
      <c r="Q355" s="31" t="n">
        <v>18.9272059658553</v>
      </c>
      <c r="R355" s="31" t="n">
        <v>19.2531756449911</v>
      </c>
      <c r="S355" s="4" t="s">
        <v>69</v>
      </c>
      <c r="T355" s="4"/>
      <c r="U355" s="4"/>
      <c r="V355" s="48" t="n">
        <f aca="false">IF(S355="m3_año",R355,IF(OR(O355="CG1",O355="CG3",O355="HG2"),T355,R355))</f>
        <v>19.2531756449911</v>
      </c>
      <c r="W355" s="28" t="n">
        <v>365</v>
      </c>
      <c r="X355" s="32"/>
      <c r="Y355" s="28"/>
      <c r="Z355" s="28" t="n">
        <v>8760</v>
      </c>
      <c r="AA355" s="32" t="s">
        <v>907</v>
      </c>
      <c r="AB355" s="32" t="s">
        <v>311</v>
      </c>
      <c r="AC355" s="33" t="s">
        <v>72</v>
      </c>
      <c r="AD355" s="33" t="n">
        <f aca="false">VLOOKUP($O355,Parámetros!$B$4:$H$25,3,0)</f>
        <v>840000</v>
      </c>
      <c r="AE355" s="33" t="n">
        <f aca="false">VLOOKUP($O355,Parámetros!$B$4:$H$25,4,0)</f>
        <v>2400000</v>
      </c>
      <c r="AF355" s="33" t="n">
        <f aca="false">VLOOKUP($O355,Parámetros!$B$4:$H$25,5,0)</f>
        <v>1800000</v>
      </c>
      <c r="AG355" s="33" t="n">
        <f aca="false">VLOOKUP($O355,Parámetros!$B$4:$H$25,6,0)</f>
        <v>600000</v>
      </c>
      <c r="AH355" s="33" t="n">
        <f aca="false">VLOOKUP($O355,Parámetros!$B$4:$H$25,7,0)</f>
        <v>2676000000</v>
      </c>
      <c r="AI355" s="51" t="n">
        <v>18.9272059658553</v>
      </c>
      <c r="AJ355" s="2" t="n">
        <v>0.0912</v>
      </c>
      <c r="AK355" s="34" t="n">
        <f aca="false">AD355*V355/1000000000</f>
        <v>0.0161726675417925</v>
      </c>
      <c r="AL355" s="34" t="n">
        <f aca="false">AE355*V355/1000000000</f>
        <v>0.0462076215479786</v>
      </c>
      <c r="AM355" s="34" t="n">
        <f aca="false">AF355*V355/1000000000</f>
        <v>0.034655716160984</v>
      </c>
      <c r="AN355" s="34" t="n">
        <f aca="false">AG355*V355/1000000000</f>
        <v>0.0115519053869947</v>
      </c>
      <c r="AO355" s="34" t="n">
        <f aca="false">AH355*V355/1000000000</f>
        <v>51.5214980259962</v>
      </c>
      <c r="AP355" s="35" t="n">
        <f aca="false">AJ355*AI355*EXP(P355*4)</f>
        <v>1.75588961882319</v>
      </c>
      <c r="AQ355" s="36" t="n">
        <f aca="false">AK355/W355</f>
        <v>4.43086781966918E-005</v>
      </c>
      <c r="AR355" s="37" t="n">
        <f aca="false">AL355/W355</f>
        <v>0.00012659622341912</v>
      </c>
      <c r="AS355" s="37" t="n">
        <f aca="false">AM355/W355</f>
        <v>9.49471675643397E-005</v>
      </c>
      <c r="AT355" s="37" t="n">
        <f aca="false">AN355/W355</f>
        <v>3.16490558547799E-005</v>
      </c>
      <c r="AU355" s="37" t="n">
        <f aca="false">AO355/W355</f>
        <v>0.141154789112318</v>
      </c>
      <c r="AV355" s="49" t="n">
        <f aca="false">AP355/W355</f>
        <v>0.00481065648992654</v>
      </c>
      <c r="AW355" s="39" t="n">
        <f aca="false">AK355*1000000</f>
        <v>16172.6675417925</v>
      </c>
      <c r="AX355" s="40" t="n">
        <f aca="false">AL355*1000000</f>
        <v>46207.6215479786</v>
      </c>
      <c r="AY355" s="40" t="n">
        <f aca="false">AM355*1000000</f>
        <v>34655.716160984</v>
      </c>
      <c r="AZ355" s="40" t="n">
        <f aca="false">AN355*1000000</f>
        <v>11551.9053869947</v>
      </c>
      <c r="BA355" s="40" t="n">
        <f aca="false">AO355*1000000</f>
        <v>51521498.0259962</v>
      </c>
      <c r="BB355" s="41" t="n">
        <f aca="false">AP355*1000000</f>
        <v>1755889.61882319</v>
      </c>
      <c r="BC355" s="39" t="n">
        <f aca="false">AQ355*1000000</f>
        <v>44.3086781966918</v>
      </c>
      <c r="BD355" s="40" t="n">
        <f aca="false">AR355*1000000</f>
        <v>126.59622341912</v>
      </c>
      <c r="BE355" s="40" t="n">
        <f aca="false">AS355*1000000</f>
        <v>94.9471675643397</v>
      </c>
      <c r="BF355" s="40" t="n">
        <f aca="false">AT355*1000000</f>
        <v>31.6490558547799</v>
      </c>
      <c r="BG355" s="40" t="n">
        <f aca="false">AU355*1000000</f>
        <v>141154.789112318</v>
      </c>
      <c r="BH355" s="41" t="n">
        <f aca="false">AV355*1000000</f>
        <v>4810.65648992654</v>
      </c>
      <c r="BI355" s="0" t="n">
        <v>0.1</v>
      </c>
      <c r="BJ355" s="0" t="n">
        <f aca="false">R355*BI355</f>
        <v>1.92531756449911</v>
      </c>
      <c r="BK355" s="0" t="n">
        <v>0.1</v>
      </c>
      <c r="BL355" s="0" t="n">
        <f aca="false">AI355*BK355</f>
        <v>1.89272059658553</v>
      </c>
      <c r="BM355" s="45" t="n">
        <v>336000</v>
      </c>
      <c r="BN355" s="45" t="n">
        <v>480000</v>
      </c>
      <c r="BO355" s="45" t="n">
        <v>360000</v>
      </c>
      <c r="BP355" s="45" t="n">
        <v>120000</v>
      </c>
      <c r="BQ355" s="45" t="n">
        <v>1070400000</v>
      </c>
      <c r="BR355" s="0" t="n">
        <f aca="false">AJ355*0.1</f>
        <v>0.00912</v>
      </c>
      <c r="BS355" s="0" t="n">
        <f aca="false">((((BJ355/R355)^2)+((BM355/AD355)^2))^(1/2))*AK355</f>
        <v>0.00666816165228089</v>
      </c>
      <c r="BT355" s="0" t="n">
        <f aca="false">((((BJ355/R355)^2)+((BN355/AE355)^2))^(1/2))*AL355</f>
        <v>0.0103323382859864</v>
      </c>
      <c r="BU355" s="0" t="n">
        <f aca="false">((((BJ355/R355)^2)+((BO355/AF355)^2))^(1/2))*AM355</f>
        <v>0.00774925371448982</v>
      </c>
      <c r="BV355" s="0" t="n">
        <f aca="false">((((BJ355/R355)^2)+((BP355/AG355)^2))^(1/2))*AN355</f>
        <v>0.00258308457149661</v>
      </c>
      <c r="BW355" s="0" t="n">
        <f aca="false">((((BJ355/R355)^2)+((BQ355/AH355)^2))^(1/2))*AO355</f>
        <v>21.2428578351234</v>
      </c>
      <c r="BX355" s="46" t="n">
        <f aca="false">((((BL355/AI355)^2)+((BR355/AJ355)^2))^(1/2))*AP355</f>
        <v>0.248320291296988</v>
      </c>
    </row>
    <row r="356" customFormat="false" ht="45" hidden="false" customHeight="true" outlineLevel="0" collapsed="false">
      <c r="A356" s="24" t="n">
        <v>4.69332815030792</v>
      </c>
      <c r="B356" s="24" t="n">
        <v>-74.1574531148078</v>
      </c>
      <c r="C356" s="47" t="n">
        <v>23</v>
      </c>
      <c r="D356" s="47" t="n">
        <v>34</v>
      </c>
      <c r="E356" s="47" t="n">
        <v>1938</v>
      </c>
      <c r="F356" s="27" t="s">
        <v>908</v>
      </c>
      <c r="G356" s="28" t="s">
        <v>909</v>
      </c>
      <c r="H356" s="27" t="s">
        <v>910</v>
      </c>
      <c r="I356" s="28" t="s">
        <v>64</v>
      </c>
      <c r="J356" s="28" t="s">
        <v>65</v>
      </c>
      <c r="K356" s="28" t="n">
        <v>100</v>
      </c>
      <c r="L356" s="28"/>
      <c r="M356" s="28" t="n">
        <v>1980</v>
      </c>
      <c r="N356" s="29" t="s">
        <v>911</v>
      </c>
      <c r="O356" s="4" t="s">
        <v>186</v>
      </c>
      <c r="P356" s="56" t="n">
        <v>0.00426891489573758</v>
      </c>
      <c r="Q356" s="31" t="n">
        <v>582.011583450051</v>
      </c>
      <c r="R356" s="31" t="n">
        <v>592.035151083477</v>
      </c>
      <c r="S356" s="4" t="s">
        <v>69</v>
      </c>
      <c r="T356" s="4"/>
      <c r="U356" s="4"/>
      <c r="V356" s="48" t="n">
        <f aca="false">IF(S356="m3_año",R356,IF(OR(O356="CG1",O356="CG3",O356="HG2"),T356,R356))</f>
        <v>592.035151083477</v>
      </c>
      <c r="W356" s="28" t="n">
        <v>365</v>
      </c>
      <c r="X356" s="32"/>
      <c r="Y356" s="28"/>
      <c r="Z356" s="28" t="n">
        <v>8760</v>
      </c>
      <c r="AA356" s="32" t="s">
        <v>912</v>
      </c>
      <c r="AB356" s="32" t="s">
        <v>913</v>
      </c>
      <c r="AC356" s="33" t="s">
        <v>72</v>
      </c>
      <c r="AD356" s="33" t="n">
        <f aca="false">VLOOKUP($O356,Parámetros!$B$4:$H$25,3,0)</f>
        <v>6028806.22</v>
      </c>
      <c r="AE356" s="33" t="n">
        <f aca="false">VLOOKUP($O356,Parámetros!$B$4:$H$25,4,0)</f>
        <v>4168764.244</v>
      </c>
      <c r="AF356" s="33" t="n">
        <f aca="false">VLOOKUP($O356,Parámetros!$B$4:$H$25,5,0)</f>
        <v>26460000</v>
      </c>
      <c r="AG356" s="33" t="n">
        <f aca="false">VLOOKUP($O356,Parámetros!$B$4:$H$25,6,0)</f>
        <v>600000</v>
      </c>
      <c r="AH356" s="33" t="n">
        <f aca="false">VLOOKUP($O356,Parámetros!$B$4:$H$25,7,0)</f>
        <v>2640000</v>
      </c>
      <c r="AI356" s="2" t="n">
        <v>1159.09146341463</v>
      </c>
      <c r="AJ356" s="2" t="n">
        <v>0.000142</v>
      </c>
      <c r="AK356" s="34" t="n">
        <f aca="false">AD356*V356/1000000000</f>
        <v>3.56926520131071</v>
      </c>
      <c r="AL356" s="34" t="n">
        <f aca="false">AE356*V356/1000000000</f>
        <v>2.46805496902794</v>
      </c>
      <c r="AM356" s="34" t="n">
        <f aca="false">AF356*V356/1000000000</f>
        <v>15.6652500976688</v>
      </c>
      <c r="AN356" s="34" t="n">
        <f aca="false">AG356*V356/1000000000</f>
        <v>0.355221090650086</v>
      </c>
      <c r="AO356" s="34" t="n">
        <f aca="false">AH356*V356/1000000000</f>
        <v>1.56297279886038</v>
      </c>
      <c r="AP356" s="35" t="n">
        <f aca="false">AJ356*AI356*EXP(P356*4)</f>
        <v>0.167425620216031</v>
      </c>
      <c r="AQ356" s="36" t="n">
        <f aca="false">AK356/W356</f>
        <v>0.00977880877071426</v>
      </c>
      <c r="AR356" s="37" t="n">
        <f aca="false">AL356/W356</f>
        <v>0.00676179443569298</v>
      </c>
      <c r="AS356" s="37" t="n">
        <f aca="false">AM356/W356</f>
        <v>0.0429184934182707</v>
      </c>
      <c r="AT356" s="37" t="n">
        <f aca="false">AN356/W356</f>
        <v>0.000973208467534483</v>
      </c>
      <c r="AU356" s="37" t="n">
        <f aca="false">AO356/W356</f>
        <v>0.00428211725715172</v>
      </c>
      <c r="AV356" s="49" t="n">
        <f aca="false">AP356/W356</f>
        <v>0.00045870032935899</v>
      </c>
      <c r="AW356" s="39" t="n">
        <f aca="false">AK356*1000000</f>
        <v>3569265.20131071</v>
      </c>
      <c r="AX356" s="40" t="n">
        <f aca="false">AL356*1000000</f>
        <v>2468054.96902794</v>
      </c>
      <c r="AY356" s="40" t="n">
        <f aca="false">AM356*1000000</f>
        <v>15665250.0976688</v>
      </c>
      <c r="AZ356" s="40" t="n">
        <f aca="false">AN356*1000000</f>
        <v>355221.090650086</v>
      </c>
      <c r="BA356" s="40" t="n">
        <f aca="false">AO356*1000000</f>
        <v>1562972.79886038</v>
      </c>
      <c r="BB356" s="41" t="n">
        <f aca="false">AP356*1000000</f>
        <v>167425.620216031</v>
      </c>
      <c r="BC356" s="39" t="n">
        <f aca="false">AQ356*1000000</f>
        <v>9778.80877071426</v>
      </c>
      <c r="BD356" s="40" t="n">
        <f aca="false">AR356*1000000</f>
        <v>6761.79443569298</v>
      </c>
      <c r="BE356" s="40" t="n">
        <f aca="false">AS356*1000000</f>
        <v>42918.4934182707</v>
      </c>
      <c r="BF356" s="40" t="n">
        <f aca="false">AT356*1000000</f>
        <v>973.208467534483</v>
      </c>
      <c r="BG356" s="40" t="n">
        <f aca="false">AU356*1000000</f>
        <v>4282.11725715172</v>
      </c>
      <c r="BH356" s="41" t="n">
        <f aca="false">AV356*1000000</f>
        <v>458.70032935899</v>
      </c>
      <c r="BI356" s="0" t="n">
        <v>0.1</v>
      </c>
      <c r="BJ356" s="0" t="n">
        <f aca="false">R356*BI356</f>
        <v>59.2035151083477</v>
      </c>
      <c r="BK356" s="0" t="n">
        <v>0.1</v>
      </c>
      <c r="BL356" s="0" t="n">
        <f aca="false">AI356*BK356</f>
        <v>115.909146341463</v>
      </c>
      <c r="BM356" s="45" t="n">
        <v>2023172.266</v>
      </c>
      <c r="BN356" s="45" t="n">
        <v>598737.966</v>
      </c>
      <c r="BO356" s="0" t="n">
        <f aca="false">AF356*0.1</f>
        <v>2646000</v>
      </c>
      <c r="BP356" s="0" t="n">
        <f aca="false">AG356*0.1</f>
        <v>60000</v>
      </c>
      <c r="BQ356" s="0" t="n">
        <f aca="false">AH356*0.1</f>
        <v>264000</v>
      </c>
      <c r="BR356" s="0" t="n">
        <f aca="false">AJ356*0.1</f>
        <v>1.42E-005</v>
      </c>
      <c r="BS356" s="0" t="n">
        <f aca="false">((((BJ356/R356)^2)+((BM356/AD356)^2))^(1/2))*AK356</f>
        <v>1.2498380953011</v>
      </c>
      <c r="BT356" s="0" t="n">
        <f aca="false">((((BJ356/R356)^2)+((BN356/AE356)^2))^(1/2))*AL356</f>
        <v>0.431931377412069</v>
      </c>
      <c r="BU356" s="0" t="n">
        <f aca="false">((((BJ356/R356)^2)+((BO356/AF356)^2))^(1/2))*AM356</f>
        <v>2.21540091460897</v>
      </c>
      <c r="BV356" s="0" t="n">
        <f aca="false">((((BJ356/R356)^2)+((BP356/AG356)^2))^(1/2))*AN356</f>
        <v>0.0502358484038315</v>
      </c>
      <c r="BW356" s="0" t="n">
        <f aca="false">((((BJ356/R356)^2)+((BQ356/AH356)^2))^(1/2))*AO356</f>
        <v>0.221037732976858</v>
      </c>
      <c r="BX356" s="46" t="n">
        <f aca="false">((((BL356/AI356)^2)+((BR356/AJ356)^2))^(1/2))*AP356</f>
        <v>0.0236775582798239</v>
      </c>
    </row>
    <row r="357" customFormat="false" ht="14" hidden="false" customHeight="false" outlineLevel="0" collapsed="false">
      <c r="A357" s="24" t="n">
        <v>4.69763162537911</v>
      </c>
      <c r="B357" s="24" t="n">
        <v>-74.1608062300402</v>
      </c>
      <c r="C357" s="47" t="n">
        <v>22</v>
      </c>
      <c r="D357" s="47" t="n">
        <v>35</v>
      </c>
      <c r="E357" s="47" t="n">
        <v>1951</v>
      </c>
      <c r="F357" s="27" t="s">
        <v>914</v>
      </c>
      <c r="G357" s="28" t="s">
        <v>915</v>
      </c>
      <c r="H357" s="27" t="s">
        <v>916</v>
      </c>
      <c r="I357" s="28" t="s">
        <v>64</v>
      </c>
      <c r="J357" s="28" t="s">
        <v>65</v>
      </c>
      <c r="K357" s="28" t="n">
        <v>15</v>
      </c>
      <c r="L357" s="28"/>
      <c r="M357" s="28" t="n">
        <v>1980</v>
      </c>
      <c r="N357" s="29" t="s">
        <v>124</v>
      </c>
      <c r="O357" s="29" t="s">
        <v>125</v>
      </c>
      <c r="P357" s="56" t="n">
        <v>0.00426891489573758</v>
      </c>
      <c r="Q357" s="31" t="n">
        <v>4.49710413748722</v>
      </c>
      <c r="R357" s="31" t="n">
        <v>4.57455453324989</v>
      </c>
      <c r="S357" s="4" t="s">
        <v>69</v>
      </c>
      <c r="T357" s="4"/>
      <c r="U357" s="4"/>
      <c r="V357" s="48" t="n">
        <f aca="false">IF(S357="m3_año",R357,IF(OR(O357="CG1",O357="CG3",O357="HG2"),T357,R357))</f>
        <v>4.57455453324989</v>
      </c>
      <c r="W357" s="28" t="n">
        <v>365</v>
      </c>
      <c r="X357" s="32"/>
      <c r="Y357" s="28"/>
      <c r="Z357" s="28" t="n">
        <v>8760</v>
      </c>
      <c r="AA357" s="32" t="s">
        <v>917</v>
      </c>
      <c r="AB357" s="32" t="s">
        <v>311</v>
      </c>
      <c r="AC357" s="33" t="s">
        <v>72</v>
      </c>
      <c r="AD357" s="33" t="n">
        <f aca="false">VLOOKUP($O357,Parámetros!$B$4:$H$25,3,0)</f>
        <v>840000</v>
      </c>
      <c r="AE357" s="33" t="n">
        <f aca="false">VLOOKUP($O357,Parámetros!$B$4:$H$25,4,0)</f>
        <v>2400000</v>
      </c>
      <c r="AF357" s="33" t="n">
        <f aca="false">VLOOKUP($O357,Parámetros!$B$4:$H$25,5,0)</f>
        <v>1800000</v>
      </c>
      <c r="AG357" s="33" t="n">
        <f aca="false">VLOOKUP($O357,Parámetros!$B$4:$H$25,6,0)</f>
        <v>600000</v>
      </c>
      <c r="AH357" s="33" t="n">
        <f aca="false">VLOOKUP($O357,Parámetros!$B$4:$H$25,7,0)</f>
        <v>2676000000</v>
      </c>
      <c r="AI357" s="51" t="n">
        <v>4.49710413748722</v>
      </c>
      <c r="AJ357" s="2" t="n">
        <v>0.0912</v>
      </c>
      <c r="AK357" s="34" t="n">
        <f aca="false">AD357*V357/1000000000</f>
        <v>0.00384262580792991</v>
      </c>
      <c r="AL357" s="34" t="n">
        <f aca="false">AE357*V357/1000000000</f>
        <v>0.0109789308797997</v>
      </c>
      <c r="AM357" s="34" t="n">
        <f aca="false">AF357*V357/1000000000</f>
        <v>0.0082341981598498</v>
      </c>
      <c r="AN357" s="34" t="n">
        <f aca="false">AG357*V357/1000000000</f>
        <v>0.00274473271994993</v>
      </c>
      <c r="AO357" s="34" t="n">
        <f aca="false">AH357*V357/1000000000</f>
        <v>12.2415079309767</v>
      </c>
      <c r="AP357" s="35" t="n">
        <f aca="false">AJ357*AI357*EXP(P357*4)</f>
        <v>0.417199373432389</v>
      </c>
      <c r="AQ357" s="36" t="n">
        <f aca="false">AK357/W357</f>
        <v>1.0527741939534E-005</v>
      </c>
      <c r="AR357" s="37" t="n">
        <f aca="false">AL357/W357</f>
        <v>3.00792626843828E-005</v>
      </c>
      <c r="AS357" s="37" t="n">
        <f aca="false">AM357/W357</f>
        <v>2.25594470132871E-005</v>
      </c>
      <c r="AT357" s="37" t="n">
        <f aca="false">AN357/W357</f>
        <v>7.51981567109571E-006</v>
      </c>
      <c r="AU357" s="37" t="n">
        <f aca="false">AO357/W357</f>
        <v>0.0335383778930869</v>
      </c>
      <c r="AV357" s="49" t="n">
        <f aca="false">AP357/W357</f>
        <v>0.00114301198200655</v>
      </c>
      <c r="AW357" s="39" t="n">
        <f aca="false">AK357*1000000</f>
        <v>3842.62580792991</v>
      </c>
      <c r="AX357" s="40" t="n">
        <f aca="false">AL357*1000000</f>
        <v>10978.9308797997</v>
      </c>
      <c r="AY357" s="40" t="n">
        <f aca="false">AM357*1000000</f>
        <v>8234.1981598498</v>
      </c>
      <c r="AZ357" s="40" t="n">
        <f aca="false">AN357*1000000</f>
        <v>2744.73271994993</v>
      </c>
      <c r="BA357" s="40" t="n">
        <f aca="false">AO357*1000000</f>
        <v>12241507.9309767</v>
      </c>
      <c r="BB357" s="41" t="n">
        <f aca="false">AP357*1000000</f>
        <v>417199.37343239</v>
      </c>
      <c r="BC357" s="39" t="n">
        <f aca="false">AQ357*1000000</f>
        <v>10.527741939534</v>
      </c>
      <c r="BD357" s="40" t="n">
        <f aca="false">AR357*1000000</f>
        <v>30.0792626843828</v>
      </c>
      <c r="BE357" s="40" t="n">
        <f aca="false">AS357*1000000</f>
        <v>22.5594470132871</v>
      </c>
      <c r="BF357" s="40" t="n">
        <f aca="false">AT357*1000000</f>
        <v>7.51981567109571</v>
      </c>
      <c r="BG357" s="40" t="n">
        <f aca="false">AU357*1000000</f>
        <v>33538.3778930869</v>
      </c>
      <c r="BH357" s="41" t="n">
        <f aca="false">AV357*1000000</f>
        <v>1143.01198200655</v>
      </c>
      <c r="BI357" s="0" t="n">
        <v>0.1</v>
      </c>
      <c r="BJ357" s="0" t="n">
        <f aca="false">R357*BI357</f>
        <v>0.457455453324989</v>
      </c>
      <c r="BK357" s="0" t="n">
        <v>0.1</v>
      </c>
      <c r="BL357" s="0" t="n">
        <f aca="false">AI357*BK357</f>
        <v>0.449710413748722</v>
      </c>
      <c r="BM357" s="45" t="n">
        <v>336000</v>
      </c>
      <c r="BN357" s="45" t="n">
        <v>480000</v>
      </c>
      <c r="BO357" s="45" t="n">
        <v>360000</v>
      </c>
      <c r="BP357" s="45" t="n">
        <v>120000</v>
      </c>
      <c r="BQ357" s="45" t="n">
        <v>1070400000</v>
      </c>
      <c r="BR357" s="0" t="n">
        <f aca="false">AJ357*0.1</f>
        <v>0.00912</v>
      </c>
      <c r="BS357" s="0" t="n">
        <f aca="false">((((BJ357/R357)^2)+((BM357/AD357)^2))^(1/2))*AK357</f>
        <v>0.00158435520858194</v>
      </c>
      <c r="BT357" s="0" t="n">
        <f aca="false">((((BJ357/R357)^2)+((BN357/AE357)^2))^(1/2))*AL357</f>
        <v>0.00245496357675038</v>
      </c>
      <c r="BU357" s="0" t="n">
        <f aca="false">((((BJ357/R357)^2)+((BO357/AF357)^2))^(1/2))*AM357</f>
        <v>0.00184122268256278</v>
      </c>
      <c r="BV357" s="0" t="n">
        <f aca="false">((((BJ357/R357)^2)+((BP357/AG357)^2))^(1/2))*AN357</f>
        <v>0.000613740894187595</v>
      </c>
      <c r="BW357" s="0" t="n">
        <f aca="false">((((BJ357/R357)^2)+((BQ357/AH357)^2))^(1/2))*AO357</f>
        <v>5.04730302162533</v>
      </c>
      <c r="BX357" s="46" t="n">
        <f aca="false">((((BL357/AI357)^2)+((BR357/AJ357)^2))^(1/2))*AP357</f>
        <v>0.0590009012121643</v>
      </c>
    </row>
    <row r="358" customFormat="false" ht="45" hidden="false" customHeight="true" outlineLevel="0" collapsed="false">
      <c r="A358" s="24" t="n">
        <v>4.65366666666667</v>
      </c>
      <c r="B358" s="24" t="n">
        <v>-74.1199666666667</v>
      </c>
      <c r="C358" s="47" t="n">
        <v>27</v>
      </c>
      <c r="D358" s="47" t="n">
        <v>30</v>
      </c>
      <c r="E358" s="47" t="n">
        <v>1888</v>
      </c>
      <c r="F358" s="27" t="s">
        <v>918</v>
      </c>
      <c r="G358" s="28" t="s">
        <v>919</v>
      </c>
      <c r="H358" s="27" t="s">
        <v>920</v>
      </c>
      <c r="I358" s="28" t="s">
        <v>64</v>
      </c>
      <c r="J358" s="28" t="s">
        <v>76</v>
      </c>
      <c r="K358" s="55"/>
      <c r="L358" s="55"/>
      <c r="M358" s="28" t="n">
        <v>2001</v>
      </c>
      <c r="N358" s="29" t="s">
        <v>67</v>
      </c>
      <c r="O358" s="29" t="s">
        <v>145</v>
      </c>
      <c r="P358" s="56" t="n">
        <v>0.00426891489573758</v>
      </c>
      <c r="Q358" s="31" t="n">
        <v>15600</v>
      </c>
      <c r="R358" s="31" t="n">
        <v>15868.6675996284</v>
      </c>
      <c r="S358" s="29" t="s">
        <v>69</v>
      </c>
      <c r="T358" s="29"/>
      <c r="U358" s="29"/>
      <c r="V358" s="48" t="n">
        <f aca="false">IF(S358="m3_año",R358,IF(OR(O358="CG1",O358="CG3",O358="HG2"),T358,R358))</f>
        <v>15868.6675996284</v>
      </c>
      <c r="W358" s="28" t="n">
        <v>365</v>
      </c>
      <c r="X358" s="32" t="s">
        <v>98</v>
      </c>
      <c r="Y358" s="28"/>
      <c r="Z358" s="28" t="n">
        <v>2920</v>
      </c>
      <c r="AA358" s="32" t="s">
        <v>921</v>
      </c>
      <c r="AB358" s="32" t="s">
        <v>311</v>
      </c>
      <c r="AC358" s="33" t="s">
        <v>72</v>
      </c>
      <c r="AD358" s="33" t="n">
        <f aca="false">VLOOKUP($O358,Parámetros!$B$4:$H$25,3,0)</f>
        <v>196.356974196937</v>
      </c>
      <c r="AE358" s="33" t="n">
        <f aca="false">VLOOKUP($O358,Parámetros!$B$4:$H$25,4,0)</f>
        <v>1220.72799074218</v>
      </c>
      <c r="AF358" s="33" t="n">
        <f aca="false">VLOOKUP($O358,Parámetros!$B$4:$H$25,5,0)</f>
        <v>69.6558973259153</v>
      </c>
      <c r="AG358" s="33" t="n">
        <f aca="false">VLOOKUP($O358,Parámetros!$B$4:$H$25,6,0)</f>
        <v>640</v>
      </c>
      <c r="AH358" s="33" t="n">
        <f aca="false">VLOOKUP($O358,Parámetros!$B$4:$H$25,7,0)</f>
        <v>1920000</v>
      </c>
      <c r="AI358" s="2" t="n">
        <v>1159.09146341463</v>
      </c>
      <c r="AJ358" s="2" t="n">
        <v>0.000142</v>
      </c>
      <c r="AK358" s="34" t="n">
        <f aca="false">AD358*V358/1000000000</f>
        <v>0.0031159235544</v>
      </c>
      <c r="AL358" s="34" t="n">
        <f aca="false">AE358*V358/1000000000</f>
        <v>0.0193713267146499</v>
      </c>
      <c r="AM358" s="34" t="n">
        <f aca="false">AF358*V358/1000000000</f>
        <v>0.00110534628101879</v>
      </c>
      <c r="AN358" s="34" t="n">
        <f aca="false">AG358*V358/1000000000</f>
        <v>0.0101559472637622</v>
      </c>
      <c r="AO358" s="34" t="n">
        <f aca="false">AH358*V358/1000000000</f>
        <v>30.4678417912865</v>
      </c>
      <c r="AP358" s="35" t="n">
        <f aca="false">AJ358*AI358*EXP(P358*4)</f>
        <v>0.167425620216031</v>
      </c>
      <c r="AQ358" s="36" t="n">
        <f aca="false">AK358/W358</f>
        <v>8.53677686136987E-006</v>
      </c>
      <c r="AR358" s="37" t="n">
        <f aca="false">AL358/W358</f>
        <v>5.30721279853422E-005</v>
      </c>
      <c r="AS358" s="37" t="n">
        <f aca="false">AM358/W358</f>
        <v>3.02834597539396E-006</v>
      </c>
      <c r="AT358" s="37" t="n">
        <f aca="false">AN358/W358</f>
        <v>2.78245130514032E-005</v>
      </c>
      <c r="AU358" s="37" t="n">
        <f aca="false">AO358/W358</f>
        <v>0.0834735391542097</v>
      </c>
      <c r="AV358" s="49" t="n">
        <f aca="false">AP358/W358</f>
        <v>0.00045870032935899</v>
      </c>
      <c r="AW358" s="39" t="n">
        <f aca="false">AK358*1000000</f>
        <v>3115.9235544</v>
      </c>
      <c r="AX358" s="40" t="n">
        <f aca="false">AL358*1000000</f>
        <v>19371.3267146499</v>
      </c>
      <c r="AY358" s="40" t="n">
        <f aca="false">AM358*1000000</f>
        <v>1105.34628101879</v>
      </c>
      <c r="AZ358" s="40" t="n">
        <f aca="false">AN358*1000000</f>
        <v>10155.9472637622</v>
      </c>
      <c r="BA358" s="40" t="n">
        <f aca="false">AO358*1000000</f>
        <v>30467841.7912865</v>
      </c>
      <c r="BB358" s="41" t="n">
        <f aca="false">AP358*1000000</f>
        <v>167425.620216031</v>
      </c>
      <c r="BC358" s="39" t="n">
        <f aca="false">AQ358*1000000</f>
        <v>8.53677686136987</v>
      </c>
      <c r="BD358" s="40" t="n">
        <f aca="false">AR358*1000000</f>
        <v>53.0721279853422</v>
      </c>
      <c r="BE358" s="40" t="n">
        <f aca="false">AS358*1000000</f>
        <v>3.02834597539396</v>
      </c>
      <c r="BF358" s="40" t="n">
        <f aca="false">AT358*1000000</f>
        <v>27.8245130514032</v>
      </c>
      <c r="BG358" s="40" t="n">
        <f aca="false">AU358*1000000</f>
        <v>83473.5391542097</v>
      </c>
      <c r="BH358" s="41" t="n">
        <f aca="false">AV358*1000000</f>
        <v>458.70032935899</v>
      </c>
      <c r="BI358" s="0" t="n">
        <v>0.1</v>
      </c>
      <c r="BJ358" s="0" t="n">
        <f aca="false">R358*BI358</f>
        <v>1586.86675996284</v>
      </c>
      <c r="BK358" s="0" t="n">
        <v>0.1</v>
      </c>
      <c r="BL358" s="0" t="n">
        <f aca="false">AI358*BK358</f>
        <v>115.909146341463</v>
      </c>
      <c r="BM358" s="45" t="n">
        <v>187.562005220738</v>
      </c>
      <c r="BN358" s="45" t="n">
        <v>1012.03746873145</v>
      </c>
      <c r="BO358" s="45" t="n">
        <v>69.5558973259153</v>
      </c>
      <c r="BP358" s="45" t="n">
        <v>256</v>
      </c>
      <c r="BQ358" s="45" t="n">
        <v>384000</v>
      </c>
      <c r="BR358" s="0" t="n">
        <f aca="false">AJ358*0.1</f>
        <v>1.42E-005</v>
      </c>
      <c r="BS358" s="0" t="n">
        <f aca="false">((((BJ358/R358)^2)+((BM358/AD358)^2))^(1/2))*AK358</f>
        <v>0.00299262483088179</v>
      </c>
      <c r="BT358" s="0" t="n">
        <f aca="false">((((BJ358/R358)^2)+((BN358/AE358)^2))^(1/2))*AL358</f>
        <v>0.0161760935796469</v>
      </c>
      <c r="BU358" s="0" t="n">
        <f aca="false">((((BJ358/R358)^2)+((BO358/AF358)^2))^(1/2))*AM358</f>
        <v>0.00110928028404665</v>
      </c>
      <c r="BV358" s="0" t="n">
        <f aca="false">((((BJ358/R358)^2)+((BP358/AG358)^2))^(1/2))*AN358</f>
        <v>0.00418740432966941</v>
      </c>
      <c r="BW358" s="0" t="n">
        <f aca="false">((((BJ358/R358)^2)+((BQ358/AH358)^2))^(1/2))*AO358</f>
        <v>6.81281653730256</v>
      </c>
      <c r="BX358" s="46" t="n">
        <f aca="false">((((BL358/AI358)^2)+((BR358/AJ358)^2))^(1/2))*AP358</f>
        <v>0.0236775582798239</v>
      </c>
    </row>
    <row r="359" customFormat="false" ht="15" hidden="false" customHeight="true" outlineLevel="0" collapsed="false">
      <c r="A359" s="24" t="n">
        <v>4.65143776441372</v>
      </c>
      <c r="B359" s="24" t="n">
        <v>-74.1216426361174</v>
      </c>
      <c r="C359" s="47" t="n">
        <v>27</v>
      </c>
      <c r="D359" s="47" t="n">
        <v>30</v>
      </c>
      <c r="E359" s="47" t="n">
        <v>1888</v>
      </c>
      <c r="F359" s="27" t="s">
        <v>922</v>
      </c>
      <c r="G359" s="28" t="s">
        <v>923</v>
      </c>
      <c r="H359" s="27" t="s">
        <v>924</v>
      </c>
      <c r="I359" s="28" t="s">
        <v>64</v>
      </c>
      <c r="J359" s="28" t="s">
        <v>65</v>
      </c>
      <c r="K359" s="33" t="n">
        <v>70</v>
      </c>
      <c r="L359" s="33"/>
      <c r="M359" s="33" t="n">
        <v>1990</v>
      </c>
      <c r="N359" s="29" t="s">
        <v>67</v>
      </c>
      <c r="O359" s="29" t="s">
        <v>68</v>
      </c>
      <c r="P359" s="56" t="n">
        <v>0.00426891489573758</v>
      </c>
      <c r="Q359" s="31" t="n">
        <v>281836.8</v>
      </c>
      <c r="R359" s="31" t="n">
        <v>286690.672855317</v>
      </c>
      <c r="S359" s="29" t="s">
        <v>69</v>
      </c>
      <c r="T359" s="29"/>
      <c r="U359" s="29"/>
      <c r="V359" s="48" t="n">
        <f aca="false">IF(S359="m3_año",R359,IF(OR(O359="CG1",O359="CG3",O359="HG2"),T359,R359))</f>
        <v>286690.672855317</v>
      </c>
      <c r="W359" s="28" t="n">
        <v>365</v>
      </c>
      <c r="X359" s="32" t="s">
        <v>98</v>
      </c>
      <c r="Y359" s="27"/>
      <c r="Z359" s="28" t="n">
        <v>2920</v>
      </c>
      <c r="AA359" s="62" t="s">
        <v>925</v>
      </c>
      <c r="AB359" s="62"/>
      <c r="AC359" s="33" t="s">
        <v>72</v>
      </c>
      <c r="AD359" s="33" t="n">
        <f aca="false">VLOOKUP($O359,Parámetros!$B$4:$H$25,3,0)</f>
        <v>46.3856216091623</v>
      </c>
      <c r="AE359" s="33" t="n">
        <f aca="false">VLOOKUP($O359,Parámetros!$B$4:$H$25,4,0)</f>
        <v>1074.85364414012</v>
      </c>
      <c r="AF359" s="33" t="n">
        <f aca="false">VLOOKUP($O359,Parámetros!$B$4:$H$25,5,0)</f>
        <v>5.41099102083891</v>
      </c>
      <c r="AG359" s="33" t="n">
        <f aca="false">VLOOKUP($O359,Parámetros!$B$4:$H$25,6,0)</f>
        <v>1344</v>
      </c>
      <c r="AH359" s="33" t="n">
        <f aca="false">VLOOKUP($O359,Parámetros!$B$4:$H$25,7,0)</f>
        <v>1920000</v>
      </c>
      <c r="AI359" s="2" t="n">
        <v>29509.1627659574</v>
      </c>
      <c r="AJ359" s="2" t="n">
        <v>1.9976E-005</v>
      </c>
      <c r="AK359" s="34" t="n">
        <f aca="false">AD359*V359/1000000000</f>
        <v>0.0132983250699429</v>
      </c>
      <c r="AL359" s="34" t="n">
        <f aca="false">AE359*V359/1000000000</f>
        <v>0.30815051445952</v>
      </c>
      <c r="AM359" s="34" t="n">
        <f aca="false">AF359*V359/1000000000</f>
        <v>0.00155128065657839</v>
      </c>
      <c r="AN359" s="34" t="n">
        <f aca="false">AG359*V359/1000000000</f>
        <v>0.385312264317546</v>
      </c>
      <c r="AO359" s="34" t="n">
        <f aca="false">AH359*V359/1000000000</f>
        <v>550.446091882209</v>
      </c>
      <c r="AP359" s="35" t="n">
        <f aca="false">AJ359*AI359*EXP(P359*4)</f>
        <v>0.599627140720791</v>
      </c>
      <c r="AQ359" s="36" t="n">
        <f aca="false">AK359/W359</f>
        <v>3.6433767314912E-005</v>
      </c>
      <c r="AR359" s="37" t="n">
        <f aca="false">AL359/W359</f>
        <v>0.000844247984820604</v>
      </c>
      <c r="AS359" s="37" t="n">
        <f aca="false">AM359/W359</f>
        <v>4.25008399062571E-006</v>
      </c>
      <c r="AT359" s="37" t="n">
        <f aca="false">AN359/W359</f>
        <v>0.00105565003922615</v>
      </c>
      <c r="AU359" s="37" t="n">
        <f aca="false">AO359/W359</f>
        <v>1.50807148460879</v>
      </c>
      <c r="AV359" s="49" t="n">
        <f aca="false">AP359/W359</f>
        <v>0.00164281408416655</v>
      </c>
      <c r="AW359" s="39" t="n">
        <f aca="false">AK359*1000000</f>
        <v>13298.3250699429</v>
      </c>
      <c r="AX359" s="40" t="n">
        <f aca="false">AL359*1000000</f>
        <v>308150.51445952</v>
      </c>
      <c r="AY359" s="40" t="n">
        <f aca="false">AM359*1000000</f>
        <v>1551.28065657839</v>
      </c>
      <c r="AZ359" s="40" t="n">
        <f aca="false">AN359*1000000</f>
        <v>385312.264317546</v>
      </c>
      <c r="BA359" s="40" t="n">
        <f aca="false">AO359*1000000</f>
        <v>550446091.882209</v>
      </c>
      <c r="BB359" s="41" t="n">
        <f aca="false">AP359*1000000</f>
        <v>599627.140720791</v>
      </c>
      <c r="BC359" s="39" t="n">
        <f aca="false">AQ359*1000000</f>
        <v>36.433767314912</v>
      </c>
      <c r="BD359" s="40" t="n">
        <f aca="false">AR359*1000000</f>
        <v>844.247984820604</v>
      </c>
      <c r="BE359" s="40" t="n">
        <f aca="false">AS359*1000000</f>
        <v>4.25008399062571</v>
      </c>
      <c r="BF359" s="40" t="n">
        <f aca="false">AT359*1000000</f>
        <v>1055.65003922615</v>
      </c>
      <c r="BG359" s="40" t="n">
        <f aca="false">AU359*1000000</f>
        <v>1508071.48460879</v>
      </c>
      <c r="BH359" s="41" t="n">
        <f aca="false">AV359*1000000</f>
        <v>1642.81408416655</v>
      </c>
      <c r="BI359" s="0" t="n">
        <v>0.1</v>
      </c>
      <c r="BJ359" s="0" t="n">
        <f aca="false">R359*BI359</f>
        <v>28669.0672855317</v>
      </c>
      <c r="BK359" s="0" t="n">
        <v>0.1</v>
      </c>
      <c r="BL359" s="0" t="n">
        <f aca="false">AI359*BK359</f>
        <v>2950.91627659574</v>
      </c>
      <c r="BM359" s="45" t="n">
        <v>17.6498016718255</v>
      </c>
      <c r="BN359" s="45" t="n">
        <v>910.91550745518</v>
      </c>
      <c r="BO359" s="45" t="n">
        <v>5.31099102083891</v>
      </c>
      <c r="BP359" s="45" t="n">
        <v>537.6</v>
      </c>
      <c r="BQ359" s="45" t="n">
        <v>384000</v>
      </c>
      <c r="BR359" s="0" t="n">
        <f aca="false">AJ359*0.1</f>
        <v>1.9976E-006</v>
      </c>
      <c r="BS359" s="0" t="n">
        <f aca="false">((((BJ359/R359)^2)+((BM359/AD359)^2))^(1/2))*AK359</f>
        <v>0.00523186330960726</v>
      </c>
      <c r="BT359" s="0" t="n">
        <f aca="false">((((BJ359/R359)^2)+((BN359/AE359)^2))^(1/2))*AL359</f>
        <v>0.262962738079488</v>
      </c>
      <c r="BU359" s="0" t="n">
        <f aca="false">((((BJ359/R359)^2)+((BO359/AF359)^2))^(1/2))*AM359</f>
        <v>0.00153049363559724</v>
      </c>
      <c r="BV359" s="0" t="n">
        <f aca="false">((((BJ359/R359)^2)+((BP359/AG359)^2))^(1/2))*AN359</f>
        <v>0.158868316462715</v>
      </c>
      <c r="BW359" s="0" t="n">
        <f aca="false">((((BJ359/R359)^2)+((BQ359/AH359)^2))^(1/2))*AO359</f>
        <v>123.083487939771</v>
      </c>
      <c r="BX359" s="46" t="n">
        <f aca="false">((((BL359/AI359)^2)+((BR359/AJ359)^2))^(1/2))*AP359</f>
        <v>0.0848000834774343</v>
      </c>
    </row>
    <row r="360" customFormat="false" ht="15" hidden="false" customHeight="true" outlineLevel="0" collapsed="false">
      <c r="A360" s="24" t="n">
        <v>4.65143776441372</v>
      </c>
      <c r="B360" s="24" t="n">
        <v>-74.1216426361174</v>
      </c>
      <c r="C360" s="47" t="n">
        <v>27</v>
      </c>
      <c r="D360" s="47" t="n">
        <v>30</v>
      </c>
      <c r="E360" s="47" t="n">
        <v>1888</v>
      </c>
      <c r="F360" s="27" t="s">
        <v>922</v>
      </c>
      <c r="G360" s="28" t="s">
        <v>923</v>
      </c>
      <c r="H360" s="27" t="s">
        <v>924</v>
      </c>
      <c r="I360" s="28" t="s">
        <v>64</v>
      </c>
      <c r="J360" s="28" t="s">
        <v>65</v>
      </c>
      <c r="K360" s="33" t="n">
        <v>40</v>
      </c>
      <c r="L360" s="33"/>
      <c r="M360" s="33" t="n">
        <v>1997</v>
      </c>
      <c r="N360" s="29" t="s">
        <v>67</v>
      </c>
      <c r="O360" s="29" t="s">
        <v>68</v>
      </c>
      <c r="P360" s="56" t="n">
        <v>0.00426891489573758</v>
      </c>
      <c r="Q360" s="31" t="n">
        <v>82944</v>
      </c>
      <c r="R360" s="31" t="n">
        <v>84372.4849604857</v>
      </c>
      <c r="S360" s="29" t="s">
        <v>69</v>
      </c>
      <c r="T360" s="29"/>
      <c r="U360" s="29"/>
      <c r="V360" s="48" t="n">
        <f aca="false">IF(S360="m3_año",R360,IF(OR(O360="CG1",O360="CG3",O360="HG2"),T360,R360))</f>
        <v>84372.4849604857</v>
      </c>
      <c r="W360" s="28" t="n">
        <v>365</v>
      </c>
      <c r="X360" s="62"/>
      <c r="Y360" s="27"/>
      <c r="Z360" s="28" t="n">
        <v>0</v>
      </c>
      <c r="AA360" s="62" t="s">
        <v>926</v>
      </c>
      <c r="AB360" s="62"/>
      <c r="AC360" s="33" t="s">
        <v>72</v>
      </c>
      <c r="AD360" s="33" t="n">
        <f aca="false">VLOOKUP($O360,Parámetros!$B$4:$H$25,3,0)</f>
        <v>46.3856216091623</v>
      </c>
      <c r="AE360" s="33" t="n">
        <f aca="false">VLOOKUP($O360,Parámetros!$B$4:$H$25,4,0)</f>
        <v>1074.85364414012</v>
      </c>
      <c r="AF360" s="33" t="n">
        <f aca="false">VLOOKUP($O360,Parámetros!$B$4:$H$25,5,0)</f>
        <v>5.41099102083891</v>
      </c>
      <c r="AG360" s="33" t="n">
        <f aca="false">VLOOKUP($O360,Parámetros!$B$4:$H$25,6,0)</f>
        <v>1344</v>
      </c>
      <c r="AH360" s="33" t="n">
        <f aca="false">VLOOKUP($O360,Parámetros!$B$4:$H$25,7,0)</f>
        <v>1920000</v>
      </c>
      <c r="AI360" s="2" t="n">
        <v>29509.1627659574</v>
      </c>
      <c r="AJ360" s="2" t="n">
        <v>1.9976E-005</v>
      </c>
      <c r="AK360" s="34" t="n">
        <f aca="false">AD360*V360/1000000000</f>
        <v>0.00391367016160183</v>
      </c>
      <c r="AL360" s="34" t="n">
        <f aca="false">AE360*V360/1000000000</f>
        <v>0.0906880729249355</v>
      </c>
      <c r="AM360" s="34" t="n">
        <f aca="false">AF360*V360/1000000000</f>
        <v>0.000456538758527054</v>
      </c>
      <c r="AN360" s="34" t="n">
        <f aca="false">AG360*V360/1000000000</f>
        <v>0.113396619786893</v>
      </c>
      <c r="AO360" s="34" t="n">
        <f aca="false">AH360*V360/1000000000</f>
        <v>161.995171124133</v>
      </c>
      <c r="AP360" s="35" t="n">
        <f aca="false">AJ360*AI360*EXP(P360*4)</f>
        <v>0.599627140720791</v>
      </c>
      <c r="AQ360" s="36" t="n">
        <f aca="false">AK360/W360</f>
        <v>1.07223840043886E-005</v>
      </c>
      <c r="AR360" s="37" t="n">
        <f aca="false">AL360/W360</f>
        <v>0.000248460473766947</v>
      </c>
      <c r="AS360" s="37" t="n">
        <f aca="false">AM360/W360</f>
        <v>1.2507911192522E-006</v>
      </c>
      <c r="AT360" s="37" t="n">
        <f aca="false">AN360/W360</f>
        <v>0.000310675670649021</v>
      </c>
      <c r="AU360" s="37" t="n">
        <f aca="false">AO360/W360</f>
        <v>0.443822386641459</v>
      </c>
      <c r="AV360" s="49" t="n">
        <f aca="false">AP360/W360</f>
        <v>0.00164281408416655</v>
      </c>
      <c r="AW360" s="39" t="n">
        <f aca="false">AK360*1000000</f>
        <v>3913.67016160183</v>
      </c>
      <c r="AX360" s="40" t="n">
        <f aca="false">AL360*1000000</f>
        <v>90688.0729249355</v>
      </c>
      <c r="AY360" s="40" t="n">
        <f aca="false">AM360*1000000</f>
        <v>456.538758527054</v>
      </c>
      <c r="AZ360" s="40" t="n">
        <f aca="false">AN360*1000000</f>
        <v>113396.619786893</v>
      </c>
      <c r="BA360" s="40" t="n">
        <f aca="false">AO360*1000000</f>
        <v>161995171.124133</v>
      </c>
      <c r="BB360" s="41" t="n">
        <f aca="false">AP360*1000000</f>
        <v>599627.140720791</v>
      </c>
      <c r="BC360" s="39" t="n">
        <f aca="false">AQ360*1000000</f>
        <v>10.7223840043886</v>
      </c>
      <c r="BD360" s="40" t="n">
        <f aca="false">AR360*1000000</f>
        <v>248.460473766947</v>
      </c>
      <c r="BE360" s="40" t="n">
        <f aca="false">AS360*1000000</f>
        <v>1.2507911192522</v>
      </c>
      <c r="BF360" s="40" t="n">
        <f aca="false">AT360*1000000</f>
        <v>310.675670649021</v>
      </c>
      <c r="BG360" s="40" t="n">
        <f aca="false">AU360*1000000</f>
        <v>443822.386641459</v>
      </c>
      <c r="BH360" s="41" t="n">
        <f aca="false">AV360*1000000</f>
        <v>1642.81408416655</v>
      </c>
      <c r="BI360" s="0" t="n">
        <v>0.1</v>
      </c>
      <c r="BJ360" s="0" t="n">
        <f aca="false">R360*BI360</f>
        <v>8437.24849604857</v>
      </c>
      <c r="BK360" s="0" t="n">
        <v>0.1</v>
      </c>
      <c r="BL360" s="0" t="n">
        <f aca="false">AI360*BK360</f>
        <v>2950.91627659574</v>
      </c>
      <c r="BM360" s="45" t="n">
        <v>17.6498016718255</v>
      </c>
      <c r="BN360" s="45" t="n">
        <v>910.91550745518</v>
      </c>
      <c r="BO360" s="45" t="n">
        <v>5.31099102083891</v>
      </c>
      <c r="BP360" s="45" t="n">
        <v>537.6</v>
      </c>
      <c r="BQ360" s="45" t="n">
        <v>384000</v>
      </c>
      <c r="BR360" s="0" t="n">
        <f aca="false">AJ360*0.1</f>
        <v>1.9976E-006</v>
      </c>
      <c r="BS360" s="0" t="n">
        <f aca="false">((((BJ360/R360)^2)+((BM360/AD360)^2))^(1/2))*AK360</f>
        <v>0.00153972678639576</v>
      </c>
      <c r="BT360" s="0" t="n">
        <f aca="false">((((BJ360/R360)^2)+((BN360/AE360)^2))^(1/2))*AL360</f>
        <v>0.0773894017646562</v>
      </c>
      <c r="BU360" s="0" t="n">
        <f aca="false">((((BJ360/R360)^2)+((BO360/AF360)^2))^(1/2))*AM360</f>
        <v>0.000450421180310653</v>
      </c>
      <c r="BV360" s="0" t="n">
        <f aca="false">((((BJ360/R360)^2)+((BP360/AG360)^2))^(1/2))*AN360</f>
        <v>0.0467546240969365</v>
      </c>
      <c r="BW360" s="0" t="n">
        <f aca="false">((((BJ360/R360)^2)+((BQ360/AH360)^2))^(1/2))*AO360</f>
        <v>36.2232214660271</v>
      </c>
      <c r="BX360" s="46" t="n">
        <f aca="false">((((BL360/AI360)^2)+((BR360/AJ360)^2))^(1/2))*AP360</f>
        <v>0.0848000834774343</v>
      </c>
    </row>
    <row r="361" customFormat="false" ht="60" hidden="false" customHeight="true" outlineLevel="0" collapsed="false">
      <c r="A361" s="24" t="n">
        <v>4.65090466877452</v>
      </c>
      <c r="B361" s="24" t="n">
        <v>-74.1191097204626</v>
      </c>
      <c r="C361" s="47" t="n">
        <v>27</v>
      </c>
      <c r="D361" s="47" t="n">
        <v>30</v>
      </c>
      <c r="E361" s="47" t="n">
        <v>1888</v>
      </c>
      <c r="F361" s="27" t="s">
        <v>927</v>
      </c>
      <c r="G361" s="28" t="s">
        <v>928</v>
      </c>
      <c r="H361" s="27" t="s">
        <v>929</v>
      </c>
      <c r="I361" s="28" t="s">
        <v>64</v>
      </c>
      <c r="J361" s="28" t="s">
        <v>65</v>
      </c>
      <c r="K361" s="28" t="n">
        <v>10</v>
      </c>
      <c r="L361" s="28"/>
      <c r="M361" s="28" t="n">
        <v>2005</v>
      </c>
      <c r="N361" s="29" t="s">
        <v>67</v>
      </c>
      <c r="O361" s="29" t="s">
        <v>68</v>
      </c>
      <c r="P361" s="30" t="n">
        <v>-0.0352321010697174</v>
      </c>
      <c r="Q361" s="31" t="n">
        <v>17657.5</v>
      </c>
      <c r="R361" s="31" t="n">
        <v>15336.4480060502</v>
      </c>
      <c r="S361" s="29" t="s">
        <v>69</v>
      </c>
      <c r="T361" s="29"/>
      <c r="U361" s="29"/>
      <c r="V361" s="48" t="n">
        <f aca="false">IF(S361="m3_año",R361,IF(OR(O361="CG1",O361="CG3",O361="HG2"),T361,R361))</f>
        <v>15336.4480060502</v>
      </c>
      <c r="W361" s="28" t="n">
        <v>365</v>
      </c>
      <c r="X361" s="32" t="s">
        <v>98</v>
      </c>
      <c r="Y361" s="28"/>
      <c r="Z361" s="28" t="n">
        <v>2920</v>
      </c>
      <c r="AA361" s="32" t="s">
        <v>930</v>
      </c>
      <c r="AB361" s="32" t="s">
        <v>311</v>
      </c>
      <c r="AC361" s="33" t="s">
        <v>72</v>
      </c>
      <c r="AD361" s="33" t="n">
        <f aca="false">VLOOKUP($O361,Parámetros!$B$4:$H$25,3,0)</f>
        <v>46.3856216091623</v>
      </c>
      <c r="AE361" s="33" t="n">
        <f aca="false">VLOOKUP($O361,Parámetros!$B$4:$H$25,4,0)</f>
        <v>1074.85364414012</v>
      </c>
      <c r="AF361" s="33" t="n">
        <f aca="false">VLOOKUP($O361,Parámetros!$B$4:$H$25,5,0)</f>
        <v>5.41099102083891</v>
      </c>
      <c r="AG361" s="33" t="n">
        <f aca="false">VLOOKUP($O361,Parámetros!$B$4:$H$25,6,0)</f>
        <v>1344</v>
      </c>
      <c r="AH361" s="33" t="n">
        <f aca="false">VLOOKUP($O361,Parámetros!$B$4:$H$25,7,0)</f>
        <v>1920000</v>
      </c>
      <c r="AI361" s="0" t="n">
        <v>18053</v>
      </c>
      <c r="AJ361" s="52" t="n">
        <f aca="false">60/1000000</f>
        <v>6E-005</v>
      </c>
      <c r="AK361" s="34" t="n">
        <f aca="false">AD361*V361/1000000000</f>
        <v>0.000711390674037236</v>
      </c>
      <c r="AL361" s="34" t="n">
        <f aca="false">AE361*V361/1000000000</f>
        <v>0.0164844370274685</v>
      </c>
      <c r="AM361" s="34" t="n">
        <f aca="false">AF361*V361/1000000000</f>
        <v>8.29853824523004E-005</v>
      </c>
      <c r="AN361" s="34" t="n">
        <f aca="false">AG361*V361/1000000000</f>
        <v>0.0206121861201315</v>
      </c>
      <c r="AO361" s="34" t="n">
        <f aca="false">AH361*V361/1000000000</f>
        <v>29.4459801716164</v>
      </c>
      <c r="AP361" s="35" t="n">
        <f aca="false">AJ361*AI361*EXP(P361*4)</f>
        <v>0.940797607316632</v>
      </c>
      <c r="AQ361" s="36" t="n">
        <f aca="false">AK361/W361</f>
        <v>1.9490155453075E-006</v>
      </c>
      <c r="AR361" s="37" t="n">
        <f aca="false">AL361/W361</f>
        <v>4.51628411711467E-005</v>
      </c>
      <c r="AS361" s="37" t="n">
        <f aca="false">AM361/W361</f>
        <v>2.27357212198083E-007</v>
      </c>
      <c r="AT361" s="37" t="n">
        <f aca="false">AN361/W361</f>
        <v>5.64717427948807E-005</v>
      </c>
      <c r="AU361" s="37" t="n">
        <f aca="false">AO361/W361</f>
        <v>0.080673918278401</v>
      </c>
      <c r="AV361" s="49" t="n">
        <f aca="false">AP361/W361</f>
        <v>0.00257752769127844</v>
      </c>
      <c r="AW361" s="39" t="n">
        <f aca="false">AK361*1000000</f>
        <v>711.390674037236</v>
      </c>
      <c r="AX361" s="40" t="n">
        <f aca="false">AL361*1000000</f>
        <v>16484.4370274685</v>
      </c>
      <c r="AY361" s="40" t="n">
        <f aca="false">AM361*1000000</f>
        <v>82.9853824523005</v>
      </c>
      <c r="AZ361" s="40" t="n">
        <f aca="false">AN361*1000000</f>
        <v>20612.1861201315</v>
      </c>
      <c r="BA361" s="40" t="n">
        <f aca="false">AO361*1000000</f>
        <v>29445980.1716164</v>
      </c>
      <c r="BB361" s="41" t="n">
        <f aca="false">AP361*1000000</f>
        <v>940797.607316632</v>
      </c>
      <c r="BC361" s="39" t="n">
        <f aca="false">AQ361*1000000</f>
        <v>1.9490155453075</v>
      </c>
      <c r="BD361" s="40" t="n">
        <f aca="false">AR361*1000000</f>
        <v>45.1628411711467</v>
      </c>
      <c r="BE361" s="40" t="n">
        <f aca="false">AS361*1000000</f>
        <v>0.227357212198083</v>
      </c>
      <c r="BF361" s="40" t="n">
        <f aca="false">AT361*1000000</f>
        <v>56.4717427948807</v>
      </c>
      <c r="BG361" s="40" t="n">
        <f aca="false">AU361*1000000</f>
        <v>80673.918278401</v>
      </c>
      <c r="BH361" s="41" t="n">
        <f aca="false">AV361*1000000</f>
        <v>2577.52769127844</v>
      </c>
      <c r="BI361" s="0" t="n">
        <v>0.1</v>
      </c>
      <c r="BJ361" s="0" t="n">
        <f aca="false">R361*BI361</f>
        <v>1533.64480060502</v>
      </c>
      <c r="BK361" s="0" t="n">
        <v>0.1</v>
      </c>
      <c r="BL361" s="0" t="n">
        <f aca="false">AI361*BK361</f>
        <v>1805.3</v>
      </c>
      <c r="BM361" s="45" t="n">
        <v>17.6498016718255</v>
      </c>
      <c r="BN361" s="45" t="n">
        <v>910.91550745518</v>
      </c>
      <c r="BO361" s="45" t="n">
        <v>5.31099102083891</v>
      </c>
      <c r="BP361" s="45" t="n">
        <v>537.6</v>
      </c>
      <c r="BQ361" s="45" t="n">
        <v>384000</v>
      </c>
      <c r="BR361" s="0" t="n">
        <f aca="false">AJ361*0.1</f>
        <v>6E-006</v>
      </c>
      <c r="BS361" s="0" t="n">
        <f aca="false">((((BJ361/R361)^2)+((BM361/AD361)^2))^(1/2))*AK361</f>
        <v>0.000279877258731214</v>
      </c>
      <c r="BT361" s="0" t="n">
        <f aca="false">((((BJ361/R361)^2)+((BN361/AE361)^2))^(1/2))*AL361</f>
        <v>0.0140671278905538</v>
      </c>
      <c r="BU361" s="0" t="n">
        <f aca="false">((((BJ361/R361)^2)+((BO361/AF361)^2))^(1/2))*AM361</f>
        <v>8.18733858069163E-005</v>
      </c>
      <c r="BV361" s="0" t="n">
        <f aca="false">((((BJ361/R361)^2)+((BP361/AG361)^2))^(1/2))*AN361</f>
        <v>0.00849862205481923</v>
      </c>
      <c r="BW361" s="0" t="n">
        <f aca="false">((((BJ361/R361)^2)+((BQ361/AH361)^2))^(1/2))*AO361</f>
        <v>6.58432133278452</v>
      </c>
      <c r="BX361" s="46" t="n">
        <f aca="false">((((BL361/AI361)^2)+((BR361/AJ361)^2))^(1/2))*AP361</f>
        <v>0.133048873571534</v>
      </c>
    </row>
    <row r="362" customFormat="false" ht="15" hidden="false" customHeight="true" outlineLevel="0" collapsed="false">
      <c r="A362" s="24" t="n">
        <v>4.65058456635765</v>
      </c>
      <c r="B362" s="24" t="n">
        <v>-74.1187219412031</v>
      </c>
      <c r="C362" s="47" t="n">
        <v>27</v>
      </c>
      <c r="D362" s="47" t="n">
        <v>30</v>
      </c>
      <c r="E362" s="47" t="n">
        <v>1888</v>
      </c>
      <c r="F362" s="27" t="s">
        <v>931</v>
      </c>
      <c r="G362" s="28" t="s">
        <v>932</v>
      </c>
      <c r="H362" s="27" t="s">
        <v>933</v>
      </c>
      <c r="I362" s="28" t="s">
        <v>64</v>
      </c>
      <c r="J362" s="28" t="s">
        <v>76</v>
      </c>
      <c r="K362" s="28" t="n">
        <v>174</v>
      </c>
      <c r="L362" s="28"/>
      <c r="M362" s="28" t="n">
        <v>2000</v>
      </c>
      <c r="N362" s="29" t="s">
        <v>67</v>
      </c>
      <c r="O362" s="29" t="s">
        <v>145</v>
      </c>
      <c r="P362" s="30" t="n">
        <v>-0.0720228740272761</v>
      </c>
      <c r="Q362" s="31" t="n">
        <v>2124</v>
      </c>
      <c r="R362" s="31" t="n">
        <v>1592.34792161115</v>
      </c>
      <c r="S362" s="29" t="s">
        <v>69</v>
      </c>
      <c r="T362" s="29"/>
      <c r="U362" s="29"/>
      <c r="V362" s="48" t="n">
        <f aca="false">IF(S362="m3_año",R362,IF(OR(O362="CG1",O362="CG3",O362="HG2"),T362,R362))</f>
        <v>1592.34792161115</v>
      </c>
      <c r="W362" s="28" t="n">
        <v>365</v>
      </c>
      <c r="X362" s="32" t="s">
        <v>98</v>
      </c>
      <c r="Y362" s="28"/>
      <c r="Z362" s="28" t="n">
        <v>2920</v>
      </c>
      <c r="AA362" s="32" t="s">
        <v>934</v>
      </c>
      <c r="AB362" s="32" t="s">
        <v>311</v>
      </c>
      <c r="AC362" s="33" t="s">
        <v>72</v>
      </c>
      <c r="AD362" s="33" t="n">
        <f aca="false">VLOOKUP($O362,Parámetros!$B$4:$H$25,3,0)</f>
        <v>196.356974196937</v>
      </c>
      <c r="AE362" s="33" t="n">
        <f aca="false">VLOOKUP($O362,Parámetros!$B$4:$H$25,4,0)</f>
        <v>1220.72799074218</v>
      </c>
      <c r="AF362" s="33" t="n">
        <f aca="false">VLOOKUP($O362,Parámetros!$B$4:$H$25,5,0)</f>
        <v>69.6558973259153</v>
      </c>
      <c r="AG362" s="33" t="n">
        <f aca="false">VLOOKUP($O362,Parámetros!$B$4:$H$25,6,0)</f>
        <v>640</v>
      </c>
      <c r="AH362" s="33" t="n">
        <f aca="false">VLOOKUP($O362,Parámetros!$B$4:$H$25,7,0)</f>
        <v>1920000</v>
      </c>
      <c r="AI362" s="2" t="n">
        <v>2.98030327868852</v>
      </c>
      <c r="AJ362" s="2" t="n">
        <v>1.362E-005</v>
      </c>
      <c r="AK362" s="34" t="n">
        <f aca="false">AD362*V362/1000000000</f>
        <v>0.000312668619756347</v>
      </c>
      <c r="AL362" s="34" t="n">
        <f aca="false">AE362*V362/1000000000</f>
        <v>0.00194382367891087</v>
      </c>
      <c r="AM362" s="34" t="n">
        <f aca="false">AF362*V362/1000000000</f>
        <v>0.000110916423334881</v>
      </c>
      <c r="AN362" s="34" t="n">
        <f aca="false">AG362*V362/1000000000</f>
        <v>0.00101910266983114</v>
      </c>
      <c r="AO362" s="34" t="n">
        <f aca="false">AH362*V362/1000000000</f>
        <v>3.05730800949341</v>
      </c>
      <c r="AP362" s="35" t="n">
        <f aca="false">AJ362*AI362*EXP(P362*4)</f>
        <v>3.04313361319508E-005</v>
      </c>
      <c r="AQ362" s="36" t="n">
        <f aca="false">AK362/W362</f>
        <v>8.56626355496841E-007</v>
      </c>
      <c r="AR362" s="37" t="n">
        <f aca="false">AL362/W362</f>
        <v>5.32554432578319E-006</v>
      </c>
      <c r="AS362" s="37" t="n">
        <f aca="false">AM362/W362</f>
        <v>3.03880611876386E-007</v>
      </c>
      <c r="AT362" s="37" t="n">
        <f aca="false">AN362/W362</f>
        <v>2.7920621091264E-006</v>
      </c>
      <c r="AU362" s="37" t="n">
        <f aca="false">AO362/W362</f>
        <v>0.0083761863273792</v>
      </c>
      <c r="AV362" s="49" t="n">
        <f aca="false">AP362/W362</f>
        <v>8.33735236491803E-008</v>
      </c>
      <c r="AW362" s="39" t="n">
        <f aca="false">AK362*1000000</f>
        <v>312.668619756347</v>
      </c>
      <c r="AX362" s="40" t="n">
        <f aca="false">AL362*1000000</f>
        <v>1943.82367891087</v>
      </c>
      <c r="AY362" s="40" t="n">
        <f aca="false">AM362*1000000</f>
        <v>110.916423334881</v>
      </c>
      <c r="AZ362" s="40" t="n">
        <f aca="false">AN362*1000000</f>
        <v>1019.10266983114</v>
      </c>
      <c r="BA362" s="40" t="n">
        <f aca="false">AO362*1000000</f>
        <v>3057308.00949341</v>
      </c>
      <c r="BB362" s="41" t="n">
        <f aca="false">AP362*1000000</f>
        <v>30.4313361319508</v>
      </c>
      <c r="BC362" s="39" t="n">
        <f aca="false">AQ362*1000000</f>
        <v>0.856626355496841</v>
      </c>
      <c r="BD362" s="40" t="n">
        <f aca="false">AR362*1000000</f>
        <v>5.32554432578319</v>
      </c>
      <c r="BE362" s="40" t="n">
        <f aca="false">AS362*1000000</f>
        <v>0.303880611876386</v>
      </c>
      <c r="BF362" s="40" t="n">
        <f aca="false">AT362*1000000</f>
        <v>2.7920621091264</v>
      </c>
      <c r="BG362" s="40" t="n">
        <f aca="false">AU362*1000000</f>
        <v>8376.1863273792</v>
      </c>
      <c r="BH362" s="41" t="n">
        <f aca="false">AV362*1000000</f>
        <v>0.0833735236491803</v>
      </c>
      <c r="BI362" s="0" t="n">
        <v>0.1</v>
      </c>
      <c r="BJ362" s="0" t="n">
        <f aca="false">R362*BI362</f>
        <v>159.234792161115</v>
      </c>
      <c r="BK362" s="0" t="n">
        <v>0.1</v>
      </c>
      <c r="BL362" s="0" t="n">
        <f aca="false">AI362*BK362</f>
        <v>0.298030327868852</v>
      </c>
      <c r="BM362" s="45" t="n">
        <v>187.562005220738</v>
      </c>
      <c r="BN362" s="45" t="n">
        <v>1012.03746873145</v>
      </c>
      <c r="BO362" s="45" t="n">
        <v>69.5558973259153</v>
      </c>
      <c r="BP362" s="45" t="n">
        <v>256</v>
      </c>
      <c r="BQ362" s="45" t="n">
        <v>384000</v>
      </c>
      <c r="BR362" s="0" t="n">
        <f aca="false">AJ362*0.1</f>
        <v>1.362E-006</v>
      </c>
      <c r="BS362" s="0" t="n">
        <f aca="false">((((BJ362/R362)^2)+((BM362/AD362)^2))^(1/2))*AK362</f>
        <v>0.000300296159063041</v>
      </c>
      <c r="BT362" s="0" t="n">
        <f aca="false">((((BJ362/R362)^2)+((BN362/AE362)^2))^(1/2))*AL362</f>
        <v>0.00162319670694604</v>
      </c>
      <c r="BU362" s="0" t="n">
        <f aca="false">((((BJ362/R362)^2)+((BO362/AF362)^2))^(1/2))*AM362</f>
        <v>0.000111311182473018</v>
      </c>
      <c r="BV362" s="0" t="n">
        <f aca="false">((((BJ362/R362)^2)+((BP362/AG362)^2))^(1/2))*AN362</f>
        <v>0.000420186795106274</v>
      </c>
      <c r="BW362" s="0" t="n">
        <f aca="false">((((BJ362/R362)^2)+((BQ362/AH362)^2))^(1/2))*AO362</f>
        <v>0.683634853738183</v>
      </c>
      <c r="BX362" s="46" t="n">
        <f aca="false">((((BL362/AI362)^2)+((BR362/AJ362)^2))^(1/2))*AP362</f>
        <v>4.30364082789392E-006</v>
      </c>
    </row>
    <row r="363" customFormat="false" ht="15" hidden="false" customHeight="true" outlineLevel="0" collapsed="false">
      <c r="A363" s="24" t="n">
        <v>4.64990543903949</v>
      </c>
      <c r="B363" s="24" t="n">
        <v>-74.1232470174639</v>
      </c>
      <c r="C363" s="47" t="n">
        <v>26</v>
      </c>
      <c r="D363" s="47" t="n">
        <v>29</v>
      </c>
      <c r="E363" s="47" t="n">
        <v>1874</v>
      </c>
      <c r="F363" s="27" t="s">
        <v>935</v>
      </c>
      <c r="G363" s="28" t="s">
        <v>878</v>
      </c>
      <c r="H363" s="27" t="s">
        <v>936</v>
      </c>
      <c r="I363" s="28" t="s">
        <v>64</v>
      </c>
      <c r="J363" s="28" t="s">
        <v>65</v>
      </c>
      <c r="K363" s="28" t="n">
        <v>15</v>
      </c>
      <c r="L363" s="28"/>
      <c r="M363" s="28" t="n">
        <v>2004</v>
      </c>
      <c r="N363" s="29" t="s">
        <v>67</v>
      </c>
      <c r="O363" s="29" t="s">
        <v>68</v>
      </c>
      <c r="P363" s="30" t="n">
        <v>-0.0848513586021754</v>
      </c>
      <c r="Q363" s="31" t="n">
        <v>9375</v>
      </c>
      <c r="R363" s="31" t="n">
        <v>6676.81540067538</v>
      </c>
      <c r="S363" s="29" t="s">
        <v>69</v>
      </c>
      <c r="T363" s="29"/>
      <c r="U363" s="29"/>
      <c r="V363" s="48" t="n">
        <f aca="false">IF(S363="m3_año",R363,IF(OR(O363="CG1",O363="CG3",O363="HG2"),T363,R363))</f>
        <v>6676.81540067538</v>
      </c>
      <c r="W363" s="28" t="n">
        <v>365</v>
      </c>
      <c r="X363" s="32" t="s">
        <v>98</v>
      </c>
      <c r="Y363" s="28"/>
      <c r="Z363" s="28" t="n">
        <v>2920</v>
      </c>
      <c r="AA363" s="32" t="s">
        <v>937</v>
      </c>
      <c r="AB363" s="32" t="s">
        <v>311</v>
      </c>
      <c r="AC363" s="33" t="s">
        <v>72</v>
      </c>
      <c r="AD363" s="33" t="n">
        <f aca="false">VLOOKUP($O363,Parámetros!$B$4:$H$25,3,0)</f>
        <v>46.3856216091623</v>
      </c>
      <c r="AE363" s="33" t="n">
        <f aca="false">VLOOKUP($O363,Parámetros!$B$4:$H$25,4,0)</f>
        <v>1074.85364414012</v>
      </c>
      <c r="AF363" s="33" t="n">
        <f aca="false">VLOOKUP($O363,Parámetros!$B$4:$H$25,5,0)</f>
        <v>5.41099102083891</v>
      </c>
      <c r="AG363" s="33" t="n">
        <f aca="false">VLOOKUP($O363,Parámetros!$B$4:$H$25,6,0)</f>
        <v>1344</v>
      </c>
      <c r="AH363" s="33" t="n">
        <f aca="false">VLOOKUP($O363,Parámetros!$B$4:$H$25,7,0)</f>
        <v>1920000</v>
      </c>
      <c r="AI363" s="2" t="n">
        <v>30259</v>
      </c>
      <c r="AJ363" s="2" t="n">
        <v>7.6726E-006</v>
      </c>
      <c r="AK363" s="34" t="n">
        <f aca="false">AD363*V363/1000000000</f>
        <v>0.000309708232729956</v>
      </c>
      <c r="AL363" s="34" t="n">
        <f aca="false">AE363*V363/1000000000</f>
        <v>0.00717659936466681</v>
      </c>
      <c r="AM363" s="34" t="n">
        <f aca="false">AF363*V363/1000000000</f>
        <v>3.61281881808534E-005</v>
      </c>
      <c r="AN363" s="34" t="n">
        <f aca="false">AG363*V363/1000000000</f>
        <v>0.00897363989850771</v>
      </c>
      <c r="AO363" s="34" t="n">
        <f aca="false">AH363*V363/1000000000</f>
        <v>12.8194855692967</v>
      </c>
      <c r="AP363" s="35" t="n">
        <f aca="false">AJ363*AI363*EXP(P363*4)</f>
        <v>0.165346581926619</v>
      </c>
      <c r="AQ363" s="36" t="n">
        <f aca="false">AK363/W363</f>
        <v>8.48515706109467E-007</v>
      </c>
      <c r="AR363" s="37" t="n">
        <f aca="false">AL363/W363</f>
        <v>1.96619160675803E-005</v>
      </c>
      <c r="AS363" s="37" t="n">
        <f aca="false">AM363/W363</f>
        <v>9.89813374817902E-008</v>
      </c>
      <c r="AT363" s="37" t="n">
        <f aca="false">AN363/W363</f>
        <v>2.45853147904321E-005</v>
      </c>
      <c r="AU363" s="37" t="n">
        <f aca="false">AO363/W363</f>
        <v>0.0351218782720458</v>
      </c>
      <c r="AV363" s="49" t="n">
        <f aca="false">AP363/W363</f>
        <v>0.000453004334045531</v>
      </c>
      <c r="AW363" s="39" t="n">
        <f aca="false">AK363*1000000</f>
        <v>309.708232729956</v>
      </c>
      <c r="AX363" s="40" t="n">
        <f aca="false">AL363*1000000</f>
        <v>7176.59936466681</v>
      </c>
      <c r="AY363" s="40" t="n">
        <f aca="false">AM363*1000000</f>
        <v>36.1281881808534</v>
      </c>
      <c r="AZ363" s="40" t="n">
        <f aca="false">AN363*1000000</f>
        <v>8973.63989850771</v>
      </c>
      <c r="BA363" s="40" t="n">
        <f aca="false">AO363*1000000</f>
        <v>12819485.5692967</v>
      </c>
      <c r="BB363" s="41" t="n">
        <f aca="false">AP363*1000000</f>
        <v>165346.581926619</v>
      </c>
      <c r="BC363" s="39" t="n">
        <f aca="false">AQ363*1000000</f>
        <v>0.848515706109467</v>
      </c>
      <c r="BD363" s="40" t="n">
        <f aca="false">AR363*1000000</f>
        <v>19.6619160675803</v>
      </c>
      <c r="BE363" s="40" t="n">
        <f aca="false">AS363*1000000</f>
        <v>0.0989813374817902</v>
      </c>
      <c r="BF363" s="40" t="n">
        <f aca="false">AT363*1000000</f>
        <v>24.5853147904321</v>
      </c>
      <c r="BG363" s="40" t="n">
        <f aca="false">AU363*1000000</f>
        <v>35121.8782720458</v>
      </c>
      <c r="BH363" s="41" t="n">
        <f aca="false">AV363*1000000</f>
        <v>453.004334045531</v>
      </c>
      <c r="BI363" s="0" t="n">
        <v>0.1</v>
      </c>
      <c r="BJ363" s="0" t="n">
        <f aca="false">R363*BI363</f>
        <v>667.681540067538</v>
      </c>
      <c r="BK363" s="0" t="n">
        <v>0.1</v>
      </c>
      <c r="BL363" s="0" t="n">
        <f aca="false">AI363*BK363</f>
        <v>3025.9</v>
      </c>
      <c r="BM363" s="45" t="n">
        <v>17.6498016718255</v>
      </c>
      <c r="BN363" s="45" t="n">
        <v>910.91550745518</v>
      </c>
      <c r="BO363" s="45" t="n">
        <v>5.31099102083891</v>
      </c>
      <c r="BP363" s="45" t="n">
        <v>537.6</v>
      </c>
      <c r="BQ363" s="45" t="n">
        <v>384000</v>
      </c>
      <c r="BR363" s="0" t="n">
        <f aca="false">AJ363*0.1</f>
        <v>7.6726E-007</v>
      </c>
      <c r="BS363" s="0" t="n">
        <f aca="false">((((BJ363/R363)^2)+((BM363/AD363)^2))^(1/2))*AK363</f>
        <v>0.000121846257403161</v>
      </c>
      <c r="BT363" s="0" t="n">
        <f aca="false">((((BJ363/R363)^2)+((BN363/AE363)^2))^(1/2))*AL363</f>
        <v>0.00612420921101594</v>
      </c>
      <c r="BU363" s="0" t="n">
        <f aca="false">((((BJ363/R363)^2)+((BO363/AF363)^2))^(1/2))*AM363</f>
        <v>3.56440737154654E-005</v>
      </c>
      <c r="BV363" s="0" t="n">
        <f aca="false">((((BJ363/R363)^2)+((BP363/AG363)^2))^(1/2))*AN363</f>
        <v>0.00369992651478042</v>
      </c>
      <c r="BW363" s="0" t="n">
        <f aca="false">((((BJ363/R363)^2)+((BQ363/AH363)^2))^(1/2))*AO363</f>
        <v>2.86652411695251</v>
      </c>
      <c r="BX363" s="46" t="n">
        <f aca="false">((((BL363/AI363)^2)+((BR363/AJ363)^2))^(1/2))*AP363</f>
        <v>0.0233835378652658</v>
      </c>
    </row>
    <row r="364" customFormat="false" ht="45" hidden="false" customHeight="true" outlineLevel="0" collapsed="false">
      <c r="A364" s="24" t="n">
        <v>4.65260893419353</v>
      </c>
      <c r="B364" s="24" t="n">
        <v>-74.1218720220816</v>
      </c>
      <c r="C364" s="47" t="n">
        <v>27</v>
      </c>
      <c r="D364" s="47" t="n">
        <v>30</v>
      </c>
      <c r="E364" s="47" t="n">
        <v>1888</v>
      </c>
      <c r="F364" s="27" t="s">
        <v>938</v>
      </c>
      <c r="G364" s="28" t="s">
        <v>939</v>
      </c>
      <c r="H364" s="27" t="s">
        <v>940</v>
      </c>
      <c r="I364" s="28" t="s">
        <v>64</v>
      </c>
      <c r="J364" s="28" t="s">
        <v>76</v>
      </c>
      <c r="K364" s="55"/>
      <c r="L364" s="55"/>
      <c r="M364" s="28" t="n">
        <v>1991</v>
      </c>
      <c r="N364" s="29" t="s">
        <v>77</v>
      </c>
      <c r="O364" s="29" t="s">
        <v>77</v>
      </c>
      <c r="P364" s="56" t="n">
        <v>0.00426891489573758</v>
      </c>
      <c r="Q364" s="31" t="n">
        <v>105.99235340879</v>
      </c>
      <c r="R364" s="31" t="n">
        <v>107.81778361195</v>
      </c>
      <c r="S364" s="29" t="s">
        <v>69</v>
      </c>
      <c r="T364" s="29"/>
      <c r="U364" s="29"/>
      <c r="V364" s="48" t="n">
        <f aca="false">IF(S364="m3_año",R364,IF(OR(O364="CG1",O364="CG3",O364="HG2"),T364,R364))</f>
        <v>107.81778361195</v>
      </c>
      <c r="W364" s="28" t="n">
        <v>365</v>
      </c>
      <c r="X364" s="32" t="s">
        <v>98</v>
      </c>
      <c r="Y364" s="28"/>
      <c r="Z364" s="28" t="n">
        <v>2920</v>
      </c>
      <c r="AA364" s="32" t="s">
        <v>941</v>
      </c>
      <c r="AB364" s="32" t="s">
        <v>311</v>
      </c>
      <c r="AC364" s="33" t="s">
        <v>72</v>
      </c>
      <c r="AD364" s="33" t="n">
        <f aca="false">VLOOKUP($O364,Parámetros!$B$4:$H$25,3,0)</f>
        <v>24000</v>
      </c>
      <c r="AE364" s="33" t="n">
        <f aca="false">VLOOKUP($O364,Parámetros!$B$4:$H$25,4,0)</f>
        <v>2261000</v>
      </c>
      <c r="AF364" s="33" t="n">
        <f aca="false">VLOOKUP($O364,Parámetros!$B$4:$H$25,5,0)</f>
        <v>1200</v>
      </c>
      <c r="AG364" s="33" t="n">
        <f aca="false">VLOOKUP($O364,Parámetros!$B$4:$H$25,6,0)</f>
        <v>381000</v>
      </c>
      <c r="AH364" s="33" t="n">
        <f aca="false">VLOOKUP($O364,Parámetros!$B$4:$H$25,7,0)</f>
        <v>1500000000</v>
      </c>
      <c r="AI364" s="2" t="n">
        <v>1159.09146341463</v>
      </c>
      <c r="AJ364" s="2" t="n">
        <v>0.000142</v>
      </c>
      <c r="AK364" s="34" t="n">
        <f aca="false">AD364*V364/1000000000</f>
        <v>0.0025876268066868</v>
      </c>
      <c r="AL364" s="34" t="n">
        <f aca="false">AE364*V364/1000000000</f>
        <v>0.243776008746619</v>
      </c>
      <c r="AM364" s="34" t="n">
        <f aca="false">AF364*V364/1000000000</f>
        <v>0.00012938134033434</v>
      </c>
      <c r="AN364" s="34" t="n">
        <f aca="false">AG364*V364/1000000000</f>
        <v>0.041078575556153</v>
      </c>
      <c r="AO364" s="34" t="n">
        <f aca="false">AH364*V364/1000000000</f>
        <v>161.726675417925</v>
      </c>
      <c r="AP364" s="35" t="n">
        <f aca="false">AJ364*AI364*EXP(P364*4)</f>
        <v>0.167425620216031</v>
      </c>
      <c r="AQ364" s="36" t="n">
        <f aca="false">AK364/W364</f>
        <v>7.08938851147068E-006</v>
      </c>
      <c r="AR364" s="37" t="n">
        <f aca="false">AL364/W364</f>
        <v>0.000667879476018134</v>
      </c>
      <c r="AS364" s="37" t="n">
        <f aca="false">AM364/W364</f>
        <v>3.54469425573534E-007</v>
      </c>
      <c r="AT364" s="37" t="n">
        <f aca="false">AN364/W364</f>
        <v>0.000112544042619597</v>
      </c>
      <c r="AU364" s="37" t="n">
        <f aca="false">AO364/W364</f>
        <v>0.443086781966918</v>
      </c>
      <c r="AV364" s="49" t="n">
        <f aca="false">AP364/W364</f>
        <v>0.00045870032935899</v>
      </c>
      <c r="AW364" s="39" t="n">
        <f aca="false">AK364*1000000</f>
        <v>2587.6268066868</v>
      </c>
      <c r="AX364" s="40" t="n">
        <f aca="false">AL364*1000000</f>
        <v>243776.008746619</v>
      </c>
      <c r="AY364" s="40" t="n">
        <f aca="false">AM364*1000000</f>
        <v>129.38134033434</v>
      </c>
      <c r="AZ364" s="40" t="n">
        <f aca="false">AN364*1000000</f>
        <v>41078.575556153</v>
      </c>
      <c r="BA364" s="40" t="n">
        <f aca="false">AO364*1000000</f>
        <v>161726675.417925</v>
      </c>
      <c r="BB364" s="41" t="n">
        <f aca="false">AP364*1000000</f>
        <v>167425.620216031</v>
      </c>
      <c r="BC364" s="39" t="n">
        <f aca="false">AQ364*1000000</f>
        <v>7.08938851147068</v>
      </c>
      <c r="BD364" s="40" t="n">
        <f aca="false">AR364*1000000</f>
        <v>667.879476018134</v>
      </c>
      <c r="BE364" s="40" t="n">
        <f aca="false">AS364*1000000</f>
        <v>0.354469425573534</v>
      </c>
      <c r="BF364" s="40" t="n">
        <f aca="false">AT364*1000000</f>
        <v>112.544042619597</v>
      </c>
      <c r="BG364" s="40" t="n">
        <f aca="false">AU364*1000000</f>
        <v>443086.781966918</v>
      </c>
      <c r="BH364" s="41" t="n">
        <f aca="false">AV364*1000000</f>
        <v>458.70032935899</v>
      </c>
      <c r="BI364" s="0" t="n">
        <v>0.1</v>
      </c>
      <c r="BJ364" s="0" t="n">
        <f aca="false">R364*BI364</f>
        <v>10.781778361195</v>
      </c>
      <c r="BK364" s="0" t="n">
        <v>0.1</v>
      </c>
      <c r="BL364" s="0" t="n">
        <f aca="false">AI364*BK364</f>
        <v>115.909146341463</v>
      </c>
      <c r="BM364" s="45" t="n">
        <v>0</v>
      </c>
      <c r="BN364" s="45" t="n">
        <v>0</v>
      </c>
      <c r="BO364" s="45" t="n">
        <v>0</v>
      </c>
      <c r="BP364" s="45" t="n">
        <v>0</v>
      </c>
      <c r="BQ364" s="45" t="n">
        <v>0</v>
      </c>
      <c r="BR364" s="0" t="n">
        <f aca="false">AJ364*0.1</f>
        <v>1.42E-005</v>
      </c>
      <c r="BS364" s="0" t="n">
        <f aca="false">((((BJ364/R364)^2)+((BM364/AD364)^2))^(1/2))*AK364</f>
        <v>0.00025876268066868</v>
      </c>
      <c r="BT364" s="0" t="n">
        <f aca="false">((((BJ364/R364)^2)+((BN364/AE364)^2))^(1/2))*AL364</f>
        <v>0.0243776008746619</v>
      </c>
      <c r="BU364" s="0" t="n">
        <f aca="false">((((BJ364/R364)^2)+((BO364/AF364)^2))^(1/2))*AM364</f>
        <v>1.2938134033434E-005</v>
      </c>
      <c r="BV364" s="0" t="n">
        <f aca="false">((((BJ364/R364)^2)+((BP364/AG364)^2))^(1/2))*AN364</f>
        <v>0.0041078575556153</v>
      </c>
      <c r="BW364" s="0" t="n">
        <f aca="false">((((BJ364/R364)^2)+((BQ364/AH364)^2))^(1/2))*AO364</f>
        <v>16.1726675417925</v>
      </c>
      <c r="BX364" s="46" t="n">
        <f aca="false">((((BL364/AI364)^2)+((BR364/AJ364)^2))^(1/2))*AP364</f>
        <v>0.0236775582798239</v>
      </c>
    </row>
    <row r="365" customFormat="false" ht="45" hidden="false" customHeight="true" outlineLevel="0" collapsed="false">
      <c r="A365" s="24" t="n">
        <v>4.65260893419353</v>
      </c>
      <c r="B365" s="24" t="n">
        <v>-74.1218720220816</v>
      </c>
      <c r="C365" s="47" t="n">
        <v>27</v>
      </c>
      <c r="D365" s="47" t="n">
        <v>30</v>
      </c>
      <c r="E365" s="47" t="n">
        <v>1888</v>
      </c>
      <c r="F365" s="27" t="s">
        <v>938</v>
      </c>
      <c r="G365" s="28" t="s">
        <v>939</v>
      </c>
      <c r="H365" s="27" t="s">
        <v>940</v>
      </c>
      <c r="I365" s="28" t="s">
        <v>64</v>
      </c>
      <c r="J365" s="28" t="s">
        <v>76</v>
      </c>
      <c r="K365" s="55"/>
      <c r="L365" s="55"/>
      <c r="M365" s="28" t="n">
        <v>1966</v>
      </c>
      <c r="N365" s="29" t="s">
        <v>77</v>
      </c>
      <c r="O365" s="29" t="s">
        <v>77</v>
      </c>
      <c r="P365" s="56" t="n">
        <v>0.00426891489573758</v>
      </c>
      <c r="Q365" s="58" t="n">
        <v>0</v>
      </c>
      <c r="R365" s="31" t="n">
        <v>0</v>
      </c>
      <c r="S365" s="29" t="s">
        <v>69</v>
      </c>
      <c r="T365" s="29"/>
      <c r="U365" s="29"/>
      <c r="V365" s="48" t="n">
        <f aca="false">IF(S365="m3_año",R365,IF(OR(O365="CG1",O365="CG3",O365="HG2"),T365,R365))</f>
        <v>0</v>
      </c>
      <c r="W365" s="28" t="n">
        <v>365</v>
      </c>
      <c r="X365" s="32"/>
      <c r="Y365" s="28"/>
      <c r="Z365" s="28" t="n">
        <v>0</v>
      </c>
      <c r="AA365" s="32" t="s">
        <v>942</v>
      </c>
      <c r="AB365" s="32" t="s">
        <v>311</v>
      </c>
      <c r="AC365" s="33" t="s">
        <v>72</v>
      </c>
      <c r="AD365" s="33" t="n">
        <f aca="false">VLOOKUP($O365,Parámetros!$B$4:$H$25,3,0)</f>
        <v>24000</v>
      </c>
      <c r="AE365" s="33" t="n">
        <f aca="false">VLOOKUP($O365,Parámetros!$B$4:$H$25,4,0)</f>
        <v>2261000</v>
      </c>
      <c r="AF365" s="33" t="n">
        <f aca="false">VLOOKUP($O365,Parámetros!$B$4:$H$25,5,0)</f>
        <v>1200</v>
      </c>
      <c r="AG365" s="33" t="n">
        <f aca="false">VLOOKUP($O365,Parámetros!$B$4:$H$25,6,0)</f>
        <v>381000</v>
      </c>
      <c r="AH365" s="33" t="n">
        <f aca="false">VLOOKUP($O365,Parámetros!$B$4:$H$25,7,0)</f>
        <v>1500000000</v>
      </c>
      <c r="AI365" s="2" t="n">
        <v>1159.09146341463</v>
      </c>
      <c r="AJ365" s="2" t="n">
        <v>0.000142</v>
      </c>
      <c r="AK365" s="34" t="n">
        <f aca="false">AD365*V365/1000000000</f>
        <v>0</v>
      </c>
      <c r="AL365" s="34" t="n">
        <f aca="false">AE365*V365/1000000000</f>
        <v>0</v>
      </c>
      <c r="AM365" s="34" t="n">
        <f aca="false">AF365*V365/1000000000</f>
        <v>0</v>
      </c>
      <c r="AN365" s="34" t="n">
        <f aca="false">AG365*V365/1000000000</f>
        <v>0</v>
      </c>
      <c r="AO365" s="34" t="n">
        <f aca="false">AH365*V365/1000000000</f>
        <v>0</v>
      </c>
      <c r="AP365" s="35" t="n">
        <f aca="false">AJ365*AI365*EXP(P365*4)</f>
        <v>0.167425620216031</v>
      </c>
      <c r="AQ365" s="36" t="n">
        <f aca="false">AK365/W365</f>
        <v>0</v>
      </c>
      <c r="AR365" s="37" t="n">
        <f aca="false">AL365/W365</f>
        <v>0</v>
      </c>
      <c r="AS365" s="37" t="n">
        <f aca="false">AM365/W365</f>
        <v>0</v>
      </c>
      <c r="AT365" s="37" t="n">
        <f aca="false">AN365/W365</f>
        <v>0</v>
      </c>
      <c r="AU365" s="37" t="n">
        <f aca="false">AO365/W365</f>
        <v>0</v>
      </c>
      <c r="AV365" s="49" t="n">
        <f aca="false">AP365/W365</f>
        <v>0.00045870032935899</v>
      </c>
      <c r="AW365" s="39" t="n">
        <f aca="false">AK365*1000000</f>
        <v>0</v>
      </c>
      <c r="AX365" s="40" t="n">
        <f aca="false">AL365*1000000</f>
        <v>0</v>
      </c>
      <c r="AY365" s="40" t="n">
        <f aca="false">AM365*1000000</f>
        <v>0</v>
      </c>
      <c r="AZ365" s="40" t="n">
        <f aca="false">AN365*1000000</f>
        <v>0</v>
      </c>
      <c r="BA365" s="40" t="n">
        <f aca="false">AO365*1000000</f>
        <v>0</v>
      </c>
      <c r="BB365" s="41" t="n">
        <f aca="false">AP365*1000000</f>
        <v>167425.620216031</v>
      </c>
      <c r="BC365" s="39" t="n">
        <f aca="false">AQ365*1000000</f>
        <v>0</v>
      </c>
      <c r="BD365" s="40" t="n">
        <f aca="false">AR365*1000000</f>
        <v>0</v>
      </c>
      <c r="BE365" s="40" t="n">
        <f aca="false">AS365*1000000</f>
        <v>0</v>
      </c>
      <c r="BF365" s="40" t="n">
        <f aca="false">AT365*1000000</f>
        <v>0</v>
      </c>
      <c r="BG365" s="40" t="n">
        <f aca="false">AU365*1000000</f>
        <v>0</v>
      </c>
      <c r="BH365" s="41" t="n">
        <f aca="false">AV365*1000000</f>
        <v>458.70032935899</v>
      </c>
      <c r="BI365" s="0" t="n">
        <v>0.1</v>
      </c>
      <c r="BJ365" s="0" t="n">
        <f aca="false">R365*BI365</f>
        <v>0</v>
      </c>
      <c r="BK365" s="0" t="n">
        <v>0.1</v>
      </c>
      <c r="BL365" s="0" t="n">
        <f aca="false">AI365*BK365</f>
        <v>115.909146341463</v>
      </c>
      <c r="BM365" s="45" t="n">
        <v>0</v>
      </c>
      <c r="BN365" s="45" t="n">
        <v>0</v>
      </c>
      <c r="BO365" s="45" t="n">
        <v>0</v>
      </c>
      <c r="BP365" s="45" t="n">
        <v>0</v>
      </c>
      <c r="BQ365" s="45" t="n">
        <v>0</v>
      </c>
      <c r="BR365" s="0" t="n">
        <f aca="false">AJ365*0.1</f>
        <v>1.42E-005</v>
      </c>
      <c r="BS365" s="0" t="e">
        <f aca="false">((((BJ365/R365)^2)+((BM365/AD365)^2))^(1/2))*AK365</f>
        <v>#DIV/0!</v>
      </c>
      <c r="BT365" s="0" t="e">
        <f aca="false">((((BJ365/R365)^2)+((BN365/AE365)^2))^(1/2))*AL365</f>
        <v>#DIV/0!</v>
      </c>
      <c r="BU365" s="0" t="e">
        <f aca="false">((((BJ365/R365)^2)+((BO365/AF365)^2))^(1/2))*AM365</f>
        <v>#DIV/0!</v>
      </c>
      <c r="BV365" s="0" t="e">
        <f aca="false">((((BJ365/R365)^2)+((BP365/AG365)^2))^(1/2))*AN365</f>
        <v>#DIV/0!</v>
      </c>
      <c r="BW365" s="0" t="e">
        <f aca="false">((((BJ365/R365)^2)+((BQ365/AH365)^2))^(1/2))*AO365</f>
        <v>#DIV/0!</v>
      </c>
      <c r="BX365" s="46" t="n">
        <f aca="false">((((BL365/AI365)^2)+((BR365/AJ365)^2))^(1/2))*AP365</f>
        <v>0.0236775582798239</v>
      </c>
    </row>
    <row r="366" customFormat="false" ht="45" hidden="false" customHeight="true" outlineLevel="0" collapsed="false">
      <c r="A366" s="24" t="n">
        <v>4.65260893419353</v>
      </c>
      <c r="B366" s="24" t="n">
        <v>-74.1218720220816</v>
      </c>
      <c r="C366" s="47" t="n">
        <v>27</v>
      </c>
      <c r="D366" s="47" t="n">
        <v>30</v>
      </c>
      <c r="E366" s="47" t="n">
        <v>1888</v>
      </c>
      <c r="F366" s="27" t="s">
        <v>938</v>
      </c>
      <c r="G366" s="28" t="s">
        <v>939</v>
      </c>
      <c r="H366" s="27" t="s">
        <v>940</v>
      </c>
      <c r="I366" s="28" t="s">
        <v>64</v>
      </c>
      <c r="J366" s="28" t="s">
        <v>76</v>
      </c>
      <c r="K366" s="55"/>
      <c r="L366" s="55"/>
      <c r="M366" s="28" t="n">
        <v>1970</v>
      </c>
      <c r="N366" s="29" t="s">
        <v>77</v>
      </c>
      <c r="O366" s="29" t="s">
        <v>77</v>
      </c>
      <c r="P366" s="56" t="n">
        <v>0.00426891489573758</v>
      </c>
      <c r="Q366" s="58" t="n">
        <v>0</v>
      </c>
      <c r="R366" s="31" t="n">
        <v>0</v>
      </c>
      <c r="S366" s="29" t="s">
        <v>69</v>
      </c>
      <c r="T366" s="29"/>
      <c r="U366" s="29"/>
      <c r="V366" s="48" t="n">
        <f aca="false">IF(S366="m3_año",R366,IF(OR(O366="CG1",O366="CG3",O366="HG2"),T366,R366))</f>
        <v>0</v>
      </c>
      <c r="W366" s="28" t="n">
        <v>365</v>
      </c>
      <c r="X366" s="32"/>
      <c r="Y366" s="28"/>
      <c r="Z366" s="28" t="n">
        <v>0</v>
      </c>
      <c r="AA366" s="32" t="s">
        <v>943</v>
      </c>
      <c r="AB366" s="32" t="s">
        <v>311</v>
      </c>
      <c r="AC366" s="33" t="s">
        <v>72</v>
      </c>
      <c r="AD366" s="33" t="n">
        <f aca="false">VLOOKUP($O366,Parámetros!$B$4:$H$25,3,0)</f>
        <v>24000</v>
      </c>
      <c r="AE366" s="33" t="n">
        <f aca="false">VLOOKUP($O366,Parámetros!$B$4:$H$25,4,0)</f>
        <v>2261000</v>
      </c>
      <c r="AF366" s="33" t="n">
        <f aca="false">VLOOKUP($O366,Parámetros!$B$4:$H$25,5,0)</f>
        <v>1200</v>
      </c>
      <c r="AG366" s="33" t="n">
        <f aca="false">VLOOKUP($O366,Parámetros!$B$4:$H$25,6,0)</f>
        <v>381000</v>
      </c>
      <c r="AH366" s="33" t="n">
        <f aca="false">VLOOKUP($O366,Parámetros!$B$4:$H$25,7,0)</f>
        <v>1500000000</v>
      </c>
      <c r="AI366" s="2" t="n">
        <v>1159.09146341463</v>
      </c>
      <c r="AJ366" s="2" t="n">
        <v>0.000142</v>
      </c>
      <c r="AK366" s="34" t="n">
        <f aca="false">AD366*V366/1000000000</f>
        <v>0</v>
      </c>
      <c r="AL366" s="34" t="n">
        <f aca="false">AE366*V366/1000000000</f>
        <v>0</v>
      </c>
      <c r="AM366" s="34" t="n">
        <f aca="false">AF366*V366/1000000000</f>
        <v>0</v>
      </c>
      <c r="AN366" s="34" t="n">
        <f aca="false">AG366*V366/1000000000</f>
        <v>0</v>
      </c>
      <c r="AO366" s="34" t="n">
        <f aca="false">AH366*V366/1000000000</f>
        <v>0</v>
      </c>
      <c r="AP366" s="35" t="n">
        <f aca="false">AJ366*AI366*EXP(P366*4)</f>
        <v>0.167425620216031</v>
      </c>
      <c r="AQ366" s="36" t="n">
        <f aca="false">AK366/W366</f>
        <v>0</v>
      </c>
      <c r="AR366" s="37" t="n">
        <f aca="false">AL366/W366</f>
        <v>0</v>
      </c>
      <c r="AS366" s="37" t="n">
        <f aca="false">AM366/W366</f>
        <v>0</v>
      </c>
      <c r="AT366" s="37" t="n">
        <f aca="false">AN366/W366</f>
        <v>0</v>
      </c>
      <c r="AU366" s="37" t="n">
        <f aca="false">AO366/W366</f>
        <v>0</v>
      </c>
      <c r="AV366" s="49" t="n">
        <f aca="false">AP366/W366</f>
        <v>0.00045870032935899</v>
      </c>
      <c r="AW366" s="39" t="n">
        <f aca="false">AK366*1000000</f>
        <v>0</v>
      </c>
      <c r="AX366" s="40" t="n">
        <f aca="false">AL366*1000000</f>
        <v>0</v>
      </c>
      <c r="AY366" s="40" t="n">
        <f aca="false">AM366*1000000</f>
        <v>0</v>
      </c>
      <c r="AZ366" s="40" t="n">
        <f aca="false">AN366*1000000</f>
        <v>0</v>
      </c>
      <c r="BA366" s="40" t="n">
        <f aca="false">AO366*1000000</f>
        <v>0</v>
      </c>
      <c r="BB366" s="41" t="n">
        <f aca="false">AP366*1000000</f>
        <v>167425.620216031</v>
      </c>
      <c r="BC366" s="39" t="n">
        <f aca="false">AQ366*1000000</f>
        <v>0</v>
      </c>
      <c r="BD366" s="40" t="n">
        <f aca="false">AR366*1000000</f>
        <v>0</v>
      </c>
      <c r="BE366" s="40" t="n">
        <f aca="false">AS366*1000000</f>
        <v>0</v>
      </c>
      <c r="BF366" s="40" t="n">
        <f aca="false">AT366*1000000</f>
        <v>0</v>
      </c>
      <c r="BG366" s="40" t="n">
        <f aca="false">AU366*1000000</f>
        <v>0</v>
      </c>
      <c r="BH366" s="41" t="n">
        <f aca="false">AV366*1000000</f>
        <v>458.70032935899</v>
      </c>
      <c r="BI366" s="0" t="n">
        <v>0.1</v>
      </c>
      <c r="BJ366" s="0" t="n">
        <f aca="false">R366*BI366</f>
        <v>0</v>
      </c>
      <c r="BK366" s="0" t="n">
        <v>0.1</v>
      </c>
      <c r="BL366" s="0" t="n">
        <f aca="false">AI366*BK366</f>
        <v>115.909146341463</v>
      </c>
      <c r="BM366" s="45" t="n">
        <v>0</v>
      </c>
      <c r="BN366" s="45" t="n">
        <v>0</v>
      </c>
      <c r="BO366" s="45" t="n">
        <v>0</v>
      </c>
      <c r="BP366" s="45" t="n">
        <v>0</v>
      </c>
      <c r="BQ366" s="45" t="n">
        <v>0</v>
      </c>
      <c r="BR366" s="0" t="n">
        <f aca="false">AJ366*0.1</f>
        <v>1.42E-005</v>
      </c>
      <c r="BS366" s="0" t="e">
        <f aca="false">((((BJ366/R366)^2)+((BM366/AD366)^2))^(1/2))*AK366</f>
        <v>#DIV/0!</v>
      </c>
      <c r="BT366" s="0" t="e">
        <f aca="false">((((BJ366/R366)^2)+((BN366/AE366)^2))^(1/2))*AL366</f>
        <v>#DIV/0!</v>
      </c>
      <c r="BU366" s="0" t="e">
        <f aca="false">((((BJ366/R366)^2)+((BO366/AF366)^2))^(1/2))*AM366</f>
        <v>#DIV/0!</v>
      </c>
      <c r="BV366" s="0" t="e">
        <f aca="false">((((BJ366/R366)^2)+((BP366/AG366)^2))^(1/2))*AN366</f>
        <v>#DIV/0!</v>
      </c>
      <c r="BW366" s="0" t="e">
        <f aca="false">((((BJ366/R366)^2)+((BQ366/AH366)^2))^(1/2))*AO366</f>
        <v>#DIV/0!</v>
      </c>
      <c r="BX366" s="46" t="n">
        <f aca="false">((((BL366/AI366)^2)+((BR366/AJ366)^2))^(1/2))*AP366</f>
        <v>0.0236775582798239</v>
      </c>
    </row>
    <row r="367" customFormat="false" ht="45" hidden="false" customHeight="true" outlineLevel="0" collapsed="false">
      <c r="A367" s="24" t="n">
        <v>4.65260893419353</v>
      </c>
      <c r="B367" s="24" t="n">
        <v>-74.1218720220816</v>
      </c>
      <c r="C367" s="47" t="n">
        <v>27</v>
      </c>
      <c r="D367" s="47" t="n">
        <v>30</v>
      </c>
      <c r="E367" s="47" t="n">
        <v>1888</v>
      </c>
      <c r="F367" s="27" t="s">
        <v>938</v>
      </c>
      <c r="G367" s="28" t="s">
        <v>939</v>
      </c>
      <c r="H367" s="27" t="s">
        <v>940</v>
      </c>
      <c r="I367" s="28" t="s">
        <v>64</v>
      </c>
      <c r="J367" s="28" t="s">
        <v>76</v>
      </c>
      <c r="K367" s="28" t="n">
        <v>52.75</v>
      </c>
      <c r="L367" s="28"/>
      <c r="M367" s="28" t="n">
        <v>1986</v>
      </c>
      <c r="N367" s="29" t="s">
        <v>77</v>
      </c>
      <c r="O367" s="29" t="s">
        <v>77</v>
      </c>
      <c r="P367" s="56" t="n">
        <v>0.00426891489573758</v>
      </c>
      <c r="Q367" s="31" t="n">
        <v>11.3563235795132</v>
      </c>
      <c r="R367" s="31" t="n">
        <v>11.5519053869947</v>
      </c>
      <c r="S367" s="29" t="s">
        <v>69</v>
      </c>
      <c r="T367" s="29"/>
      <c r="U367" s="29"/>
      <c r="V367" s="48" t="n">
        <f aca="false">IF(S367="m3_año",R367,IF(OR(O367="CG1",O367="CG3",O367="HG2"),T367,R367))</f>
        <v>11.5519053869947</v>
      </c>
      <c r="W367" s="28" t="n">
        <v>365</v>
      </c>
      <c r="X367" s="32" t="s">
        <v>98</v>
      </c>
      <c r="Y367" s="28"/>
      <c r="Z367" s="28" t="n">
        <v>2920</v>
      </c>
      <c r="AA367" s="32" t="s">
        <v>944</v>
      </c>
      <c r="AB367" s="32" t="s">
        <v>311</v>
      </c>
      <c r="AC367" s="33" t="s">
        <v>72</v>
      </c>
      <c r="AD367" s="33" t="n">
        <f aca="false">VLOOKUP($O367,Parámetros!$B$4:$H$25,3,0)</f>
        <v>24000</v>
      </c>
      <c r="AE367" s="33" t="n">
        <f aca="false">VLOOKUP($O367,Parámetros!$B$4:$H$25,4,0)</f>
        <v>2261000</v>
      </c>
      <c r="AF367" s="33" t="n">
        <f aca="false">VLOOKUP($O367,Parámetros!$B$4:$H$25,5,0)</f>
        <v>1200</v>
      </c>
      <c r="AG367" s="33" t="n">
        <f aca="false">VLOOKUP($O367,Parámetros!$B$4:$H$25,6,0)</f>
        <v>381000</v>
      </c>
      <c r="AH367" s="33" t="n">
        <f aca="false">VLOOKUP($O367,Parámetros!$B$4:$H$25,7,0)</f>
        <v>1500000000</v>
      </c>
      <c r="AI367" s="2" t="n">
        <v>1159.09146341463</v>
      </c>
      <c r="AJ367" s="2" t="n">
        <v>0.000142</v>
      </c>
      <c r="AK367" s="34" t="n">
        <f aca="false">AD367*V367/1000000000</f>
        <v>0.000277245729287873</v>
      </c>
      <c r="AL367" s="34" t="n">
        <f aca="false">AE367*V367/1000000000</f>
        <v>0.026118858079995</v>
      </c>
      <c r="AM367" s="34" t="n">
        <f aca="false">AF367*V367/1000000000</f>
        <v>1.38622864643936E-005</v>
      </c>
      <c r="AN367" s="34" t="n">
        <f aca="false">AG367*V367/1000000000</f>
        <v>0.00440127595244498</v>
      </c>
      <c r="AO367" s="34" t="n">
        <f aca="false">AH367*V367/1000000000</f>
        <v>17.3278580804921</v>
      </c>
      <c r="AP367" s="35" t="n">
        <f aca="false">AJ367*AI367*EXP(P367*4)</f>
        <v>0.167425620216031</v>
      </c>
      <c r="AQ367" s="36" t="n">
        <f aca="false">AK367/W367</f>
        <v>7.5957734051472E-007</v>
      </c>
      <c r="AR367" s="37" t="n">
        <f aca="false">AL367/W367</f>
        <v>7.15585152876576E-005</v>
      </c>
      <c r="AS367" s="37" t="n">
        <f aca="false">AM367/W367</f>
        <v>3.7978867025736E-008</v>
      </c>
      <c r="AT367" s="37" t="n">
        <f aca="false">AN367/W367</f>
        <v>1.20582902806712E-005</v>
      </c>
      <c r="AU367" s="37" t="n">
        <f aca="false">AO367/W367</f>
        <v>0.04747358378217</v>
      </c>
      <c r="AV367" s="49" t="n">
        <f aca="false">AP367/W367</f>
        <v>0.00045870032935899</v>
      </c>
      <c r="AW367" s="39" t="n">
        <f aca="false">AK367*1000000</f>
        <v>277.245729287873</v>
      </c>
      <c r="AX367" s="40" t="n">
        <f aca="false">AL367*1000000</f>
        <v>26118.858079995</v>
      </c>
      <c r="AY367" s="40" t="n">
        <f aca="false">AM367*1000000</f>
        <v>13.8622864643936</v>
      </c>
      <c r="AZ367" s="40" t="n">
        <f aca="false">AN367*1000000</f>
        <v>4401.27595244498</v>
      </c>
      <c r="BA367" s="40" t="n">
        <f aca="false">AO367*1000000</f>
        <v>17327858.0804921</v>
      </c>
      <c r="BB367" s="41" t="n">
        <f aca="false">AP367*1000000</f>
        <v>167425.620216031</v>
      </c>
      <c r="BC367" s="39" t="n">
        <f aca="false">AQ367*1000000</f>
        <v>0.75957734051472</v>
      </c>
      <c r="BD367" s="40" t="n">
        <f aca="false">AR367*1000000</f>
        <v>71.5585152876576</v>
      </c>
      <c r="BE367" s="40" t="n">
        <f aca="false">AS367*1000000</f>
        <v>0.037978867025736</v>
      </c>
      <c r="BF367" s="40" t="n">
        <f aca="false">AT367*1000000</f>
        <v>12.0582902806712</v>
      </c>
      <c r="BG367" s="40" t="n">
        <f aca="false">AU367*1000000</f>
        <v>47473.58378217</v>
      </c>
      <c r="BH367" s="41" t="n">
        <f aca="false">AV367*1000000</f>
        <v>458.70032935899</v>
      </c>
      <c r="BI367" s="0" t="n">
        <v>0.1</v>
      </c>
      <c r="BJ367" s="0" t="n">
        <f aca="false">R367*BI367</f>
        <v>1.15519053869947</v>
      </c>
      <c r="BK367" s="0" t="n">
        <v>0.1</v>
      </c>
      <c r="BL367" s="0" t="n">
        <f aca="false">AI367*BK367</f>
        <v>115.909146341463</v>
      </c>
      <c r="BM367" s="45" t="n">
        <v>0</v>
      </c>
      <c r="BN367" s="45" t="n">
        <v>0</v>
      </c>
      <c r="BO367" s="45" t="n">
        <v>0</v>
      </c>
      <c r="BP367" s="45" t="n">
        <v>0</v>
      </c>
      <c r="BQ367" s="45" t="n">
        <v>0</v>
      </c>
      <c r="BR367" s="0" t="n">
        <f aca="false">AJ367*0.1</f>
        <v>1.42E-005</v>
      </c>
      <c r="BS367" s="0" t="n">
        <f aca="false">((((BJ367/R367)^2)+((BM367/AD367)^2))^(1/2))*AK367</f>
        <v>2.77245729287873E-005</v>
      </c>
      <c r="BT367" s="0" t="n">
        <f aca="false">((((BJ367/R367)^2)+((BN367/AE367)^2))^(1/2))*AL367</f>
        <v>0.0026118858079995</v>
      </c>
      <c r="BU367" s="0" t="n">
        <f aca="false">((((BJ367/R367)^2)+((BO367/AF367)^2))^(1/2))*AM367</f>
        <v>1.38622864643936E-006</v>
      </c>
      <c r="BV367" s="0" t="n">
        <f aca="false">((((BJ367/R367)^2)+((BP367/AG367)^2))^(1/2))*AN367</f>
        <v>0.000440127595244498</v>
      </c>
      <c r="BW367" s="0" t="n">
        <f aca="false">((((BJ367/R367)^2)+((BQ367/AH367)^2))^(1/2))*AO367</f>
        <v>1.73278580804921</v>
      </c>
      <c r="BX367" s="46" t="n">
        <f aca="false">((((BL367/AI367)^2)+((BR367/AJ367)^2))^(1/2))*AP367</f>
        <v>0.0236775582798239</v>
      </c>
    </row>
    <row r="368" customFormat="false" ht="45" hidden="false" customHeight="true" outlineLevel="0" collapsed="false">
      <c r="A368" s="24" t="n">
        <v>4.65260893419353</v>
      </c>
      <c r="B368" s="24" t="n">
        <v>-74.1218720220816</v>
      </c>
      <c r="C368" s="47" t="n">
        <v>27</v>
      </c>
      <c r="D368" s="47" t="n">
        <v>30</v>
      </c>
      <c r="E368" s="47" t="n">
        <v>1888</v>
      </c>
      <c r="F368" s="27" t="s">
        <v>938</v>
      </c>
      <c r="G368" s="28" t="s">
        <v>939</v>
      </c>
      <c r="H368" s="27" t="s">
        <v>940</v>
      </c>
      <c r="I368" s="28" t="s">
        <v>64</v>
      </c>
      <c r="J368" s="28" t="s">
        <v>76</v>
      </c>
      <c r="K368" s="28" t="n">
        <v>15</v>
      </c>
      <c r="L368" s="28"/>
      <c r="M368" s="28" t="n">
        <v>1995</v>
      </c>
      <c r="N368" s="29" t="s">
        <v>77</v>
      </c>
      <c r="O368" s="29" t="s">
        <v>77</v>
      </c>
      <c r="P368" s="56" t="n">
        <v>0.00426891489573758</v>
      </c>
      <c r="Q368" s="31" t="n">
        <v>11.3563235795132</v>
      </c>
      <c r="R368" s="31" t="n">
        <v>11.5519053869947</v>
      </c>
      <c r="S368" s="29" t="s">
        <v>69</v>
      </c>
      <c r="T368" s="29"/>
      <c r="U368" s="29"/>
      <c r="V368" s="48" t="n">
        <f aca="false">IF(S368="m3_año",R368,IF(OR(O368="CG1",O368="CG3",O368="HG2"),T368,R368))</f>
        <v>11.5519053869947</v>
      </c>
      <c r="W368" s="28" t="n">
        <v>365</v>
      </c>
      <c r="X368" s="32" t="s">
        <v>98</v>
      </c>
      <c r="Y368" s="28"/>
      <c r="Z368" s="28" t="n">
        <v>2920</v>
      </c>
      <c r="AA368" s="32" t="s">
        <v>944</v>
      </c>
      <c r="AB368" s="32" t="s">
        <v>311</v>
      </c>
      <c r="AC368" s="33" t="s">
        <v>72</v>
      </c>
      <c r="AD368" s="33" t="n">
        <f aca="false">VLOOKUP($O368,Parámetros!$B$4:$H$25,3,0)</f>
        <v>24000</v>
      </c>
      <c r="AE368" s="33" t="n">
        <f aca="false">VLOOKUP($O368,Parámetros!$B$4:$H$25,4,0)</f>
        <v>2261000</v>
      </c>
      <c r="AF368" s="33" t="n">
        <f aca="false">VLOOKUP($O368,Parámetros!$B$4:$H$25,5,0)</f>
        <v>1200</v>
      </c>
      <c r="AG368" s="33" t="n">
        <f aca="false">VLOOKUP($O368,Parámetros!$B$4:$H$25,6,0)</f>
        <v>381000</v>
      </c>
      <c r="AH368" s="33" t="n">
        <f aca="false">VLOOKUP($O368,Parámetros!$B$4:$H$25,7,0)</f>
        <v>1500000000</v>
      </c>
      <c r="AI368" s="2" t="n">
        <v>1159.09146341463</v>
      </c>
      <c r="AJ368" s="2" t="n">
        <v>0.000142</v>
      </c>
      <c r="AK368" s="34" t="n">
        <f aca="false">AD368*V368/1000000000</f>
        <v>0.000277245729287873</v>
      </c>
      <c r="AL368" s="34" t="n">
        <f aca="false">AE368*V368/1000000000</f>
        <v>0.026118858079995</v>
      </c>
      <c r="AM368" s="34" t="n">
        <f aca="false">AF368*V368/1000000000</f>
        <v>1.38622864643936E-005</v>
      </c>
      <c r="AN368" s="34" t="n">
        <f aca="false">AG368*V368/1000000000</f>
        <v>0.00440127595244498</v>
      </c>
      <c r="AO368" s="34" t="n">
        <f aca="false">AH368*V368/1000000000</f>
        <v>17.3278580804921</v>
      </c>
      <c r="AP368" s="35" t="n">
        <f aca="false">AJ368*AI368*EXP(P368*4)</f>
        <v>0.167425620216031</v>
      </c>
      <c r="AQ368" s="36" t="n">
        <f aca="false">AK368/W368</f>
        <v>7.5957734051472E-007</v>
      </c>
      <c r="AR368" s="37" t="n">
        <f aca="false">AL368/W368</f>
        <v>7.15585152876576E-005</v>
      </c>
      <c r="AS368" s="37" t="n">
        <f aca="false">AM368/W368</f>
        <v>3.7978867025736E-008</v>
      </c>
      <c r="AT368" s="37" t="n">
        <f aca="false">AN368/W368</f>
        <v>1.20582902806712E-005</v>
      </c>
      <c r="AU368" s="37" t="n">
        <f aca="false">AO368/W368</f>
        <v>0.04747358378217</v>
      </c>
      <c r="AV368" s="49" t="n">
        <f aca="false">AP368/W368</f>
        <v>0.00045870032935899</v>
      </c>
      <c r="AW368" s="39" t="n">
        <f aca="false">AK368*1000000</f>
        <v>277.245729287873</v>
      </c>
      <c r="AX368" s="40" t="n">
        <f aca="false">AL368*1000000</f>
        <v>26118.858079995</v>
      </c>
      <c r="AY368" s="40" t="n">
        <f aca="false">AM368*1000000</f>
        <v>13.8622864643936</v>
      </c>
      <c r="AZ368" s="40" t="n">
        <f aca="false">AN368*1000000</f>
        <v>4401.27595244498</v>
      </c>
      <c r="BA368" s="40" t="n">
        <f aca="false">AO368*1000000</f>
        <v>17327858.0804921</v>
      </c>
      <c r="BB368" s="41" t="n">
        <f aca="false">AP368*1000000</f>
        <v>167425.620216031</v>
      </c>
      <c r="BC368" s="39" t="n">
        <f aca="false">AQ368*1000000</f>
        <v>0.75957734051472</v>
      </c>
      <c r="BD368" s="40" t="n">
        <f aca="false">AR368*1000000</f>
        <v>71.5585152876576</v>
      </c>
      <c r="BE368" s="40" t="n">
        <f aca="false">AS368*1000000</f>
        <v>0.037978867025736</v>
      </c>
      <c r="BF368" s="40" t="n">
        <f aca="false">AT368*1000000</f>
        <v>12.0582902806712</v>
      </c>
      <c r="BG368" s="40" t="n">
        <f aca="false">AU368*1000000</f>
        <v>47473.58378217</v>
      </c>
      <c r="BH368" s="41" t="n">
        <f aca="false">AV368*1000000</f>
        <v>458.70032935899</v>
      </c>
      <c r="BI368" s="0" t="n">
        <v>0.1</v>
      </c>
      <c r="BJ368" s="0" t="n">
        <f aca="false">R368*BI368</f>
        <v>1.15519053869947</v>
      </c>
      <c r="BK368" s="0" t="n">
        <v>0.1</v>
      </c>
      <c r="BL368" s="0" t="n">
        <f aca="false">AI368*BK368</f>
        <v>115.909146341463</v>
      </c>
      <c r="BM368" s="45" t="n">
        <v>0</v>
      </c>
      <c r="BN368" s="45" t="n">
        <v>0</v>
      </c>
      <c r="BO368" s="45" t="n">
        <v>0</v>
      </c>
      <c r="BP368" s="45" t="n">
        <v>0</v>
      </c>
      <c r="BQ368" s="45" t="n">
        <v>0</v>
      </c>
      <c r="BR368" s="0" t="n">
        <f aca="false">AJ368*0.1</f>
        <v>1.42E-005</v>
      </c>
      <c r="BS368" s="0" t="n">
        <f aca="false">((((BJ368/R368)^2)+((BM368/AD368)^2))^(1/2))*AK368</f>
        <v>2.77245729287873E-005</v>
      </c>
      <c r="BT368" s="0" t="n">
        <f aca="false">((((BJ368/R368)^2)+((BN368/AE368)^2))^(1/2))*AL368</f>
        <v>0.0026118858079995</v>
      </c>
      <c r="BU368" s="0" t="n">
        <f aca="false">((((BJ368/R368)^2)+((BO368/AF368)^2))^(1/2))*AM368</f>
        <v>1.38622864643936E-006</v>
      </c>
      <c r="BV368" s="0" t="n">
        <f aca="false">((((BJ368/R368)^2)+((BP368/AG368)^2))^(1/2))*AN368</f>
        <v>0.000440127595244498</v>
      </c>
      <c r="BW368" s="0" t="n">
        <f aca="false">((((BJ368/R368)^2)+((BQ368/AH368)^2))^(1/2))*AO368</f>
        <v>1.73278580804921</v>
      </c>
      <c r="BX368" s="46" t="n">
        <f aca="false">((((BL368/AI368)^2)+((BR368/AJ368)^2))^(1/2))*AP368</f>
        <v>0.0236775582798239</v>
      </c>
    </row>
    <row r="369" customFormat="false" ht="45" hidden="false" customHeight="true" outlineLevel="0" collapsed="false">
      <c r="A369" s="24" t="n">
        <v>4.65260893419353</v>
      </c>
      <c r="B369" s="24" t="n">
        <v>-74.1218720220816</v>
      </c>
      <c r="C369" s="47" t="n">
        <v>27</v>
      </c>
      <c r="D369" s="47" t="n">
        <v>30</v>
      </c>
      <c r="E369" s="47" t="n">
        <v>1888</v>
      </c>
      <c r="F369" s="27" t="s">
        <v>938</v>
      </c>
      <c r="G369" s="28" t="s">
        <v>939</v>
      </c>
      <c r="H369" s="27" t="s">
        <v>940</v>
      </c>
      <c r="I369" s="28" t="s">
        <v>64</v>
      </c>
      <c r="J369" s="28" t="s">
        <v>76</v>
      </c>
      <c r="K369" s="28" t="n">
        <v>52.75</v>
      </c>
      <c r="L369" s="28"/>
      <c r="M369" s="28" t="n">
        <v>1981</v>
      </c>
      <c r="N369" s="29" t="s">
        <v>77</v>
      </c>
      <c r="O369" s="29" t="s">
        <v>77</v>
      </c>
      <c r="P369" s="56" t="n">
        <v>0.00426891489573758</v>
      </c>
      <c r="Q369" s="58" t="n">
        <v>0</v>
      </c>
      <c r="R369" s="31" t="n">
        <v>0</v>
      </c>
      <c r="S369" s="29" t="s">
        <v>69</v>
      </c>
      <c r="T369" s="29"/>
      <c r="U369" s="29"/>
      <c r="V369" s="48" t="n">
        <f aca="false">IF(S369="m3_año",R369,IF(OR(O369="CG1",O369="CG3",O369="HG2"),T369,R369))</f>
        <v>0</v>
      </c>
      <c r="W369" s="28" t="n">
        <v>365</v>
      </c>
      <c r="X369" s="32"/>
      <c r="Y369" s="28"/>
      <c r="Z369" s="28" t="n">
        <v>0</v>
      </c>
      <c r="AA369" s="32" t="s">
        <v>945</v>
      </c>
      <c r="AB369" s="32" t="s">
        <v>311</v>
      </c>
      <c r="AC369" s="33" t="s">
        <v>72</v>
      </c>
      <c r="AD369" s="33" t="n">
        <f aca="false">VLOOKUP($O369,Parámetros!$B$4:$H$25,3,0)</f>
        <v>24000</v>
      </c>
      <c r="AE369" s="33" t="n">
        <f aca="false">VLOOKUP($O369,Parámetros!$B$4:$H$25,4,0)</f>
        <v>2261000</v>
      </c>
      <c r="AF369" s="33" t="n">
        <f aca="false">VLOOKUP($O369,Parámetros!$B$4:$H$25,5,0)</f>
        <v>1200</v>
      </c>
      <c r="AG369" s="33" t="n">
        <f aca="false">VLOOKUP($O369,Parámetros!$B$4:$H$25,6,0)</f>
        <v>381000</v>
      </c>
      <c r="AH369" s="33" t="n">
        <f aca="false">VLOOKUP($O369,Parámetros!$B$4:$H$25,7,0)</f>
        <v>1500000000</v>
      </c>
      <c r="AI369" s="2" t="n">
        <v>1159.09146341463</v>
      </c>
      <c r="AJ369" s="2" t="n">
        <v>0.000142</v>
      </c>
      <c r="AK369" s="34" t="n">
        <f aca="false">AD369*V369/1000000000</f>
        <v>0</v>
      </c>
      <c r="AL369" s="34" t="n">
        <f aca="false">AE369*V369/1000000000</f>
        <v>0</v>
      </c>
      <c r="AM369" s="34" t="n">
        <f aca="false">AF369*V369/1000000000</f>
        <v>0</v>
      </c>
      <c r="AN369" s="34" t="n">
        <f aca="false">AG369*V369/1000000000</f>
        <v>0</v>
      </c>
      <c r="AO369" s="34" t="n">
        <f aca="false">AH369*V369/1000000000</f>
        <v>0</v>
      </c>
      <c r="AP369" s="35" t="n">
        <f aca="false">AJ369*AI369*EXP(P369*4)</f>
        <v>0.167425620216031</v>
      </c>
      <c r="AQ369" s="36" t="n">
        <f aca="false">AK369/W369</f>
        <v>0</v>
      </c>
      <c r="AR369" s="37" t="n">
        <f aca="false">AL369/W369</f>
        <v>0</v>
      </c>
      <c r="AS369" s="37" t="n">
        <f aca="false">AM369/W369</f>
        <v>0</v>
      </c>
      <c r="AT369" s="37" t="n">
        <f aca="false">AN369/W369</f>
        <v>0</v>
      </c>
      <c r="AU369" s="37" t="n">
        <f aca="false">AO369/W369</f>
        <v>0</v>
      </c>
      <c r="AV369" s="49" t="n">
        <f aca="false">AP369/W369</f>
        <v>0.00045870032935899</v>
      </c>
      <c r="AW369" s="39" t="n">
        <f aca="false">AK369*1000000</f>
        <v>0</v>
      </c>
      <c r="AX369" s="40" t="n">
        <f aca="false">AL369*1000000</f>
        <v>0</v>
      </c>
      <c r="AY369" s="40" t="n">
        <f aca="false">AM369*1000000</f>
        <v>0</v>
      </c>
      <c r="AZ369" s="40" t="n">
        <f aca="false">AN369*1000000</f>
        <v>0</v>
      </c>
      <c r="BA369" s="40" t="n">
        <f aca="false">AO369*1000000</f>
        <v>0</v>
      </c>
      <c r="BB369" s="41" t="n">
        <f aca="false">AP369*1000000</f>
        <v>167425.620216031</v>
      </c>
      <c r="BC369" s="39" t="n">
        <f aca="false">AQ369*1000000</f>
        <v>0</v>
      </c>
      <c r="BD369" s="40" t="n">
        <f aca="false">AR369*1000000</f>
        <v>0</v>
      </c>
      <c r="BE369" s="40" t="n">
        <f aca="false">AS369*1000000</f>
        <v>0</v>
      </c>
      <c r="BF369" s="40" t="n">
        <f aca="false">AT369*1000000</f>
        <v>0</v>
      </c>
      <c r="BG369" s="40" t="n">
        <f aca="false">AU369*1000000</f>
        <v>0</v>
      </c>
      <c r="BH369" s="41" t="n">
        <f aca="false">AV369*1000000</f>
        <v>458.70032935899</v>
      </c>
      <c r="BI369" s="0" t="n">
        <v>0.1</v>
      </c>
      <c r="BJ369" s="0" t="n">
        <f aca="false">R369*BI369</f>
        <v>0</v>
      </c>
      <c r="BK369" s="0" t="n">
        <v>0.1</v>
      </c>
      <c r="BL369" s="0" t="n">
        <f aca="false">AI369*BK369</f>
        <v>115.909146341463</v>
      </c>
      <c r="BM369" s="45" t="n">
        <v>0</v>
      </c>
      <c r="BN369" s="45" t="n">
        <v>0</v>
      </c>
      <c r="BO369" s="45" t="n">
        <v>0</v>
      </c>
      <c r="BP369" s="45" t="n">
        <v>0</v>
      </c>
      <c r="BQ369" s="45" t="n">
        <v>0</v>
      </c>
      <c r="BR369" s="0" t="n">
        <f aca="false">AJ369*0.1</f>
        <v>1.42E-005</v>
      </c>
      <c r="BS369" s="0" t="e">
        <f aca="false">((((BJ369/R369)^2)+((BM369/AD369)^2))^(1/2))*AK369</f>
        <v>#DIV/0!</v>
      </c>
      <c r="BT369" s="0" t="e">
        <f aca="false">((((BJ369/R369)^2)+((BN369/AE369)^2))^(1/2))*AL369</f>
        <v>#DIV/0!</v>
      </c>
      <c r="BU369" s="0" t="e">
        <f aca="false">((((BJ369/R369)^2)+((BO369/AF369)^2))^(1/2))*AM369</f>
        <v>#DIV/0!</v>
      </c>
      <c r="BV369" s="0" t="e">
        <f aca="false">((((BJ369/R369)^2)+((BP369/AG369)^2))^(1/2))*AN369</f>
        <v>#DIV/0!</v>
      </c>
      <c r="BW369" s="0" t="e">
        <f aca="false">((((BJ369/R369)^2)+((BQ369/AH369)^2))^(1/2))*AO369</f>
        <v>#DIV/0!</v>
      </c>
      <c r="BX369" s="46" t="n">
        <f aca="false">((((BL369/AI369)^2)+((BR369/AJ369)^2))^(1/2))*AP369</f>
        <v>0.0236775582798239</v>
      </c>
    </row>
    <row r="370" customFormat="false" ht="45" hidden="false" customHeight="true" outlineLevel="0" collapsed="false">
      <c r="A370" s="24" t="n">
        <v>4.65260893419353</v>
      </c>
      <c r="B370" s="24" t="n">
        <v>-74.1218720220816</v>
      </c>
      <c r="C370" s="47" t="n">
        <v>27</v>
      </c>
      <c r="D370" s="47" t="n">
        <v>30</v>
      </c>
      <c r="E370" s="47" t="n">
        <v>1888</v>
      </c>
      <c r="F370" s="27" t="s">
        <v>938</v>
      </c>
      <c r="G370" s="28" t="s">
        <v>939</v>
      </c>
      <c r="H370" s="27" t="s">
        <v>940</v>
      </c>
      <c r="I370" s="28" t="s">
        <v>64</v>
      </c>
      <c r="J370" s="28" t="s">
        <v>76</v>
      </c>
      <c r="K370" s="28" t="n">
        <v>440</v>
      </c>
      <c r="L370" s="28"/>
      <c r="M370" s="28" t="n">
        <v>1975</v>
      </c>
      <c r="N370" s="29" t="s">
        <v>77</v>
      </c>
      <c r="O370" s="29" t="s">
        <v>77</v>
      </c>
      <c r="P370" s="56" t="n">
        <v>0.00426891489573758</v>
      </c>
      <c r="Q370" s="31" t="n">
        <v>15.1417647726843</v>
      </c>
      <c r="R370" s="31" t="n">
        <v>15.4025405159929</v>
      </c>
      <c r="S370" s="29" t="s">
        <v>69</v>
      </c>
      <c r="T370" s="29"/>
      <c r="U370" s="29"/>
      <c r="V370" s="48" t="n">
        <f aca="false">IF(S370="m3_año",R370,IF(OR(O370="CG1",O370="CG3",O370="HG2"),T370,R370))</f>
        <v>15.4025405159929</v>
      </c>
      <c r="W370" s="28" t="n">
        <v>365</v>
      </c>
      <c r="X370" s="32" t="s">
        <v>98</v>
      </c>
      <c r="Y370" s="28"/>
      <c r="Z370" s="28" t="n">
        <v>2920</v>
      </c>
      <c r="AA370" s="32" t="s">
        <v>944</v>
      </c>
      <c r="AB370" s="32" t="s">
        <v>311</v>
      </c>
      <c r="AC370" s="33" t="s">
        <v>72</v>
      </c>
      <c r="AD370" s="33" t="n">
        <f aca="false">VLOOKUP($O370,Parámetros!$B$4:$H$25,3,0)</f>
        <v>24000</v>
      </c>
      <c r="AE370" s="33" t="n">
        <f aca="false">VLOOKUP($O370,Parámetros!$B$4:$H$25,4,0)</f>
        <v>2261000</v>
      </c>
      <c r="AF370" s="33" t="n">
        <f aca="false">VLOOKUP($O370,Parámetros!$B$4:$H$25,5,0)</f>
        <v>1200</v>
      </c>
      <c r="AG370" s="33" t="n">
        <f aca="false">VLOOKUP($O370,Parámetros!$B$4:$H$25,6,0)</f>
        <v>381000</v>
      </c>
      <c r="AH370" s="33" t="n">
        <f aca="false">VLOOKUP($O370,Parámetros!$B$4:$H$25,7,0)</f>
        <v>1500000000</v>
      </c>
      <c r="AI370" s="2" t="n">
        <v>1159.09146341463</v>
      </c>
      <c r="AJ370" s="2" t="n">
        <v>0.000142</v>
      </c>
      <c r="AK370" s="34" t="n">
        <f aca="false">AD370*V370/1000000000</f>
        <v>0.00036966097238383</v>
      </c>
      <c r="AL370" s="34" t="n">
        <f aca="false">AE370*V370/1000000000</f>
        <v>0.0348251441066599</v>
      </c>
      <c r="AM370" s="34" t="n">
        <f aca="false">AF370*V370/1000000000</f>
        <v>1.84830486191915E-005</v>
      </c>
      <c r="AN370" s="34" t="n">
        <f aca="false">AG370*V370/1000000000</f>
        <v>0.0058683679365933</v>
      </c>
      <c r="AO370" s="34" t="n">
        <f aca="false">AH370*V370/1000000000</f>
        <v>23.1038107739893</v>
      </c>
      <c r="AP370" s="35" t="n">
        <f aca="false">AJ370*AI370*EXP(P370*4)</f>
        <v>0.167425620216031</v>
      </c>
      <c r="AQ370" s="36" t="n">
        <f aca="false">AK370/W370</f>
        <v>1.01276978735296E-006</v>
      </c>
      <c r="AR370" s="37" t="n">
        <f aca="false">AL370/W370</f>
        <v>9.54113537168766E-005</v>
      </c>
      <c r="AS370" s="37" t="n">
        <f aca="false">AM370/W370</f>
        <v>5.06384893676479E-008</v>
      </c>
      <c r="AT370" s="37" t="n">
        <f aca="false">AN370/W370</f>
        <v>1.60777203742282E-005</v>
      </c>
      <c r="AU370" s="37" t="n">
        <f aca="false">AO370/W370</f>
        <v>0.0632981117095599</v>
      </c>
      <c r="AV370" s="49" t="n">
        <f aca="false">AP370/W370</f>
        <v>0.00045870032935899</v>
      </c>
      <c r="AW370" s="39" t="n">
        <f aca="false">AK370*1000000</f>
        <v>369.66097238383</v>
      </c>
      <c r="AX370" s="40" t="n">
        <f aca="false">AL370*1000000</f>
        <v>34825.1441066599</v>
      </c>
      <c r="AY370" s="40" t="n">
        <f aca="false">AM370*1000000</f>
        <v>18.4830486191915</v>
      </c>
      <c r="AZ370" s="40" t="n">
        <f aca="false">AN370*1000000</f>
        <v>5868.36793659329</v>
      </c>
      <c r="BA370" s="40" t="n">
        <f aca="false">AO370*1000000</f>
        <v>23103810.7739893</v>
      </c>
      <c r="BB370" s="41" t="n">
        <f aca="false">AP370*1000000</f>
        <v>167425.620216031</v>
      </c>
      <c r="BC370" s="39" t="n">
        <f aca="false">AQ370*1000000</f>
        <v>1.01276978735296</v>
      </c>
      <c r="BD370" s="40" t="n">
        <f aca="false">AR370*1000000</f>
        <v>95.4113537168766</v>
      </c>
      <c r="BE370" s="40" t="n">
        <f aca="false">AS370*1000000</f>
        <v>0.0506384893676479</v>
      </c>
      <c r="BF370" s="40" t="n">
        <f aca="false">AT370*1000000</f>
        <v>16.0777203742282</v>
      </c>
      <c r="BG370" s="40" t="n">
        <f aca="false">AU370*1000000</f>
        <v>63298.1117095599</v>
      </c>
      <c r="BH370" s="41" t="n">
        <f aca="false">AV370*1000000</f>
        <v>458.70032935899</v>
      </c>
      <c r="BI370" s="0" t="n">
        <v>0.1</v>
      </c>
      <c r="BJ370" s="0" t="n">
        <f aca="false">R370*BI370</f>
        <v>1.54025405159929</v>
      </c>
      <c r="BK370" s="0" t="n">
        <v>0.1</v>
      </c>
      <c r="BL370" s="0" t="n">
        <f aca="false">AI370*BK370</f>
        <v>115.909146341463</v>
      </c>
      <c r="BM370" s="45" t="n">
        <v>0</v>
      </c>
      <c r="BN370" s="45" t="n">
        <v>0</v>
      </c>
      <c r="BO370" s="45" t="n">
        <v>0</v>
      </c>
      <c r="BP370" s="45" t="n">
        <v>0</v>
      </c>
      <c r="BQ370" s="45" t="n">
        <v>0</v>
      </c>
      <c r="BR370" s="0" t="n">
        <f aca="false">AJ370*0.1</f>
        <v>1.42E-005</v>
      </c>
      <c r="BS370" s="0" t="n">
        <f aca="false">((((BJ370/R370)^2)+((BM370/AD370)^2))^(1/2))*AK370</f>
        <v>3.6966097238383E-005</v>
      </c>
      <c r="BT370" s="0" t="n">
        <f aca="false">((((BJ370/R370)^2)+((BN370/AE370)^2))^(1/2))*AL370</f>
        <v>0.00348251441066599</v>
      </c>
      <c r="BU370" s="0" t="n">
        <f aca="false">((((BJ370/R370)^2)+((BO370/AF370)^2))^(1/2))*AM370</f>
        <v>1.84830486191915E-006</v>
      </c>
      <c r="BV370" s="0" t="n">
        <f aca="false">((((BJ370/R370)^2)+((BP370/AG370)^2))^(1/2))*AN370</f>
        <v>0.000586836793659329</v>
      </c>
      <c r="BW370" s="0" t="n">
        <f aca="false">((((BJ370/R370)^2)+((BQ370/AH370)^2))^(1/2))*AO370</f>
        <v>2.31038107739893</v>
      </c>
      <c r="BX370" s="46" t="n">
        <f aca="false">((((BL370/AI370)^2)+((BR370/AJ370)^2))^(1/2))*AP370</f>
        <v>0.0236775582798239</v>
      </c>
    </row>
    <row r="371" customFormat="false" ht="45" hidden="false" customHeight="true" outlineLevel="0" collapsed="false">
      <c r="A371" s="24" t="n">
        <v>4.65260893419353</v>
      </c>
      <c r="B371" s="24" t="n">
        <v>-74.1218720220816</v>
      </c>
      <c r="C371" s="47" t="n">
        <v>27</v>
      </c>
      <c r="D371" s="47" t="n">
        <v>30</v>
      </c>
      <c r="E371" s="47" t="n">
        <v>1888</v>
      </c>
      <c r="F371" s="27" t="s">
        <v>938</v>
      </c>
      <c r="G371" s="28" t="s">
        <v>939</v>
      </c>
      <c r="H371" s="27" t="s">
        <v>940</v>
      </c>
      <c r="I371" s="28" t="s">
        <v>64</v>
      </c>
      <c r="J371" s="28" t="s">
        <v>76</v>
      </c>
      <c r="K371" s="28" t="n">
        <v>440</v>
      </c>
      <c r="L371" s="28"/>
      <c r="M371" s="28" t="n">
        <v>1975</v>
      </c>
      <c r="N371" s="29" t="s">
        <v>77</v>
      </c>
      <c r="O371" s="29" t="s">
        <v>77</v>
      </c>
      <c r="P371" s="56" t="n">
        <v>0.00426891489573758</v>
      </c>
      <c r="Q371" s="31" t="n">
        <v>11.3563235795132</v>
      </c>
      <c r="R371" s="31" t="n">
        <v>11.5519053869947</v>
      </c>
      <c r="S371" s="29" t="s">
        <v>69</v>
      </c>
      <c r="T371" s="29"/>
      <c r="U371" s="29"/>
      <c r="V371" s="48" t="n">
        <f aca="false">IF(S371="m3_año",R371,IF(OR(O371="CG1",O371="CG3",O371="HG2"),T371,R371))</f>
        <v>11.5519053869947</v>
      </c>
      <c r="W371" s="28" t="n">
        <v>365</v>
      </c>
      <c r="X371" s="32" t="s">
        <v>98</v>
      </c>
      <c r="Y371" s="28"/>
      <c r="Z371" s="28" t="n">
        <v>2920</v>
      </c>
      <c r="AA371" s="32" t="s">
        <v>944</v>
      </c>
      <c r="AB371" s="32" t="s">
        <v>311</v>
      </c>
      <c r="AC371" s="33" t="s">
        <v>72</v>
      </c>
      <c r="AD371" s="33" t="n">
        <f aca="false">VLOOKUP($O371,Parámetros!$B$4:$H$25,3,0)</f>
        <v>24000</v>
      </c>
      <c r="AE371" s="33" t="n">
        <f aca="false">VLOOKUP($O371,Parámetros!$B$4:$H$25,4,0)</f>
        <v>2261000</v>
      </c>
      <c r="AF371" s="33" t="n">
        <f aca="false">VLOOKUP($O371,Parámetros!$B$4:$H$25,5,0)</f>
        <v>1200</v>
      </c>
      <c r="AG371" s="33" t="n">
        <f aca="false">VLOOKUP($O371,Parámetros!$B$4:$H$25,6,0)</f>
        <v>381000</v>
      </c>
      <c r="AH371" s="33" t="n">
        <f aca="false">VLOOKUP($O371,Parámetros!$B$4:$H$25,7,0)</f>
        <v>1500000000</v>
      </c>
      <c r="AI371" s="2" t="n">
        <v>1159.09146341463</v>
      </c>
      <c r="AJ371" s="2" t="n">
        <v>0.000142</v>
      </c>
      <c r="AK371" s="34" t="n">
        <f aca="false">AD371*V371/1000000000</f>
        <v>0.000277245729287873</v>
      </c>
      <c r="AL371" s="34" t="n">
        <f aca="false">AE371*V371/1000000000</f>
        <v>0.026118858079995</v>
      </c>
      <c r="AM371" s="34" t="n">
        <f aca="false">AF371*V371/1000000000</f>
        <v>1.38622864643936E-005</v>
      </c>
      <c r="AN371" s="34" t="n">
        <f aca="false">AG371*V371/1000000000</f>
        <v>0.00440127595244498</v>
      </c>
      <c r="AO371" s="34" t="n">
        <f aca="false">AH371*V371/1000000000</f>
        <v>17.3278580804921</v>
      </c>
      <c r="AP371" s="35" t="n">
        <f aca="false">AJ371*AI371*EXP(P371*4)</f>
        <v>0.167425620216031</v>
      </c>
      <c r="AQ371" s="36" t="n">
        <f aca="false">AK371/W371</f>
        <v>7.5957734051472E-007</v>
      </c>
      <c r="AR371" s="37" t="n">
        <f aca="false">AL371/W371</f>
        <v>7.15585152876576E-005</v>
      </c>
      <c r="AS371" s="37" t="n">
        <f aca="false">AM371/W371</f>
        <v>3.7978867025736E-008</v>
      </c>
      <c r="AT371" s="37" t="n">
        <f aca="false">AN371/W371</f>
        <v>1.20582902806712E-005</v>
      </c>
      <c r="AU371" s="37" t="n">
        <f aca="false">AO371/W371</f>
        <v>0.04747358378217</v>
      </c>
      <c r="AV371" s="49" t="n">
        <f aca="false">AP371/W371</f>
        <v>0.00045870032935899</v>
      </c>
      <c r="AW371" s="39" t="n">
        <f aca="false">AK371*1000000</f>
        <v>277.245729287873</v>
      </c>
      <c r="AX371" s="40" t="n">
        <f aca="false">AL371*1000000</f>
        <v>26118.858079995</v>
      </c>
      <c r="AY371" s="40" t="n">
        <f aca="false">AM371*1000000</f>
        <v>13.8622864643936</v>
      </c>
      <c r="AZ371" s="40" t="n">
        <f aca="false">AN371*1000000</f>
        <v>4401.27595244498</v>
      </c>
      <c r="BA371" s="40" t="n">
        <f aca="false">AO371*1000000</f>
        <v>17327858.0804921</v>
      </c>
      <c r="BB371" s="41" t="n">
        <f aca="false">AP371*1000000</f>
        <v>167425.620216031</v>
      </c>
      <c r="BC371" s="39" t="n">
        <f aca="false">AQ371*1000000</f>
        <v>0.75957734051472</v>
      </c>
      <c r="BD371" s="40" t="n">
        <f aca="false">AR371*1000000</f>
        <v>71.5585152876576</v>
      </c>
      <c r="BE371" s="40" t="n">
        <f aca="false">AS371*1000000</f>
        <v>0.037978867025736</v>
      </c>
      <c r="BF371" s="40" t="n">
        <f aca="false">AT371*1000000</f>
        <v>12.0582902806712</v>
      </c>
      <c r="BG371" s="40" t="n">
        <f aca="false">AU371*1000000</f>
        <v>47473.58378217</v>
      </c>
      <c r="BH371" s="41" t="n">
        <f aca="false">AV371*1000000</f>
        <v>458.70032935899</v>
      </c>
      <c r="BI371" s="0" t="n">
        <v>0.1</v>
      </c>
      <c r="BJ371" s="0" t="n">
        <f aca="false">R371*BI371</f>
        <v>1.15519053869947</v>
      </c>
      <c r="BK371" s="0" t="n">
        <v>0.1</v>
      </c>
      <c r="BL371" s="0" t="n">
        <f aca="false">AI371*BK371</f>
        <v>115.909146341463</v>
      </c>
      <c r="BM371" s="45" t="n">
        <v>0</v>
      </c>
      <c r="BN371" s="45" t="n">
        <v>0</v>
      </c>
      <c r="BO371" s="45" t="n">
        <v>0</v>
      </c>
      <c r="BP371" s="45" t="n">
        <v>0</v>
      </c>
      <c r="BQ371" s="45" t="n">
        <v>0</v>
      </c>
      <c r="BR371" s="0" t="n">
        <f aca="false">AJ371*0.1</f>
        <v>1.42E-005</v>
      </c>
      <c r="BS371" s="0" t="n">
        <f aca="false">((((BJ371/R371)^2)+((BM371/AD371)^2))^(1/2))*AK371</f>
        <v>2.77245729287873E-005</v>
      </c>
      <c r="BT371" s="0" t="n">
        <f aca="false">((((BJ371/R371)^2)+((BN371/AE371)^2))^(1/2))*AL371</f>
        <v>0.0026118858079995</v>
      </c>
      <c r="BU371" s="0" t="n">
        <f aca="false">((((BJ371/R371)^2)+((BO371/AF371)^2))^(1/2))*AM371</f>
        <v>1.38622864643936E-006</v>
      </c>
      <c r="BV371" s="0" t="n">
        <f aca="false">((((BJ371/R371)^2)+((BP371/AG371)^2))^(1/2))*AN371</f>
        <v>0.000440127595244498</v>
      </c>
      <c r="BW371" s="0" t="n">
        <f aca="false">((((BJ371/R371)^2)+((BQ371/AH371)^2))^(1/2))*AO371</f>
        <v>1.73278580804921</v>
      </c>
      <c r="BX371" s="46" t="n">
        <f aca="false">((((BL371/AI371)^2)+((BR371/AJ371)^2))^(1/2))*AP371</f>
        <v>0.0236775582798239</v>
      </c>
    </row>
    <row r="372" customFormat="false" ht="45" hidden="false" customHeight="true" outlineLevel="0" collapsed="false">
      <c r="A372" s="24" t="n">
        <v>4.65260893419353</v>
      </c>
      <c r="B372" s="24" t="n">
        <v>-74.1218720220816</v>
      </c>
      <c r="C372" s="47" t="n">
        <v>27</v>
      </c>
      <c r="D372" s="47" t="n">
        <v>30</v>
      </c>
      <c r="E372" s="47" t="n">
        <v>1888</v>
      </c>
      <c r="F372" s="27" t="s">
        <v>938</v>
      </c>
      <c r="G372" s="28" t="s">
        <v>939</v>
      </c>
      <c r="H372" s="27" t="s">
        <v>940</v>
      </c>
      <c r="I372" s="28" t="s">
        <v>64</v>
      </c>
      <c r="J372" s="28" t="s">
        <v>76</v>
      </c>
      <c r="K372" s="55"/>
      <c r="L372" s="55"/>
      <c r="M372" s="28" t="n">
        <v>1977</v>
      </c>
      <c r="N372" s="29" t="s">
        <v>67</v>
      </c>
      <c r="O372" s="29" t="s">
        <v>145</v>
      </c>
      <c r="P372" s="56" t="n">
        <v>0.00426891489573758</v>
      </c>
      <c r="Q372" s="31" t="n">
        <v>100800</v>
      </c>
      <c r="R372" s="31" t="n">
        <v>102536.006028368</v>
      </c>
      <c r="S372" s="29" t="s">
        <v>69</v>
      </c>
      <c r="T372" s="29"/>
      <c r="U372" s="29"/>
      <c r="V372" s="48" t="n">
        <f aca="false">IF(S372="m3_año",R372,IF(OR(O372="CG1",O372="CG3",O372="HG2"),T372,R372))</f>
        <v>102536.006028368</v>
      </c>
      <c r="W372" s="28" t="n">
        <v>365</v>
      </c>
      <c r="X372" s="32"/>
      <c r="Y372" s="28"/>
      <c r="Z372" s="28" t="n">
        <v>0</v>
      </c>
      <c r="AA372" s="32" t="s">
        <v>946</v>
      </c>
      <c r="AB372" s="32" t="s">
        <v>311</v>
      </c>
      <c r="AC372" s="33" t="s">
        <v>72</v>
      </c>
      <c r="AD372" s="33" t="n">
        <f aca="false">VLOOKUP($O372,Parámetros!$B$4:$H$25,3,0)</f>
        <v>196.356974196937</v>
      </c>
      <c r="AE372" s="33" t="n">
        <f aca="false">VLOOKUP($O372,Parámetros!$B$4:$H$25,4,0)</f>
        <v>1220.72799074218</v>
      </c>
      <c r="AF372" s="33" t="n">
        <f aca="false">VLOOKUP($O372,Parámetros!$B$4:$H$25,5,0)</f>
        <v>69.6558973259153</v>
      </c>
      <c r="AG372" s="33" t="n">
        <f aca="false">VLOOKUP($O372,Parámetros!$B$4:$H$25,6,0)</f>
        <v>640</v>
      </c>
      <c r="AH372" s="33" t="n">
        <f aca="false">VLOOKUP($O372,Parámetros!$B$4:$H$25,7,0)</f>
        <v>1920000</v>
      </c>
      <c r="AI372" s="2" t="n">
        <v>1159.09146341463</v>
      </c>
      <c r="AJ372" s="2" t="n">
        <v>0.000142</v>
      </c>
      <c r="AK372" s="34" t="n">
        <f aca="false">AD372*V372/1000000000</f>
        <v>0.0201336598899692</v>
      </c>
      <c r="AL372" s="34" t="n">
        <f aca="false">AE372*V372/1000000000</f>
        <v>0.125168572617738</v>
      </c>
      <c r="AM372" s="34" t="n">
        <f aca="false">AF372*V372/1000000000</f>
        <v>0.00714223750812143</v>
      </c>
      <c r="AN372" s="34" t="n">
        <f aca="false">AG372*V372/1000000000</f>
        <v>0.0656230438581555</v>
      </c>
      <c r="AO372" s="34" t="n">
        <f aca="false">AH372*V372/1000000000</f>
        <v>196.869131574467</v>
      </c>
      <c r="AP372" s="35" t="n">
        <f aca="false">AJ372*AI372*EXP(P372*4)</f>
        <v>0.167425620216031</v>
      </c>
      <c r="AQ372" s="36" t="n">
        <f aca="false">AK372/W372</f>
        <v>5.5160712027313E-005</v>
      </c>
      <c r="AR372" s="37" t="n">
        <f aca="false">AL372/W372</f>
        <v>0.00034292759621298</v>
      </c>
      <c r="AS372" s="37" t="n">
        <f aca="false">AM372/W372</f>
        <v>1.95677739948532E-005</v>
      </c>
      <c r="AT372" s="37" t="n">
        <f aca="false">AN372/W372</f>
        <v>0.000179789161255221</v>
      </c>
      <c r="AU372" s="37" t="n">
        <f aca="false">AO372/W372</f>
        <v>0.539367483765662</v>
      </c>
      <c r="AV372" s="49" t="n">
        <f aca="false">AP372/W372</f>
        <v>0.00045870032935899</v>
      </c>
      <c r="AW372" s="39" t="n">
        <f aca="false">AK372*1000000</f>
        <v>20133.6598899692</v>
      </c>
      <c r="AX372" s="40" t="n">
        <f aca="false">AL372*1000000</f>
        <v>125168.572617738</v>
      </c>
      <c r="AY372" s="40" t="n">
        <f aca="false">AM372*1000000</f>
        <v>7142.23750812144</v>
      </c>
      <c r="AZ372" s="40" t="n">
        <f aca="false">AN372*1000000</f>
        <v>65623.0438581555</v>
      </c>
      <c r="BA372" s="40" t="n">
        <f aca="false">AO372*1000000</f>
        <v>196869131.574467</v>
      </c>
      <c r="BB372" s="41" t="n">
        <f aca="false">AP372*1000000</f>
        <v>167425.620216031</v>
      </c>
      <c r="BC372" s="39" t="n">
        <f aca="false">AQ372*1000000</f>
        <v>55.160712027313</v>
      </c>
      <c r="BD372" s="40" t="n">
        <f aca="false">AR372*1000000</f>
        <v>342.92759621298</v>
      </c>
      <c r="BE372" s="40" t="n">
        <f aca="false">AS372*1000000</f>
        <v>19.5677739948532</v>
      </c>
      <c r="BF372" s="40" t="n">
        <f aca="false">AT372*1000000</f>
        <v>179.789161255221</v>
      </c>
      <c r="BG372" s="40" t="n">
        <f aca="false">AU372*1000000</f>
        <v>539367.483765662</v>
      </c>
      <c r="BH372" s="41" t="n">
        <f aca="false">AV372*1000000</f>
        <v>458.70032935899</v>
      </c>
      <c r="BI372" s="0" t="n">
        <v>0.1</v>
      </c>
      <c r="BJ372" s="0" t="n">
        <f aca="false">R372*BI372</f>
        <v>10253.6006028368</v>
      </c>
      <c r="BK372" s="0" t="n">
        <v>0.1</v>
      </c>
      <c r="BL372" s="0" t="n">
        <f aca="false">AI372*BK372</f>
        <v>115.909146341463</v>
      </c>
      <c r="BM372" s="45" t="n">
        <v>187.562005220738</v>
      </c>
      <c r="BN372" s="45" t="n">
        <v>1012.03746873145</v>
      </c>
      <c r="BO372" s="45" t="n">
        <v>69.5558973259153</v>
      </c>
      <c r="BP372" s="45" t="n">
        <v>256</v>
      </c>
      <c r="BQ372" s="45" t="n">
        <v>384000</v>
      </c>
      <c r="BR372" s="0" t="n">
        <f aca="false">AJ372*0.1</f>
        <v>1.42E-005</v>
      </c>
      <c r="BS372" s="0" t="n">
        <f aca="false">((((BJ372/R372)^2)+((BM372/AD372)^2))^(1/2))*AK372</f>
        <v>0.0193369604456977</v>
      </c>
      <c r="BT372" s="0" t="n">
        <f aca="false">((((BJ372/R372)^2)+((BN372/AE372)^2))^(1/2))*AL372</f>
        <v>0.104522450822334</v>
      </c>
      <c r="BU372" s="0" t="n">
        <f aca="false">((((BJ372/R372)^2)+((BO372/AF372)^2))^(1/2))*AM372</f>
        <v>0.00716765721999374</v>
      </c>
      <c r="BV372" s="0" t="n">
        <f aca="false">((((BJ372/R372)^2)+((BP372/AG372)^2))^(1/2))*AN372</f>
        <v>0.0270570741301716</v>
      </c>
      <c r="BW372" s="0" t="n">
        <f aca="false">((((BJ372/R372)^2)+((BQ372/AH372)^2))^(1/2))*AO372</f>
        <v>44.0212760871858</v>
      </c>
      <c r="BX372" s="46" t="n">
        <f aca="false">((((BL372/AI372)^2)+((BR372/AJ372)^2))^(1/2))*AP372</f>
        <v>0.0236775582798239</v>
      </c>
    </row>
    <row r="373" customFormat="false" ht="45" hidden="false" customHeight="true" outlineLevel="0" collapsed="false">
      <c r="A373" s="24" t="n">
        <v>4.65260893419353</v>
      </c>
      <c r="B373" s="24" t="n">
        <v>-74.1218720220816</v>
      </c>
      <c r="C373" s="47" t="n">
        <v>27</v>
      </c>
      <c r="D373" s="47" t="n">
        <v>30</v>
      </c>
      <c r="E373" s="47" t="n">
        <v>1888</v>
      </c>
      <c r="F373" s="27" t="s">
        <v>938</v>
      </c>
      <c r="G373" s="28" t="s">
        <v>939</v>
      </c>
      <c r="H373" s="27" t="s">
        <v>940</v>
      </c>
      <c r="I373" s="28" t="s">
        <v>64</v>
      </c>
      <c r="J373" s="28" t="s">
        <v>65</v>
      </c>
      <c r="K373" s="28" t="n">
        <v>40</v>
      </c>
      <c r="L373" s="28"/>
      <c r="M373" s="28" t="n">
        <v>1978</v>
      </c>
      <c r="N373" s="29" t="s">
        <v>67</v>
      </c>
      <c r="O373" s="29" t="s">
        <v>68</v>
      </c>
      <c r="P373" s="56" t="n">
        <v>0.00426891489573758</v>
      </c>
      <c r="Q373" s="31" t="n">
        <v>101250</v>
      </c>
      <c r="R373" s="31" t="n">
        <v>102993.75605528</v>
      </c>
      <c r="S373" s="29" t="s">
        <v>69</v>
      </c>
      <c r="T373" s="29"/>
      <c r="U373" s="29"/>
      <c r="V373" s="48" t="n">
        <f aca="false">IF(S373="m3_año",R373,IF(OR(O373="CG1",O373="CG3",O373="HG2"),T373,R373))</f>
        <v>102993.75605528</v>
      </c>
      <c r="W373" s="28" t="n">
        <v>365</v>
      </c>
      <c r="X373" s="32"/>
      <c r="Y373" s="28"/>
      <c r="Z373" s="28" t="n">
        <v>0</v>
      </c>
      <c r="AA373" s="32" t="s">
        <v>946</v>
      </c>
      <c r="AB373" s="32" t="s">
        <v>311</v>
      </c>
      <c r="AC373" s="33" t="s">
        <v>72</v>
      </c>
      <c r="AD373" s="33" t="n">
        <f aca="false">VLOOKUP($O373,Parámetros!$B$4:$H$25,3,0)</f>
        <v>46.3856216091623</v>
      </c>
      <c r="AE373" s="33" t="n">
        <f aca="false">VLOOKUP($O373,Parámetros!$B$4:$H$25,4,0)</f>
        <v>1074.85364414012</v>
      </c>
      <c r="AF373" s="33" t="n">
        <f aca="false">VLOOKUP($O373,Parámetros!$B$4:$H$25,5,0)</f>
        <v>5.41099102083891</v>
      </c>
      <c r="AG373" s="33" t="n">
        <f aca="false">VLOOKUP($O373,Parámetros!$B$4:$H$25,6,0)</f>
        <v>1344</v>
      </c>
      <c r="AH373" s="33" t="n">
        <f aca="false">VLOOKUP($O373,Parámetros!$B$4:$H$25,7,0)</f>
        <v>1920000</v>
      </c>
      <c r="AI373" s="2" t="n">
        <v>1159.09146341463</v>
      </c>
      <c r="AJ373" s="2" t="n">
        <v>0.000142</v>
      </c>
      <c r="AK373" s="34" t="n">
        <f aca="false">AD373*V373/1000000000</f>
        <v>0.00477742939648659</v>
      </c>
      <c r="AL373" s="34" t="n">
        <f aca="false">AE373*V373/1000000000</f>
        <v>0.110703214019696</v>
      </c>
      <c r="AM373" s="34" t="n">
        <f aca="false">AF373*V373/1000000000</f>
        <v>0.000557298289217593</v>
      </c>
      <c r="AN373" s="34" t="n">
        <f aca="false">AG373*V373/1000000000</f>
        <v>0.138423608138296</v>
      </c>
      <c r="AO373" s="34" t="n">
        <f aca="false">AH373*V373/1000000000</f>
        <v>197.748011626138</v>
      </c>
      <c r="AP373" s="35" t="n">
        <f aca="false">AJ373*AI373*EXP(P373*4)</f>
        <v>0.167425620216031</v>
      </c>
      <c r="AQ373" s="36" t="n">
        <f aca="false">AK373/W373</f>
        <v>1.30888476616071E-005</v>
      </c>
      <c r="AR373" s="37" t="n">
        <f aca="false">AL373/W373</f>
        <v>0.000303296476766291</v>
      </c>
      <c r="AS373" s="37" t="n">
        <f aca="false">AM373/W373</f>
        <v>1.52684462799341E-006</v>
      </c>
      <c r="AT373" s="37" t="n">
        <f aca="false">AN373/W373</f>
        <v>0.00037924276202273</v>
      </c>
      <c r="AU373" s="37" t="n">
        <f aca="false">AO373/W373</f>
        <v>0.541775374318185</v>
      </c>
      <c r="AV373" s="49" t="n">
        <f aca="false">AP373/W373</f>
        <v>0.00045870032935899</v>
      </c>
      <c r="AW373" s="39" t="n">
        <f aca="false">AK373*1000000</f>
        <v>4777.42939648659</v>
      </c>
      <c r="AX373" s="40" t="n">
        <f aca="false">AL373*1000000</f>
        <v>110703.214019696</v>
      </c>
      <c r="AY373" s="40" t="n">
        <f aca="false">AM373*1000000</f>
        <v>557.298289217593</v>
      </c>
      <c r="AZ373" s="40" t="n">
        <f aca="false">AN373*1000000</f>
        <v>138423.608138296</v>
      </c>
      <c r="BA373" s="40" t="n">
        <f aca="false">AO373*1000000</f>
        <v>197748011.626138</v>
      </c>
      <c r="BB373" s="41" t="n">
        <f aca="false">AP373*1000000</f>
        <v>167425.620216031</v>
      </c>
      <c r="BC373" s="39" t="n">
        <f aca="false">AQ373*1000000</f>
        <v>13.0888476616071</v>
      </c>
      <c r="BD373" s="40" t="n">
        <f aca="false">AR373*1000000</f>
        <v>303.296476766291</v>
      </c>
      <c r="BE373" s="40" t="n">
        <f aca="false">AS373*1000000</f>
        <v>1.52684462799341</v>
      </c>
      <c r="BF373" s="40" t="n">
        <f aca="false">AT373*1000000</f>
        <v>379.24276202273</v>
      </c>
      <c r="BG373" s="40" t="n">
        <f aca="false">AU373*1000000</f>
        <v>541775.374318185</v>
      </c>
      <c r="BH373" s="41" t="n">
        <f aca="false">AV373*1000000</f>
        <v>458.70032935899</v>
      </c>
      <c r="BI373" s="0" t="n">
        <v>0.1</v>
      </c>
      <c r="BJ373" s="0" t="n">
        <f aca="false">R373*BI373</f>
        <v>10299.375605528</v>
      </c>
      <c r="BK373" s="0" t="n">
        <v>0.1</v>
      </c>
      <c r="BL373" s="0" t="n">
        <f aca="false">AI373*BK373</f>
        <v>115.909146341463</v>
      </c>
      <c r="BM373" s="45" t="n">
        <v>17.6498016718255</v>
      </c>
      <c r="BN373" s="45" t="n">
        <v>910.91550745518</v>
      </c>
      <c r="BO373" s="45" t="n">
        <v>5.31099102083891</v>
      </c>
      <c r="BP373" s="45" t="n">
        <v>537.6</v>
      </c>
      <c r="BQ373" s="45" t="n">
        <v>384000</v>
      </c>
      <c r="BR373" s="0" t="n">
        <f aca="false">AJ373*0.1</f>
        <v>1.42E-005</v>
      </c>
      <c r="BS373" s="0" t="n">
        <f aca="false">((((BJ373/R373)^2)+((BM373/AD373)^2))^(1/2))*AK373</f>
        <v>0.00187954929979951</v>
      </c>
      <c r="BT373" s="0" t="n">
        <f aca="false">((((BJ373/R373)^2)+((BN373/AE373)^2))^(1/2))*AL373</f>
        <v>0.0944694845759959</v>
      </c>
      <c r="BU373" s="0" t="n">
        <f aca="false">((((BJ373/R373)^2)+((BO373/AF373)^2))^(1/2))*AM373</f>
        <v>0.0005498305423714</v>
      </c>
      <c r="BV373" s="0" t="n">
        <f aca="false">((((BJ373/R373)^2)+((BP373/AG373)^2))^(1/2))*AN373</f>
        <v>0.0570735157433304</v>
      </c>
      <c r="BW373" s="0" t="n">
        <f aca="false">((((BJ373/R373)^2)+((BQ373/AH373)^2))^(1/2))*AO373</f>
        <v>44.2177996411463</v>
      </c>
      <c r="BX373" s="46" t="n">
        <f aca="false">((((BL373/AI373)^2)+((BR373/AJ373)^2))^(1/2))*AP373</f>
        <v>0.0236775582798239</v>
      </c>
    </row>
    <row r="374" customFormat="false" ht="30" hidden="false" customHeight="true" outlineLevel="0" collapsed="false">
      <c r="A374" s="24" t="n">
        <v>4.65033333333333</v>
      </c>
      <c r="B374" s="24" t="n">
        <v>-74.1195833333333</v>
      </c>
      <c r="C374" s="47" t="n">
        <v>27</v>
      </c>
      <c r="D374" s="47" t="n">
        <v>29</v>
      </c>
      <c r="E374" s="47" t="n">
        <v>1875</v>
      </c>
      <c r="F374" s="27" t="s">
        <v>947</v>
      </c>
      <c r="G374" s="28" t="s">
        <v>948</v>
      </c>
      <c r="H374" s="27" t="s">
        <v>949</v>
      </c>
      <c r="I374" s="28" t="s">
        <v>64</v>
      </c>
      <c r="J374" s="28" t="s">
        <v>76</v>
      </c>
      <c r="K374" s="55"/>
      <c r="L374" s="55"/>
      <c r="M374" s="28" t="n">
        <v>2008</v>
      </c>
      <c r="N374" s="29" t="s">
        <v>67</v>
      </c>
      <c r="O374" s="29" t="s">
        <v>145</v>
      </c>
      <c r="P374" s="56" t="n">
        <v>0.00426891489573758</v>
      </c>
      <c r="Q374" s="31" t="n">
        <v>100800</v>
      </c>
      <c r="R374" s="31" t="n">
        <v>102536.006028368</v>
      </c>
      <c r="S374" s="29" t="s">
        <v>69</v>
      </c>
      <c r="T374" s="29"/>
      <c r="U374" s="29"/>
      <c r="V374" s="48" t="n">
        <f aca="false">IF(S374="m3_año",R374,IF(OR(O374="CG1",O374="CG3",O374="HG2"),T374,R374))</f>
        <v>102536.006028368</v>
      </c>
      <c r="W374" s="28" t="n">
        <v>365</v>
      </c>
      <c r="X374" s="32"/>
      <c r="Y374" s="28"/>
      <c r="Z374" s="28" t="n">
        <v>0</v>
      </c>
      <c r="AA374" s="32" t="s">
        <v>950</v>
      </c>
      <c r="AB374" s="32" t="s">
        <v>311</v>
      </c>
      <c r="AC374" s="33" t="s">
        <v>72</v>
      </c>
      <c r="AD374" s="33" t="n">
        <f aca="false">VLOOKUP($O374,Parámetros!$B$4:$H$25,3,0)</f>
        <v>196.356974196937</v>
      </c>
      <c r="AE374" s="33" t="n">
        <f aca="false">VLOOKUP($O374,Parámetros!$B$4:$H$25,4,0)</f>
        <v>1220.72799074218</v>
      </c>
      <c r="AF374" s="33" t="n">
        <f aca="false">VLOOKUP($O374,Parámetros!$B$4:$H$25,5,0)</f>
        <v>69.6558973259153</v>
      </c>
      <c r="AG374" s="33" t="n">
        <f aca="false">VLOOKUP($O374,Parámetros!$B$4:$H$25,6,0)</f>
        <v>640</v>
      </c>
      <c r="AH374" s="33" t="n">
        <f aca="false">VLOOKUP($O374,Parámetros!$B$4:$H$25,7,0)</f>
        <v>1920000</v>
      </c>
      <c r="AI374" s="51" t="n">
        <f aca="false">Q374</f>
        <v>100800</v>
      </c>
      <c r="AJ374" s="52" t="n">
        <v>8.8E-008</v>
      </c>
      <c r="AK374" s="34" t="n">
        <f aca="false">AD374*V374/1000000000</f>
        <v>0.0201336598899692</v>
      </c>
      <c r="AL374" s="34" t="n">
        <f aca="false">AE374*V374/1000000000</f>
        <v>0.125168572617738</v>
      </c>
      <c r="AM374" s="34" t="n">
        <f aca="false">AF374*V374/1000000000</f>
        <v>0.00714223750812143</v>
      </c>
      <c r="AN374" s="34" t="n">
        <f aca="false">AG374*V374/1000000000</f>
        <v>0.0656230438581555</v>
      </c>
      <c r="AO374" s="34" t="n">
        <f aca="false">AH374*V374/1000000000</f>
        <v>196.869131574467</v>
      </c>
      <c r="AP374" s="35" t="n">
        <f aca="false">AJ374*AI374*EXP(P374*4)</f>
        <v>0.00902316853049639</v>
      </c>
      <c r="AQ374" s="36" t="n">
        <f aca="false">AK374/W374</f>
        <v>5.5160712027313E-005</v>
      </c>
      <c r="AR374" s="37" t="n">
        <f aca="false">AL374/W374</f>
        <v>0.00034292759621298</v>
      </c>
      <c r="AS374" s="37" t="n">
        <f aca="false">AM374/W374</f>
        <v>1.95677739948532E-005</v>
      </c>
      <c r="AT374" s="37" t="n">
        <f aca="false">AN374/W374</f>
        <v>0.000179789161255221</v>
      </c>
      <c r="AU374" s="37" t="n">
        <f aca="false">AO374/W374</f>
        <v>0.539367483765662</v>
      </c>
      <c r="AV374" s="49" t="n">
        <f aca="false">AP374/W374</f>
        <v>2.47210096725928E-005</v>
      </c>
      <c r="AW374" s="39" t="n">
        <f aca="false">AK374*1000000</f>
        <v>20133.6598899692</v>
      </c>
      <c r="AX374" s="40" t="n">
        <f aca="false">AL374*1000000</f>
        <v>125168.572617738</v>
      </c>
      <c r="AY374" s="40" t="n">
        <f aca="false">AM374*1000000</f>
        <v>7142.23750812144</v>
      </c>
      <c r="AZ374" s="40" t="n">
        <f aca="false">AN374*1000000</f>
        <v>65623.0438581555</v>
      </c>
      <c r="BA374" s="40" t="n">
        <f aca="false">AO374*1000000</f>
        <v>196869131.574467</v>
      </c>
      <c r="BB374" s="41" t="n">
        <f aca="false">AP374*1000000</f>
        <v>9023.16853049639</v>
      </c>
      <c r="BC374" s="39" t="n">
        <f aca="false">AQ374*1000000</f>
        <v>55.160712027313</v>
      </c>
      <c r="BD374" s="40" t="n">
        <f aca="false">AR374*1000000</f>
        <v>342.92759621298</v>
      </c>
      <c r="BE374" s="40" t="n">
        <f aca="false">AS374*1000000</f>
        <v>19.5677739948532</v>
      </c>
      <c r="BF374" s="40" t="n">
        <f aca="false">AT374*1000000</f>
        <v>179.789161255221</v>
      </c>
      <c r="BG374" s="40" t="n">
        <f aca="false">AU374*1000000</f>
        <v>539367.483765662</v>
      </c>
      <c r="BH374" s="41" t="n">
        <f aca="false">AV374*1000000</f>
        <v>24.7210096725928</v>
      </c>
      <c r="BI374" s="0" t="n">
        <v>0.1</v>
      </c>
      <c r="BJ374" s="0" t="n">
        <f aca="false">R374*BI374</f>
        <v>10253.6006028368</v>
      </c>
      <c r="BK374" s="0" t="n">
        <v>0.1</v>
      </c>
      <c r="BL374" s="0" t="n">
        <f aca="false">AI374*BK374</f>
        <v>10080</v>
      </c>
      <c r="BM374" s="45" t="n">
        <v>187.562005220738</v>
      </c>
      <c r="BN374" s="45" t="n">
        <v>1012.03746873145</v>
      </c>
      <c r="BO374" s="45" t="n">
        <v>69.5558973259153</v>
      </c>
      <c r="BP374" s="45" t="n">
        <v>256</v>
      </c>
      <c r="BQ374" s="45" t="n">
        <v>384000</v>
      </c>
      <c r="BR374" s="0" t="n">
        <f aca="false">AJ374*0.1</f>
        <v>8.8E-009</v>
      </c>
      <c r="BS374" s="0" t="n">
        <f aca="false">((((BJ374/R374)^2)+((BM374/AD374)^2))^(1/2))*AK374</f>
        <v>0.0193369604456977</v>
      </c>
      <c r="BT374" s="0" t="n">
        <f aca="false">((((BJ374/R374)^2)+((BN374/AE374)^2))^(1/2))*AL374</f>
        <v>0.104522450822334</v>
      </c>
      <c r="BU374" s="0" t="n">
        <f aca="false">((((BJ374/R374)^2)+((BO374/AF374)^2))^(1/2))*AM374</f>
        <v>0.00716765721999374</v>
      </c>
      <c r="BV374" s="0" t="n">
        <f aca="false">((((BJ374/R374)^2)+((BP374/AG374)^2))^(1/2))*AN374</f>
        <v>0.0270570741301716</v>
      </c>
      <c r="BW374" s="0" t="n">
        <f aca="false">((((BJ374/R374)^2)+((BQ374/AH374)^2))^(1/2))*AO374</f>
        <v>44.0212760871858</v>
      </c>
      <c r="BX374" s="46" t="n">
        <f aca="false">((((BL374/AI374)^2)+((BR374/AJ374)^2))^(1/2))*AP374</f>
        <v>0.00127606873114061</v>
      </c>
    </row>
    <row r="375" customFormat="false" ht="30" hidden="false" customHeight="true" outlineLevel="0" collapsed="false">
      <c r="A375" s="24" t="n">
        <v>4.65038333333333</v>
      </c>
      <c r="B375" s="24" t="n">
        <v>-74.1194833333333</v>
      </c>
      <c r="C375" s="47" t="n">
        <v>27</v>
      </c>
      <c r="D375" s="47" t="n">
        <v>29</v>
      </c>
      <c r="E375" s="47" t="n">
        <v>1875</v>
      </c>
      <c r="F375" s="27" t="s">
        <v>951</v>
      </c>
      <c r="G375" s="28" t="s">
        <v>952</v>
      </c>
      <c r="H375" s="27" t="s">
        <v>953</v>
      </c>
      <c r="I375" s="28" t="s">
        <v>64</v>
      </c>
      <c r="J375" s="28" t="s">
        <v>76</v>
      </c>
      <c r="K375" s="28" t="n">
        <v>102.56</v>
      </c>
      <c r="L375" s="28"/>
      <c r="M375" s="28" t="n">
        <v>2006</v>
      </c>
      <c r="N375" s="29" t="s">
        <v>67</v>
      </c>
      <c r="O375" s="29" t="s">
        <v>415</v>
      </c>
      <c r="P375" s="50" t="n">
        <v>0.00812487975091896</v>
      </c>
      <c r="Q375" s="31" t="n">
        <v>10010</v>
      </c>
      <c r="R375" s="31" t="n">
        <v>10340.6642965485</v>
      </c>
      <c r="S375" s="29" t="s">
        <v>69</v>
      </c>
      <c r="T375" s="29"/>
      <c r="U375" s="29"/>
      <c r="V375" s="48" t="n">
        <f aca="false">IF(S375="m3_año",R375,IF(OR(O375="CG1",O375="CG3",O375="HG2"),T375,R375))</f>
        <v>10340.6642965485</v>
      </c>
      <c r="W375" s="28" t="n">
        <v>365</v>
      </c>
      <c r="X375" s="32" t="s">
        <v>98</v>
      </c>
      <c r="Y375" s="28"/>
      <c r="Z375" s="28" t="n">
        <v>2920</v>
      </c>
      <c r="AA375" s="32" t="s">
        <v>954</v>
      </c>
      <c r="AB375" s="32" t="s">
        <v>311</v>
      </c>
      <c r="AC375" s="33" t="s">
        <v>72</v>
      </c>
      <c r="AD375" s="33" t="n">
        <f aca="false">VLOOKUP($O375,Parámetros!$B$4:$H$25,3,0)</f>
        <v>196.356974196937</v>
      </c>
      <c r="AE375" s="33" t="n">
        <f aca="false">VLOOKUP($O375,Parámetros!$B$4:$H$25,4,0)</f>
        <v>1220.72799074218</v>
      </c>
      <c r="AF375" s="33" t="n">
        <f aca="false">VLOOKUP($O375,Parámetros!$B$4:$H$25,5,0)</f>
        <v>0.1</v>
      </c>
      <c r="AG375" s="33" t="n">
        <f aca="false">VLOOKUP($O375,Parámetros!$B$4:$H$25,6,0)</f>
        <v>640</v>
      </c>
      <c r="AH375" s="33" t="n">
        <f aca="false">VLOOKUP($O375,Parámetros!$B$4:$H$25,7,0)</f>
        <v>1920000</v>
      </c>
      <c r="AI375" s="2" t="n">
        <v>95073.8272033899</v>
      </c>
      <c r="AJ375" s="2" t="n">
        <v>2.57418E-006</v>
      </c>
      <c r="AK375" s="34" t="n">
        <f aca="false">AD375*V375/1000000000</f>
        <v>0.00203046155245656</v>
      </c>
      <c r="AL375" s="34" t="n">
        <f aca="false">AE375*V375/1000000000</f>
        <v>0.012623138349665</v>
      </c>
      <c r="AM375" s="34" t="n">
        <f aca="false">AF375*V375/1000000000</f>
        <v>1.03406642965485E-006</v>
      </c>
      <c r="AN375" s="34" t="n">
        <f aca="false">AG375*V375/1000000000</f>
        <v>0.00661802514979104</v>
      </c>
      <c r="AO375" s="34" t="n">
        <f aca="false">AH375*V375/1000000000</f>
        <v>19.8540754493731</v>
      </c>
      <c r="AP375" s="35" t="n">
        <f aca="false">AJ375*AI375*EXP(P375*4)</f>
        <v>0.25282164358423</v>
      </c>
      <c r="AQ375" s="36" t="n">
        <f aca="false">AK375/W375</f>
        <v>5.56290836289469E-006</v>
      </c>
      <c r="AR375" s="37" t="n">
        <f aca="false">AL375/W375</f>
        <v>3.45839406840138E-005</v>
      </c>
      <c r="AS375" s="37" t="n">
        <f aca="false">AM375/W375</f>
        <v>2.83305871138315E-009</v>
      </c>
      <c r="AT375" s="37" t="n">
        <f aca="false">AN375/W375</f>
        <v>1.81315757528522E-005</v>
      </c>
      <c r="AU375" s="37" t="n">
        <f aca="false">AO375/W375</f>
        <v>0.0543947272585565</v>
      </c>
      <c r="AV375" s="49" t="n">
        <f aca="false">AP375/W375</f>
        <v>0.000692662037217068</v>
      </c>
      <c r="AW375" s="39" t="n">
        <f aca="false">AK375*1000000</f>
        <v>2030.46155245656</v>
      </c>
      <c r="AX375" s="40" t="n">
        <f aca="false">AL375*1000000</f>
        <v>12623.138349665</v>
      </c>
      <c r="AY375" s="40" t="n">
        <f aca="false">AM375*1000000</f>
        <v>1.03406642965485</v>
      </c>
      <c r="AZ375" s="40" t="n">
        <f aca="false">AN375*1000000</f>
        <v>6618.02514979104</v>
      </c>
      <c r="BA375" s="40" t="n">
        <f aca="false">AO375*1000000</f>
        <v>19854075.4493731</v>
      </c>
      <c r="BB375" s="41" t="n">
        <f aca="false">AP375*1000000</f>
        <v>252821.64358423</v>
      </c>
      <c r="BC375" s="39" t="n">
        <f aca="false">AQ375*1000000</f>
        <v>5.56290836289469</v>
      </c>
      <c r="BD375" s="40" t="n">
        <f aca="false">AR375*1000000</f>
        <v>34.5839406840138</v>
      </c>
      <c r="BE375" s="40" t="n">
        <f aca="false">AS375*1000000</f>
        <v>0.00283305871138315</v>
      </c>
      <c r="BF375" s="40" t="n">
        <f aca="false">AT375*1000000</f>
        <v>18.1315757528522</v>
      </c>
      <c r="BG375" s="40" t="n">
        <f aca="false">AU375*1000000</f>
        <v>54394.7272585565</v>
      </c>
      <c r="BH375" s="41" t="n">
        <f aca="false">AV375*1000000</f>
        <v>692.662037217069</v>
      </c>
      <c r="BI375" s="0" t="n">
        <v>0.1</v>
      </c>
      <c r="BJ375" s="0" t="n">
        <f aca="false">R375*BI375</f>
        <v>1034.06642965485</v>
      </c>
      <c r="BK375" s="0" t="n">
        <v>0.1</v>
      </c>
      <c r="BL375" s="0" t="n">
        <f aca="false">AI375*BK375</f>
        <v>9507.38272033899</v>
      </c>
      <c r="BM375" s="45" t="n">
        <v>187.562005220738</v>
      </c>
      <c r="BN375" s="45" t="n">
        <v>1012.03746873145</v>
      </c>
      <c r="BO375" s="45" t="n">
        <v>0</v>
      </c>
      <c r="BP375" s="45" t="n">
        <v>256</v>
      </c>
      <c r="BQ375" s="45" t="n">
        <v>384000</v>
      </c>
      <c r="BR375" s="0" t="n">
        <f aca="false">AJ375*0.1</f>
        <v>2.57418E-007</v>
      </c>
      <c r="BS375" s="0" t="n">
        <f aca="false">((((BJ375/R375)^2)+((BM375/AD375)^2))^(1/2))*AK375</f>
        <v>0.00195011512764868</v>
      </c>
      <c r="BT375" s="0" t="n">
        <f aca="false">((((BJ375/R375)^2)+((BN375/AE375)^2))^(1/2))*AL375</f>
        <v>0.0105409954734069</v>
      </c>
      <c r="BU375" s="0" t="n">
        <f aca="false">((((BJ375/R375)^2)+((BO375/AF375)^2))^(1/2))*AM375</f>
        <v>1.03406642965485E-007</v>
      </c>
      <c r="BV375" s="0" t="n">
        <f aca="false">((((BJ375/R375)^2)+((BP375/AG375)^2))^(1/2))*AN375</f>
        <v>0.00272868167255826</v>
      </c>
      <c r="BW375" s="0" t="n">
        <f aca="false">((((BJ375/R375)^2)+((BQ375/AH375)^2))^(1/2))*AO375</f>
        <v>4.4395062335208</v>
      </c>
      <c r="BX375" s="46" t="n">
        <f aca="false">((((BL375/AI375)^2)+((BR375/AJ375)^2))^(1/2))*AP375</f>
        <v>0.0357543797218275</v>
      </c>
    </row>
    <row r="376" customFormat="false" ht="30" hidden="false" customHeight="true" outlineLevel="0" collapsed="false">
      <c r="A376" s="24" t="n">
        <v>4.66601666666667</v>
      </c>
      <c r="B376" s="24" t="n">
        <v>-74.1369833333333</v>
      </c>
      <c r="C376" s="47" t="n">
        <v>25</v>
      </c>
      <c r="D376" s="47" t="n">
        <v>31</v>
      </c>
      <c r="E376" s="47" t="n">
        <v>1899</v>
      </c>
      <c r="F376" s="27" t="s">
        <v>955</v>
      </c>
      <c r="G376" s="28" t="s">
        <v>956</v>
      </c>
      <c r="H376" s="27" t="s">
        <v>957</v>
      </c>
      <c r="I376" s="28" t="s">
        <v>64</v>
      </c>
      <c r="J376" s="28" t="s">
        <v>65</v>
      </c>
      <c r="K376" s="28" t="n">
        <v>20</v>
      </c>
      <c r="L376" s="28"/>
      <c r="M376" s="28" t="n">
        <v>1994</v>
      </c>
      <c r="N376" s="29" t="s">
        <v>67</v>
      </c>
      <c r="O376" s="29" t="s">
        <v>68</v>
      </c>
      <c r="P376" s="30" t="n">
        <v>-0.0352321010697174</v>
      </c>
      <c r="Q376" s="31" t="n">
        <v>4950</v>
      </c>
      <c r="R376" s="31" t="n">
        <v>4299.3298955089</v>
      </c>
      <c r="S376" s="29" t="s">
        <v>69</v>
      </c>
      <c r="T376" s="29"/>
      <c r="U376" s="29"/>
      <c r="V376" s="48" t="n">
        <f aca="false">IF(S376="m3_año",R376,IF(OR(O376="CG1",O376="CG3",O376="HG2"),T376,R376))</f>
        <v>4299.3298955089</v>
      </c>
      <c r="W376" s="28" t="n">
        <v>365</v>
      </c>
      <c r="X376" s="32"/>
      <c r="Y376" s="28"/>
      <c r="Z376" s="28" t="n">
        <v>240</v>
      </c>
      <c r="AA376" s="32" t="s">
        <v>958</v>
      </c>
      <c r="AB376" s="32" t="s">
        <v>311</v>
      </c>
      <c r="AC376" s="33" t="s">
        <v>72</v>
      </c>
      <c r="AD376" s="33" t="n">
        <f aca="false">VLOOKUP($O376,Parámetros!$B$4:$H$25,3,0)</f>
        <v>46.3856216091623</v>
      </c>
      <c r="AE376" s="33" t="n">
        <f aca="false">VLOOKUP($O376,Parámetros!$B$4:$H$25,4,0)</f>
        <v>1074.85364414012</v>
      </c>
      <c r="AF376" s="33" t="n">
        <f aca="false">VLOOKUP($O376,Parámetros!$B$4:$H$25,5,0)</f>
        <v>5.41099102083891</v>
      </c>
      <c r="AG376" s="33" t="n">
        <f aca="false">VLOOKUP($O376,Parámetros!$B$4:$H$25,6,0)</f>
        <v>1344</v>
      </c>
      <c r="AH376" s="33" t="n">
        <f aca="false">VLOOKUP($O376,Parámetros!$B$4:$H$25,7,0)</f>
        <v>1920000</v>
      </c>
      <c r="AI376" s="51" t="n">
        <v>4950</v>
      </c>
      <c r="AJ376" s="52" t="n">
        <v>8.8E-008</v>
      </c>
      <c r="AK376" s="34" t="n">
        <f aca="false">AD376*V376/1000000000</f>
        <v>0.000199427089706035</v>
      </c>
      <c r="AL376" s="34" t="n">
        <f aca="false">AE376*V376/1000000000</f>
        <v>0.0046211504055483</v>
      </c>
      <c r="AM376" s="34" t="n">
        <f aca="false">AF376*V376/1000000000</f>
        <v>2.32636354602229E-005</v>
      </c>
      <c r="AN376" s="34" t="n">
        <f aca="false">AG376*V376/1000000000</f>
        <v>0.00577829937956396</v>
      </c>
      <c r="AO376" s="34" t="n">
        <f aca="false">AH376*V376/1000000000</f>
        <v>8.25471339937709</v>
      </c>
      <c r="AP376" s="35" t="n">
        <f aca="false">AJ376*AI376*EXP(P376*4)</f>
        <v>0.000378341030804783</v>
      </c>
      <c r="AQ376" s="36" t="n">
        <f aca="false">AK376/W376</f>
        <v>5.46375588235713E-007</v>
      </c>
      <c r="AR376" s="37" t="n">
        <f aca="false">AL376/W376</f>
        <v>1.26606860425981E-005</v>
      </c>
      <c r="AS376" s="37" t="n">
        <f aca="false">AM376/W376</f>
        <v>6.37359875622547E-008</v>
      </c>
      <c r="AT376" s="37" t="n">
        <f aca="false">AN376/W376</f>
        <v>1.58309572042848E-005</v>
      </c>
      <c r="AU376" s="37" t="n">
        <f aca="false">AO376/W376</f>
        <v>0.0226156531489783</v>
      </c>
      <c r="AV376" s="49" t="n">
        <f aca="false">AP376/W376</f>
        <v>1.03655076932817E-006</v>
      </c>
      <c r="AW376" s="39" t="n">
        <f aca="false">AK376*1000000</f>
        <v>199.427089706035</v>
      </c>
      <c r="AX376" s="40" t="n">
        <f aca="false">AL376*1000000</f>
        <v>4621.1504055483</v>
      </c>
      <c r="AY376" s="40" t="n">
        <f aca="false">AM376*1000000</f>
        <v>23.263635460223</v>
      </c>
      <c r="AZ376" s="40" t="n">
        <f aca="false">AN376*1000000</f>
        <v>5778.29937956396</v>
      </c>
      <c r="BA376" s="40" t="n">
        <f aca="false">AO376*1000000</f>
        <v>8254713.39937709</v>
      </c>
      <c r="BB376" s="41" t="n">
        <f aca="false">AP376*1000000</f>
        <v>378.341030804783</v>
      </c>
      <c r="BC376" s="39" t="n">
        <f aca="false">AQ376*1000000</f>
        <v>0.546375588235713</v>
      </c>
      <c r="BD376" s="40" t="n">
        <f aca="false">AR376*1000000</f>
        <v>12.6606860425981</v>
      </c>
      <c r="BE376" s="40" t="n">
        <f aca="false">AS376*1000000</f>
        <v>0.0637359875622547</v>
      </c>
      <c r="BF376" s="40" t="n">
        <f aca="false">AT376*1000000</f>
        <v>15.8309572042848</v>
      </c>
      <c r="BG376" s="40" t="n">
        <f aca="false">AU376*1000000</f>
        <v>22615.6531489783</v>
      </c>
      <c r="BH376" s="41" t="n">
        <f aca="false">AV376*1000000</f>
        <v>1.03655076932817</v>
      </c>
      <c r="BI376" s="0" t="n">
        <v>0.1</v>
      </c>
      <c r="BJ376" s="0" t="n">
        <f aca="false">R376*BI376</f>
        <v>429.93298955089</v>
      </c>
      <c r="BK376" s="0" t="n">
        <v>0.1</v>
      </c>
      <c r="BL376" s="0" t="n">
        <f aca="false">AI376*BK376</f>
        <v>495</v>
      </c>
      <c r="BM376" s="45" t="n">
        <v>17.6498016718255</v>
      </c>
      <c r="BN376" s="45" t="n">
        <v>910.91550745518</v>
      </c>
      <c r="BO376" s="45" t="n">
        <v>5.31099102083891</v>
      </c>
      <c r="BP376" s="45" t="n">
        <v>537.6</v>
      </c>
      <c r="BQ376" s="45" t="n">
        <v>384000</v>
      </c>
      <c r="BR376" s="0" t="n">
        <f aca="false">AJ376*0.1</f>
        <v>8.8E-009</v>
      </c>
      <c r="BS376" s="0" t="n">
        <f aca="false">((((BJ376/R376)^2)+((BM376/AD376)^2))^(1/2))*AK376</f>
        <v>7.84591494107042E-005</v>
      </c>
      <c r="BT376" s="0" t="n">
        <f aca="false">((((BJ376/R376)^2)+((BN376/AE376)^2))^(1/2))*AL376</f>
        <v>0.0039434961380853</v>
      </c>
      <c r="BU376" s="0" t="n">
        <f aca="false">((((BJ376/R376)^2)+((BO376/AF376)^2))^(1/2))*AM376</f>
        <v>2.29519048418086E-005</v>
      </c>
      <c r="BV376" s="0" t="n">
        <f aca="false">((((BJ376/R376)^2)+((BP376/AG376)^2))^(1/2))*AN376</f>
        <v>0.00238245386783832</v>
      </c>
      <c r="BW376" s="0" t="n">
        <f aca="false">((((BJ376/R376)^2)+((BQ376/AH376)^2))^(1/2))*AO376</f>
        <v>1.84581002957855</v>
      </c>
      <c r="BX376" s="46" t="n">
        <f aca="false">((((BL376/AI376)^2)+((BR376/AJ376)^2))^(1/2))*AP376</f>
        <v>5.35055016966341E-005</v>
      </c>
    </row>
    <row r="377" customFormat="false" ht="30" hidden="false" customHeight="true" outlineLevel="0" collapsed="false">
      <c r="A377" s="24" t="n">
        <v>4.66530683191229</v>
      </c>
      <c r="B377" s="24" t="n">
        <v>-74.1370586525522</v>
      </c>
      <c r="C377" s="47" t="n">
        <v>25</v>
      </c>
      <c r="D377" s="47" t="n">
        <v>31</v>
      </c>
      <c r="E377" s="47" t="n">
        <v>1899</v>
      </c>
      <c r="F377" s="27" t="s">
        <v>959</v>
      </c>
      <c r="G377" s="28" t="s">
        <v>960</v>
      </c>
      <c r="H377" s="27" t="s">
        <v>961</v>
      </c>
      <c r="I377" s="28" t="s">
        <v>64</v>
      </c>
      <c r="J377" s="28" t="s">
        <v>76</v>
      </c>
      <c r="K377" s="55"/>
      <c r="L377" s="55"/>
      <c r="M377" s="28" t="n">
        <v>1998</v>
      </c>
      <c r="N377" s="29" t="s">
        <v>77</v>
      </c>
      <c r="O377" s="29" t="s">
        <v>77</v>
      </c>
      <c r="P377" s="56" t="n">
        <v>0.00426891489573758</v>
      </c>
      <c r="Q377" s="31" t="n">
        <v>1.66559412499527</v>
      </c>
      <c r="R377" s="31" t="n">
        <v>1.69427945675922</v>
      </c>
      <c r="S377" s="29" t="s">
        <v>69</v>
      </c>
      <c r="T377" s="29"/>
      <c r="U377" s="29"/>
      <c r="V377" s="48" t="n">
        <f aca="false">IF(S377="m3_año",R377,IF(OR(O377="CG1",O377="CG3",O377="HG2"),T377,R377))</f>
        <v>1.69427945675922</v>
      </c>
      <c r="W377" s="28" t="n">
        <v>365</v>
      </c>
      <c r="X377" s="32" t="s">
        <v>98</v>
      </c>
      <c r="Y377" s="28"/>
      <c r="Z377" s="28" t="n">
        <v>2920</v>
      </c>
      <c r="AA377" s="32" t="s">
        <v>962</v>
      </c>
      <c r="AB377" s="32" t="s">
        <v>311</v>
      </c>
      <c r="AC377" s="33" t="s">
        <v>72</v>
      </c>
      <c r="AD377" s="33" t="n">
        <f aca="false">VLOOKUP($O377,Parámetros!$B$4:$H$25,3,0)</f>
        <v>24000</v>
      </c>
      <c r="AE377" s="33" t="n">
        <f aca="false">VLOOKUP($O377,Parámetros!$B$4:$H$25,4,0)</f>
        <v>2261000</v>
      </c>
      <c r="AF377" s="33" t="n">
        <f aca="false">VLOOKUP($O377,Parámetros!$B$4:$H$25,5,0)</f>
        <v>1200</v>
      </c>
      <c r="AG377" s="33" t="n">
        <f aca="false">VLOOKUP($O377,Parámetros!$B$4:$H$25,6,0)</f>
        <v>381000</v>
      </c>
      <c r="AH377" s="33" t="n">
        <f aca="false">VLOOKUP($O377,Parámetros!$B$4:$H$25,7,0)</f>
        <v>1500000000</v>
      </c>
      <c r="AI377" s="2" t="n">
        <v>2.98030327868852</v>
      </c>
      <c r="AJ377" s="2" t="n">
        <v>1.362E-005</v>
      </c>
      <c r="AK377" s="34" t="n">
        <f aca="false">AD377*V377/1000000000</f>
        <v>4.06627069622213E-005</v>
      </c>
      <c r="AL377" s="34" t="n">
        <f aca="false">AE377*V377/1000000000</f>
        <v>0.0038307658517326</v>
      </c>
      <c r="AM377" s="34" t="n">
        <f aca="false">AF377*V377/1000000000</f>
        <v>2.03313534811106E-006</v>
      </c>
      <c r="AN377" s="34" t="n">
        <f aca="false">AG377*V377/1000000000</f>
        <v>0.000645520473025263</v>
      </c>
      <c r="AO377" s="34" t="n">
        <f aca="false">AH377*V377/1000000000</f>
        <v>2.54141918513883</v>
      </c>
      <c r="AP377" s="35" t="n">
        <f aca="false">AJ377*AI377*EXP(P377*4)</f>
        <v>4.12908128890735E-005</v>
      </c>
      <c r="AQ377" s="36" t="n">
        <f aca="false">AK377/W377</f>
        <v>1.11404676608825E-007</v>
      </c>
      <c r="AR377" s="37" t="n">
        <f aca="false">AL377/W377</f>
        <v>1.04952489088564E-005</v>
      </c>
      <c r="AS377" s="37" t="n">
        <f aca="false">AM377/W377</f>
        <v>5.57023383044127E-009</v>
      </c>
      <c r="AT377" s="37" t="n">
        <f aca="false">AN377/W377</f>
        <v>1.7685492411651E-006</v>
      </c>
      <c r="AU377" s="37" t="n">
        <f aca="false">AO377/W377</f>
        <v>0.00696279228805159</v>
      </c>
      <c r="AV377" s="49" t="n">
        <f aca="false">AP377/W377</f>
        <v>1.13125514764585E-007</v>
      </c>
      <c r="AW377" s="39" t="n">
        <f aca="false">AK377*1000000</f>
        <v>40.6627069622213</v>
      </c>
      <c r="AX377" s="40" t="n">
        <f aca="false">AL377*1000000</f>
        <v>3830.7658517326</v>
      </c>
      <c r="AY377" s="40" t="n">
        <f aca="false">AM377*1000000</f>
        <v>2.03313534811106</v>
      </c>
      <c r="AZ377" s="40" t="n">
        <f aca="false">AN377*1000000</f>
        <v>645.520473025263</v>
      </c>
      <c r="BA377" s="40" t="n">
        <f aca="false">AO377*1000000</f>
        <v>2541419.18513883</v>
      </c>
      <c r="BB377" s="41" t="n">
        <f aca="false">AP377*1000000</f>
        <v>41.2908128890735</v>
      </c>
      <c r="BC377" s="39" t="n">
        <f aca="false">AQ377*1000000</f>
        <v>0.111404676608825</v>
      </c>
      <c r="BD377" s="40" t="n">
        <f aca="false">AR377*1000000</f>
        <v>10.4952489088564</v>
      </c>
      <c r="BE377" s="40" t="n">
        <f aca="false">AS377*1000000</f>
        <v>0.00557023383044127</v>
      </c>
      <c r="BF377" s="40" t="n">
        <f aca="false">AT377*1000000</f>
        <v>1.7685492411651</v>
      </c>
      <c r="BG377" s="40" t="n">
        <f aca="false">AU377*1000000</f>
        <v>6962.79228805159</v>
      </c>
      <c r="BH377" s="41" t="n">
        <f aca="false">AV377*1000000</f>
        <v>0.113125514764585</v>
      </c>
      <c r="BI377" s="0" t="n">
        <v>0.1</v>
      </c>
      <c r="BJ377" s="0" t="n">
        <f aca="false">R377*BI377</f>
        <v>0.169427945675922</v>
      </c>
      <c r="BK377" s="0" t="n">
        <v>0.1</v>
      </c>
      <c r="BL377" s="0" t="n">
        <f aca="false">AI377*BK377</f>
        <v>0.298030327868852</v>
      </c>
      <c r="BM377" s="45" t="n">
        <v>0</v>
      </c>
      <c r="BN377" s="45" t="n">
        <v>0</v>
      </c>
      <c r="BO377" s="45" t="n">
        <v>0</v>
      </c>
      <c r="BP377" s="45" t="n">
        <v>0</v>
      </c>
      <c r="BQ377" s="45" t="n">
        <v>0</v>
      </c>
      <c r="BR377" s="0" t="n">
        <f aca="false">AJ377*0.1</f>
        <v>1.362E-006</v>
      </c>
      <c r="BS377" s="0" t="n">
        <f aca="false">((((BJ377/R377)^2)+((BM377/AD377)^2))^(1/2))*AK377</f>
        <v>4.06627069622213E-006</v>
      </c>
      <c r="BT377" s="0" t="n">
        <f aca="false">((((BJ377/R377)^2)+((BN377/AE377)^2))^(1/2))*AL377</f>
        <v>0.00038307658517326</v>
      </c>
      <c r="BU377" s="0" t="n">
        <f aca="false">((((BJ377/R377)^2)+((BO377/AF377)^2))^(1/2))*AM377</f>
        <v>2.03313534811106E-007</v>
      </c>
      <c r="BV377" s="0" t="n">
        <f aca="false">((((BJ377/R377)^2)+((BP377/AG377)^2))^(1/2))*AN377</f>
        <v>6.45520473025263E-005</v>
      </c>
      <c r="BW377" s="0" t="n">
        <f aca="false">((((BJ377/R377)^2)+((BQ377/AH377)^2))^(1/2))*AO377</f>
        <v>0.254141918513883</v>
      </c>
      <c r="BX377" s="46" t="n">
        <f aca="false">((((BL377/AI377)^2)+((BR377/AJ377)^2))^(1/2))*AP377</f>
        <v>5.83940275891375E-006</v>
      </c>
    </row>
    <row r="378" customFormat="false" ht="30" hidden="false" customHeight="true" outlineLevel="0" collapsed="false">
      <c r="A378" s="24" t="n">
        <v>4.60633922971014</v>
      </c>
      <c r="B378" s="24" t="n">
        <v>-74.0992178369281</v>
      </c>
      <c r="C378" s="47" t="n">
        <v>29</v>
      </c>
      <c r="D378" s="47" t="n">
        <v>25</v>
      </c>
      <c r="E378" s="47" t="n">
        <v>2318</v>
      </c>
      <c r="F378" s="27" t="s">
        <v>963</v>
      </c>
      <c r="G378" s="28" t="s">
        <v>964</v>
      </c>
      <c r="H378" s="27" t="s">
        <v>965</v>
      </c>
      <c r="I378" s="28" t="s">
        <v>155</v>
      </c>
      <c r="J378" s="28" t="s">
        <v>65</v>
      </c>
      <c r="K378" s="28" t="n">
        <v>40</v>
      </c>
      <c r="L378" s="28"/>
      <c r="M378" s="28" t="n">
        <v>1994</v>
      </c>
      <c r="N378" s="29" t="s">
        <v>67</v>
      </c>
      <c r="O378" s="29" t="s">
        <v>68</v>
      </c>
      <c r="P378" s="30" t="n">
        <v>-0.0848513586021754</v>
      </c>
      <c r="Q378" s="31" t="n">
        <v>35100</v>
      </c>
      <c r="R378" s="31" t="n">
        <v>24997.9968601286</v>
      </c>
      <c r="S378" s="29" t="s">
        <v>69</v>
      </c>
      <c r="T378" s="29"/>
      <c r="U378" s="29"/>
      <c r="V378" s="48" t="n">
        <f aca="false">IF(S378="m3_año",R378,IF(OR(O378="CG1",O378="CG3",O378="HG2"),T378,R378))</f>
        <v>24997.9968601286</v>
      </c>
      <c r="W378" s="28" t="n">
        <v>365</v>
      </c>
      <c r="X378" s="32"/>
      <c r="Y378" s="28"/>
      <c r="Z378" s="28" t="n">
        <v>8760</v>
      </c>
      <c r="AA378" s="32" t="s">
        <v>966</v>
      </c>
      <c r="AB378" s="32" t="s">
        <v>967</v>
      </c>
      <c r="AC378" s="33" t="s">
        <v>72</v>
      </c>
      <c r="AD378" s="33" t="n">
        <f aca="false">VLOOKUP($O378,Parámetros!$B$4:$H$25,3,0)</f>
        <v>46.3856216091623</v>
      </c>
      <c r="AE378" s="33" t="n">
        <f aca="false">VLOOKUP($O378,Parámetros!$B$4:$H$25,4,0)</f>
        <v>1074.85364414012</v>
      </c>
      <c r="AF378" s="33" t="n">
        <f aca="false">VLOOKUP($O378,Parámetros!$B$4:$H$25,5,0)</f>
        <v>5.41099102083891</v>
      </c>
      <c r="AG378" s="33" t="n">
        <f aca="false">VLOOKUP($O378,Parámetros!$B$4:$H$25,6,0)</f>
        <v>1344</v>
      </c>
      <c r="AH378" s="33" t="n">
        <f aca="false">VLOOKUP($O378,Parámetros!$B$4:$H$25,7,0)</f>
        <v>1920000</v>
      </c>
      <c r="AI378" s="2" t="n">
        <v>30259</v>
      </c>
      <c r="AJ378" s="2" t="n">
        <v>7.6726E-006</v>
      </c>
      <c r="AK378" s="34" t="n">
        <f aca="false">AD378*V378/1000000000</f>
        <v>0.00115954762334095</v>
      </c>
      <c r="AL378" s="34" t="n">
        <f aca="false">AE378*V378/1000000000</f>
        <v>0.0268691880213125</v>
      </c>
      <c r="AM378" s="34" t="n">
        <f aca="false">AF378*V378/1000000000</f>
        <v>0.000135263936549115</v>
      </c>
      <c r="AN378" s="34" t="n">
        <f aca="false">AG378*V378/1000000000</f>
        <v>0.0335973077800128</v>
      </c>
      <c r="AO378" s="34" t="n">
        <f aca="false">AH378*V378/1000000000</f>
        <v>47.9961539714469</v>
      </c>
      <c r="AP378" s="35" t="n">
        <f aca="false">AJ378*AI378*EXP(P378*4)</f>
        <v>0.165346581926619</v>
      </c>
      <c r="AQ378" s="36" t="n">
        <f aca="false">AK378/W378</f>
        <v>3.17684280367384E-006</v>
      </c>
      <c r="AR378" s="37" t="n">
        <f aca="false">AL378/W378</f>
        <v>7.36142137570205E-005</v>
      </c>
      <c r="AS378" s="37" t="n">
        <f aca="false">AM378/W378</f>
        <v>3.70586127531822E-007</v>
      </c>
      <c r="AT378" s="37" t="n">
        <f aca="false">AN378/W378</f>
        <v>9.20474185753776E-005</v>
      </c>
      <c r="AU378" s="37" t="n">
        <f aca="false">AO378/W378</f>
        <v>0.131496312250539</v>
      </c>
      <c r="AV378" s="49" t="n">
        <f aca="false">AP378/W378</f>
        <v>0.000453004334045531</v>
      </c>
      <c r="AW378" s="39" t="n">
        <f aca="false">AK378*1000000</f>
        <v>1159.54762334095</v>
      </c>
      <c r="AX378" s="40" t="n">
        <f aca="false">AL378*1000000</f>
        <v>26869.1880213125</v>
      </c>
      <c r="AY378" s="40" t="n">
        <f aca="false">AM378*1000000</f>
        <v>135.263936549115</v>
      </c>
      <c r="AZ378" s="40" t="n">
        <f aca="false">AN378*1000000</f>
        <v>33597.3077800128</v>
      </c>
      <c r="BA378" s="40" t="n">
        <f aca="false">AO378*1000000</f>
        <v>47996153.9714469</v>
      </c>
      <c r="BB378" s="41" t="n">
        <f aca="false">AP378*1000000</f>
        <v>165346.581926619</v>
      </c>
      <c r="BC378" s="39" t="n">
        <f aca="false">AQ378*1000000</f>
        <v>3.17684280367384</v>
      </c>
      <c r="BD378" s="40" t="n">
        <f aca="false">AR378*1000000</f>
        <v>73.6142137570206</v>
      </c>
      <c r="BE378" s="40" t="n">
        <f aca="false">AS378*1000000</f>
        <v>0.370586127531822</v>
      </c>
      <c r="BF378" s="40" t="n">
        <f aca="false">AT378*1000000</f>
        <v>92.0474185753777</v>
      </c>
      <c r="BG378" s="40" t="n">
        <f aca="false">AU378*1000000</f>
        <v>131496.312250539</v>
      </c>
      <c r="BH378" s="41" t="n">
        <f aca="false">AV378*1000000</f>
        <v>453.004334045531</v>
      </c>
      <c r="BI378" s="0" t="n">
        <v>0.1</v>
      </c>
      <c r="BJ378" s="0" t="n">
        <f aca="false">R378*BI378</f>
        <v>2499.79968601286</v>
      </c>
      <c r="BK378" s="0" t="n">
        <v>0.1</v>
      </c>
      <c r="BL378" s="0" t="n">
        <f aca="false">AI378*BK378</f>
        <v>3025.9</v>
      </c>
      <c r="BM378" s="45" t="n">
        <v>17.6498016718255</v>
      </c>
      <c r="BN378" s="45" t="n">
        <v>910.91550745518</v>
      </c>
      <c r="BO378" s="45" t="n">
        <v>5.31099102083891</v>
      </c>
      <c r="BP378" s="45" t="n">
        <v>537.6</v>
      </c>
      <c r="BQ378" s="45" t="n">
        <v>384000</v>
      </c>
      <c r="BR378" s="0" t="n">
        <f aca="false">AJ378*0.1</f>
        <v>7.6726E-007</v>
      </c>
      <c r="BS378" s="0" t="n">
        <f aca="false">((((BJ378/R378)^2)+((BM378/AD378)^2))^(1/2))*AK378</f>
        <v>0.000456192387717432</v>
      </c>
      <c r="BT378" s="0" t="n">
        <f aca="false">((((BJ378/R378)^2)+((BN378/AE378)^2))^(1/2))*AL378</f>
        <v>0.0229290392860437</v>
      </c>
      <c r="BU378" s="0" t="n">
        <f aca="false">((((BJ378/R378)^2)+((BO378/AF378)^2))^(1/2))*AM378</f>
        <v>0.000133451411990702</v>
      </c>
      <c r="BV378" s="0" t="n">
        <f aca="false">((((BJ378/R378)^2)+((BP378/AG378)^2))^(1/2))*AN378</f>
        <v>0.0138525248713379</v>
      </c>
      <c r="BW378" s="0" t="n">
        <f aca="false">((((BJ378/R378)^2)+((BQ378/AH378)^2))^(1/2))*AO378</f>
        <v>10.7322662938702</v>
      </c>
      <c r="BX378" s="46" t="n">
        <f aca="false">((((BL378/AI378)^2)+((BR378/AJ378)^2))^(1/2))*AP378</f>
        <v>0.0233835378652658</v>
      </c>
    </row>
    <row r="379" customFormat="false" ht="30" hidden="false" customHeight="true" outlineLevel="0" collapsed="false">
      <c r="A379" s="24" t="n">
        <v>4.60686874043827</v>
      </c>
      <c r="B379" s="24" t="n">
        <v>-74.1000786080332</v>
      </c>
      <c r="C379" s="47" t="n">
        <v>29</v>
      </c>
      <c r="D379" s="47" t="n">
        <v>25</v>
      </c>
      <c r="E379" s="47" t="n">
        <v>2318</v>
      </c>
      <c r="F379" s="27" t="s">
        <v>968</v>
      </c>
      <c r="G379" s="28" t="s">
        <v>969</v>
      </c>
      <c r="H379" s="27" t="s">
        <v>970</v>
      </c>
      <c r="I379" s="28" t="s">
        <v>155</v>
      </c>
      <c r="J379" s="28" t="s">
        <v>76</v>
      </c>
      <c r="K379" s="28" t="n">
        <v>2305.8</v>
      </c>
      <c r="L379" s="28"/>
      <c r="M379" s="28" t="n">
        <v>2007</v>
      </c>
      <c r="N379" s="29" t="s">
        <v>67</v>
      </c>
      <c r="O379" s="29" t="s">
        <v>145</v>
      </c>
      <c r="P379" s="56" t="n">
        <v>0.00426891489573758</v>
      </c>
      <c r="Q379" s="31" t="n">
        <v>13268.3</v>
      </c>
      <c r="R379" s="31" t="n">
        <v>13496.810404625</v>
      </c>
      <c r="S379" s="29" t="s">
        <v>69</v>
      </c>
      <c r="T379" s="29"/>
      <c r="U379" s="29"/>
      <c r="V379" s="48" t="n">
        <f aca="false">IF(S379="m3_año",R379,IF(OR(O379="CG1",O379="CG3",O379="HG2"),T379,R379))</f>
        <v>13496.810404625</v>
      </c>
      <c r="W379" s="28" t="n">
        <v>365</v>
      </c>
      <c r="X379" s="32" t="s">
        <v>98</v>
      </c>
      <c r="Y379" s="28"/>
      <c r="Z379" s="28" t="n">
        <v>2920</v>
      </c>
      <c r="AA379" s="32" t="s">
        <v>971</v>
      </c>
      <c r="AB379" s="32" t="s">
        <v>972</v>
      </c>
      <c r="AC379" s="33" t="s">
        <v>72</v>
      </c>
      <c r="AD379" s="33" t="n">
        <f aca="false">VLOOKUP($O379,Parámetros!$B$4:$H$25,3,0)</f>
        <v>196.356974196937</v>
      </c>
      <c r="AE379" s="33" t="n">
        <f aca="false">VLOOKUP($O379,Parámetros!$B$4:$H$25,4,0)</f>
        <v>1220.72799074218</v>
      </c>
      <c r="AF379" s="33" t="n">
        <f aca="false">VLOOKUP($O379,Parámetros!$B$4:$H$25,5,0)</f>
        <v>69.6558973259153</v>
      </c>
      <c r="AG379" s="33" t="n">
        <f aca="false">VLOOKUP($O379,Parámetros!$B$4:$H$25,6,0)</f>
        <v>640</v>
      </c>
      <c r="AH379" s="33" t="n">
        <f aca="false">VLOOKUP($O379,Parámetros!$B$4:$H$25,7,0)</f>
        <v>1920000</v>
      </c>
      <c r="AI379" s="51" t="n">
        <f aca="false">Q379</f>
        <v>13268.3</v>
      </c>
      <c r="AJ379" s="52" t="n">
        <v>8.8E-008</v>
      </c>
      <c r="AK379" s="34" t="n">
        <f aca="false">AD379*V379/1000000000</f>
        <v>0.0026501928523619</v>
      </c>
      <c r="AL379" s="34" t="n">
        <f aca="false">AE379*V379/1000000000</f>
        <v>0.016475934246666</v>
      </c>
      <c r="AM379" s="34" t="n">
        <f aca="false">AF379*V379/1000000000</f>
        <v>0.000940132439771904</v>
      </c>
      <c r="AN379" s="34" t="n">
        <f aca="false">AG379*V379/1000000000</f>
        <v>0.00863795865896</v>
      </c>
      <c r="AO379" s="34" t="n">
        <f aca="false">AH379*V379/1000000000</f>
        <v>25.91387597688</v>
      </c>
      <c r="AP379" s="35" t="n">
        <f aca="false">AJ379*AI379*EXP(P379*4)</f>
        <v>0.001187719315607</v>
      </c>
      <c r="AQ379" s="36" t="n">
        <f aca="false">AK379/W379</f>
        <v>7.26080233523809E-006</v>
      </c>
      <c r="AR379" s="37" t="n">
        <f aca="false">AL379/W379</f>
        <v>4.51395458812768E-005</v>
      </c>
      <c r="AS379" s="37" t="n">
        <f aca="false">AM379/W379</f>
        <v>2.57570531444357E-006</v>
      </c>
      <c r="AT379" s="37" t="n">
        <f aca="false">AN379/W379</f>
        <v>2.36656401615342E-005</v>
      </c>
      <c r="AU379" s="37" t="n">
        <f aca="false">AO379/W379</f>
        <v>0.0709969204846027</v>
      </c>
      <c r="AV379" s="49" t="n">
        <f aca="false">AP379/W379</f>
        <v>3.25402552221095E-006</v>
      </c>
      <c r="AW379" s="39" t="n">
        <f aca="false">AK379*1000000</f>
        <v>2650.1928523619</v>
      </c>
      <c r="AX379" s="40" t="n">
        <f aca="false">AL379*1000000</f>
        <v>16475.934246666</v>
      </c>
      <c r="AY379" s="40" t="n">
        <f aca="false">AM379*1000000</f>
        <v>940.132439771904</v>
      </c>
      <c r="AZ379" s="40" t="n">
        <f aca="false">AN379*1000000</f>
        <v>8637.95865896</v>
      </c>
      <c r="BA379" s="40" t="n">
        <f aca="false">AO379*1000000</f>
        <v>25913875.97688</v>
      </c>
      <c r="BB379" s="41" t="n">
        <f aca="false">AP379*1000000</f>
        <v>1187.719315607</v>
      </c>
      <c r="BC379" s="39" t="n">
        <f aca="false">AQ379*1000000</f>
        <v>7.26080233523809</v>
      </c>
      <c r="BD379" s="40" t="n">
        <f aca="false">AR379*1000000</f>
        <v>45.1395458812768</v>
      </c>
      <c r="BE379" s="40" t="n">
        <f aca="false">AS379*1000000</f>
        <v>2.57570531444357</v>
      </c>
      <c r="BF379" s="40" t="n">
        <f aca="false">AT379*1000000</f>
        <v>23.6656401615342</v>
      </c>
      <c r="BG379" s="40" t="n">
        <f aca="false">AU379*1000000</f>
        <v>70996.9204846027</v>
      </c>
      <c r="BH379" s="41" t="n">
        <f aca="false">AV379*1000000</f>
        <v>3.25402552221095</v>
      </c>
      <c r="BI379" s="0" t="n">
        <v>0.1</v>
      </c>
      <c r="BJ379" s="0" t="n">
        <f aca="false">R379*BI379</f>
        <v>1349.6810404625</v>
      </c>
      <c r="BK379" s="0" t="n">
        <v>0.1</v>
      </c>
      <c r="BL379" s="0" t="n">
        <f aca="false">AI379*BK379</f>
        <v>1326.83</v>
      </c>
      <c r="BM379" s="45" t="n">
        <v>187.562005220738</v>
      </c>
      <c r="BN379" s="45" t="n">
        <v>1012.03746873145</v>
      </c>
      <c r="BO379" s="45" t="n">
        <v>69.5558973259153</v>
      </c>
      <c r="BP379" s="45" t="n">
        <v>256</v>
      </c>
      <c r="BQ379" s="45" t="n">
        <v>384000</v>
      </c>
      <c r="BR379" s="0" t="n">
        <f aca="false">AJ379*0.1</f>
        <v>8.8E-009</v>
      </c>
      <c r="BS379" s="0" t="n">
        <f aca="false">((((BJ379/R379)^2)+((BM379/AD379)^2))^(1/2))*AK379</f>
        <v>0.00254532333612749</v>
      </c>
      <c r="BT379" s="0" t="n">
        <f aca="false">((((BJ379/R379)^2)+((BN379/AE379)^2))^(1/2))*AL379</f>
        <v>0.0137582860540275</v>
      </c>
      <c r="BU379" s="0" t="n">
        <f aca="false">((((BJ379/R379)^2)+((BO379/AF379)^2))^(1/2))*AM379</f>
        <v>0.000943478435436937</v>
      </c>
      <c r="BV379" s="0" t="n">
        <f aca="false">((((BJ379/R379)^2)+((BP379/AG379)^2))^(1/2))*AN379</f>
        <v>0.00356152159406108</v>
      </c>
      <c r="BW379" s="0" t="n">
        <f aca="false">((((BJ379/R379)^2)+((BQ379/AH379)^2))^(1/2))*AO379</f>
        <v>5.79451882448025</v>
      </c>
      <c r="BX379" s="46" t="n">
        <f aca="false">((((BL379/AI379)^2)+((BR379/AJ379)^2))^(1/2))*AP379</f>
        <v>0.00016796887644239</v>
      </c>
    </row>
    <row r="380" customFormat="false" ht="30" hidden="false" customHeight="true" outlineLevel="0" collapsed="false">
      <c r="A380" s="24" t="n">
        <v>4.60666043611152</v>
      </c>
      <c r="B380" s="24" t="n">
        <v>-74.098917442745</v>
      </c>
      <c r="C380" s="47" t="n">
        <v>29</v>
      </c>
      <c r="D380" s="47" t="n">
        <v>25</v>
      </c>
      <c r="E380" s="47" t="n">
        <v>2318</v>
      </c>
      <c r="F380" s="27" t="s">
        <v>973</v>
      </c>
      <c r="G380" s="28" t="s">
        <v>974</v>
      </c>
      <c r="H380" s="27" t="s">
        <v>975</v>
      </c>
      <c r="I380" s="28" t="s">
        <v>155</v>
      </c>
      <c r="J380" s="28" t="s">
        <v>76</v>
      </c>
      <c r="K380" s="28" t="n">
        <v>2</v>
      </c>
      <c r="L380" s="28"/>
      <c r="M380" s="28" t="n">
        <v>2007</v>
      </c>
      <c r="N380" s="29" t="s">
        <v>124</v>
      </c>
      <c r="O380" s="29" t="s">
        <v>645</v>
      </c>
      <c r="P380" s="50" t="n">
        <v>0.0119278052318739</v>
      </c>
      <c r="Q380" s="31" t="n">
        <v>14.7632206533671</v>
      </c>
      <c r="R380" s="31" t="n">
        <v>15.4846655945033</v>
      </c>
      <c r="S380" s="4" t="s">
        <v>69</v>
      </c>
      <c r="T380" s="4"/>
      <c r="U380" s="4"/>
      <c r="V380" s="48" t="n">
        <f aca="false">IF(S380="m3_año",R380,IF(OR(O380="CG1",O380="CG3",O380="HG2"),T380,R380))</f>
        <v>15.4846655945033</v>
      </c>
      <c r="W380" s="28" t="n">
        <v>365</v>
      </c>
      <c r="X380" s="32"/>
      <c r="Y380" s="28"/>
      <c r="Z380" s="28" t="n">
        <v>0</v>
      </c>
      <c r="AA380" s="32" t="s">
        <v>976</v>
      </c>
      <c r="AB380" s="32" t="s">
        <v>977</v>
      </c>
      <c r="AC380" s="33" t="s">
        <v>72</v>
      </c>
      <c r="AD380" s="33" t="n">
        <f aca="false">VLOOKUP($O380,Parámetros!$B$4:$H$25,3,0)</f>
        <v>476000</v>
      </c>
      <c r="AE380" s="33" t="n">
        <f aca="false">VLOOKUP($O380,Parámetros!$B$4:$H$25,4,0)</f>
        <v>2142000</v>
      </c>
      <c r="AF380" s="33" t="n">
        <f aca="false">VLOOKUP($O380,Parámetros!$B$4:$H$25,5,0)</f>
        <v>1704000</v>
      </c>
      <c r="AG380" s="33" t="n">
        <f aca="false">VLOOKUP($O380,Parámetros!$B$4:$H$25,6,0)</f>
        <v>595000</v>
      </c>
      <c r="AH380" s="33" t="n">
        <f aca="false">VLOOKUP($O380,Parámetros!$B$4:$H$25,7,0)</f>
        <v>2676000000</v>
      </c>
      <c r="AI380" s="2" t="n">
        <v>8608.38414634146</v>
      </c>
      <c r="AJ380" s="2" t="n">
        <v>1.0442E-008</v>
      </c>
      <c r="AK380" s="34" t="n">
        <f aca="false">AD380*V380/1000000000</f>
        <v>0.00737070082298357</v>
      </c>
      <c r="AL380" s="34" t="n">
        <f aca="false">AE380*V380/1000000000</f>
        <v>0.0331681537034261</v>
      </c>
      <c r="AM380" s="34" t="n">
        <f aca="false">AF380*V380/1000000000</f>
        <v>0.0263858701730336</v>
      </c>
      <c r="AN380" s="34" t="n">
        <f aca="false">AG380*V380/1000000000</f>
        <v>0.00921337602872946</v>
      </c>
      <c r="AO380" s="34" t="n">
        <f aca="false">AH380*V380/1000000000</f>
        <v>41.4369651308908</v>
      </c>
      <c r="AP380" s="35" t="n">
        <f aca="false">AJ380*AI380*EXP(P380*4)</f>
        <v>9.42814054365594E-005</v>
      </c>
      <c r="AQ380" s="36" t="n">
        <f aca="false">AK380/W380</f>
        <v>2.01937008848865E-005</v>
      </c>
      <c r="AR380" s="37" t="n">
        <f aca="false">AL380/W380</f>
        <v>9.08716539819892E-005</v>
      </c>
      <c r="AS380" s="37" t="n">
        <f aca="false">AM380/W380</f>
        <v>7.22900552685853E-005</v>
      </c>
      <c r="AT380" s="37" t="n">
        <f aca="false">AN380/W380</f>
        <v>2.52421261061081E-005</v>
      </c>
      <c r="AU380" s="37" t="n">
        <f aca="false">AO380/W380</f>
        <v>0.113525931865454</v>
      </c>
      <c r="AV380" s="49" t="n">
        <f aca="false">AP380/W380</f>
        <v>2.58305220374135E-007</v>
      </c>
      <c r="AW380" s="39" t="n">
        <f aca="false">AK380*1000000</f>
        <v>7370.70082298357</v>
      </c>
      <c r="AX380" s="40" t="n">
        <f aca="false">AL380*1000000</f>
        <v>33168.1537034261</v>
      </c>
      <c r="AY380" s="40" t="n">
        <f aca="false">AM380*1000000</f>
        <v>26385.8701730336</v>
      </c>
      <c r="AZ380" s="40" t="n">
        <f aca="false">AN380*1000000</f>
        <v>9213.37602872947</v>
      </c>
      <c r="BA380" s="40" t="n">
        <f aca="false">AO380*1000000</f>
        <v>41436965.1308908</v>
      </c>
      <c r="BB380" s="41" t="n">
        <f aca="false">AP380*1000000</f>
        <v>94.2814054365595</v>
      </c>
      <c r="BC380" s="39" t="n">
        <f aca="false">AQ380*1000000</f>
        <v>20.1937008848865</v>
      </c>
      <c r="BD380" s="40" t="n">
        <f aca="false">AR380*1000000</f>
        <v>90.8716539819892</v>
      </c>
      <c r="BE380" s="40" t="n">
        <f aca="false">AS380*1000000</f>
        <v>72.2900552685853</v>
      </c>
      <c r="BF380" s="40" t="n">
        <f aca="false">AT380*1000000</f>
        <v>25.2421261061081</v>
      </c>
      <c r="BG380" s="40" t="n">
        <f aca="false">AU380*1000000</f>
        <v>113525.931865454</v>
      </c>
      <c r="BH380" s="41" t="n">
        <f aca="false">AV380*1000000</f>
        <v>0.258305220374135</v>
      </c>
      <c r="BI380" s="0" t="n">
        <v>0.1</v>
      </c>
      <c r="BJ380" s="0" t="n">
        <f aca="false">R380*BI380</f>
        <v>1.54846655945033</v>
      </c>
      <c r="BK380" s="0" t="n">
        <v>0.1</v>
      </c>
      <c r="BL380" s="0" t="n">
        <f aca="false">AI380*BK380</f>
        <v>860.838414634146</v>
      </c>
      <c r="BM380" s="45" t="n">
        <v>190400</v>
      </c>
      <c r="BN380" s="45" t="n">
        <v>428400</v>
      </c>
      <c r="BO380" s="45" t="n">
        <v>340800</v>
      </c>
      <c r="BP380" s="45" t="n">
        <v>119000</v>
      </c>
      <c r="BQ380" s="45" t="n">
        <v>1070400000</v>
      </c>
      <c r="BR380" s="0" t="n">
        <f aca="false">AJ380*0.1</f>
        <v>1.0442E-009</v>
      </c>
      <c r="BS380" s="0" t="n">
        <f aca="false">((((BJ380/R380)^2)+((BM380/AD380)^2))^(1/2))*AK380</f>
        <v>0.00303901780279883</v>
      </c>
      <c r="BT380" s="0" t="n">
        <f aca="false">((((BJ380/R380)^2)+((BN380/AE380)^2))^(1/2))*AL380</f>
        <v>0.00741662463690221</v>
      </c>
      <c r="BU380" s="0" t="n">
        <f aca="false">((((BJ380/R380)^2)+((BO380/AF380)^2))^(1/2))*AM380</f>
        <v>0.00590005993523873</v>
      </c>
      <c r="BV380" s="0" t="n">
        <f aca="false">((((BJ380/R380)^2)+((BP380/AG380)^2))^(1/2))*AN380</f>
        <v>0.00206017351025061</v>
      </c>
      <c r="BW380" s="0" t="n">
        <f aca="false">((((BJ380/R380)^2)+((BQ380/AH380)^2))^(1/2))*AO380</f>
        <v>17.0848984039699</v>
      </c>
      <c r="BX380" s="46" t="n">
        <f aca="false">((((BL380/AI380)^2)+((BR380/AJ380)^2))^(1/2))*AP380</f>
        <v>1.33334042247979E-005</v>
      </c>
    </row>
    <row r="381" customFormat="false" ht="15" hidden="false" customHeight="true" outlineLevel="0" collapsed="false">
      <c r="A381" s="24" t="n">
        <v>4.620007888823</v>
      </c>
      <c r="B381" s="24" t="n">
        <v>-74.0924838096771</v>
      </c>
      <c r="C381" s="47" t="n">
        <v>30</v>
      </c>
      <c r="D381" s="47" t="n">
        <v>26</v>
      </c>
      <c r="E381" s="47" t="n">
        <v>2332</v>
      </c>
      <c r="F381" s="27" t="s">
        <v>978</v>
      </c>
      <c r="G381" s="28" t="s">
        <v>979</v>
      </c>
      <c r="H381" s="27" t="s">
        <v>980</v>
      </c>
      <c r="I381" s="28" t="s">
        <v>155</v>
      </c>
      <c r="J381" s="28" t="s">
        <v>65</v>
      </c>
      <c r="K381" s="28" t="n">
        <v>100</v>
      </c>
      <c r="L381" s="28"/>
      <c r="M381" s="28" t="n">
        <v>1993</v>
      </c>
      <c r="N381" s="29" t="s">
        <v>67</v>
      </c>
      <c r="O381" s="29" t="s">
        <v>68</v>
      </c>
      <c r="P381" s="56" t="n">
        <v>0.00426891489573758</v>
      </c>
      <c r="Q381" s="31" t="n">
        <v>262597.125</v>
      </c>
      <c r="R381" s="31" t="n">
        <v>267119.64674635</v>
      </c>
      <c r="S381" s="29" t="s">
        <v>69</v>
      </c>
      <c r="T381" s="29"/>
      <c r="U381" s="29"/>
      <c r="V381" s="48" t="n">
        <f aca="false">IF(S381="m3_año",R381,IF(OR(O381="CG1",O381="CG3",O381="HG2"),T381,R381))</f>
        <v>267119.64674635</v>
      </c>
      <c r="W381" s="28" t="n">
        <v>365</v>
      </c>
      <c r="X381" s="32"/>
      <c r="Y381" s="28"/>
      <c r="Z381" s="28" t="n">
        <v>8760</v>
      </c>
      <c r="AA381" s="32" t="s">
        <v>981</v>
      </c>
      <c r="AB381" s="32"/>
      <c r="AC381" s="33" t="s">
        <v>72</v>
      </c>
      <c r="AD381" s="33" t="n">
        <f aca="false">VLOOKUP($O381,Parámetros!$B$4:$H$25,3,0)</f>
        <v>46.3856216091623</v>
      </c>
      <c r="AE381" s="33" t="n">
        <f aca="false">VLOOKUP($O381,Parámetros!$B$4:$H$25,4,0)</f>
        <v>1074.85364414012</v>
      </c>
      <c r="AF381" s="33" t="n">
        <f aca="false">VLOOKUP($O381,Parámetros!$B$4:$H$25,5,0)</f>
        <v>5.41099102083891</v>
      </c>
      <c r="AG381" s="33" t="n">
        <f aca="false">VLOOKUP($O381,Parámetros!$B$4:$H$25,6,0)</f>
        <v>1344</v>
      </c>
      <c r="AH381" s="33" t="n">
        <f aca="false">VLOOKUP($O381,Parámetros!$B$4:$H$25,7,0)</f>
        <v>1920000</v>
      </c>
      <c r="AI381" s="51" t="n">
        <v>262597.125</v>
      </c>
      <c r="AJ381" s="52" t="n">
        <v>8.8E-008</v>
      </c>
      <c r="AK381" s="34" t="n">
        <f aca="false">AD381*V381/1000000000</f>
        <v>0.0123905108583493</v>
      </c>
      <c r="AL381" s="34" t="n">
        <f aca="false">AE381*V381/1000000000</f>
        <v>0.287114525726736</v>
      </c>
      <c r="AM381" s="34" t="n">
        <f aca="false">AF381*V381/1000000000</f>
        <v>0.00144538201003416</v>
      </c>
      <c r="AN381" s="34" t="n">
        <f aca="false">AG381*V381/1000000000</f>
        <v>0.359008805227094</v>
      </c>
      <c r="AO381" s="34" t="n">
        <f aca="false">AH381*V381/1000000000</f>
        <v>512.869721752992</v>
      </c>
      <c r="AP381" s="35" t="n">
        <f aca="false">AJ381*AI381*EXP(P381*4)</f>
        <v>0.0235065289136788</v>
      </c>
      <c r="AQ381" s="36" t="n">
        <f aca="false">AK381/W381</f>
        <v>3.39466050913679E-005</v>
      </c>
      <c r="AR381" s="37" t="n">
        <f aca="false">AL381/W381</f>
        <v>0.000786615138977358</v>
      </c>
      <c r="AS381" s="37" t="n">
        <f aca="false">AM381/W381</f>
        <v>3.95995071242236E-006</v>
      </c>
      <c r="AT381" s="37" t="n">
        <f aca="false">AN381/W381</f>
        <v>0.000983585767745464</v>
      </c>
      <c r="AU381" s="37" t="n">
        <f aca="false">AO381/W381</f>
        <v>1.40512252535066</v>
      </c>
      <c r="AV381" s="49" t="n">
        <f aca="false">AP381/W381</f>
        <v>6.44014490785721E-005</v>
      </c>
      <c r="AW381" s="39" t="n">
        <f aca="false">AK381*1000000</f>
        <v>12390.5108583493</v>
      </c>
      <c r="AX381" s="40" t="n">
        <f aca="false">AL381*1000000</f>
        <v>287114.525726736</v>
      </c>
      <c r="AY381" s="40" t="n">
        <f aca="false">AM381*1000000</f>
        <v>1445.38201003416</v>
      </c>
      <c r="AZ381" s="40" t="n">
        <f aca="false">AN381*1000000</f>
        <v>359008.805227094</v>
      </c>
      <c r="BA381" s="40" t="n">
        <f aca="false">AO381*1000000</f>
        <v>512869721.752992</v>
      </c>
      <c r="BB381" s="41" t="n">
        <f aca="false">AP381*1000000</f>
        <v>23506.5289136788</v>
      </c>
      <c r="BC381" s="39" t="n">
        <f aca="false">AQ381*1000000</f>
        <v>33.9466050913679</v>
      </c>
      <c r="BD381" s="40" t="n">
        <f aca="false">AR381*1000000</f>
        <v>786.615138977358</v>
      </c>
      <c r="BE381" s="40" t="n">
        <f aca="false">AS381*1000000</f>
        <v>3.95995071242236</v>
      </c>
      <c r="BF381" s="40" t="n">
        <f aca="false">AT381*1000000</f>
        <v>983.585767745464</v>
      </c>
      <c r="BG381" s="40" t="n">
        <f aca="false">AU381*1000000</f>
        <v>1405122.52535066</v>
      </c>
      <c r="BH381" s="41" t="n">
        <f aca="false">AV381*1000000</f>
        <v>64.4014490785721</v>
      </c>
      <c r="BI381" s="0" t="n">
        <v>0.1</v>
      </c>
      <c r="BJ381" s="0" t="n">
        <f aca="false">R381*BI381</f>
        <v>26711.964674635</v>
      </c>
      <c r="BK381" s="0" t="n">
        <v>0.1</v>
      </c>
      <c r="BL381" s="0" t="n">
        <f aca="false">AI381*BK381</f>
        <v>26259.7125</v>
      </c>
      <c r="BM381" s="45" t="n">
        <v>17.6498016718255</v>
      </c>
      <c r="BN381" s="45" t="n">
        <v>910.91550745518</v>
      </c>
      <c r="BO381" s="45" t="n">
        <v>5.31099102083891</v>
      </c>
      <c r="BP381" s="45" t="n">
        <v>537.6</v>
      </c>
      <c r="BQ381" s="45" t="n">
        <v>384000</v>
      </c>
      <c r="BR381" s="0" t="n">
        <f aca="false">AJ381*0.1</f>
        <v>8.8E-009</v>
      </c>
      <c r="BS381" s="0" t="n">
        <f aca="false">((((BJ381/R381)^2)+((BM381/AD381)^2))^(1/2))*AK381</f>
        <v>0.00487470856714187</v>
      </c>
      <c r="BT381" s="0" t="n">
        <f aca="false">((((BJ381/R381)^2)+((BN381/AE381)^2))^(1/2))*AL381</f>
        <v>0.245011506665565</v>
      </c>
      <c r="BU381" s="0" t="n">
        <f aca="false">((((BJ381/R381)^2)+((BO381/AF381)^2))^(1/2))*AM381</f>
        <v>0.00142601402137206</v>
      </c>
      <c r="BV381" s="0" t="n">
        <f aca="false">((((BJ381/R381)^2)+((BP381/AG381)^2))^(1/2))*AN381</f>
        <v>0.148023122447811</v>
      </c>
      <c r="BW381" s="0" t="n">
        <f aca="false">((((BJ381/R381)^2)+((BQ381/AH381)^2))^(1/2))*AO381</f>
        <v>114.681156144109</v>
      </c>
      <c r="BX381" s="46" t="n">
        <f aca="false">((((BL381/AI381)^2)+((BR381/AJ381)^2))^(1/2))*AP381</f>
        <v>0.00332432519940399</v>
      </c>
    </row>
    <row r="382" customFormat="false" ht="15" hidden="false" customHeight="true" outlineLevel="0" collapsed="false">
      <c r="A382" s="24" t="n">
        <v>4.620007888823</v>
      </c>
      <c r="B382" s="24" t="n">
        <v>-74.0924838096771</v>
      </c>
      <c r="C382" s="47" t="n">
        <v>30</v>
      </c>
      <c r="D382" s="47" t="n">
        <v>26</v>
      </c>
      <c r="E382" s="47" t="n">
        <v>2332</v>
      </c>
      <c r="F382" s="27" t="s">
        <v>978</v>
      </c>
      <c r="G382" s="28" t="s">
        <v>979</v>
      </c>
      <c r="H382" s="27" t="s">
        <v>980</v>
      </c>
      <c r="I382" s="28" t="s">
        <v>155</v>
      </c>
      <c r="J382" s="28" t="s">
        <v>65</v>
      </c>
      <c r="K382" s="28" t="n">
        <v>100</v>
      </c>
      <c r="L382" s="28"/>
      <c r="M382" s="28" t="n">
        <v>1986</v>
      </c>
      <c r="N382" s="29" t="s">
        <v>67</v>
      </c>
      <c r="O382" s="29" t="s">
        <v>68</v>
      </c>
      <c r="P382" s="56" t="n">
        <v>0.00426891489573758</v>
      </c>
      <c r="Q382" s="31" t="n">
        <v>262597.125</v>
      </c>
      <c r="R382" s="31" t="n">
        <v>267119.64674635</v>
      </c>
      <c r="S382" s="29" t="s">
        <v>69</v>
      </c>
      <c r="T382" s="29"/>
      <c r="U382" s="29"/>
      <c r="V382" s="48" t="n">
        <f aca="false">IF(S382="m3_año",R382,IF(OR(O382="CG1",O382="CG3",O382="HG2"),T382,R382))</f>
        <v>267119.64674635</v>
      </c>
      <c r="W382" s="28" t="n">
        <v>365</v>
      </c>
      <c r="X382" s="32"/>
      <c r="Y382" s="28"/>
      <c r="Z382" s="28" t="n">
        <v>8760</v>
      </c>
      <c r="AA382" s="32" t="s">
        <v>981</v>
      </c>
      <c r="AB382" s="32"/>
      <c r="AC382" s="33" t="s">
        <v>72</v>
      </c>
      <c r="AD382" s="33" t="n">
        <f aca="false">VLOOKUP($O382,Parámetros!$B$4:$H$25,3,0)</f>
        <v>46.3856216091623</v>
      </c>
      <c r="AE382" s="33" t="n">
        <f aca="false">VLOOKUP($O382,Parámetros!$B$4:$H$25,4,0)</f>
        <v>1074.85364414012</v>
      </c>
      <c r="AF382" s="33" t="n">
        <f aca="false">VLOOKUP($O382,Parámetros!$B$4:$H$25,5,0)</f>
        <v>5.41099102083891</v>
      </c>
      <c r="AG382" s="33" t="n">
        <f aca="false">VLOOKUP($O382,Parámetros!$B$4:$H$25,6,0)</f>
        <v>1344</v>
      </c>
      <c r="AH382" s="33" t="n">
        <f aca="false">VLOOKUP($O382,Parámetros!$B$4:$H$25,7,0)</f>
        <v>1920000</v>
      </c>
      <c r="AI382" s="51" t="n">
        <v>262597.125</v>
      </c>
      <c r="AJ382" s="52" t="n">
        <v>8.8E-008</v>
      </c>
      <c r="AK382" s="34" t="n">
        <f aca="false">AD382*V382/1000000000</f>
        <v>0.0123905108583493</v>
      </c>
      <c r="AL382" s="34" t="n">
        <f aca="false">AE382*V382/1000000000</f>
        <v>0.287114525726736</v>
      </c>
      <c r="AM382" s="34" t="n">
        <f aca="false">AF382*V382/1000000000</f>
        <v>0.00144538201003416</v>
      </c>
      <c r="AN382" s="34" t="n">
        <f aca="false">AG382*V382/1000000000</f>
        <v>0.359008805227094</v>
      </c>
      <c r="AO382" s="34" t="n">
        <f aca="false">AH382*V382/1000000000</f>
        <v>512.869721752992</v>
      </c>
      <c r="AP382" s="35" t="n">
        <f aca="false">AJ382*AI382*EXP(P382*4)</f>
        <v>0.0235065289136788</v>
      </c>
      <c r="AQ382" s="36" t="n">
        <f aca="false">AK382/W382</f>
        <v>3.39466050913679E-005</v>
      </c>
      <c r="AR382" s="37" t="n">
        <f aca="false">AL382/W382</f>
        <v>0.000786615138977358</v>
      </c>
      <c r="AS382" s="37" t="n">
        <f aca="false">AM382/W382</f>
        <v>3.95995071242236E-006</v>
      </c>
      <c r="AT382" s="37" t="n">
        <f aca="false">AN382/W382</f>
        <v>0.000983585767745464</v>
      </c>
      <c r="AU382" s="37" t="n">
        <f aca="false">AO382/W382</f>
        <v>1.40512252535066</v>
      </c>
      <c r="AV382" s="49" t="n">
        <f aca="false">AP382/W382</f>
        <v>6.44014490785721E-005</v>
      </c>
      <c r="AW382" s="39" t="n">
        <f aca="false">AK382*1000000</f>
        <v>12390.5108583493</v>
      </c>
      <c r="AX382" s="40" t="n">
        <f aca="false">AL382*1000000</f>
        <v>287114.525726736</v>
      </c>
      <c r="AY382" s="40" t="n">
        <f aca="false">AM382*1000000</f>
        <v>1445.38201003416</v>
      </c>
      <c r="AZ382" s="40" t="n">
        <f aca="false">AN382*1000000</f>
        <v>359008.805227094</v>
      </c>
      <c r="BA382" s="40" t="n">
        <f aca="false">AO382*1000000</f>
        <v>512869721.752992</v>
      </c>
      <c r="BB382" s="41" t="n">
        <f aca="false">AP382*1000000</f>
        <v>23506.5289136788</v>
      </c>
      <c r="BC382" s="39" t="n">
        <f aca="false">AQ382*1000000</f>
        <v>33.9466050913679</v>
      </c>
      <c r="BD382" s="40" t="n">
        <f aca="false">AR382*1000000</f>
        <v>786.615138977358</v>
      </c>
      <c r="BE382" s="40" t="n">
        <f aca="false">AS382*1000000</f>
        <v>3.95995071242236</v>
      </c>
      <c r="BF382" s="40" t="n">
        <f aca="false">AT382*1000000</f>
        <v>983.585767745464</v>
      </c>
      <c r="BG382" s="40" t="n">
        <f aca="false">AU382*1000000</f>
        <v>1405122.52535066</v>
      </c>
      <c r="BH382" s="41" t="n">
        <f aca="false">AV382*1000000</f>
        <v>64.4014490785721</v>
      </c>
      <c r="BI382" s="0" t="n">
        <v>0.1</v>
      </c>
      <c r="BJ382" s="0" t="n">
        <f aca="false">R382*BI382</f>
        <v>26711.964674635</v>
      </c>
      <c r="BK382" s="0" t="n">
        <v>0.1</v>
      </c>
      <c r="BL382" s="0" t="n">
        <f aca="false">AI382*BK382</f>
        <v>26259.7125</v>
      </c>
      <c r="BM382" s="45" t="n">
        <v>17.6498016718255</v>
      </c>
      <c r="BN382" s="45" t="n">
        <v>910.91550745518</v>
      </c>
      <c r="BO382" s="45" t="n">
        <v>5.31099102083891</v>
      </c>
      <c r="BP382" s="45" t="n">
        <v>537.6</v>
      </c>
      <c r="BQ382" s="45" t="n">
        <v>384000</v>
      </c>
      <c r="BR382" s="0" t="n">
        <f aca="false">AJ382*0.1</f>
        <v>8.8E-009</v>
      </c>
      <c r="BS382" s="0" t="n">
        <f aca="false">((((BJ382/R382)^2)+((BM382/AD382)^2))^(1/2))*AK382</f>
        <v>0.00487470856714187</v>
      </c>
      <c r="BT382" s="0" t="n">
        <f aca="false">((((BJ382/R382)^2)+((BN382/AE382)^2))^(1/2))*AL382</f>
        <v>0.245011506665565</v>
      </c>
      <c r="BU382" s="0" t="n">
        <f aca="false">((((BJ382/R382)^2)+((BO382/AF382)^2))^(1/2))*AM382</f>
        <v>0.00142601402137206</v>
      </c>
      <c r="BV382" s="0" t="n">
        <f aca="false">((((BJ382/R382)^2)+((BP382/AG382)^2))^(1/2))*AN382</f>
        <v>0.148023122447811</v>
      </c>
      <c r="BW382" s="0" t="n">
        <f aca="false">((((BJ382/R382)^2)+((BQ382/AH382)^2))^(1/2))*AO382</f>
        <v>114.681156144109</v>
      </c>
      <c r="BX382" s="46" t="n">
        <f aca="false">((((BL382/AI382)^2)+((BR382/AJ382)^2))^(1/2))*AP382</f>
        <v>0.00332432519940399</v>
      </c>
    </row>
    <row r="383" customFormat="false" ht="14" hidden="false" customHeight="false" outlineLevel="0" collapsed="false">
      <c r="A383" s="24" t="n">
        <v>4.62092617932508</v>
      </c>
      <c r="B383" s="24" t="n">
        <v>-74.0923026392453</v>
      </c>
      <c r="C383" s="47" t="n">
        <v>30</v>
      </c>
      <c r="D383" s="47" t="n">
        <v>26</v>
      </c>
      <c r="E383" s="47" t="n">
        <v>2332</v>
      </c>
      <c r="F383" s="27" t="s">
        <v>982</v>
      </c>
      <c r="G383" s="28" t="s">
        <v>983</v>
      </c>
      <c r="H383" s="27" t="s">
        <v>984</v>
      </c>
      <c r="I383" s="28" t="s">
        <v>155</v>
      </c>
      <c r="J383" s="28" t="s">
        <v>65</v>
      </c>
      <c r="K383" s="28" t="n">
        <v>20</v>
      </c>
      <c r="L383" s="28"/>
      <c r="M383" s="28" t="n">
        <v>1974</v>
      </c>
      <c r="N383" s="29" t="s">
        <v>124</v>
      </c>
      <c r="O383" s="29" t="s">
        <v>125</v>
      </c>
      <c r="P383" s="56" t="n">
        <v>0.00426891489573758</v>
      </c>
      <c r="Q383" s="31" t="n">
        <v>43.2</v>
      </c>
      <c r="R383" s="31" t="n">
        <v>43.9440025835863</v>
      </c>
      <c r="S383" s="4" t="s">
        <v>69</v>
      </c>
      <c r="T383" s="4"/>
      <c r="U383" s="4"/>
      <c r="V383" s="48" t="n">
        <f aca="false">IF(S383="m3_año",R383,IF(OR(O383="CG1",O383="CG3",O383="HG2"),T383,R383))</f>
        <v>43.9440025835863</v>
      </c>
      <c r="W383" s="28" t="n">
        <v>365</v>
      </c>
      <c r="X383" s="32" t="s">
        <v>402</v>
      </c>
      <c r="Y383" s="28"/>
      <c r="Z383" s="28" t="n">
        <v>288</v>
      </c>
      <c r="AA383" s="32" t="s">
        <v>985</v>
      </c>
      <c r="AB383" s="32"/>
      <c r="AC383" s="33" t="s">
        <v>72</v>
      </c>
      <c r="AD383" s="33" t="n">
        <f aca="false">VLOOKUP($O383,Parámetros!$B$4:$H$25,3,0)</f>
        <v>840000</v>
      </c>
      <c r="AE383" s="33" t="n">
        <f aca="false">VLOOKUP($O383,Parámetros!$B$4:$H$25,4,0)</f>
        <v>2400000</v>
      </c>
      <c r="AF383" s="33" t="n">
        <f aca="false">VLOOKUP($O383,Parámetros!$B$4:$H$25,5,0)</f>
        <v>1800000</v>
      </c>
      <c r="AG383" s="33" t="n">
        <f aca="false">VLOOKUP($O383,Parámetros!$B$4:$H$25,6,0)</f>
        <v>600000</v>
      </c>
      <c r="AH383" s="33" t="n">
        <f aca="false">VLOOKUP($O383,Parámetros!$B$4:$H$25,7,0)</f>
        <v>2676000000</v>
      </c>
      <c r="AI383" s="51" t="n">
        <v>43.2</v>
      </c>
      <c r="AJ383" s="2" t="n">
        <v>0.0912</v>
      </c>
      <c r="AK383" s="34" t="n">
        <f aca="false">AD383*V383/1000000000</f>
        <v>0.0369129621702125</v>
      </c>
      <c r="AL383" s="34" t="n">
        <f aca="false">AE383*V383/1000000000</f>
        <v>0.105465606200607</v>
      </c>
      <c r="AM383" s="34" t="n">
        <f aca="false">AF383*V383/1000000000</f>
        <v>0.0790992046504553</v>
      </c>
      <c r="AN383" s="34" t="n">
        <f aca="false">AG383*V383/1000000000</f>
        <v>0.0263664015501518</v>
      </c>
      <c r="AO383" s="34" t="n">
        <f aca="false">AH383*V383/1000000000</f>
        <v>117.594150913677</v>
      </c>
      <c r="AP383" s="35" t="n">
        <f aca="false">AJ383*AI383*EXP(P383*4)</f>
        <v>4.00769303562307</v>
      </c>
      <c r="AQ383" s="36" t="n">
        <f aca="false">AK383/W383</f>
        <v>0.000101131403206062</v>
      </c>
      <c r="AR383" s="37" t="n">
        <f aca="false">AL383/W383</f>
        <v>0.000288946866303033</v>
      </c>
      <c r="AS383" s="37" t="n">
        <f aca="false">AM383/W383</f>
        <v>0.000216710149727275</v>
      </c>
      <c r="AT383" s="37" t="n">
        <f aca="false">AN383/W383</f>
        <v>7.22367165757583E-005</v>
      </c>
      <c r="AU383" s="37" t="n">
        <f aca="false">AO383/W383</f>
        <v>0.322175755927882</v>
      </c>
      <c r="AV383" s="49" t="n">
        <f aca="false">AP383/W383</f>
        <v>0.0109799809195153</v>
      </c>
      <c r="AW383" s="39" t="n">
        <f aca="false">AK383*1000000</f>
        <v>36912.9621702125</v>
      </c>
      <c r="AX383" s="40" t="n">
        <f aca="false">AL383*1000000</f>
        <v>105465.606200607</v>
      </c>
      <c r="AY383" s="40" t="n">
        <f aca="false">AM383*1000000</f>
        <v>79099.2046504553</v>
      </c>
      <c r="AZ383" s="40" t="n">
        <f aca="false">AN383*1000000</f>
        <v>26366.4015501518</v>
      </c>
      <c r="BA383" s="40" t="n">
        <f aca="false">AO383*1000000</f>
        <v>117594150.913677</v>
      </c>
      <c r="BB383" s="41" t="n">
        <f aca="false">AP383*1000000</f>
        <v>4007693.03562307</v>
      </c>
      <c r="BC383" s="39" t="n">
        <f aca="false">AQ383*1000000</f>
        <v>101.131403206062</v>
      </c>
      <c r="BD383" s="40" t="n">
        <f aca="false">AR383*1000000</f>
        <v>288.946866303033</v>
      </c>
      <c r="BE383" s="40" t="n">
        <f aca="false">AS383*1000000</f>
        <v>216.710149727275</v>
      </c>
      <c r="BF383" s="40" t="n">
        <f aca="false">AT383*1000000</f>
        <v>72.2367165757583</v>
      </c>
      <c r="BG383" s="40" t="n">
        <f aca="false">AU383*1000000</f>
        <v>322175.755927882</v>
      </c>
      <c r="BH383" s="41" t="n">
        <f aca="false">AV383*1000000</f>
        <v>10979.9809195153</v>
      </c>
      <c r="BI383" s="0" t="n">
        <v>0.1</v>
      </c>
      <c r="BJ383" s="0" t="n">
        <f aca="false">R383*BI383</f>
        <v>4.39440025835863</v>
      </c>
      <c r="BK383" s="0" t="n">
        <v>0.1</v>
      </c>
      <c r="BL383" s="0" t="n">
        <f aca="false">AI383*BK383</f>
        <v>4.32</v>
      </c>
      <c r="BM383" s="45" t="n">
        <v>336000</v>
      </c>
      <c r="BN383" s="45" t="n">
        <v>480000</v>
      </c>
      <c r="BO383" s="45" t="n">
        <v>360000</v>
      </c>
      <c r="BP383" s="45" t="n">
        <v>120000</v>
      </c>
      <c r="BQ383" s="45" t="n">
        <v>1070400000</v>
      </c>
      <c r="BR383" s="0" t="n">
        <f aca="false">AJ383*0.1</f>
        <v>0.00912</v>
      </c>
      <c r="BS383" s="0" t="n">
        <f aca="false">((((BJ383/R383)^2)+((BM383/AD383)^2))^(1/2))*AK383</f>
        <v>0.0152196041982215</v>
      </c>
      <c r="BT383" s="0" t="n">
        <f aca="false">((((BJ383/R383)^2)+((BN383/AE383)^2))^(1/2))*AL383</f>
        <v>0.0235828264752781</v>
      </c>
      <c r="BU383" s="0" t="n">
        <f aca="false">((((BJ383/R383)^2)+((BO383/AF383)^2))^(1/2))*AM383</f>
        <v>0.0176871198564586</v>
      </c>
      <c r="BV383" s="0" t="n">
        <f aca="false">((((BJ383/R383)^2)+((BP383/AG383)^2))^(1/2))*AN383</f>
        <v>0.00589570661881952</v>
      </c>
      <c r="BW383" s="0" t="n">
        <f aca="false">((((BJ383/R383)^2)+((BQ383/AH383)^2))^(1/2))*AO383</f>
        <v>48.4853105171914</v>
      </c>
      <c r="BX383" s="46" t="n">
        <f aca="false">((((BL383/AI383)^2)+((BR383/AJ383)^2))^(1/2))*AP383</f>
        <v>0.566773384480635</v>
      </c>
    </row>
    <row r="384" customFormat="false" ht="30" hidden="false" customHeight="true" outlineLevel="0" collapsed="false">
      <c r="A384" s="24" t="n">
        <v>4.61811336527243</v>
      </c>
      <c r="B384" s="24" t="n">
        <v>-74.0948254677825</v>
      </c>
      <c r="C384" s="47" t="n">
        <v>30</v>
      </c>
      <c r="D384" s="47" t="n">
        <v>26</v>
      </c>
      <c r="E384" s="47" t="n">
        <v>2332</v>
      </c>
      <c r="F384" s="27" t="s">
        <v>986</v>
      </c>
      <c r="G384" s="28" t="s">
        <v>987</v>
      </c>
      <c r="H384" s="27" t="s">
        <v>988</v>
      </c>
      <c r="I384" s="28" t="s">
        <v>155</v>
      </c>
      <c r="J384" s="28" t="s">
        <v>76</v>
      </c>
      <c r="K384" s="55"/>
      <c r="L384" s="55"/>
      <c r="M384" s="28" t="n">
        <v>2008</v>
      </c>
      <c r="N384" s="29" t="s">
        <v>67</v>
      </c>
      <c r="O384" s="29" t="s">
        <v>142</v>
      </c>
      <c r="P384" s="30" t="n">
        <v>0.0119278052318739</v>
      </c>
      <c r="Q384" s="31" t="n">
        <v>10319.155</v>
      </c>
      <c r="R384" s="31" t="n">
        <v>10823.4285827329</v>
      </c>
      <c r="S384" s="29" t="s">
        <v>69</v>
      </c>
      <c r="T384" s="29"/>
      <c r="U384" s="29"/>
      <c r="V384" s="48" t="n">
        <f aca="false">IF(S384="m3_año",R384,IF(OR(O384="CG1",O384="CG3",O384="HG2"),T384,R384))</f>
        <v>10823.4285827329</v>
      </c>
      <c r="W384" s="28" t="n">
        <v>365</v>
      </c>
      <c r="X384" s="32"/>
      <c r="Y384" s="28"/>
      <c r="Z384" s="28" t="n">
        <v>8760</v>
      </c>
      <c r="AA384" s="32" t="s">
        <v>989</v>
      </c>
      <c r="AB384" s="32" t="s">
        <v>990</v>
      </c>
      <c r="AC384" s="33" t="s">
        <v>72</v>
      </c>
      <c r="AD384" s="33" t="n">
        <f aca="false">VLOOKUP($O384,Parámetros!$B$4:$H$25,3,0)</f>
        <v>30.4</v>
      </c>
      <c r="AE384" s="33" t="n">
        <f aca="false">VLOOKUP($O384,Parámetros!$B$4:$H$25,4,0)</f>
        <v>1504</v>
      </c>
      <c r="AF384" s="33" t="n">
        <f aca="false">VLOOKUP($O384,Parámetros!$B$4:$H$25,5,0)</f>
        <v>9.6</v>
      </c>
      <c r="AG384" s="33" t="n">
        <f aca="false">VLOOKUP($O384,Parámetros!$B$4:$H$25,6,0)</f>
        <v>640</v>
      </c>
      <c r="AH384" s="33" t="n">
        <f aca="false">VLOOKUP($O384,Parámetros!$B$4:$H$25,7,0)</f>
        <v>1920000</v>
      </c>
      <c r="AI384" s="51" t="n">
        <v>10319.155</v>
      </c>
      <c r="AJ384" s="52" t="n">
        <v>8.8E-008</v>
      </c>
      <c r="AK384" s="34" t="n">
        <f aca="false">AD384*V384/1000000000</f>
        <v>0.00032903222891508</v>
      </c>
      <c r="AL384" s="34" t="n">
        <f aca="false">AE384*V384/1000000000</f>
        <v>0.0162784365884303</v>
      </c>
      <c r="AM384" s="34" t="n">
        <f aca="false">AF384*V384/1000000000</f>
        <v>0.000103904914394236</v>
      </c>
      <c r="AN384" s="34" t="n">
        <f aca="false">AG384*V384/1000000000</f>
        <v>0.00692699429294906</v>
      </c>
      <c r="AO384" s="34" t="n">
        <f aca="false">AH384*V384/1000000000</f>
        <v>20.7809828788472</v>
      </c>
      <c r="AP384" s="35" t="n">
        <f aca="false">AJ384*AI384*EXP(P384*4)</f>
        <v>0.000952461715280496</v>
      </c>
      <c r="AQ384" s="36" t="n">
        <f aca="false">AK384/W384</f>
        <v>9.01458161411179E-007</v>
      </c>
      <c r="AR384" s="37" t="n">
        <f aca="false">AL384/W384</f>
        <v>4.45984564066583E-005</v>
      </c>
      <c r="AS384" s="37" t="n">
        <f aca="false">AM384/W384</f>
        <v>2.84670998340372E-007</v>
      </c>
      <c r="AT384" s="37" t="n">
        <f aca="false">AN384/W384</f>
        <v>1.89780665560248E-005</v>
      </c>
      <c r="AU384" s="37" t="n">
        <f aca="false">AO384/W384</f>
        <v>0.0569341996680744</v>
      </c>
      <c r="AV384" s="49" t="n">
        <f aca="false">AP384/W384</f>
        <v>2.60948415145341E-006</v>
      </c>
      <c r="AW384" s="39" t="n">
        <f aca="false">AK384*1000000</f>
        <v>329.03222891508</v>
      </c>
      <c r="AX384" s="40" t="n">
        <f aca="false">AL384*1000000</f>
        <v>16278.4365884303</v>
      </c>
      <c r="AY384" s="40" t="n">
        <f aca="false">AM384*1000000</f>
        <v>103.904914394236</v>
      </c>
      <c r="AZ384" s="40" t="n">
        <f aca="false">AN384*1000000</f>
        <v>6926.99429294906</v>
      </c>
      <c r="BA384" s="40" t="n">
        <f aca="false">AO384*1000000</f>
        <v>20780982.8788472</v>
      </c>
      <c r="BB384" s="41" t="n">
        <f aca="false">AP384*1000000</f>
        <v>952.461715280496</v>
      </c>
      <c r="BC384" s="39" t="n">
        <f aca="false">AQ384*1000000</f>
        <v>0.901458161411178</v>
      </c>
      <c r="BD384" s="40" t="n">
        <f aca="false">AR384*1000000</f>
        <v>44.5984564066583</v>
      </c>
      <c r="BE384" s="40" t="n">
        <f aca="false">AS384*1000000</f>
        <v>0.284670998340372</v>
      </c>
      <c r="BF384" s="40" t="n">
        <f aca="false">AT384*1000000</f>
        <v>18.9780665560248</v>
      </c>
      <c r="BG384" s="40" t="n">
        <f aca="false">AU384*1000000</f>
        <v>56934.1996680744</v>
      </c>
      <c r="BH384" s="41" t="n">
        <f aca="false">AV384*1000000</f>
        <v>2.60948415145341</v>
      </c>
      <c r="BI384" s="0" t="n">
        <v>0.1</v>
      </c>
      <c r="BJ384" s="0" t="n">
        <f aca="false">R384*BI384</f>
        <v>1082.34285827329</v>
      </c>
      <c r="BK384" s="0" t="n">
        <v>0.1</v>
      </c>
      <c r="BL384" s="0" t="n">
        <f aca="false">AI384*BK384</f>
        <v>1031.9155</v>
      </c>
      <c r="BM384" s="45" t="n">
        <v>12.16</v>
      </c>
      <c r="BN384" s="45" t="n">
        <v>601.6</v>
      </c>
      <c r="BO384" s="45" t="n">
        <v>1.92</v>
      </c>
      <c r="BP384" s="45" t="n">
        <v>256</v>
      </c>
      <c r="BQ384" s="45" t="n">
        <v>384000</v>
      </c>
      <c r="BR384" s="0" t="n">
        <f aca="false">AJ384*0.1</f>
        <v>8.8E-009</v>
      </c>
      <c r="BS384" s="0" t="n">
        <f aca="false">((((BJ384/R384)^2)+((BM384/AD384)^2))^(1/2))*AK384</f>
        <v>0.000135663463404929</v>
      </c>
      <c r="BT384" s="0" t="n">
        <f aca="false">((((BJ384/R384)^2)+((BN384/AE384)^2))^(1/2))*AL384</f>
        <v>0.00671177134740173</v>
      </c>
      <c r="BU384" s="0" t="n">
        <f aca="false">((((BJ384/R384)^2)+((BO384/AF384)^2))^(1/2))*AM384</f>
        <v>2.32338451781808E-005</v>
      </c>
      <c r="BV384" s="0" t="n">
        <f aca="false">((((BJ384/R384)^2)+((BP384/AG384)^2))^(1/2))*AN384</f>
        <v>0.00285607291378797</v>
      </c>
      <c r="BW384" s="0" t="n">
        <f aca="false">((((BJ384/R384)^2)+((BQ384/AH384)^2))^(1/2))*AO384</f>
        <v>4.64676903563616</v>
      </c>
      <c r="BX384" s="46" t="n">
        <f aca="false">((((BL384/AI384)^2)+((BR384/AJ384)^2))^(1/2))*AP384</f>
        <v>0.000134698427539082</v>
      </c>
    </row>
    <row r="385" customFormat="false" ht="30" hidden="false" customHeight="true" outlineLevel="0" collapsed="false">
      <c r="A385" s="24" t="n">
        <v>4.61811336527243</v>
      </c>
      <c r="B385" s="24" t="n">
        <v>-74.0948254677825</v>
      </c>
      <c r="C385" s="47" t="n">
        <v>30</v>
      </c>
      <c r="D385" s="47" t="n">
        <v>26</v>
      </c>
      <c r="E385" s="47" t="n">
        <v>2332</v>
      </c>
      <c r="F385" s="27" t="s">
        <v>986</v>
      </c>
      <c r="G385" s="28" t="s">
        <v>987</v>
      </c>
      <c r="H385" s="27" t="s">
        <v>988</v>
      </c>
      <c r="I385" s="28" t="s">
        <v>155</v>
      </c>
      <c r="J385" s="28" t="s">
        <v>76</v>
      </c>
      <c r="K385" s="55"/>
      <c r="L385" s="55"/>
      <c r="M385" s="28" t="n">
        <v>2006</v>
      </c>
      <c r="N385" s="29" t="s">
        <v>67</v>
      </c>
      <c r="O385" s="29" t="s">
        <v>142</v>
      </c>
      <c r="P385" s="30" t="n">
        <v>0.0119278052318739</v>
      </c>
      <c r="Q385" s="31" t="n">
        <v>10319.155</v>
      </c>
      <c r="R385" s="31" t="n">
        <v>10823.4285827329</v>
      </c>
      <c r="S385" s="29" t="s">
        <v>69</v>
      </c>
      <c r="T385" s="29"/>
      <c r="U385" s="29"/>
      <c r="V385" s="48" t="n">
        <f aca="false">IF(S385="m3_año",R385,IF(OR(O385="CG1",O385="CG3",O385="HG2"),T385,R385))</f>
        <v>10823.4285827329</v>
      </c>
      <c r="W385" s="28" t="n">
        <v>365</v>
      </c>
      <c r="X385" s="32"/>
      <c r="Y385" s="28"/>
      <c r="Z385" s="28" t="n">
        <v>8760</v>
      </c>
      <c r="AA385" s="32" t="s">
        <v>989</v>
      </c>
      <c r="AB385" s="32" t="s">
        <v>990</v>
      </c>
      <c r="AC385" s="33" t="s">
        <v>72</v>
      </c>
      <c r="AD385" s="33" t="n">
        <f aca="false">VLOOKUP($O385,Parámetros!$B$4:$H$25,3,0)</f>
        <v>30.4</v>
      </c>
      <c r="AE385" s="33" t="n">
        <f aca="false">VLOOKUP($O385,Parámetros!$B$4:$H$25,4,0)</f>
        <v>1504</v>
      </c>
      <c r="AF385" s="33" t="n">
        <f aca="false">VLOOKUP($O385,Parámetros!$B$4:$H$25,5,0)</f>
        <v>9.6</v>
      </c>
      <c r="AG385" s="33" t="n">
        <f aca="false">VLOOKUP($O385,Parámetros!$B$4:$H$25,6,0)</f>
        <v>640</v>
      </c>
      <c r="AH385" s="33" t="n">
        <f aca="false">VLOOKUP($O385,Parámetros!$B$4:$H$25,7,0)</f>
        <v>1920000</v>
      </c>
      <c r="AI385" s="51" t="n">
        <v>10319.155</v>
      </c>
      <c r="AJ385" s="52" t="n">
        <v>8.8E-008</v>
      </c>
      <c r="AK385" s="34" t="n">
        <f aca="false">AD385*V385/1000000000</f>
        <v>0.00032903222891508</v>
      </c>
      <c r="AL385" s="34" t="n">
        <f aca="false">AE385*V385/1000000000</f>
        <v>0.0162784365884303</v>
      </c>
      <c r="AM385" s="34" t="n">
        <f aca="false">AF385*V385/1000000000</f>
        <v>0.000103904914394236</v>
      </c>
      <c r="AN385" s="34" t="n">
        <f aca="false">AG385*V385/1000000000</f>
        <v>0.00692699429294906</v>
      </c>
      <c r="AO385" s="34" t="n">
        <f aca="false">AH385*V385/1000000000</f>
        <v>20.7809828788472</v>
      </c>
      <c r="AP385" s="35" t="n">
        <f aca="false">AJ385*AI385*EXP(P385*4)</f>
        <v>0.000952461715280496</v>
      </c>
      <c r="AQ385" s="36" t="n">
        <f aca="false">AK385/W385</f>
        <v>9.01458161411179E-007</v>
      </c>
      <c r="AR385" s="37" t="n">
        <f aca="false">AL385/W385</f>
        <v>4.45984564066583E-005</v>
      </c>
      <c r="AS385" s="37" t="n">
        <f aca="false">AM385/W385</f>
        <v>2.84670998340372E-007</v>
      </c>
      <c r="AT385" s="37" t="n">
        <f aca="false">AN385/W385</f>
        <v>1.89780665560248E-005</v>
      </c>
      <c r="AU385" s="37" t="n">
        <f aca="false">AO385/W385</f>
        <v>0.0569341996680744</v>
      </c>
      <c r="AV385" s="49" t="n">
        <f aca="false">AP385/W385</f>
        <v>2.60948415145341E-006</v>
      </c>
      <c r="AW385" s="39" t="n">
        <f aca="false">AK385*1000000</f>
        <v>329.03222891508</v>
      </c>
      <c r="AX385" s="40" t="n">
        <f aca="false">AL385*1000000</f>
        <v>16278.4365884303</v>
      </c>
      <c r="AY385" s="40" t="n">
        <f aca="false">AM385*1000000</f>
        <v>103.904914394236</v>
      </c>
      <c r="AZ385" s="40" t="n">
        <f aca="false">AN385*1000000</f>
        <v>6926.99429294906</v>
      </c>
      <c r="BA385" s="40" t="n">
        <f aca="false">AO385*1000000</f>
        <v>20780982.8788472</v>
      </c>
      <c r="BB385" s="41" t="n">
        <f aca="false">AP385*1000000</f>
        <v>952.461715280496</v>
      </c>
      <c r="BC385" s="39" t="n">
        <f aca="false">AQ385*1000000</f>
        <v>0.901458161411178</v>
      </c>
      <c r="BD385" s="40" t="n">
        <f aca="false">AR385*1000000</f>
        <v>44.5984564066583</v>
      </c>
      <c r="BE385" s="40" t="n">
        <f aca="false">AS385*1000000</f>
        <v>0.284670998340372</v>
      </c>
      <c r="BF385" s="40" t="n">
        <f aca="false">AT385*1000000</f>
        <v>18.9780665560248</v>
      </c>
      <c r="BG385" s="40" t="n">
        <f aca="false">AU385*1000000</f>
        <v>56934.1996680744</v>
      </c>
      <c r="BH385" s="41" t="n">
        <f aca="false">AV385*1000000</f>
        <v>2.60948415145341</v>
      </c>
      <c r="BI385" s="0" t="n">
        <v>0.1</v>
      </c>
      <c r="BJ385" s="0" t="n">
        <f aca="false">R385*BI385</f>
        <v>1082.34285827329</v>
      </c>
      <c r="BK385" s="0" t="n">
        <v>0.1</v>
      </c>
      <c r="BL385" s="0" t="n">
        <f aca="false">AI385*BK385</f>
        <v>1031.9155</v>
      </c>
      <c r="BM385" s="45" t="n">
        <v>12.16</v>
      </c>
      <c r="BN385" s="45" t="n">
        <v>601.6</v>
      </c>
      <c r="BO385" s="45" t="n">
        <v>1.92</v>
      </c>
      <c r="BP385" s="45" t="n">
        <v>256</v>
      </c>
      <c r="BQ385" s="45" t="n">
        <v>384000</v>
      </c>
      <c r="BR385" s="0" t="n">
        <f aca="false">AJ385*0.1</f>
        <v>8.8E-009</v>
      </c>
      <c r="BS385" s="0" t="n">
        <f aca="false">((((BJ385/R385)^2)+((BM385/AD385)^2))^(1/2))*AK385</f>
        <v>0.000135663463404929</v>
      </c>
      <c r="BT385" s="0" t="n">
        <f aca="false">((((BJ385/R385)^2)+((BN385/AE385)^2))^(1/2))*AL385</f>
        <v>0.00671177134740173</v>
      </c>
      <c r="BU385" s="0" t="n">
        <f aca="false">((((BJ385/R385)^2)+((BO385/AF385)^2))^(1/2))*AM385</f>
        <v>2.32338451781808E-005</v>
      </c>
      <c r="BV385" s="0" t="n">
        <f aca="false">((((BJ385/R385)^2)+((BP385/AG385)^2))^(1/2))*AN385</f>
        <v>0.00285607291378797</v>
      </c>
      <c r="BW385" s="0" t="n">
        <f aca="false">((((BJ385/R385)^2)+((BQ385/AH385)^2))^(1/2))*AO385</f>
        <v>4.64676903563616</v>
      </c>
      <c r="BX385" s="46" t="n">
        <f aca="false">((((BL385/AI385)^2)+((BR385/AJ385)^2))^(1/2))*AP385</f>
        <v>0.000134698427539082</v>
      </c>
    </row>
    <row r="386" customFormat="false" ht="30" hidden="false" customHeight="true" outlineLevel="0" collapsed="false">
      <c r="A386" s="24" t="n">
        <v>4.61811336527243</v>
      </c>
      <c r="B386" s="24" t="n">
        <v>-74.0948254677825</v>
      </c>
      <c r="C386" s="47" t="n">
        <v>30</v>
      </c>
      <c r="D386" s="47" t="n">
        <v>26</v>
      </c>
      <c r="E386" s="47" t="n">
        <v>2332</v>
      </c>
      <c r="F386" s="27" t="s">
        <v>986</v>
      </c>
      <c r="G386" s="28" t="s">
        <v>987</v>
      </c>
      <c r="H386" s="27" t="s">
        <v>988</v>
      </c>
      <c r="I386" s="28" t="s">
        <v>155</v>
      </c>
      <c r="J386" s="28" t="s">
        <v>76</v>
      </c>
      <c r="K386" s="55"/>
      <c r="L386" s="55"/>
      <c r="M386" s="28" t="n">
        <v>2001</v>
      </c>
      <c r="N386" s="29" t="s">
        <v>67</v>
      </c>
      <c r="O386" s="29" t="s">
        <v>142</v>
      </c>
      <c r="P386" s="30" t="n">
        <v>0.0119278052318739</v>
      </c>
      <c r="Q386" s="31" t="n">
        <v>10319.155</v>
      </c>
      <c r="R386" s="31" t="n">
        <v>10823.4285827329</v>
      </c>
      <c r="S386" s="29" t="s">
        <v>69</v>
      </c>
      <c r="T386" s="29"/>
      <c r="U386" s="29"/>
      <c r="V386" s="48" t="n">
        <f aca="false">IF(S386="m3_año",R386,IF(OR(O386="CG1",O386="CG3",O386="HG2"),T386,R386))</f>
        <v>10823.4285827329</v>
      </c>
      <c r="W386" s="28" t="n">
        <v>365</v>
      </c>
      <c r="X386" s="32"/>
      <c r="Y386" s="28"/>
      <c r="Z386" s="28" t="n">
        <v>8760</v>
      </c>
      <c r="AA386" s="32" t="s">
        <v>989</v>
      </c>
      <c r="AB386" s="32" t="s">
        <v>990</v>
      </c>
      <c r="AC386" s="33" t="s">
        <v>72</v>
      </c>
      <c r="AD386" s="33" t="n">
        <f aca="false">VLOOKUP($O386,Parámetros!$B$4:$H$25,3,0)</f>
        <v>30.4</v>
      </c>
      <c r="AE386" s="33" t="n">
        <f aca="false">VLOOKUP($O386,Parámetros!$B$4:$H$25,4,0)</f>
        <v>1504</v>
      </c>
      <c r="AF386" s="33" t="n">
        <f aca="false">VLOOKUP($O386,Parámetros!$B$4:$H$25,5,0)</f>
        <v>9.6</v>
      </c>
      <c r="AG386" s="33" t="n">
        <f aca="false">VLOOKUP($O386,Parámetros!$B$4:$H$25,6,0)</f>
        <v>640</v>
      </c>
      <c r="AH386" s="33" t="n">
        <f aca="false">VLOOKUP($O386,Parámetros!$B$4:$H$25,7,0)</f>
        <v>1920000</v>
      </c>
      <c r="AI386" s="51" t="n">
        <v>10319.155</v>
      </c>
      <c r="AJ386" s="52" t="n">
        <v>8.8E-008</v>
      </c>
      <c r="AK386" s="34" t="n">
        <f aca="false">AD386*V386/1000000000</f>
        <v>0.00032903222891508</v>
      </c>
      <c r="AL386" s="34" t="n">
        <f aca="false">AE386*V386/1000000000</f>
        <v>0.0162784365884303</v>
      </c>
      <c r="AM386" s="34" t="n">
        <f aca="false">AF386*V386/1000000000</f>
        <v>0.000103904914394236</v>
      </c>
      <c r="AN386" s="34" t="n">
        <f aca="false">AG386*V386/1000000000</f>
        <v>0.00692699429294906</v>
      </c>
      <c r="AO386" s="34" t="n">
        <f aca="false">AH386*V386/1000000000</f>
        <v>20.7809828788472</v>
      </c>
      <c r="AP386" s="35" t="n">
        <f aca="false">AJ386*AI386*EXP(P386*4)</f>
        <v>0.000952461715280496</v>
      </c>
      <c r="AQ386" s="36" t="n">
        <f aca="false">AK386/W386</f>
        <v>9.01458161411179E-007</v>
      </c>
      <c r="AR386" s="37" t="n">
        <f aca="false">AL386/W386</f>
        <v>4.45984564066583E-005</v>
      </c>
      <c r="AS386" s="37" t="n">
        <f aca="false">AM386/W386</f>
        <v>2.84670998340372E-007</v>
      </c>
      <c r="AT386" s="37" t="n">
        <f aca="false">AN386/W386</f>
        <v>1.89780665560248E-005</v>
      </c>
      <c r="AU386" s="37" t="n">
        <f aca="false">AO386/W386</f>
        <v>0.0569341996680744</v>
      </c>
      <c r="AV386" s="49" t="n">
        <f aca="false">AP386/W386</f>
        <v>2.60948415145341E-006</v>
      </c>
      <c r="AW386" s="39" t="n">
        <f aca="false">AK386*1000000</f>
        <v>329.03222891508</v>
      </c>
      <c r="AX386" s="40" t="n">
        <f aca="false">AL386*1000000</f>
        <v>16278.4365884303</v>
      </c>
      <c r="AY386" s="40" t="n">
        <f aca="false">AM386*1000000</f>
        <v>103.904914394236</v>
      </c>
      <c r="AZ386" s="40" t="n">
        <f aca="false">AN386*1000000</f>
        <v>6926.99429294906</v>
      </c>
      <c r="BA386" s="40" t="n">
        <f aca="false">AO386*1000000</f>
        <v>20780982.8788472</v>
      </c>
      <c r="BB386" s="41" t="n">
        <f aca="false">AP386*1000000</f>
        <v>952.461715280496</v>
      </c>
      <c r="BC386" s="39" t="n">
        <f aca="false">AQ386*1000000</f>
        <v>0.901458161411178</v>
      </c>
      <c r="BD386" s="40" t="n">
        <f aca="false">AR386*1000000</f>
        <v>44.5984564066583</v>
      </c>
      <c r="BE386" s="40" t="n">
        <f aca="false">AS386*1000000</f>
        <v>0.284670998340372</v>
      </c>
      <c r="BF386" s="40" t="n">
        <f aca="false">AT386*1000000</f>
        <v>18.9780665560248</v>
      </c>
      <c r="BG386" s="40" t="n">
        <f aca="false">AU386*1000000</f>
        <v>56934.1996680744</v>
      </c>
      <c r="BH386" s="41" t="n">
        <f aca="false">AV386*1000000</f>
        <v>2.60948415145341</v>
      </c>
      <c r="BI386" s="0" t="n">
        <v>0.1</v>
      </c>
      <c r="BJ386" s="0" t="n">
        <f aca="false">R386*BI386</f>
        <v>1082.34285827329</v>
      </c>
      <c r="BK386" s="0" t="n">
        <v>0.1</v>
      </c>
      <c r="BL386" s="0" t="n">
        <f aca="false">AI386*BK386</f>
        <v>1031.9155</v>
      </c>
      <c r="BM386" s="45" t="n">
        <v>12.16</v>
      </c>
      <c r="BN386" s="45" t="n">
        <v>601.6</v>
      </c>
      <c r="BO386" s="45" t="n">
        <v>1.92</v>
      </c>
      <c r="BP386" s="45" t="n">
        <v>256</v>
      </c>
      <c r="BQ386" s="45" t="n">
        <v>384000</v>
      </c>
      <c r="BR386" s="0" t="n">
        <f aca="false">AJ386*0.1</f>
        <v>8.8E-009</v>
      </c>
      <c r="BS386" s="0" t="n">
        <f aca="false">((((BJ386/R386)^2)+((BM386/AD386)^2))^(1/2))*AK386</f>
        <v>0.000135663463404929</v>
      </c>
      <c r="BT386" s="0" t="n">
        <f aca="false">((((BJ386/R386)^2)+((BN386/AE386)^2))^(1/2))*AL386</f>
        <v>0.00671177134740173</v>
      </c>
      <c r="BU386" s="0" t="n">
        <f aca="false">((((BJ386/R386)^2)+((BO386/AF386)^2))^(1/2))*AM386</f>
        <v>2.32338451781808E-005</v>
      </c>
      <c r="BV386" s="0" t="n">
        <f aca="false">((((BJ386/R386)^2)+((BP386/AG386)^2))^(1/2))*AN386</f>
        <v>0.00285607291378797</v>
      </c>
      <c r="BW386" s="0" t="n">
        <f aca="false">((((BJ386/R386)^2)+((BQ386/AH386)^2))^(1/2))*AO386</f>
        <v>4.64676903563616</v>
      </c>
      <c r="BX386" s="46" t="n">
        <f aca="false">((((BL386/AI386)^2)+((BR386/AJ386)^2))^(1/2))*AP386</f>
        <v>0.000134698427539082</v>
      </c>
    </row>
    <row r="387" customFormat="false" ht="30" hidden="false" customHeight="true" outlineLevel="0" collapsed="false">
      <c r="A387" s="24" t="n">
        <v>4.61811336527243</v>
      </c>
      <c r="B387" s="24" t="n">
        <v>-74.0948254677825</v>
      </c>
      <c r="C387" s="47" t="n">
        <v>30</v>
      </c>
      <c r="D387" s="47" t="n">
        <v>26</v>
      </c>
      <c r="E387" s="47" t="n">
        <v>2332</v>
      </c>
      <c r="F387" s="27" t="s">
        <v>986</v>
      </c>
      <c r="G387" s="28" t="s">
        <v>987</v>
      </c>
      <c r="H387" s="27" t="s">
        <v>988</v>
      </c>
      <c r="I387" s="28" t="s">
        <v>155</v>
      </c>
      <c r="J387" s="28" t="s">
        <v>76</v>
      </c>
      <c r="K387" s="55"/>
      <c r="L387" s="55"/>
      <c r="M387" s="28" t="n">
        <v>2001</v>
      </c>
      <c r="N387" s="29" t="s">
        <v>67</v>
      </c>
      <c r="O387" s="29" t="s">
        <v>142</v>
      </c>
      <c r="P387" s="30" t="n">
        <v>0.0119278052318739</v>
      </c>
      <c r="Q387" s="31" t="n">
        <v>10319.155</v>
      </c>
      <c r="R387" s="31" t="n">
        <v>10823.4285827329</v>
      </c>
      <c r="S387" s="29" t="s">
        <v>69</v>
      </c>
      <c r="T387" s="29"/>
      <c r="U387" s="29"/>
      <c r="V387" s="48" t="n">
        <f aca="false">IF(S387="m3_año",R387,IF(OR(O387="CG1",O387="CG3",O387="HG2"),T387,R387))</f>
        <v>10823.4285827329</v>
      </c>
      <c r="W387" s="28" t="n">
        <v>365</v>
      </c>
      <c r="X387" s="32"/>
      <c r="Y387" s="28"/>
      <c r="Z387" s="28" t="n">
        <v>8760</v>
      </c>
      <c r="AA387" s="32" t="s">
        <v>989</v>
      </c>
      <c r="AB387" s="32" t="s">
        <v>990</v>
      </c>
      <c r="AC387" s="33" t="s">
        <v>72</v>
      </c>
      <c r="AD387" s="33" t="n">
        <f aca="false">VLOOKUP($O387,Parámetros!$B$4:$H$25,3,0)</f>
        <v>30.4</v>
      </c>
      <c r="AE387" s="33" t="n">
        <f aca="false">VLOOKUP($O387,Parámetros!$B$4:$H$25,4,0)</f>
        <v>1504</v>
      </c>
      <c r="AF387" s="33" t="n">
        <f aca="false">VLOOKUP($O387,Parámetros!$B$4:$H$25,5,0)</f>
        <v>9.6</v>
      </c>
      <c r="AG387" s="33" t="n">
        <f aca="false">VLOOKUP($O387,Parámetros!$B$4:$H$25,6,0)</f>
        <v>640</v>
      </c>
      <c r="AH387" s="33" t="n">
        <f aca="false">VLOOKUP($O387,Parámetros!$B$4:$H$25,7,0)</f>
        <v>1920000</v>
      </c>
      <c r="AI387" s="51" t="n">
        <v>10319.155</v>
      </c>
      <c r="AJ387" s="52" t="n">
        <v>8.8E-008</v>
      </c>
      <c r="AK387" s="34" t="n">
        <f aca="false">AD387*V387/1000000000</f>
        <v>0.00032903222891508</v>
      </c>
      <c r="AL387" s="34" t="n">
        <f aca="false">AE387*V387/1000000000</f>
        <v>0.0162784365884303</v>
      </c>
      <c r="AM387" s="34" t="n">
        <f aca="false">AF387*V387/1000000000</f>
        <v>0.000103904914394236</v>
      </c>
      <c r="AN387" s="34" t="n">
        <f aca="false">AG387*V387/1000000000</f>
        <v>0.00692699429294906</v>
      </c>
      <c r="AO387" s="34" t="n">
        <f aca="false">AH387*V387/1000000000</f>
        <v>20.7809828788472</v>
      </c>
      <c r="AP387" s="35" t="n">
        <f aca="false">AJ387*AI387*EXP(P387*4)</f>
        <v>0.000952461715280496</v>
      </c>
      <c r="AQ387" s="36" t="n">
        <f aca="false">AK387/W387</f>
        <v>9.01458161411179E-007</v>
      </c>
      <c r="AR387" s="37" t="n">
        <f aca="false">AL387/W387</f>
        <v>4.45984564066583E-005</v>
      </c>
      <c r="AS387" s="37" t="n">
        <f aca="false">AM387/W387</f>
        <v>2.84670998340372E-007</v>
      </c>
      <c r="AT387" s="37" t="n">
        <f aca="false">AN387/W387</f>
        <v>1.89780665560248E-005</v>
      </c>
      <c r="AU387" s="37" t="n">
        <f aca="false">AO387/W387</f>
        <v>0.0569341996680744</v>
      </c>
      <c r="AV387" s="49" t="n">
        <f aca="false">AP387/W387</f>
        <v>2.60948415145341E-006</v>
      </c>
      <c r="AW387" s="39" t="n">
        <f aca="false">AK387*1000000</f>
        <v>329.03222891508</v>
      </c>
      <c r="AX387" s="40" t="n">
        <f aca="false">AL387*1000000</f>
        <v>16278.4365884303</v>
      </c>
      <c r="AY387" s="40" t="n">
        <f aca="false">AM387*1000000</f>
        <v>103.904914394236</v>
      </c>
      <c r="AZ387" s="40" t="n">
        <f aca="false">AN387*1000000</f>
        <v>6926.99429294906</v>
      </c>
      <c r="BA387" s="40" t="n">
        <f aca="false">AO387*1000000</f>
        <v>20780982.8788472</v>
      </c>
      <c r="BB387" s="41" t="n">
        <f aca="false">AP387*1000000</f>
        <v>952.461715280496</v>
      </c>
      <c r="BC387" s="39" t="n">
        <f aca="false">AQ387*1000000</f>
        <v>0.901458161411178</v>
      </c>
      <c r="BD387" s="40" t="n">
        <f aca="false">AR387*1000000</f>
        <v>44.5984564066583</v>
      </c>
      <c r="BE387" s="40" t="n">
        <f aca="false">AS387*1000000</f>
        <v>0.284670998340372</v>
      </c>
      <c r="BF387" s="40" t="n">
        <f aca="false">AT387*1000000</f>
        <v>18.9780665560248</v>
      </c>
      <c r="BG387" s="40" t="n">
        <f aca="false">AU387*1000000</f>
        <v>56934.1996680744</v>
      </c>
      <c r="BH387" s="41" t="n">
        <f aca="false">AV387*1000000</f>
        <v>2.60948415145341</v>
      </c>
      <c r="BI387" s="0" t="n">
        <v>0.1</v>
      </c>
      <c r="BJ387" s="0" t="n">
        <f aca="false">R387*BI387</f>
        <v>1082.34285827329</v>
      </c>
      <c r="BK387" s="0" t="n">
        <v>0.1</v>
      </c>
      <c r="BL387" s="0" t="n">
        <f aca="false">AI387*BK387</f>
        <v>1031.9155</v>
      </c>
      <c r="BM387" s="45" t="n">
        <v>12.16</v>
      </c>
      <c r="BN387" s="45" t="n">
        <v>601.6</v>
      </c>
      <c r="BO387" s="45" t="n">
        <v>1.92</v>
      </c>
      <c r="BP387" s="45" t="n">
        <v>256</v>
      </c>
      <c r="BQ387" s="45" t="n">
        <v>384000</v>
      </c>
      <c r="BR387" s="0" t="n">
        <f aca="false">AJ387*0.1</f>
        <v>8.8E-009</v>
      </c>
      <c r="BS387" s="0" t="n">
        <f aca="false">((((BJ387/R387)^2)+((BM387/AD387)^2))^(1/2))*AK387</f>
        <v>0.000135663463404929</v>
      </c>
      <c r="BT387" s="0" t="n">
        <f aca="false">((((BJ387/R387)^2)+((BN387/AE387)^2))^(1/2))*AL387</f>
        <v>0.00671177134740173</v>
      </c>
      <c r="BU387" s="0" t="n">
        <f aca="false">((((BJ387/R387)^2)+((BO387/AF387)^2))^(1/2))*AM387</f>
        <v>2.32338451781808E-005</v>
      </c>
      <c r="BV387" s="0" t="n">
        <f aca="false">((((BJ387/R387)^2)+((BP387/AG387)^2))^(1/2))*AN387</f>
        <v>0.00285607291378797</v>
      </c>
      <c r="BW387" s="0" t="n">
        <f aca="false">((((BJ387/R387)^2)+((BQ387/AH387)^2))^(1/2))*AO387</f>
        <v>4.64676903563616</v>
      </c>
      <c r="BX387" s="46" t="n">
        <f aca="false">((((BL387/AI387)^2)+((BR387/AJ387)^2))^(1/2))*AP387</f>
        <v>0.000134698427539082</v>
      </c>
    </row>
    <row r="388" customFormat="false" ht="30" hidden="false" customHeight="true" outlineLevel="0" collapsed="false">
      <c r="A388" s="24" t="n">
        <v>4.62123476600658</v>
      </c>
      <c r="B388" s="24" t="n">
        <v>-74.0929234865255</v>
      </c>
      <c r="C388" s="47" t="n">
        <v>30</v>
      </c>
      <c r="D388" s="47" t="n">
        <v>26</v>
      </c>
      <c r="E388" s="47" t="n">
        <v>2332</v>
      </c>
      <c r="F388" s="27" t="s">
        <v>991</v>
      </c>
      <c r="G388" s="28" t="s">
        <v>992</v>
      </c>
      <c r="H388" s="27" t="s">
        <v>993</v>
      </c>
      <c r="I388" s="28" t="s">
        <v>155</v>
      </c>
      <c r="J388" s="28" t="s">
        <v>76</v>
      </c>
      <c r="K388" s="55"/>
      <c r="L388" s="55"/>
      <c r="M388" s="28" t="n">
        <v>2003</v>
      </c>
      <c r="N388" s="29" t="s">
        <v>77</v>
      </c>
      <c r="O388" s="29" t="s">
        <v>77</v>
      </c>
      <c r="P388" s="30" t="n">
        <v>0.0119278052318739</v>
      </c>
      <c r="Q388" s="31" t="n">
        <v>30</v>
      </c>
      <c r="R388" s="31" t="n">
        <v>31.4660316161534</v>
      </c>
      <c r="S388" s="29" t="s">
        <v>69</v>
      </c>
      <c r="T388" s="29"/>
      <c r="U388" s="29"/>
      <c r="V388" s="48" t="n">
        <f aca="false">IF(S388="m3_año",R388,IF(OR(O388="CG1",O388="CG3",O388="HG2"),T388,R388))</f>
        <v>31.4660316161534</v>
      </c>
      <c r="W388" s="28" t="n">
        <v>365</v>
      </c>
      <c r="X388" s="32"/>
      <c r="Y388" s="28"/>
      <c r="Z388" s="28" t="n">
        <v>8760</v>
      </c>
      <c r="AA388" s="32" t="s">
        <v>994</v>
      </c>
      <c r="AB388" s="32"/>
      <c r="AC388" s="33" t="s">
        <v>72</v>
      </c>
      <c r="AD388" s="33" t="n">
        <f aca="false">VLOOKUP($O388,Parámetros!$B$4:$H$25,3,0)</f>
        <v>24000</v>
      </c>
      <c r="AE388" s="33" t="n">
        <f aca="false">VLOOKUP($O388,Parámetros!$B$4:$H$25,4,0)</f>
        <v>2261000</v>
      </c>
      <c r="AF388" s="33" t="n">
        <f aca="false">VLOOKUP($O388,Parámetros!$B$4:$H$25,5,0)</f>
        <v>1200</v>
      </c>
      <c r="AG388" s="33" t="n">
        <f aca="false">VLOOKUP($O388,Parámetros!$B$4:$H$25,6,0)</f>
        <v>381000</v>
      </c>
      <c r="AH388" s="33" t="n">
        <f aca="false">VLOOKUP($O388,Parámetros!$B$4:$H$25,7,0)</f>
        <v>1500000000</v>
      </c>
      <c r="AI388" s="2" t="n">
        <v>8608.38414634146</v>
      </c>
      <c r="AJ388" s="2" t="n">
        <v>1.0442E-008</v>
      </c>
      <c r="AK388" s="34" t="n">
        <f aca="false">AD388*V388/1000000000</f>
        <v>0.000755184758787682</v>
      </c>
      <c r="AL388" s="34" t="n">
        <f aca="false">AE388*V388/1000000000</f>
        <v>0.0711446974841229</v>
      </c>
      <c r="AM388" s="34" t="n">
        <f aca="false">AF388*V388/1000000000</f>
        <v>3.77592379393841E-005</v>
      </c>
      <c r="AN388" s="34" t="n">
        <f aca="false">AG388*V388/1000000000</f>
        <v>0.0119885580457544</v>
      </c>
      <c r="AO388" s="34" t="n">
        <f aca="false">AH388*V388/1000000000</f>
        <v>47.1990474242301</v>
      </c>
      <c r="AP388" s="35" t="n">
        <f aca="false">AJ388*AI388*EXP(P388*4)</f>
        <v>9.42814054365594E-005</v>
      </c>
      <c r="AQ388" s="36" t="n">
        <f aca="false">AK388/W388</f>
        <v>2.06899933914433E-006</v>
      </c>
      <c r="AR388" s="37" t="n">
        <f aca="false">AL388/W388</f>
        <v>0.000194916979408556</v>
      </c>
      <c r="AS388" s="37" t="n">
        <f aca="false">AM388/W388</f>
        <v>1.03449966957217E-007</v>
      </c>
      <c r="AT388" s="37" t="n">
        <f aca="false">AN388/W388</f>
        <v>3.28453645089163E-005</v>
      </c>
      <c r="AU388" s="37" t="n">
        <f aca="false">AO388/W388</f>
        <v>0.129312458696521</v>
      </c>
      <c r="AV388" s="49" t="n">
        <f aca="false">AP388/W388</f>
        <v>2.58305220374135E-007</v>
      </c>
      <c r="AW388" s="39" t="n">
        <f aca="false">AK388*1000000</f>
        <v>755.184758787682</v>
      </c>
      <c r="AX388" s="40" t="n">
        <f aca="false">AL388*1000000</f>
        <v>71144.6974841229</v>
      </c>
      <c r="AY388" s="40" t="n">
        <f aca="false">AM388*1000000</f>
        <v>37.7592379393841</v>
      </c>
      <c r="AZ388" s="40" t="n">
        <f aca="false">AN388*1000000</f>
        <v>11988.5580457544</v>
      </c>
      <c r="BA388" s="40" t="n">
        <f aca="false">AO388*1000000</f>
        <v>47199047.4242301</v>
      </c>
      <c r="BB388" s="41" t="n">
        <f aca="false">AP388*1000000</f>
        <v>94.2814054365595</v>
      </c>
      <c r="BC388" s="39" t="n">
        <f aca="false">AQ388*1000000</f>
        <v>2.06899933914433</v>
      </c>
      <c r="BD388" s="40" t="n">
        <f aca="false">AR388*1000000</f>
        <v>194.916979408556</v>
      </c>
      <c r="BE388" s="40" t="n">
        <f aca="false">AS388*1000000</f>
        <v>0.103449966957217</v>
      </c>
      <c r="BF388" s="40" t="n">
        <f aca="false">AT388*1000000</f>
        <v>32.8453645089163</v>
      </c>
      <c r="BG388" s="40" t="n">
        <f aca="false">AU388*1000000</f>
        <v>129312.458696521</v>
      </c>
      <c r="BH388" s="41" t="n">
        <f aca="false">AV388*1000000</f>
        <v>0.258305220374135</v>
      </c>
      <c r="BI388" s="0" t="n">
        <v>0.1</v>
      </c>
      <c r="BJ388" s="0" t="n">
        <f aca="false">R388*BI388</f>
        <v>3.14660316161534</v>
      </c>
      <c r="BK388" s="0" t="n">
        <v>0.1</v>
      </c>
      <c r="BL388" s="0" t="n">
        <f aca="false">AI388*BK388</f>
        <v>860.838414634146</v>
      </c>
      <c r="BM388" s="45" t="n">
        <v>0</v>
      </c>
      <c r="BN388" s="45" t="n">
        <v>0</v>
      </c>
      <c r="BO388" s="45" t="n">
        <v>0</v>
      </c>
      <c r="BP388" s="45" t="n">
        <v>0</v>
      </c>
      <c r="BQ388" s="45" t="n">
        <v>0</v>
      </c>
      <c r="BR388" s="0" t="n">
        <f aca="false">AJ388*0.1</f>
        <v>1.0442E-009</v>
      </c>
      <c r="BS388" s="0" t="n">
        <f aca="false">((((BJ388/R388)^2)+((BM388/AD388)^2))^(1/2))*AK388</f>
        <v>7.55184758787682E-005</v>
      </c>
      <c r="BT388" s="0" t="n">
        <f aca="false">((((BJ388/R388)^2)+((BN388/AE388)^2))^(1/2))*AL388</f>
        <v>0.00711446974841229</v>
      </c>
      <c r="BU388" s="0" t="n">
        <f aca="false">((((BJ388/R388)^2)+((BO388/AF388)^2))^(1/2))*AM388</f>
        <v>3.77592379393841E-006</v>
      </c>
      <c r="BV388" s="0" t="n">
        <f aca="false">((((BJ388/R388)^2)+((BP388/AG388)^2))^(1/2))*AN388</f>
        <v>0.00119885580457544</v>
      </c>
      <c r="BW388" s="0" t="n">
        <f aca="false">((((BJ388/R388)^2)+((BQ388/AH388)^2))^(1/2))*AO388</f>
        <v>4.71990474242301</v>
      </c>
      <c r="BX388" s="46" t="n">
        <f aca="false">((((BL388/AI388)^2)+((BR388/AJ388)^2))^(1/2))*AP388</f>
        <v>1.33334042247979E-005</v>
      </c>
    </row>
    <row r="389" customFormat="false" ht="30" hidden="false" customHeight="true" outlineLevel="0" collapsed="false">
      <c r="A389" s="24" t="n">
        <v>4.61853225809917</v>
      </c>
      <c r="B389" s="24" t="n">
        <v>-74.1195834197515</v>
      </c>
      <c r="C389" s="47" t="n">
        <v>27</v>
      </c>
      <c r="D389" s="47" t="n">
        <v>26</v>
      </c>
      <c r="E389" s="47" t="n">
        <v>1836</v>
      </c>
      <c r="F389" s="27" t="s">
        <v>995</v>
      </c>
      <c r="G389" s="28" t="s">
        <v>996</v>
      </c>
      <c r="H389" s="27" t="s">
        <v>997</v>
      </c>
      <c r="I389" s="28" t="s">
        <v>155</v>
      </c>
      <c r="J389" s="28" t="s">
        <v>76</v>
      </c>
      <c r="K389" s="55"/>
      <c r="L389" s="55"/>
      <c r="M389" s="28" t="n">
        <v>2002</v>
      </c>
      <c r="N389" s="29" t="s">
        <v>77</v>
      </c>
      <c r="O389" s="29" t="s">
        <v>77</v>
      </c>
      <c r="P389" s="30" t="n">
        <v>0.0119278052318739</v>
      </c>
      <c r="Q389" s="58" t="n">
        <v>0</v>
      </c>
      <c r="R389" s="31" t="n">
        <v>0</v>
      </c>
      <c r="S389" s="29" t="s">
        <v>69</v>
      </c>
      <c r="T389" s="29"/>
      <c r="U389" s="29"/>
      <c r="V389" s="48" t="n">
        <f aca="false">IF(S389="m3_año",R389,IF(OR(O389="CG1",O389="CG3",O389="HG2"),T389,R389))</f>
        <v>0</v>
      </c>
      <c r="W389" s="28" t="n">
        <v>365</v>
      </c>
      <c r="X389" s="32"/>
      <c r="Y389" s="28"/>
      <c r="Z389" s="28" t="n">
        <v>0</v>
      </c>
      <c r="AA389" s="32" t="s">
        <v>998</v>
      </c>
      <c r="AB389" s="32"/>
      <c r="AC389" s="33" t="s">
        <v>72</v>
      </c>
      <c r="AD389" s="33" t="n">
        <f aca="false">VLOOKUP($O389,Parámetros!$B$4:$H$25,3,0)</f>
        <v>24000</v>
      </c>
      <c r="AE389" s="33" t="n">
        <f aca="false">VLOOKUP($O389,Parámetros!$B$4:$H$25,4,0)</f>
        <v>2261000</v>
      </c>
      <c r="AF389" s="33" t="n">
        <f aca="false">VLOOKUP($O389,Parámetros!$B$4:$H$25,5,0)</f>
        <v>1200</v>
      </c>
      <c r="AG389" s="33" t="n">
        <f aca="false">VLOOKUP($O389,Parámetros!$B$4:$H$25,6,0)</f>
        <v>381000</v>
      </c>
      <c r="AH389" s="33" t="n">
        <f aca="false">VLOOKUP($O389,Parámetros!$B$4:$H$25,7,0)</f>
        <v>1500000000</v>
      </c>
      <c r="AI389" s="2" t="n">
        <v>8608.38414634146</v>
      </c>
      <c r="AJ389" s="2" t="n">
        <v>1.0442E-008</v>
      </c>
      <c r="AK389" s="34" t="n">
        <f aca="false">AD389*V389/1000000000</f>
        <v>0</v>
      </c>
      <c r="AL389" s="34" t="n">
        <f aca="false">AE389*V389/1000000000</f>
        <v>0</v>
      </c>
      <c r="AM389" s="34" t="n">
        <f aca="false">AF389*V389/1000000000</f>
        <v>0</v>
      </c>
      <c r="AN389" s="34" t="n">
        <f aca="false">AG389*V389/1000000000</f>
        <v>0</v>
      </c>
      <c r="AO389" s="34" t="n">
        <f aca="false">AH389*V389/1000000000</f>
        <v>0</v>
      </c>
      <c r="AP389" s="35" t="n">
        <f aca="false">AJ389*AI389*EXP(P389*4)</f>
        <v>9.42814054365594E-005</v>
      </c>
      <c r="AQ389" s="36" t="n">
        <f aca="false">AK389/W389</f>
        <v>0</v>
      </c>
      <c r="AR389" s="37" t="n">
        <f aca="false">AL389/W389</f>
        <v>0</v>
      </c>
      <c r="AS389" s="37" t="n">
        <f aca="false">AM389/W389</f>
        <v>0</v>
      </c>
      <c r="AT389" s="37" t="n">
        <f aca="false">AN389/W389</f>
        <v>0</v>
      </c>
      <c r="AU389" s="37" t="n">
        <f aca="false">AO389/W389</f>
        <v>0</v>
      </c>
      <c r="AV389" s="49" t="n">
        <f aca="false">AP389/W389</f>
        <v>2.58305220374135E-007</v>
      </c>
      <c r="AW389" s="39" t="n">
        <f aca="false">AK389*1000000</f>
        <v>0</v>
      </c>
      <c r="AX389" s="40" t="n">
        <f aca="false">AL389*1000000</f>
        <v>0</v>
      </c>
      <c r="AY389" s="40" t="n">
        <f aca="false">AM389*1000000</f>
        <v>0</v>
      </c>
      <c r="AZ389" s="40" t="n">
        <f aca="false">AN389*1000000</f>
        <v>0</v>
      </c>
      <c r="BA389" s="40" t="n">
        <f aca="false">AO389*1000000</f>
        <v>0</v>
      </c>
      <c r="BB389" s="41" t="n">
        <f aca="false">AP389*1000000</f>
        <v>94.2814054365595</v>
      </c>
      <c r="BC389" s="39" t="n">
        <f aca="false">AQ389*1000000</f>
        <v>0</v>
      </c>
      <c r="BD389" s="40" t="n">
        <f aca="false">AR389*1000000</f>
        <v>0</v>
      </c>
      <c r="BE389" s="40" t="n">
        <f aca="false">AS389*1000000</f>
        <v>0</v>
      </c>
      <c r="BF389" s="40" t="n">
        <f aca="false">AT389*1000000</f>
        <v>0</v>
      </c>
      <c r="BG389" s="40" t="n">
        <f aca="false">AU389*1000000</f>
        <v>0</v>
      </c>
      <c r="BH389" s="41" t="n">
        <f aca="false">AV389*1000000</f>
        <v>0.258305220374135</v>
      </c>
      <c r="BI389" s="0" t="n">
        <v>0.1</v>
      </c>
      <c r="BJ389" s="0" t="n">
        <f aca="false">R389*BI389</f>
        <v>0</v>
      </c>
      <c r="BK389" s="0" t="n">
        <v>0.1</v>
      </c>
      <c r="BL389" s="0" t="n">
        <f aca="false">AI389*BK389</f>
        <v>860.838414634146</v>
      </c>
      <c r="BM389" s="45" t="n">
        <v>0</v>
      </c>
      <c r="BN389" s="45" t="n">
        <v>0</v>
      </c>
      <c r="BO389" s="45" t="n">
        <v>0</v>
      </c>
      <c r="BP389" s="45" t="n">
        <v>0</v>
      </c>
      <c r="BQ389" s="45" t="n">
        <v>0</v>
      </c>
      <c r="BR389" s="0" t="n">
        <f aca="false">AJ389*0.1</f>
        <v>1.0442E-009</v>
      </c>
      <c r="BS389" s="0" t="e">
        <f aca="false">((((BJ389/R389)^2)+((BM389/AD389)^2))^(1/2))*AK389</f>
        <v>#DIV/0!</v>
      </c>
      <c r="BT389" s="0" t="e">
        <f aca="false">((((BJ389/R389)^2)+((BN389/AE389)^2))^(1/2))*AL389</f>
        <v>#DIV/0!</v>
      </c>
      <c r="BU389" s="0" t="e">
        <f aca="false">((((BJ389/R389)^2)+((BO389/AF389)^2))^(1/2))*AM389</f>
        <v>#DIV/0!</v>
      </c>
      <c r="BV389" s="0" t="e">
        <f aca="false">((((BJ389/R389)^2)+((BP389/AG389)^2))^(1/2))*AN389</f>
        <v>#DIV/0!</v>
      </c>
      <c r="BW389" s="0" t="e">
        <f aca="false">((((BJ389/R389)^2)+((BQ389/AH389)^2))^(1/2))*AO389</f>
        <v>#DIV/0!</v>
      </c>
      <c r="BX389" s="46" t="n">
        <f aca="false">((((BL389/AI389)^2)+((BR389/AJ389)^2))^(1/2))*AP389</f>
        <v>1.33334042247979E-005</v>
      </c>
    </row>
    <row r="390" customFormat="false" ht="45" hidden="false" customHeight="true" outlineLevel="0" collapsed="false">
      <c r="A390" s="24" t="n">
        <v>4.60011111111111</v>
      </c>
      <c r="B390" s="24" t="n">
        <v>-74.13625</v>
      </c>
      <c r="C390" s="47" t="n">
        <v>25</v>
      </c>
      <c r="D390" s="47" t="n">
        <v>24</v>
      </c>
      <c r="E390" s="47" t="n">
        <v>1808</v>
      </c>
      <c r="F390" s="27" t="s">
        <v>999</v>
      </c>
      <c r="G390" s="28" t="s">
        <v>1000</v>
      </c>
      <c r="H390" s="27" t="s">
        <v>1001</v>
      </c>
      <c r="I390" s="28" t="s">
        <v>216</v>
      </c>
      <c r="J390" s="28" t="s">
        <v>65</v>
      </c>
      <c r="K390" s="28" t="n">
        <v>100</v>
      </c>
      <c r="L390" s="28"/>
      <c r="M390" s="28" t="n">
        <v>1988</v>
      </c>
      <c r="N390" s="29" t="s">
        <v>172</v>
      </c>
      <c r="O390" s="29" t="s">
        <v>173</v>
      </c>
      <c r="P390" s="56" t="n">
        <v>0.00426891489573758</v>
      </c>
      <c r="Q390" s="31" t="n">
        <v>110250</v>
      </c>
      <c r="R390" s="31" t="n">
        <v>112148.756593528</v>
      </c>
      <c r="S390" s="29" t="s">
        <v>86</v>
      </c>
      <c r="T390" s="29" t="n">
        <f aca="false">((R390*Parámetros!$D$30)/1000)/Parámetros!$D$29</f>
        <v>91906.3037190224</v>
      </c>
      <c r="U390" s="29" t="s">
        <v>69</v>
      </c>
      <c r="V390" s="48" t="n">
        <f aca="false">IF(S390="m3_año",R390,IF(OR(O390="CG1",O390="CG3",O390="HG2"),T390,R390))</f>
        <v>112148.756593528</v>
      </c>
      <c r="W390" s="28" t="n">
        <v>365</v>
      </c>
      <c r="X390" s="32"/>
      <c r="Y390" s="28"/>
      <c r="Z390" s="28" t="n">
        <v>8760</v>
      </c>
      <c r="AA390" s="32" t="s">
        <v>1002</v>
      </c>
      <c r="AB390" s="32"/>
      <c r="AC390" s="33" t="s">
        <v>246</v>
      </c>
      <c r="AD390" s="33" t="n">
        <f aca="false">VLOOKUP($O390,Parámetros!$B$4:$H$25,3,0)</f>
        <v>10.477442018542</v>
      </c>
      <c r="AE390" s="33" t="n">
        <f aca="false">VLOOKUP($O390,Parámetros!$B$4:$H$25,4,0)</f>
        <v>4.47117624426805</v>
      </c>
      <c r="AF390" s="33" t="n">
        <f aca="false">VLOOKUP($O390,Parámetros!$B$4:$H$25,5,0)</f>
        <v>11.5951868810527</v>
      </c>
      <c r="AG390" s="33" t="n">
        <f aca="false">VLOOKUP($O390,Parámetros!$B$4:$H$25,6,0)</f>
        <v>0.3</v>
      </c>
      <c r="AH390" s="33" t="n">
        <f aca="false">VLOOKUP($O390,Parámetros!$B$4:$H$25,7,0)</f>
        <v>2840</v>
      </c>
      <c r="AI390" s="2" t="n">
        <v>1159.09146341463</v>
      </c>
      <c r="AJ390" s="2" t="n">
        <v>0.000142</v>
      </c>
      <c r="AK390" s="34" t="n">
        <f aca="false">AD390*V390/1000000000</f>
        <v>0.00117503209466027</v>
      </c>
      <c r="AL390" s="34" t="n">
        <f aca="false">AE390*V390/1000000000</f>
        <v>0.000501436856305182</v>
      </c>
      <c r="AM390" s="34" t="n">
        <f aca="false">AF390*V390/1000000000</f>
        <v>0.00130038579117965</v>
      </c>
      <c r="AN390" s="34" t="n">
        <f aca="false">AG390*V390/1000000000</f>
        <v>3.36446269780584E-005</v>
      </c>
      <c r="AO390" s="34" t="n">
        <f aca="false">AH390*V390/1000000000</f>
        <v>0.318502468725619</v>
      </c>
      <c r="AP390" s="35" t="n">
        <f aca="false">AJ390*AI390*EXP(P390*4)</f>
        <v>0.167425620216031</v>
      </c>
      <c r="AQ390" s="36" t="n">
        <f aca="false">AK390/W390</f>
        <v>3.21926601276786E-006</v>
      </c>
      <c r="AR390" s="37" t="n">
        <f aca="false">AL390/W390</f>
        <v>1.37379960631557E-006</v>
      </c>
      <c r="AS390" s="37" t="n">
        <f aca="false">AM390/W390</f>
        <v>3.56270079775246E-006</v>
      </c>
      <c r="AT390" s="37" t="n">
        <f aca="false">AN390/W390</f>
        <v>9.21770602138586E-008</v>
      </c>
      <c r="AU390" s="37" t="n">
        <f aca="false">AO390/W390</f>
        <v>0.000872609503357861</v>
      </c>
      <c r="AV390" s="49" t="n">
        <f aca="false">AP390/W390</f>
        <v>0.00045870032935899</v>
      </c>
      <c r="AW390" s="39" t="n">
        <f aca="false">AK390*1000000</f>
        <v>1175.03209466027</v>
      </c>
      <c r="AX390" s="40" t="n">
        <f aca="false">AL390*1000000</f>
        <v>501.436856305182</v>
      </c>
      <c r="AY390" s="40" t="n">
        <f aca="false">AM390*1000000</f>
        <v>1300.38579117965</v>
      </c>
      <c r="AZ390" s="40" t="n">
        <f aca="false">AN390*1000000</f>
        <v>33.6446269780584</v>
      </c>
      <c r="BA390" s="40" t="n">
        <f aca="false">AO390*1000000</f>
        <v>318502.468725619</v>
      </c>
      <c r="BB390" s="41" t="n">
        <f aca="false">AP390*1000000</f>
        <v>167425.620216031</v>
      </c>
      <c r="BC390" s="39" t="n">
        <f aca="false">AQ390*1000000</f>
        <v>3.21926601276786</v>
      </c>
      <c r="BD390" s="40" t="n">
        <f aca="false">AR390*1000000</f>
        <v>1.37379960631557</v>
      </c>
      <c r="BE390" s="40" t="n">
        <f aca="false">AS390*1000000</f>
        <v>3.56270079775246</v>
      </c>
      <c r="BF390" s="40" t="n">
        <f aca="false">AT390*1000000</f>
        <v>0.0921770602138586</v>
      </c>
      <c r="BG390" s="40" t="n">
        <f aca="false">AU390*1000000</f>
        <v>872.609503357862</v>
      </c>
      <c r="BH390" s="41" t="n">
        <f aca="false">AV390*1000000</f>
        <v>458.70032935899</v>
      </c>
      <c r="BI390" s="0" t="n">
        <v>0.1</v>
      </c>
      <c r="BJ390" s="0" t="n">
        <f aca="false">R390*BI390</f>
        <v>11214.8756593528</v>
      </c>
      <c r="BK390" s="0" t="n">
        <v>0.1</v>
      </c>
      <c r="BL390" s="0" t="n">
        <f aca="false">AI390*BK390</f>
        <v>115.909146341463</v>
      </c>
      <c r="BM390" s="45" t="n">
        <v>8.33836031031492</v>
      </c>
      <c r="BN390" s="45" t="n">
        <v>2.30660015343522</v>
      </c>
      <c r="BO390" s="45" t="n">
        <v>3.95606161523761</v>
      </c>
      <c r="BP390" s="45" t="n">
        <v>0.12</v>
      </c>
      <c r="BQ390" s="45" t="n">
        <v>2840</v>
      </c>
      <c r="BR390" s="0" t="n">
        <f aca="false">AJ390*0.1</f>
        <v>1.42E-005</v>
      </c>
      <c r="BS390" s="0" t="n">
        <f aca="false">((((BJ390/R390)^2)+((BM390/AD390)^2))^(1/2))*AK390</f>
        <v>0.000942490174105902</v>
      </c>
      <c r="BT390" s="0" t="n">
        <f aca="false">((((BJ390/R390)^2)+((BN390/AE390)^2))^(1/2))*AL390</f>
        <v>0.000263497517645062</v>
      </c>
      <c r="BU390" s="0" t="n">
        <f aca="false">((((BJ390/R390)^2)+((BO390/AF390)^2))^(1/2))*AM390</f>
        <v>0.000462331900299385</v>
      </c>
      <c r="BV390" s="0" t="n">
        <f aca="false">((((BJ390/R390)^2)+((BP390/AG390)^2))^(1/2))*AN390</f>
        <v>1.3872035076504E-005</v>
      </c>
      <c r="BW390" s="0" t="n">
        <f aca="false">((((BJ390/R390)^2)+((BQ390/AH390)^2))^(1/2))*AO390</f>
        <v>0.320091019571242</v>
      </c>
      <c r="BX390" s="46" t="n">
        <f aca="false">((((BL390/AI390)^2)+((BR390/AJ390)^2))^(1/2))*AP390</f>
        <v>0.0236775582798239</v>
      </c>
    </row>
    <row r="391" customFormat="false" ht="45" hidden="false" customHeight="true" outlineLevel="0" collapsed="false">
      <c r="A391" s="24" t="n">
        <v>4.61002777777778</v>
      </c>
      <c r="B391" s="24" t="n">
        <v>-74.1382222222222</v>
      </c>
      <c r="C391" s="47" t="n">
        <v>25</v>
      </c>
      <c r="D391" s="47" t="n">
        <v>25</v>
      </c>
      <c r="E391" s="47" t="n">
        <v>1821</v>
      </c>
      <c r="F391" s="27" t="s">
        <v>1003</v>
      </c>
      <c r="G391" s="28" t="s">
        <v>1000</v>
      </c>
      <c r="H391" s="27" t="s">
        <v>1004</v>
      </c>
      <c r="I391" s="28" t="s">
        <v>216</v>
      </c>
      <c r="J391" s="28" t="s">
        <v>65</v>
      </c>
      <c r="K391" s="28" t="n">
        <v>60</v>
      </c>
      <c r="L391" s="28"/>
      <c r="M391" s="28" t="n">
        <v>1977</v>
      </c>
      <c r="N391" s="29" t="s">
        <v>67</v>
      </c>
      <c r="O391" s="29" t="s">
        <v>68</v>
      </c>
      <c r="P391" s="56" t="n">
        <v>0.00426891489573758</v>
      </c>
      <c r="Q391" s="31" t="n">
        <v>73438.75</v>
      </c>
      <c r="R391" s="31" t="n">
        <v>74703.5328642442</v>
      </c>
      <c r="S391" s="29" t="s">
        <v>69</v>
      </c>
      <c r="T391" s="29"/>
      <c r="U391" s="29"/>
      <c r="V391" s="48" t="n">
        <f aca="false">IF(S391="m3_año",R391,IF(OR(O391="CG1",O391="CG3",O391="HG2"),T391,R391))</f>
        <v>74703.5328642442</v>
      </c>
      <c r="W391" s="28" t="n">
        <v>365</v>
      </c>
      <c r="X391" s="32"/>
      <c r="Y391" s="28"/>
      <c r="Z391" s="28" t="n">
        <v>8760</v>
      </c>
      <c r="AA391" s="32" t="s">
        <v>1005</v>
      </c>
      <c r="AB391" s="32"/>
      <c r="AC391" s="33" t="s">
        <v>72</v>
      </c>
      <c r="AD391" s="33" t="n">
        <f aca="false">VLOOKUP($O391,Parámetros!$B$4:$H$25,3,0)</f>
        <v>46.3856216091623</v>
      </c>
      <c r="AE391" s="33" t="n">
        <f aca="false">VLOOKUP($O391,Parámetros!$B$4:$H$25,4,0)</f>
        <v>1074.85364414012</v>
      </c>
      <c r="AF391" s="33" t="n">
        <f aca="false">VLOOKUP($O391,Parámetros!$B$4:$H$25,5,0)</f>
        <v>5.41099102083891</v>
      </c>
      <c r="AG391" s="33" t="n">
        <f aca="false">VLOOKUP($O391,Parámetros!$B$4:$H$25,6,0)</f>
        <v>1344</v>
      </c>
      <c r="AH391" s="33" t="n">
        <f aca="false">VLOOKUP($O391,Parámetros!$B$4:$H$25,7,0)</f>
        <v>1920000</v>
      </c>
      <c r="AI391" s="2" t="n">
        <v>1159.09146341463</v>
      </c>
      <c r="AJ391" s="2" t="n">
        <v>0.000142</v>
      </c>
      <c r="AK391" s="34" t="n">
        <f aca="false">AD391*V391/1000000000</f>
        <v>0.00346516980830845</v>
      </c>
      <c r="AL391" s="34" t="n">
        <f aca="false">AE391*V391/1000000000</f>
        <v>0.0802953645292741</v>
      </c>
      <c r="AM391" s="34" t="n">
        <f aca="false">AF391*V391/1000000000</f>
        <v>0.00040422014555337</v>
      </c>
      <c r="AN391" s="34" t="n">
        <f aca="false">AG391*V391/1000000000</f>
        <v>0.100401548169544</v>
      </c>
      <c r="AO391" s="34" t="n">
        <f aca="false">AH391*V391/1000000000</f>
        <v>143.430783099349</v>
      </c>
      <c r="AP391" s="35" t="n">
        <f aca="false">AJ391*AI391*EXP(P391*4)</f>
        <v>0.167425620216031</v>
      </c>
      <c r="AQ391" s="36" t="n">
        <f aca="false">AK391/W391</f>
        <v>9.49361591317384E-006</v>
      </c>
      <c r="AR391" s="37" t="n">
        <f aca="false">AL391/W391</f>
        <v>0.000219987300080203</v>
      </c>
      <c r="AS391" s="37" t="n">
        <f aca="false">AM391/W391</f>
        <v>1.10745245357088E-006</v>
      </c>
      <c r="AT391" s="37" t="n">
        <f aca="false">AN391/W391</f>
        <v>0.00027507273471108</v>
      </c>
      <c r="AU391" s="37" t="n">
        <f aca="false">AO391/W391</f>
        <v>0.392961049587257</v>
      </c>
      <c r="AV391" s="49" t="n">
        <f aca="false">AP391/W391</f>
        <v>0.00045870032935899</v>
      </c>
      <c r="AW391" s="39" t="n">
        <f aca="false">AK391*1000000</f>
        <v>3465.16980830845</v>
      </c>
      <c r="AX391" s="40" t="n">
        <f aca="false">AL391*1000000</f>
        <v>80295.3645292741</v>
      </c>
      <c r="AY391" s="40" t="n">
        <f aca="false">AM391*1000000</f>
        <v>404.22014555337</v>
      </c>
      <c r="AZ391" s="40" t="n">
        <f aca="false">AN391*1000000</f>
        <v>100401.548169544</v>
      </c>
      <c r="BA391" s="40" t="n">
        <f aca="false">AO391*1000000</f>
        <v>143430783.099349</v>
      </c>
      <c r="BB391" s="41" t="n">
        <f aca="false">AP391*1000000</f>
        <v>167425.620216031</v>
      </c>
      <c r="BC391" s="39" t="n">
        <f aca="false">AQ391*1000000</f>
        <v>9.49361591317384</v>
      </c>
      <c r="BD391" s="40" t="n">
        <f aca="false">AR391*1000000</f>
        <v>219.987300080203</v>
      </c>
      <c r="BE391" s="40" t="n">
        <f aca="false">AS391*1000000</f>
        <v>1.10745245357088</v>
      </c>
      <c r="BF391" s="40" t="n">
        <f aca="false">AT391*1000000</f>
        <v>275.07273471108</v>
      </c>
      <c r="BG391" s="40" t="n">
        <f aca="false">AU391*1000000</f>
        <v>392961.049587257</v>
      </c>
      <c r="BH391" s="41" t="n">
        <f aca="false">AV391*1000000</f>
        <v>458.70032935899</v>
      </c>
      <c r="BI391" s="0" t="n">
        <v>0.1</v>
      </c>
      <c r="BJ391" s="0" t="n">
        <f aca="false">R391*BI391</f>
        <v>7470.35328642442</v>
      </c>
      <c r="BK391" s="0" t="n">
        <v>0.1</v>
      </c>
      <c r="BL391" s="0" t="n">
        <f aca="false">AI391*BK391</f>
        <v>115.909146341463</v>
      </c>
      <c r="BM391" s="45" t="n">
        <v>17.6498016718255</v>
      </c>
      <c r="BN391" s="45" t="n">
        <v>910.91550745518</v>
      </c>
      <c r="BO391" s="45" t="n">
        <v>5.31099102083891</v>
      </c>
      <c r="BP391" s="45" t="n">
        <v>537.6</v>
      </c>
      <c r="BQ391" s="45" t="n">
        <v>384000</v>
      </c>
      <c r="BR391" s="0" t="n">
        <f aca="false">AJ391*0.1</f>
        <v>1.42E-005</v>
      </c>
      <c r="BS391" s="0" t="n">
        <f aca="false">((((BJ391/R391)^2)+((BM391/AD391)^2))^(1/2))*AK391</f>
        <v>0.00136327655447557</v>
      </c>
      <c r="BT391" s="0" t="n">
        <f aca="false">((((BJ391/R391)^2)+((BN391/AE391)^2))^(1/2))*AL391</f>
        <v>0.0685206998558563</v>
      </c>
      <c r="BU391" s="0" t="n">
        <f aca="false">((((BJ391/R391)^2)+((BO391/AF391)^2))^(1/2))*AM391</f>
        <v>0.000398803632035337</v>
      </c>
      <c r="BV391" s="0" t="n">
        <f aca="false">((((BJ391/R391)^2)+((BP391/AG391)^2))^(1/2))*AN391</f>
        <v>0.041396618807857</v>
      </c>
      <c r="BW391" s="0" t="n">
        <f aca="false">((((BJ391/R391)^2)+((BQ391/AH391)^2))^(1/2))*AO391</f>
        <v>32.0720981076172</v>
      </c>
      <c r="BX391" s="46" t="n">
        <f aca="false">((((BL391/AI391)^2)+((BR391/AJ391)^2))^(1/2))*AP391</f>
        <v>0.0236775582798239</v>
      </c>
    </row>
    <row r="392" customFormat="false" ht="45" hidden="false" customHeight="true" outlineLevel="0" collapsed="false">
      <c r="A392" s="24" t="n">
        <v>4.61178013406389</v>
      </c>
      <c r="B392" s="24" t="n">
        <v>-74.0978185976408</v>
      </c>
      <c r="C392" s="47" t="n">
        <v>29</v>
      </c>
      <c r="D392" s="47" t="n">
        <v>25</v>
      </c>
      <c r="E392" s="47" t="n">
        <v>2318</v>
      </c>
      <c r="F392" s="27" t="s">
        <v>1006</v>
      </c>
      <c r="G392" s="28" t="s">
        <v>1000</v>
      </c>
      <c r="H392" s="27" t="s">
        <v>1007</v>
      </c>
      <c r="I392" s="28" t="s">
        <v>155</v>
      </c>
      <c r="J392" s="28" t="s">
        <v>65</v>
      </c>
      <c r="K392" s="28" t="n">
        <v>100</v>
      </c>
      <c r="L392" s="28"/>
      <c r="M392" s="28" t="n">
        <v>2003</v>
      </c>
      <c r="N392" s="29" t="s">
        <v>172</v>
      </c>
      <c r="O392" s="29" t="s">
        <v>173</v>
      </c>
      <c r="P392" s="56" t="n">
        <v>0.00426891489573758</v>
      </c>
      <c r="Q392" s="31" t="n">
        <v>122500</v>
      </c>
      <c r="R392" s="31" t="n">
        <v>124609.729548364</v>
      </c>
      <c r="S392" s="29" t="s">
        <v>86</v>
      </c>
      <c r="T392" s="29" t="n">
        <f aca="false">((R392*Parámetros!$D$30)/1000)/Parámetros!$D$29</f>
        <v>102118.115243358</v>
      </c>
      <c r="U392" s="29" t="s">
        <v>69</v>
      </c>
      <c r="V392" s="48" t="n">
        <f aca="false">IF(S392="m3_año",R392,IF(OR(O392="CG1",O392="CG3",O392="HG2"),T392,R392))</f>
        <v>124609.729548364</v>
      </c>
      <c r="W392" s="28" t="n">
        <v>365</v>
      </c>
      <c r="X392" s="32"/>
      <c r="Y392" s="28"/>
      <c r="Z392" s="28" t="n">
        <v>8760</v>
      </c>
      <c r="AA392" s="32"/>
      <c r="AB392" s="32"/>
      <c r="AC392" s="33" t="s">
        <v>246</v>
      </c>
      <c r="AD392" s="33" t="n">
        <f aca="false">VLOOKUP($O392,Parámetros!$B$4:$H$25,3,0)</f>
        <v>10.477442018542</v>
      </c>
      <c r="AE392" s="33" t="n">
        <f aca="false">VLOOKUP($O392,Parámetros!$B$4:$H$25,4,0)</f>
        <v>4.47117624426805</v>
      </c>
      <c r="AF392" s="33" t="n">
        <f aca="false">VLOOKUP($O392,Parámetros!$B$4:$H$25,5,0)</f>
        <v>11.5951868810527</v>
      </c>
      <c r="AG392" s="33" t="n">
        <f aca="false">VLOOKUP($O392,Parámetros!$B$4:$H$25,6,0)</f>
        <v>0.3</v>
      </c>
      <c r="AH392" s="33" t="n">
        <f aca="false">VLOOKUP($O392,Parámetros!$B$4:$H$25,7,0)</f>
        <v>2840</v>
      </c>
      <c r="AI392" s="2" t="n">
        <v>1159.09146341463</v>
      </c>
      <c r="AJ392" s="2" t="n">
        <v>0.000142</v>
      </c>
      <c r="AK392" s="34" t="n">
        <f aca="false">AD392*V392/1000000000</f>
        <v>0.00130559121628918</v>
      </c>
      <c r="AL392" s="34" t="n">
        <f aca="false">AE392*V392/1000000000</f>
        <v>0.000557152062561312</v>
      </c>
      <c r="AM392" s="34" t="n">
        <f aca="false">AF392*V392/1000000000</f>
        <v>0.00144487310131072</v>
      </c>
      <c r="AN392" s="34" t="n">
        <f aca="false">AG392*V392/1000000000</f>
        <v>3.73829188645092E-005</v>
      </c>
      <c r="AO392" s="34" t="n">
        <f aca="false">AH392*V392/1000000000</f>
        <v>0.353891631917354</v>
      </c>
      <c r="AP392" s="35" t="n">
        <f aca="false">AJ392*AI392*EXP(P392*4)</f>
        <v>0.167425620216031</v>
      </c>
      <c r="AQ392" s="36" t="n">
        <f aca="false">AK392/W392</f>
        <v>3.57696223640872E-006</v>
      </c>
      <c r="AR392" s="37" t="n">
        <f aca="false">AL392/W392</f>
        <v>1.52644400701729E-006</v>
      </c>
      <c r="AS392" s="37" t="n">
        <f aca="false">AM392/W392</f>
        <v>3.95855644194717E-006</v>
      </c>
      <c r="AT392" s="37" t="n">
        <f aca="false">AN392/W392</f>
        <v>1.02418955793176E-007</v>
      </c>
      <c r="AU392" s="37" t="n">
        <f aca="false">AO392/W392</f>
        <v>0.000969566114842065</v>
      </c>
      <c r="AV392" s="49" t="n">
        <f aca="false">AP392/W392</f>
        <v>0.00045870032935899</v>
      </c>
      <c r="AW392" s="39" t="n">
        <f aca="false">AK392*1000000</f>
        <v>1305.59121628918</v>
      </c>
      <c r="AX392" s="40" t="n">
        <f aca="false">AL392*1000000</f>
        <v>557.152062561312</v>
      </c>
      <c r="AY392" s="40" t="n">
        <f aca="false">AM392*1000000</f>
        <v>1444.87310131072</v>
      </c>
      <c r="AZ392" s="40" t="n">
        <f aca="false">AN392*1000000</f>
        <v>37.3829188645092</v>
      </c>
      <c r="BA392" s="40" t="n">
        <f aca="false">AO392*1000000</f>
        <v>353891.631917354</v>
      </c>
      <c r="BB392" s="41" t="n">
        <f aca="false">AP392*1000000</f>
        <v>167425.620216031</v>
      </c>
      <c r="BC392" s="39" t="n">
        <f aca="false">AQ392*1000000</f>
        <v>3.57696223640872</v>
      </c>
      <c r="BD392" s="40" t="n">
        <f aca="false">AR392*1000000</f>
        <v>1.52644400701729</v>
      </c>
      <c r="BE392" s="40" t="n">
        <f aca="false">AS392*1000000</f>
        <v>3.95855644194717</v>
      </c>
      <c r="BF392" s="40" t="n">
        <f aca="false">AT392*1000000</f>
        <v>0.102418955793176</v>
      </c>
      <c r="BG392" s="40" t="n">
        <f aca="false">AU392*1000000</f>
        <v>969.566114842065</v>
      </c>
      <c r="BH392" s="41" t="n">
        <f aca="false">AV392*1000000</f>
        <v>458.70032935899</v>
      </c>
      <c r="BI392" s="0" t="n">
        <v>0.1</v>
      </c>
      <c r="BJ392" s="0" t="n">
        <f aca="false">R392*BI392</f>
        <v>12460.9729548364</v>
      </c>
      <c r="BK392" s="0" t="n">
        <v>0.1</v>
      </c>
      <c r="BL392" s="0" t="n">
        <f aca="false">AI392*BK392</f>
        <v>115.909146341463</v>
      </c>
      <c r="BM392" s="45" t="n">
        <v>8.33836031031492</v>
      </c>
      <c r="BN392" s="45" t="n">
        <v>2.30660015343522</v>
      </c>
      <c r="BO392" s="45" t="n">
        <v>3.95606161523761</v>
      </c>
      <c r="BP392" s="45" t="n">
        <v>0.12</v>
      </c>
      <c r="BQ392" s="45" t="n">
        <v>2840</v>
      </c>
      <c r="BR392" s="0" t="n">
        <f aca="false">AJ392*0.1</f>
        <v>1.42E-005</v>
      </c>
      <c r="BS392" s="0" t="n">
        <f aca="false">((((BJ392/R392)^2)+((BM392/AD392)^2))^(1/2))*AK392</f>
        <v>0.00104721130456211</v>
      </c>
      <c r="BT392" s="0" t="n">
        <f aca="false">((((BJ392/R392)^2)+((BN392/AE392)^2))^(1/2))*AL392</f>
        <v>0.000292775019605623</v>
      </c>
      <c r="BU392" s="0" t="n">
        <f aca="false">((((BJ392/R392)^2)+((BO392/AF392)^2))^(1/2))*AM392</f>
        <v>0.000513702111443759</v>
      </c>
      <c r="BV392" s="0" t="n">
        <f aca="false">((((BJ392/R392)^2)+((BP392/AG392)^2))^(1/2))*AN392</f>
        <v>1.54133723072266E-005</v>
      </c>
      <c r="BW392" s="0" t="n">
        <f aca="false">((((BJ392/R392)^2)+((BQ392/AH392)^2))^(1/2))*AO392</f>
        <v>0.35565668841249</v>
      </c>
      <c r="BX392" s="46" t="n">
        <f aca="false">((((BL392/AI392)^2)+((BR392/AJ392)^2))^(1/2))*AP392</f>
        <v>0.0236775582798239</v>
      </c>
    </row>
    <row r="393" customFormat="false" ht="30" hidden="false" customHeight="true" outlineLevel="0" collapsed="false">
      <c r="A393" s="24" t="n">
        <v>4.61991689734424</v>
      </c>
      <c r="B393" s="24" t="n">
        <v>-74.0966599633137</v>
      </c>
      <c r="C393" s="47" t="n">
        <v>29</v>
      </c>
      <c r="D393" s="47" t="n">
        <v>26</v>
      </c>
      <c r="E393" s="47" t="n">
        <v>2331</v>
      </c>
      <c r="F393" s="27" t="s">
        <v>1008</v>
      </c>
      <c r="G393" s="28" t="s">
        <v>1009</v>
      </c>
      <c r="H393" s="27" t="s">
        <v>1010</v>
      </c>
      <c r="I393" s="28" t="s">
        <v>155</v>
      </c>
      <c r="J393" s="28" t="s">
        <v>65</v>
      </c>
      <c r="K393" s="28" t="n">
        <v>100</v>
      </c>
      <c r="L393" s="28"/>
      <c r="M393" s="28" t="n">
        <v>1961</v>
      </c>
      <c r="N393" s="29" t="s">
        <v>67</v>
      </c>
      <c r="O393" s="29" t="s">
        <v>68</v>
      </c>
      <c r="P393" s="50" t="n">
        <v>0.00842863539816588</v>
      </c>
      <c r="Q393" s="31" t="n">
        <v>5778</v>
      </c>
      <c r="R393" s="31" t="n">
        <v>5976.12367941762</v>
      </c>
      <c r="S393" s="29" t="s">
        <v>69</v>
      </c>
      <c r="T393" s="29"/>
      <c r="U393" s="29"/>
      <c r="V393" s="48" t="n">
        <f aca="false">IF(S393="m3_año",R393,IF(OR(O393="CG1",O393="CG3",O393="HG2"),T393,R393))</f>
        <v>5976.12367941762</v>
      </c>
      <c r="W393" s="28" t="n">
        <v>365</v>
      </c>
      <c r="X393" s="32" t="s">
        <v>98</v>
      </c>
      <c r="Y393" s="28"/>
      <c r="Z393" s="28" t="n">
        <v>2920</v>
      </c>
      <c r="AA393" s="32" t="s">
        <v>1011</v>
      </c>
      <c r="AB393" s="32" t="s">
        <v>967</v>
      </c>
      <c r="AC393" s="33" t="s">
        <v>72</v>
      </c>
      <c r="AD393" s="33" t="n">
        <f aca="false">VLOOKUP($O393,Parámetros!$B$4:$H$25,3,0)</f>
        <v>46.3856216091623</v>
      </c>
      <c r="AE393" s="33" t="n">
        <f aca="false">VLOOKUP($O393,Parámetros!$B$4:$H$25,4,0)</f>
        <v>1074.85364414012</v>
      </c>
      <c r="AF393" s="33" t="n">
        <f aca="false">VLOOKUP($O393,Parámetros!$B$4:$H$25,5,0)</f>
        <v>5.41099102083891</v>
      </c>
      <c r="AG393" s="33" t="n">
        <f aca="false">VLOOKUP($O393,Parámetros!$B$4:$H$25,6,0)</f>
        <v>1344</v>
      </c>
      <c r="AH393" s="33" t="n">
        <f aca="false">VLOOKUP($O393,Parámetros!$B$4:$H$25,7,0)</f>
        <v>1920000</v>
      </c>
      <c r="AI393" s="51" t="n">
        <v>5778</v>
      </c>
      <c r="AJ393" s="52" t="n">
        <v>8.8E-008</v>
      </c>
      <c r="AK393" s="34" t="n">
        <f aca="false">AD393*V393/1000000000</f>
        <v>0.00027720621168302</v>
      </c>
      <c r="AL393" s="34" t="n">
        <f aca="false">AE393*V393/1000000000</f>
        <v>0.00642345831465409</v>
      </c>
      <c r="AM393" s="34" t="n">
        <f aca="false">AF393*V393/1000000000</f>
        <v>3.23367515687515E-005</v>
      </c>
      <c r="AN393" s="34" t="n">
        <f aca="false">AG393*V393/1000000000</f>
        <v>0.00803191022513728</v>
      </c>
      <c r="AO393" s="34" t="n">
        <f aca="false">AH393*V393/1000000000</f>
        <v>11.4741574644818</v>
      </c>
      <c r="AP393" s="35" t="n">
        <f aca="false">AJ393*AI393*EXP(P393*4)</f>
        <v>0.00052589888378875</v>
      </c>
      <c r="AQ393" s="36" t="n">
        <f aca="false">AK393/W393</f>
        <v>7.59469073104166E-007</v>
      </c>
      <c r="AR393" s="37" t="n">
        <f aca="false">AL393/W393</f>
        <v>1.75985159305592E-005</v>
      </c>
      <c r="AS393" s="37" t="n">
        <f aca="false">AM393/W393</f>
        <v>8.85938399143878E-008</v>
      </c>
      <c r="AT393" s="37" t="n">
        <f aca="false">AN393/W393</f>
        <v>2.20052334935268E-005</v>
      </c>
      <c r="AU393" s="37" t="n">
        <f aca="false">AO393/W393</f>
        <v>0.0314360478478954</v>
      </c>
      <c r="AV393" s="49" t="n">
        <f aca="false">AP393/W393</f>
        <v>1.44081885969521E-006</v>
      </c>
      <c r="AW393" s="39" t="n">
        <f aca="false">AK393*1000000</f>
        <v>277.20621168302</v>
      </c>
      <c r="AX393" s="40" t="n">
        <f aca="false">AL393*1000000</f>
        <v>6423.45831465409</v>
      </c>
      <c r="AY393" s="40" t="n">
        <f aca="false">AM393*1000000</f>
        <v>32.3367515687515</v>
      </c>
      <c r="AZ393" s="40" t="n">
        <f aca="false">AN393*1000000</f>
        <v>8031.91022513728</v>
      </c>
      <c r="BA393" s="40" t="n">
        <f aca="false">AO393*1000000</f>
        <v>11474157.4644818</v>
      </c>
      <c r="BB393" s="41" t="n">
        <f aca="false">AP393*1000000</f>
        <v>525.89888378875</v>
      </c>
      <c r="BC393" s="39" t="n">
        <f aca="false">AQ393*1000000</f>
        <v>0.759469073104166</v>
      </c>
      <c r="BD393" s="40" t="n">
        <f aca="false">AR393*1000000</f>
        <v>17.5985159305592</v>
      </c>
      <c r="BE393" s="40" t="n">
        <f aca="false">AS393*1000000</f>
        <v>0.0885938399143878</v>
      </c>
      <c r="BF393" s="40" t="n">
        <f aca="false">AT393*1000000</f>
        <v>22.0052334935268</v>
      </c>
      <c r="BG393" s="40" t="n">
        <f aca="false">AU393*1000000</f>
        <v>31436.0478478954</v>
      </c>
      <c r="BH393" s="41" t="n">
        <f aca="false">AV393*1000000</f>
        <v>1.44081885969521</v>
      </c>
      <c r="BI393" s="0" t="n">
        <v>0.1</v>
      </c>
      <c r="BJ393" s="0" t="n">
        <f aca="false">R393*BI393</f>
        <v>597.612367941762</v>
      </c>
      <c r="BK393" s="0" t="n">
        <v>0.1</v>
      </c>
      <c r="BL393" s="0" t="n">
        <f aca="false">AI393*BK393</f>
        <v>577.8</v>
      </c>
      <c r="BM393" s="45" t="n">
        <v>17.6498016718255</v>
      </c>
      <c r="BN393" s="45" t="n">
        <v>910.91550745518</v>
      </c>
      <c r="BO393" s="45" t="n">
        <v>5.31099102083891</v>
      </c>
      <c r="BP393" s="45" t="n">
        <v>537.6</v>
      </c>
      <c r="BQ393" s="45" t="n">
        <v>384000</v>
      </c>
      <c r="BR393" s="0" t="n">
        <f aca="false">AJ393*0.1</f>
        <v>8.8E-009</v>
      </c>
      <c r="BS393" s="0" t="n">
        <f aca="false">((((BJ393/R393)^2)+((BM393/AD393)^2))^(1/2))*AK393</f>
        <v>0.000109059223659499</v>
      </c>
      <c r="BT393" s="0" t="n">
        <f aca="false">((((BJ393/R393)^2)+((BN393/AE393)^2))^(1/2))*AL393</f>
        <v>0.00548151019420992</v>
      </c>
      <c r="BU393" s="0" t="n">
        <f aca="false">((((BJ393/R393)^2)+((BO393/AF393)^2))^(1/2))*AM393</f>
        <v>3.19034420122433E-005</v>
      </c>
      <c r="BV393" s="0" t="n">
        <f aca="false">((((BJ393/R393)^2)+((BP393/AG393)^2))^(1/2))*AN393</f>
        <v>0.00331164142337195</v>
      </c>
      <c r="BW393" s="0" t="n">
        <f aca="false">((((BJ393/R393)^2)+((BQ393/AH393)^2))^(1/2))*AO393</f>
        <v>2.5656996075118</v>
      </c>
      <c r="BX393" s="46" t="n">
        <f aca="false">((((BL393/AI393)^2)+((BR393/AJ393)^2))^(1/2))*AP393</f>
        <v>7.43733333890923E-005</v>
      </c>
    </row>
    <row r="394" customFormat="false" ht="30" hidden="false" customHeight="true" outlineLevel="0" collapsed="false">
      <c r="A394" s="24" t="n">
        <v>4.61860197612209</v>
      </c>
      <c r="B394" s="24" t="n">
        <v>-74.0914244713795</v>
      </c>
      <c r="C394" s="47" t="n">
        <v>30</v>
      </c>
      <c r="D394" s="47" t="n">
        <v>26</v>
      </c>
      <c r="E394" s="47" t="n">
        <v>2332</v>
      </c>
      <c r="F394" s="27" t="s">
        <v>1012</v>
      </c>
      <c r="G394" s="28" t="s">
        <v>336</v>
      </c>
      <c r="H394" s="27" t="s">
        <v>1013</v>
      </c>
      <c r="I394" s="28" t="s">
        <v>155</v>
      </c>
      <c r="J394" s="28" t="s">
        <v>65</v>
      </c>
      <c r="K394" s="28" t="n">
        <v>30</v>
      </c>
      <c r="L394" s="28"/>
      <c r="M394" s="28" t="n">
        <v>1997</v>
      </c>
      <c r="N394" s="29" t="s">
        <v>67</v>
      </c>
      <c r="O394" s="29" t="s">
        <v>68</v>
      </c>
      <c r="P394" s="56" t="n">
        <v>0.00426891489573758</v>
      </c>
      <c r="Q394" s="31" t="n">
        <v>15604.6428571429</v>
      </c>
      <c r="R394" s="31" t="n">
        <v>15873.3904173664</v>
      </c>
      <c r="S394" s="29" t="s">
        <v>69</v>
      </c>
      <c r="T394" s="29"/>
      <c r="U394" s="29"/>
      <c r="V394" s="48" t="n">
        <f aca="false">IF(S394="m3_año",R394,IF(OR(O394="CG1",O394="CG3",O394="HG2"),T394,R394))</f>
        <v>15873.3904173664</v>
      </c>
      <c r="W394" s="28" t="n">
        <v>365</v>
      </c>
      <c r="X394" s="32"/>
      <c r="Y394" s="28"/>
      <c r="Z394" s="28" t="n">
        <v>8760</v>
      </c>
      <c r="AA394" s="32" t="s">
        <v>1014</v>
      </c>
      <c r="AB394" s="32"/>
      <c r="AC394" s="33" t="s">
        <v>72</v>
      </c>
      <c r="AD394" s="33" t="n">
        <f aca="false">VLOOKUP($O394,Parámetros!$B$4:$H$25,3,0)</f>
        <v>46.3856216091623</v>
      </c>
      <c r="AE394" s="33" t="n">
        <f aca="false">VLOOKUP($O394,Parámetros!$B$4:$H$25,4,0)</f>
        <v>1074.85364414012</v>
      </c>
      <c r="AF394" s="33" t="n">
        <f aca="false">VLOOKUP($O394,Parámetros!$B$4:$H$25,5,0)</f>
        <v>5.41099102083891</v>
      </c>
      <c r="AG394" s="33" t="n">
        <f aca="false">VLOOKUP($O394,Parámetros!$B$4:$H$25,6,0)</f>
        <v>1344</v>
      </c>
      <c r="AH394" s="33" t="n">
        <f aca="false">VLOOKUP($O394,Parámetros!$B$4:$H$25,7,0)</f>
        <v>1920000</v>
      </c>
      <c r="AI394" s="51" t="n">
        <v>15604.6428571429</v>
      </c>
      <c r="AJ394" s="52" t="n">
        <v>8.8E-008</v>
      </c>
      <c r="AK394" s="34" t="n">
        <f aca="false">AD394*V394/1000000000</f>
        <v>0.000736297081554461</v>
      </c>
      <c r="AL394" s="34" t="n">
        <f aca="false">AE394*V394/1000000000</f>
        <v>0.0170615715349651</v>
      </c>
      <c r="AM394" s="34" t="n">
        <f aca="false">AF394*V394/1000000000</f>
        <v>8.589077301864E-005</v>
      </c>
      <c r="AN394" s="34" t="n">
        <f aca="false">AG394*V394/1000000000</f>
        <v>0.0213338367209404</v>
      </c>
      <c r="AO394" s="34" t="n">
        <f aca="false">AH394*V394/1000000000</f>
        <v>30.4769096013435</v>
      </c>
      <c r="AP394" s="35" t="n">
        <f aca="false">AJ394*AI394*EXP(P394*4)</f>
        <v>0.00139685835672824</v>
      </c>
      <c r="AQ394" s="36" t="n">
        <f aca="false">AK394/W394</f>
        <v>2.0172522782314E-006</v>
      </c>
      <c r="AR394" s="37" t="n">
        <f aca="false">AL394/W394</f>
        <v>4.67440316026442E-005</v>
      </c>
      <c r="AS394" s="37" t="n">
        <f aca="false">AM394/W394</f>
        <v>2.35317186352438E-007</v>
      </c>
      <c r="AT394" s="37" t="n">
        <f aca="false">AN394/W394</f>
        <v>5.84488677286039E-005</v>
      </c>
      <c r="AU394" s="37" t="n">
        <f aca="false">AO394/W394</f>
        <v>0.0834983824694342</v>
      </c>
      <c r="AV394" s="49" t="n">
        <f aca="false">AP394/W394</f>
        <v>3.82700919651574E-006</v>
      </c>
      <c r="AW394" s="39" t="n">
        <f aca="false">AK394*1000000</f>
        <v>736.297081554461</v>
      </c>
      <c r="AX394" s="40" t="n">
        <f aca="false">AL394*1000000</f>
        <v>17061.5715349651</v>
      </c>
      <c r="AY394" s="40" t="n">
        <f aca="false">AM394*1000000</f>
        <v>85.89077301864</v>
      </c>
      <c r="AZ394" s="40" t="n">
        <f aca="false">AN394*1000000</f>
        <v>21333.8367209404</v>
      </c>
      <c r="BA394" s="40" t="n">
        <f aca="false">AO394*1000000</f>
        <v>30476909.6013435</v>
      </c>
      <c r="BB394" s="41" t="n">
        <f aca="false">AP394*1000000</f>
        <v>1396.85835672824</v>
      </c>
      <c r="BC394" s="39" t="n">
        <f aca="false">AQ394*1000000</f>
        <v>2.0172522782314</v>
      </c>
      <c r="BD394" s="40" t="n">
        <f aca="false">AR394*1000000</f>
        <v>46.7440316026442</v>
      </c>
      <c r="BE394" s="40" t="n">
        <f aca="false">AS394*1000000</f>
        <v>0.235317186352438</v>
      </c>
      <c r="BF394" s="40" t="n">
        <f aca="false">AT394*1000000</f>
        <v>58.448867728604</v>
      </c>
      <c r="BG394" s="40" t="n">
        <f aca="false">AU394*1000000</f>
        <v>83498.3824694342</v>
      </c>
      <c r="BH394" s="41" t="n">
        <f aca="false">AV394*1000000</f>
        <v>3.82700919651574</v>
      </c>
      <c r="BI394" s="0" t="n">
        <v>0.1</v>
      </c>
      <c r="BJ394" s="0" t="n">
        <f aca="false">R394*BI394</f>
        <v>1587.33904173664</v>
      </c>
      <c r="BK394" s="0" t="n">
        <v>0.1</v>
      </c>
      <c r="BL394" s="0" t="n">
        <f aca="false">AI394*BK394</f>
        <v>1560.46428571429</v>
      </c>
      <c r="BM394" s="45" t="n">
        <v>17.6498016718255</v>
      </c>
      <c r="BN394" s="45" t="n">
        <v>910.91550745518</v>
      </c>
      <c r="BO394" s="45" t="n">
        <v>5.31099102083891</v>
      </c>
      <c r="BP394" s="45" t="n">
        <v>537.6</v>
      </c>
      <c r="BQ394" s="45" t="n">
        <v>384000</v>
      </c>
      <c r="BR394" s="0" t="n">
        <f aca="false">AJ394*0.1</f>
        <v>8.8E-009</v>
      </c>
      <c r="BS394" s="0" t="n">
        <f aca="false">((((BJ394/R394)^2)+((BM394/AD394)^2))^(1/2))*AK394</f>
        <v>0.000289676005489031</v>
      </c>
      <c r="BT394" s="0" t="n">
        <f aca="false">((((BJ394/R394)^2)+((BN394/AE394)^2))^(1/2))*AL394</f>
        <v>0.0145596302983387</v>
      </c>
      <c r="BU394" s="0" t="n">
        <f aca="false">((((BJ394/R394)^2)+((BO394/AF394)^2))^(1/2))*AM394</f>
        <v>8.47398444015299E-005</v>
      </c>
      <c r="BV394" s="0" t="n">
        <f aca="false">((((BJ394/R394)^2)+((BP394/AG394)^2))^(1/2))*AN394</f>
        <v>0.00879616622001182</v>
      </c>
      <c r="BW394" s="0" t="n">
        <f aca="false">((((BJ394/R394)^2)+((BQ394/AH394)^2))^(1/2))*AO394</f>
        <v>6.81484416127201</v>
      </c>
      <c r="BX394" s="46" t="n">
        <f aca="false">((((BL394/AI394)^2)+((BR394/AJ394)^2))^(1/2))*AP394</f>
        <v>0.000197545603279928</v>
      </c>
    </row>
    <row r="395" customFormat="false" ht="30" hidden="false" customHeight="true" outlineLevel="0" collapsed="false">
      <c r="A395" s="24" t="n">
        <v>4.61860197612209</v>
      </c>
      <c r="B395" s="24" t="n">
        <v>-74.0914244713795</v>
      </c>
      <c r="C395" s="47" t="n">
        <v>30</v>
      </c>
      <c r="D395" s="47" t="n">
        <v>26</v>
      </c>
      <c r="E395" s="47" t="n">
        <v>2332</v>
      </c>
      <c r="F395" s="27" t="s">
        <v>1012</v>
      </c>
      <c r="G395" s="28" t="s">
        <v>336</v>
      </c>
      <c r="H395" s="27" t="s">
        <v>1013</v>
      </c>
      <c r="I395" s="28" t="s">
        <v>155</v>
      </c>
      <c r="J395" s="28" t="s">
        <v>65</v>
      </c>
      <c r="K395" s="28" t="n">
        <v>30</v>
      </c>
      <c r="L395" s="28"/>
      <c r="M395" s="28" t="n">
        <v>2004</v>
      </c>
      <c r="N395" s="29" t="s">
        <v>67</v>
      </c>
      <c r="O395" s="29" t="s">
        <v>68</v>
      </c>
      <c r="P395" s="56" t="n">
        <v>0.00426891489573758</v>
      </c>
      <c r="Q395" s="31" t="n">
        <v>15604.6428571429</v>
      </c>
      <c r="R395" s="31" t="n">
        <v>15873.3904173664</v>
      </c>
      <c r="S395" s="29" t="s">
        <v>69</v>
      </c>
      <c r="T395" s="29"/>
      <c r="U395" s="29"/>
      <c r="V395" s="48" t="n">
        <f aca="false">IF(S395="m3_año",R395,IF(OR(O395="CG1",O395="CG3",O395="HG2"),T395,R395))</f>
        <v>15873.3904173664</v>
      </c>
      <c r="W395" s="28" t="n">
        <v>365</v>
      </c>
      <c r="X395" s="32"/>
      <c r="Y395" s="28"/>
      <c r="Z395" s="28" t="n">
        <v>8760</v>
      </c>
      <c r="AA395" s="32" t="s">
        <v>1014</v>
      </c>
      <c r="AB395" s="32"/>
      <c r="AC395" s="33" t="s">
        <v>72</v>
      </c>
      <c r="AD395" s="33" t="n">
        <f aca="false">VLOOKUP($O395,Parámetros!$B$4:$H$25,3,0)</f>
        <v>46.3856216091623</v>
      </c>
      <c r="AE395" s="33" t="n">
        <f aca="false">VLOOKUP($O395,Parámetros!$B$4:$H$25,4,0)</f>
        <v>1074.85364414012</v>
      </c>
      <c r="AF395" s="33" t="n">
        <f aca="false">VLOOKUP($O395,Parámetros!$B$4:$H$25,5,0)</f>
        <v>5.41099102083891</v>
      </c>
      <c r="AG395" s="33" t="n">
        <f aca="false">VLOOKUP($O395,Parámetros!$B$4:$H$25,6,0)</f>
        <v>1344</v>
      </c>
      <c r="AH395" s="33" t="n">
        <f aca="false">VLOOKUP($O395,Parámetros!$B$4:$H$25,7,0)</f>
        <v>1920000</v>
      </c>
      <c r="AI395" s="51" t="n">
        <v>15604.6428571429</v>
      </c>
      <c r="AJ395" s="52" t="n">
        <v>8.8E-008</v>
      </c>
      <c r="AK395" s="34" t="n">
        <f aca="false">AD395*V395/1000000000</f>
        <v>0.000736297081554461</v>
      </c>
      <c r="AL395" s="34" t="n">
        <f aca="false">AE395*V395/1000000000</f>
        <v>0.0170615715349651</v>
      </c>
      <c r="AM395" s="34" t="n">
        <f aca="false">AF395*V395/1000000000</f>
        <v>8.589077301864E-005</v>
      </c>
      <c r="AN395" s="34" t="n">
        <f aca="false">AG395*V395/1000000000</f>
        <v>0.0213338367209404</v>
      </c>
      <c r="AO395" s="34" t="n">
        <f aca="false">AH395*V395/1000000000</f>
        <v>30.4769096013435</v>
      </c>
      <c r="AP395" s="35" t="n">
        <f aca="false">AJ395*AI395*EXP(P395*4)</f>
        <v>0.00139685835672824</v>
      </c>
      <c r="AQ395" s="36" t="n">
        <f aca="false">AK395/W395</f>
        <v>2.0172522782314E-006</v>
      </c>
      <c r="AR395" s="37" t="n">
        <f aca="false">AL395/W395</f>
        <v>4.67440316026442E-005</v>
      </c>
      <c r="AS395" s="37" t="n">
        <f aca="false">AM395/W395</f>
        <v>2.35317186352438E-007</v>
      </c>
      <c r="AT395" s="37" t="n">
        <f aca="false">AN395/W395</f>
        <v>5.84488677286039E-005</v>
      </c>
      <c r="AU395" s="37" t="n">
        <f aca="false">AO395/W395</f>
        <v>0.0834983824694342</v>
      </c>
      <c r="AV395" s="49" t="n">
        <f aca="false">AP395/W395</f>
        <v>3.82700919651574E-006</v>
      </c>
      <c r="AW395" s="39" t="n">
        <f aca="false">AK395*1000000</f>
        <v>736.297081554461</v>
      </c>
      <c r="AX395" s="40" t="n">
        <f aca="false">AL395*1000000</f>
        <v>17061.5715349651</v>
      </c>
      <c r="AY395" s="40" t="n">
        <f aca="false">AM395*1000000</f>
        <v>85.89077301864</v>
      </c>
      <c r="AZ395" s="40" t="n">
        <f aca="false">AN395*1000000</f>
        <v>21333.8367209404</v>
      </c>
      <c r="BA395" s="40" t="n">
        <f aca="false">AO395*1000000</f>
        <v>30476909.6013435</v>
      </c>
      <c r="BB395" s="41" t="n">
        <f aca="false">AP395*1000000</f>
        <v>1396.85835672824</v>
      </c>
      <c r="BC395" s="39" t="n">
        <f aca="false">AQ395*1000000</f>
        <v>2.0172522782314</v>
      </c>
      <c r="BD395" s="40" t="n">
        <f aca="false">AR395*1000000</f>
        <v>46.7440316026442</v>
      </c>
      <c r="BE395" s="40" t="n">
        <f aca="false">AS395*1000000</f>
        <v>0.235317186352438</v>
      </c>
      <c r="BF395" s="40" t="n">
        <f aca="false">AT395*1000000</f>
        <v>58.448867728604</v>
      </c>
      <c r="BG395" s="40" t="n">
        <f aca="false">AU395*1000000</f>
        <v>83498.3824694342</v>
      </c>
      <c r="BH395" s="41" t="n">
        <f aca="false">AV395*1000000</f>
        <v>3.82700919651574</v>
      </c>
      <c r="BI395" s="0" t="n">
        <v>0.1</v>
      </c>
      <c r="BJ395" s="0" t="n">
        <f aca="false">R395*BI395</f>
        <v>1587.33904173664</v>
      </c>
      <c r="BK395" s="0" t="n">
        <v>0.1</v>
      </c>
      <c r="BL395" s="0" t="n">
        <f aca="false">AI395*BK395</f>
        <v>1560.46428571429</v>
      </c>
      <c r="BM395" s="45" t="n">
        <v>17.6498016718255</v>
      </c>
      <c r="BN395" s="45" t="n">
        <v>910.91550745518</v>
      </c>
      <c r="BO395" s="45" t="n">
        <v>5.31099102083891</v>
      </c>
      <c r="BP395" s="45" t="n">
        <v>537.6</v>
      </c>
      <c r="BQ395" s="45" t="n">
        <v>384000</v>
      </c>
      <c r="BR395" s="0" t="n">
        <f aca="false">AJ395*0.1</f>
        <v>8.8E-009</v>
      </c>
      <c r="BS395" s="0" t="n">
        <f aca="false">((((BJ395/R395)^2)+((BM395/AD395)^2))^(1/2))*AK395</f>
        <v>0.000289676005489031</v>
      </c>
      <c r="BT395" s="0" t="n">
        <f aca="false">((((BJ395/R395)^2)+((BN395/AE395)^2))^(1/2))*AL395</f>
        <v>0.0145596302983387</v>
      </c>
      <c r="BU395" s="0" t="n">
        <f aca="false">((((BJ395/R395)^2)+((BO395/AF395)^2))^(1/2))*AM395</f>
        <v>8.47398444015299E-005</v>
      </c>
      <c r="BV395" s="0" t="n">
        <f aca="false">((((BJ395/R395)^2)+((BP395/AG395)^2))^(1/2))*AN395</f>
        <v>0.00879616622001182</v>
      </c>
      <c r="BW395" s="0" t="n">
        <f aca="false">((((BJ395/R395)^2)+((BQ395/AH395)^2))^(1/2))*AO395</f>
        <v>6.81484416127201</v>
      </c>
      <c r="BX395" s="46" t="n">
        <f aca="false">((((BL395/AI395)^2)+((BR395/AJ395)^2))^(1/2))*AP395</f>
        <v>0.000197545603279928</v>
      </c>
    </row>
    <row r="396" customFormat="false" ht="45" hidden="false" customHeight="true" outlineLevel="0" collapsed="false">
      <c r="A396" s="24" t="n">
        <v>4.62373723026903</v>
      </c>
      <c r="B396" s="24" t="n">
        <v>-74.087851307982</v>
      </c>
      <c r="C396" s="47" t="n">
        <v>30</v>
      </c>
      <c r="D396" s="47" t="n">
        <v>27</v>
      </c>
      <c r="E396" s="47" t="n">
        <v>2345</v>
      </c>
      <c r="F396" s="27" t="s">
        <v>1015</v>
      </c>
      <c r="G396" s="28" t="s">
        <v>1016</v>
      </c>
      <c r="H396" s="27" t="s">
        <v>1017</v>
      </c>
      <c r="I396" s="28" t="s">
        <v>155</v>
      </c>
      <c r="J396" s="28" t="s">
        <v>76</v>
      </c>
      <c r="K396" s="28" t="n">
        <v>234.43</v>
      </c>
      <c r="L396" s="28"/>
      <c r="M396" s="28" t="n">
        <v>1999</v>
      </c>
      <c r="N396" s="29" t="s">
        <v>67</v>
      </c>
      <c r="O396" s="29" t="s">
        <v>145</v>
      </c>
      <c r="P396" s="50" t="n">
        <v>0.013557806644477</v>
      </c>
      <c r="Q396" s="31" t="n">
        <v>1887.9</v>
      </c>
      <c r="R396" s="31" t="n">
        <v>1993.11018717911</v>
      </c>
      <c r="S396" s="29" t="s">
        <v>69</v>
      </c>
      <c r="T396" s="29"/>
      <c r="U396" s="29"/>
      <c r="V396" s="48" t="n">
        <f aca="false">IF(S396="m3_año",R396,IF(OR(O396="CG1",O396="CG3",O396="HG2"),T396,R396))</f>
        <v>1993.11018717911</v>
      </c>
      <c r="W396" s="28" t="n">
        <v>365</v>
      </c>
      <c r="X396" s="32" t="s">
        <v>98</v>
      </c>
      <c r="Y396" s="28"/>
      <c r="Z396" s="28" t="n">
        <v>2920</v>
      </c>
      <c r="AA396" s="32" t="s">
        <v>1018</v>
      </c>
      <c r="AB396" s="32" t="s">
        <v>1019</v>
      </c>
      <c r="AC396" s="33" t="s">
        <v>72</v>
      </c>
      <c r="AD396" s="33" t="n">
        <f aca="false">VLOOKUP($O396,Parámetros!$B$4:$H$25,3,0)</f>
        <v>196.356974196937</v>
      </c>
      <c r="AE396" s="33" t="n">
        <f aca="false">VLOOKUP($O396,Parámetros!$B$4:$H$25,4,0)</f>
        <v>1220.72799074218</v>
      </c>
      <c r="AF396" s="33" t="n">
        <f aca="false">VLOOKUP($O396,Parámetros!$B$4:$H$25,5,0)</f>
        <v>69.6558973259153</v>
      </c>
      <c r="AG396" s="33" t="n">
        <f aca="false">VLOOKUP($O396,Parámetros!$B$4:$H$25,6,0)</f>
        <v>640</v>
      </c>
      <c r="AH396" s="33" t="n">
        <f aca="false">VLOOKUP($O396,Parámetros!$B$4:$H$25,7,0)</f>
        <v>1920000</v>
      </c>
      <c r="AI396" s="2" t="n">
        <v>1159.09146341463</v>
      </c>
      <c r="AJ396" s="2" t="n">
        <v>0.000142</v>
      </c>
      <c r="AK396" s="34" t="n">
        <f aca="false">AD396*V396/1000000000</f>
        <v>0.000391361085595581</v>
      </c>
      <c r="AL396" s="34" t="n">
        <f aca="false">AE396*V396/1000000000</f>
        <v>0.00243304539412293</v>
      </c>
      <c r="AM396" s="34" t="n">
        <f aca="false">AF396*V396/1000000000</f>
        <v>0.000138831878557384</v>
      </c>
      <c r="AN396" s="34" t="n">
        <f aca="false">AG396*V396/1000000000</f>
        <v>0.00127559051979463</v>
      </c>
      <c r="AO396" s="34" t="n">
        <f aca="false">AH396*V396/1000000000</f>
        <v>3.82677155938389</v>
      </c>
      <c r="AP396" s="35" t="n">
        <f aca="false">AJ396*AI396*EXP(P396*4)</f>
        <v>0.17376342735938</v>
      </c>
      <c r="AQ396" s="36" t="n">
        <f aca="false">AK396/W396</f>
        <v>1.07222215231666E-006</v>
      </c>
      <c r="AR396" s="37" t="n">
        <f aca="false">AL396/W396</f>
        <v>6.6658777921176E-006</v>
      </c>
      <c r="AS396" s="37" t="n">
        <f aca="false">AM396/W396</f>
        <v>3.8036131111612E-007</v>
      </c>
      <c r="AT396" s="37" t="n">
        <f aca="false">AN396/W396</f>
        <v>3.49476854738255E-006</v>
      </c>
      <c r="AU396" s="37" t="n">
        <f aca="false">AO396/W396</f>
        <v>0.0104843056421476</v>
      </c>
      <c r="AV396" s="49" t="n">
        <f aca="false">AP396/W396</f>
        <v>0.000476064184546247</v>
      </c>
      <c r="AW396" s="39" t="n">
        <f aca="false">AK396*1000000</f>
        <v>391.361085595581</v>
      </c>
      <c r="AX396" s="40" t="n">
        <f aca="false">AL396*1000000</f>
        <v>2433.04539412293</v>
      </c>
      <c r="AY396" s="40" t="n">
        <f aca="false">AM396*1000000</f>
        <v>138.831878557384</v>
      </c>
      <c r="AZ396" s="40" t="n">
        <f aca="false">AN396*1000000</f>
        <v>1275.59051979463</v>
      </c>
      <c r="BA396" s="40" t="n">
        <f aca="false">AO396*1000000</f>
        <v>3826771.55938389</v>
      </c>
      <c r="BB396" s="41" t="n">
        <f aca="false">AP396*1000000</f>
        <v>173763.42735938</v>
      </c>
      <c r="BC396" s="39" t="n">
        <f aca="false">AQ396*1000000</f>
        <v>1.07222215231666</v>
      </c>
      <c r="BD396" s="40" t="n">
        <f aca="false">AR396*1000000</f>
        <v>6.6658777921176</v>
      </c>
      <c r="BE396" s="40" t="n">
        <f aca="false">AS396*1000000</f>
        <v>0.38036131111612</v>
      </c>
      <c r="BF396" s="40" t="n">
        <f aca="false">AT396*1000000</f>
        <v>3.49476854738255</v>
      </c>
      <c r="BG396" s="40" t="n">
        <f aca="false">AU396*1000000</f>
        <v>10484.3056421476</v>
      </c>
      <c r="BH396" s="41" t="n">
        <f aca="false">AV396*1000000</f>
        <v>476.064184546247</v>
      </c>
      <c r="BI396" s="0" t="n">
        <v>0.1</v>
      </c>
      <c r="BJ396" s="0" t="n">
        <f aca="false">R396*BI396</f>
        <v>199.311018717911</v>
      </c>
      <c r="BK396" s="0" t="n">
        <v>0.1</v>
      </c>
      <c r="BL396" s="0" t="n">
        <f aca="false">AI396*BK396</f>
        <v>115.909146341463</v>
      </c>
      <c r="BM396" s="45" t="n">
        <v>187.562005220738</v>
      </c>
      <c r="BN396" s="45" t="n">
        <v>1012.03746873145</v>
      </c>
      <c r="BO396" s="45" t="n">
        <v>69.5558973259153</v>
      </c>
      <c r="BP396" s="45" t="n">
        <v>256</v>
      </c>
      <c r="BQ396" s="45" t="n">
        <v>384000</v>
      </c>
      <c r="BR396" s="0" t="n">
        <f aca="false">AJ396*0.1</f>
        <v>1.42E-005</v>
      </c>
      <c r="BS396" s="0" t="n">
        <f aca="false">((((BJ396/R396)^2)+((BM396/AD396)^2))^(1/2))*AK396</f>
        <v>0.000375874722902087</v>
      </c>
      <c r="BT396" s="0" t="n">
        <f aca="false">((((BJ396/R396)^2)+((BN396/AE396)^2))^(1/2))*AL396</f>
        <v>0.00203172299753205</v>
      </c>
      <c r="BU396" s="0" t="n">
        <f aca="false">((((BJ396/R396)^2)+((BO396/AF396)^2))^(1/2))*AM396</f>
        <v>0.000139325990710278</v>
      </c>
      <c r="BV396" s="0" t="n">
        <f aca="false">((((BJ396/R396)^2)+((BP396/AG396)^2))^(1/2))*AN396</f>
        <v>0.00052593944481498</v>
      </c>
      <c r="BW396" s="0" t="n">
        <f aca="false">((((BJ396/R396)^2)+((BQ396/AH396)^2))^(1/2))*AO396</f>
        <v>0.855692134114526</v>
      </c>
      <c r="BX396" s="46" t="n">
        <f aca="false">((((BL396/AI396)^2)+((BR396/AJ396)^2))^(1/2))*AP396</f>
        <v>0.0245738595616068</v>
      </c>
    </row>
    <row r="397" customFormat="false" ht="15" hidden="false" customHeight="true" outlineLevel="0" collapsed="false">
      <c r="A397" s="24" t="n">
        <v>4.61991666666667</v>
      </c>
      <c r="B397" s="24" t="n">
        <v>-74.1101666666667</v>
      </c>
      <c r="C397" s="47" t="n">
        <v>28</v>
      </c>
      <c r="D397" s="47" t="n">
        <v>26</v>
      </c>
      <c r="E397" s="47" t="n">
        <v>1837</v>
      </c>
      <c r="F397" s="27" t="s">
        <v>1020</v>
      </c>
      <c r="G397" s="28" t="s">
        <v>1021</v>
      </c>
      <c r="H397" s="27" t="s">
        <v>1022</v>
      </c>
      <c r="I397" s="28" t="s">
        <v>155</v>
      </c>
      <c r="J397" s="28" t="s">
        <v>65</v>
      </c>
      <c r="K397" s="28" t="n">
        <v>15</v>
      </c>
      <c r="L397" s="28"/>
      <c r="M397" s="28" t="n">
        <v>2002</v>
      </c>
      <c r="N397" s="29" t="s">
        <v>67</v>
      </c>
      <c r="O397" s="29" t="s">
        <v>68</v>
      </c>
      <c r="P397" s="50" t="n">
        <v>-0.0164527976114297</v>
      </c>
      <c r="Q397" s="31" t="n">
        <v>4885.4175</v>
      </c>
      <c r="R397" s="31" t="n">
        <v>4574.25368797163</v>
      </c>
      <c r="S397" s="29" t="s">
        <v>69</v>
      </c>
      <c r="T397" s="29"/>
      <c r="U397" s="29"/>
      <c r="V397" s="48" t="n">
        <f aca="false">IF(S397="m3_año",R397,IF(OR(O397="CG1",O397="CG3",O397="HG2"),T397,R397))</f>
        <v>4574.25368797163</v>
      </c>
      <c r="W397" s="28" t="n">
        <v>365</v>
      </c>
      <c r="X397" s="32" t="s">
        <v>98</v>
      </c>
      <c r="Y397" s="28"/>
      <c r="Z397" s="28" t="n">
        <v>2920</v>
      </c>
      <c r="AA397" s="32" t="s">
        <v>1023</v>
      </c>
      <c r="AB397" s="32" t="s">
        <v>967</v>
      </c>
      <c r="AC397" s="33" t="s">
        <v>72</v>
      </c>
      <c r="AD397" s="33" t="n">
        <f aca="false">VLOOKUP($O397,Parámetros!$B$4:$H$25,3,0)</f>
        <v>46.3856216091623</v>
      </c>
      <c r="AE397" s="33" t="n">
        <f aca="false">VLOOKUP($O397,Parámetros!$B$4:$H$25,4,0)</f>
        <v>1074.85364414012</v>
      </c>
      <c r="AF397" s="33" t="n">
        <f aca="false">VLOOKUP($O397,Parámetros!$B$4:$H$25,5,0)</f>
        <v>5.41099102083891</v>
      </c>
      <c r="AG397" s="33" t="n">
        <f aca="false">VLOOKUP($O397,Parámetros!$B$4:$H$25,6,0)</f>
        <v>1344</v>
      </c>
      <c r="AH397" s="33" t="n">
        <f aca="false">VLOOKUP($O397,Parámetros!$B$4:$H$25,7,0)</f>
        <v>1920000</v>
      </c>
      <c r="AI397" s="51" t="n">
        <v>4885.4175</v>
      </c>
      <c r="AJ397" s="52" t="n">
        <v>8.8E-008</v>
      </c>
      <c r="AK397" s="34" t="n">
        <f aca="false">AD397*V397/1000000000</f>
        <v>0.000212179600714567</v>
      </c>
      <c r="AL397" s="34" t="n">
        <f aca="false">AE397*V397/1000000000</f>
        <v>0.00491665324573769</v>
      </c>
      <c r="AM397" s="34" t="n">
        <f aca="false">AF397*V397/1000000000</f>
        <v>2.47512456326538E-005</v>
      </c>
      <c r="AN397" s="34" t="n">
        <f aca="false">AG397*V397/1000000000</f>
        <v>0.00614779695663387</v>
      </c>
      <c r="AO397" s="34" t="n">
        <f aca="false">AH397*V397/1000000000</f>
        <v>8.78256708090553</v>
      </c>
      <c r="AP397" s="35" t="n">
        <f aca="false">AJ397*AI397*EXP(P397*4)</f>
        <v>0.000402534324541504</v>
      </c>
      <c r="AQ397" s="36" t="n">
        <f aca="false">AK397/W397</f>
        <v>5.81313974560458E-007</v>
      </c>
      <c r="AR397" s="37" t="n">
        <f aca="false">AL397/W397</f>
        <v>1.34702828650348E-005</v>
      </c>
      <c r="AS397" s="37" t="n">
        <f aca="false">AM397/W397</f>
        <v>6.78116318702843E-008</v>
      </c>
      <c r="AT397" s="37" t="n">
        <f aca="false">AN397/W397</f>
        <v>1.68432793332435E-005</v>
      </c>
      <c r="AU397" s="37" t="n">
        <f aca="false">AO397/W397</f>
        <v>0.0240618276189193</v>
      </c>
      <c r="AV397" s="49" t="n">
        <f aca="false">AP397/W397</f>
        <v>1.10283376586713E-006</v>
      </c>
      <c r="AW397" s="39" t="n">
        <f aca="false">AK397*1000000</f>
        <v>212.179600714567</v>
      </c>
      <c r="AX397" s="40" t="n">
        <f aca="false">AL397*1000000</f>
        <v>4916.65324573769</v>
      </c>
      <c r="AY397" s="40" t="n">
        <f aca="false">AM397*1000000</f>
        <v>24.7512456326538</v>
      </c>
      <c r="AZ397" s="40" t="n">
        <f aca="false">AN397*1000000</f>
        <v>6147.79695663387</v>
      </c>
      <c r="BA397" s="40" t="n">
        <f aca="false">AO397*1000000</f>
        <v>8782567.08090553</v>
      </c>
      <c r="BB397" s="41" t="n">
        <f aca="false">AP397*1000000</f>
        <v>402.534324541504</v>
      </c>
      <c r="BC397" s="39" t="n">
        <f aca="false">AQ397*1000000</f>
        <v>0.581313974560458</v>
      </c>
      <c r="BD397" s="40" t="n">
        <f aca="false">AR397*1000000</f>
        <v>13.4702828650348</v>
      </c>
      <c r="BE397" s="40" t="n">
        <f aca="false">AS397*1000000</f>
        <v>0.0678116318702843</v>
      </c>
      <c r="BF397" s="40" t="n">
        <f aca="false">AT397*1000000</f>
        <v>16.8432793332435</v>
      </c>
      <c r="BG397" s="40" t="n">
        <f aca="false">AU397*1000000</f>
        <v>24061.8276189193</v>
      </c>
      <c r="BH397" s="41" t="n">
        <f aca="false">AV397*1000000</f>
        <v>1.10283376586713</v>
      </c>
      <c r="BI397" s="0" t="n">
        <v>0.1</v>
      </c>
      <c r="BJ397" s="0" t="n">
        <f aca="false">R397*BI397</f>
        <v>457.425368797163</v>
      </c>
      <c r="BK397" s="0" t="n">
        <v>0.1</v>
      </c>
      <c r="BL397" s="0" t="n">
        <f aca="false">AI397*BK397</f>
        <v>488.54175</v>
      </c>
      <c r="BM397" s="45" t="n">
        <v>17.6498016718255</v>
      </c>
      <c r="BN397" s="45" t="n">
        <v>910.91550745518</v>
      </c>
      <c r="BO397" s="45" t="n">
        <v>5.31099102083891</v>
      </c>
      <c r="BP397" s="45" t="n">
        <v>537.6</v>
      </c>
      <c r="BQ397" s="45" t="n">
        <v>384000</v>
      </c>
      <c r="BR397" s="0" t="n">
        <f aca="false">AJ397*0.1</f>
        <v>8.8E-009</v>
      </c>
      <c r="BS397" s="0" t="n">
        <f aca="false">((((BJ397/R397)^2)+((BM397/AD397)^2))^(1/2))*AK397</f>
        <v>8.34762770639981E-005</v>
      </c>
      <c r="BT397" s="0" t="n">
        <f aca="false">((((BJ397/R397)^2)+((BN397/AE397)^2))^(1/2))*AL397</f>
        <v>0.00419566588085779</v>
      </c>
      <c r="BU397" s="0" t="n">
        <f aca="false">((((BJ397/R397)^2)+((BO397/AF397)^2))^(1/2))*AM397</f>
        <v>2.44195811720072E-005</v>
      </c>
      <c r="BV397" s="0" t="n">
        <f aca="false">((((BJ397/R397)^2)+((BP397/AG397)^2))^(1/2))*AN397</f>
        <v>0.00253480162170522</v>
      </c>
      <c r="BW397" s="0" t="n">
        <f aca="false">((((BJ397/R397)^2)+((BQ397/AH397)^2))^(1/2))*AO397</f>
        <v>1.96384170098567</v>
      </c>
      <c r="BX397" s="46" t="n">
        <f aca="false">((((BL397/AI397)^2)+((BR397/AJ397)^2))^(1/2))*AP397</f>
        <v>5.69269501087287E-005</v>
      </c>
    </row>
    <row r="398" customFormat="false" ht="28" hidden="false" customHeight="false" outlineLevel="0" collapsed="false">
      <c r="A398" s="24" t="n">
        <v>4.61767903000228</v>
      </c>
      <c r="B398" s="24" t="n">
        <v>-74.0940441730084</v>
      </c>
      <c r="C398" s="47" t="n">
        <v>30</v>
      </c>
      <c r="D398" s="47" t="n">
        <v>26</v>
      </c>
      <c r="E398" s="47" t="n">
        <v>2332</v>
      </c>
      <c r="F398" s="27" t="s">
        <v>1024</v>
      </c>
      <c r="G398" s="28" t="s">
        <v>1025</v>
      </c>
      <c r="H398" s="27" t="s">
        <v>1026</v>
      </c>
      <c r="I398" s="28" t="s">
        <v>155</v>
      </c>
      <c r="J398" s="28" t="s">
        <v>65</v>
      </c>
      <c r="K398" s="28" t="n">
        <v>50</v>
      </c>
      <c r="L398" s="28"/>
      <c r="M398" s="28" t="n">
        <v>1995</v>
      </c>
      <c r="N398" s="29" t="s">
        <v>124</v>
      </c>
      <c r="O398" s="29" t="s">
        <v>125</v>
      </c>
      <c r="P398" s="50" t="n">
        <v>-0.0720228740272761</v>
      </c>
      <c r="Q398" s="31" t="n">
        <v>9.84214710224477</v>
      </c>
      <c r="R398" s="31" t="n">
        <v>7.37858873938356</v>
      </c>
      <c r="S398" s="4" t="s">
        <v>69</v>
      </c>
      <c r="T398" s="4"/>
      <c r="U398" s="4"/>
      <c r="V398" s="48" t="n">
        <f aca="false">IF(S398="m3_año",R398,IF(OR(O398="CG1",O398="CG3",O398="HG2"),T398,R398))</f>
        <v>7.37858873938356</v>
      </c>
      <c r="W398" s="28" t="n">
        <v>365</v>
      </c>
      <c r="X398" s="32" t="s">
        <v>98</v>
      </c>
      <c r="Y398" s="28"/>
      <c r="Z398" s="28" t="n">
        <v>2920</v>
      </c>
      <c r="AA398" s="32" t="s">
        <v>1027</v>
      </c>
      <c r="AB398" s="32"/>
      <c r="AC398" s="33" t="s">
        <v>72</v>
      </c>
      <c r="AD398" s="33" t="n">
        <f aca="false">VLOOKUP($O398,Parámetros!$B$4:$H$25,3,0)</f>
        <v>840000</v>
      </c>
      <c r="AE398" s="33" t="n">
        <f aca="false">VLOOKUP($O398,Parámetros!$B$4:$H$25,4,0)</f>
        <v>2400000</v>
      </c>
      <c r="AF398" s="33" t="n">
        <f aca="false">VLOOKUP($O398,Parámetros!$B$4:$H$25,5,0)</f>
        <v>1800000</v>
      </c>
      <c r="AG398" s="33" t="n">
        <f aca="false">VLOOKUP($O398,Parámetros!$B$4:$H$25,6,0)</f>
        <v>600000</v>
      </c>
      <c r="AH398" s="33" t="n">
        <f aca="false">VLOOKUP($O398,Parámetros!$B$4:$H$25,7,0)</f>
        <v>2676000000</v>
      </c>
      <c r="AI398" s="51" t="n">
        <v>9.84214710224477</v>
      </c>
      <c r="AJ398" s="2" t="n">
        <v>0.0912</v>
      </c>
      <c r="AK398" s="34" t="n">
        <f aca="false">AD398*V398/1000000000</f>
        <v>0.00619801454108219</v>
      </c>
      <c r="AL398" s="34" t="n">
        <f aca="false">AE398*V398/1000000000</f>
        <v>0.0177086129745205</v>
      </c>
      <c r="AM398" s="34" t="n">
        <f aca="false">AF398*V398/1000000000</f>
        <v>0.0132814597308904</v>
      </c>
      <c r="AN398" s="34" t="n">
        <f aca="false">AG398*V398/1000000000</f>
        <v>0.00442715324363014</v>
      </c>
      <c r="AO398" s="34" t="n">
        <f aca="false">AH398*V398/1000000000</f>
        <v>19.7451034665904</v>
      </c>
      <c r="AP398" s="35" t="n">
        <f aca="false">AJ398*AI398*EXP(P398*4)</f>
        <v>0.672927293031781</v>
      </c>
      <c r="AQ398" s="36" t="n">
        <f aca="false">AK398/W398</f>
        <v>1.69808617563896E-005</v>
      </c>
      <c r="AR398" s="37" t="n">
        <f aca="false">AL398/W398</f>
        <v>4.85167478753988E-005</v>
      </c>
      <c r="AS398" s="37" t="n">
        <f aca="false">AM398/W398</f>
        <v>3.63875609065491E-005</v>
      </c>
      <c r="AT398" s="37" t="n">
        <f aca="false">AN398/W398</f>
        <v>1.21291869688497E-005</v>
      </c>
      <c r="AU398" s="37" t="n">
        <f aca="false">AO398/W398</f>
        <v>0.0540961738810696</v>
      </c>
      <c r="AV398" s="49" t="n">
        <f aca="false">AP398/W398</f>
        <v>0.00184363641926515</v>
      </c>
      <c r="AW398" s="39" t="n">
        <f aca="false">AK398*1000000</f>
        <v>6198.01454108219</v>
      </c>
      <c r="AX398" s="40" t="n">
        <f aca="false">AL398*1000000</f>
        <v>17708.6129745205</v>
      </c>
      <c r="AY398" s="40" t="n">
        <f aca="false">AM398*1000000</f>
        <v>13281.4597308904</v>
      </c>
      <c r="AZ398" s="40" t="n">
        <f aca="false">AN398*1000000</f>
        <v>4427.15324363014</v>
      </c>
      <c r="BA398" s="40" t="n">
        <f aca="false">AO398*1000000</f>
        <v>19745103.4665904</v>
      </c>
      <c r="BB398" s="41" t="n">
        <f aca="false">AP398*1000000</f>
        <v>672927.293031781</v>
      </c>
      <c r="BC398" s="39" t="n">
        <f aca="false">AQ398*1000000</f>
        <v>16.9808617563896</v>
      </c>
      <c r="BD398" s="40" t="n">
        <f aca="false">AR398*1000000</f>
        <v>48.5167478753988</v>
      </c>
      <c r="BE398" s="40" t="n">
        <f aca="false">AS398*1000000</f>
        <v>36.3875609065491</v>
      </c>
      <c r="BF398" s="40" t="n">
        <f aca="false">AT398*1000000</f>
        <v>12.1291869688497</v>
      </c>
      <c r="BG398" s="40" t="n">
        <f aca="false">AU398*1000000</f>
        <v>54096.1738810696</v>
      </c>
      <c r="BH398" s="41" t="n">
        <f aca="false">AV398*1000000</f>
        <v>1843.63641926515</v>
      </c>
      <c r="BI398" s="0" t="n">
        <v>0.1</v>
      </c>
      <c r="BJ398" s="0" t="n">
        <f aca="false">R398*BI398</f>
        <v>0.737858873938356</v>
      </c>
      <c r="BK398" s="0" t="n">
        <v>0.1</v>
      </c>
      <c r="BL398" s="0" t="n">
        <f aca="false">AI398*BK398</f>
        <v>0.984214710224477</v>
      </c>
      <c r="BM398" s="45" t="n">
        <v>336000</v>
      </c>
      <c r="BN398" s="45" t="n">
        <v>480000</v>
      </c>
      <c r="BO398" s="45" t="n">
        <v>360000</v>
      </c>
      <c r="BP398" s="45" t="n">
        <v>120000</v>
      </c>
      <c r="BQ398" s="45" t="n">
        <v>1070400000</v>
      </c>
      <c r="BR398" s="0" t="n">
        <f aca="false">AJ398*0.1</f>
        <v>0.00912</v>
      </c>
      <c r="BS398" s="0" t="n">
        <f aca="false">((((BJ398/R398)^2)+((BM398/AD398)^2))^(1/2))*AK398</f>
        <v>0.0025555068621996</v>
      </c>
      <c r="BT398" s="0" t="n">
        <f aca="false">((((BJ398/R398)^2)+((BN398/AE398)^2))^(1/2))*AL398</f>
        <v>0.00395976623982627</v>
      </c>
      <c r="BU398" s="0" t="n">
        <f aca="false">((((BJ398/R398)^2)+((BO398/AF398)^2))^(1/2))*AM398</f>
        <v>0.0029698246798697</v>
      </c>
      <c r="BV398" s="0" t="n">
        <f aca="false">((((BJ398/R398)^2)+((BP398/AG398)^2))^(1/2))*AN398</f>
        <v>0.000989941559956568</v>
      </c>
      <c r="BW398" s="0" t="n">
        <f aca="false">((((BJ398/R398)^2)+((BQ398/AH398)^2))^(1/2))*AO398</f>
        <v>8.14111471815017</v>
      </c>
      <c r="BX398" s="46" t="n">
        <f aca="false">((((BL398/AI398)^2)+((BR398/AJ398)^2))^(1/2))*AP398</f>
        <v>0.0951662904296558</v>
      </c>
    </row>
    <row r="399" customFormat="false" ht="15" hidden="false" customHeight="true" outlineLevel="0" collapsed="false">
      <c r="A399" s="24" t="n">
        <v>4.62152807929866</v>
      </c>
      <c r="B399" s="24" t="n">
        <v>-74.0902109642702</v>
      </c>
      <c r="C399" s="47" t="n">
        <v>30</v>
      </c>
      <c r="D399" s="47" t="n">
        <v>26</v>
      </c>
      <c r="E399" s="47" t="n">
        <v>2332</v>
      </c>
      <c r="F399" s="27" t="s">
        <v>1028</v>
      </c>
      <c r="G399" s="28" t="s">
        <v>1029</v>
      </c>
      <c r="H399" s="27" t="s">
        <v>1030</v>
      </c>
      <c r="I399" s="28" t="s">
        <v>155</v>
      </c>
      <c r="J399" s="28" t="s">
        <v>76</v>
      </c>
      <c r="K399" s="55"/>
      <c r="L399" s="55"/>
      <c r="M399" s="28" t="n">
        <v>2007</v>
      </c>
      <c r="N399" s="29" t="s">
        <v>67</v>
      </c>
      <c r="O399" s="29" t="s">
        <v>415</v>
      </c>
      <c r="P399" s="50" t="n">
        <v>0.0119278052318739</v>
      </c>
      <c r="Q399" s="31" t="n">
        <v>5917.5</v>
      </c>
      <c r="R399" s="31" t="n">
        <v>6206.67473628625</v>
      </c>
      <c r="S399" s="29" t="s">
        <v>69</v>
      </c>
      <c r="T399" s="29"/>
      <c r="U399" s="29"/>
      <c r="V399" s="48" t="n">
        <f aca="false">IF(S399="m3_año",R399,IF(OR(O399="CG1",O399="CG3",O399="HG2"),T399,R399))</f>
        <v>6206.67473628625</v>
      </c>
      <c r="W399" s="28" t="n">
        <v>365</v>
      </c>
      <c r="X399" s="32" t="s">
        <v>98</v>
      </c>
      <c r="Y399" s="28"/>
      <c r="Z399" s="28" t="n">
        <v>2920</v>
      </c>
      <c r="AA399" s="32" t="s">
        <v>1031</v>
      </c>
      <c r="AB399" s="32"/>
      <c r="AC399" s="33" t="s">
        <v>72</v>
      </c>
      <c r="AD399" s="33" t="n">
        <f aca="false">VLOOKUP($O399,Parámetros!$B$4:$H$25,3,0)</f>
        <v>196.356974196937</v>
      </c>
      <c r="AE399" s="33" t="n">
        <f aca="false">VLOOKUP($O399,Parámetros!$B$4:$H$25,4,0)</f>
        <v>1220.72799074218</v>
      </c>
      <c r="AF399" s="33" t="n">
        <f aca="false">VLOOKUP($O399,Parámetros!$B$4:$H$25,5,0)</f>
        <v>0.1</v>
      </c>
      <c r="AG399" s="33" t="n">
        <f aca="false">VLOOKUP($O399,Parámetros!$B$4:$H$25,6,0)</f>
        <v>640</v>
      </c>
      <c r="AH399" s="33" t="n">
        <f aca="false">VLOOKUP($O399,Parámetros!$B$4:$H$25,7,0)</f>
        <v>1920000</v>
      </c>
      <c r="AI399" s="2" t="n">
        <v>8608.38414634146</v>
      </c>
      <c r="AJ399" s="2" t="n">
        <v>1.0442E-008</v>
      </c>
      <c r="AK399" s="34" t="n">
        <f aca="false">AD399*V399/1000000000</f>
        <v>0.00121872387104174</v>
      </c>
      <c r="AL399" s="34" t="n">
        <f aca="false">AE399*V399/1000000000</f>
        <v>0.00757666158001696</v>
      </c>
      <c r="AM399" s="34" t="n">
        <f aca="false">AF399*V399/1000000000</f>
        <v>6.20667473628625E-007</v>
      </c>
      <c r="AN399" s="34" t="n">
        <f aca="false">AG399*V399/1000000000</f>
        <v>0.0039722718312232</v>
      </c>
      <c r="AO399" s="34" t="n">
        <f aca="false">AH399*V399/1000000000</f>
        <v>11.9168154936696</v>
      </c>
      <c r="AP399" s="35" t="n">
        <f aca="false">AJ399*AI399*EXP(P399*4)</f>
        <v>9.42814054365594E-005</v>
      </c>
      <c r="AQ399" s="36" t="n">
        <f aca="false">AK399/W399</f>
        <v>3.3389695097034E-006</v>
      </c>
      <c r="AR399" s="37" t="n">
        <f aca="false">AL399/W399</f>
        <v>2.07579769315533E-005</v>
      </c>
      <c r="AS399" s="37" t="n">
        <f aca="false">AM399/W399</f>
        <v>1.70045883185925E-009</v>
      </c>
      <c r="AT399" s="37" t="n">
        <f aca="false">AN399/W399</f>
        <v>1.08829365238992E-005</v>
      </c>
      <c r="AU399" s="37" t="n">
        <f aca="false">AO399/W399</f>
        <v>0.0326488095716975</v>
      </c>
      <c r="AV399" s="49" t="n">
        <f aca="false">AP399/W399</f>
        <v>2.58305220374135E-007</v>
      </c>
      <c r="AW399" s="39" t="n">
        <f aca="false">AK399*1000000</f>
        <v>1218.72387104174</v>
      </c>
      <c r="AX399" s="40" t="n">
        <f aca="false">AL399*1000000</f>
        <v>7576.66158001696</v>
      </c>
      <c r="AY399" s="40" t="n">
        <f aca="false">AM399*1000000</f>
        <v>0.620667473628625</v>
      </c>
      <c r="AZ399" s="40" t="n">
        <f aca="false">AN399*1000000</f>
        <v>3972.2718312232</v>
      </c>
      <c r="BA399" s="40" t="n">
        <f aca="false">AO399*1000000</f>
        <v>11916815.4936696</v>
      </c>
      <c r="BB399" s="41" t="n">
        <f aca="false">AP399*1000000</f>
        <v>94.2814054365595</v>
      </c>
      <c r="BC399" s="39" t="n">
        <f aca="false">AQ399*1000000</f>
        <v>3.3389695097034</v>
      </c>
      <c r="BD399" s="40" t="n">
        <f aca="false">AR399*1000000</f>
        <v>20.7579769315533</v>
      </c>
      <c r="BE399" s="40" t="n">
        <f aca="false">AS399*1000000</f>
        <v>0.00170045883185925</v>
      </c>
      <c r="BF399" s="40" t="n">
        <f aca="false">AT399*1000000</f>
        <v>10.8829365238992</v>
      </c>
      <c r="BG399" s="40" t="n">
        <f aca="false">AU399*1000000</f>
        <v>32648.8095716975</v>
      </c>
      <c r="BH399" s="41" t="n">
        <f aca="false">AV399*1000000</f>
        <v>0.258305220374135</v>
      </c>
      <c r="BI399" s="0" t="n">
        <v>0.1</v>
      </c>
      <c r="BJ399" s="0" t="n">
        <f aca="false">R399*BI399</f>
        <v>620.667473628625</v>
      </c>
      <c r="BK399" s="0" t="n">
        <v>0.1</v>
      </c>
      <c r="BL399" s="0" t="n">
        <f aca="false">AI399*BK399</f>
        <v>860.838414634146</v>
      </c>
      <c r="BM399" s="45" t="n">
        <v>187.562005220738</v>
      </c>
      <c r="BN399" s="45" t="n">
        <v>1012.03746873145</v>
      </c>
      <c r="BO399" s="45" t="n">
        <v>0</v>
      </c>
      <c r="BP399" s="45" t="n">
        <v>256</v>
      </c>
      <c r="BQ399" s="45" t="n">
        <v>384000</v>
      </c>
      <c r="BR399" s="0" t="n">
        <f aca="false">AJ399*0.1</f>
        <v>1.0442E-009</v>
      </c>
      <c r="BS399" s="0" t="n">
        <f aca="false">((((BJ399/R399)^2)+((BM399/AD399)^2))^(1/2))*AK399</f>
        <v>0.00117049833052473</v>
      </c>
      <c r="BT399" s="0" t="n">
        <f aca="false">((((BJ399/R399)^2)+((BN399/AE399)^2))^(1/2))*AL399</f>
        <v>0.00632691753874456</v>
      </c>
      <c r="BU399" s="0" t="n">
        <f aca="false">((((BJ399/R399)^2)+((BO399/AF399)^2))^(1/2))*AM399</f>
        <v>6.20667473628625E-008</v>
      </c>
      <c r="BV399" s="0" t="n">
        <f aca="false">((((BJ399/R399)^2)+((BP399/AG399)^2))^(1/2))*AN399</f>
        <v>0.00163780963337989</v>
      </c>
      <c r="BW399" s="0" t="n">
        <f aca="false">((((BJ399/R399)^2)+((BQ399/AH399)^2))^(1/2))*AO399</f>
        <v>2.66468095191679</v>
      </c>
      <c r="BX399" s="46" t="n">
        <f aca="false">((((BL399/AI399)^2)+((BR399/AJ399)^2))^(1/2))*AP399</f>
        <v>1.33334042247979E-005</v>
      </c>
    </row>
    <row r="400" customFormat="false" ht="15" hidden="false" customHeight="true" outlineLevel="0" collapsed="false">
      <c r="A400" s="24" t="n">
        <v>4.61711111111111</v>
      </c>
      <c r="B400" s="24" t="n">
        <v>-74.1426111111111</v>
      </c>
      <c r="C400" s="47" t="n">
        <v>24</v>
      </c>
      <c r="D400" s="47" t="n">
        <v>26</v>
      </c>
      <c r="E400" s="47" t="n">
        <v>1833</v>
      </c>
      <c r="F400" s="27" t="s">
        <v>1032</v>
      </c>
      <c r="G400" s="28" t="s">
        <v>1033</v>
      </c>
      <c r="H400" s="27" t="s">
        <v>1034</v>
      </c>
      <c r="I400" s="28" t="s">
        <v>216</v>
      </c>
      <c r="J400" s="28" t="s">
        <v>76</v>
      </c>
      <c r="K400" s="55"/>
      <c r="L400" s="55"/>
      <c r="M400" s="28" t="n">
        <v>1995</v>
      </c>
      <c r="N400" s="29" t="s">
        <v>67</v>
      </c>
      <c r="O400" s="29" t="s">
        <v>142</v>
      </c>
      <c r="P400" s="50" t="n">
        <v>0.0119278052318739</v>
      </c>
      <c r="Q400" s="31" t="n">
        <v>10000</v>
      </c>
      <c r="R400" s="31" t="n">
        <v>10488.6772053845</v>
      </c>
      <c r="S400" s="29" t="s">
        <v>69</v>
      </c>
      <c r="T400" s="29"/>
      <c r="U400" s="29"/>
      <c r="V400" s="48" t="n">
        <f aca="false">IF(S400="m3_año",R400,IF(OR(O400="CG1",O400="CG3",O400="HG2"),T400,R400))</f>
        <v>10488.6772053845</v>
      </c>
      <c r="W400" s="28" t="n">
        <v>365</v>
      </c>
      <c r="X400" s="32"/>
      <c r="Y400" s="28"/>
      <c r="Z400" s="28" t="n">
        <v>0</v>
      </c>
      <c r="AA400" s="32" t="s">
        <v>1035</v>
      </c>
      <c r="AB400" s="32" t="s">
        <v>1036</v>
      </c>
      <c r="AC400" s="33" t="s">
        <v>72</v>
      </c>
      <c r="AD400" s="33" t="n">
        <f aca="false">VLOOKUP($O400,Parámetros!$B$4:$H$25,3,0)</f>
        <v>30.4</v>
      </c>
      <c r="AE400" s="33" t="n">
        <f aca="false">VLOOKUP($O400,Parámetros!$B$4:$H$25,4,0)</f>
        <v>1504</v>
      </c>
      <c r="AF400" s="33" t="n">
        <f aca="false">VLOOKUP($O400,Parámetros!$B$4:$H$25,5,0)</f>
        <v>9.6</v>
      </c>
      <c r="AG400" s="33" t="n">
        <f aca="false">VLOOKUP($O400,Parámetros!$B$4:$H$25,6,0)</f>
        <v>640</v>
      </c>
      <c r="AH400" s="33" t="n">
        <f aca="false">VLOOKUP($O400,Parámetros!$B$4:$H$25,7,0)</f>
        <v>1920000</v>
      </c>
      <c r="AI400" s="51" t="n">
        <v>10000</v>
      </c>
      <c r="AJ400" s="52" t="n">
        <v>8.8E-008</v>
      </c>
      <c r="AK400" s="34" t="n">
        <f aca="false">AD400*V400/1000000000</f>
        <v>0.000318855787043689</v>
      </c>
      <c r="AL400" s="34" t="n">
        <f aca="false">AE400*V400/1000000000</f>
        <v>0.0157749705168983</v>
      </c>
      <c r="AM400" s="34" t="n">
        <f aca="false">AF400*V400/1000000000</f>
        <v>0.000100691301171691</v>
      </c>
      <c r="AN400" s="34" t="n">
        <f aca="false">AG400*V400/1000000000</f>
        <v>0.00671275341144608</v>
      </c>
      <c r="AO400" s="34" t="n">
        <f aca="false">AH400*V400/1000000000</f>
        <v>20.1382602343382</v>
      </c>
      <c r="AP400" s="35" t="n">
        <f aca="false">AJ400*AI400*EXP(P400*4)</f>
        <v>0.000923003594073832</v>
      </c>
      <c r="AQ400" s="36" t="n">
        <f aca="false">AK400/W400</f>
        <v>8.73577498749832E-007</v>
      </c>
      <c r="AR400" s="37" t="n">
        <f aca="false">AL400/W400</f>
        <v>4.32190973065707E-005</v>
      </c>
      <c r="AS400" s="37" t="n">
        <f aca="false">AM400/W400</f>
        <v>2.75866578552579E-007</v>
      </c>
      <c r="AT400" s="37" t="n">
        <f aca="false">AN400/W400</f>
        <v>1.83911052368386E-005</v>
      </c>
      <c r="AU400" s="37" t="n">
        <f aca="false">AO400/W400</f>
        <v>0.0551733157105157</v>
      </c>
      <c r="AV400" s="49" t="n">
        <f aca="false">AP400/W400</f>
        <v>2.52877697006529E-006</v>
      </c>
      <c r="AW400" s="39" t="n">
        <f aca="false">AK400*1000000</f>
        <v>318.855787043689</v>
      </c>
      <c r="AX400" s="40" t="n">
        <f aca="false">AL400*1000000</f>
        <v>15774.9705168983</v>
      </c>
      <c r="AY400" s="40" t="n">
        <f aca="false">AM400*1000000</f>
        <v>100.691301171691</v>
      </c>
      <c r="AZ400" s="40" t="n">
        <f aca="false">AN400*1000000</f>
        <v>6712.75341144608</v>
      </c>
      <c r="BA400" s="40" t="n">
        <f aca="false">AO400*1000000</f>
        <v>20138260.2343382</v>
      </c>
      <c r="BB400" s="41" t="n">
        <f aca="false">AP400*1000000</f>
        <v>923.003594073832</v>
      </c>
      <c r="BC400" s="39" t="n">
        <f aca="false">AQ400*1000000</f>
        <v>0.873577498749832</v>
      </c>
      <c r="BD400" s="40" t="n">
        <f aca="false">AR400*1000000</f>
        <v>43.2190973065707</v>
      </c>
      <c r="BE400" s="40" t="n">
        <f aca="false">AS400*1000000</f>
        <v>0.275866578552579</v>
      </c>
      <c r="BF400" s="40" t="n">
        <f aca="false">AT400*1000000</f>
        <v>18.3911052368386</v>
      </c>
      <c r="BG400" s="40" t="n">
        <f aca="false">AU400*1000000</f>
        <v>55173.3157105157</v>
      </c>
      <c r="BH400" s="41" t="n">
        <f aca="false">AV400*1000000</f>
        <v>2.52877697006529</v>
      </c>
      <c r="BI400" s="0" t="n">
        <v>0.1</v>
      </c>
      <c r="BJ400" s="0" t="n">
        <f aca="false">R400*BI400</f>
        <v>1048.86772053845</v>
      </c>
      <c r="BK400" s="0" t="n">
        <v>0.1</v>
      </c>
      <c r="BL400" s="0" t="n">
        <f aca="false">AI400*BK400</f>
        <v>1000</v>
      </c>
      <c r="BM400" s="45" t="n">
        <v>12.16</v>
      </c>
      <c r="BN400" s="45" t="n">
        <v>601.6</v>
      </c>
      <c r="BO400" s="45" t="n">
        <v>1.92</v>
      </c>
      <c r="BP400" s="45" t="n">
        <v>256</v>
      </c>
      <c r="BQ400" s="45" t="n">
        <v>384000</v>
      </c>
      <c r="BR400" s="0" t="n">
        <f aca="false">AJ400*0.1</f>
        <v>8.8E-009</v>
      </c>
      <c r="BS400" s="0" t="n">
        <f aca="false">((((BJ400/R400)^2)+((BM400/AD400)^2))^(1/2))*AK400</f>
        <v>0.000131467608932058</v>
      </c>
      <c r="BT400" s="0" t="n">
        <f aca="false">((((BJ400/R400)^2)+((BN400/AE400)^2))^(1/2))*AL400</f>
        <v>0.00650418696821761</v>
      </c>
      <c r="BU400" s="0" t="n">
        <f aca="false">((((BJ400/R400)^2)+((BO400/AF400)^2))^(1/2))*AM400</f>
        <v>2.25152594162806E-005</v>
      </c>
      <c r="BV400" s="0" t="n">
        <f aca="false">((((BJ400/R400)^2)+((BP400/AG400)^2))^(1/2))*AN400</f>
        <v>0.00276773913541175</v>
      </c>
      <c r="BW400" s="0" t="n">
        <f aca="false">((((BJ400/R400)^2)+((BQ400/AH400)^2))^(1/2))*AO400</f>
        <v>4.50305188325611</v>
      </c>
      <c r="BX400" s="46" t="n">
        <f aca="false">((((BL400/AI400)^2)+((BR400/AJ400)^2))^(1/2))*AP400</f>
        <v>0.000130532420085832</v>
      </c>
    </row>
    <row r="401" customFormat="false" ht="14" hidden="false" customHeight="false" outlineLevel="0" collapsed="false">
      <c r="A401" s="24" t="n">
        <v>4.61711111111111</v>
      </c>
      <c r="B401" s="24" t="n">
        <v>-74.1426111111111</v>
      </c>
      <c r="C401" s="47" t="n">
        <v>24</v>
      </c>
      <c r="D401" s="47" t="n">
        <v>26</v>
      </c>
      <c r="E401" s="47" t="n">
        <v>1833</v>
      </c>
      <c r="F401" s="27" t="s">
        <v>1032</v>
      </c>
      <c r="G401" s="28" t="s">
        <v>1033</v>
      </c>
      <c r="H401" s="27" t="s">
        <v>1034</v>
      </c>
      <c r="I401" s="28" t="s">
        <v>216</v>
      </c>
      <c r="J401" s="28" t="s">
        <v>65</v>
      </c>
      <c r="K401" s="28" t="n">
        <v>15</v>
      </c>
      <c r="L401" s="28"/>
      <c r="M401" s="55"/>
      <c r="N401" s="29" t="s">
        <v>124</v>
      </c>
      <c r="O401" s="29" t="s">
        <v>125</v>
      </c>
      <c r="P401" s="56" t="n">
        <v>0.00426891489573758</v>
      </c>
      <c r="Q401" s="31" t="n">
        <v>1.13563235795132</v>
      </c>
      <c r="R401" s="31" t="n">
        <v>1.15519053869947</v>
      </c>
      <c r="S401" s="4" t="s">
        <v>69</v>
      </c>
      <c r="T401" s="4"/>
      <c r="U401" s="4"/>
      <c r="V401" s="48" t="n">
        <f aca="false">IF(S401="m3_año",R401,IF(OR(O401="CG1",O401="CG3",O401="HG2"),T401,R401))</f>
        <v>1.15519053869947</v>
      </c>
      <c r="W401" s="28" t="n">
        <v>365</v>
      </c>
      <c r="X401" s="32"/>
      <c r="Y401" s="28"/>
      <c r="Z401" s="28" t="n">
        <v>0</v>
      </c>
      <c r="AA401" s="32" t="s">
        <v>1037</v>
      </c>
      <c r="AB401" s="32" t="s">
        <v>1036</v>
      </c>
      <c r="AC401" s="33" t="s">
        <v>72</v>
      </c>
      <c r="AD401" s="33" t="n">
        <f aca="false">VLOOKUP($O401,Parámetros!$B$4:$H$25,3,0)</f>
        <v>840000</v>
      </c>
      <c r="AE401" s="33" t="n">
        <f aca="false">VLOOKUP($O401,Parámetros!$B$4:$H$25,4,0)</f>
        <v>2400000</v>
      </c>
      <c r="AF401" s="33" t="n">
        <f aca="false">VLOOKUP($O401,Parámetros!$B$4:$H$25,5,0)</f>
        <v>1800000</v>
      </c>
      <c r="AG401" s="33" t="n">
        <f aca="false">VLOOKUP($O401,Parámetros!$B$4:$H$25,6,0)</f>
        <v>600000</v>
      </c>
      <c r="AH401" s="33" t="n">
        <f aca="false">VLOOKUP($O401,Parámetros!$B$4:$H$25,7,0)</f>
        <v>2676000000</v>
      </c>
      <c r="AI401" s="2" t="n">
        <v>8608.38414634146</v>
      </c>
      <c r="AJ401" s="2" t="n">
        <v>1.0442E-008</v>
      </c>
      <c r="AK401" s="34" t="n">
        <f aca="false">AD401*V401/1000000000</f>
        <v>0.000970360052507555</v>
      </c>
      <c r="AL401" s="34" t="n">
        <f aca="false">AE401*V401/1000000000</f>
        <v>0.00277245729287873</v>
      </c>
      <c r="AM401" s="34" t="n">
        <f aca="false">AF401*V401/1000000000</f>
        <v>0.00207934296965905</v>
      </c>
      <c r="AN401" s="34" t="n">
        <f aca="false">AG401*V401/1000000000</f>
        <v>0.000693114323219682</v>
      </c>
      <c r="AO401" s="34" t="n">
        <f aca="false">AH401*V401/1000000000</f>
        <v>3.09128988155978</v>
      </c>
      <c r="AP401" s="35" t="n">
        <f aca="false">AJ401*AI401*EXP(P401*4)</f>
        <v>9.14368366124371E-005</v>
      </c>
      <c r="AQ401" s="36" t="n">
        <f aca="false">AK401/W401</f>
        <v>2.65852069180152E-006</v>
      </c>
      <c r="AR401" s="37" t="n">
        <f aca="false">AL401/W401</f>
        <v>7.5957734051472E-006</v>
      </c>
      <c r="AS401" s="37" t="n">
        <f aca="false">AM401/W401</f>
        <v>5.6968300538604E-006</v>
      </c>
      <c r="AT401" s="37" t="n">
        <f aca="false">AN401/W401</f>
        <v>1.8989433512868E-006</v>
      </c>
      <c r="AU401" s="37" t="n">
        <f aca="false">AO401/W401</f>
        <v>0.00846928734673913</v>
      </c>
      <c r="AV401" s="49" t="n">
        <f aca="false">AP401/W401</f>
        <v>2.50511881129965E-007</v>
      </c>
      <c r="AW401" s="39" t="n">
        <f aca="false">AK401*1000000</f>
        <v>970.360052507555</v>
      </c>
      <c r="AX401" s="40" t="n">
        <f aca="false">AL401*1000000</f>
        <v>2772.45729287873</v>
      </c>
      <c r="AY401" s="40" t="n">
        <f aca="false">AM401*1000000</f>
        <v>2079.34296965905</v>
      </c>
      <c r="AZ401" s="40" t="n">
        <f aca="false">AN401*1000000</f>
        <v>693.114323219682</v>
      </c>
      <c r="BA401" s="40" t="n">
        <f aca="false">AO401*1000000</f>
        <v>3091289.88155978</v>
      </c>
      <c r="BB401" s="41" t="n">
        <f aca="false">AP401*1000000</f>
        <v>91.4368366124372</v>
      </c>
      <c r="BC401" s="39" t="n">
        <f aca="false">AQ401*1000000</f>
        <v>2.65852069180152</v>
      </c>
      <c r="BD401" s="40" t="n">
        <f aca="false">AR401*1000000</f>
        <v>7.5957734051472</v>
      </c>
      <c r="BE401" s="40" t="n">
        <f aca="false">AS401*1000000</f>
        <v>5.6968300538604</v>
      </c>
      <c r="BF401" s="40" t="n">
        <f aca="false">AT401*1000000</f>
        <v>1.8989433512868</v>
      </c>
      <c r="BG401" s="40" t="n">
        <f aca="false">AU401*1000000</f>
        <v>8469.28734673913</v>
      </c>
      <c r="BH401" s="41" t="n">
        <f aca="false">AV401*1000000</f>
        <v>0.250511881129965</v>
      </c>
      <c r="BI401" s="0" t="n">
        <v>0.1</v>
      </c>
      <c r="BJ401" s="0" t="n">
        <f aca="false">R401*BI401</f>
        <v>0.115519053869947</v>
      </c>
      <c r="BK401" s="0" t="n">
        <v>0.1</v>
      </c>
      <c r="BL401" s="0" t="n">
        <f aca="false">AI401*BK401</f>
        <v>860.838414634146</v>
      </c>
      <c r="BM401" s="45" t="n">
        <v>336000</v>
      </c>
      <c r="BN401" s="45" t="n">
        <v>480000</v>
      </c>
      <c r="BO401" s="45" t="n">
        <v>360000</v>
      </c>
      <c r="BP401" s="45" t="n">
        <v>120000</v>
      </c>
      <c r="BQ401" s="45" t="n">
        <v>1070400000</v>
      </c>
      <c r="BR401" s="0" t="n">
        <f aca="false">AJ401*0.1</f>
        <v>1.0442E-009</v>
      </c>
      <c r="BS401" s="0" t="n">
        <f aca="false">((((BJ401/R401)^2)+((BM401/AD401)^2))^(1/2))*AK401</f>
        <v>0.000400089699136855</v>
      </c>
      <c r="BT401" s="0" t="n">
        <f aca="false">((((BJ401/R401)^2)+((BN401/AE401)^2))^(1/2))*AL401</f>
        <v>0.000619940297159188</v>
      </c>
      <c r="BU401" s="0" t="n">
        <f aca="false">((((BJ401/R401)^2)+((BO401/AF401)^2))^(1/2))*AM401</f>
        <v>0.000464955222869391</v>
      </c>
      <c r="BV401" s="0" t="n">
        <f aca="false">((((BJ401/R401)^2)+((BP401/AG401)^2))^(1/2))*AN401</f>
        <v>0.000154985074289797</v>
      </c>
      <c r="BW401" s="0" t="n">
        <f aca="false">((((BJ401/R401)^2)+((BQ401/AH401)^2))^(1/2))*AO401</f>
        <v>1.27457147010741</v>
      </c>
      <c r="BX401" s="46" t="n">
        <f aca="false">((((BL401/AI401)^2)+((BR401/AJ401)^2))^(1/2))*AP401</f>
        <v>1.29311214437801E-005</v>
      </c>
    </row>
    <row r="402" customFormat="false" ht="30" hidden="false" customHeight="true" outlineLevel="0" collapsed="false">
      <c r="A402" s="24" t="n">
        <v>4.61619444444444</v>
      </c>
      <c r="B402" s="24" t="n">
        <v>-74.1433888888889</v>
      </c>
      <c r="C402" s="47" t="n">
        <v>24</v>
      </c>
      <c r="D402" s="47" t="n">
        <v>26</v>
      </c>
      <c r="E402" s="47" t="n">
        <v>1833</v>
      </c>
      <c r="F402" s="27" t="s">
        <v>1038</v>
      </c>
      <c r="G402" s="28" t="s">
        <v>1039</v>
      </c>
      <c r="H402" s="27" t="s">
        <v>1040</v>
      </c>
      <c r="I402" s="28" t="s">
        <v>216</v>
      </c>
      <c r="J402" s="28" t="s">
        <v>65</v>
      </c>
      <c r="K402" s="28" t="n">
        <v>30</v>
      </c>
      <c r="L402" s="28"/>
      <c r="M402" s="28" t="n">
        <v>1978</v>
      </c>
      <c r="N402" s="29" t="s">
        <v>67</v>
      </c>
      <c r="O402" s="29" t="s">
        <v>68</v>
      </c>
      <c r="P402" s="30" t="n">
        <v>-0.0848513586021754</v>
      </c>
      <c r="Q402" s="31" t="n">
        <v>26070.2</v>
      </c>
      <c r="R402" s="31" t="n">
        <v>18567.0307049266</v>
      </c>
      <c r="S402" s="29" t="s">
        <v>69</v>
      </c>
      <c r="T402" s="29"/>
      <c r="U402" s="29"/>
      <c r="V402" s="48" t="n">
        <f aca="false">IF(S402="m3_año",R402,IF(OR(O402="CG1",O402="CG3",O402="HG2"),T402,R402))</f>
        <v>18567.0307049266</v>
      </c>
      <c r="W402" s="28" t="n">
        <v>365</v>
      </c>
      <c r="X402" s="32"/>
      <c r="Y402" s="28"/>
      <c r="Z402" s="28" t="n">
        <v>0</v>
      </c>
      <c r="AA402" s="32" t="s">
        <v>1041</v>
      </c>
      <c r="AB402" s="32" t="s">
        <v>967</v>
      </c>
      <c r="AC402" s="33" t="s">
        <v>72</v>
      </c>
      <c r="AD402" s="33" t="n">
        <f aca="false">VLOOKUP($O402,Parámetros!$B$4:$H$25,3,0)</f>
        <v>46.3856216091623</v>
      </c>
      <c r="AE402" s="33" t="n">
        <f aca="false">VLOOKUP($O402,Parámetros!$B$4:$H$25,4,0)</f>
        <v>1074.85364414012</v>
      </c>
      <c r="AF402" s="33" t="n">
        <f aca="false">VLOOKUP($O402,Parámetros!$B$4:$H$25,5,0)</f>
        <v>5.41099102083891</v>
      </c>
      <c r="AG402" s="33" t="n">
        <f aca="false">VLOOKUP($O402,Parámetros!$B$4:$H$25,6,0)</f>
        <v>1344</v>
      </c>
      <c r="AH402" s="33" t="n">
        <f aca="false">VLOOKUP($O402,Parámetros!$B$4:$H$25,7,0)</f>
        <v>1920000</v>
      </c>
      <c r="AI402" s="2" t="n">
        <v>30259</v>
      </c>
      <c r="AJ402" s="2" t="n">
        <v>7.6726E-006</v>
      </c>
      <c r="AK402" s="34" t="n">
        <f aca="false">AD402*V402/1000000000</f>
        <v>0.000861243260684423</v>
      </c>
      <c r="AL402" s="34" t="n">
        <f aca="false">AE402*V402/1000000000</f>
        <v>0.0199568406140519</v>
      </c>
      <c r="AM402" s="34" t="n">
        <f aca="false">AF402*V402/1000000000</f>
        <v>0.000100466036427998</v>
      </c>
      <c r="AN402" s="34" t="n">
        <f aca="false">AG402*V402/1000000000</f>
        <v>0.0249540892674214</v>
      </c>
      <c r="AO402" s="34" t="n">
        <f aca="false">AH402*V402/1000000000</f>
        <v>35.6486989534591</v>
      </c>
      <c r="AP402" s="35" t="n">
        <f aca="false">AJ402*AI402*EXP(P402*4)</f>
        <v>0.165346581926619</v>
      </c>
      <c r="AQ402" s="36" t="n">
        <f aca="false">AK402/W402</f>
        <v>2.3595705772176E-006</v>
      </c>
      <c r="AR402" s="37" t="n">
        <f aca="false">AL402/W402</f>
        <v>5.46762756549366E-005</v>
      </c>
      <c r="AS402" s="37" t="n">
        <f aca="false">AM402/W402</f>
        <v>2.75249414871228E-007</v>
      </c>
      <c r="AT402" s="37" t="n">
        <f aca="false">AN402/W402</f>
        <v>6.83673678559489E-005</v>
      </c>
      <c r="AU402" s="37" t="n">
        <f aca="false">AO402/W402</f>
        <v>0.0976676683656413</v>
      </c>
      <c r="AV402" s="49" t="n">
        <f aca="false">AP402/W402</f>
        <v>0.000453004334045531</v>
      </c>
      <c r="AW402" s="39" t="n">
        <f aca="false">AK402*1000000</f>
        <v>861.243260684423</v>
      </c>
      <c r="AX402" s="40" t="n">
        <f aca="false">AL402*1000000</f>
        <v>19956.8406140519</v>
      </c>
      <c r="AY402" s="40" t="n">
        <f aca="false">AM402*1000000</f>
        <v>100.466036427998</v>
      </c>
      <c r="AZ402" s="40" t="n">
        <f aca="false">AN402*1000000</f>
        <v>24954.0892674214</v>
      </c>
      <c r="BA402" s="40" t="n">
        <f aca="false">AO402*1000000</f>
        <v>35648698.9534591</v>
      </c>
      <c r="BB402" s="41" t="n">
        <f aca="false">AP402*1000000</f>
        <v>165346.581926619</v>
      </c>
      <c r="BC402" s="39" t="n">
        <f aca="false">AQ402*1000000</f>
        <v>2.3595705772176</v>
      </c>
      <c r="BD402" s="40" t="n">
        <f aca="false">AR402*1000000</f>
        <v>54.6762756549366</v>
      </c>
      <c r="BE402" s="40" t="n">
        <f aca="false">AS402*1000000</f>
        <v>0.275249414871228</v>
      </c>
      <c r="BF402" s="40" t="n">
        <f aca="false">AT402*1000000</f>
        <v>68.3673678559489</v>
      </c>
      <c r="BG402" s="40" t="n">
        <f aca="false">AU402*1000000</f>
        <v>97667.6683656413</v>
      </c>
      <c r="BH402" s="41" t="n">
        <f aca="false">AV402*1000000</f>
        <v>453.004334045531</v>
      </c>
      <c r="BI402" s="0" t="n">
        <v>0.1</v>
      </c>
      <c r="BJ402" s="0" t="n">
        <f aca="false">R402*BI402</f>
        <v>1856.70307049266</v>
      </c>
      <c r="BK402" s="0" t="n">
        <v>0.1</v>
      </c>
      <c r="BL402" s="0" t="n">
        <f aca="false">AI402*BK402</f>
        <v>3025.9</v>
      </c>
      <c r="BM402" s="45" t="n">
        <v>17.6498016718255</v>
      </c>
      <c r="BN402" s="45" t="n">
        <v>910.91550745518</v>
      </c>
      <c r="BO402" s="45" t="n">
        <v>5.31099102083891</v>
      </c>
      <c r="BP402" s="45" t="n">
        <v>537.6</v>
      </c>
      <c r="BQ402" s="45" t="n">
        <v>384000</v>
      </c>
      <c r="BR402" s="0" t="n">
        <f aca="false">AJ402*0.1</f>
        <v>7.6726E-007</v>
      </c>
      <c r="BS402" s="0" t="n">
        <f aca="false">((((BJ402/R402)^2)+((BM402/AD402)^2))^(1/2))*AK402</f>
        <v>0.000338832671973532</v>
      </c>
      <c r="BT402" s="0" t="n">
        <f aca="false">((((BJ402/R402)^2)+((BN402/AE402)^2))^(1/2))*AL402</f>
        <v>0.0170303316237896</v>
      </c>
      <c r="BU402" s="0" t="n">
        <f aca="false">((((BJ402/R402)^2)+((BO402/AF402)^2))^(1/2))*AM402</f>
        <v>9.91198005948719E-005</v>
      </c>
      <c r="BV402" s="0" t="n">
        <f aca="false">((((BJ402/R402)^2)+((BP402/AG402)^2))^(1/2))*AN402</f>
        <v>0.010288834584067</v>
      </c>
      <c r="BW402" s="0" t="n">
        <f aca="false">((((BJ402/R402)^2)+((BQ402/AH402)^2))^(1/2))*AO402</f>
        <v>7.97129141693601</v>
      </c>
      <c r="BX402" s="46" t="n">
        <f aca="false">((((BL402/AI402)^2)+((BR402/AJ402)^2))^(1/2))*AP402</f>
        <v>0.0233835378652658</v>
      </c>
    </row>
    <row r="403" customFormat="false" ht="30" hidden="false" customHeight="true" outlineLevel="0" collapsed="false">
      <c r="A403" s="24" t="n">
        <v>4.61577430201211</v>
      </c>
      <c r="B403" s="24" t="n">
        <v>-74.1408498161234</v>
      </c>
      <c r="C403" s="47" t="n">
        <v>24</v>
      </c>
      <c r="D403" s="47" t="n">
        <v>26</v>
      </c>
      <c r="E403" s="47" t="n">
        <v>1833</v>
      </c>
      <c r="F403" s="27" t="s">
        <v>1042</v>
      </c>
      <c r="G403" s="28" t="s">
        <v>586</v>
      </c>
      <c r="H403" s="27" t="s">
        <v>1043</v>
      </c>
      <c r="I403" s="28" t="s">
        <v>216</v>
      </c>
      <c r="J403" s="28" t="s">
        <v>65</v>
      </c>
      <c r="K403" s="28" t="n">
        <v>30</v>
      </c>
      <c r="L403" s="28"/>
      <c r="M403" s="28" t="n">
        <v>1995</v>
      </c>
      <c r="N403" s="29" t="s">
        <v>67</v>
      </c>
      <c r="O403" s="29" t="s">
        <v>68</v>
      </c>
      <c r="P403" s="30" t="n">
        <v>0.0356710045865324</v>
      </c>
      <c r="Q403" s="31" t="n">
        <v>3857.14285714286</v>
      </c>
      <c r="R403" s="31" t="n">
        <v>4448.69473553677</v>
      </c>
      <c r="S403" s="29" t="s">
        <v>69</v>
      </c>
      <c r="T403" s="29"/>
      <c r="U403" s="29"/>
      <c r="V403" s="48" t="n">
        <f aca="false">IF(S403="m3_año",R403,IF(OR(O403="CG1",O403="CG3",O403="HG2"),T403,R403))</f>
        <v>4448.69473553677</v>
      </c>
      <c r="W403" s="28" t="n">
        <v>365</v>
      </c>
      <c r="X403" s="32"/>
      <c r="Y403" s="28"/>
      <c r="Z403" s="28" t="n">
        <v>0</v>
      </c>
      <c r="AA403" s="32" t="s">
        <v>1044</v>
      </c>
      <c r="AB403" s="32" t="s">
        <v>967</v>
      </c>
      <c r="AC403" s="33" t="s">
        <v>72</v>
      </c>
      <c r="AD403" s="33" t="n">
        <f aca="false">VLOOKUP($O403,Parámetros!$B$4:$H$25,3,0)</f>
        <v>46.3856216091623</v>
      </c>
      <c r="AE403" s="33" t="n">
        <f aca="false">VLOOKUP($O403,Parámetros!$B$4:$H$25,4,0)</f>
        <v>1074.85364414012</v>
      </c>
      <c r="AF403" s="33" t="n">
        <f aca="false">VLOOKUP($O403,Parámetros!$B$4:$H$25,5,0)</f>
        <v>5.41099102083891</v>
      </c>
      <c r="AG403" s="33" t="n">
        <f aca="false">VLOOKUP($O403,Parámetros!$B$4:$H$25,6,0)</f>
        <v>1344</v>
      </c>
      <c r="AH403" s="33" t="n">
        <f aca="false">VLOOKUP($O403,Parámetros!$B$4:$H$25,7,0)</f>
        <v>1920000</v>
      </c>
      <c r="AI403" s="2" t="n">
        <v>29509.1627659574</v>
      </c>
      <c r="AJ403" s="2" t="n">
        <v>1.9976E-005</v>
      </c>
      <c r="AK403" s="34" t="n">
        <f aca="false">AD403*V403/1000000000</f>
        <v>0.000206355470657281</v>
      </c>
      <c r="AL403" s="34" t="n">
        <f aca="false">AE403*V403/1000000000</f>
        <v>0.00478169574815866</v>
      </c>
      <c r="AM403" s="34" t="n">
        <f aca="false">AF403*V403/1000000000</f>
        <v>2.40718472684428E-005</v>
      </c>
      <c r="AN403" s="34" t="n">
        <f aca="false">AG403*V403/1000000000</f>
        <v>0.00597904572456142</v>
      </c>
      <c r="AO403" s="34" t="n">
        <f aca="false">AH403*V403/1000000000</f>
        <v>8.5414938922306</v>
      </c>
      <c r="AP403" s="35" t="n">
        <f aca="false">AJ403*AI403*EXP(P403*4)</f>
        <v>0.679880052125845</v>
      </c>
      <c r="AQ403" s="36" t="n">
        <f aca="false">AK403/W403</f>
        <v>5.65357453855564E-007</v>
      </c>
      <c r="AR403" s="37" t="n">
        <f aca="false">AL403/W403</f>
        <v>1.31005362963251E-005</v>
      </c>
      <c r="AS403" s="37" t="n">
        <f aca="false">AM403/W403</f>
        <v>6.59502664888844E-008</v>
      </c>
      <c r="AT403" s="37" t="n">
        <f aca="false">AN403/W403</f>
        <v>1.63809471905792E-005</v>
      </c>
      <c r="AU403" s="37" t="n">
        <f aca="false">AO403/W403</f>
        <v>0.0234013531293989</v>
      </c>
      <c r="AV403" s="49" t="n">
        <f aca="false">AP403/W403</f>
        <v>0.00186268507431738</v>
      </c>
      <c r="AW403" s="39" t="n">
        <f aca="false">AK403*1000000</f>
        <v>206.355470657281</v>
      </c>
      <c r="AX403" s="40" t="n">
        <f aca="false">AL403*1000000</f>
        <v>4781.69574815866</v>
      </c>
      <c r="AY403" s="40" t="n">
        <f aca="false">AM403*1000000</f>
        <v>24.0718472684428</v>
      </c>
      <c r="AZ403" s="40" t="n">
        <f aca="false">AN403*1000000</f>
        <v>5979.04572456142</v>
      </c>
      <c r="BA403" s="40" t="n">
        <f aca="false">AO403*1000000</f>
        <v>8541493.8922306</v>
      </c>
      <c r="BB403" s="41" t="n">
        <f aca="false">AP403*1000000</f>
        <v>679880.052125845</v>
      </c>
      <c r="BC403" s="39" t="n">
        <f aca="false">AQ403*1000000</f>
        <v>0.565357453855564</v>
      </c>
      <c r="BD403" s="40" t="n">
        <f aca="false">AR403*1000000</f>
        <v>13.1005362963251</v>
      </c>
      <c r="BE403" s="40" t="n">
        <f aca="false">AS403*1000000</f>
        <v>0.0659502664888844</v>
      </c>
      <c r="BF403" s="40" t="n">
        <f aca="false">AT403*1000000</f>
        <v>16.3809471905792</v>
      </c>
      <c r="BG403" s="40" t="n">
        <f aca="false">AU403*1000000</f>
        <v>23401.3531293989</v>
      </c>
      <c r="BH403" s="41" t="n">
        <f aca="false">AV403*1000000</f>
        <v>1862.68507431738</v>
      </c>
      <c r="BI403" s="0" t="n">
        <v>0.1</v>
      </c>
      <c r="BJ403" s="0" t="n">
        <f aca="false">R403*BI403</f>
        <v>444.869473553677</v>
      </c>
      <c r="BK403" s="0" t="n">
        <v>0.1</v>
      </c>
      <c r="BL403" s="0" t="n">
        <f aca="false">AI403*BK403</f>
        <v>2950.91627659574</v>
      </c>
      <c r="BM403" s="45" t="n">
        <v>17.6498016718255</v>
      </c>
      <c r="BN403" s="45" t="n">
        <v>910.91550745518</v>
      </c>
      <c r="BO403" s="45" t="n">
        <v>5.31099102083891</v>
      </c>
      <c r="BP403" s="45" t="n">
        <v>537.6</v>
      </c>
      <c r="BQ403" s="45" t="n">
        <v>384000</v>
      </c>
      <c r="BR403" s="0" t="n">
        <f aca="false">AJ403*0.1</f>
        <v>1.9976E-006</v>
      </c>
      <c r="BS403" s="0" t="n">
        <f aca="false">((((BJ403/R403)^2)+((BM403/AD403)^2))^(1/2))*AK403</f>
        <v>8.11849319361844E-005</v>
      </c>
      <c r="BT403" s="0" t="n">
        <f aca="false">((((BJ403/R403)^2)+((BN403/AE403)^2))^(1/2))*AL403</f>
        <v>0.00408049880690374</v>
      </c>
      <c r="BU403" s="0" t="n">
        <f aca="false">((((BJ403/R403)^2)+((BO403/AF403)^2))^(1/2))*AM403</f>
        <v>2.37492866846425E-005</v>
      </c>
      <c r="BV403" s="0" t="n">
        <f aca="false">((((BJ403/R403)^2)+((BP403/AG403)^2))^(1/2))*AN403</f>
        <v>0.00246522370627644</v>
      </c>
      <c r="BW403" s="0" t="n">
        <f aca="false">((((BJ403/R403)^2)+((BQ403/AH403)^2))^(1/2))*AO403</f>
        <v>1.90993609724269</v>
      </c>
      <c r="BX403" s="46" t="n">
        <f aca="false">((((BL403/AI403)^2)+((BR403/AJ403)^2))^(1/2))*AP403</f>
        <v>0.0961495590503296</v>
      </c>
    </row>
    <row r="404" customFormat="false" ht="30" hidden="false" customHeight="true" outlineLevel="0" collapsed="false">
      <c r="A404" s="24" t="n">
        <v>4.61577430201211</v>
      </c>
      <c r="B404" s="24" t="n">
        <v>-74.1408498161234</v>
      </c>
      <c r="C404" s="47" t="n">
        <v>24</v>
      </c>
      <c r="D404" s="47" t="n">
        <v>26</v>
      </c>
      <c r="E404" s="47" t="n">
        <v>1833</v>
      </c>
      <c r="F404" s="27" t="s">
        <v>1042</v>
      </c>
      <c r="G404" s="28" t="s">
        <v>586</v>
      </c>
      <c r="H404" s="27" t="s">
        <v>1043</v>
      </c>
      <c r="I404" s="28" t="s">
        <v>216</v>
      </c>
      <c r="J404" s="28" t="s">
        <v>65</v>
      </c>
      <c r="K404" s="28" t="n">
        <v>40</v>
      </c>
      <c r="L404" s="28"/>
      <c r="M404" s="28" t="n">
        <v>1992</v>
      </c>
      <c r="N404" s="29" t="s">
        <v>67</v>
      </c>
      <c r="O404" s="29" t="s">
        <v>68</v>
      </c>
      <c r="P404" s="30" t="n">
        <v>0.0356710045865324</v>
      </c>
      <c r="Q404" s="31" t="n">
        <v>21070.875</v>
      </c>
      <c r="R404" s="31" t="n">
        <v>24302.4161036879</v>
      </c>
      <c r="S404" s="29" t="s">
        <v>69</v>
      </c>
      <c r="T404" s="29"/>
      <c r="U404" s="29"/>
      <c r="V404" s="48" t="n">
        <f aca="false">IF(S404="m3_año",R404,IF(OR(O404="CG1",O404="CG3",O404="HG2"),T404,R404))</f>
        <v>24302.4161036879</v>
      </c>
      <c r="W404" s="28" t="n">
        <v>365</v>
      </c>
      <c r="X404" s="32" t="s">
        <v>98</v>
      </c>
      <c r="Y404" s="28"/>
      <c r="Z404" s="28" t="n">
        <v>2920</v>
      </c>
      <c r="AA404" s="32" t="s">
        <v>1045</v>
      </c>
      <c r="AB404" s="32" t="s">
        <v>967</v>
      </c>
      <c r="AC404" s="33" t="s">
        <v>72</v>
      </c>
      <c r="AD404" s="33" t="n">
        <f aca="false">VLOOKUP($O404,Parámetros!$B$4:$H$25,3,0)</f>
        <v>46.3856216091623</v>
      </c>
      <c r="AE404" s="33" t="n">
        <f aca="false">VLOOKUP($O404,Parámetros!$B$4:$H$25,4,0)</f>
        <v>1074.85364414012</v>
      </c>
      <c r="AF404" s="33" t="n">
        <f aca="false">VLOOKUP($O404,Parámetros!$B$4:$H$25,5,0)</f>
        <v>5.41099102083891</v>
      </c>
      <c r="AG404" s="33" t="n">
        <f aca="false">VLOOKUP($O404,Parámetros!$B$4:$H$25,6,0)</f>
        <v>1344</v>
      </c>
      <c r="AH404" s="33" t="n">
        <f aca="false">VLOOKUP($O404,Parámetros!$B$4:$H$25,7,0)</f>
        <v>1920000</v>
      </c>
      <c r="AI404" s="2" t="n">
        <v>29509.1627659574</v>
      </c>
      <c r="AJ404" s="2" t="n">
        <v>1.9976E-005</v>
      </c>
      <c r="AK404" s="34" t="n">
        <f aca="false">AD404*V404/1000000000</f>
        <v>0.00112728267757408</v>
      </c>
      <c r="AL404" s="34" t="n">
        <f aca="false">AE404*V404/1000000000</f>
        <v>0.0261215405104585</v>
      </c>
      <c r="AM404" s="34" t="n">
        <f aca="false">AF404*V404/1000000000</f>
        <v>0.000131500155321746</v>
      </c>
      <c r="AN404" s="34" t="n">
        <f aca="false">AG404*V404/1000000000</f>
        <v>0.0326624472433565</v>
      </c>
      <c r="AO404" s="34" t="n">
        <f aca="false">AH404*V404/1000000000</f>
        <v>46.6606389190808</v>
      </c>
      <c r="AP404" s="35" t="n">
        <f aca="false">AJ404*AI404*EXP(P404*4)</f>
        <v>0.679880052125845</v>
      </c>
      <c r="AQ404" s="36" t="n">
        <f aca="false">AK404/W404</f>
        <v>3.08844569198378E-006</v>
      </c>
      <c r="AR404" s="37" t="n">
        <f aca="false">AL404/W404</f>
        <v>7.1565864412215E-005</v>
      </c>
      <c r="AS404" s="37" t="n">
        <f aca="false">AM404/W404</f>
        <v>3.6027439814177E-007</v>
      </c>
      <c r="AT404" s="37" t="n">
        <f aca="false">AN404/W404</f>
        <v>8.94861568311138E-005</v>
      </c>
      <c r="AU404" s="37" t="n">
        <f aca="false">AO404/W404</f>
        <v>0.127837366901591</v>
      </c>
      <c r="AV404" s="49" t="n">
        <f aca="false">AP404/W404</f>
        <v>0.00186268507431738</v>
      </c>
      <c r="AW404" s="39" t="n">
        <f aca="false">AK404*1000000</f>
        <v>1127.28267757408</v>
      </c>
      <c r="AX404" s="40" t="n">
        <f aca="false">AL404*1000000</f>
        <v>26121.5405104585</v>
      </c>
      <c r="AY404" s="40" t="n">
        <f aca="false">AM404*1000000</f>
        <v>131.500155321746</v>
      </c>
      <c r="AZ404" s="40" t="n">
        <f aca="false">AN404*1000000</f>
        <v>32662.4472433565</v>
      </c>
      <c r="BA404" s="40" t="n">
        <f aca="false">AO404*1000000</f>
        <v>46660638.9190808</v>
      </c>
      <c r="BB404" s="41" t="n">
        <f aca="false">AP404*1000000</f>
        <v>679880.052125845</v>
      </c>
      <c r="BC404" s="39" t="n">
        <f aca="false">AQ404*1000000</f>
        <v>3.08844569198378</v>
      </c>
      <c r="BD404" s="40" t="n">
        <f aca="false">AR404*1000000</f>
        <v>71.565864412215</v>
      </c>
      <c r="BE404" s="40" t="n">
        <f aca="false">AS404*1000000</f>
        <v>0.36027439814177</v>
      </c>
      <c r="BF404" s="40" t="n">
        <f aca="false">AT404*1000000</f>
        <v>89.4861568311138</v>
      </c>
      <c r="BG404" s="40" t="n">
        <f aca="false">AU404*1000000</f>
        <v>127837.366901591</v>
      </c>
      <c r="BH404" s="41" t="n">
        <f aca="false">AV404*1000000</f>
        <v>1862.68507431738</v>
      </c>
      <c r="BI404" s="0" t="n">
        <v>0.1</v>
      </c>
      <c r="BJ404" s="0" t="n">
        <f aca="false">R404*BI404</f>
        <v>2430.24161036879</v>
      </c>
      <c r="BK404" s="0" t="n">
        <v>0.1</v>
      </c>
      <c r="BL404" s="0" t="n">
        <f aca="false">AI404*BK404</f>
        <v>2950.91627659574</v>
      </c>
      <c r="BM404" s="45" t="n">
        <v>17.6498016718255</v>
      </c>
      <c r="BN404" s="45" t="n">
        <v>910.91550745518</v>
      </c>
      <c r="BO404" s="45" t="n">
        <v>5.31099102083891</v>
      </c>
      <c r="BP404" s="45" t="n">
        <v>537.6</v>
      </c>
      <c r="BQ404" s="45" t="n">
        <v>384000</v>
      </c>
      <c r="BR404" s="0" t="n">
        <f aca="false">AJ404*0.1</f>
        <v>1.9976E-006</v>
      </c>
      <c r="BS404" s="0" t="n">
        <f aca="false">((((BJ404/R404)^2)+((BM404/AD404)^2))^(1/2))*AK404</f>
        <v>0.000443498624776887</v>
      </c>
      <c r="BT404" s="0" t="n">
        <f aca="false">((((BJ404/R404)^2)+((BN404/AE404)^2))^(1/2))*AL404</f>
        <v>0.0222910282253861</v>
      </c>
      <c r="BU404" s="0" t="n">
        <f aca="false">((((BJ404/R404)^2)+((BO404/AF404)^2))^(1/2))*AM404</f>
        <v>0.00012973806509255</v>
      </c>
      <c r="BV404" s="0" t="n">
        <f aca="false">((((BJ404/R404)^2)+((BP404/AG404)^2))^(1/2))*AN404</f>
        <v>0.0134670719975523</v>
      </c>
      <c r="BW404" s="0" t="n">
        <f aca="false">((((BJ404/R404)^2)+((BQ404/AH404)^2))^(1/2))*AO404</f>
        <v>10.4336360496637</v>
      </c>
      <c r="BX404" s="46" t="n">
        <f aca="false">((((BL404/AI404)^2)+((BR404/AJ404)^2))^(1/2))*AP404</f>
        <v>0.0961495590503296</v>
      </c>
    </row>
    <row r="405" customFormat="false" ht="30" hidden="false" customHeight="true" outlineLevel="0" collapsed="false">
      <c r="A405" s="24" t="n">
        <v>4.61196149333511</v>
      </c>
      <c r="B405" s="24" t="n">
        <v>-74.142681763391</v>
      </c>
      <c r="C405" s="47" t="n">
        <v>24</v>
      </c>
      <c r="D405" s="47" t="n">
        <v>25</v>
      </c>
      <c r="E405" s="47" t="n">
        <v>1820</v>
      </c>
      <c r="F405" s="27" t="s">
        <v>1046</v>
      </c>
      <c r="G405" s="28" t="s">
        <v>1047</v>
      </c>
      <c r="H405" s="27" t="s">
        <v>1048</v>
      </c>
      <c r="I405" s="28" t="s">
        <v>216</v>
      </c>
      <c r="J405" s="28" t="s">
        <v>76</v>
      </c>
      <c r="K405" s="28" t="n">
        <v>205.13</v>
      </c>
      <c r="L405" s="28"/>
      <c r="M405" s="28" t="n">
        <v>2000</v>
      </c>
      <c r="N405" s="29" t="s">
        <v>67</v>
      </c>
      <c r="O405" s="29" t="s">
        <v>145</v>
      </c>
      <c r="P405" s="50" t="n">
        <v>0.0383522936065591</v>
      </c>
      <c r="Q405" s="31" t="n">
        <v>36504</v>
      </c>
      <c r="R405" s="31" t="n">
        <v>42556.4324731735</v>
      </c>
      <c r="S405" s="29" t="s">
        <v>69</v>
      </c>
      <c r="T405" s="29"/>
      <c r="U405" s="29"/>
      <c r="V405" s="48" t="n">
        <f aca="false">IF(S405="m3_año",R405,IF(OR(O405="CG1",O405="CG3",O405="HG2"),T405,R405))</f>
        <v>42556.4324731735</v>
      </c>
      <c r="W405" s="28" t="n">
        <v>365</v>
      </c>
      <c r="X405" s="32"/>
      <c r="Y405" s="28"/>
      <c r="Z405" s="28" t="n">
        <v>0</v>
      </c>
      <c r="AA405" s="32" t="s">
        <v>1049</v>
      </c>
      <c r="AB405" s="32"/>
      <c r="AC405" s="33" t="s">
        <v>72</v>
      </c>
      <c r="AD405" s="33" t="n">
        <f aca="false">VLOOKUP($O405,Parámetros!$B$4:$H$25,3,0)</f>
        <v>196.356974196937</v>
      </c>
      <c r="AE405" s="33" t="n">
        <f aca="false">VLOOKUP($O405,Parámetros!$B$4:$H$25,4,0)</f>
        <v>1220.72799074218</v>
      </c>
      <c r="AF405" s="33" t="n">
        <f aca="false">VLOOKUP($O405,Parámetros!$B$4:$H$25,5,0)</f>
        <v>69.6558973259153</v>
      </c>
      <c r="AG405" s="33" t="n">
        <f aca="false">VLOOKUP($O405,Parámetros!$B$4:$H$25,6,0)</f>
        <v>640</v>
      </c>
      <c r="AH405" s="33" t="n">
        <f aca="false">VLOOKUP($O405,Parámetros!$B$4:$H$25,7,0)</f>
        <v>1920000</v>
      </c>
      <c r="AI405" s="51" t="n">
        <v>36504</v>
      </c>
      <c r="AJ405" s="52" t="n">
        <v>8.8E-008</v>
      </c>
      <c r="AK405" s="34" t="n">
        <f aca="false">AD405*V405/1000000000</f>
        <v>0.00835625231304862</v>
      </c>
      <c r="AL405" s="34" t="n">
        <f aca="false">AE405*V405/1000000000</f>
        <v>0.0519498283061324</v>
      </c>
      <c r="AM405" s="34" t="n">
        <f aca="false">AF405*V405/1000000000</f>
        <v>0.00296430649090862</v>
      </c>
      <c r="AN405" s="34" t="n">
        <f aca="false">AG405*V405/1000000000</f>
        <v>0.027236116782831</v>
      </c>
      <c r="AO405" s="34" t="n">
        <f aca="false">AH405*V405/1000000000</f>
        <v>81.7083503484931</v>
      </c>
      <c r="AP405" s="35" t="n">
        <f aca="false">AJ405*AI405*EXP(P405*4)</f>
        <v>0.00374496605763927</v>
      </c>
      <c r="AQ405" s="36" t="n">
        <f aca="false">AK405/W405</f>
        <v>2.28938419535579E-005</v>
      </c>
      <c r="AR405" s="37" t="n">
        <f aca="false">AL405/W405</f>
        <v>0.00014232829672913</v>
      </c>
      <c r="AS405" s="37" t="n">
        <f aca="false">AM405/W405</f>
        <v>8.12138764632499E-006</v>
      </c>
      <c r="AT405" s="37" t="n">
        <f aca="false">AN405/W405</f>
        <v>7.46194980351535E-005</v>
      </c>
      <c r="AU405" s="37" t="n">
        <f aca="false">AO405/W405</f>
        <v>0.223858494105461</v>
      </c>
      <c r="AV405" s="49" t="n">
        <f aca="false">AP405/W405</f>
        <v>1.02601809798336E-005</v>
      </c>
      <c r="AW405" s="39" t="n">
        <f aca="false">AK405*1000000</f>
        <v>8356.25231304862</v>
      </c>
      <c r="AX405" s="40" t="n">
        <f aca="false">AL405*1000000</f>
        <v>51949.8283061324</v>
      </c>
      <c r="AY405" s="40" t="n">
        <f aca="false">AM405*1000000</f>
        <v>2964.30649090862</v>
      </c>
      <c r="AZ405" s="40" t="n">
        <f aca="false">AN405*1000000</f>
        <v>27236.116782831</v>
      </c>
      <c r="BA405" s="40" t="n">
        <f aca="false">AO405*1000000</f>
        <v>81708350.3484931</v>
      </c>
      <c r="BB405" s="41" t="n">
        <f aca="false">AP405*1000000</f>
        <v>3744.96605763927</v>
      </c>
      <c r="BC405" s="39" t="n">
        <f aca="false">AQ405*1000000</f>
        <v>22.8938419535579</v>
      </c>
      <c r="BD405" s="40" t="n">
        <f aca="false">AR405*1000000</f>
        <v>142.32829672913</v>
      </c>
      <c r="BE405" s="40" t="n">
        <f aca="false">AS405*1000000</f>
        <v>8.12138764632499</v>
      </c>
      <c r="BF405" s="40" t="n">
        <f aca="false">AT405*1000000</f>
        <v>74.6194980351536</v>
      </c>
      <c r="BG405" s="40" t="n">
        <f aca="false">AU405*1000000</f>
        <v>223858.494105461</v>
      </c>
      <c r="BH405" s="41" t="n">
        <f aca="false">AV405*1000000</f>
        <v>10.2601809798336</v>
      </c>
      <c r="BI405" s="0" t="n">
        <v>0.1</v>
      </c>
      <c r="BJ405" s="0" t="n">
        <f aca="false">R405*BI405</f>
        <v>4255.64324731735</v>
      </c>
      <c r="BK405" s="0" t="n">
        <v>0.1</v>
      </c>
      <c r="BL405" s="0" t="n">
        <f aca="false">AI405*BK405</f>
        <v>3650.4</v>
      </c>
      <c r="BM405" s="45" t="n">
        <v>187.562005220738</v>
      </c>
      <c r="BN405" s="45" t="n">
        <v>1012.03746873145</v>
      </c>
      <c r="BO405" s="45" t="n">
        <v>69.5558973259153</v>
      </c>
      <c r="BP405" s="45" t="n">
        <v>256</v>
      </c>
      <c r="BQ405" s="45" t="n">
        <v>384000</v>
      </c>
      <c r="BR405" s="0" t="n">
        <f aca="false">AJ405*0.1</f>
        <v>8.8E-009</v>
      </c>
      <c r="BS405" s="0" t="n">
        <f aca="false">((((BJ405/R405)^2)+((BM405/AD405)^2))^(1/2))*AK405</f>
        <v>0.00802559104180526</v>
      </c>
      <c r="BT405" s="0" t="n">
        <f aca="false">((((BJ405/R405)^2)+((BN405/AE405)^2))^(1/2))*AL405</f>
        <v>0.0433808843609591</v>
      </c>
      <c r="BU405" s="0" t="n">
        <f aca="false">((((BJ405/R405)^2)+((BO405/AF405)^2))^(1/2))*AM405</f>
        <v>0.00297485666048985</v>
      </c>
      <c r="BV405" s="0" t="n">
        <f aca="false">((((BJ405/R405)^2)+((BP405/AG405)^2))^(1/2))*AN405</f>
        <v>0.011229738632727</v>
      </c>
      <c r="BW405" s="0" t="n">
        <f aca="false">((((BJ405/R405)^2)+((BQ405/AH405)^2))^(1/2))*AO405</f>
        <v>18.2705425708599</v>
      </c>
      <c r="BX405" s="46" t="n">
        <f aca="false">((((BL405/AI405)^2)+((BR405/AJ405)^2))^(1/2))*AP405</f>
        <v>0.000529618178934036</v>
      </c>
    </row>
    <row r="406" customFormat="false" ht="30" hidden="false" customHeight="true" outlineLevel="0" collapsed="false">
      <c r="A406" s="24" t="n">
        <v>4.61611505400385</v>
      </c>
      <c r="B406" s="24" t="n">
        <v>-74.1424304604802</v>
      </c>
      <c r="C406" s="47" t="n">
        <v>24</v>
      </c>
      <c r="D406" s="47" t="n">
        <v>26</v>
      </c>
      <c r="E406" s="47" t="n">
        <v>1833</v>
      </c>
      <c r="F406" s="27" t="s">
        <v>1050</v>
      </c>
      <c r="G406" s="28" t="s">
        <v>1051</v>
      </c>
      <c r="H406" s="27" t="s">
        <v>1052</v>
      </c>
      <c r="I406" s="28" t="s">
        <v>216</v>
      </c>
      <c r="J406" s="28" t="s">
        <v>76</v>
      </c>
      <c r="K406" s="28" t="n">
        <v>5.86</v>
      </c>
      <c r="L406" s="28"/>
      <c r="M406" s="28" t="n">
        <v>2005</v>
      </c>
      <c r="N406" s="29" t="s">
        <v>67</v>
      </c>
      <c r="O406" s="29" t="s">
        <v>145</v>
      </c>
      <c r="P406" s="30" t="n">
        <v>0.00937137873539989</v>
      </c>
      <c r="Q406" s="31" t="n">
        <v>18375</v>
      </c>
      <c r="R406" s="31" t="n">
        <v>19076.869114814</v>
      </c>
      <c r="S406" s="29" t="s">
        <v>69</v>
      </c>
      <c r="T406" s="29"/>
      <c r="U406" s="29"/>
      <c r="V406" s="48" t="n">
        <f aca="false">IF(S406="m3_año",R406,IF(OR(O406="CG1",O406="CG3",O406="HG2"),T406,R406))</f>
        <v>19076.869114814</v>
      </c>
      <c r="W406" s="28" t="n">
        <v>365</v>
      </c>
      <c r="X406" s="32"/>
      <c r="Y406" s="28"/>
      <c r="Z406" s="28" t="n">
        <v>0</v>
      </c>
      <c r="AA406" s="32" t="s">
        <v>1053</v>
      </c>
      <c r="AB406" s="32"/>
      <c r="AC406" s="33" t="s">
        <v>72</v>
      </c>
      <c r="AD406" s="33" t="n">
        <f aca="false">VLOOKUP($O406,Parámetros!$B$4:$H$25,3,0)</f>
        <v>196.356974196937</v>
      </c>
      <c r="AE406" s="33" t="n">
        <f aca="false">VLOOKUP($O406,Parámetros!$B$4:$H$25,4,0)</f>
        <v>1220.72799074218</v>
      </c>
      <c r="AF406" s="33" t="n">
        <f aca="false">VLOOKUP($O406,Parámetros!$B$4:$H$25,5,0)</f>
        <v>69.6558973259153</v>
      </c>
      <c r="AG406" s="33" t="n">
        <f aca="false">VLOOKUP($O406,Parámetros!$B$4:$H$25,6,0)</f>
        <v>640</v>
      </c>
      <c r="AH406" s="33" t="n">
        <f aca="false">VLOOKUP($O406,Parámetros!$B$4:$H$25,7,0)</f>
        <v>1920000</v>
      </c>
      <c r="AI406" s="2" t="n">
        <v>8608.38414634146</v>
      </c>
      <c r="AJ406" s="2" t="n">
        <v>1.0442E-008</v>
      </c>
      <c r="AK406" s="34" t="n">
        <f aca="false">AD406*V406/1000000000</f>
        <v>0.00374587629653588</v>
      </c>
      <c r="AL406" s="34" t="n">
        <f aca="false">AE406*V406/1000000000</f>
        <v>0.0232876681041784</v>
      </c>
      <c r="AM406" s="34" t="n">
        <f aca="false">AF406*V406/1000000000</f>
        <v>0.00132881643636141</v>
      </c>
      <c r="AN406" s="34" t="n">
        <f aca="false">AG406*V406/1000000000</f>
        <v>0.012209196233481</v>
      </c>
      <c r="AO406" s="34" t="n">
        <f aca="false">AH406*V406/1000000000</f>
        <v>36.6275887004429</v>
      </c>
      <c r="AP406" s="35" t="n">
        <f aca="false">AJ406*AI406*EXP(P406*4)</f>
        <v>9.33222240162811E-005</v>
      </c>
      <c r="AQ406" s="36" t="n">
        <f aca="false">AK406/W406</f>
        <v>1.02626747850298E-005</v>
      </c>
      <c r="AR406" s="37" t="n">
        <f aca="false">AL406/W406</f>
        <v>6.38018304224067E-005</v>
      </c>
      <c r="AS406" s="37" t="n">
        <f aca="false">AM406/W406</f>
        <v>3.64059297633263E-006</v>
      </c>
      <c r="AT406" s="37" t="n">
        <f aca="false">AN406/W406</f>
        <v>3.34498526944684E-005</v>
      </c>
      <c r="AU406" s="37" t="n">
        <f aca="false">AO406/W406</f>
        <v>0.100349558083405</v>
      </c>
      <c r="AV406" s="49" t="n">
        <f aca="false">AP406/W406</f>
        <v>2.55677326072003E-007</v>
      </c>
      <c r="AW406" s="39" t="n">
        <f aca="false">AK406*1000000</f>
        <v>3745.87629653588</v>
      </c>
      <c r="AX406" s="40" t="n">
        <f aca="false">AL406*1000000</f>
        <v>23287.6681041784</v>
      </c>
      <c r="AY406" s="40" t="n">
        <f aca="false">AM406*1000000</f>
        <v>1328.81643636141</v>
      </c>
      <c r="AZ406" s="40" t="n">
        <f aca="false">AN406*1000000</f>
        <v>12209.196233481</v>
      </c>
      <c r="BA406" s="40" t="n">
        <f aca="false">AO406*1000000</f>
        <v>36627588.7004429</v>
      </c>
      <c r="BB406" s="41" t="n">
        <f aca="false">AP406*1000000</f>
        <v>93.3222240162812</v>
      </c>
      <c r="BC406" s="39" t="n">
        <f aca="false">AQ406*1000000</f>
        <v>10.2626747850298</v>
      </c>
      <c r="BD406" s="40" t="n">
        <f aca="false">AR406*1000000</f>
        <v>63.8018304224067</v>
      </c>
      <c r="BE406" s="40" t="n">
        <f aca="false">AS406*1000000</f>
        <v>3.64059297633263</v>
      </c>
      <c r="BF406" s="40" t="n">
        <f aca="false">AT406*1000000</f>
        <v>33.4498526944684</v>
      </c>
      <c r="BG406" s="40" t="n">
        <f aca="false">AU406*1000000</f>
        <v>100349.558083405</v>
      </c>
      <c r="BH406" s="41" t="n">
        <f aca="false">AV406*1000000</f>
        <v>0.255677326072003</v>
      </c>
      <c r="BI406" s="0" t="n">
        <v>0.1</v>
      </c>
      <c r="BJ406" s="0" t="n">
        <f aca="false">R406*BI406</f>
        <v>1907.6869114814</v>
      </c>
      <c r="BK406" s="0" t="n">
        <v>0.1</v>
      </c>
      <c r="BL406" s="0" t="n">
        <f aca="false">AI406*BK406</f>
        <v>860.838414634146</v>
      </c>
      <c r="BM406" s="45" t="n">
        <v>187.562005220738</v>
      </c>
      <c r="BN406" s="45" t="n">
        <v>1012.03746873145</v>
      </c>
      <c r="BO406" s="45" t="n">
        <v>69.5558973259153</v>
      </c>
      <c r="BP406" s="45" t="n">
        <v>256</v>
      </c>
      <c r="BQ406" s="45" t="n">
        <v>384000</v>
      </c>
      <c r="BR406" s="0" t="n">
        <f aca="false">AJ406*0.1</f>
        <v>1.0442E-009</v>
      </c>
      <c r="BS406" s="0" t="n">
        <f aca="false">((((BJ406/R406)^2)+((BM406/AD406)^2))^(1/2))*AK406</f>
        <v>0.00359765001378006</v>
      </c>
      <c r="BT406" s="0" t="n">
        <f aca="false">((((BJ406/R406)^2)+((BN406/AE406)^2))^(1/2))*AL406</f>
        <v>0.0194464480442663</v>
      </c>
      <c r="BU406" s="0" t="n">
        <f aca="false">((((BJ406/R406)^2)+((BO406/AF406)^2))^(1/2))*AM406</f>
        <v>0.00133354578495911</v>
      </c>
      <c r="BV406" s="0" t="n">
        <f aca="false">((((BJ406/R406)^2)+((BP406/AG406)^2))^(1/2))*AN406</f>
        <v>0.00503398056745353</v>
      </c>
      <c r="BW406" s="0" t="n">
        <f aca="false">((((BJ406/R406)^2)+((BQ406/AH406)^2))^(1/2))*AO406</f>
        <v>8.19017781860935</v>
      </c>
      <c r="BX406" s="46" t="n">
        <f aca="false">((((BL406/AI406)^2)+((BR406/AJ406)^2))^(1/2))*AP406</f>
        <v>1.31977554874645E-005</v>
      </c>
    </row>
    <row r="407" customFormat="false" ht="30" hidden="false" customHeight="true" outlineLevel="0" collapsed="false">
      <c r="A407" s="24" t="n">
        <v>4.61588871570579</v>
      </c>
      <c r="B407" s="24" t="n">
        <v>-74.1425432682203</v>
      </c>
      <c r="C407" s="47" t="n">
        <v>24</v>
      </c>
      <c r="D407" s="47" t="n">
        <v>26</v>
      </c>
      <c r="E407" s="47" t="n">
        <v>1833</v>
      </c>
      <c r="F407" s="27" t="s">
        <v>1054</v>
      </c>
      <c r="G407" s="28" t="s">
        <v>1055</v>
      </c>
      <c r="H407" s="27" t="s">
        <v>1056</v>
      </c>
      <c r="I407" s="28" t="s">
        <v>216</v>
      </c>
      <c r="J407" s="28" t="s">
        <v>76</v>
      </c>
      <c r="K407" s="55"/>
      <c r="L407" s="55"/>
      <c r="M407" s="28" t="n">
        <v>1990</v>
      </c>
      <c r="N407" s="29" t="s">
        <v>67</v>
      </c>
      <c r="O407" s="29" t="s">
        <v>145</v>
      </c>
      <c r="P407" s="50" t="n">
        <v>0.0119278052318739</v>
      </c>
      <c r="Q407" s="31" t="n">
        <v>20887.2</v>
      </c>
      <c r="R407" s="31" t="n">
        <v>21907.9098524306</v>
      </c>
      <c r="S407" s="29" t="s">
        <v>69</v>
      </c>
      <c r="T407" s="29"/>
      <c r="U407" s="29"/>
      <c r="V407" s="48" t="n">
        <f aca="false">IF(S407="m3_año",R407,IF(OR(O407="CG1",O407="CG3",O407="HG2"),T407,R407))</f>
        <v>21907.9098524306</v>
      </c>
      <c r="W407" s="28" t="n">
        <v>365</v>
      </c>
      <c r="X407" s="32" t="s">
        <v>98</v>
      </c>
      <c r="Y407" s="28"/>
      <c r="Z407" s="28" t="n">
        <v>2920</v>
      </c>
      <c r="AA407" s="32" t="s">
        <v>1057</v>
      </c>
      <c r="AB407" s="32" t="s">
        <v>967</v>
      </c>
      <c r="AC407" s="33" t="s">
        <v>72</v>
      </c>
      <c r="AD407" s="33" t="n">
        <f aca="false">VLOOKUP($O407,Parámetros!$B$4:$H$25,3,0)</f>
        <v>196.356974196937</v>
      </c>
      <c r="AE407" s="33" t="n">
        <f aca="false">VLOOKUP($O407,Parámetros!$B$4:$H$25,4,0)</f>
        <v>1220.72799074218</v>
      </c>
      <c r="AF407" s="33" t="n">
        <f aca="false">VLOOKUP($O407,Parámetros!$B$4:$H$25,5,0)</f>
        <v>69.6558973259153</v>
      </c>
      <c r="AG407" s="33" t="n">
        <f aca="false">VLOOKUP($O407,Parámetros!$B$4:$H$25,6,0)</f>
        <v>640</v>
      </c>
      <c r="AH407" s="33" t="n">
        <f aca="false">VLOOKUP($O407,Parámetros!$B$4:$H$25,7,0)</f>
        <v>1920000</v>
      </c>
      <c r="AI407" s="51" t="n">
        <v>20887.2</v>
      </c>
      <c r="AJ407" s="52" t="n">
        <v>8.8E-008</v>
      </c>
      <c r="AK407" s="34" t="n">
        <f aca="false">AD407*V407/1000000000</f>
        <v>0.00430177088960254</v>
      </c>
      <c r="AL407" s="34" t="n">
        <f aca="false">AE407*V407/1000000000</f>
        <v>0.0267435987755184</v>
      </c>
      <c r="AM407" s="34" t="n">
        <f aca="false">AF407*V407/1000000000</f>
        <v>0.00152601511930631</v>
      </c>
      <c r="AN407" s="34" t="n">
        <f aca="false">AG407*V407/1000000000</f>
        <v>0.0140210623055556</v>
      </c>
      <c r="AO407" s="34" t="n">
        <f aca="false">AH407*V407/1000000000</f>
        <v>42.0631869166668</v>
      </c>
      <c r="AP407" s="35" t="n">
        <f aca="false">AJ407*AI407*EXP(P407*4)</f>
        <v>0.00192789606701389</v>
      </c>
      <c r="AQ407" s="36" t="n">
        <f aca="false">AK407/W407</f>
        <v>1.17856736701439E-005</v>
      </c>
      <c r="AR407" s="37" t="n">
        <f aca="false">AL407/W407</f>
        <v>7.32701336315573E-005</v>
      </c>
      <c r="AS407" s="37" t="n">
        <f aca="false">AM407/W407</f>
        <v>4.18086334056524E-006</v>
      </c>
      <c r="AT407" s="37" t="n">
        <f aca="false">AN407/W407</f>
        <v>3.84138693302893E-005</v>
      </c>
      <c r="AU407" s="37" t="n">
        <f aca="false">AO407/W407</f>
        <v>0.115241607990868</v>
      </c>
      <c r="AV407" s="49" t="n">
        <f aca="false">AP407/W407</f>
        <v>5.28190703291478E-006</v>
      </c>
      <c r="AW407" s="39" t="n">
        <f aca="false">AK407*1000000</f>
        <v>4301.77088960254</v>
      </c>
      <c r="AX407" s="40" t="n">
        <f aca="false">AL407*1000000</f>
        <v>26743.5987755184</v>
      </c>
      <c r="AY407" s="40" t="n">
        <f aca="false">AM407*1000000</f>
        <v>1526.01511930631</v>
      </c>
      <c r="AZ407" s="40" t="n">
        <f aca="false">AN407*1000000</f>
        <v>14021.0623055556</v>
      </c>
      <c r="BA407" s="40" t="n">
        <f aca="false">AO407*1000000</f>
        <v>42063186.9166668</v>
      </c>
      <c r="BB407" s="41" t="n">
        <f aca="false">AP407*1000000</f>
        <v>1927.89606701389</v>
      </c>
      <c r="BC407" s="39" t="n">
        <f aca="false">AQ407*1000000</f>
        <v>11.7856736701439</v>
      </c>
      <c r="BD407" s="40" t="n">
        <f aca="false">AR407*1000000</f>
        <v>73.2701336315573</v>
      </c>
      <c r="BE407" s="40" t="n">
        <f aca="false">AS407*1000000</f>
        <v>4.18086334056524</v>
      </c>
      <c r="BF407" s="40" t="n">
        <f aca="false">AT407*1000000</f>
        <v>38.4138693302893</v>
      </c>
      <c r="BG407" s="40" t="n">
        <f aca="false">AU407*1000000</f>
        <v>115241.607990868</v>
      </c>
      <c r="BH407" s="41" t="n">
        <f aca="false">AV407*1000000</f>
        <v>5.28190703291478</v>
      </c>
      <c r="BI407" s="0" t="n">
        <v>0.1</v>
      </c>
      <c r="BJ407" s="0" t="n">
        <f aca="false">R407*BI407</f>
        <v>2190.79098524306</v>
      </c>
      <c r="BK407" s="0" t="n">
        <v>0.1</v>
      </c>
      <c r="BL407" s="0" t="n">
        <f aca="false">AI407*BK407</f>
        <v>2088.72</v>
      </c>
      <c r="BM407" s="45" t="n">
        <v>187.562005220738</v>
      </c>
      <c r="BN407" s="45" t="n">
        <v>1012.03746873145</v>
      </c>
      <c r="BO407" s="45" t="n">
        <v>69.5558973259153</v>
      </c>
      <c r="BP407" s="45" t="n">
        <v>256</v>
      </c>
      <c r="BQ407" s="45" t="n">
        <v>384000</v>
      </c>
      <c r="BR407" s="0" t="n">
        <f aca="false">AJ407*0.1</f>
        <v>8.8E-009</v>
      </c>
      <c r="BS407" s="0" t="n">
        <f aca="false">((((BJ407/R407)^2)+((BM407/AD407)^2))^(1/2))*AK407</f>
        <v>0.00413154756727268</v>
      </c>
      <c r="BT407" s="0" t="n">
        <f aca="false">((((BJ407/R407)^2)+((BN407/AE407)^2))^(1/2))*AL407</f>
        <v>0.0223323349413207</v>
      </c>
      <c r="BU407" s="0" t="n">
        <f aca="false">((((BJ407/R407)^2)+((BO407/AF407)^2))^(1/2))*AM407</f>
        <v>0.00153144631150644</v>
      </c>
      <c r="BV407" s="0" t="n">
        <f aca="false">((((BJ407/R407)^2)+((BP407/AG407)^2))^(1/2))*AN407</f>
        <v>0.0057810320869172</v>
      </c>
      <c r="BW407" s="0" t="n">
        <f aca="false">((((BJ407/R407)^2)+((BQ407/AH407)^2))^(1/2))*AO407</f>
        <v>9.40561452959466</v>
      </c>
      <c r="BX407" s="46" t="n">
        <f aca="false">((((BL407/AI407)^2)+((BR407/AJ407)^2))^(1/2))*AP407</f>
        <v>0.00027264567648168</v>
      </c>
    </row>
    <row r="408" customFormat="false" ht="30" hidden="false" customHeight="true" outlineLevel="0" collapsed="false">
      <c r="A408" s="24" t="n">
        <v>4.61588871570579</v>
      </c>
      <c r="B408" s="24" t="n">
        <v>-74.1425432682203</v>
      </c>
      <c r="C408" s="47" t="n">
        <v>24</v>
      </c>
      <c r="D408" s="47" t="n">
        <v>26</v>
      </c>
      <c r="E408" s="47" t="n">
        <v>1833</v>
      </c>
      <c r="F408" s="27" t="s">
        <v>1054</v>
      </c>
      <c r="G408" s="28" t="s">
        <v>1055</v>
      </c>
      <c r="H408" s="27" t="s">
        <v>1056</v>
      </c>
      <c r="I408" s="28" t="s">
        <v>216</v>
      </c>
      <c r="J408" s="28" t="s">
        <v>76</v>
      </c>
      <c r="K408" s="55"/>
      <c r="L408" s="55"/>
      <c r="M408" s="28" t="n">
        <v>1995</v>
      </c>
      <c r="N408" s="29" t="s">
        <v>67</v>
      </c>
      <c r="O408" s="29" t="s">
        <v>145</v>
      </c>
      <c r="P408" s="50" t="n">
        <v>0.0119278052318739</v>
      </c>
      <c r="Q408" s="31" t="n">
        <v>20887.2</v>
      </c>
      <c r="R408" s="31" t="n">
        <v>21907.9098524306</v>
      </c>
      <c r="S408" s="29" t="s">
        <v>69</v>
      </c>
      <c r="T408" s="29"/>
      <c r="U408" s="29"/>
      <c r="V408" s="48" t="n">
        <f aca="false">IF(S408="m3_año",R408,IF(OR(O408="CG1",O408="CG3",O408="HG2"),T408,R408))</f>
        <v>21907.9098524306</v>
      </c>
      <c r="W408" s="28" t="n">
        <v>365</v>
      </c>
      <c r="X408" s="32" t="s">
        <v>98</v>
      </c>
      <c r="Y408" s="28"/>
      <c r="Z408" s="28" t="n">
        <v>2920</v>
      </c>
      <c r="AA408" s="32" t="s">
        <v>1057</v>
      </c>
      <c r="AB408" s="32" t="s">
        <v>967</v>
      </c>
      <c r="AC408" s="33" t="s">
        <v>72</v>
      </c>
      <c r="AD408" s="33" t="n">
        <f aca="false">VLOOKUP($O408,Parámetros!$B$4:$H$25,3,0)</f>
        <v>196.356974196937</v>
      </c>
      <c r="AE408" s="33" t="n">
        <f aca="false">VLOOKUP($O408,Parámetros!$B$4:$H$25,4,0)</f>
        <v>1220.72799074218</v>
      </c>
      <c r="AF408" s="33" t="n">
        <f aca="false">VLOOKUP($O408,Parámetros!$B$4:$H$25,5,0)</f>
        <v>69.6558973259153</v>
      </c>
      <c r="AG408" s="33" t="n">
        <f aca="false">VLOOKUP($O408,Parámetros!$B$4:$H$25,6,0)</f>
        <v>640</v>
      </c>
      <c r="AH408" s="33" t="n">
        <f aca="false">VLOOKUP($O408,Parámetros!$B$4:$H$25,7,0)</f>
        <v>1920000</v>
      </c>
      <c r="AI408" s="51" t="n">
        <v>20887.2</v>
      </c>
      <c r="AJ408" s="52" t="n">
        <v>8.8E-008</v>
      </c>
      <c r="AK408" s="34" t="n">
        <f aca="false">AD408*V408/1000000000</f>
        <v>0.00430177088960254</v>
      </c>
      <c r="AL408" s="34" t="n">
        <f aca="false">AE408*V408/1000000000</f>
        <v>0.0267435987755184</v>
      </c>
      <c r="AM408" s="34" t="n">
        <f aca="false">AF408*V408/1000000000</f>
        <v>0.00152601511930631</v>
      </c>
      <c r="AN408" s="34" t="n">
        <f aca="false">AG408*V408/1000000000</f>
        <v>0.0140210623055556</v>
      </c>
      <c r="AO408" s="34" t="n">
        <f aca="false">AH408*V408/1000000000</f>
        <v>42.0631869166668</v>
      </c>
      <c r="AP408" s="35" t="n">
        <f aca="false">AJ408*AI408*EXP(P408*4)</f>
        <v>0.00192789606701389</v>
      </c>
      <c r="AQ408" s="36" t="n">
        <f aca="false">AK408/W408</f>
        <v>1.17856736701439E-005</v>
      </c>
      <c r="AR408" s="37" t="n">
        <f aca="false">AL408/W408</f>
        <v>7.32701336315573E-005</v>
      </c>
      <c r="AS408" s="37" t="n">
        <f aca="false">AM408/W408</f>
        <v>4.18086334056524E-006</v>
      </c>
      <c r="AT408" s="37" t="n">
        <f aca="false">AN408/W408</f>
        <v>3.84138693302893E-005</v>
      </c>
      <c r="AU408" s="37" t="n">
        <f aca="false">AO408/W408</f>
        <v>0.115241607990868</v>
      </c>
      <c r="AV408" s="49" t="n">
        <f aca="false">AP408/W408</f>
        <v>5.28190703291478E-006</v>
      </c>
      <c r="AW408" s="39" t="n">
        <f aca="false">AK408*1000000</f>
        <v>4301.77088960254</v>
      </c>
      <c r="AX408" s="40" t="n">
        <f aca="false">AL408*1000000</f>
        <v>26743.5987755184</v>
      </c>
      <c r="AY408" s="40" t="n">
        <f aca="false">AM408*1000000</f>
        <v>1526.01511930631</v>
      </c>
      <c r="AZ408" s="40" t="n">
        <f aca="false">AN408*1000000</f>
        <v>14021.0623055556</v>
      </c>
      <c r="BA408" s="40" t="n">
        <f aca="false">AO408*1000000</f>
        <v>42063186.9166668</v>
      </c>
      <c r="BB408" s="41" t="n">
        <f aca="false">AP408*1000000</f>
        <v>1927.89606701389</v>
      </c>
      <c r="BC408" s="39" t="n">
        <f aca="false">AQ408*1000000</f>
        <v>11.7856736701439</v>
      </c>
      <c r="BD408" s="40" t="n">
        <f aca="false">AR408*1000000</f>
        <v>73.2701336315573</v>
      </c>
      <c r="BE408" s="40" t="n">
        <f aca="false">AS408*1000000</f>
        <v>4.18086334056524</v>
      </c>
      <c r="BF408" s="40" t="n">
        <f aca="false">AT408*1000000</f>
        <v>38.4138693302893</v>
      </c>
      <c r="BG408" s="40" t="n">
        <f aca="false">AU408*1000000</f>
        <v>115241.607990868</v>
      </c>
      <c r="BH408" s="41" t="n">
        <f aca="false">AV408*1000000</f>
        <v>5.28190703291478</v>
      </c>
      <c r="BI408" s="0" t="n">
        <v>0.1</v>
      </c>
      <c r="BJ408" s="0" t="n">
        <f aca="false">R408*BI408</f>
        <v>2190.79098524306</v>
      </c>
      <c r="BK408" s="0" t="n">
        <v>0.1</v>
      </c>
      <c r="BL408" s="0" t="n">
        <f aca="false">AI408*BK408</f>
        <v>2088.72</v>
      </c>
      <c r="BM408" s="45" t="n">
        <v>187.562005220738</v>
      </c>
      <c r="BN408" s="45" t="n">
        <v>1012.03746873145</v>
      </c>
      <c r="BO408" s="45" t="n">
        <v>69.5558973259153</v>
      </c>
      <c r="BP408" s="45" t="n">
        <v>256</v>
      </c>
      <c r="BQ408" s="45" t="n">
        <v>384000</v>
      </c>
      <c r="BR408" s="0" t="n">
        <f aca="false">AJ408*0.1</f>
        <v>8.8E-009</v>
      </c>
      <c r="BS408" s="0" t="n">
        <f aca="false">((((BJ408/R408)^2)+((BM408/AD408)^2))^(1/2))*AK408</f>
        <v>0.00413154756727268</v>
      </c>
      <c r="BT408" s="0" t="n">
        <f aca="false">((((BJ408/R408)^2)+((BN408/AE408)^2))^(1/2))*AL408</f>
        <v>0.0223323349413207</v>
      </c>
      <c r="BU408" s="0" t="n">
        <f aca="false">((((BJ408/R408)^2)+((BO408/AF408)^2))^(1/2))*AM408</f>
        <v>0.00153144631150644</v>
      </c>
      <c r="BV408" s="0" t="n">
        <f aca="false">((((BJ408/R408)^2)+((BP408/AG408)^2))^(1/2))*AN408</f>
        <v>0.0057810320869172</v>
      </c>
      <c r="BW408" s="0" t="n">
        <f aca="false">((((BJ408/R408)^2)+((BQ408/AH408)^2))^(1/2))*AO408</f>
        <v>9.40561452959466</v>
      </c>
      <c r="BX408" s="46" t="n">
        <f aca="false">((((BL408/AI408)^2)+((BR408/AJ408)^2))^(1/2))*AP408</f>
        <v>0.00027264567648168</v>
      </c>
    </row>
    <row r="409" customFormat="false" ht="30" hidden="false" customHeight="true" outlineLevel="0" collapsed="false">
      <c r="A409" s="24" t="n">
        <v>4.61588871570579</v>
      </c>
      <c r="B409" s="24" t="n">
        <v>-74.1425432682203</v>
      </c>
      <c r="C409" s="47" t="n">
        <v>24</v>
      </c>
      <c r="D409" s="47" t="n">
        <v>26</v>
      </c>
      <c r="E409" s="47" t="n">
        <v>1833</v>
      </c>
      <c r="F409" s="27" t="s">
        <v>1054</v>
      </c>
      <c r="G409" s="28" t="s">
        <v>1055</v>
      </c>
      <c r="H409" s="27" t="s">
        <v>1056</v>
      </c>
      <c r="I409" s="28" t="s">
        <v>216</v>
      </c>
      <c r="J409" s="28" t="s">
        <v>76</v>
      </c>
      <c r="K409" s="55"/>
      <c r="L409" s="55"/>
      <c r="M409" s="28" t="n">
        <v>2000</v>
      </c>
      <c r="N409" s="29" t="s">
        <v>67</v>
      </c>
      <c r="O409" s="29" t="s">
        <v>145</v>
      </c>
      <c r="P409" s="50" t="n">
        <v>0.0119278052318739</v>
      </c>
      <c r="Q409" s="31" t="n">
        <v>20887.2</v>
      </c>
      <c r="R409" s="31" t="n">
        <v>21907.9098524306</v>
      </c>
      <c r="S409" s="29" t="s">
        <v>69</v>
      </c>
      <c r="T409" s="29"/>
      <c r="U409" s="29"/>
      <c r="V409" s="48" t="n">
        <f aca="false">IF(S409="m3_año",R409,IF(OR(O409="CG1",O409="CG3",O409="HG2"),T409,R409))</f>
        <v>21907.9098524306</v>
      </c>
      <c r="W409" s="28" t="n">
        <v>365</v>
      </c>
      <c r="X409" s="32" t="s">
        <v>98</v>
      </c>
      <c r="Y409" s="28"/>
      <c r="Z409" s="28" t="n">
        <v>2920</v>
      </c>
      <c r="AA409" s="32" t="s">
        <v>1057</v>
      </c>
      <c r="AB409" s="32" t="s">
        <v>967</v>
      </c>
      <c r="AC409" s="33" t="s">
        <v>72</v>
      </c>
      <c r="AD409" s="33" t="n">
        <f aca="false">VLOOKUP($O409,Parámetros!$B$4:$H$25,3,0)</f>
        <v>196.356974196937</v>
      </c>
      <c r="AE409" s="33" t="n">
        <f aca="false">VLOOKUP($O409,Parámetros!$B$4:$H$25,4,0)</f>
        <v>1220.72799074218</v>
      </c>
      <c r="AF409" s="33" t="n">
        <f aca="false">VLOOKUP($O409,Parámetros!$B$4:$H$25,5,0)</f>
        <v>69.6558973259153</v>
      </c>
      <c r="AG409" s="33" t="n">
        <f aca="false">VLOOKUP($O409,Parámetros!$B$4:$H$25,6,0)</f>
        <v>640</v>
      </c>
      <c r="AH409" s="33" t="n">
        <f aca="false">VLOOKUP($O409,Parámetros!$B$4:$H$25,7,0)</f>
        <v>1920000</v>
      </c>
      <c r="AI409" s="51" t="n">
        <v>20887.2</v>
      </c>
      <c r="AJ409" s="52" t="n">
        <v>8.8E-008</v>
      </c>
      <c r="AK409" s="34" t="n">
        <f aca="false">AD409*V409/1000000000</f>
        <v>0.00430177088960254</v>
      </c>
      <c r="AL409" s="34" t="n">
        <f aca="false">AE409*V409/1000000000</f>
        <v>0.0267435987755184</v>
      </c>
      <c r="AM409" s="34" t="n">
        <f aca="false">AF409*V409/1000000000</f>
        <v>0.00152601511930631</v>
      </c>
      <c r="AN409" s="34" t="n">
        <f aca="false">AG409*V409/1000000000</f>
        <v>0.0140210623055556</v>
      </c>
      <c r="AO409" s="34" t="n">
        <f aca="false">AH409*V409/1000000000</f>
        <v>42.0631869166668</v>
      </c>
      <c r="AP409" s="35" t="n">
        <f aca="false">AJ409*AI409*EXP(P409*4)</f>
        <v>0.00192789606701389</v>
      </c>
      <c r="AQ409" s="36" t="n">
        <f aca="false">AK409/W409</f>
        <v>1.17856736701439E-005</v>
      </c>
      <c r="AR409" s="37" t="n">
        <f aca="false">AL409/W409</f>
        <v>7.32701336315573E-005</v>
      </c>
      <c r="AS409" s="37" t="n">
        <f aca="false">AM409/W409</f>
        <v>4.18086334056524E-006</v>
      </c>
      <c r="AT409" s="37" t="n">
        <f aca="false">AN409/W409</f>
        <v>3.84138693302893E-005</v>
      </c>
      <c r="AU409" s="37" t="n">
        <f aca="false">AO409/W409</f>
        <v>0.115241607990868</v>
      </c>
      <c r="AV409" s="49" t="n">
        <f aca="false">AP409/W409</f>
        <v>5.28190703291478E-006</v>
      </c>
      <c r="AW409" s="39" t="n">
        <f aca="false">AK409*1000000</f>
        <v>4301.77088960254</v>
      </c>
      <c r="AX409" s="40" t="n">
        <f aca="false">AL409*1000000</f>
        <v>26743.5987755184</v>
      </c>
      <c r="AY409" s="40" t="n">
        <f aca="false">AM409*1000000</f>
        <v>1526.01511930631</v>
      </c>
      <c r="AZ409" s="40" t="n">
        <f aca="false">AN409*1000000</f>
        <v>14021.0623055556</v>
      </c>
      <c r="BA409" s="40" t="n">
        <f aca="false">AO409*1000000</f>
        <v>42063186.9166668</v>
      </c>
      <c r="BB409" s="41" t="n">
        <f aca="false">AP409*1000000</f>
        <v>1927.89606701389</v>
      </c>
      <c r="BC409" s="39" t="n">
        <f aca="false">AQ409*1000000</f>
        <v>11.7856736701439</v>
      </c>
      <c r="BD409" s="40" t="n">
        <f aca="false">AR409*1000000</f>
        <v>73.2701336315573</v>
      </c>
      <c r="BE409" s="40" t="n">
        <f aca="false">AS409*1000000</f>
        <v>4.18086334056524</v>
      </c>
      <c r="BF409" s="40" t="n">
        <f aca="false">AT409*1000000</f>
        <v>38.4138693302893</v>
      </c>
      <c r="BG409" s="40" t="n">
        <f aca="false">AU409*1000000</f>
        <v>115241.607990868</v>
      </c>
      <c r="BH409" s="41" t="n">
        <f aca="false">AV409*1000000</f>
        <v>5.28190703291478</v>
      </c>
      <c r="BI409" s="0" t="n">
        <v>0.1</v>
      </c>
      <c r="BJ409" s="0" t="n">
        <f aca="false">R409*BI409</f>
        <v>2190.79098524306</v>
      </c>
      <c r="BK409" s="0" t="n">
        <v>0.1</v>
      </c>
      <c r="BL409" s="0" t="n">
        <f aca="false">AI409*BK409</f>
        <v>2088.72</v>
      </c>
      <c r="BM409" s="45" t="n">
        <v>187.562005220738</v>
      </c>
      <c r="BN409" s="45" t="n">
        <v>1012.03746873145</v>
      </c>
      <c r="BO409" s="45" t="n">
        <v>69.5558973259153</v>
      </c>
      <c r="BP409" s="45" t="n">
        <v>256</v>
      </c>
      <c r="BQ409" s="45" t="n">
        <v>384000</v>
      </c>
      <c r="BR409" s="0" t="n">
        <f aca="false">AJ409*0.1</f>
        <v>8.8E-009</v>
      </c>
      <c r="BS409" s="0" t="n">
        <f aca="false">((((BJ409/R409)^2)+((BM409/AD409)^2))^(1/2))*AK409</f>
        <v>0.00413154756727268</v>
      </c>
      <c r="BT409" s="0" t="n">
        <f aca="false">((((BJ409/R409)^2)+((BN409/AE409)^2))^(1/2))*AL409</f>
        <v>0.0223323349413207</v>
      </c>
      <c r="BU409" s="0" t="n">
        <f aca="false">((((BJ409/R409)^2)+((BO409/AF409)^2))^(1/2))*AM409</f>
        <v>0.00153144631150644</v>
      </c>
      <c r="BV409" s="0" t="n">
        <f aca="false">((((BJ409/R409)^2)+((BP409/AG409)^2))^(1/2))*AN409</f>
        <v>0.0057810320869172</v>
      </c>
      <c r="BW409" s="0" t="n">
        <f aca="false">((((BJ409/R409)^2)+((BQ409/AH409)^2))^(1/2))*AO409</f>
        <v>9.40561452959466</v>
      </c>
      <c r="BX409" s="46" t="n">
        <f aca="false">((((BL409/AI409)^2)+((BR409/AJ409)^2))^(1/2))*AP409</f>
        <v>0.00027264567648168</v>
      </c>
    </row>
    <row r="410" customFormat="false" ht="30" hidden="false" customHeight="true" outlineLevel="0" collapsed="false">
      <c r="A410" s="24" t="n">
        <v>4.61588871570579</v>
      </c>
      <c r="B410" s="24" t="n">
        <v>-74.1425432682203</v>
      </c>
      <c r="C410" s="47" t="n">
        <v>24</v>
      </c>
      <c r="D410" s="47" t="n">
        <v>26</v>
      </c>
      <c r="E410" s="47" t="n">
        <v>1833</v>
      </c>
      <c r="F410" s="27" t="s">
        <v>1054</v>
      </c>
      <c r="G410" s="28" t="s">
        <v>1055</v>
      </c>
      <c r="H410" s="27" t="s">
        <v>1056</v>
      </c>
      <c r="I410" s="28" t="s">
        <v>216</v>
      </c>
      <c r="J410" s="28" t="s">
        <v>76</v>
      </c>
      <c r="K410" s="55"/>
      <c r="L410" s="55"/>
      <c r="M410" s="28" t="n">
        <v>2000</v>
      </c>
      <c r="N410" s="29" t="s">
        <v>67</v>
      </c>
      <c r="O410" s="29" t="s">
        <v>145</v>
      </c>
      <c r="P410" s="50" t="n">
        <v>0.0119278052318739</v>
      </c>
      <c r="Q410" s="31" t="n">
        <v>20887.2</v>
      </c>
      <c r="R410" s="31" t="n">
        <v>21907.9098524306</v>
      </c>
      <c r="S410" s="29" t="s">
        <v>69</v>
      </c>
      <c r="T410" s="29"/>
      <c r="U410" s="29"/>
      <c r="V410" s="48" t="n">
        <f aca="false">IF(S410="m3_año",R410,IF(OR(O410="CG1",O410="CG3",O410="HG2"),T410,R410))</f>
        <v>21907.9098524306</v>
      </c>
      <c r="W410" s="28" t="n">
        <v>365</v>
      </c>
      <c r="X410" s="32" t="s">
        <v>98</v>
      </c>
      <c r="Y410" s="28"/>
      <c r="Z410" s="28" t="n">
        <v>2920</v>
      </c>
      <c r="AA410" s="32" t="s">
        <v>1057</v>
      </c>
      <c r="AB410" s="32" t="s">
        <v>967</v>
      </c>
      <c r="AC410" s="33" t="s">
        <v>72</v>
      </c>
      <c r="AD410" s="33" t="n">
        <f aca="false">VLOOKUP($O410,Parámetros!$B$4:$H$25,3,0)</f>
        <v>196.356974196937</v>
      </c>
      <c r="AE410" s="33" t="n">
        <f aca="false">VLOOKUP($O410,Parámetros!$B$4:$H$25,4,0)</f>
        <v>1220.72799074218</v>
      </c>
      <c r="AF410" s="33" t="n">
        <f aca="false">VLOOKUP($O410,Parámetros!$B$4:$H$25,5,0)</f>
        <v>69.6558973259153</v>
      </c>
      <c r="AG410" s="33" t="n">
        <f aca="false">VLOOKUP($O410,Parámetros!$B$4:$H$25,6,0)</f>
        <v>640</v>
      </c>
      <c r="AH410" s="33" t="n">
        <f aca="false">VLOOKUP($O410,Parámetros!$B$4:$H$25,7,0)</f>
        <v>1920000</v>
      </c>
      <c r="AI410" s="51" t="n">
        <v>20887.2</v>
      </c>
      <c r="AJ410" s="52" t="n">
        <v>8.8E-008</v>
      </c>
      <c r="AK410" s="34" t="n">
        <f aca="false">AD410*V410/1000000000</f>
        <v>0.00430177088960254</v>
      </c>
      <c r="AL410" s="34" t="n">
        <f aca="false">AE410*V410/1000000000</f>
        <v>0.0267435987755184</v>
      </c>
      <c r="AM410" s="34" t="n">
        <f aca="false">AF410*V410/1000000000</f>
        <v>0.00152601511930631</v>
      </c>
      <c r="AN410" s="34" t="n">
        <f aca="false">AG410*V410/1000000000</f>
        <v>0.0140210623055556</v>
      </c>
      <c r="AO410" s="34" t="n">
        <f aca="false">AH410*V410/1000000000</f>
        <v>42.0631869166668</v>
      </c>
      <c r="AP410" s="35" t="n">
        <f aca="false">AJ410*AI410*EXP(P410*4)</f>
        <v>0.00192789606701389</v>
      </c>
      <c r="AQ410" s="36" t="n">
        <f aca="false">AK410/W410</f>
        <v>1.17856736701439E-005</v>
      </c>
      <c r="AR410" s="37" t="n">
        <f aca="false">AL410/W410</f>
        <v>7.32701336315573E-005</v>
      </c>
      <c r="AS410" s="37" t="n">
        <f aca="false">AM410/W410</f>
        <v>4.18086334056524E-006</v>
      </c>
      <c r="AT410" s="37" t="n">
        <f aca="false">AN410/W410</f>
        <v>3.84138693302893E-005</v>
      </c>
      <c r="AU410" s="37" t="n">
        <f aca="false">AO410/W410</f>
        <v>0.115241607990868</v>
      </c>
      <c r="AV410" s="49" t="n">
        <f aca="false">AP410/W410</f>
        <v>5.28190703291478E-006</v>
      </c>
      <c r="AW410" s="39" t="n">
        <f aca="false">AK410*1000000</f>
        <v>4301.77088960254</v>
      </c>
      <c r="AX410" s="40" t="n">
        <f aca="false">AL410*1000000</f>
        <v>26743.5987755184</v>
      </c>
      <c r="AY410" s="40" t="n">
        <f aca="false">AM410*1000000</f>
        <v>1526.01511930631</v>
      </c>
      <c r="AZ410" s="40" t="n">
        <f aca="false">AN410*1000000</f>
        <v>14021.0623055556</v>
      </c>
      <c r="BA410" s="40" t="n">
        <f aca="false">AO410*1000000</f>
        <v>42063186.9166668</v>
      </c>
      <c r="BB410" s="41" t="n">
        <f aca="false">AP410*1000000</f>
        <v>1927.89606701389</v>
      </c>
      <c r="BC410" s="39" t="n">
        <f aca="false">AQ410*1000000</f>
        <v>11.7856736701439</v>
      </c>
      <c r="BD410" s="40" t="n">
        <f aca="false">AR410*1000000</f>
        <v>73.2701336315573</v>
      </c>
      <c r="BE410" s="40" t="n">
        <f aca="false">AS410*1000000</f>
        <v>4.18086334056524</v>
      </c>
      <c r="BF410" s="40" t="n">
        <f aca="false">AT410*1000000</f>
        <v>38.4138693302893</v>
      </c>
      <c r="BG410" s="40" t="n">
        <f aca="false">AU410*1000000</f>
        <v>115241.607990868</v>
      </c>
      <c r="BH410" s="41" t="n">
        <f aca="false">AV410*1000000</f>
        <v>5.28190703291478</v>
      </c>
      <c r="BI410" s="0" t="n">
        <v>0.1</v>
      </c>
      <c r="BJ410" s="0" t="n">
        <f aca="false">R410*BI410</f>
        <v>2190.79098524306</v>
      </c>
      <c r="BK410" s="0" t="n">
        <v>0.1</v>
      </c>
      <c r="BL410" s="0" t="n">
        <f aca="false">AI410*BK410</f>
        <v>2088.72</v>
      </c>
      <c r="BM410" s="45" t="n">
        <v>187.562005220738</v>
      </c>
      <c r="BN410" s="45" t="n">
        <v>1012.03746873145</v>
      </c>
      <c r="BO410" s="45" t="n">
        <v>69.5558973259153</v>
      </c>
      <c r="BP410" s="45" t="n">
        <v>256</v>
      </c>
      <c r="BQ410" s="45" t="n">
        <v>384000</v>
      </c>
      <c r="BR410" s="0" t="n">
        <f aca="false">AJ410*0.1</f>
        <v>8.8E-009</v>
      </c>
      <c r="BS410" s="0" t="n">
        <f aca="false">((((BJ410/R410)^2)+((BM410/AD410)^2))^(1/2))*AK410</f>
        <v>0.00413154756727268</v>
      </c>
      <c r="BT410" s="0" t="n">
        <f aca="false">((((BJ410/R410)^2)+((BN410/AE410)^2))^(1/2))*AL410</f>
        <v>0.0223323349413207</v>
      </c>
      <c r="BU410" s="0" t="n">
        <f aca="false">((((BJ410/R410)^2)+((BO410/AF410)^2))^(1/2))*AM410</f>
        <v>0.00153144631150644</v>
      </c>
      <c r="BV410" s="0" t="n">
        <f aca="false">((((BJ410/R410)^2)+((BP410/AG410)^2))^(1/2))*AN410</f>
        <v>0.0057810320869172</v>
      </c>
      <c r="BW410" s="0" t="n">
        <f aca="false">((((BJ410/R410)^2)+((BQ410/AH410)^2))^(1/2))*AO410</f>
        <v>9.40561452959466</v>
      </c>
      <c r="BX410" s="46" t="n">
        <f aca="false">((((BL410/AI410)^2)+((BR410/AJ410)^2))^(1/2))*AP410</f>
        <v>0.00027264567648168</v>
      </c>
    </row>
    <row r="411" customFormat="false" ht="14" hidden="false" customHeight="false" outlineLevel="0" collapsed="false">
      <c r="A411" s="24" t="n">
        <v>4.61384636179432</v>
      </c>
      <c r="B411" s="24" t="n">
        <v>-74.1444507119196</v>
      </c>
      <c r="C411" s="47" t="n">
        <v>24</v>
      </c>
      <c r="D411" s="47" t="n">
        <v>25</v>
      </c>
      <c r="E411" s="47" t="n">
        <v>1820</v>
      </c>
      <c r="F411" s="27" t="s">
        <v>1058</v>
      </c>
      <c r="G411" s="28" t="s">
        <v>1059</v>
      </c>
      <c r="H411" s="27" t="s">
        <v>1060</v>
      </c>
      <c r="I411" s="28" t="s">
        <v>216</v>
      </c>
      <c r="J411" s="28" t="s">
        <v>65</v>
      </c>
      <c r="K411" s="28" t="n">
        <v>15</v>
      </c>
      <c r="L411" s="28"/>
      <c r="M411" s="28" t="n">
        <v>2004</v>
      </c>
      <c r="N411" s="29" t="s">
        <v>124</v>
      </c>
      <c r="O411" s="29" t="s">
        <v>125</v>
      </c>
      <c r="P411" s="30" t="n">
        <v>-0.0848513586021754</v>
      </c>
      <c r="Q411" s="31" t="n">
        <v>16.353105954499</v>
      </c>
      <c r="R411" s="31" t="n">
        <v>11.6465780998267</v>
      </c>
      <c r="S411" s="4" t="s">
        <v>69</v>
      </c>
      <c r="T411" s="4"/>
      <c r="U411" s="4"/>
      <c r="V411" s="48" t="n">
        <f aca="false">IF(S411="m3_año",R411,IF(OR(O411="CG1",O411="CG3",O411="HG2"),T411,R411))</f>
        <v>11.6465780998267</v>
      </c>
      <c r="W411" s="28" t="n">
        <v>365</v>
      </c>
      <c r="X411" s="32"/>
      <c r="Y411" s="28"/>
      <c r="Z411" s="28" t="n">
        <v>8760</v>
      </c>
      <c r="AA411" s="32" t="s">
        <v>1061</v>
      </c>
      <c r="AB411" s="32"/>
      <c r="AC411" s="33" t="s">
        <v>72</v>
      </c>
      <c r="AD411" s="33" t="n">
        <f aca="false">VLOOKUP($O411,Parámetros!$B$4:$H$25,3,0)</f>
        <v>840000</v>
      </c>
      <c r="AE411" s="33" t="n">
        <f aca="false">VLOOKUP($O411,Parámetros!$B$4:$H$25,4,0)</f>
        <v>2400000</v>
      </c>
      <c r="AF411" s="33" t="n">
        <f aca="false">VLOOKUP($O411,Parámetros!$B$4:$H$25,5,0)</f>
        <v>1800000</v>
      </c>
      <c r="AG411" s="33" t="n">
        <f aca="false">VLOOKUP($O411,Parámetros!$B$4:$H$25,6,0)</f>
        <v>600000</v>
      </c>
      <c r="AH411" s="33" t="n">
        <f aca="false">VLOOKUP($O411,Parámetros!$B$4:$H$25,7,0)</f>
        <v>2676000000</v>
      </c>
      <c r="AI411" s="2" t="n">
        <v>30259</v>
      </c>
      <c r="AJ411" s="2" t="n">
        <v>7.6726E-006</v>
      </c>
      <c r="AK411" s="34" t="n">
        <f aca="false">AD411*V411/1000000000</f>
        <v>0.00978312560385443</v>
      </c>
      <c r="AL411" s="34" t="n">
        <f aca="false">AE411*V411/1000000000</f>
        <v>0.0279517874395841</v>
      </c>
      <c r="AM411" s="34" t="n">
        <f aca="false">AF411*V411/1000000000</f>
        <v>0.0209638405796881</v>
      </c>
      <c r="AN411" s="34" t="n">
        <f aca="false">AG411*V411/1000000000</f>
        <v>0.00698794685989602</v>
      </c>
      <c r="AO411" s="34" t="n">
        <f aca="false">AH411*V411/1000000000</f>
        <v>31.1662429951363</v>
      </c>
      <c r="AP411" s="35" t="n">
        <f aca="false">AJ411*AI411*EXP(P411*4)</f>
        <v>0.165346581926619</v>
      </c>
      <c r="AQ411" s="36" t="n">
        <f aca="false">AK411/W411</f>
        <v>2.68030838461765E-005</v>
      </c>
      <c r="AR411" s="37" t="n">
        <f aca="false">AL411/W411</f>
        <v>7.65802395605043E-005</v>
      </c>
      <c r="AS411" s="37" t="n">
        <f aca="false">AM411/W411</f>
        <v>5.74351796703783E-005</v>
      </c>
      <c r="AT411" s="37" t="n">
        <f aca="false">AN411/W411</f>
        <v>1.91450598901261E-005</v>
      </c>
      <c r="AU411" s="37" t="n">
        <f aca="false">AO411/W411</f>
        <v>0.0853869671099623</v>
      </c>
      <c r="AV411" s="49" t="n">
        <f aca="false">AP411/W411</f>
        <v>0.000453004334045531</v>
      </c>
      <c r="AW411" s="39" t="n">
        <f aca="false">AK411*1000000</f>
        <v>9783.12560385443</v>
      </c>
      <c r="AX411" s="40" t="n">
        <f aca="false">AL411*1000000</f>
        <v>27951.7874395841</v>
      </c>
      <c r="AY411" s="40" t="n">
        <f aca="false">AM411*1000000</f>
        <v>20963.8405796881</v>
      </c>
      <c r="AZ411" s="40" t="n">
        <f aca="false">AN411*1000000</f>
        <v>6987.94685989602</v>
      </c>
      <c r="BA411" s="40" t="n">
        <f aca="false">AO411*1000000</f>
        <v>31166242.9951362</v>
      </c>
      <c r="BB411" s="41" t="n">
        <f aca="false">AP411*1000000</f>
        <v>165346.581926619</v>
      </c>
      <c r="BC411" s="39" t="n">
        <f aca="false">AQ411*1000000</f>
        <v>26.8030838461765</v>
      </c>
      <c r="BD411" s="40" t="n">
        <f aca="false">AR411*1000000</f>
        <v>76.5802395605043</v>
      </c>
      <c r="BE411" s="40" t="n">
        <f aca="false">AS411*1000000</f>
        <v>57.4351796703783</v>
      </c>
      <c r="BF411" s="40" t="n">
        <f aca="false">AT411*1000000</f>
        <v>19.1450598901261</v>
      </c>
      <c r="BG411" s="40" t="n">
        <f aca="false">AU411*1000000</f>
        <v>85386.9671099623</v>
      </c>
      <c r="BH411" s="41" t="n">
        <f aca="false">AV411*1000000</f>
        <v>453.004334045531</v>
      </c>
      <c r="BI411" s="0" t="n">
        <v>0.1</v>
      </c>
      <c r="BJ411" s="0" t="n">
        <f aca="false">R411*BI411</f>
        <v>1.16465780998267</v>
      </c>
      <c r="BK411" s="0" t="n">
        <v>0.1</v>
      </c>
      <c r="BL411" s="0" t="n">
        <f aca="false">AI411*BK411</f>
        <v>3025.9</v>
      </c>
      <c r="BM411" s="45" t="n">
        <v>336000</v>
      </c>
      <c r="BN411" s="45" t="n">
        <v>480000</v>
      </c>
      <c r="BO411" s="45" t="n">
        <v>360000</v>
      </c>
      <c r="BP411" s="45" t="n">
        <v>120000</v>
      </c>
      <c r="BQ411" s="45" t="n">
        <v>1070400000</v>
      </c>
      <c r="BR411" s="0" t="n">
        <f aca="false">AJ411*0.1</f>
        <v>7.6726E-007</v>
      </c>
      <c r="BS411" s="0" t="n">
        <f aca="false">((((BJ411/R411)^2)+((BM411/AD411)^2))^(1/2))*AK411</f>
        <v>0.00403368602133764</v>
      </c>
      <c r="BT411" s="0" t="n">
        <f aca="false">((((BJ411/R411)^2)+((BN411/AE411)^2))^(1/2))*AL411</f>
        <v>0.00625020968075348</v>
      </c>
      <c r="BU411" s="0" t="n">
        <f aca="false">((((BJ411/R411)^2)+((BO411/AF411)^2))^(1/2))*AM411</f>
        <v>0.00468765726056511</v>
      </c>
      <c r="BV411" s="0" t="n">
        <f aca="false">((((BJ411/R411)^2)+((BP411/AG411)^2))^(1/2))*AN411</f>
        <v>0.00156255242018837</v>
      </c>
      <c r="BW411" s="0" t="n">
        <f aca="false">((((BJ411/R411)^2)+((BQ411/AH411)^2))^(1/2))*AO411</f>
        <v>12.8501711822613</v>
      </c>
      <c r="BX411" s="46" t="n">
        <f aca="false">((((BL411/AI411)^2)+((BR411/AJ411)^2))^(1/2))*AP411</f>
        <v>0.0233835378652658</v>
      </c>
    </row>
    <row r="412" customFormat="false" ht="45" hidden="false" customHeight="true" outlineLevel="0" collapsed="false">
      <c r="A412" s="24" t="n">
        <v>4.61639210614057</v>
      </c>
      <c r="B412" s="24" t="n">
        <v>-74.1317519864744</v>
      </c>
      <c r="C412" s="47" t="n">
        <v>25</v>
      </c>
      <c r="D412" s="47" t="n">
        <v>26</v>
      </c>
      <c r="E412" s="47" t="n">
        <v>1834</v>
      </c>
      <c r="F412" s="27" t="s">
        <v>1062</v>
      </c>
      <c r="G412" s="28" t="s">
        <v>1063</v>
      </c>
      <c r="H412" s="27" t="s">
        <v>1064</v>
      </c>
      <c r="I412" s="28" t="s">
        <v>216</v>
      </c>
      <c r="J412" s="28" t="s">
        <v>65</v>
      </c>
      <c r="K412" s="28" t="n">
        <v>20</v>
      </c>
      <c r="L412" s="28"/>
      <c r="M412" s="28" t="n">
        <v>2004</v>
      </c>
      <c r="N412" s="29" t="s">
        <v>67</v>
      </c>
      <c r="O412" s="29" t="s">
        <v>68</v>
      </c>
      <c r="P412" s="56" t="n">
        <v>0.00426891489573758</v>
      </c>
      <c r="Q412" s="31" t="n">
        <v>13790.37</v>
      </c>
      <c r="R412" s="31" t="n">
        <v>14027.871641403</v>
      </c>
      <c r="S412" s="29" t="s">
        <v>69</v>
      </c>
      <c r="T412" s="29"/>
      <c r="U412" s="29"/>
      <c r="V412" s="48" t="n">
        <f aca="false">IF(S412="m3_año",R412,IF(OR(O412="CG1",O412="CG3",O412="HG2"),T412,R412))</f>
        <v>14027.871641403</v>
      </c>
      <c r="W412" s="28" t="n">
        <v>365</v>
      </c>
      <c r="X412" s="32"/>
      <c r="Y412" s="28"/>
      <c r="Z412" s="28" t="n">
        <v>8760</v>
      </c>
      <c r="AA412" s="32" t="s">
        <v>1065</v>
      </c>
      <c r="AB412" s="32"/>
      <c r="AC412" s="33" t="s">
        <v>72</v>
      </c>
      <c r="AD412" s="33" t="n">
        <f aca="false">VLOOKUP($O412,Parámetros!$B$4:$H$25,3,0)</f>
        <v>46.3856216091623</v>
      </c>
      <c r="AE412" s="33" t="n">
        <f aca="false">VLOOKUP($O412,Parámetros!$B$4:$H$25,4,0)</f>
        <v>1074.85364414012</v>
      </c>
      <c r="AF412" s="33" t="n">
        <f aca="false">VLOOKUP($O412,Parámetros!$B$4:$H$25,5,0)</f>
        <v>5.41099102083891</v>
      </c>
      <c r="AG412" s="33" t="n">
        <f aca="false">VLOOKUP($O412,Parámetros!$B$4:$H$25,6,0)</f>
        <v>1344</v>
      </c>
      <c r="AH412" s="33" t="n">
        <f aca="false">VLOOKUP($O412,Parámetros!$B$4:$H$25,7,0)</f>
        <v>1920000</v>
      </c>
      <c r="AI412" s="2" t="n">
        <v>1159.09146341463</v>
      </c>
      <c r="AJ412" s="2" t="n">
        <v>0.000142</v>
      </c>
      <c r="AK412" s="34" t="n">
        <f aca="false">AD412*V412/1000000000</f>
        <v>0.000650691545940018</v>
      </c>
      <c r="AL412" s="34" t="n">
        <f aca="false">AE412*V412/1000000000</f>
        <v>0.0150779089532919</v>
      </c>
      <c r="AM412" s="34" t="n">
        <f aca="false">AF412*V412/1000000000</f>
        <v>7.59046874931124E-005</v>
      </c>
      <c r="AN412" s="34" t="n">
        <f aca="false">AG412*V412/1000000000</f>
        <v>0.0188534594860456</v>
      </c>
      <c r="AO412" s="34" t="n">
        <f aca="false">AH412*V412/1000000000</f>
        <v>26.9335135514938</v>
      </c>
      <c r="AP412" s="35" t="n">
        <f aca="false">AJ412*AI412*EXP(P412*4)</f>
        <v>0.167425620216031</v>
      </c>
      <c r="AQ412" s="36" t="n">
        <f aca="false">AK412/W412</f>
        <v>1.78271656421923E-006</v>
      </c>
      <c r="AR412" s="37" t="n">
        <f aca="false">AL412/W412</f>
        <v>4.13093395980599E-005</v>
      </c>
      <c r="AS412" s="37" t="n">
        <f aca="false">AM412/W412</f>
        <v>2.07958047926335E-007</v>
      </c>
      <c r="AT412" s="37" t="n">
        <f aca="false">AN412/W412</f>
        <v>5.1653313660399E-005</v>
      </c>
      <c r="AU412" s="37" t="n">
        <f aca="false">AO412/W412</f>
        <v>0.0737904480862843</v>
      </c>
      <c r="AV412" s="49" t="n">
        <f aca="false">AP412/W412</f>
        <v>0.00045870032935899</v>
      </c>
      <c r="AW412" s="39" t="n">
        <f aca="false">AK412*1000000</f>
        <v>650.691545940018</v>
      </c>
      <c r="AX412" s="40" t="n">
        <f aca="false">AL412*1000000</f>
        <v>15077.9089532919</v>
      </c>
      <c r="AY412" s="40" t="n">
        <f aca="false">AM412*1000000</f>
        <v>75.9046874931124</v>
      </c>
      <c r="AZ412" s="40" t="n">
        <f aca="false">AN412*1000000</f>
        <v>18853.4594860456</v>
      </c>
      <c r="BA412" s="40" t="n">
        <f aca="false">AO412*1000000</f>
        <v>26933513.5514938</v>
      </c>
      <c r="BB412" s="41" t="n">
        <f aca="false">AP412*1000000</f>
        <v>167425.620216031</v>
      </c>
      <c r="BC412" s="39" t="n">
        <f aca="false">AQ412*1000000</f>
        <v>1.78271656421923</v>
      </c>
      <c r="BD412" s="40" t="n">
        <f aca="false">AR412*1000000</f>
        <v>41.3093395980599</v>
      </c>
      <c r="BE412" s="40" t="n">
        <f aca="false">AS412*1000000</f>
        <v>0.207958047926335</v>
      </c>
      <c r="BF412" s="40" t="n">
        <f aca="false">AT412*1000000</f>
        <v>51.653313660399</v>
      </c>
      <c r="BG412" s="40" t="n">
        <f aca="false">AU412*1000000</f>
        <v>73790.4480862843</v>
      </c>
      <c r="BH412" s="41" t="n">
        <f aca="false">AV412*1000000</f>
        <v>458.70032935899</v>
      </c>
      <c r="BI412" s="0" t="n">
        <v>0.1</v>
      </c>
      <c r="BJ412" s="0" t="n">
        <f aca="false">R412*BI412</f>
        <v>1402.7871641403</v>
      </c>
      <c r="BK412" s="0" t="n">
        <v>0.1</v>
      </c>
      <c r="BL412" s="0" t="n">
        <f aca="false">AI412*BK412</f>
        <v>115.909146341463</v>
      </c>
      <c r="BM412" s="45" t="n">
        <v>17.6498016718255</v>
      </c>
      <c r="BN412" s="45" t="n">
        <v>910.91550745518</v>
      </c>
      <c r="BO412" s="45" t="n">
        <v>5.31099102083891</v>
      </c>
      <c r="BP412" s="45" t="n">
        <v>537.6</v>
      </c>
      <c r="BQ412" s="45" t="n">
        <v>384000</v>
      </c>
      <c r="BR412" s="0" t="n">
        <f aca="false">AJ412*0.1</f>
        <v>1.42E-005</v>
      </c>
      <c r="BS412" s="0" t="n">
        <f aca="false">((((BJ412/R412)^2)+((BM412/AD412)^2))^(1/2))*AK412</f>
        <v>0.000255996842246678</v>
      </c>
      <c r="BT412" s="0" t="n">
        <f aca="false">((((BJ412/R412)^2)+((BN412/AE412)^2))^(1/2))*AL412</f>
        <v>0.0128668557630842</v>
      </c>
      <c r="BU412" s="0" t="n">
        <f aca="false">((((BJ412/R412)^2)+((BO412/AF412)^2))^(1/2))*AM412</f>
        <v>7.4887571521998E-005</v>
      </c>
      <c r="BV412" s="0" t="n">
        <f aca="false">((((BJ412/R412)^2)+((BP412/AG412)^2))^(1/2))*AN412</f>
        <v>0.00777348048692694</v>
      </c>
      <c r="BW412" s="0" t="n">
        <f aca="false">((((BJ412/R412)^2)+((BQ412/AH412)^2))^(1/2))*AO412</f>
        <v>6.02251671740518</v>
      </c>
      <c r="BX412" s="46" t="n">
        <f aca="false">((((BL412/AI412)^2)+((BR412/AJ412)^2))^(1/2))*AP412</f>
        <v>0.0236775582798239</v>
      </c>
    </row>
    <row r="413" customFormat="false" ht="15" hidden="false" customHeight="true" outlineLevel="0" collapsed="false">
      <c r="A413" s="24" t="n">
        <v>4.6166980785614</v>
      </c>
      <c r="B413" s="24" t="n">
        <v>-74.1043902258869</v>
      </c>
      <c r="C413" s="47" t="n">
        <v>29</v>
      </c>
      <c r="D413" s="47" t="n">
        <v>26</v>
      </c>
      <c r="E413" s="47" t="n">
        <v>2331</v>
      </c>
      <c r="F413" s="27" t="s">
        <v>1066</v>
      </c>
      <c r="G413" s="28" t="s">
        <v>1067</v>
      </c>
      <c r="H413" s="27" t="s">
        <v>1068</v>
      </c>
      <c r="I413" s="28" t="s">
        <v>216</v>
      </c>
      <c r="J413" s="28" t="s">
        <v>65</v>
      </c>
      <c r="K413" s="28" t="n">
        <v>20</v>
      </c>
      <c r="L413" s="28"/>
      <c r="M413" s="28" t="n">
        <v>2003</v>
      </c>
      <c r="N413" s="29" t="s">
        <v>67</v>
      </c>
      <c r="O413" s="29" t="s">
        <v>68</v>
      </c>
      <c r="P413" s="56" t="n">
        <v>0.00426891489573758</v>
      </c>
      <c r="Q413" s="31" t="n">
        <v>8750</v>
      </c>
      <c r="R413" s="31" t="n">
        <v>8900.69496774028</v>
      </c>
      <c r="S413" s="29" t="s">
        <v>69</v>
      </c>
      <c r="T413" s="29"/>
      <c r="U413" s="29"/>
      <c r="V413" s="48" t="n">
        <f aca="false">IF(S413="m3_año",R413,IF(OR(O413="CG1",O413="CG3",O413="HG2"),T413,R413))</f>
        <v>8900.69496774028</v>
      </c>
      <c r="W413" s="28" t="n">
        <v>365</v>
      </c>
      <c r="X413" s="32"/>
      <c r="Y413" s="28"/>
      <c r="Z413" s="28" t="n">
        <v>8760</v>
      </c>
      <c r="AA413" s="32" t="s">
        <v>1069</v>
      </c>
      <c r="AB413" s="32"/>
      <c r="AC413" s="33" t="s">
        <v>72</v>
      </c>
      <c r="AD413" s="33" t="n">
        <f aca="false">VLOOKUP($O413,Parámetros!$B$4:$H$25,3,0)</f>
        <v>46.3856216091623</v>
      </c>
      <c r="AE413" s="33" t="n">
        <f aca="false">VLOOKUP($O413,Parámetros!$B$4:$H$25,4,0)</f>
        <v>1074.85364414012</v>
      </c>
      <c r="AF413" s="33" t="n">
        <f aca="false">VLOOKUP($O413,Parámetros!$B$4:$H$25,5,0)</f>
        <v>5.41099102083891</v>
      </c>
      <c r="AG413" s="33" t="n">
        <f aca="false">VLOOKUP($O413,Parámetros!$B$4:$H$25,6,0)</f>
        <v>1344</v>
      </c>
      <c r="AH413" s="33" t="n">
        <f aca="false">VLOOKUP($O413,Parámetros!$B$4:$H$25,7,0)</f>
        <v>1920000</v>
      </c>
      <c r="AI413" s="51" t="n">
        <v>8750</v>
      </c>
      <c r="AJ413" s="52" t="n">
        <v>8.8E-008</v>
      </c>
      <c r="AK413" s="34" t="n">
        <f aca="false">AD413*V413/1000000000</f>
        <v>0.000412864268832176</v>
      </c>
      <c r="AL413" s="34" t="n">
        <f aca="false">AE413*V413/1000000000</f>
        <v>0.00956694442145527</v>
      </c>
      <c r="AM413" s="34" t="n">
        <f aca="false">AF413*V413/1000000000</f>
        <v>4.81615805496687E-005</v>
      </c>
      <c r="AN413" s="34" t="n">
        <f aca="false">AG413*V413/1000000000</f>
        <v>0.0119625340366429</v>
      </c>
      <c r="AO413" s="34" t="n">
        <f aca="false">AH413*V413/1000000000</f>
        <v>17.0893343380613</v>
      </c>
      <c r="AP413" s="35" t="n">
        <f aca="false">AJ413*AI413*EXP(P413*4)</f>
        <v>0.000783261157161145</v>
      </c>
      <c r="AQ413" s="36" t="n">
        <f aca="false">AK413/W413</f>
        <v>1.13113498310185E-006</v>
      </c>
      <c r="AR413" s="37" t="n">
        <f aca="false">AL413/W413</f>
        <v>2.6210806634124E-005</v>
      </c>
      <c r="AS413" s="37" t="n">
        <f aca="false">AM413/W413</f>
        <v>1.31949535752517E-007</v>
      </c>
      <c r="AT413" s="37" t="n">
        <f aca="false">AN413/W413</f>
        <v>3.27740658538163E-005</v>
      </c>
      <c r="AU413" s="37" t="n">
        <f aca="false">AO413/W413</f>
        <v>0.0468200940768804</v>
      </c>
      <c r="AV413" s="49" t="n">
        <f aca="false">AP413/W413</f>
        <v>2.14592097852368E-006</v>
      </c>
      <c r="AW413" s="39" t="n">
        <f aca="false">AK413*1000000</f>
        <v>412.864268832176</v>
      </c>
      <c r="AX413" s="40" t="n">
        <f aca="false">AL413*1000000</f>
        <v>9566.94442145527</v>
      </c>
      <c r="AY413" s="40" t="n">
        <f aca="false">AM413*1000000</f>
        <v>48.1615805496687</v>
      </c>
      <c r="AZ413" s="40" t="n">
        <f aca="false">AN413*1000000</f>
        <v>11962.5340366429</v>
      </c>
      <c r="BA413" s="40" t="n">
        <f aca="false">AO413*1000000</f>
        <v>17089334.3380613</v>
      </c>
      <c r="BB413" s="41" t="n">
        <f aca="false">AP413*1000000</f>
        <v>783.261157161145</v>
      </c>
      <c r="BC413" s="39" t="n">
        <f aca="false">AQ413*1000000</f>
        <v>1.13113498310185</v>
      </c>
      <c r="BD413" s="40" t="n">
        <f aca="false">AR413*1000000</f>
        <v>26.210806634124</v>
      </c>
      <c r="BE413" s="40" t="n">
        <f aca="false">AS413*1000000</f>
        <v>0.131949535752517</v>
      </c>
      <c r="BF413" s="40" t="n">
        <f aca="false">AT413*1000000</f>
        <v>32.7740658538163</v>
      </c>
      <c r="BG413" s="40" t="n">
        <f aca="false">AU413*1000000</f>
        <v>46820.0940768804</v>
      </c>
      <c r="BH413" s="41" t="n">
        <f aca="false">AV413*1000000</f>
        <v>2.14592097852368</v>
      </c>
      <c r="BI413" s="0" t="n">
        <v>0.1</v>
      </c>
      <c r="BJ413" s="0" t="n">
        <f aca="false">R413*BI413</f>
        <v>890.069496774028</v>
      </c>
      <c r="BK413" s="0" t="n">
        <v>0.1</v>
      </c>
      <c r="BL413" s="0" t="n">
        <f aca="false">AI413*BK413</f>
        <v>875</v>
      </c>
      <c r="BM413" s="45" t="n">
        <v>17.6498016718255</v>
      </c>
      <c r="BN413" s="45" t="n">
        <v>910.91550745518</v>
      </c>
      <c r="BO413" s="45" t="n">
        <v>5.31099102083891</v>
      </c>
      <c r="BP413" s="45" t="n">
        <v>537.6</v>
      </c>
      <c r="BQ413" s="45" t="n">
        <v>384000</v>
      </c>
      <c r="BR413" s="0" t="n">
        <f aca="false">AJ413*0.1</f>
        <v>8.8E-009</v>
      </c>
      <c r="BS413" s="0" t="n">
        <f aca="false">((((BJ413/R413)^2)+((BM413/AD413)^2))^(1/2))*AK413</f>
        <v>0.000162430186402427</v>
      </c>
      <c r="BT413" s="0" t="n">
        <f aca="false">((((BJ413/R413)^2)+((BN413/AE413)^2))^(1/2))*AL413</f>
        <v>0.00816402953125894</v>
      </c>
      <c r="BU413" s="0" t="n">
        <f aca="false">((((BJ413/R413)^2)+((BO413/AF413)^2))^(1/2))*AM413</f>
        <v>4.75162197111088E-005</v>
      </c>
      <c r="BV413" s="0" t="n">
        <f aca="false">((((BJ413/R413)^2)+((BP413/AG413)^2))^(1/2))*AN413</f>
        <v>0.00493227913831252</v>
      </c>
      <c r="BW413" s="0" t="n">
        <f aca="false">((((BJ413/R413)^2)+((BQ413/AH413)^2))^(1/2))*AO413</f>
        <v>3.82129132701265</v>
      </c>
      <c r="BX413" s="46" t="n">
        <f aca="false">((((BL413/AI413)^2)+((BR413/AJ413)^2))^(1/2))*AP413</f>
        <v>0.000110769855133734</v>
      </c>
    </row>
    <row r="414" customFormat="false" ht="15" hidden="false" customHeight="true" outlineLevel="0" collapsed="false">
      <c r="A414" s="24" t="n">
        <v>4.61702110937169</v>
      </c>
      <c r="B414" s="24" t="n">
        <v>-74.1352905220027</v>
      </c>
      <c r="C414" s="47" t="n">
        <v>25</v>
      </c>
      <c r="D414" s="47" t="n">
        <v>26</v>
      </c>
      <c r="E414" s="47" t="n">
        <v>1834</v>
      </c>
      <c r="F414" s="27" t="s">
        <v>1070</v>
      </c>
      <c r="G414" s="28" t="s">
        <v>1071</v>
      </c>
      <c r="H414" s="27" t="s">
        <v>1072</v>
      </c>
      <c r="I414" s="28" t="s">
        <v>216</v>
      </c>
      <c r="J414" s="28" t="s">
        <v>76</v>
      </c>
      <c r="K414" s="28" t="n">
        <v>117.22</v>
      </c>
      <c r="L414" s="28"/>
      <c r="M414" s="28" t="n">
        <v>2000</v>
      </c>
      <c r="N414" s="29" t="s">
        <v>67</v>
      </c>
      <c r="O414" s="29" t="s">
        <v>415</v>
      </c>
      <c r="P414" s="50" t="n">
        <v>0.00812487975091896</v>
      </c>
      <c r="Q414" s="31" t="n">
        <v>43990</v>
      </c>
      <c r="R414" s="31" t="n">
        <v>45443.1391014152</v>
      </c>
      <c r="S414" s="29" t="s">
        <v>69</v>
      </c>
      <c r="T414" s="29"/>
      <c r="U414" s="29"/>
      <c r="V414" s="48" t="n">
        <f aca="false">IF(S414="m3_año",R414,IF(OR(O414="CG1",O414="CG3",O414="HG2"),T414,R414))</f>
        <v>45443.1391014152</v>
      </c>
      <c r="W414" s="28" t="n">
        <v>365</v>
      </c>
      <c r="X414" s="32"/>
      <c r="Y414" s="28"/>
      <c r="Z414" s="28" t="n">
        <v>8760</v>
      </c>
      <c r="AA414" s="32" t="s">
        <v>1073</v>
      </c>
      <c r="AB414" s="32"/>
      <c r="AC414" s="33" t="s">
        <v>72</v>
      </c>
      <c r="AD414" s="33" t="n">
        <f aca="false">VLOOKUP($O414,Parámetros!$B$4:$H$25,3,0)</f>
        <v>196.356974196937</v>
      </c>
      <c r="AE414" s="33" t="n">
        <f aca="false">VLOOKUP($O414,Parámetros!$B$4:$H$25,4,0)</f>
        <v>1220.72799074218</v>
      </c>
      <c r="AF414" s="33" t="n">
        <f aca="false">VLOOKUP($O414,Parámetros!$B$4:$H$25,5,0)</f>
        <v>0.1</v>
      </c>
      <c r="AG414" s="33" t="n">
        <f aca="false">VLOOKUP($O414,Parámetros!$B$4:$H$25,6,0)</f>
        <v>640</v>
      </c>
      <c r="AH414" s="33" t="n">
        <f aca="false">VLOOKUP($O414,Parámetros!$B$4:$H$25,7,0)</f>
        <v>1920000</v>
      </c>
      <c r="AI414" s="2" t="n">
        <v>95073.8272033899</v>
      </c>
      <c r="AJ414" s="2" t="n">
        <v>2.57418E-006</v>
      </c>
      <c r="AK414" s="34" t="n">
        <f aca="false">AD414*V414/1000000000</f>
        <v>0.0089230772919644</v>
      </c>
      <c r="AL414" s="34" t="n">
        <f aca="false">AE414*V414/1000000000</f>
        <v>0.055473711888288</v>
      </c>
      <c r="AM414" s="34" t="n">
        <f aca="false">AF414*V414/1000000000</f>
        <v>4.54431391014152E-006</v>
      </c>
      <c r="AN414" s="34" t="n">
        <f aca="false">AG414*V414/1000000000</f>
        <v>0.0290836090249057</v>
      </c>
      <c r="AO414" s="34" t="n">
        <f aca="false">AH414*V414/1000000000</f>
        <v>87.2508270747172</v>
      </c>
      <c r="AP414" s="35" t="n">
        <f aca="false">AJ414*AI414*EXP(P414*4)</f>
        <v>0.25282164358423</v>
      </c>
      <c r="AQ414" s="36" t="n">
        <f aca="false">AK414/W414</f>
        <v>2.44467871012723E-005</v>
      </c>
      <c r="AR414" s="37" t="n">
        <f aca="false">AL414/W414</f>
        <v>0.000151982772296679</v>
      </c>
      <c r="AS414" s="37" t="n">
        <f aca="false">AM414/W414</f>
        <v>1.24501750962781E-008</v>
      </c>
      <c r="AT414" s="37" t="n">
        <f aca="false">AN414/W414</f>
        <v>7.96811206161801E-005</v>
      </c>
      <c r="AU414" s="37" t="n">
        <f aca="false">AO414/W414</f>
        <v>0.23904336184854</v>
      </c>
      <c r="AV414" s="49" t="n">
        <f aca="false">AP414/W414</f>
        <v>0.000692662037217068</v>
      </c>
      <c r="AW414" s="39" t="n">
        <f aca="false">AK414*1000000</f>
        <v>8923.0772919644</v>
      </c>
      <c r="AX414" s="40" t="n">
        <f aca="false">AL414*1000000</f>
        <v>55473.711888288</v>
      </c>
      <c r="AY414" s="40" t="n">
        <f aca="false">AM414*1000000</f>
        <v>4.54431391014152</v>
      </c>
      <c r="AZ414" s="40" t="n">
        <f aca="false">AN414*1000000</f>
        <v>29083.6090249057</v>
      </c>
      <c r="BA414" s="40" t="n">
        <f aca="false">AO414*1000000</f>
        <v>87250827.0747172</v>
      </c>
      <c r="BB414" s="41" t="n">
        <f aca="false">AP414*1000000</f>
        <v>252821.64358423</v>
      </c>
      <c r="BC414" s="39" t="n">
        <f aca="false">AQ414*1000000</f>
        <v>24.4467871012723</v>
      </c>
      <c r="BD414" s="40" t="n">
        <f aca="false">AR414*1000000</f>
        <v>151.982772296679</v>
      </c>
      <c r="BE414" s="40" t="n">
        <f aca="false">AS414*1000000</f>
        <v>0.0124501750962781</v>
      </c>
      <c r="BF414" s="40" t="n">
        <f aca="false">AT414*1000000</f>
        <v>79.6811206161801</v>
      </c>
      <c r="BG414" s="40" t="n">
        <f aca="false">AU414*1000000</f>
        <v>239043.36184854</v>
      </c>
      <c r="BH414" s="41" t="n">
        <f aca="false">AV414*1000000</f>
        <v>692.662037217069</v>
      </c>
      <c r="BI414" s="0" t="n">
        <v>0.1</v>
      </c>
      <c r="BJ414" s="0" t="n">
        <f aca="false">R414*BI414</f>
        <v>4544.31391014152</v>
      </c>
      <c r="BK414" s="0" t="n">
        <v>0.1</v>
      </c>
      <c r="BL414" s="0" t="n">
        <f aca="false">AI414*BK414</f>
        <v>9507.38272033899</v>
      </c>
      <c r="BM414" s="45" t="n">
        <v>187.562005220738</v>
      </c>
      <c r="BN414" s="45" t="n">
        <v>1012.03746873145</v>
      </c>
      <c r="BO414" s="45" t="n">
        <v>0</v>
      </c>
      <c r="BP414" s="45" t="n">
        <v>256</v>
      </c>
      <c r="BQ414" s="45" t="n">
        <v>384000</v>
      </c>
      <c r="BR414" s="0" t="n">
        <f aca="false">AJ414*0.1</f>
        <v>2.57418E-007</v>
      </c>
      <c r="BS414" s="0" t="n">
        <f aca="false">((((BJ414/R414)^2)+((BM414/AD414)^2))^(1/2))*AK414</f>
        <v>0.00856998646006643</v>
      </c>
      <c r="BT414" s="0" t="n">
        <f aca="false">((((BJ414/R414)^2)+((BN414/AE414)^2))^(1/2))*AL414</f>
        <v>0.0463235155719448</v>
      </c>
      <c r="BU414" s="0" t="n">
        <f aca="false">((((BJ414/R414)^2)+((BO414/AF414)^2))^(1/2))*AM414</f>
        <v>4.54431391014152E-007</v>
      </c>
      <c r="BV414" s="0" t="n">
        <f aca="false">((((BJ414/R414)^2)+((BP414/AG414)^2))^(1/2))*AN414</f>
        <v>0.0119914791983853</v>
      </c>
      <c r="BW414" s="0" t="n">
        <f aca="false">((((BJ414/R414)^2)+((BQ414/AH414)^2))^(1/2))*AO414</f>
        <v>19.5098780432147</v>
      </c>
      <c r="BX414" s="46" t="n">
        <f aca="false">((((BL414/AI414)^2)+((BR414/AJ414)^2))^(1/2))*AP414</f>
        <v>0.0357543797218275</v>
      </c>
    </row>
    <row r="415" customFormat="false" ht="15" hidden="false" customHeight="true" outlineLevel="0" collapsed="false">
      <c r="A415" s="24" t="n">
        <v>4.61702110937169</v>
      </c>
      <c r="B415" s="24" t="n">
        <v>-74.1352905220027</v>
      </c>
      <c r="C415" s="47" t="n">
        <v>25</v>
      </c>
      <c r="D415" s="47" t="n">
        <v>26</v>
      </c>
      <c r="E415" s="47" t="n">
        <v>1834</v>
      </c>
      <c r="F415" s="27" t="s">
        <v>1070</v>
      </c>
      <c r="G415" s="28" t="s">
        <v>1071</v>
      </c>
      <c r="H415" s="27" t="s">
        <v>1072</v>
      </c>
      <c r="I415" s="28" t="s">
        <v>216</v>
      </c>
      <c r="J415" s="28" t="s">
        <v>76</v>
      </c>
      <c r="K415" s="28" t="n">
        <v>117.22</v>
      </c>
      <c r="L415" s="28"/>
      <c r="M415" s="28" t="n">
        <v>2000</v>
      </c>
      <c r="N415" s="29" t="s">
        <v>67</v>
      </c>
      <c r="O415" s="29" t="s">
        <v>415</v>
      </c>
      <c r="P415" s="50" t="n">
        <v>0.00812487975091896</v>
      </c>
      <c r="Q415" s="31" t="n">
        <v>43990</v>
      </c>
      <c r="R415" s="31" t="n">
        <v>45443.1391014152</v>
      </c>
      <c r="S415" s="29" t="s">
        <v>69</v>
      </c>
      <c r="T415" s="29"/>
      <c r="U415" s="29"/>
      <c r="V415" s="48" t="n">
        <f aca="false">IF(S415="m3_año",R415,IF(OR(O415="CG1",O415="CG3",O415="HG2"),T415,R415))</f>
        <v>45443.1391014152</v>
      </c>
      <c r="W415" s="28" t="n">
        <v>365</v>
      </c>
      <c r="X415" s="32"/>
      <c r="Y415" s="28"/>
      <c r="Z415" s="28" t="n">
        <v>8760</v>
      </c>
      <c r="AA415" s="32" t="s">
        <v>1073</v>
      </c>
      <c r="AB415" s="32"/>
      <c r="AC415" s="33" t="s">
        <v>72</v>
      </c>
      <c r="AD415" s="33" t="n">
        <f aca="false">VLOOKUP($O415,Parámetros!$B$4:$H$25,3,0)</f>
        <v>196.356974196937</v>
      </c>
      <c r="AE415" s="33" t="n">
        <f aca="false">VLOOKUP($O415,Parámetros!$B$4:$H$25,4,0)</f>
        <v>1220.72799074218</v>
      </c>
      <c r="AF415" s="33" t="n">
        <f aca="false">VLOOKUP($O415,Parámetros!$B$4:$H$25,5,0)</f>
        <v>0.1</v>
      </c>
      <c r="AG415" s="33" t="n">
        <f aca="false">VLOOKUP($O415,Parámetros!$B$4:$H$25,6,0)</f>
        <v>640</v>
      </c>
      <c r="AH415" s="33" t="n">
        <f aca="false">VLOOKUP($O415,Parámetros!$B$4:$H$25,7,0)</f>
        <v>1920000</v>
      </c>
      <c r="AI415" s="2" t="n">
        <v>95073.8272033899</v>
      </c>
      <c r="AJ415" s="2" t="n">
        <v>2.57418E-006</v>
      </c>
      <c r="AK415" s="34" t="n">
        <f aca="false">AD415*V415/1000000000</f>
        <v>0.0089230772919644</v>
      </c>
      <c r="AL415" s="34" t="n">
        <f aca="false">AE415*V415/1000000000</f>
        <v>0.055473711888288</v>
      </c>
      <c r="AM415" s="34" t="n">
        <f aca="false">AF415*V415/1000000000</f>
        <v>4.54431391014152E-006</v>
      </c>
      <c r="AN415" s="34" t="n">
        <f aca="false">AG415*V415/1000000000</f>
        <v>0.0290836090249057</v>
      </c>
      <c r="AO415" s="34" t="n">
        <f aca="false">AH415*V415/1000000000</f>
        <v>87.2508270747172</v>
      </c>
      <c r="AP415" s="35" t="n">
        <f aca="false">AJ415*AI415*EXP(P415*4)</f>
        <v>0.25282164358423</v>
      </c>
      <c r="AQ415" s="36" t="n">
        <f aca="false">AK415/W415</f>
        <v>2.44467871012723E-005</v>
      </c>
      <c r="AR415" s="37" t="n">
        <f aca="false">AL415/W415</f>
        <v>0.000151982772296679</v>
      </c>
      <c r="AS415" s="37" t="n">
        <f aca="false">AM415/W415</f>
        <v>1.24501750962781E-008</v>
      </c>
      <c r="AT415" s="37" t="n">
        <f aca="false">AN415/W415</f>
        <v>7.96811206161801E-005</v>
      </c>
      <c r="AU415" s="37" t="n">
        <f aca="false">AO415/W415</f>
        <v>0.23904336184854</v>
      </c>
      <c r="AV415" s="49" t="n">
        <f aca="false">AP415/W415</f>
        <v>0.000692662037217068</v>
      </c>
      <c r="AW415" s="39" t="n">
        <f aca="false">AK415*1000000</f>
        <v>8923.0772919644</v>
      </c>
      <c r="AX415" s="40" t="n">
        <f aca="false">AL415*1000000</f>
        <v>55473.711888288</v>
      </c>
      <c r="AY415" s="40" t="n">
        <f aca="false">AM415*1000000</f>
        <v>4.54431391014152</v>
      </c>
      <c r="AZ415" s="40" t="n">
        <f aca="false">AN415*1000000</f>
        <v>29083.6090249057</v>
      </c>
      <c r="BA415" s="40" t="n">
        <f aca="false">AO415*1000000</f>
        <v>87250827.0747172</v>
      </c>
      <c r="BB415" s="41" t="n">
        <f aca="false">AP415*1000000</f>
        <v>252821.64358423</v>
      </c>
      <c r="BC415" s="39" t="n">
        <f aca="false">AQ415*1000000</f>
        <v>24.4467871012723</v>
      </c>
      <c r="BD415" s="40" t="n">
        <f aca="false">AR415*1000000</f>
        <v>151.982772296679</v>
      </c>
      <c r="BE415" s="40" t="n">
        <f aca="false">AS415*1000000</f>
        <v>0.0124501750962781</v>
      </c>
      <c r="BF415" s="40" t="n">
        <f aca="false">AT415*1000000</f>
        <v>79.6811206161801</v>
      </c>
      <c r="BG415" s="40" t="n">
        <f aca="false">AU415*1000000</f>
        <v>239043.36184854</v>
      </c>
      <c r="BH415" s="41" t="n">
        <f aca="false">AV415*1000000</f>
        <v>692.662037217069</v>
      </c>
      <c r="BI415" s="0" t="n">
        <v>0.1</v>
      </c>
      <c r="BJ415" s="0" t="n">
        <f aca="false">R415*BI415</f>
        <v>4544.31391014152</v>
      </c>
      <c r="BK415" s="0" t="n">
        <v>0.1</v>
      </c>
      <c r="BL415" s="0" t="n">
        <f aca="false">AI415*BK415</f>
        <v>9507.38272033899</v>
      </c>
      <c r="BM415" s="45" t="n">
        <v>187.562005220738</v>
      </c>
      <c r="BN415" s="45" t="n">
        <v>1012.03746873145</v>
      </c>
      <c r="BO415" s="45" t="n">
        <v>0</v>
      </c>
      <c r="BP415" s="45" t="n">
        <v>256</v>
      </c>
      <c r="BQ415" s="45" t="n">
        <v>384000</v>
      </c>
      <c r="BR415" s="0" t="n">
        <f aca="false">AJ415*0.1</f>
        <v>2.57418E-007</v>
      </c>
      <c r="BS415" s="0" t="n">
        <f aca="false">((((BJ415/R415)^2)+((BM415/AD415)^2))^(1/2))*AK415</f>
        <v>0.00856998646006643</v>
      </c>
      <c r="BT415" s="0" t="n">
        <f aca="false">((((BJ415/R415)^2)+((BN415/AE415)^2))^(1/2))*AL415</f>
        <v>0.0463235155719448</v>
      </c>
      <c r="BU415" s="0" t="n">
        <f aca="false">((((BJ415/R415)^2)+((BO415/AF415)^2))^(1/2))*AM415</f>
        <v>4.54431391014152E-007</v>
      </c>
      <c r="BV415" s="0" t="n">
        <f aca="false">((((BJ415/R415)^2)+((BP415/AG415)^2))^(1/2))*AN415</f>
        <v>0.0119914791983853</v>
      </c>
      <c r="BW415" s="0" t="n">
        <f aca="false">((((BJ415/R415)^2)+((BQ415/AH415)^2))^(1/2))*AO415</f>
        <v>19.5098780432147</v>
      </c>
      <c r="BX415" s="46" t="n">
        <f aca="false">((((BL415/AI415)^2)+((BR415/AJ415)^2))^(1/2))*AP415</f>
        <v>0.0357543797218275</v>
      </c>
    </row>
    <row r="416" customFormat="false" ht="15" hidden="false" customHeight="true" outlineLevel="0" collapsed="false">
      <c r="A416" s="24" t="n">
        <v>4.61702110937169</v>
      </c>
      <c r="B416" s="24" t="n">
        <v>-74.1352905220027</v>
      </c>
      <c r="C416" s="47" t="n">
        <v>25</v>
      </c>
      <c r="D416" s="47" t="n">
        <v>26</v>
      </c>
      <c r="E416" s="47" t="n">
        <v>1834</v>
      </c>
      <c r="F416" s="27" t="s">
        <v>1070</v>
      </c>
      <c r="G416" s="28" t="s">
        <v>1071</v>
      </c>
      <c r="H416" s="27" t="s">
        <v>1072</v>
      </c>
      <c r="I416" s="28" t="s">
        <v>216</v>
      </c>
      <c r="J416" s="28" t="s">
        <v>76</v>
      </c>
      <c r="K416" s="28" t="n">
        <v>58.61</v>
      </c>
      <c r="L416" s="28"/>
      <c r="M416" s="28" t="n">
        <v>2000</v>
      </c>
      <c r="N416" s="29" t="s">
        <v>67</v>
      </c>
      <c r="O416" s="29" t="s">
        <v>415</v>
      </c>
      <c r="P416" s="50" t="n">
        <v>0.00812487975091896</v>
      </c>
      <c r="Q416" s="31" t="n">
        <v>21995</v>
      </c>
      <c r="R416" s="31" t="n">
        <v>22721.5695507076</v>
      </c>
      <c r="S416" s="29" t="s">
        <v>69</v>
      </c>
      <c r="T416" s="29"/>
      <c r="U416" s="29"/>
      <c r="V416" s="48" t="n">
        <f aca="false">IF(S416="m3_año",R416,IF(OR(O416="CG1",O416="CG3",O416="HG2"),T416,R416))</f>
        <v>22721.5695507076</v>
      </c>
      <c r="W416" s="28" t="n">
        <v>365</v>
      </c>
      <c r="X416" s="32"/>
      <c r="Y416" s="28"/>
      <c r="Z416" s="28" t="n">
        <v>8760</v>
      </c>
      <c r="AA416" s="32" t="s">
        <v>1073</v>
      </c>
      <c r="AB416" s="32"/>
      <c r="AC416" s="33" t="s">
        <v>72</v>
      </c>
      <c r="AD416" s="33" t="n">
        <f aca="false">VLOOKUP($O416,Parámetros!$B$4:$H$25,3,0)</f>
        <v>196.356974196937</v>
      </c>
      <c r="AE416" s="33" t="n">
        <f aca="false">VLOOKUP($O416,Parámetros!$B$4:$H$25,4,0)</f>
        <v>1220.72799074218</v>
      </c>
      <c r="AF416" s="33" t="n">
        <f aca="false">VLOOKUP($O416,Parámetros!$B$4:$H$25,5,0)</f>
        <v>0.1</v>
      </c>
      <c r="AG416" s="33" t="n">
        <f aca="false">VLOOKUP($O416,Parámetros!$B$4:$H$25,6,0)</f>
        <v>640</v>
      </c>
      <c r="AH416" s="33" t="n">
        <f aca="false">VLOOKUP($O416,Parámetros!$B$4:$H$25,7,0)</f>
        <v>1920000</v>
      </c>
      <c r="AI416" s="2" t="n">
        <v>95073.8272033899</v>
      </c>
      <c r="AJ416" s="2" t="n">
        <v>2.57418E-006</v>
      </c>
      <c r="AK416" s="34" t="n">
        <f aca="false">AD416*V416/1000000000</f>
        <v>0.0044615386459822</v>
      </c>
      <c r="AL416" s="34" t="n">
        <f aca="false">AE416*V416/1000000000</f>
        <v>0.027736855944144</v>
      </c>
      <c r="AM416" s="34" t="n">
        <f aca="false">AF416*V416/1000000000</f>
        <v>2.27215695507076E-006</v>
      </c>
      <c r="AN416" s="34" t="n">
        <f aca="false">AG416*V416/1000000000</f>
        <v>0.0145418045124529</v>
      </c>
      <c r="AO416" s="34" t="n">
        <f aca="false">AH416*V416/1000000000</f>
        <v>43.6254135373586</v>
      </c>
      <c r="AP416" s="35" t="n">
        <f aca="false">AJ416*AI416*EXP(P416*4)</f>
        <v>0.25282164358423</v>
      </c>
      <c r="AQ416" s="36" t="n">
        <f aca="false">AK416/W416</f>
        <v>1.22233935506362E-005</v>
      </c>
      <c r="AR416" s="37" t="n">
        <f aca="false">AL416/W416</f>
        <v>7.59913861483397E-005</v>
      </c>
      <c r="AS416" s="37" t="n">
        <f aca="false">AM416/W416</f>
        <v>6.22508754813907E-009</v>
      </c>
      <c r="AT416" s="37" t="n">
        <f aca="false">AN416/W416</f>
        <v>3.984056030809E-005</v>
      </c>
      <c r="AU416" s="37" t="n">
        <f aca="false">AO416/W416</f>
        <v>0.11952168092427</v>
      </c>
      <c r="AV416" s="49" t="n">
        <f aca="false">AP416/W416</f>
        <v>0.000692662037217068</v>
      </c>
      <c r="AW416" s="39" t="n">
        <f aca="false">AK416*1000000</f>
        <v>4461.5386459822</v>
      </c>
      <c r="AX416" s="40" t="n">
        <f aca="false">AL416*1000000</f>
        <v>27736.855944144</v>
      </c>
      <c r="AY416" s="40" t="n">
        <f aca="false">AM416*1000000</f>
        <v>2.27215695507076</v>
      </c>
      <c r="AZ416" s="40" t="n">
        <f aca="false">AN416*1000000</f>
        <v>14541.8045124529</v>
      </c>
      <c r="BA416" s="40" t="n">
        <f aca="false">AO416*1000000</f>
        <v>43625413.5373586</v>
      </c>
      <c r="BB416" s="41" t="n">
        <f aca="false">AP416*1000000</f>
        <v>252821.64358423</v>
      </c>
      <c r="BC416" s="39" t="n">
        <f aca="false">AQ416*1000000</f>
        <v>12.2233935506362</v>
      </c>
      <c r="BD416" s="40" t="n">
        <f aca="false">AR416*1000000</f>
        <v>75.9913861483397</v>
      </c>
      <c r="BE416" s="40" t="n">
        <f aca="false">AS416*1000000</f>
        <v>0.00622508754813907</v>
      </c>
      <c r="BF416" s="40" t="n">
        <f aca="false">AT416*1000000</f>
        <v>39.84056030809</v>
      </c>
      <c r="BG416" s="40" t="n">
        <f aca="false">AU416*1000000</f>
        <v>119521.68092427</v>
      </c>
      <c r="BH416" s="41" t="n">
        <f aca="false">AV416*1000000</f>
        <v>692.662037217069</v>
      </c>
      <c r="BI416" s="0" t="n">
        <v>0.1</v>
      </c>
      <c r="BJ416" s="0" t="n">
        <f aca="false">R416*BI416</f>
        <v>2272.15695507076</v>
      </c>
      <c r="BK416" s="0" t="n">
        <v>0.1</v>
      </c>
      <c r="BL416" s="0" t="n">
        <f aca="false">AI416*BK416</f>
        <v>9507.38272033899</v>
      </c>
      <c r="BM416" s="45" t="n">
        <v>187.562005220738</v>
      </c>
      <c r="BN416" s="45" t="n">
        <v>1012.03746873145</v>
      </c>
      <c r="BO416" s="45" t="n">
        <v>0</v>
      </c>
      <c r="BP416" s="45" t="n">
        <v>256</v>
      </c>
      <c r="BQ416" s="45" t="n">
        <v>384000</v>
      </c>
      <c r="BR416" s="0" t="n">
        <f aca="false">AJ416*0.1</f>
        <v>2.57418E-007</v>
      </c>
      <c r="BS416" s="0" t="n">
        <f aca="false">((((BJ416/R416)^2)+((BM416/AD416)^2))^(1/2))*AK416</f>
        <v>0.00428499323003322</v>
      </c>
      <c r="BT416" s="0" t="n">
        <f aca="false">((((BJ416/R416)^2)+((BN416/AE416)^2))^(1/2))*AL416</f>
        <v>0.0231617577859724</v>
      </c>
      <c r="BU416" s="0" t="n">
        <f aca="false">((((BJ416/R416)^2)+((BO416/AF416)^2))^(1/2))*AM416</f>
        <v>2.27215695507076E-007</v>
      </c>
      <c r="BV416" s="0" t="n">
        <f aca="false">((((BJ416/R416)^2)+((BP416/AG416)^2))^(1/2))*AN416</f>
        <v>0.00599573959919267</v>
      </c>
      <c r="BW416" s="0" t="n">
        <f aca="false">((((BJ416/R416)^2)+((BQ416/AH416)^2))^(1/2))*AO416</f>
        <v>9.75493902160734</v>
      </c>
      <c r="BX416" s="46" t="n">
        <f aca="false">((((BL416/AI416)^2)+((BR416/AJ416)^2))^(1/2))*AP416</f>
        <v>0.0357543797218275</v>
      </c>
    </row>
    <row r="417" customFormat="false" ht="30" hidden="false" customHeight="true" outlineLevel="0" collapsed="false">
      <c r="A417" s="24" t="n">
        <v>4.6147438833304</v>
      </c>
      <c r="B417" s="24" t="n">
        <v>-74.1348018754278</v>
      </c>
      <c r="C417" s="47" t="n">
        <v>25</v>
      </c>
      <c r="D417" s="47" t="n">
        <v>26</v>
      </c>
      <c r="E417" s="47" t="n">
        <v>1834</v>
      </c>
      <c r="F417" s="27" t="s">
        <v>1074</v>
      </c>
      <c r="G417" s="28" t="s">
        <v>1075</v>
      </c>
      <c r="H417" s="27" t="s">
        <v>1076</v>
      </c>
      <c r="I417" s="28" t="s">
        <v>216</v>
      </c>
      <c r="J417" s="28" t="s">
        <v>65</v>
      </c>
      <c r="K417" s="28" t="n">
        <v>100</v>
      </c>
      <c r="L417" s="28"/>
      <c r="M417" s="28" t="n">
        <v>1990</v>
      </c>
      <c r="N417" s="29" t="s">
        <v>67</v>
      </c>
      <c r="O417" s="29" t="s">
        <v>68</v>
      </c>
      <c r="P417" s="50" t="n">
        <v>0.00108600994019335</v>
      </c>
      <c r="Q417" s="31" t="n">
        <v>275000</v>
      </c>
      <c r="R417" s="31" t="n">
        <v>276197.209414182</v>
      </c>
      <c r="S417" s="29" t="s">
        <v>69</v>
      </c>
      <c r="T417" s="29"/>
      <c r="U417" s="29"/>
      <c r="V417" s="48" t="n">
        <f aca="false">IF(S417="m3_año",R417,IF(OR(O417="CG1",O417="CG3",O417="HG2"),T417,R417))</f>
        <v>276197.209414182</v>
      </c>
      <c r="W417" s="28" t="n">
        <v>365</v>
      </c>
      <c r="X417" s="32"/>
      <c r="Y417" s="28"/>
      <c r="Z417" s="28" t="n">
        <v>8760</v>
      </c>
      <c r="AA417" s="32" t="s">
        <v>1077</v>
      </c>
      <c r="AB417" s="32"/>
      <c r="AC417" s="33" t="s">
        <v>72</v>
      </c>
      <c r="AD417" s="33" t="n">
        <f aca="false">VLOOKUP($O417,Parámetros!$B$4:$H$25,3,0)</f>
        <v>46.3856216091623</v>
      </c>
      <c r="AE417" s="33" t="n">
        <f aca="false">VLOOKUP($O417,Parámetros!$B$4:$H$25,4,0)</f>
        <v>1074.85364414012</v>
      </c>
      <c r="AF417" s="33" t="n">
        <f aca="false">VLOOKUP($O417,Parámetros!$B$4:$H$25,5,0)</f>
        <v>5.41099102083891</v>
      </c>
      <c r="AG417" s="33" t="n">
        <f aca="false">VLOOKUP($O417,Parámetros!$B$4:$H$25,6,0)</f>
        <v>1344</v>
      </c>
      <c r="AH417" s="33" t="n">
        <f aca="false">VLOOKUP($O417,Parámetros!$B$4:$H$25,7,0)</f>
        <v>1920000</v>
      </c>
      <c r="AI417" s="2" t="n">
        <v>54177.3714285714</v>
      </c>
      <c r="AJ417" s="2" t="n">
        <v>9E-009</v>
      </c>
      <c r="AK417" s="34" t="n">
        <f aca="false">AD417*V417/1000000000</f>
        <v>0.0128115792453928</v>
      </c>
      <c r="AL417" s="34" t="n">
        <f aca="false">AE417*V417/1000000000</f>
        <v>0.296871577040165</v>
      </c>
      <c r="AM417" s="34" t="n">
        <f aca="false">AF417*V417/1000000000</f>
        <v>0.0014945006201209</v>
      </c>
      <c r="AN417" s="34" t="n">
        <f aca="false">AG417*V417/1000000000</f>
        <v>0.371209049452661</v>
      </c>
      <c r="AO417" s="34" t="n">
        <f aca="false">AH417*V417/1000000000</f>
        <v>530.298642075229</v>
      </c>
      <c r="AP417" s="35" t="n">
        <f aca="false">AJ417*AI417*EXP(P417*4)</f>
        <v>0.000489719088064377</v>
      </c>
      <c r="AQ417" s="36" t="n">
        <f aca="false">AK417/W417</f>
        <v>3.51002171106652E-005</v>
      </c>
      <c r="AR417" s="37" t="n">
        <f aca="false">AL417/W417</f>
        <v>0.000813346786411412</v>
      </c>
      <c r="AS417" s="37" t="n">
        <f aca="false">AM417/W417</f>
        <v>4.09452224690658E-006</v>
      </c>
      <c r="AT417" s="37" t="n">
        <f aca="false">AN417/W417</f>
        <v>0.00101701109439085</v>
      </c>
      <c r="AU417" s="37" t="n">
        <f aca="false">AO417/W417</f>
        <v>1.45287299198693</v>
      </c>
      <c r="AV417" s="49" t="n">
        <f aca="false">AP417/W417</f>
        <v>1.34169613168322E-006</v>
      </c>
      <c r="AW417" s="39" t="n">
        <f aca="false">AK417*1000000</f>
        <v>12811.5792453928</v>
      </c>
      <c r="AX417" s="40" t="n">
        <f aca="false">AL417*1000000</f>
        <v>296871.577040165</v>
      </c>
      <c r="AY417" s="40" t="n">
        <f aca="false">AM417*1000000</f>
        <v>1494.5006201209</v>
      </c>
      <c r="AZ417" s="40" t="n">
        <f aca="false">AN417*1000000</f>
        <v>371209.049452661</v>
      </c>
      <c r="BA417" s="40" t="n">
        <f aca="false">AO417*1000000</f>
        <v>530298642.075229</v>
      </c>
      <c r="BB417" s="41" t="n">
        <f aca="false">AP417*1000000</f>
        <v>489.719088064377</v>
      </c>
      <c r="BC417" s="39" t="n">
        <f aca="false">AQ417*1000000</f>
        <v>35.1002171106652</v>
      </c>
      <c r="BD417" s="40" t="n">
        <f aca="false">AR417*1000000</f>
        <v>813.346786411412</v>
      </c>
      <c r="BE417" s="40" t="n">
        <f aca="false">AS417*1000000</f>
        <v>4.09452224690658</v>
      </c>
      <c r="BF417" s="40" t="n">
        <f aca="false">AT417*1000000</f>
        <v>1017.01109439085</v>
      </c>
      <c r="BG417" s="40" t="n">
        <f aca="false">AU417*1000000</f>
        <v>1452872.99198693</v>
      </c>
      <c r="BH417" s="41" t="n">
        <f aca="false">AV417*1000000</f>
        <v>1.34169613168322</v>
      </c>
      <c r="BI417" s="0" t="n">
        <v>0.1</v>
      </c>
      <c r="BJ417" s="0" t="n">
        <f aca="false">R417*BI417</f>
        <v>27619.7209414182</v>
      </c>
      <c r="BK417" s="0" t="n">
        <v>0.1</v>
      </c>
      <c r="BL417" s="0" t="n">
        <f aca="false">AI417*BK417</f>
        <v>5417.73714285714</v>
      </c>
      <c r="BM417" s="45" t="n">
        <v>17.6498016718255</v>
      </c>
      <c r="BN417" s="45" t="n">
        <v>910.91550745518</v>
      </c>
      <c r="BO417" s="45" t="n">
        <v>5.31099102083891</v>
      </c>
      <c r="BP417" s="45" t="n">
        <v>537.6</v>
      </c>
      <c r="BQ417" s="45" t="n">
        <v>384000</v>
      </c>
      <c r="BR417" s="0" t="n">
        <f aca="false">AJ417*0.1</f>
        <v>9E-010</v>
      </c>
      <c r="BS417" s="0" t="n">
        <f aca="false">((((BJ417/R417)^2)+((BM417/AD417)^2))^(1/2))*AK417</f>
        <v>0.0050403664401012</v>
      </c>
      <c r="BT417" s="0" t="n">
        <f aca="false">((((BJ417/R417)^2)+((BN417/AE417)^2))^(1/2))*AL417</f>
        <v>0.253337765453293</v>
      </c>
      <c r="BU417" s="0" t="n">
        <f aca="false">((((BJ417/R417)^2)+((BO417/AF417)^2))^(1/2))*AM417</f>
        <v>0.0014744744465107</v>
      </c>
      <c r="BV417" s="0" t="n">
        <f aca="false">((((BJ417/R417)^2)+((BP417/AG417)^2))^(1/2))*AN417</f>
        <v>0.153053412007845</v>
      </c>
      <c r="BW417" s="0" t="n">
        <f aca="false">((((BJ417/R417)^2)+((BQ417/AH417)^2))^(1/2))*AO417</f>
        <v>118.578381205604</v>
      </c>
      <c r="BX417" s="46" t="n">
        <f aca="false">((((BL417/AI417)^2)+((BR417/AJ417)^2))^(1/2))*AP417</f>
        <v>6.92567376093625E-005</v>
      </c>
    </row>
    <row r="418" customFormat="false" ht="30" hidden="false" customHeight="true" outlineLevel="0" collapsed="false">
      <c r="A418" s="24" t="n">
        <v>4.6147438833304</v>
      </c>
      <c r="B418" s="24" t="n">
        <v>-74.1348018754278</v>
      </c>
      <c r="C418" s="47" t="n">
        <v>25</v>
      </c>
      <c r="D418" s="47" t="n">
        <v>26</v>
      </c>
      <c r="E418" s="47" t="n">
        <v>1834</v>
      </c>
      <c r="F418" s="27" t="s">
        <v>1074</v>
      </c>
      <c r="G418" s="28" t="s">
        <v>1075</v>
      </c>
      <c r="H418" s="27" t="s">
        <v>1076</v>
      </c>
      <c r="I418" s="28" t="s">
        <v>216</v>
      </c>
      <c r="J418" s="28" t="s">
        <v>65</v>
      </c>
      <c r="K418" s="28" t="n">
        <v>60</v>
      </c>
      <c r="L418" s="28"/>
      <c r="M418" s="28" t="n">
        <v>1990</v>
      </c>
      <c r="N418" s="29" t="s">
        <v>67</v>
      </c>
      <c r="O418" s="29" t="s">
        <v>68</v>
      </c>
      <c r="P418" s="50" t="n">
        <v>0.00108600994019335</v>
      </c>
      <c r="Q418" s="31" t="n">
        <v>3857.14285714286</v>
      </c>
      <c r="R418" s="31" t="n">
        <v>3873.93488528983</v>
      </c>
      <c r="S418" s="29" t="s">
        <v>69</v>
      </c>
      <c r="T418" s="29"/>
      <c r="U418" s="29"/>
      <c r="V418" s="48" t="n">
        <f aca="false">IF(S418="m3_año",R418,IF(OR(O418="CG1",O418="CG3",O418="HG2"),T418,R418))</f>
        <v>3873.93488528983</v>
      </c>
      <c r="W418" s="28" t="n">
        <v>365</v>
      </c>
      <c r="X418" s="32" t="s">
        <v>98</v>
      </c>
      <c r="Y418" s="28"/>
      <c r="Z418" s="28" t="n">
        <v>2920</v>
      </c>
      <c r="AA418" s="32" t="s">
        <v>1077</v>
      </c>
      <c r="AB418" s="32"/>
      <c r="AC418" s="33" t="s">
        <v>72</v>
      </c>
      <c r="AD418" s="33" t="n">
        <f aca="false">VLOOKUP($O418,Parámetros!$B$4:$H$25,3,0)</f>
        <v>46.3856216091623</v>
      </c>
      <c r="AE418" s="33" t="n">
        <f aca="false">VLOOKUP($O418,Parámetros!$B$4:$H$25,4,0)</f>
        <v>1074.85364414012</v>
      </c>
      <c r="AF418" s="33" t="n">
        <f aca="false">VLOOKUP($O418,Parámetros!$B$4:$H$25,5,0)</f>
        <v>5.41099102083891</v>
      </c>
      <c r="AG418" s="33" t="n">
        <f aca="false">VLOOKUP($O418,Parámetros!$B$4:$H$25,6,0)</f>
        <v>1344</v>
      </c>
      <c r="AH418" s="33" t="n">
        <f aca="false">VLOOKUP($O418,Parámetros!$B$4:$H$25,7,0)</f>
        <v>1920000</v>
      </c>
      <c r="AI418" s="2" t="n">
        <v>54177.3714285714</v>
      </c>
      <c r="AJ418" s="2" t="n">
        <v>9E-009</v>
      </c>
      <c r="AK418" s="34" t="n">
        <f aca="false">AD418*V418/1000000000</f>
        <v>0.000179694877727588</v>
      </c>
      <c r="AL418" s="34" t="n">
        <f aca="false">AE418*V418/1000000000</f>
        <v>0.00416391302861531</v>
      </c>
      <c r="AM418" s="34" t="n">
        <f aca="false">AF418*V418/1000000000</f>
        <v>2.09618268796179E-005</v>
      </c>
      <c r="AN418" s="34" t="n">
        <f aca="false">AG418*V418/1000000000</f>
        <v>0.00520656848582953</v>
      </c>
      <c r="AO418" s="34" t="n">
        <f aca="false">AH418*V418/1000000000</f>
        <v>7.43795497975647</v>
      </c>
      <c r="AP418" s="35" t="n">
        <f aca="false">AJ418*AI418*EXP(P418*4)</f>
        <v>0.000489719088064377</v>
      </c>
      <c r="AQ418" s="36" t="n">
        <f aca="false">AK418/W418</f>
        <v>4.9231473350024E-007</v>
      </c>
      <c r="AR418" s="37" t="n">
        <f aca="false">AL418/W418</f>
        <v>1.14079809003159E-005</v>
      </c>
      <c r="AS418" s="37" t="n">
        <f aca="false">AM418/W418</f>
        <v>5.74296626838846E-008</v>
      </c>
      <c r="AT418" s="37" t="n">
        <f aca="false">AN418/W418</f>
        <v>1.42645711940535E-005</v>
      </c>
      <c r="AU418" s="37" t="n">
        <f aca="false">AO418/W418</f>
        <v>0.0203779588486479</v>
      </c>
      <c r="AV418" s="49" t="n">
        <f aca="false">AP418/W418</f>
        <v>1.34169613168322E-006</v>
      </c>
      <c r="AW418" s="39" t="n">
        <f aca="false">AK418*1000000</f>
        <v>179.694877727588</v>
      </c>
      <c r="AX418" s="40" t="n">
        <f aca="false">AL418*1000000</f>
        <v>4163.91302861531</v>
      </c>
      <c r="AY418" s="40" t="n">
        <f aca="false">AM418*1000000</f>
        <v>20.9618268796179</v>
      </c>
      <c r="AZ418" s="40" t="n">
        <f aca="false">AN418*1000000</f>
        <v>5206.56848582953</v>
      </c>
      <c r="BA418" s="40" t="n">
        <f aca="false">AO418*1000000</f>
        <v>7437954.97975647</v>
      </c>
      <c r="BB418" s="41" t="n">
        <f aca="false">AP418*1000000</f>
        <v>489.719088064377</v>
      </c>
      <c r="BC418" s="39" t="n">
        <f aca="false">AQ418*1000000</f>
        <v>0.49231473350024</v>
      </c>
      <c r="BD418" s="40" t="n">
        <f aca="false">AR418*1000000</f>
        <v>11.4079809003159</v>
      </c>
      <c r="BE418" s="40" t="n">
        <f aca="false">AS418*1000000</f>
        <v>0.0574296626838846</v>
      </c>
      <c r="BF418" s="40" t="n">
        <f aca="false">AT418*1000000</f>
        <v>14.2645711940535</v>
      </c>
      <c r="BG418" s="40" t="n">
        <f aca="false">AU418*1000000</f>
        <v>20377.9588486479</v>
      </c>
      <c r="BH418" s="41" t="n">
        <f aca="false">AV418*1000000</f>
        <v>1.34169613168322</v>
      </c>
      <c r="BI418" s="0" t="n">
        <v>0.1</v>
      </c>
      <c r="BJ418" s="0" t="n">
        <f aca="false">R418*BI418</f>
        <v>387.393488528983</v>
      </c>
      <c r="BK418" s="0" t="n">
        <v>0.1</v>
      </c>
      <c r="BL418" s="0" t="n">
        <f aca="false">AI418*BK418</f>
        <v>5417.73714285714</v>
      </c>
      <c r="BM418" s="45" t="n">
        <v>17.6498016718255</v>
      </c>
      <c r="BN418" s="45" t="n">
        <v>910.91550745518</v>
      </c>
      <c r="BO418" s="45" t="n">
        <v>5.31099102083891</v>
      </c>
      <c r="BP418" s="45" t="n">
        <v>537.6</v>
      </c>
      <c r="BQ418" s="45" t="n">
        <v>384000</v>
      </c>
      <c r="BR418" s="0" t="n">
        <f aca="false">AJ418*0.1</f>
        <v>9E-010</v>
      </c>
      <c r="BS418" s="0" t="n">
        <f aca="false">((((BJ418/R418)^2)+((BM418/AD418)^2))^(1/2))*AK418</f>
        <v>7.06960487702507E-005</v>
      </c>
      <c r="BT418" s="0" t="n">
        <f aca="false">((((BJ418/R418)^2)+((BN418/AE418)^2))^(1/2))*AL418</f>
        <v>0.00355330891804619</v>
      </c>
      <c r="BU418" s="0" t="n">
        <f aca="false">((((BJ418/R418)^2)+((BO418/AF418)^2))^(1/2))*AM418</f>
        <v>2.06809402887215E-005</v>
      </c>
      <c r="BV418" s="0" t="n">
        <f aca="false">((((BJ418/R418)^2)+((BP418/AG418)^2))^(1/2))*AN418</f>
        <v>0.00214672318140874</v>
      </c>
      <c r="BW418" s="0" t="n">
        <f aca="false">((((BJ418/R418)^2)+((BQ418/AH418)^2))^(1/2))*AO418</f>
        <v>1.66317729483185</v>
      </c>
      <c r="BX418" s="46" t="n">
        <f aca="false">((((BL418/AI418)^2)+((BR418/AJ418)^2))^(1/2))*AP418</f>
        <v>6.92567376093625E-005</v>
      </c>
    </row>
    <row r="419" customFormat="false" ht="45" hidden="false" customHeight="true" outlineLevel="0" collapsed="false">
      <c r="A419" s="24" t="n">
        <v>4.6181</v>
      </c>
      <c r="B419" s="24" t="n">
        <v>-74.1452333333333</v>
      </c>
      <c r="C419" s="47" t="n">
        <v>24</v>
      </c>
      <c r="D419" s="47" t="n">
        <v>26</v>
      </c>
      <c r="E419" s="47" t="n">
        <v>1833</v>
      </c>
      <c r="F419" s="27" t="s">
        <v>1078</v>
      </c>
      <c r="G419" s="28" t="s">
        <v>1079</v>
      </c>
      <c r="H419" s="27" t="s">
        <v>1080</v>
      </c>
      <c r="I419" s="28" t="s">
        <v>216</v>
      </c>
      <c r="J419" s="28" t="s">
        <v>65</v>
      </c>
      <c r="K419" s="28" t="n">
        <v>20</v>
      </c>
      <c r="L419" s="28"/>
      <c r="M419" s="28" t="n">
        <v>2004</v>
      </c>
      <c r="N419" s="29" t="s">
        <v>67</v>
      </c>
      <c r="O419" s="29" t="s">
        <v>68</v>
      </c>
      <c r="P419" s="30" t="n">
        <v>-0.00025800163440121</v>
      </c>
      <c r="Q419" s="31" t="n">
        <v>19791.5</v>
      </c>
      <c r="R419" s="31" t="n">
        <v>19771.0855783311</v>
      </c>
      <c r="S419" s="29" t="s">
        <v>69</v>
      </c>
      <c r="T419" s="29"/>
      <c r="U419" s="29"/>
      <c r="V419" s="48" t="n">
        <f aca="false">IF(S419="m3_año",R419,IF(OR(O419="CG1",O419="CG3",O419="HG2"),T419,R419))</f>
        <v>19771.0855783311</v>
      </c>
      <c r="W419" s="28" t="n">
        <v>365</v>
      </c>
      <c r="X419" s="32" t="s">
        <v>78</v>
      </c>
      <c r="Y419" s="28"/>
      <c r="Z419" s="28" t="n">
        <v>2448</v>
      </c>
      <c r="AA419" s="32" t="s">
        <v>1077</v>
      </c>
      <c r="AB419" s="32"/>
      <c r="AC419" s="33" t="s">
        <v>72</v>
      </c>
      <c r="AD419" s="33" t="n">
        <f aca="false">VLOOKUP($O419,Parámetros!$B$4:$H$25,3,0)</f>
        <v>46.3856216091623</v>
      </c>
      <c r="AE419" s="33" t="n">
        <f aca="false">VLOOKUP($O419,Parámetros!$B$4:$H$25,4,0)</f>
        <v>1074.85364414012</v>
      </c>
      <c r="AF419" s="33" t="n">
        <f aca="false">VLOOKUP($O419,Parámetros!$B$4:$H$25,5,0)</f>
        <v>5.41099102083891</v>
      </c>
      <c r="AG419" s="33" t="n">
        <f aca="false">VLOOKUP($O419,Parámetros!$B$4:$H$25,6,0)</f>
        <v>1344</v>
      </c>
      <c r="AH419" s="33" t="n">
        <f aca="false">VLOOKUP($O419,Parámetros!$B$4:$H$25,7,0)</f>
        <v>1920000</v>
      </c>
      <c r="AI419" s="2" t="n">
        <v>1159.09146341463</v>
      </c>
      <c r="AJ419" s="2" t="n">
        <v>0.000142</v>
      </c>
      <c r="AK419" s="34" t="n">
        <f aca="false">AD419*V419/1000000000</f>
        <v>0.000917094094438832</v>
      </c>
      <c r="AL419" s="34" t="n">
        <f aca="false">AE419*V419/1000000000</f>
        <v>0.0212510233824754</v>
      </c>
      <c r="AM419" s="34" t="n">
        <f aca="false">AF419*V419/1000000000</f>
        <v>0.000106981166536587</v>
      </c>
      <c r="AN419" s="34" t="n">
        <f aca="false">AG419*V419/1000000000</f>
        <v>0.026572339017277</v>
      </c>
      <c r="AO419" s="34" t="n">
        <f aca="false">AH419*V419/1000000000</f>
        <v>37.9604843103957</v>
      </c>
      <c r="AP419" s="35" t="n">
        <f aca="false">AJ419*AI419*EXP(P419*4)</f>
        <v>0.164421216447075</v>
      </c>
      <c r="AQ419" s="36" t="n">
        <f aca="false">AK419/W419</f>
        <v>2.51258656010639E-006</v>
      </c>
      <c r="AR419" s="37" t="n">
        <f aca="false">AL419/W419</f>
        <v>5.82219818697955E-005</v>
      </c>
      <c r="AS419" s="37" t="n">
        <f aca="false">AM419/W419</f>
        <v>2.93099086401609E-007</v>
      </c>
      <c r="AT419" s="37" t="n">
        <f aca="false">AN419/W419</f>
        <v>7.28009288144575E-005</v>
      </c>
      <c r="AU419" s="37" t="n">
        <f aca="false">AO419/W419</f>
        <v>0.104001326877796</v>
      </c>
      <c r="AV419" s="49" t="n">
        <f aca="false">AP419/W419</f>
        <v>0.000450469086156371</v>
      </c>
      <c r="AW419" s="39" t="n">
        <f aca="false">AK419*1000000</f>
        <v>917.094094438832</v>
      </c>
      <c r="AX419" s="40" t="n">
        <f aca="false">AL419*1000000</f>
        <v>21251.0233824754</v>
      </c>
      <c r="AY419" s="40" t="n">
        <f aca="false">AM419*1000000</f>
        <v>106.981166536587</v>
      </c>
      <c r="AZ419" s="40" t="n">
        <f aca="false">AN419*1000000</f>
        <v>26572.339017277</v>
      </c>
      <c r="BA419" s="40" t="n">
        <f aca="false">AO419*1000000</f>
        <v>37960484.3103957</v>
      </c>
      <c r="BB419" s="41" t="n">
        <f aca="false">AP419*1000000</f>
        <v>164421.216447075</v>
      </c>
      <c r="BC419" s="39" t="n">
        <f aca="false">AQ419*1000000</f>
        <v>2.51258656010639</v>
      </c>
      <c r="BD419" s="40" t="n">
        <f aca="false">AR419*1000000</f>
        <v>58.2219818697955</v>
      </c>
      <c r="BE419" s="40" t="n">
        <f aca="false">AS419*1000000</f>
        <v>0.293099086401609</v>
      </c>
      <c r="BF419" s="40" t="n">
        <f aca="false">AT419*1000000</f>
        <v>72.8009288144575</v>
      </c>
      <c r="BG419" s="40" t="n">
        <f aca="false">AU419*1000000</f>
        <v>104001.326877796</v>
      </c>
      <c r="BH419" s="41" t="n">
        <f aca="false">AV419*1000000</f>
        <v>450.469086156371</v>
      </c>
      <c r="BI419" s="0" t="n">
        <v>0.1</v>
      </c>
      <c r="BJ419" s="0" t="n">
        <f aca="false">R419*BI419</f>
        <v>1977.10855783311</v>
      </c>
      <c r="BK419" s="0" t="n">
        <v>0.1</v>
      </c>
      <c r="BL419" s="0" t="n">
        <f aca="false">AI419*BK419</f>
        <v>115.909146341463</v>
      </c>
      <c r="BM419" s="45" t="n">
        <v>17.6498016718255</v>
      </c>
      <c r="BN419" s="45" t="n">
        <v>910.91550745518</v>
      </c>
      <c r="BO419" s="45" t="n">
        <v>5.31099102083891</v>
      </c>
      <c r="BP419" s="45" t="n">
        <v>537.6</v>
      </c>
      <c r="BQ419" s="45" t="n">
        <v>384000</v>
      </c>
      <c r="BR419" s="0" t="n">
        <f aca="false">AJ419*0.1</f>
        <v>1.42E-005</v>
      </c>
      <c r="BS419" s="0" t="n">
        <f aca="false">((((BJ419/R419)^2)+((BM419/AD419)^2))^(1/2))*AK419</f>
        <v>0.000360805659277859</v>
      </c>
      <c r="BT419" s="0" t="n">
        <f aca="false">((((BJ419/R419)^2)+((BN419/AE419)^2))^(1/2))*AL419</f>
        <v>0.0181347329743985</v>
      </c>
      <c r="BU419" s="0" t="n">
        <f aca="false">((((BJ419/R419)^2)+((BO419/AF419)^2))^(1/2))*AM419</f>
        <v>0.000105547628547215</v>
      </c>
      <c r="BV419" s="0" t="n">
        <f aca="false">((((BJ419/R419)^2)+((BP419/AG419)^2))^(1/2))*AN419</f>
        <v>0.0109560560487954</v>
      </c>
      <c r="BW419" s="0" t="n">
        <f aca="false">((((BJ419/R419)^2)+((BQ419/AH419)^2))^(1/2))*AO419</f>
        <v>8.4882223376859</v>
      </c>
      <c r="BX419" s="46" t="n">
        <f aca="false">((((BL419/AI419)^2)+((BR419/AJ419)^2))^(1/2))*AP419</f>
        <v>0.0232526714241336</v>
      </c>
    </row>
    <row r="420" customFormat="false" ht="30" hidden="false" customHeight="true" outlineLevel="0" collapsed="false">
      <c r="A420" s="24" t="n">
        <v>4.62637187169061</v>
      </c>
      <c r="B420" s="24" t="n">
        <v>-74.1180453852591</v>
      </c>
      <c r="C420" s="47" t="n">
        <v>27</v>
      </c>
      <c r="D420" s="47" t="n">
        <v>27</v>
      </c>
      <c r="E420" s="47" t="n">
        <v>1849</v>
      </c>
      <c r="F420" s="27" t="s">
        <v>1081</v>
      </c>
      <c r="G420" s="28" t="s">
        <v>1082</v>
      </c>
      <c r="H420" s="27" t="s">
        <v>1083</v>
      </c>
      <c r="I420" s="28" t="s">
        <v>155</v>
      </c>
      <c r="J420" s="28" t="s">
        <v>65</v>
      </c>
      <c r="K420" s="28" t="n">
        <v>20</v>
      </c>
      <c r="L420" s="28"/>
      <c r="M420" s="28" t="n">
        <v>1988</v>
      </c>
      <c r="N420" s="29" t="s">
        <v>67</v>
      </c>
      <c r="O420" s="29" t="s">
        <v>68</v>
      </c>
      <c r="P420" s="50" t="n">
        <v>0.0356710045865324</v>
      </c>
      <c r="Q420" s="31" t="n">
        <v>18040</v>
      </c>
      <c r="R420" s="31" t="n">
        <v>20806.7100445771</v>
      </c>
      <c r="S420" s="29" t="s">
        <v>69</v>
      </c>
      <c r="T420" s="29"/>
      <c r="U420" s="29"/>
      <c r="V420" s="48" t="n">
        <f aca="false">IF(S420="m3_año",R420,IF(OR(O420="CG1",O420="CG3",O420="HG2"),T420,R420))</f>
        <v>20806.7100445771</v>
      </c>
      <c r="W420" s="28" t="n">
        <v>365</v>
      </c>
      <c r="X420" s="32"/>
      <c r="Y420" s="28"/>
      <c r="Z420" s="28" t="n">
        <v>8760</v>
      </c>
      <c r="AA420" s="32" t="s">
        <v>1084</v>
      </c>
      <c r="AB420" s="32" t="s">
        <v>1085</v>
      </c>
      <c r="AC420" s="33" t="s">
        <v>72</v>
      </c>
      <c r="AD420" s="33" t="n">
        <f aca="false">VLOOKUP($O420,Parámetros!$B$4:$H$25,3,0)</f>
        <v>46.3856216091623</v>
      </c>
      <c r="AE420" s="33" t="n">
        <f aca="false">VLOOKUP($O420,Parámetros!$B$4:$H$25,4,0)</f>
        <v>1074.85364414012</v>
      </c>
      <c r="AF420" s="33" t="n">
        <f aca="false">VLOOKUP($O420,Parámetros!$B$4:$H$25,5,0)</f>
        <v>5.41099102083891</v>
      </c>
      <c r="AG420" s="33" t="n">
        <f aca="false">VLOOKUP($O420,Parámetros!$B$4:$H$25,6,0)</f>
        <v>1344</v>
      </c>
      <c r="AH420" s="33" t="n">
        <f aca="false">VLOOKUP($O420,Parámetros!$B$4:$H$25,7,0)</f>
        <v>1920000</v>
      </c>
      <c r="AI420" s="2" t="n">
        <v>29509.1627659574</v>
      </c>
      <c r="AJ420" s="2" t="n">
        <v>1.9976E-005</v>
      </c>
      <c r="AK420" s="34" t="n">
        <f aca="false">AD420*V420/1000000000</f>
        <v>0.00096513217905931</v>
      </c>
      <c r="AL420" s="34" t="n">
        <f aca="false">AE420*V420/1000000000</f>
        <v>0.0223641681139805</v>
      </c>
      <c r="AM420" s="34" t="n">
        <f aca="false">AF420*V420/1000000000</f>
        <v>0.000112584921224405</v>
      </c>
      <c r="AN420" s="34" t="n">
        <f aca="false">AG420*V420/1000000000</f>
        <v>0.0279642182999116</v>
      </c>
      <c r="AO420" s="34" t="n">
        <f aca="false">AH420*V420/1000000000</f>
        <v>39.948883285588</v>
      </c>
      <c r="AP420" s="35" t="n">
        <f aca="false">AJ420*AI420*EXP(P420*4)</f>
        <v>0.679880052125845</v>
      </c>
      <c r="AQ420" s="36" t="n">
        <f aca="false">AK420/W420</f>
        <v>2.64419775084742E-006</v>
      </c>
      <c r="AR420" s="37" t="n">
        <f aca="false">AL420/W420</f>
        <v>6.12716934629604E-005</v>
      </c>
      <c r="AS420" s="37" t="n">
        <f aca="false">AM420/W420</f>
        <v>3.08451838970974E-007</v>
      </c>
      <c r="AT420" s="37" t="n">
        <f aca="false">AN420/W420</f>
        <v>7.66142967120866E-005</v>
      </c>
      <c r="AU420" s="37" t="n">
        <f aca="false">AO420/W420</f>
        <v>0.109448995302981</v>
      </c>
      <c r="AV420" s="49" t="n">
        <f aca="false">AP420/W420</f>
        <v>0.00186268507431738</v>
      </c>
      <c r="AW420" s="39" t="n">
        <f aca="false">AK420*1000000</f>
        <v>965.13217905931</v>
      </c>
      <c r="AX420" s="40" t="n">
        <f aca="false">AL420*1000000</f>
        <v>22364.1681139805</v>
      </c>
      <c r="AY420" s="40" t="n">
        <f aca="false">AM420*1000000</f>
        <v>112.584921224405</v>
      </c>
      <c r="AZ420" s="40" t="n">
        <f aca="false">AN420*1000000</f>
        <v>27964.2182999116</v>
      </c>
      <c r="BA420" s="40" t="n">
        <f aca="false">AO420*1000000</f>
        <v>39948883.285588</v>
      </c>
      <c r="BB420" s="41" t="n">
        <f aca="false">AP420*1000000</f>
        <v>679880.052125845</v>
      </c>
      <c r="BC420" s="39" t="n">
        <f aca="false">AQ420*1000000</f>
        <v>2.64419775084742</v>
      </c>
      <c r="BD420" s="40" t="n">
        <f aca="false">AR420*1000000</f>
        <v>61.2716934629604</v>
      </c>
      <c r="BE420" s="40" t="n">
        <f aca="false">AS420*1000000</f>
        <v>0.308451838970974</v>
      </c>
      <c r="BF420" s="40" t="n">
        <f aca="false">AT420*1000000</f>
        <v>76.6142967120866</v>
      </c>
      <c r="BG420" s="40" t="n">
        <f aca="false">AU420*1000000</f>
        <v>109448.995302981</v>
      </c>
      <c r="BH420" s="41" t="n">
        <f aca="false">AV420*1000000</f>
        <v>1862.68507431738</v>
      </c>
      <c r="BI420" s="0" t="n">
        <v>0.1</v>
      </c>
      <c r="BJ420" s="0" t="n">
        <f aca="false">R420*BI420</f>
        <v>2080.67100445771</v>
      </c>
      <c r="BK420" s="0" t="n">
        <v>0.1</v>
      </c>
      <c r="BL420" s="0" t="n">
        <f aca="false">AI420*BK420</f>
        <v>2950.91627659574</v>
      </c>
      <c r="BM420" s="45" t="n">
        <v>17.6498016718255</v>
      </c>
      <c r="BN420" s="45" t="n">
        <v>910.91550745518</v>
      </c>
      <c r="BO420" s="45" t="n">
        <v>5.31099102083891</v>
      </c>
      <c r="BP420" s="45" t="n">
        <v>537.6</v>
      </c>
      <c r="BQ420" s="45" t="n">
        <v>384000</v>
      </c>
      <c r="BR420" s="0" t="n">
        <f aca="false">AJ420*0.1</f>
        <v>1.9976E-006</v>
      </c>
      <c r="BS420" s="0" t="n">
        <f aca="false">((((BJ420/R420)^2)+((BM420/AD420)^2))^(1/2))*AK420</f>
        <v>0.000379704933514864</v>
      </c>
      <c r="BT420" s="0" t="n">
        <f aca="false">((((BJ420/R420)^2)+((BN420/AE420)^2))^(1/2))*AL420</f>
        <v>0.0190846440494742</v>
      </c>
      <c r="BU420" s="0" t="n">
        <f aca="false">((((BJ420/R420)^2)+((BO420/AF420)^2))^(1/2))*AM420</f>
        <v>0.000111076293427283</v>
      </c>
      <c r="BV420" s="0" t="n">
        <f aca="false">((((BJ420/R420)^2)+((BP420/AG420)^2))^(1/2))*AN420</f>
        <v>0.0115299425788366</v>
      </c>
      <c r="BW420" s="0" t="n">
        <f aca="false">((((BJ420/R420)^2)+((BQ420/AH420)^2))^(1/2))*AO420</f>
        <v>8.932841865178</v>
      </c>
      <c r="BX420" s="46" t="n">
        <f aca="false">((((BL420/AI420)^2)+((BR420/AJ420)^2))^(1/2))*AP420</f>
        <v>0.0961495590503296</v>
      </c>
    </row>
    <row r="421" customFormat="false" ht="30" hidden="false" customHeight="true" outlineLevel="0" collapsed="false">
      <c r="A421" s="24" t="n">
        <v>4.62308333333333</v>
      </c>
      <c r="B421" s="24" t="n">
        <v>-74.1232666666667</v>
      </c>
      <c r="C421" s="47" t="n">
        <v>26</v>
      </c>
      <c r="D421" s="47" t="n">
        <v>26</v>
      </c>
      <c r="E421" s="47" t="n">
        <v>1835</v>
      </c>
      <c r="F421" s="27" t="s">
        <v>1086</v>
      </c>
      <c r="G421" s="28" t="s">
        <v>1087</v>
      </c>
      <c r="H421" s="27" t="s">
        <v>1088</v>
      </c>
      <c r="I421" s="28" t="s">
        <v>155</v>
      </c>
      <c r="J421" s="28" t="s">
        <v>76</v>
      </c>
      <c r="K421" s="28" t="n">
        <v>117.22</v>
      </c>
      <c r="L421" s="28"/>
      <c r="M421" s="28" t="n">
        <v>2006</v>
      </c>
      <c r="N421" s="29" t="s">
        <v>67</v>
      </c>
      <c r="O421" s="29" t="s">
        <v>145</v>
      </c>
      <c r="P421" s="30" t="n">
        <v>0.0119278052318739</v>
      </c>
      <c r="Q421" s="31" t="n">
        <v>4291.7</v>
      </c>
      <c r="R421" s="31" t="n">
        <v>4501.42559623485</v>
      </c>
      <c r="S421" s="29" t="s">
        <v>69</v>
      </c>
      <c r="T421" s="29"/>
      <c r="U421" s="29"/>
      <c r="V421" s="48" t="n">
        <f aca="false">IF(S421="m3_año",R421,IF(OR(O421="CG1",O421="CG3",O421="HG2"),T421,R421))</f>
        <v>4501.42559623485</v>
      </c>
      <c r="W421" s="28" t="n">
        <v>365</v>
      </c>
      <c r="X421" s="32"/>
      <c r="Y421" s="28"/>
      <c r="Z421" s="28" t="n">
        <v>8760</v>
      </c>
      <c r="AA421" s="32" t="s">
        <v>1089</v>
      </c>
      <c r="AB421" s="32" t="s">
        <v>531</v>
      </c>
      <c r="AC421" s="33" t="s">
        <v>72</v>
      </c>
      <c r="AD421" s="33" t="n">
        <f aca="false">VLOOKUP($O421,Parámetros!$B$4:$H$25,3,0)</f>
        <v>196.356974196937</v>
      </c>
      <c r="AE421" s="33" t="n">
        <f aca="false">VLOOKUP($O421,Parámetros!$B$4:$H$25,4,0)</f>
        <v>1220.72799074218</v>
      </c>
      <c r="AF421" s="33" t="n">
        <f aca="false">VLOOKUP($O421,Parámetros!$B$4:$H$25,5,0)</f>
        <v>69.6558973259153</v>
      </c>
      <c r="AG421" s="33" t="n">
        <f aca="false">VLOOKUP($O421,Parámetros!$B$4:$H$25,6,0)</f>
        <v>640</v>
      </c>
      <c r="AH421" s="33" t="n">
        <f aca="false">VLOOKUP($O421,Parámetros!$B$4:$H$25,7,0)</f>
        <v>1920000</v>
      </c>
      <c r="AI421" s="2" t="n">
        <v>2.98030327868852</v>
      </c>
      <c r="AJ421" s="2" t="n">
        <v>1.362E-005</v>
      </c>
      <c r="AK421" s="34" t="n">
        <f aca="false">AD421*V421/1000000000</f>
        <v>0.000883886309649318</v>
      </c>
      <c r="AL421" s="34" t="n">
        <f aca="false">AE421*V421/1000000000</f>
        <v>0.00549501622356719</v>
      </c>
      <c r="AM421" s="34" t="n">
        <f aca="false">AF421*V421/1000000000</f>
        <v>0.000313550839151582</v>
      </c>
      <c r="AN421" s="34" t="n">
        <f aca="false">AG421*V421/1000000000</f>
        <v>0.0028809123815903</v>
      </c>
      <c r="AO421" s="34" t="n">
        <f aca="false">AH421*V421/1000000000</f>
        <v>8.64273714477091</v>
      </c>
      <c r="AP421" s="35" t="n">
        <f aca="false">AJ421*AI421*EXP(P421*4)</f>
        <v>4.25753560055941E-005</v>
      </c>
      <c r="AQ421" s="36" t="n">
        <f aca="false">AK421/W421</f>
        <v>2.42160632780635E-006</v>
      </c>
      <c r="AR421" s="37" t="n">
        <f aca="false">AL421/W421</f>
        <v>1.50548389686772E-005</v>
      </c>
      <c r="AS421" s="37" t="n">
        <f aca="false">AM421/W421</f>
        <v>8.59043394935841E-007</v>
      </c>
      <c r="AT421" s="37" t="n">
        <f aca="false">AN421/W421</f>
        <v>7.89291063449398E-006</v>
      </c>
      <c r="AU421" s="37" t="n">
        <f aca="false">AO421/W421</f>
        <v>0.0236787319034819</v>
      </c>
      <c r="AV421" s="49" t="n">
        <f aca="false">AP421/W421</f>
        <v>1.1664481097423E-007</v>
      </c>
      <c r="AW421" s="39" t="n">
        <f aca="false">AK421*1000000</f>
        <v>883.886309649318</v>
      </c>
      <c r="AX421" s="40" t="n">
        <f aca="false">AL421*1000000</f>
        <v>5495.01622356719</v>
      </c>
      <c r="AY421" s="40" t="n">
        <f aca="false">AM421*1000000</f>
        <v>313.550839151582</v>
      </c>
      <c r="AZ421" s="40" t="n">
        <f aca="false">AN421*1000000</f>
        <v>2880.9123815903</v>
      </c>
      <c r="BA421" s="40" t="n">
        <f aca="false">AO421*1000000</f>
        <v>8642737.14477091</v>
      </c>
      <c r="BB421" s="41" t="n">
        <f aca="false">AP421*1000000</f>
        <v>42.5753560055941</v>
      </c>
      <c r="BC421" s="39" t="n">
        <f aca="false">AQ421*1000000</f>
        <v>2.42160632780635</v>
      </c>
      <c r="BD421" s="40" t="n">
        <f aca="false">AR421*1000000</f>
        <v>15.0548389686772</v>
      </c>
      <c r="BE421" s="40" t="n">
        <f aca="false">AS421*1000000</f>
        <v>0.859043394935841</v>
      </c>
      <c r="BF421" s="40" t="n">
        <f aca="false">AT421*1000000</f>
        <v>7.89291063449398</v>
      </c>
      <c r="BG421" s="40" t="n">
        <f aca="false">AU421*1000000</f>
        <v>23678.731903482</v>
      </c>
      <c r="BH421" s="41" t="n">
        <f aca="false">AV421*1000000</f>
        <v>0.11664481097423</v>
      </c>
      <c r="BI421" s="0" t="n">
        <v>0.1</v>
      </c>
      <c r="BJ421" s="0" t="n">
        <f aca="false">R421*BI421</f>
        <v>450.142559623485</v>
      </c>
      <c r="BK421" s="0" t="n">
        <v>0.1</v>
      </c>
      <c r="BL421" s="0" t="n">
        <f aca="false">AI421*BK421</f>
        <v>0.298030327868852</v>
      </c>
      <c r="BM421" s="45" t="n">
        <v>187.562005220738</v>
      </c>
      <c r="BN421" s="45" t="n">
        <v>1012.03746873145</v>
      </c>
      <c r="BO421" s="45" t="n">
        <v>69.5558973259153</v>
      </c>
      <c r="BP421" s="45" t="n">
        <v>256</v>
      </c>
      <c r="BQ421" s="45" t="n">
        <v>384000</v>
      </c>
      <c r="BR421" s="0" t="n">
        <f aca="false">AJ421*0.1</f>
        <v>1.362E-006</v>
      </c>
      <c r="BS421" s="0" t="n">
        <f aca="false">((((BJ421/R421)^2)+((BM421/AD421)^2))^(1/2))*AK421</f>
        <v>0.000848910466432275</v>
      </c>
      <c r="BT421" s="0" t="n">
        <f aca="false">((((BJ421/R421)^2)+((BN421/AE421)^2))^(1/2))*AL421</f>
        <v>0.00458863236181327</v>
      </c>
      <c r="BU421" s="0" t="n">
        <f aca="false">((((BJ421/R421)^2)+((BO421/AF421)^2))^(1/2))*AM421</f>
        <v>0.000314666788037276</v>
      </c>
      <c r="BV421" s="0" t="n">
        <f aca="false">((((BJ421/R421)^2)+((BP421/AG421)^2))^(1/2))*AN421</f>
        <v>0.00118783060474466</v>
      </c>
      <c r="BW421" s="0" t="n">
        <f aca="false">((((BJ421/R421)^2)+((BQ421/AH421)^2))^(1/2))*AO421</f>
        <v>1.93257477673702</v>
      </c>
      <c r="BX421" s="46" t="n">
        <f aca="false">((((BL421/AI421)^2)+((BR421/AJ421)^2))^(1/2))*AP421</f>
        <v>6.0210645885974E-006</v>
      </c>
    </row>
    <row r="422" customFormat="false" ht="30" hidden="false" customHeight="true" outlineLevel="0" collapsed="false">
      <c r="A422" s="24" t="n">
        <v>4.62521706814063</v>
      </c>
      <c r="B422" s="24" t="n">
        <v>-74.1217432366695</v>
      </c>
      <c r="C422" s="47" t="n">
        <v>27</v>
      </c>
      <c r="D422" s="47" t="n">
        <v>27</v>
      </c>
      <c r="E422" s="47" t="n">
        <v>1849</v>
      </c>
      <c r="F422" s="27" t="s">
        <v>1090</v>
      </c>
      <c r="G422" s="28" t="s">
        <v>1091</v>
      </c>
      <c r="H422" s="27" t="s">
        <v>1092</v>
      </c>
      <c r="I422" s="28" t="s">
        <v>155</v>
      </c>
      <c r="J422" s="28" t="s">
        <v>76</v>
      </c>
      <c r="K422" s="55"/>
      <c r="L422" s="55"/>
      <c r="M422" s="28" t="n">
        <v>2007</v>
      </c>
      <c r="N422" s="29" t="s">
        <v>67</v>
      </c>
      <c r="O422" s="29" t="s">
        <v>145</v>
      </c>
      <c r="P422" s="50" t="n">
        <v>0.00842863539816588</v>
      </c>
      <c r="Q422" s="31" t="n">
        <v>931.25</v>
      </c>
      <c r="R422" s="31" t="n">
        <v>963.181927389694</v>
      </c>
      <c r="S422" s="29" t="s">
        <v>69</v>
      </c>
      <c r="T422" s="29"/>
      <c r="U422" s="29"/>
      <c r="V422" s="48" t="n">
        <f aca="false">IF(S422="m3_año",R422,IF(OR(O422="CG1",O422="CG3",O422="HG2"),T422,R422))</f>
        <v>963.181927389694</v>
      </c>
      <c r="W422" s="28" t="n">
        <v>365</v>
      </c>
      <c r="X422" s="32" t="s">
        <v>98</v>
      </c>
      <c r="Y422" s="28"/>
      <c r="Z422" s="28" t="n">
        <v>2920</v>
      </c>
      <c r="AA422" s="32" t="s">
        <v>592</v>
      </c>
      <c r="AB422" s="32" t="s">
        <v>1093</v>
      </c>
      <c r="AC422" s="33" t="s">
        <v>72</v>
      </c>
      <c r="AD422" s="33" t="n">
        <f aca="false">VLOOKUP($O422,Parámetros!$B$4:$H$25,3,0)</f>
        <v>196.356974196937</v>
      </c>
      <c r="AE422" s="33" t="n">
        <f aca="false">VLOOKUP($O422,Parámetros!$B$4:$H$25,4,0)</f>
        <v>1220.72799074218</v>
      </c>
      <c r="AF422" s="33" t="n">
        <f aca="false">VLOOKUP($O422,Parámetros!$B$4:$H$25,5,0)</f>
        <v>69.6558973259153</v>
      </c>
      <c r="AG422" s="33" t="n">
        <f aca="false">VLOOKUP($O422,Parámetros!$B$4:$H$25,6,0)</f>
        <v>640</v>
      </c>
      <c r="AH422" s="33" t="n">
        <f aca="false">VLOOKUP($O422,Parámetros!$B$4:$H$25,7,0)</f>
        <v>1920000</v>
      </c>
      <c r="AI422" s="51" t="n">
        <v>931.25</v>
      </c>
      <c r="AJ422" s="52" t="n">
        <v>8.8E-008</v>
      </c>
      <c r="AK422" s="34" t="n">
        <f aca="false">AD422*V422/1000000000</f>
        <v>0.000189127488863414</v>
      </c>
      <c r="AL422" s="34" t="n">
        <f aca="false">AE422*V422/1000000000</f>
        <v>0.0011757831389416</v>
      </c>
      <c r="AM422" s="34" t="n">
        <f aca="false">AF422*V422/1000000000</f>
        <v>6.70913014404337E-005</v>
      </c>
      <c r="AN422" s="34" t="n">
        <f aca="false">AG422*V422/1000000000</f>
        <v>0.000616436433529404</v>
      </c>
      <c r="AO422" s="34" t="n">
        <f aca="false">AH422*V422/1000000000</f>
        <v>1.84930930058821</v>
      </c>
      <c r="AP422" s="35" t="n">
        <f aca="false">AJ422*AI422*EXP(P422*4)</f>
        <v>8.47600096102931E-005</v>
      </c>
      <c r="AQ422" s="36" t="n">
        <f aca="false">AK422/W422</f>
        <v>5.18157503735381E-007</v>
      </c>
      <c r="AR422" s="37" t="n">
        <f aca="false">AL422/W422</f>
        <v>3.22132366833316E-006</v>
      </c>
      <c r="AS422" s="37" t="n">
        <f aca="false">AM422/W422</f>
        <v>1.83811784768312E-007</v>
      </c>
      <c r="AT422" s="37" t="n">
        <f aca="false">AN422/W422</f>
        <v>1.68886694117645E-006</v>
      </c>
      <c r="AU422" s="37" t="n">
        <f aca="false">AO422/W422</f>
        <v>0.00506660082352935</v>
      </c>
      <c r="AV422" s="49" t="n">
        <f aca="false">AP422/W422</f>
        <v>2.32219204411762E-007</v>
      </c>
      <c r="AW422" s="39" t="n">
        <f aca="false">AK422*1000000</f>
        <v>189.127488863414</v>
      </c>
      <c r="AX422" s="40" t="n">
        <f aca="false">AL422*1000000</f>
        <v>1175.7831389416</v>
      </c>
      <c r="AY422" s="40" t="n">
        <f aca="false">AM422*1000000</f>
        <v>67.0913014404337</v>
      </c>
      <c r="AZ422" s="40" t="n">
        <f aca="false">AN422*1000000</f>
        <v>616.436433529404</v>
      </c>
      <c r="BA422" s="40" t="n">
        <f aca="false">AO422*1000000</f>
        <v>1849309.30058821</v>
      </c>
      <c r="BB422" s="41" t="n">
        <f aca="false">AP422*1000000</f>
        <v>84.7600096102931</v>
      </c>
      <c r="BC422" s="39" t="n">
        <f aca="false">AQ422*1000000</f>
        <v>0.518157503735381</v>
      </c>
      <c r="BD422" s="40" t="n">
        <f aca="false">AR422*1000000</f>
        <v>3.22132366833316</v>
      </c>
      <c r="BE422" s="40" t="n">
        <f aca="false">AS422*1000000</f>
        <v>0.183811784768312</v>
      </c>
      <c r="BF422" s="40" t="n">
        <f aca="false">AT422*1000000</f>
        <v>1.68886694117645</v>
      </c>
      <c r="BG422" s="40" t="n">
        <f aca="false">AU422*1000000</f>
        <v>5066.60082352935</v>
      </c>
      <c r="BH422" s="41" t="n">
        <f aca="false">AV422*1000000</f>
        <v>0.232219204411762</v>
      </c>
      <c r="BI422" s="0" t="n">
        <v>0.1</v>
      </c>
      <c r="BJ422" s="0" t="n">
        <f aca="false">R422*BI422</f>
        <v>96.3181927389694</v>
      </c>
      <c r="BK422" s="0" t="n">
        <v>0.1</v>
      </c>
      <c r="BL422" s="0" t="n">
        <f aca="false">AI422*BK422</f>
        <v>93.125</v>
      </c>
      <c r="BM422" s="45" t="n">
        <v>187.562005220738</v>
      </c>
      <c r="BN422" s="45" t="n">
        <v>1012.03746873145</v>
      </c>
      <c r="BO422" s="45" t="n">
        <v>69.5558973259153</v>
      </c>
      <c r="BP422" s="45" t="n">
        <v>256</v>
      </c>
      <c r="BQ422" s="45" t="n">
        <v>384000</v>
      </c>
      <c r="BR422" s="0" t="n">
        <f aca="false">AJ422*0.1</f>
        <v>8.8E-009</v>
      </c>
      <c r="BS422" s="0" t="n">
        <f aca="false">((((BJ422/R422)^2)+((BM422/AD422)^2))^(1/2))*AK422</f>
        <v>0.000181643615285664</v>
      </c>
      <c r="BT422" s="0" t="n">
        <f aca="false">((((BJ422/R422)^2)+((BN422/AE422)^2))^(1/2))*AL422</f>
        <v>0.000981841789416849</v>
      </c>
      <c r="BU422" s="0" t="n">
        <f aca="false">((((BJ422/R422)^2)+((BO422/AF422)^2))^(1/2))*AM422</f>
        <v>6.73300839717924E-005</v>
      </c>
      <c r="BV422" s="0" t="n">
        <f aca="false">((((BJ422/R422)^2)+((BP422/AG422)^2))^(1/2))*AN422</f>
        <v>0.000254163252692077</v>
      </c>
      <c r="BW422" s="0" t="n">
        <f aca="false">((((BJ422/R422)^2)+((BQ422/AH422)^2))^(1/2))*AO422</f>
        <v>0.413518130753783</v>
      </c>
      <c r="BX422" s="46" t="n">
        <f aca="false">((((BL422/AI422)^2)+((BR422/AJ422)^2))^(1/2))*AP422</f>
        <v>1.1986875513775E-005</v>
      </c>
    </row>
    <row r="423" customFormat="false" ht="30" hidden="false" customHeight="true" outlineLevel="0" collapsed="false">
      <c r="A423" s="24" t="n">
        <v>4.62436962144001</v>
      </c>
      <c r="B423" s="24" t="n">
        <v>-74.1226625249276</v>
      </c>
      <c r="C423" s="47" t="n">
        <v>26</v>
      </c>
      <c r="D423" s="47" t="n">
        <v>27</v>
      </c>
      <c r="E423" s="47" t="n">
        <v>1848</v>
      </c>
      <c r="F423" s="27" t="s">
        <v>1094</v>
      </c>
      <c r="G423" s="28" t="s">
        <v>1095</v>
      </c>
      <c r="H423" s="27" t="s">
        <v>1096</v>
      </c>
      <c r="I423" s="28" t="s">
        <v>155</v>
      </c>
      <c r="J423" s="28" t="s">
        <v>76</v>
      </c>
      <c r="K423" s="28" t="n">
        <v>2134</v>
      </c>
      <c r="L423" s="28"/>
      <c r="M423" s="28" t="n">
        <v>2007</v>
      </c>
      <c r="N423" s="29" t="s">
        <v>67</v>
      </c>
      <c r="O423" s="29" t="s">
        <v>145</v>
      </c>
      <c r="P423" s="50" t="n">
        <v>0.0119278052318739</v>
      </c>
      <c r="Q423" s="31" t="n">
        <v>2328.75</v>
      </c>
      <c r="R423" s="31" t="n">
        <v>2442.55070420391</v>
      </c>
      <c r="S423" s="29" t="s">
        <v>69</v>
      </c>
      <c r="T423" s="29"/>
      <c r="U423" s="29"/>
      <c r="V423" s="48" t="n">
        <f aca="false">IF(S423="m3_año",R423,IF(OR(O423="CG1",O423="CG3",O423="HG2"),T423,R423))</f>
        <v>2442.55070420391</v>
      </c>
      <c r="W423" s="28" t="n">
        <v>365</v>
      </c>
      <c r="X423" s="32"/>
      <c r="Y423" s="28"/>
      <c r="Z423" s="28" t="n">
        <v>8760</v>
      </c>
      <c r="AA423" s="32" t="s">
        <v>1097</v>
      </c>
      <c r="AB423" s="32" t="s">
        <v>311</v>
      </c>
      <c r="AC423" s="33" t="s">
        <v>72</v>
      </c>
      <c r="AD423" s="33" t="n">
        <f aca="false">VLOOKUP($O423,Parámetros!$B$4:$H$25,3,0)</f>
        <v>196.356974196937</v>
      </c>
      <c r="AE423" s="33" t="n">
        <f aca="false">VLOOKUP($O423,Parámetros!$B$4:$H$25,4,0)</f>
        <v>1220.72799074218</v>
      </c>
      <c r="AF423" s="33" t="n">
        <f aca="false">VLOOKUP($O423,Parámetros!$B$4:$H$25,5,0)</f>
        <v>69.6558973259153</v>
      </c>
      <c r="AG423" s="33" t="n">
        <f aca="false">VLOOKUP($O423,Parámetros!$B$4:$H$25,6,0)</f>
        <v>640</v>
      </c>
      <c r="AH423" s="33" t="n">
        <f aca="false">VLOOKUP($O423,Parámetros!$B$4:$H$25,7,0)</f>
        <v>1920000</v>
      </c>
      <c r="AI423" s="2" t="n">
        <v>2.98030327868852</v>
      </c>
      <c r="AJ423" s="2" t="n">
        <v>1.362E-005</v>
      </c>
      <c r="AK423" s="34" t="n">
        <f aca="false">AD423*V423/1000000000</f>
        <v>0.000479611865600077</v>
      </c>
      <c r="AL423" s="34" t="n">
        <f aca="false">AE423*V423/1000000000</f>
        <v>0.00298169001342874</v>
      </c>
      <c r="AM423" s="34" t="n">
        <f aca="false">AF423*V423/1000000000</f>
        <v>0.00017013806106537</v>
      </c>
      <c r="AN423" s="34" t="n">
        <f aca="false">AG423*V423/1000000000</f>
        <v>0.0015632324506905</v>
      </c>
      <c r="AO423" s="34" t="n">
        <f aca="false">AH423*V423/1000000000</f>
        <v>4.68969735207151</v>
      </c>
      <c r="AP423" s="35" t="n">
        <f aca="false">AJ423*AI423*EXP(P423*4)</f>
        <v>4.25753560055941E-005</v>
      </c>
      <c r="AQ423" s="36" t="n">
        <f aca="false">AK423/W423</f>
        <v>1.31400511123309E-006</v>
      </c>
      <c r="AR423" s="37" t="n">
        <f aca="false">AL423/W423</f>
        <v>8.1690137354212E-006</v>
      </c>
      <c r="AS423" s="37" t="n">
        <f aca="false">AM423/W423</f>
        <v>4.66131674151698E-007</v>
      </c>
      <c r="AT423" s="37" t="n">
        <f aca="false">AN423/W423</f>
        <v>4.28282863202877E-006</v>
      </c>
      <c r="AU423" s="37" t="n">
        <f aca="false">AO423/W423</f>
        <v>0.0128484858960863</v>
      </c>
      <c r="AV423" s="49" t="n">
        <f aca="false">AP423/W423</f>
        <v>1.1664481097423E-007</v>
      </c>
      <c r="AW423" s="39" t="n">
        <f aca="false">AK423*1000000</f>
        <v>479.611865600077</v>
      </c>
      <c r="AX423" s="40" t="n">
        <f aca="false">AL423*1000000</f>
        <v>2981.69001342874</v>
      </c>
      <c r="AY423" s="40" t="n">
        <f aca="false">AM423*1000000</f>
        <v>170.13806106537</v>
      </c>
      <c r="AZ423" s="40" t="n">
        <f aca="false">AN423*1000000</f>
        <v>1563.2324506905</v>
      </c>
      <c r="BA423" s="40" t="n">
        <f aca="false">AO423*1000000</f>
        <v>4689697.35207151</v>
      </c>
      <c r="BB423" s="41" t="n">
        <f aca="false">AP423*1000000</f>
        <v>42.5753560055941</v>
      </c>
      <c r="BC423" s="39" t="n">
        <f aca="false">AQ423*1000000</f>
        <v>1.31400511123309</v>
      </c>
      <c r="BD423" s="40" t="n">
        <f aca="false">AR423*1000000</f>
        <v>8.16901373542119</v>
      </c>
      <c r="BE423" s="40" t="n">
        <f aca="false">AS423*1000000</f>
        <v>0.466131674151698</v>
      </c>
      <c r="BF423" s="40" t="n">
        <f aca="false">AT423*1000000</f>
        <v>4.28282863202877</v>
      </c>
      <c r="BG423" s="40" t="n">
        <f aca="false">AU423*1000000</f>
        <v>12848.4858960863</v>
      </c>
      <c r="BH423" s="41" t="n">
        <f aca="false">AV423*1000000</f>
        <v>0.11664481097423</v>
      </c>
      <c r="BI423" s="0" t="n">
        <v>0.1</v>
      </c>
      <c r="BJ423" s="0" t="n">
        <f aca="false">R423*BI423</f>
        <v>244.255070420391</v>
      </c>
      <c r="BK423" s="0" t="n">
        <v>0.1</v>
      </c>
      <c r="BL423" s="0" t="n">
        <f aca="false">AI423*BK423</f>
        <v>0.298030327868852</v>
      </c>
      <c r="BM423" s="45" t="n">
        <v>187.562005220738</v>
      </c>
      <c r="BN423" s="45" t="n">
        <v>1012.03746873145</v>
      </c>
      <c r="BO423" s="45" t="n">
        <v>69.5558973259153</v>
      </c>
      <c r="BP423" s="45" t="n">
        <v>256</v>
      </c>
      <c r="BQ423" s="45" t="n">
        <v>384000</v>
      </c>
      <c r="BR423" s="0" t="n">
        <f aca="false">AJ423*0.1</f>
        <v>1.362E-006</v>
      </c>
      <c r="BS423" s="0" t="n">
        <f aca="false">((((BJ423/R423)^2)+((BM423/AD423)^2))^(1/2))*AK423</f>
        <v>0.000460633373419429</v>
      </c>
      <c r="BT423" s="0" t="n">
        <f aca="false">((((BJ423/R423)^2)+((BN423/AE423)^2))^(1/2))*AL423</f>
        <v>0.00248987059034245</v>
      </c>
      <c r="BU423" s="0" t="n">
        <f aca="false">((((BJ423/R423)^2)+((BO423/AF423)^2))^(1/2))*AM423</f>
        <v>0.00017074359406338</v>
      </c>
      <c r="BV423" s="0" t="n">
        <f aca="false">((((BJ423/R423)^2)+((BP423/AG423)^2))^(1/2))*AN423</f>
        <v>0.000644537251159009</v>
      </c>
      <c r="BW423" s="0" t="n">
        <f aca="false">((((BJ423/R423)^2)+((BQ423/AH423)^2))^(1/2))*AO423</f>
        <v>1.04864820731327</v>
      </c>
      <c r="BX423" s="46" t="n">
        <f aca="false">((((BL423/AI423)^2)+((BR423/AJ423)^2))^(1/2))*AP423</f>
        <v>6.0210645885974E-006</v>
      </c>
    </row>
    <row r="424" customFormat="false" ht="30" hidden="false" customHeight="true" outlineLevel="0" collapsed="false">
      <c r="A424" s="24" t="n">
        <v>4.6247909166792</v>
      </c>
      <c r="B424" s="24" t="n">
        <v>-74.1226322803012</v>
      </c>
      <c r="C424" s="47" t="n">
        <v>26</v>
      </c>
      <c r="D424" s="47" t="n">
        <v>27</v>
      </c>
      <c r="E424" s="47" t="n">
        <v>1848</v>
      </c>
      <c r="F424" s="27" t="s">
        <v>1098</v>
      </c>
      <c r="G424" s="28" t="s">
        <v>1099</v>
      </c>
      <c r="H424" s="27" t="s">
        <v>1100</v>
      </c>
      <c r="I424" s="28" t="s">
        <v>155</v>
      </c>
      <c r="J424" s="28" t="s">
        <v>76</v>
      </c>
      <c r="K424" s="55"/>
      <c r="L424" s="55"/>
      <c r="M424" s="28" t="n">
        <v>2004</v>
      </c>
      <c r="N424" s="29" t="s">
        <v>84</v>
      </c>
      <c r="O424" s="29" t="s">
        <v>85</v>
      </c>
      <c r="P424" s="30" t="n">
        <v>-0.015549305289661</v>
      </c>
      <c r="Q424" s="31" t="n">
        <v>12375</v>
      </c>
      <c r="R424" s="31" t="n">
        <v>11628.7570609266</v>
      </c>
      <c r="S424" s="29" t="s">
        <v>86</v>
      </c>
      <c r="T424" s="29" t="n">
        <f aca="false">((R424*Parámetros!$D$30)/1000)/Parámetros!$D$29</f>
        <v>9529.80764815652</v>
      </c>
      <c r="U424" s="29" t="s">
        <v>69</v>
      </c>
      <c r="V424" s="48" t="n">
        <f aca="false">IF(S424="m3_año",R424,IF(OR(O424="CG1",O424="CG3",O424="HG2"),T424,R424))</f>
        <v>11628.7570609266</v>
      </c>
      <c r="W424" s="28" t="n">
        <v>365</v>
      </c>
      <c r="X424" s="32"/>
      <c r="Y424" s="28"/>
      <c r="Z424" s="28" t="n">
        <v>8760</v>
      </c>
      <c r="AA424" s="32" t="s">
        <v>1101</v>
      </c>
      <c r="AB424" s="32" t="s">
        <v>311</v>
      </c>
      <c r="AC424" s="33" t="s">
        <v>246</v>
      </c>
      <c r="AD424" s="33" t="n">
        <f aca="false">VLOOKUP($O424,Parámetros!$B$4:$H$25,3,0)</f>
        <v>12.7152226842523</v>
      </c>
      <c r="AE424" s="33" t="n">
        <f aca="false">VLOOKUP($O424,Parámetros!$B$4:$H$25,4,0)</f>
        <v>4.56382485732941</v>
      </c>
      <c r="AF424" s="33" t="n">
        <f aca="false">VLOOKUP($O424,Parámetros!$B$4:$H$25,5,0)</f>
        <v>12.0799261022882</v>
      </c>
      <c r="AG424" s="33" t="n">
        <f aca="false">VLOOKUP($O424,Parámetros!$B$4:$H$25,6,0)</f>
        <v>6.25</v>
      </c>
      <c r="AH424" s="33" t="n">
        <f aca="false">VLOOKUP($O424,Parámetros!$B$4:$H$25,7,0)</f>
        <v>2343</v>
      </c>
      <c r="AI424" s="2" t="n">
        <v>26143.9814814815</v>
      </c>
      <c r="AJ424" s="2" t="n">
        <v>3E-008</v>
      </c>
      <c r="AK424" s="34" t="n">
        <f aca="false">AD424*V424/1000000000</f>
        <v>0.000147862235570753</v>
      </c>
      <c r="AL424" s="34" t="n">
        <f aca="false">AE424*V424/1000000000</f>
        <v>5.30716105345017E-005</v>
      </c>
      <c r="AM424" s="34" t="n">
        <f aca="false">AF424*V424/1000000000</f>
        <v>0.000140474525957455</v>
      </c>
      <c r="AN424" s="34" t="n">
        <f aca="false">AG424*V424/1000000000</f>
        <v>7.26797316307913E-005</v>
      </c>
      <c r="AO424" s="34" t="n">
        <f aca="false">AH424*V424/1000000000</f>
        <v>0.027246177793751</v>
      </c>
      <c r="AP424" s="35" t="n">
        <f aca="false">AJ424*AI424*EXP(P424*4)</f>
        <v>0.000737023052735785</v>
      </c>
      <c r="AQ424" s="36" t="n">
        <f aca="false">AK424/W424</f>
        <v>4.05102015262337E-007</v>
      </c>
      <c r="AR424" s="37" t="n">
        <f aca="false">AL424/W424</f>
        <v>1.45401672697265E-007</v>
      </c>
      <c r="AS424" s="37" t="n">
        <f aca="false">AM424/W424</f>
        <v>3.84861714951933E-007</v>
      </c>
      <c r="AT424" s="37" t="n">
        <f aca="false">AN424/W424</f>
        <v>1.99122552413127E-007</v>
      </c>
      <c r="AU424" s="37" t="n">
        <f aca="false">AO424/W424</f>
        <v>7.46470624486329E-005</v>
      </c>
      <c r="AV424" s="49" t="n">
        <f aca="false">AP424/W424</f>
        <v>2.01924124037201E-006</v>
      </c>
      <c r="AW424" s="39" t="n">
        <f aca="false">AK424*1000000</f>
        <v>147.862235570753</v>
      </c>
      <c r="AX424" s="40" t="n">
        <f aca="false">AL424*1000000</f>
        <v>53.0716105345017</v>
      </c>
      <c r="AY424" s="40" t="n">
        <f aca="false">AM424*1000000</f>
        <v>140.474525957455</v>
      </c>
      <c r="AZ424" s="40" t="n">
        <f aca="false">AN424*1000000</f>
        <v>72.6797316307913</v>
      </c>
      <c r="BA424" s="40" t="n">
        <f aca="false">AO424*1000000</f>
        <v>27246.177793751</v>
      </c>
      <c r="BB424" s="41" t="n">
        <f aca="false">AP424*1000000</f>
        <v>737.023052735785</v>
      </c>
      <c r="BC424" s="39" t="n">
        <f aca="false">AQ424*1000000</f>
        <v>0.405102015262337</v>
      </c>
      <c r="BD424" s="40" t="n">
        <f aca="false">AR424*1000000</f>
        <v>0.145401672697265</v>
      </c>
      <c r="BE424" s="40" t="n">
        <f aca="false">AS424*1000000</f>
        <v>0.384861714951933</v>
      </c>
      <c r="BF424" s="40" t="n">
        <f aca="false">AT424*1000000</f>
        <v>0.199122552413127</v>
      </c>
      <c r="BG424" s="40" t="n">
        <f aca="false">AU424*1000000</f>
        <v>74.6470624486329</v>
      </c>
      <c r="BH424" s="41" t="n">
        <f aca="false">AV424*1000000</f>
        <v>2.01924124037201</v>
      </c>
      <c r="BI424" s="0" t="n">
        <v>0.1</v>
      </c>
      <c r="BJ424" s="0" t="n">
        <f aca="false">R424*BI424</f>
        <v>1162.87570609266</v>
      </c>
      <c r="BK424" s="0" t="n">
        <v>0.1</v>
      </c>
      <c r="BL424" s="0" t="n">
        <f aca="false">AI424*BK424</f>
        <v>2614.39814814815</v>
      </c>
      <c r="BM424" s="45" t="n">
        <v>8.79744109323615</v>
      </c>
      <c r="BN424" s="45" t="n">
        <v>3.62683450723467</v>
      </c>
      <c r="BO424" s="45" t="n">
        <v>10.0538529184284</v>
      </c>
      <c r="BP424" s="45" t="n">
        <v>12.5</v>
      </c>
      <c r="BQ424" s="45" t="n">
        <v>2343</v>
      </c>
      <c r="BR424" s="0" t="n">
        <f aca="false">AJ424*0.1</f>
        <v>3E-009</v>
      </c>
      <c r="BS424" s="0" t="n">
        <f aca="false">((((BJ424/R424)^2)+((BM424/AD424)^2))^(1/2))*AK424</f>
        <v>0.000103366332373159</v>
      </c>
      <c r="BT424" s="0" t="n">
        <f aca="false">((((BJ424/R424)^2)+((BN424/AE424)^2))^(1/2))*AL424</f>
        <v>4.25081790505072E-005</v>
      </c>
      <c r="BU424" s="0" t="n">
        <f aca="false">((((BJ424/R424)^2)+((BO424/AF424)^2))^(1/2))*AM424</f>
        <v>0.000117754705304913</v>
      </c>
      <c r="BV424" s="0" t="n">
        <f aca="false">((((BJ424/R424)^2)+((BP424/AG424)^2))^(1/2))*AN424</f>
        <v>0.00014554104917031</v>
      </c>
      <c r="BW424" s="0" t="n">
        <f aca="false">((((BJ424/R424)^2)+((BQ424/AH424)^2))^(1/2))*AO424</f>
        <v>0.0273820697978144</v>
      </c>
      <c r="BX424" s="46" t="n">
        <f aca="false">((((BL424/AI424)^2)+((BR424/AJ424)^2))^(1/2))*AP424</f>
        <v>0.000104230799696057</v>
      </c>
    </row>
    <row r="425" customFormat="false" ht="45" hidden="false" customHeight="true" outlineLevel="0" collapsed="false">
      <c r="A425" s="24" t="n">
        <v>4.63098078668308</v>
      </c>
      <c r="B425" s="24" t="n">
        <v>-74.1206727894332</v>
      </c>
      <c r="C425" s="47" t="n">
        <v>27</v>
      </c>
      <c r="D425" s="47" t="n">
        <v>27</v>
      </c>
      <c r="E425" s="47" t="n">
        <v>1849</v>
      </c>
      <c r="F425" s="27" t="s">
        <v>1102</v>
      </c>
      <c r="G425" s="28" t="s">
        <v>1103</v>
      </c>
      <c r="H425" s="27" t="s">
        <v>1104</v>
      </c>
      <c r="I425" s="28" t="s">
        <v>155</v>
      </c>
      <c r="J425" s="28" t="s">
        <v>76</v>
      </c>
      <c r="K425" s="28" t="n">
        <v>35.16</v>
      </c>
      <c r="L425" s="28"/>
      <c r="M425" s="28" t="n">
        <v>1992</v>
      </c>
      <c r="N425" s="29" t="s">
        <v>77</v>
      </c>
      <c r="O425" s="29" t="s">
        <v>77</v>
      </c>
      <c r="P425" s="56" t="n">
        <v>0.00426891489573758</v>
      </c>
      <c r="Q425" s="31" t="n">
        <v>4.1734489154711</v>
      </c>
      <c r="R425" s="31" t="n">
        <v>4.24532522972054</v>
      </c>
      <c r="S425" s="29" t="s">
        <v>69</v>
      </c>
      <c r="T425" s="29"/>
      <c r="U425" s="29"/>
      <c r="V425" s="48" t="n">
        <f aca="false">IF(S425="m3_año",R425,IF(OR(O425="CG1",O425="CG3",O425="HG2"),T425,R425))</f>
        <v>4.24532522972054</v>
      </c>
      <c r="W425" s="28" t="n">
        <v>365</v>
      </c>
      <c r="X425" s="32" t="s">
        <v>98</v>
      </c>
      <c r="Y425" s="28"/>
      <c r="Z425" s="28" t="n">
        <v>2920</v>
      </c>
      <c r="AA425" s="32" t="s">
        <v>1105</v>
      </c>
      <c r="AB425" s="32" t="s">
        <v>311</v>
      </c>
      <c r="AC425" s="33" t="s">
        <v>72</v>
      </c>
      <c r="AD425" s="33" t="n">
        <f aca="false">VLOOKUP($O425,Parámetros!$B$4:$H$25,3,0)</f>
        <v>24000</v>
      </c>
      <c r="AE425" s="33" t="n">
        <f aca="false">VLOOKUP($O425,Parámetros!$B$4:$H$25,4,0)</f>
        <v>2261000</v>
      </c>
      <c r="AF425" s="33" t="n">
        <f aca="false">VLOOKUP($O425,Parámetros!$B$4:$H$25,5,0)</f>
        <v>1200</v>
      </c>
      <c r="AG425" s="33" t="n">
        <f aca="false">VLOOKUP($O425,Parámetros!$B$4:$H$25,6,0)</f>
        <v>381000</v>
      </c>
      <c r="AH425" s="33" t="n">
        <f aca="false">VLOOKUP($O425,Parámetros!$B$4:$H$25,7,0)</f>
        <v>1500000000</v>
      </c>
      <c r="AI425" s="2" t="n">
        <v>2.98030327868852</v>
      </c>
      <c r="AJ425" s="2" t="n">
        <v>1.362E-005</v>
      </c>
      <c r="AK425" s="34" t="n">
        <f aca="false">AD425*V425/1000000000</f>
        <v>0.000101887805513293</v>
      </c>
      <c r="AL425" s="34" t="n">
        <f aca="false">AE425*V425/1000000000</f>
        <v>0.00959868034439814</v>
      </c>
      <c r="AM425" s="34" t="n">
        <f aca="false">AF425*V425/1000000000</f>
        <v>5.09439027566465E-006</v>
      </c>
      <c r="AN425" s="34" t="n">
        <f aca="false">AG425*V425/1000000000</f>
        <v>0.00161746891252353</v>
      </c>
      <c r="AO425" s="34" t="n">
        <f aca="false">AH425*V425/1000000000</f>
        <v>6.36798784458081</v>
      </c>
      <c r="AP425" s="35" t="n">
        <f aca="false">AJ425*AI425*EXP(P425*4)</f>
        <v>4.12908128890735E-005</v>
      </c>
      <c r="AQ425" s="36" t="n">
        <f aca="false">AK425/W425</f>
        <v>2.79144672639159E-007</v>
      </c>
      <c r="AR425" s="37" t="n">
        <f aca="false">AL425/W425</f>
        <v>2.62977543682141E-005</v>
      </c>
      <c r="AS425" s="37" t="n">
        <f aca="false">AM425/W425</f>
        <v>1.39572336319579E-008</v>
      </c>
      <c r="AT425" s="37" t="n">
        <f aca="false">AN425/W425</f>
        <v>4.43142167814665E-006</v>
      </c>
      <c r="AU425" s="37" t="n">
        <f aca="false">AO425/W425</f>
        <v>0.0174465420399474</v>
      </c>
      <c r="AV425" s="49" t="n">
        <f aca="false">AP425/W425</f>
        <v>1.13125514764585E-007</v>
      </c>
      <c r="AW425" s="39" t="n">
        <f aca="false">AK425*1000000</f>
        <v>101.887805513293</v>
      </c>
      <c r="AX425" s="40" t="n">
        <f aca="false">AL425*1000000</f>
        <v>9598.68034439814</v>
      </c>
      <c r="AY425" s="40" t="n">
        <f aca="false">AM425*1000000</f>
        <v>5.09439027566465</v>
      </c>
      <c r="AZ425" s="40" t="n">
        <f aca="false">AN425*1000000</f>
        <v>1617.46891252353</v>
      </c>
      <c r="BA425" s="40" t="n">
        <f aca="false">AO425*1000000</f>
        <v>6367987.84458081</v>
      </c>
      <c r="BB425" s="41" t="n">
        <f aca="false">AP425*1000000</f>
        <v>41.2908128890735</v>
      </c>
      <c r="BC425" s="39" t="n">
        <f aca="false">AQ425*1000000</f>
        <v>0.279144672639159</v>
      </c>
      <c r="BD425" s="40" t="n">
        <f aca="false">AR425*1000000</f>
        <v>26.2977543682141</v>
      </c>
      <c r="BE425" s="40" t="n">
        <f aca="false">AS425*1000000</f>
        <v>0.0139572336319579</v>
      </c>
      <c r="BF425" s="40" t="n">
        <f aca="false">AT425*1000000</f>
        <v>4.43142167814665</v>
      </c>
      <c r="BG425" s="40" t="n">
        <f aca="false">AU425*1000000</f>
        <v>17446.5420399474</v>
      </c>
      <c r="BH425" s="41" t="n">
        <f aca="false">AV425*1000000</f>
        <v>0.113125514764585</v>
      </c>
      <c r="BI425" s="0" t="n">
        <v>0.1</v>
      </c>
      <c r="BJ425" s="0" t="n">
        <f aca="false">R425*BI425</f>
        <v>0.424532522972054</v>
      </c>
      <c r="BK425" s="0" t="n">
        <v>0.1</v>
      </c>
      <c r="BL425" s="0" t="n">
        <f aca="false">AI425*BK425</f>
        <v>0.298030327868852</v>
      </c>
      <c r="BM425" s="45" t="n">
        <v>0</v>
      </c>
      <c r="BN425" s="45" t="n">
        <v>0</v>
      </c>
      <c r="BO425" s="45" t="n">
        <v>0</v>
      </c>
      <c r="BP425" s="45" t="n">
        <v>0</v>
      </c>
      <c r="BQ425" s="45" t="n">
        <v>0</v>
      </c>
      <c r="BR425" s="0" t="n">
        <f aca="false">AJ425*0.1</f>
        <v>1.362E-006</v>
      </c>
      <c r="BS425" s="0" t="n">
        <f aca="false">((((BJ425/R425)^2)+((BM425/AD425)^2))^(1/2))*AK425</f>
        <v>1.01887805513293E-005</v>
      </c>
      <c r="BT425" s="0" t="n">
        <f aca="false">((((BJ425/R425)^2)+((BN425/AE425)^2))^(1/2))*AL425</f>
        <v>0.000959868034439814</v>
      </c>
      <c r="BU425" s="0" t="n">
        <f aca="false">((((BJ425/R425)^2)+((BO425/AF425)^2))^(1/2))*AM425</f>
        <v>5.09439027566465E-007</v>
      </c>
      <c r="BV425" s="0" t="n">
        <f aca="false">((((BJ425/R425)^2)+((BP425/AG425)^2))^(1/2))*AN425</f>
        <v>0.000161746891252353</v>
      </c>
      <c r="BW425" s="0" t="n">
        <f aca="false">((((BJ425/R425)^2)+((BQ425/AH425)^2))^(1/2))*AO425</f>
        <v>0.636798784458081</v>
      </c>
      <c r="BX425" s="46" t="n">
        <f aca="false">((((BL425/AI425)^2)+((BR425/AJ425)^2))^(1/2))*AP425</f>
        <v>5.83940275891375E-006</v>
      </c>
    </row>
    <row r="426" customFormat="false" ht="45" hidden="false" customHeight="true" outlineLevel="0" collapsed="false">
      <c r="A426" s="24" t="n">
        <v>4.62340023949742</v>
      </c>
      <c r="B426" s="24" t="n">
        <v>-74.1217003132568</v>
      </c>
      <c r="C426" s="47" t="n">
        <v>27</v>
      </c>
      <c r="D426" s="47" t="n">
        <v>27</v>
      </c>
      <c r="E426" s="47" t="n">
        <v>1849</v>
      </c>
      <c r="F426" s="27" t="s">
        <v>1106</v>
      </c>
      <c r="G426" s="28" t="s">
        <v>1107</v>
      </c>
      <c r="H426" s="27" t="s">
        <v>1108</v>
      </c>
      <c r="I426" s="28" t="s">
        <v>155</v>
      </c>
      <c r="J426" s="28" t="s">
        <v>76</v>
      </c>
      <c r="K426" s="28" t="n">
        <v>1355.02</v>
      </c>
      <c r="L426" s="28"/>
      <c r="M426" s="28" t="n">
        <v>2007</v>
      </c>
      <c r="N426" s="29" t="s">
        <v>124</v>
      </c>
      <c r="O426" s="29" t="s">
        <v>645</v>
      </c>
      <c r="P426" s="56" t="n">
        <v>0.00426891489573758</v>
      </c>
      <c r="Q426" s="31" t="n">
        <v>0.386115001703449</v>
      </c>
      <c r="R426" s="31" t="n">
        <v>0.392764783157819</v>
      </c>
      <c r="S426" s="4" t="s">
        <v>69</v>
      </c>
      <c r="T426" s="4"/>
      <c r="U426" s="4"/>
      <c r="V426" s="48" t="n">
        <f aca="false">IF(S426="m3_año",R426,IF(OR(O426="CG1",O426="CG3",O426="HG2"),T426,R426))</f>
        <v>0.392764783157819</v>
      </c>
      <c r="W426" s="28" t="n">
        <v>365</v>
      </c>
      <c r="X426" s="32" t="s">
        <v>98</v>
      </c>
      <c r="Y426" s="28"/>
      <c r="Z426" s="28" t="n">
        <v>2920</v>
      </c>
      <c r="AA426" s="32" t="s">
        <v>1109</v>
      </c>
      <c r="AB426" s="32" t="s">
        <v>311</v>
      </c>
      <c r="AC426" s="33" t="s">
        <v>72</v>
      </c>
      <c r="AD426" s="33" t="n">
        <f aca="false">VLOOKUP($O426,Parámetros!$B$4:$H$25,3,0)</f>
        <v>476000</v>
      </c>
      <c r="AE426" s="33" t="n">
        <f aca="false">VLOOKUP($O426,Parámetros!$B$4:$H$25,4,0)</f>
        <v>2142000</v>
      </c>
      <c r="AF426" s="33" t="n">
        <f aca="false">VLOOKUP($O426,Parámetros!$B$4:$H$25,5,0)</f>
        <v>1704000</v>
      </c>
      <c r="AG426" s="33" t="n">
        <f aca="false">VLOOKUP($O426,Parámetros!$B$4:$H$25,6,0)</f>
        <v>595000</v>
      </c>
      <c r="AH426" s="33" t="n">
        <f aca="false">VLOOKUP($O426,Parámetros!$B$4:$H$25,7,0)</f>
        <v>2676000000</v>
      </c>
      <c r="AI426" s="2" t="n">
        <v>8608.38414634146</v>
      </c>
      <c r="AJ426" s="2" t="n">
        <v>1.0442E-008</v>
      </c>
      <c r="AK426" s="34" t="n">
        <f aca="false">AD426*V426/1000000000</f>
        <v>0.000186956036783122</v>
      </c>
      <c r="AL426" s="34" t="n">
        <f aca="false">AE426*V426/1000000000</f>
        <v>0.000841302165524048</v>
      </c>
      <c r="AM426" s="34" t="n">
        <f aca="false">AF426*V426/1000000000</f>
        <v>0.000669271190500924</v>
      </c>
      <c r="AN426" s="34" t="n">
        <f aca="false">AG426*V426/1000000000</f>
        <v>0.000233695045978902</v>
      </c>
      <c r="AO426" s="34" t="n">
        <f aca="false">AH426*V426/1000000000</f>
        <v>1.05103855973032</v>
      </c>
      <c r="AP426" s="35" t="n">
        <f aca="false">AJ426*AI426*EXP(P426*4)</f>
        <v>9.14368366124371E-005</v>
      </c>
      <c r="AQ426" s="36" t="n">
        <f aca="false">AK426/W426</f>
        <v>5.12208319953759E-007</v>
      </c>
      <c r="AR426" s="37" t="n">
        <f aca="false">AL426/W426</f>
        <v>2.30493743979191E-006</v>
      </c>
      <c r="AS426" s="37" t="n">
        <f aca="false">AM426/W426</f>
        <v>1.83361970000253E-006</v>
      </c>
      <c r="AT426" s="37" t="n">
        <f aca="false">AN426/W426</f>
        <v>6.40260399942198E-007</v>
      </c>
      <c r="AU426" s="37" t="n">
        <f aca="false">AO426/W426</f>
        <v>0.0028795576978913</v>
      </c>
      <c r="AV426" s="49" t="n">
        <f aca="false">AP426/W426</f>
        <v>2.50511881129965E-007</v>
      </c>
      <c r="AW426" s="39" t="n">
        <f aca="false">AK426*1000000</f>
        <v>186.956036783122</v>
      </c>
      <c r="AX426" s="40" t="n">
        <f aca="false">AL426*1000000</f>
        <v>841.302165524048</v>
      </c>
      <c r="AY426" s="40" t="n">
        <f aca="false">AM426*1000000</f>
        <v>669.271190500924</v>
      </c>
      <c r="AZ426" s="40" t="n">
        <f aca="false">AN426*1000000</f>
        <v>233.695045978902</v>
      </c>
      <c r="BA426" s="40" t="n">
        <f aca="false">AO426*1000000</f>
        <v>1051038.55973032</v>
      </c>
      <c r="BB426" s="41" t="n">
        <f aca="false">AP426*1000000</f>
        <v>91.4368366124372</v>
      </c>
      <c r="BC426" s="39" t="n">
        <f aca="false">AQ426*1000000</f>
        <v>0.512208319953759</v>
      </c>
      <c r="BD426" s="40" t="n">
        <f aca="false">AR426*1000000</f>
        <v>2.30493743979191</v>
      </c>
      <c r="BE426" s="40" t="n">
        <f aca="false">AS426*1000000</f>
        <v>1.83361970000253</v>
      </c>
      <c r="BF426" s="40" t="n">
        <f aca="false">AT426*1000000</f>
        <v>0.640260399942198</v>
      </c>
      <c r="BG426" s="40" t="n">
        <f aca="false">AU426*1000000</f>
        <v>2879.5576978913</v>
      </c>
      <c r="BH426" s="41" t="n">
        <f aca="false">AV426*1000000</f>
        <v>0.250511881129965</v>
      </c>
      <c r="BI426" s="0" t="n">
        <v>0.1</v>
      </c>
      <c r="BJ426" s="0" t="n">
        <f aca="false">R426*BI426</f>
        <v>0.0392764783157819</v>
      </c>
      <c r="BK426" s="0" t="n">
        <v>0.1</v>
      </c>
      <c r="BL426" s="0" t="n">
        <f aca="false">AI426*BK426</f>
        <v>860.838414634146</v>
      </c>
      <c r="BM426" s="45" t="n">
        <v>190400</v>
      </c>
      <c r="BN426" s="45" t="n">
        <v>428400</v>
      </c>
      <c r="BO426" s="45" t="n">
        <v>340800</v>
      </c>
      <c r="BP426" s="45" t="n">
        <v>119000</v>
      </c>
      <c r="BQ426" s="45" t="n">
        <v>1070400000</v>
      </c>
      <c r="BR426" s="0" t="n">
        <f aca="false">AJ426*0.1</f>
        <v>1.0442E-009</v>
      </c>
      <c r="BS426" s="0" t="n">
        <f aca="false">((((BJ426/R426)^2)+((BM426/AD426)^2))^(1/2))*AK426</f>
        <v>7.70839487003672E-005</v>
      </c>
      <c r="BT426" s="0" t="n">
        <f aca="false">((((BJ426/R426)^2)+((BN426/AE426)^2))^(1/2))*AL426</f>
        <v>0.000188120883172955</v>
      </c>
      <c r="BU426" s="0" t="n">
        <f aca="false">((((BJ426/R426)^2)+((BO426/AF426)^2))^(1/2))*AM426</f>
        <v>0.000149653587734228</v>
      </c>
      <c r="BV426" s="0" t="n">
        <f aca="false">((((BJ426/R426)^2)+((BP426/AG426)^2))^(1/2))*AN426</f>
        <v>5.22558008813765E-005</v>
      </c>
      <c r="BW426" s="0" t="n">
        <f aca="false">((((BJ426/R426)^2)+((BQ426/AH426)^2))^(1/2))*AO426</f>
        <v>0.433354299836518</v>
      </c>
      <c r="BX426" s="46" t="n">
        <f aca="false">((((BL426/AI426)^2)+((BR426/AJ426)^2))^(1/2))*AP426</f>
        <v>1.29311214437801E-005</v>
      </c>
    </row>
    <row r="427" customFormat="false" ht="15" hidden="false" customHeight="true" outlineLevel="0" collapsed="false">
      <c r="A427" s="24" t="n">
        <v>4.69730555555556</v>
      </c>
      <c r="B427" s="24" t="n">
        <v>-74.1237222222222</v>
      </c>
      <c r="C427" s="47" t="n">
        <v>26</v>
      </c>
      <c r="D427" s="47" t="n">
        <v>35</v>
      </c>
      <c r="E427" s="47" t="n">
        <v>1955</v>
      </c>
      <c r="F427" s="27" t="s">
        <v>1110</v>
      </c>
      <c r="G427" s="28" t="s">
        <v>1111</v>
      </c>
      <c r="H427" s="27" t="s">
        <v>1112</v>
      </c>
      <c r="I427" s="28" t="s">
        <v>727</v>
      </c>
      <c r="J427" s="28" t="s">
        <v>76</v>
      </c>
      <c r="K427" s="55"/>
      <c r="L427" s="55"/>
      <c r="M427" s="28" t="n">
        <v>2005</v>
      </c>
      <c r="N427" s="29" t="s">
        <v>77</v>
      </c>
      <c r="O427" s="29" t="s">
        <v>77</v>
      </c>
      <c r="P427" s="30" t="n">
        <v>-0.0720228740272761</v>
      </c>
      <c r="Q427" s="31" t="n">
        <v>0.0831095923846717</v>
      </c>
      <c r="R427" s="31" t="n">
        <v>0.0623066792371384</v>
      </c>
      <c r="S427" s="29" t="s">
        <v>69</v>
      </c>
      <c r="T427" s="29"/>
      <c r="U427" s="29"/>
      <c r="V427" s="48" t="n">
        <f aca="false">IF(S427="m3_año",R427,IF(OR(O427="CG1",O427="CG3",O427="HG2"),T427,R427))</f>
        <v>0.0623066792371384</v>
      </c>
      <c r="W427" s="28" t="n">
        <v>365</v>
      </c>
      <c r="X427" s="32"/>
      <c r="Y427" s="28"/>
      <c r="Z427" s="28" t="n">
        <v>8760</v>
      </c>
      <c r="AA427" s="32" t="s">
        <v>1113</v>
      </c>
      <c r="AB427" s="32" t="s">
        <v>311</v>
      </c>
      <c r="AC427" s="33" t="s">
        <v>72</v>
      </c>
      <c r="AD427" s="33" t="n">
        <f aca="false">VLOOKUP($O427,Parámetros!$B$4:$H$25,3,0)</f>
        <v>24000</v>
      </c>
      <c r="AE427" s="33" t="n">
        <f aca="false">VLOOKUP($O427,Parámetros!$B$4:$H$25,4,0)</f>
        <v>2261000</v>
      </c>
      <c r="AF427" s="33" t="n">
        <f aca="false">VLOOKUP($O427,Parámetros!$B$4:$H$25,5,0)</f>
        <v>1200</v>
      </c>
      <c r="AG427" s="33" t="n">
        <f aca="false">VLOOKUP($O427,Parámetros!$B$4:$H$25,6,0)</f>
        <v>381000</v>
      </c>
      <c r="AH427" s="33" t="n">
        <f aca="false">VLOOKUP($O427,Parámetros!$B$4:$H$25,7,0)</f>
        <v>1500000000</v>
      </c>
      <c r="AI427" s="51" t="n">
        <v>0.0831095923846717</v>
      </c>
      <c r="AJ427" s="2" t="n">
        <v>0.024</v>
      </c>
      <c r="AK427" s="34" t="n">
        <f aca="false">AD427*V427/1000000000</f>
        <v>1.49536030169132E-006</v>
      </c>
      <c r="AL427" s="34" t="n">
        <f aca="false">AE427*V427/1000000000</f>
        <v>0.00014087540175517</v>
      </c>
      <c r="AM427" s="34" t="n">
        <f aca="false">AF427*V427/1000000000</f>
        <v>7.47680150845661E-008</v>
      </c>
      <c r="AN427" s="34" t="n">
        <f aca="false">AG427*V427/1000000000</f>
        <v>2.37388447893497E-005</v>
      </c>
      <c r="AO427" s="34" t="n">
        <f aca="false">AH427*V427/1000000000</f>
        <v>0.0934600188557076</v>
      </c>
      <c r="AP427" s="35" t="n">
        <f aca="false">AJ427*AI427*EXP(P427*4)</f>
        <v>0.00149536030169132</v>
      </c>
      <c r="AQ427" s="36" t="n">
        <f aca="false">AK427/W427</f>
        <v>4.09687753888033E-009</v>
      </c>
      <c r="AR427" s="37" t="n">
        <f aca="false">AL427/W427</f>
        <v>3.85960004808685E-007</v>
      </c>
      <c r="AS427" s="37" t="n">
        <f aca="false">AM427/W427</f>
        <v>2.04843876944017E-010</v>
      </c>
      <c r="AT427" s="37" t="n">
        <f aca="false">AN427/W427</f>
        <v>6.50379309297253E-008</v>
      </c>
      <c r="AU427" s="37" t="n">
        <f aca="false">AO427/W427</f>
        <v>0.000256054846180021</v>
      </c>
      <c r="AV427" s="49" t="n">
        <f aca="false">AP427/W427</f>
        <v>4.09687753888033E-006</v>
      </c>
      <c r="AW427" s="39" t="n">
        <f aca="false">AK427*1000000</f>
        <v>1.49536030169132</v>
      </c>
      <c r="AX427" s="40" t="n">
        <f aca="false">AL427*1000000</f>
        <v>140.87540175517</v>
      </c>
      <c r="AY427" s="40" t="n">
        <f aca="false">AM427*1000000</f>
        <v>0.0747680150845661</v>
      </c>
      <c r="AZ427" s="40" t="n">
        <f aca="false">AN427*1000000</f>
        <v>23.7388447893497</v>
      </c>
      <c r="BA427" s="40" t="n">
        <f aca="false">AO427*1000000</f>
        <v>93460.0188557076</v>
      </c>
      <c r="BB427" s="41" t="n">
        <f aca="false">AP427*1000000</f>
        <v>1495.36030169132</v>
      </c>
      <c r="BC427" s="39" t="n">
        <f aca="false">AQ427*1000000</f>
        <v>0.00409687753888033</v>
      </c>
      <c r="BD427" s="40" t="n">
        <f aca="false">AR427*1000000</f>
        <v>0.385960004808685</v>
      </c>
      <c r="BE427" s="40" t="n">
        <f aca="false">AS427*1000000</f>
        <v>0.000204843876944017</v>
      </c>
      <c r="BF427" s="40" t="n">
        <f aca="false">AT427*1000000</f>
        <v>0.0650379309297253</v>
      </c>
      <c r="BG427" s="40" t="n">
        <f aca="false">AU427*1000000</f>
        <v>256.054846180021</v>
      </c>
      <c r="BH427" s="41" t="n">
        <f aca="false">AV427*1000000</f>
        <v>4.09687753888033</v>
      </c>
      <c r="BI427" s="0" t="n">
        <v>0.1</v>
      </c>
      <c r="BJ427" s="0" t="n">
        <f aca="false">R427*BI427</f>
        <v>0.00623066792371384</v>
      </c>
      <c r="BK427" s="0" t="n">
        <v>0.1</v>
      </c>
      <c r="BL427" s="0" t="n">
        <f aca="false">AI427*BK427</f>
        <v>0.00831095923846717</v>
      </c>
      <c r="BM427" s="45" t="n">
        <v>0</v>
      </c>
      <c r="BN427" s="45" t="n">
        <v>0</v>
      </c>
      <c r="BO427" s="45" t="n">
        <v>0</v>
      </c>
      <c r="BP427" s="45" t="n">
        <v>0</v>
      </c>
      <c r="BQ427" s="45" t="n">
        <v>0</v>
      </c>
      <c r="BR427" s="0" t="n">
        <f aca="false">AJ427*0.1</f>
        <v>0.0024</v>
      </c>
      <c r="BS427" s="0" t="n">
        <f aca="false">((((BJ427/R427)^2)+((BM427/AD427)^2))^(1/2))*AK427</f>
        <v>1.49536030169132E-007</v>
      </c>
      <c r="BT427" s="0" t="n">
        <f aca="false">((((BJ427/R427)^2)+((BN427/AE427)^2))^(1/2))*AL427</f>
        <v>1.4087540175517E-005</v>
      </c>
      <c r="BU427" s="0" t="n">
        <f aca="false">((((BJ427/R427)^2)+((BO427/AF427)^2))^(1/2))*AM427</f>
        <v>7.47680150845661E-009</v>
      </c>
      <c r="BV427" s="0" t="n">
        <f aca="false">((((BJ427/R427)^2)+((BP427/AG427)^2))^(1/2))*AN427</f>
        <v>2.37388447893497E-006</v>
      </c>
      <c r="BW427" s="0" t="n">
        <f aca="false">((((BJ427/R427)^2)+((BQ427/AH427)^2))^(1/2))*AO427</f>
        <v>0.00934600188557076</v>
      </c>
      <c r="BX427" s="46" t="n">
        <f aca="false">((((BL427/AI427)^2)+((BR427/AJ427)^2))^(1/2))*AP427</f>
        <v>0.000211475881928619</v>
      </c>
    </row>
    <row r="428" customFormat="false" ht="30" hidden="false" customHeight="true" outlineLevel="0" collapsed="false">
      <c r="A428" s="24" t="n">
        <v>4.70411201517213</v>
      </c>
      <c r="B428" s="24" t="n">
        <v>-74.1304934949011</v>
      </c>
      <c r="C428" s="47" t="n">
        <v>26</v>
      </c>
      <c r="D428" s="47" t="n">
        <v>35</v>
      </c>
      <c r="E428" s="47" t="n">
        <v>1955</v>
      </c>
      <c r="F428" s="27" t="s">
        <v>1114</v>
      </c>
      <c r="G428" s="28" t="s">
        <v>1115</v>
      </c>
      <c r="H428" s="27" t="s">
        <v>1116</v>
      </c>
      <c r="I428" s="28" t="s">
        <v>727</v>
      </c>
      <c r="J428" s="28" t="s">
        <v>65</v>
      </c>
      <c r="K428" s="28" t="n">
        <v>30</v>
      </c>
      <c r="L428" s="28"/>
      <c r="M428" s="28" t="n">
        <v>2007</v>
      </c>
      <c r="N428" s="29" t="s">
        <v>67</v>
      </c>
      <c r="O428" s="29" t="s">
        <v>68</v>
      </c>
      <c r="P428" s="50" t="n">
        <v>0.0356710045865324</v>
      </c>
      <c r="Q428" s="31" t="n">
        <v>10549.5</v>
      </c>
      <c r="R428" s="31" t="n">
        <v>12167.4272514006</v>
      </c>
      <c r="S428" s="29" t="s">
        <v>69</v>
      </c>
      <c r="T428" s="29"/>
      <c r="U428" s="29"/>
      <c r="V428" s="48" t="n">
        <f aca="false">IF(S428="m3_año",R428,IF(OR(O428="CG1",O428="CG3",O428="HG2"),T428,R428))</f>
        <v>12167.4272514006</v>
      </c>
      <c r="W428" s="28" t="n">
        <v>365</v>
      </c>
      <c r="X428" s="32"/>
      <c r="Y428" s="28"/>
      <c r="Z428" s="28" t="n">
        <v>8760</v>
      </c>
      <c r="AA428" s="32" t="s">
        <v>1117</v>
      </c>
      <c r="AB428" s="32" t="s">
        <v>311</v>
      </c>
      <c r="AC428" s="33" t="s">
        <v>72</v>
      </c>
      <c r="AD428" s="33" t="n">
        <f aca="false">VLOOKUP($O428,Parámetros!$B$4:$H$25,3,0)</f>
        <v>46.3856216091623</v>
      </c>
      <c r="AE428" s="33" t="n">
        <f aca="false">VLOOKUP($O428,Parámetros!$B$4:$H$25,4,0)</f>
        <v>1074.85364414012</v>
      </c>
      <c r="AF428" s="33" t="n">
        <f aca="false">VLOOKUP($O428,Parámetros!$B$4:$H$25,5,0)</f>
        <v>5.41099102083891</v>
      </c>
      <c r="AG428" s="33" t="n">
        <f aca="false">VLOOKUP($O428,Parámetros!$B$4:$H$25,6,0)</f>
        <v>1344</v>
      </c>
      <c r="AH428" s="33" t="n">
        <f aca="false">VLOOKUP($O428,Parámetros!$B$4:$H$25,7,0)</f>
        <v>1920000</v>
      </c>
      <c r="AI428" s="2" t="n">
        <v>29509.1627659574</v>
      </c>
      <c r="AJ428" s="2" t="n">
        <v>1.9976E-005</v>
      </c>
      <c r="AK428" s="34" t="n">
        <f aca="false">AD428*V428/1000000000</f>
        <v>0.000564393676440478</v>
      </c>
      <c r="AL428" s="34" t="n">
        <f aca="false">AE428*V428/1000000000</f>
        <v>0.0130782035209777</v>
      </c>
      <c r="AM428" s="34" t="n">
        <f aca="false">AF428*V428/1000000000</f>
        <v>6.58378396040393E-005</v>
      </c>
      <c r="AN428" s="34" t="n">
        <f aca="false">AG428*V428/1000000000</f>
        <v>0.0163530222258824</v>
      </c>
      <c r="AO428" s="34" t="n">
        <f aca="false">AH428*V428/1000000000</f>
        <v>23.3614603226891</v>
      </c>
      <c r="AP428" s="35" t="n">
        <f aca="false">AJ428*AI428*EXP(P428*4)</f>
        <v>0.679880052125845</v>
      </c>
      <c r="AQ428" s="36" t="n">
        <f aca="false">AK428/W428</f>
        <v>1.54628404504241E-006</v>
      </c>
      <c r="AR428" s="37" t="n">
        <f aca="false">AL428/W428</f>
        <v>3.58306945780212E-005</v>
      </c>
      <c r="AS428" s="37" t="n">
        <f aca="false">AM428/W428</f>
        <v>1.80377642750793E-007</v>
      </c>
      <c r="AT428" s="37" t="n">
        <f aca="false">AN428/W428</f>
        <v>4.48028006188559E-005</v>
      </c>
      <c r="AU428" s="37" t="n">
        <f aca="false">AO428/W428</f>
        <v>0.0640040008840799</v>
      </c>
      <c r="AV428" s="49" t="n">
        <f aca="false">AP428/W428</f>
        <v>0.00186268507431738</v>
      </c>
      <c r="AW428" s="39" t="n">
        <f aca="false">AK428*1000000</f>
        <v>564.393676440478</v>
      </c>
      <c r="AX428" s="40" t="n">
        <f aca="false">AL428*1000000</f>
        <v>13078.2035209777</v>
      </c>
      <c r="AY428" s="40" t="n">
        <f aca="false">AM428*1000000</f>
        <v>65.8378396040393</v>
      </c>
      <c r="AZ428" s="40" t="n">
        <f aca="false">AN428*1000000</f>
        <v>16353.0222258824</v>
      </c>
      <c r="BA428" s="40" t="n">
        <f aca="false">AO428*1000000</f>
        <v>23361460.3226891</v>
      </c>
      <c r="BB428" s="41" t="n">
        <f aca="false">AP428*1000000</f>
        <v>679880.052125845</v>
      </c>
      <c r="BC428" s="39" t="n">
        <f aca="false">AQ428*1000000</f>
        <v>1.54628404504241</v>
      </c>
      <c r="BD428" s="40" t="n">
        <f aca="false">AR428*1000000</f>
        <v>35.8306945780212</v>
      </c>
      <c r="BE428" s="40" t="n">
        <f aca="false">AS428*1000000</f>
        <v>0.180377642750793</v>
      </c>
      <c r="BF428" s="40" t="n">
        <f aca="false">AT428*1000000</f>
        <v>44.8028006188559</v>
      </c>
      <c r="BG428" s="40" t="n">
        <f aca="false">AU428*1000000</f>
        <v>64004.0008840799</v>
      </c>
      <c r="BH428" s="41" t="n">
        <f aca="false">AV428*1000000</f>
        <v>1862.68507431738</v>
      </c>
      <c r="BI428" s="0" t="n">
        <v>0.1</v>
      </c>
      <c r="BJ428" s="0" t="n">
        <f aca="false">R428*BI428</f>
        <v>1216.74272514006</v>
      </c>
      <c r="BK428" s="0" t="n">
        <v>0.1</v>
      </c>
      <c r="BL428" s="0" t="n">
        <f aca="false">AI428*BK428</f>
        <v>2950.91627659574</v>
      </c>
      <c r="BM428" s="45" t="n">
        <v>17.6498016718255</v>
      </c>
      <c r="BN428" s="45" t="n">
        <v>910.91550745518</v>
      </c>
      <c r="BO428" s="45" t="n">
        <v>5.31099102083891</v>
      </c>
      <c r="BP428" s="45" t="n">
        <v>537.6</v>
      </c>
      <c r="BQ428" s="45" t="n">
        <v>384000</v>
      </c>
      <c r="BR428" s="0" t="n">
        <f aca="false">AJ428*0.1</f>
        <v>1.9976E-006</v>
      </c>
      <c r="BS428" s="0" t="n">
        <f aca="false">((((BJ428/R428)^2)+((BM428/AD428)^2))^(1/2))*AK428</f>
        <v>0.000222045299119461</v>
      </c>
      <c r="BT428" s="0" t="n">
        <f aca="false">((((BJ428/R428)^2)+((BN428/AE428)^2))^(1/2))*AL428</f>
        <v>0.0111603909312599</v>
      </c>
      <c r="BU428" s="0" t="n">
        <f aca="false">((((BJ428/R428)^2)+((BO428/AF428)^2))^(1/2))*AM428</f>
        <v>6.4955618487313E-005</v>
      </c>
      <c r="BV428" s="0" t="n">
        <f aca="false">((((BJ428/R428)^2)+((BP428/AG428)^2))^(1/2))*AN428</f>
        <v>0.00674252379353864</v>
      </c>
      <c r="BW428" s="0" t="n">
        <f aca="false">((((BJ428/R428)^2)+((BQ428/AH428)^2))^(1/2))*AO428</f>
        <v>5.22378133351971</v>
      </c>
      <c r="BX428" s="46" t="n">
        <f aca="false">((((BL428/AI428)^2)+((BR428/AJ428)^2))^(1/2))*AP428</f>
        <v>0.0961495590503296</v>
      </c>
    </row>
    <row r="429" customFormat="false" ht="30" hidden="false" customHeight="true" outlineLevel="0" collapsed="false">
      <c r="A429" s="24" t="n">
        <v>4.69936111111111</v>
      </c>
      <c r="B429" s="24" t="n">
        <v>-74.1333694444445</v>
      </c>
      <c r="C429" s="47" t="n">
        <v>25</v>
      </c>
      <c r="D429" s="47" t="n">
        <v>35</v>
      </c>
      <c r="E429" s="47" t="n">
        <v>1954</v>
      </c>
      <c r="F429" s="27" t="s">
        <v>1118</v>
      </c>
      <c r="G429" s="28" t="s">
        <v>1119</v>
      </c>
      <c r="H429" s="27" t="s">
        <v>1120</v>
      </c>
      <c r="I429" s="28" t="s">
        <v>727</v>
      </c>
      <c r="J429" s="28" t="s">
        <v>76</v>
      </c>
      <c r="K429" s="28" t="n">
        <v>1.2</v>
      </c>
      <c r="L429" s="28"/>
      <c r="M429" s="28" t="n">
        <v>2003</v>
      </c>
      <c r="N429" s="29" t="s">
        <v>67</v>
      </c>
      <c r="O429" s="29" t="s">
        <v>145</v>
      </c>
      <c r="P429" s="56" t="n">
        <v>0.00426891489573758</v>
      </c>
      <c r="Q429" s="31" t="n">
        <v>10426</v>
      </c>
      <c r="R429" s="31" t="n">
        <v>10605.5595124183</v>
      </c>
      <c r="S429" s="29" t="s">
        <v>69</v>
      </c>
      <c r="T429" s="29"/>
      <c r="U429" s="29"/>
      <c r="V429" s="48" t="n">
        <f aca="false">IF(S429="m3_año",R429,IF(OR(O429="CG1",O429="CG3",O429="HG2"),T429,R429))</f>
        <v>10605.5595124183</v>
      </c>
      <c r="W429" s="28" t="n">
        <v>365</v>
      </c>
      <c r="X429" s="32"/>
      <c r="Y429" s="28"/>
      <c r="Z429" s="28" t="n">
        <v>8760</v>
      </c>
      <c r="AA429" s="32" t="s">
        <v>1121</v>
      </c>
      <c r="AB429" s="32" t="s">
        <v>311</v>
      </c>
      <c r="AC429" s="33" t="s">
        <v>72</v>
      </c>
      <c r="AD429" s="33" t="n">
        <f aca="false">VLOOKUP($O429,Parámetros!$B$4:$H$25,3,0)</f>
        <v>196.356974196937</v>
      </c>
      <c r="AE429" s="33" t="n">
        <f aca="false">VLOOKUP($O429,Parámetros!$B$4:$H$25,4,0)</f>
        <v>1220.72799074218</v>
      </c>
      <c r="AF429" s="33" t="n">
        <f aca="false">VLOOKUP($O429,Parámetros!$B$4:$H$25,5,0)</f>
        <v>69.6558973259153</v>
      </c>
      <c r="AG429" s="33" t="n">
        <f aca="false">VLOOKUP($O429,Parámetros!$B$4:$H$25,6,0)</f>
        <v>640</v>
      </c>
      <c r="AH429" s="33" t="n">
        <f aca="false">VLOOKUP($O429,Parámetros!$B$4:$H$25,7,0)</f>
        <v>1920000</v>
      </c>
      <c r="AI429" s="2" t="n">
        <v>30259</v>
      </c>
      <c r="AJ429" s="2" t="n">
        <v>7.6726E-006</v>
      </c>
      <c r="AK429" s="34" t="n">
        <f aca="false">AD429*V429/1000000000</f>
        <v>0.002082475575524</v>
      </c>
      <c r="AL429" s="34" t="n">
        <f aca="false">AE429*V429/1000000000</f>
        <v>0.012946503354291</v>
      </c>
      <c r="AM429" s="34" t="n">
        <f aca="false">AF429*V429/1000000000</f>
        <v>0.000738739764480893</v>
      </c>
      <c r="AN429" s="34" t="n">
        <f aca="false">AG429*V429/1000000000</f>
        <v>0.00678755808794771</v>
      </c>
      <c r="AO429" s="34" t="n">
        <f aca="false">AH429*V429/1000000000</f>
        <v>20.3626742638431</v>
      </c>
      <c r="AP429" s="35" t="n">
        <f aca="false">AJ429*AI429*EXP(P429*4)</f>
        <v>0.236163618009917</v>
      </c>
      <c r="AQ429" s="36" t="n">
        <f aca="false">AK429/W429</f>
        <v>5.70541253568219E-006</v>
      </c>
      <c r="AR429" s="37" t="n">
        <f aca="false">AL429/W429</f>
        <v>3.5469872203537E-005</v>
      </c>
      <c r="AS429" s="37" t="n">
        <f aca="false">AM429/W429</f>
        <v>2.02394456022163E-006</v>
      </c>
      <c r="AT429" s="37" t="n">
        <f aca="false">AN429/W429</f>
        <v>1.85960495560211E-005</v>
      </c>
      <c r="AU429" s="37" t="n">
        <f aca="false">AO429/W429</f>
        <v>0.0557881486680634</v>
      </c>
      <c r="AV429" s="49" t="n">
        <f aca="false">AP429/W429</f>
        <v>0.000647023610986075</v>
      </c>
      <c r="AW429" s="39" t="n">
        <f aca="false">AK429*1000000</f>
        <v>2082.475575524</v>
      </c>
      <c r="AX429" s="40" t="n">
        <f aca="false">AL429*1000000</f>
        <v>12946.503354291</v>
      </c>
      <c r="AY429" s="40" t="n">
        <f aca="false">AM429*1000000</f>
        <v>738.739764480894</v>
      </c>
      <c r="AZ429" s="40" t="n">
        <f aca="false">AN429*1000000</f>
        <v>6787.55808794771</v>
      </c>
      <c r="BA429" s="40" t="n">
        <f aca="false">AO429*1000000</f>
        <v>20362674.2638431</v>
      </c>
      <c r="BB429" s="41" t="n">
        <f aca="false">AP429*1000000</f>
        <v>236163.618009918</v>
      </c>
      <c r="BC429" s="39" t="n">
        <f aca="false">AQ429*1000000</f>
        <v>5.70541253568219</v>
      </c>
      <c r="BD429" s="40" t="n">
        <f aca="false">AR429*1000000</f>
        <v>35.469872203537</v>
      </c>
      <c r="BE429" s="40" t="n">
        <f aca="false">AS429*1000000</f>
        <v>2.02394456022163</v>
      </c>
      <c r="BF429" s="40" t="n">
        <f aca="false">AT429*1000000</f>
        <v>18.5960495560211</v>
      </c>
      <c r="BG429" s="40" t="n">
        <f aca="false">AU429*1000000</f>
        <v>55788.1486680634</v>
      </c>
      <c r="BH429" s="41" t="n">
        <f aca="false">AV429*1000000</f>
        <v>647.023610986076</v>
      </c>
      <c r="BI429" s="0" t="n">
        <v>0.1</v>
      </c>
      <c r="BJ429" s="0" t="n">
        <f aca="false">R429*BI429</f>
        <v>1060.55595124183</v>
      </c>
      <c r="BK429" s="0" t="n">
        <v>0.1</v>
      </c>
      <c r="BL429" s="0" t="n">
        <f aca="false">AI429*BK429</f>
        <v>3025.9</v>
      </c>
      <c r="BM429" s="45" t="n">
        <v>187.562005220738</v>
      </c>
      <c r="BN429" s="45" t="n">
        <v>1012.03746873145</v>
      </c>
      <c r="BO429" s="45" t="n">
        <v>69.5558973259153</v>
      </c>
      <c r="BP429" s="45" t="n">
        <v>256</v>
      </c>
      <c r="BQ429" s="45" t="n">
        <v>384000</v>
      </c>
      <c r="BR429" s="0" t="n">
        <f aca="false">AJ429*0.1</f>
        <v>7.6726E-007</v>
      </c>
      <c r="BS429" s="0" t="n">
        <f aca="false">((((BJ429/R429)^2)+((BM429/AD429)^2))^(1/2))*AK429</f>
        <v>0.00200007092863933</v>
      </c>
      <c r="BT429" s="0" t="n">
        <f aca="false">((((BJ429/R429)^2)+((BN429/AE429)^2))^(1/2))*AL429</f>
        <v>0.0108110225423973</v>
      </c>
      <c r="BU429" s="0" t="n">
        <f aca="false">((((BJ429/R429)^2)+((BO429/AF429)^2))^(1/2))*AM429</f>
        <v>0.000741368989837844</v>
      </c>
      <c r="BV429" s="0" t="n">
        <f aca="false">((((BJ429/R429)^2)+((BP429/AG429)^2))^(1/2))*AN429</f>
        <v>0.00279858189366239</v>
      </c>
      <c r="BW429" s="0" t="n">
        <f aca="false">((((BJ429/R429)^2)+((BQ429/AH429)^2))^(1/2))*AO429</f>
        <v>4.55323238576387</v>
      </c>
      <c r="BX429" s="46" t="n">
        <f aca="false">((((BL429/AI429)^2)+((BR429/AJ429)^2))^(1/2))*AP429</f>
        <v>0.0333985791528724</v>
      </c>
    </row>
    <row r="430" customFormat="false" ht="30" hidden="false" customHeight="true" outlineLevel="0" collapsed="false">
      <c r="A430" s="24" t="n">
        <v>4.69988017910384</v>
      </c>
      <c r="B430" s="24" t="n">
        <v>-74.0981329667412</v>
      </c>
      <c r="C430" s="47" t="n">
        <v>29</v>
      </c>
      <c r="D430" s="47" t="n">
        <v>35</v>
      </c>
      <c r="E430" s="47" t="n">
        <v>2448</v>
      </c>
      <c r="F430" s="27" t="s">
        <v>1122</v>
      </c>
      <c r="G430" s="28" t="s">
        <v>1123</v>
      </c>
      <c r="H430" s="27" t="s">
        <v>1124</v>
      </c>
      <c r="I430" s="28" t="s">
        <v>727</v>
      </c>
      <c r="J430" s="28" t="s">
        <v>76</v>
      </c>
      <c r="K430" s="28" t="n">
        <v>102.56</v>
      </c>
      <c r="L430" s="28"/>
      <c r="M430" s="28" t="n">
        <v>2004</v>
      </c>
      <c r="N430" s="29" t="s">
        <v>67</v>
      </c>
      <c r="O430" s="29" t="s">
        <v>145</v>
      </c>
      <c r="P430" s="30" t="n">
        <v>-0.0558905599345948</v>
      </c>
      <c r="Q430" s="31" t="n">
        <v>8411.6375</v>
      </c>
      <c r="R430" s="31" t="n">
        <v>6726.49310554205</v>
      </c>
      <c r="S430" s="29" t="s">
        <v>69</v>
      </c>
      <c r="T430" s="29"/>
      <c r="U430" s="29"/>
      <c r="V430" s="48" t="n">
        <f aca="false">IF(S430="m3_año",R430,IF(OR(O430="CG1",O430="CG3",O430="HG2"),T430,R430))</f>
        <v>6726.49310554205</v>
      </c>
      <c r="W430" s="28" t="n">
        <v>365</v>
      </c>
      <c r="X430" s="32"/>
      <c r="Y430" s="28"/>
      <c r="Z430" s="28" t="n">
        <v>8760</v>
      </c>
      <c r="AA430" s="32" t="s">
        <v>1125</v>
      </c>
      <c r="AB430" s="32" t="s">
        <v>1126</v>
      </c>
      <c r="AC430" s="33" t="s">
        <v>72</v>
      </c>
      <c r="AD430" s="33" t="n">
        <f aca="false">VLOOKUP($O430,Parámetros!$B$4:$H$25,3,0)</f>
        <v>196.356974196937</v>
      </c>
      <c r="AE430" s="33" t="n">
        <f aca="false">VLOOKUP($O430,Parámetros!$B$4:$H$25,4,0)</f>
        <v>1220.72799074218</v>
      </c>
      <c r="AF430" s="33" t="n">
        <f aca="false">VLOOKUP($O430,Parámetros!$B$4:$H$25,5,0)</f>
        <v>69.6558973259153</v>
      </c>
      <c r="AG430" s="33" t="n">
        <f aca="false">VLOOKUP($O430,Parámetros!$B$4:$H$25,6,0)</f>
        <v>640</v>
      </c>
      <c r="AH430" s="33" t="n">
        <f aca="false">VLOOKUP($O430,Parámetros!$B$4:$H$25,7,0)</f>
        <v>1920000</v>
      </c>
      <c r="AI430" s="51" t="n">
        <v>8411.6375</v>
      </c>
      <c r="AJ430" s="2" t="n">
        <v>0</v>
      </c>
      <c r="AK430" s="34" t="n">
        <f aca="false">AD430*V430/1000000000</f>
        <v>0.00132079383316079</v>
      </c>
      <c r="AL430" s="34" t="n">
        <f aca="false">AE430*V430/1000000000</f>
        <v>0.00821121841346947</v>
      </c>
      <c r="AM430" s="34" t="n">
        <f aca="false">AF430*V430/1000000000</f>
        <v>0.000468539913123114</v>
      </c>
      <c r="AN430" s="34" t="n">
        <f aca="false">AG430*V430/1000000000</f>
        <v>0.00430495558754691</v>
      </c>
      <c r="AO430" s="34" t="n">
        <f aca="false">AH430*V430/1000000000</f>
        <v>12.9148667626407</v>
      </c>
      <c r="AP430" s="35" t="n">
        <f aca="false">AJ430*AI430*EXP(P430*4)</f>
        <v>0</v>
      </c>
      <c r="AQ430" s="36" t="n">
        <f aca="false">AK430/W430</f>
        <v>3.61861324153642E-006</v>
      </c>
      <c r="AR430" s="37" t="n">
        <f aca="false">AL430/W430</f>
        <v>2.2496488804026E-005</v>
      </c>
      <c r="AS430" s="37" t="n">
        <f aca="false">AM430/W430</f>
        <v>1.28367099485785E-006</v>
      </c>
      <c r="AT430" s="37" t="n">
        <f aca="false">AN430/W430</f>
        <v>1.17943988699915E-005</v>
      </c>
      <c r="AU430" s="37" t="n">
        <f aca="false">AO430/W430</f>
        <v>0.0353831966099746</v>
      </c>
      <c r="AV430" s="49" t="n">
        <f aca="false">AP430/W430</f>
        <v>0</v>
      </c>
      <c r="AW430" s="39" t="n">
        <f aca="false">AK430*1000000</f>
        <v>1320.79383316079</v>
      </c>
      <c r="AX430" s="40" t="n">
        <f aca="false">AL430*1000000</f>
        <v>8211.21841346947</v>
      </c>
      <c r="AY430" s="40" t="n">
        <f aca="false">AM430*1000000</f>
        <v>468.539913123114</v>
      </c>
      <c r="AZ430" s="40" t="n">
        <f aca="false">AN430*1000000</f>
        <v>4304.95558754691</v>
      </c>
      <c r="BA430" s="40" t="n">
        <f aca="false">AO430*1000000</f>
        <v>12914866.7626407</v>
      </c>
      <c r="BB430" s="41" t="n">
        <f aca="false">AP430*1000000</f>
        <v>0</v>
      </c>
      <c r="BC430" s="39" t="n">
        <f aca="false">AQ430*1000000</f>
        <v>3.61861324153642</v>
      </c>
      <c r="BD430" s="40" t="n">
        <f aca="false">AR430*1000000</f>
        <v>22.496488804026</v>
      </c>
      <c r="BE430" s="40" t="n">
        <f aca="false">AS430*1000000</f>
        <v>1.28367099485785</v>
      </c>
      <c r="BF430" s="40" t="n">
        <f aca="false">AT430*1000000</f>
        <v>11.7943988699915</v>
      </c>
      <c r="BG430" s="40" t="n">
        <f aca="false">AU430*1000000</f>
        <v>35383.1966099746</v>
      </c>
      <c r="BH430" s="41" t="n">
        <f aca="false">AV430*1000000</f>
        <v>0</v>
      </c>
      <c r="BI430" s="0" t="n">
        <v>0.1</v>
      </c>
      <c r="BJ430" s="0" t="n">
        <f aca="false">R430*BI430</f>
        <v>672.649310554205</v>
      </c>
      <c r="BK430" s="0" t="n">
        <v>0.1</v>
      </c>
      <c r="BL430" s="0" t="n">
        <f aca="false">AI430*BK430</f>
        <v>841.16375</v>
      </c>
      <c r="BM430" s="45" t="n">
        <v>187.562005220738</v>
      </c>
      <c r="BN430" s="45" t="n">
        <v>1012.03746873145</v>
      </c>
      <c r="BO430" s="45" t="n">
        <v>69.5558973259153</v>
      </c>
      <c r="BP430" s="45" t="n">
        <v>256</v>
      </c>
      <c r="BQ430" s="45" t="n">
        <v>384000</v>
      </c>
      <c r="BR430" s="0" t="n">
        <f aca="false">AJ430*0.1</f>
        <v>0</v>
      </c>
      <c r="BS430" s="0" t="n">
        <f aca="false">((((BJ430/R430)^2)+((BM430/AD430)^2))^(1/2))*AK430</f>
        <v>0.00126852933089806</v>
      </c>
      <c r="BT430" s="0" t="n">
        <f aca="false">((((BJ430/R430)^2)+((BN430/AE430)^2))^(1/2))*AL430</f>
        <v>0.00685680642404065</v>
      </c>
      <c r="BU430" s="0" t="n">
        <f aca="false">((((BJ430/R430)^2)+((BO430/AF430)^2))^(1/2))*AM430</f>
        <v>0.000470207478725451</v>
      </c>
      <c r="BV430" s="0" t="n">
        <f aca="false">((((BJ430/R430)^2)+((BP430/AG430)^2))^(1/2))*AN430</f>
        <v>0.00177497866010489</v>
      </c>
      <c r="BW430" s="0" t="n">
        <f aca="false">((((BJ430/R430)^2)+((BQ430/AH430)^2))^(1/2))*AO430</f>
        <v>2.88785200016173</v>
      </c>
      <c r="BX430" s="46" t="e">
        <f aca="false">((((BL430/AI430)^2)+((BR430/AJ430)^2))^(1/2))*AP430</f>
        <v>#DIV/0!</v>
      </c>
    </row>
    <row r="431" customFormat="false" ht="30" hidden="false" customHeight="true" outlineLevel="0" collapsed="false">
      <c r="A431" s="24" t="n">
        <v>4.69988278448646</v>
      </c>
      <c r="B431" s="24" t="n">
        <v>-74.0990415548611</v>
      </c>
      <c r="C431" s="47" t="n">
        <v>29</v>
      </c>
      <c r="D431" s="47" t="n">
        <v>35</v>
      </c>
      <c r="E431" s="47" t="n">
        <v>2448</v>
      </c>
      <c r="F431" s="27" t="s">
        <v>1127</v>
      </c>
      <c r="G431" s="28" t="s">
        <v>1128</v>
      </c>
      <c r="H431" s="27" t="s">
        <v>1129</v>
      </c>
      <c r="I431" s="28" t="s">
        <v>727</v>
      </c>
      <c r="J431" s="28" t="s">
        <v>65</v>
      </c>
      <c r="K431" s="28" t="n">
        <v>7.5</v>
      </c>
      <c r="L431" s="28"/>
      <c r="M431" s="28" t="n">
        <v>1982</v>
      </c>
      <c r="N431" s="29" t="s">
        <v>67</v>
      </c>
      <c r="O431" s="29" t="s">
        <v>68</v>
      </c>
      <c r="P431" s="30" t="n">
        <v>0.0306495041710611</v>
      </c>
      <c r="Q431" s="31" t="n">
        <v>17316</v>
      </c>
      <c r="R431" s="31" t="n">
        <v>19574.524419155</v>
      </c>
      <c r="S431" s="29" t="s">
        <v>69</v>
      </c>
      <c r="T431" s="29"/>
      <c r="U431" s="29"/>
      <c r="V431" s="48" t="n">
        <f aca="false">IF(S431="m3_año",R431,IF(OR(O431="CG1",O431="CG3",O431="HG2"),T431,R431))</f>
        <v>19574.524419155</v>
      </c>
      <c r="W431" s="28" t="n">
        <v>365</v>
      </c>
      <c r="X431" s="32"/>
      <c r="Y431" s="28"/>
      <c r="Z431" s="28" t="n">
        <v>8760</v>
      </c>
      <c r="AA431" s="32" t="s">
        <v>1130</v>
      </c>
      <c r="AB431" s="32" t="s">
        <v>311</v>
      </c>
      <c r="AC431" s="33" t="s">
        <v>72</v>
      </c>
      <c r="AD431" s="33" t="n">
        <f aca="false">VLOOKUP($O431,Parámetros!$B$4:$H$25,3,0)</f>
        <v>46.3856216091623</v>
      </c>
      <c r="AE431" s="33" t="n">
        <f aca="false">VLOOKUP($O431,Parámetros!$B$4:$H$25,4,0)</f>
        <v>1074.85364414012</v>
      </c>
      <c r="AF431" s="33" t="n">
        <f aca="false">VLOOKUP($O431,Parámetros!$B$4:$H$25,5,0)</f>
        <v>5.41099102083891</v>
      </c>
      <c r="AG431" s="33" t="n">
        <f aca="false">VLOOKUP($O431,Parámetros!$B$4:$H$25,6,0)</f>
        <v>1344</v>
      </c>
      <c r="AH431" s="33" t="n">
        <f aca="false">VLOOKUP($O431,Parámetros!$B$4:$H$25,7,0)</f>
        <v>1920000</v>
      </c>
      <c r="AI431" s="51" t="n">
        <v>17316</v>
      </c>
      <c r="AJ431" s="52" t="n">
        <v>8.8E-008</v>
      </c>
      <c r="AK431" s="34" t="n">
        <f aca="false">AD431*V431/1000000000</f>
        <v>0.000907976482886231</v>
      </c>
      <c r="AL431" s="34" t="n">
        <f aca="false">AE431*V431/1000000000</f>
        <v>0.0210397489042385</v>
      </c>
      <c r="AM431" s="34" t="n">
        <f aca="false">AF431*V431/1000000000</f>
        <v>0.00010591757586924</v>
      </c>
      <c r="AN431" s="34" t="n">
        <f aca="false">AG431*V431/1000000000</f>
        <v>0.0263081608193443</v>
      </c>
      <c r="AO431" s="34" t="n">
        <f aca="false">AH431*V431/1000000000</f>
        <v>37.5830868847776</v>
      </c>
      <c r="AP431" s="35" t="n">
        <f aca="false">AJ431*AI431*EXP(P431*4)</f>
        <v>0.00172255814888564</v>
      </c>
      <c r="AQ431" s="36" t="n">
        <f aca="false">AK431/W431</f>
        <v>2.48760680242803E-006</v>
      </c>
      <c r="AR431" s="37" t="n">
        <f aca="false">AL431/W431</f>
        <v>5.76431476828452E-005</v>
      </c>
      <c r="AS431" s="37" t="n">
        <f aca="false">AM431/W431</f>
        <v>2.9018513936778E-007</v>
      </c>
      <c r="AT431" s="37" t="n">
        <f aca="false">AN431/W431</f>
        <v>7.20771529297105E-005</v>
      </c>
      <c r="AU431" s="37" t="n">
        <f aca="false">AO431/W431</f>
        <v>0.102967361328158</v>
      </c>
      <c r="AV431" s="49" t="n">
        <f aca="false">AP431/W431</f>
        <v>4.71933739420723E-006</v>
      </c>
      <c r="AW431" s="39" t="n">
        <f aca="false">AK431*1000000</f>
        <v>907.976482886231</v>
      </c>
      <c r="AX431" s="40" t="n">
        <f aca="false">AL431*1000000</f>
        <v>21039.7489042385</v>
      </c>
      <c r="AY431" s="40" t="n">
        <f aca="false">AM431*1000000</f>
        <v>105.91757586924</v>
      </c>
      <c r="AZ431" s="40" t="n">
        <f aca="false">AN431*1000000</f>
        <v>26308.1608193443</v>
      </c>
      <c r="BA431" s="40" t="n">
        <f aca="false">AO431*1000000</f>
        <v>37583086.8847776</v>
      </c>
      <c r="BB431" s="41" t="n">
        <f aca="false">AP431*1000000</f>
        <v>1722.55814888564</v>
      </c>
      <c r="BC431" s="39" t="n">
        <f aca="false">AQ431*1000000</f>
        <v>2.48760680242803</v>
      </c>
      <c r="BD431" s="40" t="n">
        <f aca="false">AR431*1000000</f>
        <v>57.6431476828453</v>
      </c>
      <c r="BE431" s="40" t="n">
        <f aca="false">AS431*1000000</f>
        <v>0.29018513936778</v>
      </c>
      <c r="BF431" s="40" t="n">
        <f aca="false">AT431*1000000</f>
        <v>72.0771529297105</v>
      </c>
      <c r="BG431" s="40" t="n">
        <f aca="false">AU431*1000000</f>
        <v>102967.361328158</v>
      </c>
      <c r="BH431" s="41" t="n">
        <f aca="false">AV431*1000000</f>
        <v>4.71933739420723</v>
      </c>
      <c r="BI431" s="0" t="n">
        <v>0.1</v>
      </c>
      <c r="BJ431" s="0" t="n">
        <f aca="false">R431*BI431</f>
        <v>1957.4524419155</v>
      </c>
      <c r="BK431" s="0" t="n">
        <v>0.1</v>
      </c>
      <c r="BL431" s="0" t="n">
        <f aca="false">AI431*BK431</f>
        <v>1731.6</v>
      </c>
      <c r="BM431" s="45" t="n">
        <v>17.6498016718255</v>
      </c>
      <c r="BN431" s="45" t="n">
        <v>910.91550745518</v>
      </c>
      <c r="BO431" s="45" t="n">
        <v>5.31099102083891</v>
      </c>
      <c r="BP431" s="45" t="n">
        <v>537.6</v>
      </c>
      <c r="BQ431" s="45" t="n">
        <v>384000</v>
      </c>
      <c r="BR431" s="0" t="n">
        <f aca="false">AJ431*0.1</f>
        <v>8.8E-009</v>
      </c>
      <c r="BS431" s="0" t="n">
        <f aca="false">((((BJ431/R431)^2)+((BM431/AD431)^2))^(1/2))*AK431</f>
        <v>0.000357218583679811</v>
      </c>
      <c r="BT431" s="0" t="n">
        <f aca="false">((((BJ431/R431)^2)+((BN431/AE431)^2))^(1/2))*AL431</f>
        <v>0.0179544401866973</v>
      </c>
      <c r="BU431" s="0" t="n">
        <f aca="false">((((BJ431/R431)^2)+((BO431/AF431)^2))^(1/2))*AM431</f>
        <v>0.000104498289898948</v>
      </c>
      <c r="BV431" s="0" t="n">
        <f aca="false">((((BJ431/R431)^2)+((BP431/AG431)^2))^(1/2))*AN431</f>
        <v>0.0108471325873893</v>
      </c>
      <c r="BW431" s="0" t="n">
        <f aca="false">((((BJ431/R431)^2)+((BQ431/AH431)^2))^(1/2))*AO431</f>
        <v>8.40383370786435</v>
      </c>
      <c r="BX431" s="46" t="n">
        <f aca="false">((((BL431/AI431)^2)+((BR431/AJ431)^2))^(1/2))*AP431</f>
        <v>0.000243606509613037</v>
      </c>
    </row>
    <row r="432" customFormat="false" ht="30" hidden="false" customHeight="true" outlineLevel="0" collapsed="false">
      <c r="A432" s="24" t="n">
        <v>4.68151103563336</v>
      </c>
      <c r="B432" s="24" t="n">
        <v>-74.0928034018287</v>
      </c>
      <c r="C432" s="47" t="n">
        <v>30</v>
      </c>
      <c r="D432" s="47" t="n">
        <v>33</v>
      </c>
      <c r="E432" s="47" t="n">
        <v>2423</v>
      </c>
      <c r="F432" s="27" t="s">
        <v>1131</v>
      </c>
      <c r="G432" s="28" t="s">
        <v>1132</v>
      </c>
      <c r="H432" s="27" t="s">
        <v>1133</v>
      </c>
      <c r="I432" s="28" t="s">
        <v>727</v>
      </c>
      <c r="J432" s="28" t="s">
        <v>76</v>
      </c>
      <c r="K432" s="28" t="n">
        <v>233.93</v>
      </c>
      <c r="L432" s="28"/>
      <c r="M432" s="28" t="n">
        <v>2002</v>
      </c>
      <c r="N432" s="29" t="s">
        <v>77</v>
      </c>
      <c r="O432" s="29" t="s">
        <v>77</v>
      </c>
      <c r="P432" s="50" t="n">
        <v>0.0356710045865324</v>
      </c>
      <c r="Q432" s="31" t="n">
        <v>1300</v>
      </c>
      <c r="R432" s="31" t="n">
        <v>1499.37489234758</v>
      </c>
      <c r="S432" s="29" t="s">
        <v>69</v>
      </c>
      <c r="T432" s="29"/>
      <c r="U432" s="29"/>
      <c r="V432" s="48" t="n">
        <f aca="false">IF(S432="m3_año",R432,IF(OR(O432="CG1",O432="CG3",O432="HG2"),T432,R432))</f>
        <v>1499.37489234758</v>
      </c>
      <c r="W432" s="28" t="n">
        <v>365</v>
      </c>
      <c r="X432" s="32" t="s">
        <v>98</v>
      </c>
      <c r="Y432" s="28"/>
      <c r="Z432" s="28" t="n">
        <v>2920</v>
      </c>
      <c r="AA432" s="32" t="s">
        <v>1134</v>
      </c>
      <c r="AB432" s="32" t="s">
        <v>311</v>
      </c>
      <c r="AC432" s="33" t="s">
        <v>72</v>
      </c>
      <c r="AD432" s="33" t="n">
        <f aca="false">VLOOKUP($O432,Parámetros!$B$4:$H$25,3,0)</f>
        <v>24000</v>
      </c>
      <c r="AE432" s="33" t="n">
        <f aca="false">VLOOKUP($O432,Parámetros!$B$4:$H$25,4,0)</f>
        <v>2261000</v>
      </c>
      <c r="AF432" s="33" t="n">
        <f aca="false">VLOOKUP($O432,Parámetros!$B$4:$H$25,5,0)</f>
        <v>1200</v>
      </c>
      <c r="AG432" s="33" t="n">
        <f aca="false">VLOOKUP($O432,Parámetros!$B$4:$H$25,6,0)</f>
        <v>381000</v>
      </c>
      <c r="AH432" s="33" t="n">
        <f aca="false">VLOOKUP($O432,Parámetros!$B$4:$H$25,7,0)</f>
        <v>1500000000</v>
      </c>
      <c r="AI432" s="2" t="n">
        <v>29509.1627659574</v>
      </c>
      <c r="AJ432" s="2" t="n">
        <v>1.9976E-005</v>
      </c>
      <c r="AK432" s="34" t="n">
        <f aca="false">AD432*V432/1000000000</f>
        <v>0.0359849974163419</v>
      </c>
      <c r="AL432" s="34" t="n">
        <f aca="false">AE432*V432/1000000000</f>
        <v>3.39008663159788</v>
      </c>
      <c r="AM432" s="34" t="n">
        <f aca="false">AF432*V432/1000000000</f>
        <v>0.0017992498708171</v>
      </c>
      <c r="AN432" s="34" t="n">
        <f aca="false">AG432*V432/1000000000</f>
        <v>0.571261833984428</v>
      </c>
      <c r="AO432" s="34" t="n">
        <f aca="false">AH432*V432/1000000000</f>
        <v>2249.06233852137</v>
      </c>
      <c r="AP432" s="35" t="n">
        <f aca="false">AJ432*AI432*EXP(P432*4)</f>
        <v>0.679880052125845</v>
      </c>
      <c r="AQ432" s="36" t="n">
        <f aca="false">AK432/W432</f>
        <v>9.85890340173751E-005</v>
      </c>
      <c r="AR432" s="37" t="n">
        <f aca="false">AL432/W432</f>
        <v>0.00928790857972022</v>
      </c>
      <c r="AS432" s="37" t="n">
        <f aca="false">AM432/W432</f>
        <v>4.92945170086876E-006</v>
      </c>
      <c r="AT432" s="37" t="n">
        <f aca="false">AN432/W432</f>
        <v>0.00156510091502583</v>
      </c>
      <c r="AU432" s="37" t="n">
        <f aca="false">AO432/W432</f>
        <v>6.16181462608595</v>
      </c>
      <c r="AV432" s="49" t="n">
        <f aca="false">AP432/W432</f>
        <v>0.00186268507431738</v>
      </c>
      <c r="AW432" s="39" t="n">
        <f aca="false">AK432*1000000</f>
        <v>35984.9974163419</v>
      </c>
      <c r="AX432" s="40" t="n">
        <f aca="false">AL432*1000000</f>
        <v>3390086.63159788</v>
      </c>
      <c r="AY432" s="40" t="n">
        <f aca="false">AM432*1000000</f>
        <v>1799.2498708171</v>
      </c>
      <c r="AZ432" s="40" t="n">
        <f aca="false">AN432*1000000</f>
        <v>571261.833984428</v>
      </c>
      <c r="BA432" s="40" t="n">
        <f aca="false">AO432*1000000</f>
        <v>2249062338.52137</v>
      </c>
      <c r="BB432" s="41" t="n">
        <f aca="false">AP432*1000000</f>
        <v>679880.052125845</v>
      </c>
      <c r="BC432" s="39" t="n">
        <f aca="false">AQ432*1000000</f>
        <v>98.5890340173751</v>
      </c>
      <c r="BD432" s="40" t="n">
        <f aca="false">AR432*1000000</f>
        <v>9287.90857972022</v>
      </c>
      <c r="BE432" s="40" t="n">
        <f aca="false">AS432*1000000</f>
        <v>4.92945170086876</v>
      </c>
      <c r="BF432" s="40" t="n">
        <f aca="false">AT432*1000000</f>
        <v>1565.10091502583</v>
      </c>
      <c r="BG432" s="40" t="n">
        <f aca="false">AU432*1000000</f>
        <v>6161814.62608595</v>
      </c>
      <c r="BH432" s="41" t="n">
        <f aca="false">AV432*1000000</f>
        <v>1862.68507431738</v>
      </c>
      <c r="BI432" s="0" t="n">
        <v>0.1</v>
      </c>
      <c r="BJ432" s="0" t="n">
        <f aca="false">R432*BI432</f>
        <v>149.937489234758</v>
      </c>
      <c r="BK432" s="0" t="n">
        <v>0.1</v>
      </c>
      <c r="BL432" s="0" t="n">
        <f aca="false">AI432*BK432</f>
        <v>2950.91627659574</v>
      </c>
      <c r="BM432" s="45" t="n">
        <v>0</v>
      </c>
      <c r="BN432" s="45" t="n">
        <v>0</v>
      </c>
      <c r="BO432" s="45" t="n">
        <v>0</v>
      </c>
      <c r="BP432" s="45" t="n">
        <v>0</v>
      </c>
      <c r="BQ432" s="45" t="n">
        <v>0</v>
      </c>
      <c r="BR432" s="0" t="n">
        <f aca="false">AJ432*0.1</f>
        <v>1.9976E-006</v>
      </c>
      <c r="BS432" s="0" t="n">
        <f aca="false">((((BJ432/R432)^2)+((BM432/AD432)^2))^(1/2))*AK432</f>
        <v>0.00359849974163419</v>
      </c>
      <c r="BT432" s="0" t="n">
        <f aca="false">((((BJ432/R432)^2)+((BN432/AE432)^2))^(1/2))*AL432</f>
        <v>0.339008663159788</v>
      </c>
      <c r="BU432" s="0" t="n">
        <f aca="false">((((BJ432/R432)^2)+((BO432/AF432)^2))^(1/2))*AM432</f>
        <v>0.00017992498708171</v>
      </c>
      <c r="BV432" s="0" t="n">
        <f aca="false">((((BJ432/R432)^2)+((BP432/AG432)^2))^(1/2))*AN432</f>
        <v>0.0571261833984428</v>
      </c>
      <c r="BW432" s="0" t="n">
        <f aca="false">((((BJ432/R432)^2)+((BQ432/AH432)^2))^(1/2))*AO432</f>
        <v>224.906233852137</v>
      </c>
      <c r="BX432" s="46" t="n">
        <f aca="false">((((BL432/AI432)^2)+((BR432/AJ432)^2))^(1/2))*AP432</f>
        <v>0.0961495590503296</v>
      </c>
    </row>
    <row r="433" customFormat="false" ht="45" hidden="false" customHeight="true" outlineLevel="0" collapsed="false">
      <c r="A433" s="24" t="n">
        <v>4.68224186833407</v>
      </c>
      <c r="B433" s="24" t="n">
        <v>-74.0902481676097</v>
      </c>
      <c r="C433" s="47" t="n">
        <v>30</v>
      </c>
      <c r="D433" s="47" t="n">
        <v>33</v>
      </c>
      <c r="E433" s="47" t="n">
        <v>2423</v>
      </c>
      <c r="F433" s="27" t="s">
        <v>1135</v>
      </c>
      <c r="G433" s="28" t="s">
        <v>581</v>
      </c>
      <c r="H433" s="27" t="s">
        <v>1136</v>
      </c>
      <c r="I433" s="28" t="s">
        <v>727</v>
      </c>
      <c r="J433" s="28" t="s">
        <v>76</v>
      </c>
      <c r="K433" s="55"/>
      <c r="L433" s="55"/>
      <c r="M433" s="28" t="n">
        <v>1978</v>
      </c>
      <c r="N433" s="29" t="s">
        <v>124</v>
      </c>
      <c r="O433" s="29" t="s">
        <v>645</v>
      </c>
      <c r="P433" s="30" t="n">
        <v>0.00812487975091896</v>
      </c>
      <c r="Q433" s="31" t="n">
        <v>5.90528826134686</v>
      </c>
      <c r="R433" s="31" t="n">
        <v>6.10035998850511</v>
      </c>
      <c r="S433" s="4" t="s">
        <v>69</v>
      </c>
      <c r="T433" s="4"/>
      <c r="U433" s="4"/>
      <c r="V433" s="48" t="n">
        <f aca="false">IF(S433="m3_año",R433,IF(OR(O433="CG1",O433="CG3",O433="HG2"),T433,R433))</f>
        <v>6.10035998850511</v>
      </c>
      <c r="W433" s="28" t="n">
        <v>365</v>
      </c>
      <c r="X433" s="32"/>
      <c r="Y433" s="28"/>
      <c r="Z433" s="28" t="n">
        <v>8760</v>
      </c>
      <c r="AA433" s="32"/>
      <c r="AB433" s="32"/>
      <c r="AC433" s="33" t="s">
        <v>72</v>
      </c>
      <c r="AD433" s="33" t="n">
        <f aca="false">VLOOKUP($O433,Parámetros!$B$4:$H$25,3,0)</f>
        <v>476000</v>
      </c>
      <c r="AE433" s="33" t="n">
        <f aca="false">VLOOKUP($O433,Parámetros!$B$4:$H$25,4,0)</f>
        <v>2142000</v>
      </c>
      <c r="AF433" s="33" t="n">
        <f aca="false">VLOOKUP($O433,Parámetros!$B$4:$H$25,5,0)</f>
        <v>1704000</v>
      </c>
      <c r="AG433" s="33" t="n">
        <f aca="false">VLOOKUP($O433,Parámetros!$B$4:$H$25,6,0)</f>
        <v>595000</v>
      </c>
      <c r="AH433" s="33" t="n">
        <f aca="false">VLOOKUP($O433,Parámetros!$B$4:$H$25,7,0)</f>
        <v>2676000000</v>
      </c>
      <c r="AI433" s="2" t="n">
        <v>95073.8272033899</v>
      </c>
      <c r="AJ433" s="2" t="n">
        <v>2.57418E-006</v>
      </c>
      <c r="AK433" s="34" t="n">
        <f aca="false">AD433*V433/1000000000</f>
        <v>0.00290377135452843</v>
      </c>
      <c r="AL433" s="34" t="n">
        <f aca="false">AE433*V433/1000000000</f>
        <v>0.0130669710953779</v>
      </c>
      <c r="AM433" s="34" t="n">
        <f aca="false">AF433*V433/1000000000</f>
        <v>0.0103950134204127</v>
      </c>
      <c r="AN433" s="34" t="n">
        <f aca="false">AG433*V433/1000000000</f>
        <v>0.00362971419316054</v>
      </c>
      <c r="AO433" s="34" t="n">
        <f aca="false">AH433*V433/1000000000</f>
        <v>16.3245633292397</v>
      </c>
      <c r="AP433" s="35" t="n">
        <f aca="false">AJ433*AI433*EXP(P433*4)</f>
        <v>0.25282164358423</v>
      </c>
      <c r="AQ433" s="36" t="n">
        <f aca="false">AK433/W433</f>
        <v>7.95553795761214E-006</v>
      </c>
      <c r="AR433" s="37" t="n">
        <f aca="false">AL433/W433</f>
        <v>3.57999208092546E-005</v>
      </c>
      <c r="AS433" s="37" t="n">
        <f aca="false">AM433/W433</f>
        <v>2.84794888230485E-005</v>
      </c>
      <c r="AT433" s="37" t="n">
        <f aca="false">AN433/W433</f>
        <v>9.94442244701518E-006</v>
      </c>
      <c r="AU433" s="37" t="n">
        <f aca="false">AO433/W433</f>
        <v>0.0447248310390128</v>
      </c>
      <c r="AV433" s="49" t="n">
        <f aca="false">AP433/W433</f>
        <v>0.000692662037217068</v>
      </c>
      <c r="AW433" s="39" t="n">
        <f aca="false">AK433*1000000</f>
        <v>2903.77135452843</v>
      </c>
      <c r="AX433" s="40" t="n">
        <f aca="false">AL433*1000000</f>
        <v>13066.9710953779</v>
      </c>
      <c r="AY433" s="40" t="n">
        <f aca="false">AM433*1000000</f>
        <v>10395.0134204127</v>
      </c>
      <c r="AZ433" s="40" t="n">
        <f aca="false">AN433*1000000</f>
        <v>3629.71419316054</v>
      </c>
      <c r="BA433" s="40" t="n">
        <f aca="false">AO433*1000000</f>
        <v>16324563.3292397</v>
      </c>
      <c r="BB433" s="41" t="n">
        <f aca="false">AP433*1000000</f>
        <v>252821.64358423</v>
      </c>
      <c r="BC433" s="39" t="n">
        <f aca="false">AQ433*1000000</f>
        <v>7.95553795761214</v>
      </c>
      <c r="BD433" s="40" t="n">
        <f aca="false">AR433*1000000</f>
        <v>35.7999208092546</v>
      </c>
      <c r="BE433" s="40" t="n">
        <f aca="false">AS433*1000000</f>
        <v>28.4794888230485</v>
      </c>
      <c r="BF433" s="40" t="n">
        <f aca="false">AT433*1000000</f>
        <v>9.94442244701518</v>
      </c>
      <c r="BG433" s="40" t="n">
        <f aca="false">AU433*1000000</f>
        <v>44724.8310390128</v>
      </c>
      <c r="BH433" s="41" t="n">
        <f aca="false">AV433*1000000</f>
        <v>692.662037217069</v>
      </c>
      <c r="BI433" s="0" t="n">
        <v>0.1</v>
      </c>
      <c r="BJ433" s="0" t="n">
        <f aca="false">R433*BI433</f>
        <v>0.610035998850511</v>
      </c>
      <c r="BK433" s="0" t="n">
        <v>0.1</v>
      </c>
      <c r="BL433" s="0" t="n">
        <f aca="false">AI433*BK433</f>
        <v>9507.38272033899</v>
      </c>
      <c r="BM433" s="45" t="n">
        <v>190400</v>
      </c>
      <c r="BN433" s="45" t="n">
        <v>428400</v>
      </c>
      <c r="BO433" s="45" t="n">
        <v>340800</v>
      </c>
      <c r="BP433" s="45" t="n">
        <v>119000</v>
      </c>
      <c r="BQ433" s="45" t="n">
        <v>1070400000</v>
      </c>
      <c r="BR433" s="0" t="n">
        <f aca="false">AJ433*0.1</f>
        <v>2.57418E-007</v>
      </c>
      <c r="BS433" s="0" t="n">
        <f aca="false">((((BJ433/R433)^2)+((BM433/AD433)^2))^(1/2))*AK433</f>
        <v>0.00119725560073636</v>
      </c>
      <c r="BT433" s="0" t="n">
        <f aca="false">((((BJ433/R433)^2)+((BN433/AE433)^2))^(1/2))*AL433</f>
        <v>0.002921863562929</v>
      </c>
      <c r="BU433" s="0" t="n">
        <f aca="false">((((BJ433/R433)^2)+((BO433/AF433)^2))^(1/2))*AM433</f>
        <v>0.00232439566350654</v>
      </c>
      <c r="BV433" s="0" t="n">
        <f aca="false">((((BJ433/R433)^2)+((BP433/AG433)^2))^(1/2))*AN433</f>
        <v>0.000811628767480277</v>
      </c>
      <c r="BW433" s="0" t="n">
        <f aca="false">((((BJ433/R433)^2)+((BQ433/AH433)^2))^(1/2))*AO433</f>
        <v>6.73078988985399</v>
      </c>
      <c r="BX433" s="46" t="n">
        <f aca="false">((((BL433/AI433)^2)+((BR433/AJ433)^2))^(1/2))*AP433</f>
        <v>0.0357543797218275</v>
      </c>
    </row>
    <row r="434" customFormat="false" ht="30" hidden="false" customHeight="true" outlineLevel="0" collapsed="false">
      <c r="A434" s="24" t="n">
        <v>4.68178331195829</v>
      </c>
      <c r="B434" s="24" t="n">
        <v>-74.0939469286506</v>
      </c>
      <c r="C434" s="47" t="n">
        <v>30</v>
      </c>
      <c r="D434" s="47" t="n">
        <v>33</v>
      </c>
      <c r="E434" s="47" t="n">
        <v>2423</v>
      </c>
      <c r="F434" s="27" t="s">
        <v>1137</v>
      </c>
      <c r="G434" s="28" t="s">
        <v>1138</v>
      </c>
      <c r="H434" s="27" t="s">
        <v>1139</v>
      </c>
      <c r="I434" s="28" t="s">
        <v>727</v>
      </c>
      <c r="J434" s="28" t="s">
        <v>76</v>
      </c>
      <c r="K434" s="55"/>
      <c r="L434" s="55"/>
      <c r="M434" s="28" t="n">
        <v>2002</v>
      </c>
      <c r="N434" s="29" t="s">
        <v>67</v>
      </c>
      <c r="O434" s="29" t="s">
        <v>145</v>
      </c>
      <c r="P434" s="30" t="n">
        <v>0.0141316269503235</v>
      </c>
      <c r="Q434" s="31" t="n">
        <v>9561.125</v>
      </c>
      <c r="R434" s="31" t="n">
        <v>10117.149009753</v>
      </c>
      <c r="S434" s="29" t="s">
        <v>69</v>
      </c>
      <c r="T434" s="29"/>
      <c r="U434" s="29"/>
      <c r="V434" s="48" t="n">
        <f aca="false">IF(S434="m3_año",R434,IF(OR(O434="CG1",O434="CG3",O434="HG2"),T434,R434))</f>
        <v>10117.149009753</v>
      </c>
      <c r="W434" s="28" t="n">
        <v>365</v>
      </c>
      <c r="X434" s="32"/>
      <c r="Y434" s="28"/>
      <c r="Z434" s="28" t="n">
        <v>8760</v>
      </c>
      <c r="AA434" s="32" t="s">
        <v>1018</v>
      </c>
      <c r="AB434" s="32"/>
      <c r="AC434" s="33" t="s">
        <v>72</v>
      </c>
      <c r="AD434" s="33" t="n">
        <f aca="false">VLOOKUP($O434,Parámetros!$B$4:$H$25,3,0)</f>
        <v>196.356974196937</v>
      </c>
      <c r="AE434" s="33" t="n">
        <f aca="false">VLOOKUP($O434,Parámetros!$B$4:$H$25,4,0)</f>
        <v>1220.72799074218</v>
      </c>
      <c r="AF434" s="33" t="n">
        <f aca="false">VLOOKUP($O434,Parámetros!$B$4:$H$25,5,0)</f>
        <v>69.6558973259153</v>
      </c>
      <c r="AG434" s="33" t="n">
        <f aca="false">VLOOKUP($O434,Parámetros!$B$4:$H$25,6,0)</f>
        <v>640</v>
      </c>
      <c r="AH434" s="33" t="n">
        <f aca="false">VLOOKUP($O434,Parámetros!$B$4:$H$25,7,0)</f>
        <v>1920000</v>
      </c>
      <c r="AI434" s="51" t="n">
        <f aca="false">Q434</f>
        <v>9561.125</v>
      </c>
      <c r="AJ434" s="57" t="n">
        <v>8.8E-008</v>
      </c>
      <c r="AK434" s="34" t="n">
        <f aca="false">AD434*V434/1000000000</f>
        <v>0.00198657276705464</v>
      </c>
      <c r="AL434" s="34" t="n">
        <f aca="false">AE434*V434/1000000000</f>
        <v>0.012350286982715</v>
      </c>
      <c r="AM434" s="34" t="n">
        <f aca="false">AF434*V434/1000000000</f>
        <v>0.000704719092654341</v>
      </c>
      <c r="AN434" s="34" t="n">
        <f aca="false">AG434*V434/1000000000</f>
        <v>0.00647497536624192</v>
      </c>
      <c r="AO434" s="34" t="n">
        <f aca="false">AH434*V434/1000000000</f>
        <v>19.4249260987258</v>
      </c>
      <c r="AP434" s="35" t="n">
        <f aca="false">AJ434*AI434*EXP(P434*4)</f>
        <v>0.000890309112858262</v>
      </c>
      <c r="AQ434" s="36" t="n">
        <f aca="false">AK434/W434</f>
        <v>5.44266511521818E-006</v>
      </c>
      <c r="AR434" s="37" t="n">
        <f aca="false">AL434/W434</f>
        <v>3.38364026923699E-005</v>
      </c>
      <c r="AS434" s="37" t="n">
        <f aca="false">AM434/W434</f>
        <v>1.93073724014888E-006</v>
      </c>
      <c r="AT434" s="37" t="n">
        <f aca="false">AN434/W434</f>
        <v>1.77396585376491E-005</v>
      </c>
      <c r="AU434" s="37" t="n">
        <f aca="false">AO434/W434</f>
        <v>0.0532189756129473</v>
      </c>
      <c r="AV434" s="49" t="n">
        <f aca="false">AP434/W434</f>
        <v>2.43920304892675E-006</v>
      </c>
      <c r="AW434" s="39" t="n">
        <f aca="false">AK434*1000000</f>
        <v>1986.57276705464</v>
      </c>
      <c r="AX434" s="40" t="n">
        <f aca="false">AL434*1000000</f>
        <v>12350.286982715</v>
      </c>
      <c r="AY434" s="40" t="n">
        <f aca="false">AM434*1000000</f>
        <v>704.719092654341</v>
      </c>
      <c r="AZ434" s="40" t="n">
        <f aca="false">AN434*1000000</f>
        <v>6474.97536624192</v>
      </c>
      <c r="BA434" s="40" t="n">
        <f aca="false">AO434*1000000</f>
        <v>19424926.0987258</v>
      </c>
      <c r="BB434" s="41" t="n">
        <f aca="false">AP434*1000000</f>
        <v>890.309112858262</v>
      </c>
      <c r="BC434" s="39" t="n">
        <f aca="false">AQ434*1000000</f>
        <v>5.44266511521818</v>
      </c>
      <c r="BD434" s="40" t="n">
        <f aca="false">AR434*1000000</f>
        <v>33.8364026923699</v>
      </c>
      <c r="BE434" s="40" t="n">
        <f aca="false">AS434*1000000</f>
        <v>1.93073724014888</v>
      </c>
      <c r="BF434" s="40" t="n">
        <f aca="false">AT434*1000000</f>
        <v>17.7396585376491</v>
      </c>
      <c r="BG434" s="40" t="n">
        <f aca="false">AU434*1000000</f>
        <v>53218.9756129473</v>
      </c>
      <c r="BH434" s="41" t="n">
        <f aca="false">AV434*1000000</f>
        <v>2.43920304892675</v>
      </c>
      <c r="BI434" s="0" t="n">
        <v>0.1</v>
      </c>
      <c r="BJ434" s="0" t="n">
        <f aca="false">R434*BI434</f>
        <v>1011.7149009753</v>
      </c>
      <c r="BK434" s="0" t="n">
        <v>0.1</v>
      </c>
      <c r="BL434" s="0" t="n">
        <f aca="false">AI434*BK434</f>
        <v>956.1125</v>
      </c>
      <c r="BM434" s="45" t="n">
        <v>187.562005220738</v>
      </c>
      <c r="BN434" s="45" t="n">
        <v>1012.03746873145</v>
      </c>
      <c r="BO434" s="45" t="n">
        <v>69.5558973259153</v>
      </c>
      <c r="BP434" s="45" t="n">
        <v>256</v>
      </c>
      <c r="BQ434" s="45" t="n">
        <v>384000</v>
      </c>
      <c r="BR434" s="0" t="n">
        <f aca="false">AJ434*0.1</f>
        <v>8.8E-009</v>
      </c>
      <c r="BS434" s="0" t="n">
        <f aca="false">((((BJ434/R434)^2)+((BM434/AD434)^2))^(1/2))*AK434</f>
        <v>0.00190796304442264</v>
      </c>
      <c r="BT434" s="0" t="n">
        <f aca="false">((((BJ434/R434)^2)+((BN434/AE434)^2))^(1/2))*AL434</f>
        <v>0.010313149992809</v>
      </c>
      <c r="BU434" s="0" t="n">
        <f aca="false">((((BJ434/R434)^2)+((BO434/AF434)^2))^(1/2))*AM434</f>
        <v>0.000707227236113</v>
      </c>
      <c r="BV434" s="0" t="n">
        <f aca="false">((((BJ434/R434)^2)+((BP434/AG434)^2))^(1/2))*AN434</f>
        <v>0.00266970073582878</v>
      </c>
      <c r="BW434" s="0" t="n">
        <f aca="false">((((BJ434/R434)^2)+((BQ434/AH434)^2))^(1/2))*AO434</f>
        <v>4.34354552146606</v>
      </c>
      <c r="BX434" s="46" t="n">
        <f aca="false">((((BL434/AI434)^2)+((BR434/AJ434)^2))^(1/2))*AP434</f>
        <v>0.000125908722210851</v>
      </c>
    </row>
    <row r="435" customFormat="false" ht="14" hidden="false" customHeight="false" outlineLevel="0" collapsed="false">
      <c r="A435" s="24" t="n">
        <v>4.6732540087091</v>
      </c>
      <c r="B435" s="24" t="n">
        <v>-74.1367706490289</v>
      </c>
      <c r="C435" s="47" t="n">
        <v>25</v>
      </c>
      <c r="D435" s="47" t="n">
        <v>32</v>
      </c>
      <c r="E435" s="47" t="n">
        <v>1912</v>
      </c>
      <c r="F435" s="27" t="s">
        <v>1140</v>
      </c>
      <c r="G435" s="28" t="s">
        <v>1141</v>
      </c>
      <c r="H435" s="27" t="s">
        <v>1142</v>
      </c>
      <c r="I435" s="28" t="s">
        <v>727</v>
      </c>
      <c r="J435" s="28" t="s">
        <v>65</v>
      </c>
      <c r="K435" s="28" t="n">
        <v>20</v>
      </c>
      <c r="L435" s="28"/>
      <c r="M435" s="28" t="n">
        <v>1991</v>
      </c>
      <c r="N435" s="29" t="s">
        <v>124</v>
      </c>
      <c r="O435" s="29" t="s">
        <v>125</v>
      </c>
      <c r="P435" s="56" t="n">
        <v>0.00426891489573758</v>
      </c>
      <c r="Q435" s="31" t="n">
        <v>2.18041412726653</v>
      </c>
      <c r="R435" s="31" t="n">
        <v>2.21796583430297</v>
      </c>
      <c r="S435" s="4" t="s">
        <v>69</v>
      </c>
      <c r="T435" s="4"/>
      <c r="U435" s="4"/>
      <c r="V435" s="48" t="n">
        <f aca="false">IF(S435="m3_año",R435,IF(OR(O435="CG1",O435="CG3",O435="HG2"),T435,R435))</f>
        <v>2.21796583430297</v>
      </c>
      <c r="W435" s="28" t="n">
        <v>365</v>
      </c>
      <c r="X435" s="32"/>
      <c r="Y435" s="28"/>
      <c r="Z435" s="28" t="n">
        <v>8760</v>
      </c>
      <c r="AA435" s="32" t="s">
        <v>1143</v>
      </c>
      <c r="AB435" s="32" t="s">
        <v>311</v>
      </c>
      <c r="AC435" s="33" t="s">
        <v>72</v>
      </c>
      <c r="AD435" s="33" t="n">
        <f aca="false">VLOOKUP($O435,Parámetros!$B$4:$H$25,3,0)</f>
        <v>840000</v>
      </c>
      <c r="AE435" s="33" t="n">
        <f aca="false">VLOOKUP($O435,Parámetros!$B$4:$H$25,4,0)</f>
        <v>2400000</v>
      </c>
      <c r="AF435" s="33" t="n">
        <f aca="false">VLOOKUP($O435,Parámetros!$B$4:$H$25,5,0)</f>
        <v>1800000</v>
      </c>
      <c r="AG435" s="33" t="n">
        <f aca="false">VLOOKUP($O435,Parámetros!$B$4:$H$25,6,0)</f>
        <v>600000</v>
      </c>
      <c r="AH435" s="33" t="n">
        <f aca="false">VLOOKUP($O435,Parámetros!$B$4:$H$25,7,0)</f>
        <v>2676000000</v>
      </c>
      <c r="AI435" s="51" t="n">
        <v>2.18041412726653</v>
      </c>
      <c r="AJ435" s="2" t="n">
        <v>0.0912</v>
      </c>
      <c r="AK435" s="34" t="n">
        <f aca="false">AD435*V435/1000000000</f>
        <v>0.0018630913008145</v>
      </c>
      <c r="AL435" s="34" t="n">
        <f aca="false">AE435*V435/1000000000</f>
        <v>0.00532311800232713</v>
      </c>
      <c r="AM435" s="34" t="n">
        <f aca="false">AF435*V435/1000000000</f>
        <v>0.00399233850174535</v>
      </c>
      <c r="AN435" s="34" t="n">
        <f aca="false">AG435*V435/1000000000</f>
        <v>0.00133077950058178</v>
      </c>
      <c r="AO435" s="34" t="n">
        <f aca="false">AH435*V435/1000000000</f>
        <v>5.93527657259475</v>
      </c>
      <c r="AP435" s="35" t="n">
        <f aca="false">AJ435*AI435*EXP(P435*4)</f>
        <v>0.202278484088431</v>
      </c>
      <c r="AQ435" s="36" t="n">
        <f aca="false">AK435/W435</f>
        <v>5.10435972825889E-006</v>
      </c>
      <c r="AR435" s="37" t="n">
        <f aca="false">AL435/W435</f>
        <v>1.45838849378825E-005</v>
      </c>
      <c r="AS435" s="37" t="n">
        <f aca="false">AM435/W435</f>
        <v>1.09379137034119E-005</v>
      </c>
      <c r="AT435" s="37" t="n">
        <f aca="false">AN435/W435</f>
        <v>3.64597123447064E-006</v>
      </c>
      <c r="AU435" s="37" t="n">
        <f aca="false">AO435/W435</f>
        <v>0.016261031705739</v>
      </c>
      <c r="AV435" s="49" t="n">
        <f aca="false">AP435/W435</f>
        <v>0.000554187627639537</v>
      </c>
      <c r="AW435" s="39" t="n">
        <f aca="false">AK435*1000000</f>
        <v>1863.0913008145</v>
      </c>
      <c r="AX435" s="40" t="n">
        <f aca="false">AL435*1000000</f>
        <v>5323.11800232713</v>
      </c>
      <c r="AY435" s="40" t="n">
        <f aca="false">AM435*1000000</f>
        <v>3992.33850174535</v>
      </c>
      <c r="AZ435" s="40" t="n">
        <f aca="false">AN435*1000000</f>
        <v>1330.77950058178</v>
      </c>
      <c r="BA435" s="40" t="n">
        <f aca="false">AO435*1000000</f>
        <v>5935276.57259475</v>
      </c>
      <c r="BB435" s="41" t="n">
        <f aca="false">AP435*1000000</f>
        <v>202278.484088431</v>
      </c>
      <c r="BC435" s="39" t="n">
        <f aca="false">AQ435*1000000</f>
        <v>5.10435972825889</v>
      </c>
      <c r="BD435" s="40" t="n">
        <f aca="false">AR435*1000000</f>
        <v>14.5838849378825</v>
      </c>
      <c r="BE435" s="40" t="n">
        <f aca="false">AS435*1000000</f>
        <v>10.9379137034119</v>
      </c>
      <c r="BF435" s="40" t="n">
        <f aca="false">AT435*1000000</f>
        <v>3.64597123447064</v>
      </c>
      <c r="BG435" s="40" t="n">
        <f aca="false">AU435*1000000</f>
        <v>16261.031705739</v>
      </c>
      <c r="BH435" s="41" t="n">
        <f aca="false">AV435*1000000</f>
        <v>554.187627639537</v>
      </c>
      <c r="BI435" s="0" t="n">
        <v>0.1</v>
      </c>
      <c r="BJ435" s="0" t="n">
        <f aca="false">R435*BI435</f>
        <v>0.221796583430297</v>
      </c>
      <c r="BK435" s="0" t="n">
        <v>0.1</v>
      </c>
      <c r="BL435" s="0" t="n">
        <f aca="false">AI435*BK435</f>
        <v>0.218041412726653</v>
      </c>
      <c r="BM435" s="45" t="n">
        <v>336000</v>
      </c>
      <c r="BN435" s="45" t="n">
        <v>480000</v>
      </c>
      <c r="BO435" s="45" t="n">
        <v>360000</v>
      </c>
      <c r="BP435" s="45" t="n">
        <v>120000</v>
      </c>
      <c r="BQ435" s="45" t="n">
        <v>1070400000</v>
      </c>
      <c r="BR435" s="0" t="n">
        <f aca="false">AJ435*0.1</f>
        <v>0.00912</v>
      </c>
      <c r="BS435" s="0" t="n">
        <f aca="false">((((BJ435/R435)^2)+((BM435/AD435)^2))^(1/2))*AK435</f>
        <v>0.000768172222342757</v>
      </c>
      <c r="BT435" s="0" t="n">
        <f aca="false">((((BJ435/R435)^2)+((BN435/AE435)^2))^(1/2))*AL435</f>
        <v>0.00119028537054563</v>
      </c>
      <c r="BU435" s="0" t="n">
        <f aca="false">((((BJ435/R435)^2)+((BO435/AF435)^2))^(1/2))*AM435</f>
        <v>0.000892714027909226</v>
      </c>
      <c r="BV435" s="0" t="n">
        <f aca="false">((((BJ435/R435)^2)+((BP435/AG435)^2))^(1/2))*AN435</f>
        <v>0.000297571342636409</v>
      </c>
      <c r="BW435" s="0" t="n">
        <f aca="false">((((BJ435/R435)^2)+((BQ435/AH435)^2))^(1/2))*AO435</f>
        <v>2.44717722260621</v>
      </c>
      <c r="BX435" s="46" t="n">
        <f aca="false">((((BL435/AI435)^2)+((BR435/AJ435)^2))^(1/2))*AP435</f>
        <v>0.028606497557413</v>
      </c>
    </row>
    <row r="436" customFormat="false" ht="30" hidden="false" customHeight="true" outlineLevel="0" collapsed="false">
      <c r="A436" s="24" t="n">
        <v>4.68465054361036</v>
      </c>
      <c r="B436" s="24" t="n">
        <v>-74.0979121040978</v>
      </c>
      <c r="C436" s="47" t="n">
        <v>29</v>
      </c>
      <c r="D436" s="47" t="n">
        <v>33</v>
      </c>
      <c r="E436" s="47" t="n">
        <v>2422</v>
      </c>
      <c r="F436" s="27" t="s">
        <v>1144</v>
      </c>
      <c r="G436" s="28" t="s">
        <v>1145</v>
      </c>
      <c r="H436" s="27" t="s">
        <v>1146</v>
      </c>
      <c r="I436" s="28" t="s">
        <v>727</v>
      </c>
      <c r="J436" s="28" t="s">
        <v>65</v>
      </c>
      <c r="K436" s="28" t="n">
        <v>3.5</v>
      </c>
      <c r="L436" s="28"/>
      <c r="M436" s="28" t="n">
        <v>2005</v>
      </c>
      <c r="N436" s="29" t="s">
        <v>67</v>
      </c>
      <c r="O436" s="29" t="s">
        <v>68</v>
      </c>
      <c r="P436" s="50" t="n">
        <v>0.00842863539816588</v>
      </c>
      <c r="Q436" s="31" t="n">
        <v>9677.5</v>
      </c>
      <c r="R436" s="31" t="n">
        <v>10009.3348749678</v>
      </c>
      <c r="S436" s="29" t="s">
        <v>69</v>
      </c>
      <c r="T436" s="29"/>
      <c r="U436" s="29"/>
      <c r="V436" s="48" t="n">
        <f aca="false">IF(S436="m3_año",R436,IF(OR(O436="CG1",O436="CG3",O436="HG2"),T436,R436))</f>
        <v>10009.3348749678</v>
      </c>
      <c r="W436" s="28" t="n">
        <v>365</v>
      </c>
      <c r="X436" s="32"/>
      <c r="Y436" s="28"/>
      <c r="Z436" s="28" t="n">
        <v>0</v>
      </c>
      <c r="AA436" s="32" t="s">
        <v>1147</v>
      </c>
      <c r="AB436" s="32"/>
      <c r="AC436" s="33" t="s">
        <v>72</v>
      </c>
      <c r="AD436" s="33" t="n">
        <f aca="false">VLOOKUP($O436,Parámetros!$B$4:$H$25,3,0)</f>
        <v>46.3856216091623</v>
      </c>
      <c r="AE436" s="33" t="n">
        <f aca="false">VLOOKUP($O436,Parámetros!$B$4:$H$25,4,0)</f>
        <v>1074.85364414012</v>
      </c>
      <c r="AF436" s="33" t="n">
        <f aca="false">VLOOKUP($O436,Parámetros!$B$4:$H$25,5,0)</f>
        <v>5.41099102083891</v>
      </c>
      <c r="AG436" s="33" t="n">
        <f aca="false">VLOOKUP($O436,Parámetros!$B$4:$H$25,6,0)</f>
        <v>1344</v>
      </c>
      <c r="AH436" s="33" t="n">
        <f aca="false">VLOOKUP($O436,Parámetros!$B$4:$H$25,7,0)</f>
        <v>1920000</v>
      </c>
      <c r="AI436" s="51" t="n">
        <v>9677.5</v>
      </c>
      <c r="AJ436" s="52" t="n">
        <v>8.8E-008</v>
      </c>
      <c r="AK436" s="34" t="n">
        <f aca="false">AD436*V436/1000000000</f>
        <v>0.000464289220069648</v>
      </c>
      <c r="AL436" s="34" t="n">
        <f aca="false">AE436*V436/1000000000</f>
        <v>0.0107585700657779</v>
      </c>
      <c r="AM436" s="34" t="n">
        <f aca="false">AF436*V436/1000000000</f>
        <v>5.41604211330205E-005</v>
      </c>
      <c r="AN436" s="34" t="n">
        <f aca="false">AG436*V436/1000000000</f>
        <v>0.0134525460719567</v>
      </c>
      <c r="AO436" s="34" t="n">
        <f aca="false">AH436*V436/1000000000</f>
        <v>19.2179229599382</v>
      </c>
      <c r="AP436" s="35" t="n">
        <f aca="false">AJ436*AI436*EXP(P436*4)</f>
        <v>0.000880821468997167</v>
      </c>
      <c r="AQ436" s="36" t="n">
        <f aca="false">AK436/W436</f>
        <v>1.27202526046479E-006</v>
      </c>
      <c r="AR436" s="37" t="n">
        <f aca="false">AL436/W436</f>
        <v>2.94755344267889E-005</v>
      </c>
      <c r="AS436" s="37" t="n">
        <f aca="false">AM436/W436</f>
        <v>1.48384715432933E-007</v>
      </c>
      <c r="AT436" s="37" t="n">
        <f aca="false">AN436/W436</f>
        <v>3.68562906081006E-005</v>
      </c>
      <c r="AU436" s="37" t="n">
        <f aca="false">AO436/W436</f>
        <v>0.052651843725858</v>
      </c>
      <c r="AV436" s="49" t="n">
        <f aca="false">AP436/W436</f>
        <v>2.41320950410183E-006</v>
      </c>
      <c r="AW436" s="39" t="n">
        <f aca="false">AK436*1000000</f>
        <v>464.289220069648</v>
      </c>
      <c r="AX436" s="40" t="n">
        <f aca="false">AL436*1000000</f>
        <v>10758.5700657779</v>
      </c>
      <c r="AY436" s="40" t="n">
        <f aca="false">AM436*1000000</f>
        <v>54.1604211330205</v>
      </c>
      <c r="AZ436" s="40" t="n">
        <f aca="false">AN436*1000000</f>
        <v>13452.5460719567</v>
      </c>
      <c r="BA436" s="40" t="n">
        <f aca="false">AO436*1000000</f>
        <v>19217922.9599382</v>
      </c>
      <c r="BB436" s="41" t="n">
        <f aca="false">AP436*1000000</f>
        <v>880.821468997167</v>
      </c>
      <c r="BC436" s="39" t="n">
        <f aca="false">AQ436*1000000</f>
        <v>1.27202526046479</v>
      </c>
      <c r="BD436" s="40" t="n">
        <f aca="false">AR436*1000000</f>
        <v>29.4755344267889</v>
      </c>
      <c r="BE436" s="40" t="n">
        <f aca="false">AS436*1000000</f>
        <v>0.148384715432933</v>
      </c>
      <c r="BF436" s="40" t="n">
        <f aca="false">AT436*1000000</f>
        <v>36.8562906081006</v>
      </c>
      <c r="BG436" s="40" t="n">
        <f aca="false">AU436*1000000</f>
        <v>52651.843725858</v>
      </c>
      <c r="BH436" s="41" t="n">
        <f aca="false">AV436*1000000</f>
        <v>2.41320950410183</v>
      </c>
      <c r="BI436" s="0" t="n">
        <v>0.1</v>
      </c>
      <c r="BJ436" s="0" t="n">
        <f aca="false">R436*BI436</f>
        <v>1000.93348749678</v>
      </c>
      <c r="BK436" s="0" t="n">
        <v>0.1</v>
      </c>
      <c r="BL436" s="0" t="n">
        <f aca="false">AI436*BK436</f>
        <v>967.75</v>
      </c>
      <c r="BM436" s="45" t="n">
        <v>17.6498016718255</v>
      </c>
      <c r="BN436" s="45" t="n">
        <v>910.91550745518</v>
      </c>
      <c r="BO436" s="45" t="n">
        <v>5.31099102083891</v>
      </c>
      <c r="BP436" s="45" t="n">
        <v>537.6</v>
      </c>
      <c r="BQ436" s="45" t="n">
        <v>384000</v>
      </c>
      <c r="BR436" s="0" t="n">
        <f aca="false">AJ436*0.1</f>
        <v>8.8E-009</v>
      </c>
      <c r="BS436" s="0" t="n">
        <f aca="false">((((BJ436/R436)^2)+((BM436/AD436)^2))^(1/2))*AK436</f>
        <v>0.000182661930938871</v>
      </c>
      <c r="BT436" s="0" t="n">
        <f aca="false">((((BJ436/R436)^2)+((BN436/AE436)^2))^(1/2))*AL436</f>
        <v>0.00918091292912192</v>
      </c>
      <c r="BU436" s="0" t="n">
        <f aca="false">((((BJ436/R436)^2)+((BO436/AF436)^2))^(1/2))*AM436</f>
        <v>5.34346763713195E-005</v>
      </c>
      <c r="BV436" s="0" t="n">
        <f aca="false">((((BJ436/R436)^2)+((BP436/AG436)^2))^(1/2))*AN436</f>
        <v>0.00554662683881655</v>
      </c>
      <c r="BW436" s="0" t="n">
        <f aca="false">((((BJ436/R436)^2)+((BQ436/AH436)^2))^(1/2))*AO436</f>
        <v>4.29725821247757</v>
      </c>
      <c r="BX436" s="46" t="n">
        <f aca="false">((((BL436/AI436)^2)+((BR436/AJ436)^2))^(1/2))*AP436</f>
        <v>0.000124566966748519</v>
      </c>
    </row>
    <row r="437" customFormat="false" ht="30" hidden="false" customHeight="true" outlineLevel="0" collapsed="false">
      <c r="A437" s="24" t="n">
        <v>4.68465054361036</v>
      </c>
      <c r="B437" s="24" t="n">
        <v>-74.0979121040978</v>
      </c>
      <c r="C437" s="47" t="n">
        <v>29</v>
      </c>
      <c r="D437" s="47" t="n">
        <v>33</v>
      </c>
      <c r="E437" s="47" t="n">
        <v>2422</v>
      </c>
      <c r="F437" s="27" t="s">
        <v>1144</v>
      </c>
      <c r="G437" s="28" t="s">
        <v>1145</v>
      </c>
      <c r="H437" s="27" t="s">
        <v>1146</v>
      </c>
      <c r="I437" s="28" t="s">
        <v>727</v>
      </c>
      <c r="J437" s="28" t="s">
        <v>76</v>
      </c>
      <c r="K437" s="55"/>
      <c r="L437" s="55"/>
      <c r="M437" s="28" t="n">
        <v>2005</v>
      </c>
      <c r="N437" s="29" t="s">
        <v>67</v>
      </c>
      <c r="O437" s="29" t="s">
        <v>415</v>
      </c>
      <c r="P437" s="50" t="n">
        <v>0.00842863539816588</v>
      </c>
      <c r="Q437" s="31" t="n">
        <v>34900.25</v>
      </c>
      <c r="R437" s="31" t="n">
        <v>36096.9557706117</v>
      </c>
      <c r="S437" s="29" t="s">
        <v>69</v>
      </c>
      <c r="T437" s="29"/>
      <c r="U437" s="29"/>
      <c r="V437" s="48" t="n">
        <f aca="false">IF(S437="m3_año",R437,IF(OR(O437="CG1",O437="CG3",O437="HG2"),T437,R437))</f>
        <v>36096.9557706117</v>
      </c>
      <c r="W437" s="28" t="n">
        <v>365</v>
      </c>
      <c r="X437" s="32"/>
      <c r="Y437" s="28"/>
      <c r="Z437" s="28" t="n">
        <v>0</v>
      </c>
      <c r="AA437" s="32" t="s">
        <v>1147</v>
      </c>
      <c r="AB437" s="32"/>
      <c r="AC437" s="33" t="s">
        <v>72</v>
      </c>
      <c r="AD437" s="33" t="n">
        <f aca="false">VLOOKUP($O437,Parámetros!$B$4:$H$25,3,0)</f>
        <v>196.356974196937</v>
      </c>
      <c r="AE437" s="33" t="n">
        <f aca="false">VLOOKUP($O437,Parámetros!$B$4:$H$25,4,0)</f>
        <v>1220.72799074218</v>
      </c>
      <c r="AF437" s="33" t="n">
        <f aca="false">VLOOKUP($O437,Parámetros!$B$4:$H$25,5,0)</f>
        <v>0.1</v>
      </c>
      <c r="AG437" s="33" t="n">
        <f aca="false">VLOOKUP($O437,Parámetros!$B$4:$H$25,6,0)</f>
        <v>640</v>
      </c>
      <c r="AH437" s="33" t="n">
        <f aca="false">VLOOKUP($O437,Parámetros!$B$4:$H$25,7,0)</f>
        <v>1920000</v>
      </c>
      <c r="AI437" s="51" t="n">
        <v>34900.25</v>
      </c>
      <c r="AJ437" s="52" t="n">
        <v>8.8E-008</v>
      </c>
      <c r="AK437" s="34" t="n">
        <f aca="false">AD437*V437/1000000000</f>
        <v>0.00708788901283798</v>
      </c>
      <c r="AL437" s="34" t="n">
        <f aca="false">AE437*V437/1000000000</f>
        <v>0.0440645642897682</v>
      </c>
      <c r="AM437" s="34" t="n">
        <f aca="false">AF437*V437/1000000000</f>
        <v>3.60969557706117E-006</v>
      </c>
      <c r="AN437" s="34" t="n">
        <f aca="false">AG437*V437/1000000000</f>
        <v>0.0231020516931915</v>
      </c>
      <c r="AO437" s="34" t="n">
        <f aca="false">AH437*V437/1000000000</f>
        <v>69.3061550795745</v>
      </c>
      <c r="AP437" s="35" t="n">
        <f aca="false">AJ437*AI437*EXP(P437*4)</f>
        <v>0.00317653210781383</v>
      </c>
      <c r="AQ437" s="36" t="n">
        <f aca="false">AK437/W437</f>
        <v>1.94188740077753E-005</v>
      </c>
      <c r="AR437" s="37" t="n">
        <f aca="false">AL437/W437</f>
        <v>0.000120724833670598</v>
      </c>
      <c r="AS437" s="37" t="n">
        <f aca="false">AM437/W437</f>
        <v>9.88957692345526E-009</v>
      </c>
      <c r="AT437" s="37" t="n">
        <f aca="false">AN437/W437</f>
        <v>6.32932923101137E-005</v>
      </c>
      <c r="AU437" s="37" t="n">
        <f aca="false">AO437/W437</f>
        <v>0.189879876930341</v>
      </c>
      <c r="AV437" s="49" t="n">
        <f aca="false">AP437/W437</f>
        <v>8.70282769264064E-006</v>
      </c>
      <c r="AW437" s="39" t="n">
        <f aca="false">AK437*1000000</f>
        <v>7087.88901283798</v>
      </c>
      <c r="AX437" s="40" t="n">
        <f aca="false">AL437*1000000</f>
        <v>44064.5642897682</v>
      </c>
      <c r="AY437" s="40" t="n">
        <f aca="false">AM437*1000000</f>
        <v>3.60969557706117</v>
      </c>
      <c r="AZ437" s="40" t="n">
        <f aca="false">AN437*1000000</f>
        <v>23102.0516931915</v>
      </c>
      <c r="BA437" s="40" t="n">
        <f aca="false">AO437*1000000</f>
        <v>69306155.0795745</v>
      </c>
      <c r="BB437" s="41" t="n">
        <f aca="false">AP437*1000000</f>
        <v>3176.53210781383</v>
      </c>
      <c r="BC437" s="39" t="n">
        <f aca="false">AQ437*1000000</f>
        <v>19.4188740077753</v>
      </c>
      <c r="BD437" s="40" t="n">
        <f aca="false">AR437*1000000</f>
        <v>120.724833670598</v>
      </c>
      <c r="BE437" s="40" t="n">
        <f aca="false">AS437*1000000</f>
        <v>0.00988957692345526</v>
      </c>
      <c r="BF437" s="40" t="n">
        <f aca="false">AT437*1000000</f>
        <v>63.2932923101137</v>
      </c>
      <c r="BG437" s="40" t="n">
        <f aca="false">AU437*1000000</f>
        <v>189879.876930341</v>
      </c>
      <c r="BH437" s="41" t="n">
        <f aca="false">AV437*1000000</f>
        <v>8.70282769264064</v>
      </c>
      <c r="BI437" s="0" t="n">
        <v>0.1</v>
      </c>
      <c r="BJ437" s="0" t="n">
        <f aca="false">R437*BI437</f>
        <v>3609.69557706117</v>
      </c>
      <c r="BK437" s="0" t="n">
        <v>0.1</v>
      </c>
      <c r="BL437" s="0" t="n">
        <f aca="false">AI437*BK437</f>
        <v>3490.025</v>
      </c>
      <c r="BM437" s="45" t="n">
        <v>187.562005220738</v>
      </c>
      <c r="BN437" s="45" t="n">
        <v>1012.03746873145</v>
      </c>
      <c r="BO437" s="45" t="n">
        <v>0</v>
      </c>
      <c r="BP437" s="45" t="n">
        <v>256</v>
      </c>
      <c r="BQ437" s="45" t="n">
        <v>384000</v>
      </c>
      <c r="BR437" s="0" t="n">
        <f aca="false">AJ437*0.1</f>
        <v>8.8E-009</v>
      </c>
      <c r="BS437" s="0" t="n">
        <f aca="false">((((BJ437/R437)^2)+((BM437/AD437)^2))^(1/2))*AK437</f>
        <v>0.00680741754026683</v>
      </c>
      <c r="BT437" s="0" t="n">
        <f aca="false">((((BJ437/R437)^2)+((BN437/AE437)^2))^(1/2))*AL437</f>
        <v>0.0367962672870823</v>
      </c>
      <c r="BU437" s="0" t="n">
        <f aca="false">((((BJ437/R437)^2)+((BO437/AF437)^2))^(1/2))*AM437</f>
        <v>3.60969557706117E-007</v>
      </c>
      <c r="BV437" s="0" t="n">
        <f aca="false">((((BJ437/R437)^2)+((BP437/AG437)^2))^(1/2))*AN437</f>
        <v>0.00952521992995079</v>
      </c>
      <c r="BW437" s="0" t="n">
        <f aca="false">((((BJ437/R437)^2)+((BQ437/AH437)^2))^(1/2))*AO437</f>
        <v>15.4973274017071</v>
      </c>
      <c r="BX437" s="46" t="n">
        <f aca="false">((((BL437/AI437)^2)+((BR437/AJ437)^2))^(1/2))*AP437</f>
        <v>0.000449229478818392</v>
      </c>
    </row>
    <row r="438" customFormat="false" ht="30" hidden="false" customHeight="true" outlineLevel="0" collapsed="false">
      <c r="A438" s="24" t="n">
        <v>4.68822222222222</v>
      </c>
      <c r="B438" s="24" t="n">
        <v>-74.0979444444444</v>
      </c>
      <c r="C438" s="47" t="n">
        <v>29</v>
      </c>
      <c r="D438" s="47" t="n">
        <v>34</v>
      </c>
      <c r="E438" s="47" t="n">
        <v>2435</v>
      </c>
      <c r="F438" s="27" t="s">
        <v>1148</v>
      </c>
      <c r="G438" s="28" t="s">
        <v>1149</v>
      </c>
      <c r="H438" s="27" t="s">
        <v>1150</v>
      </c>
      <c r="I438" s="28" t="s">
        <v>727</v>
      </c>
      <c r="J438" s="28" t="s">
        <v>76</v>
      </c>
      <c r="K438" s="55"/>
      <c r="L438" s="55"/>
      <c r="M438" s="28" t="n">
        <v>1998</v>
      </c>
      <c r="N438" s="29" t="s">
        <v>67</v>
      </c>
      <c r="O438" s="29" t="s">
        <v>145</v>
      </c>
      <c r="P438" s="30" t="n">
        <v>0.00937137873539989</v>
      </c>
      <c r="Q438" s="31" t="n">
        <v>8673.21</v>
      </c>
      <c r="R438" s="31" t="n">
        <v>9004.50024355351</v>
      </c>
      <c r="S438" s="29" t="s">
        <v>69</v>
      </c>
      <c r="T438" s="29"/>
      <c r="U438" s="29"/>
      <c r="V438" s="48" t="n">
        <f aca="false">IF(S438="m3_año",R438,IF(OR(O438="CG1",O438="CG3",O438="HG2"),T438,R438))</f>
        <v>9004.50024355351</v>
      </c>
      <c r="W438" s="28" t="n">
        <v>365</v>
      </c>
      <c r="X438" s="32"/>
      <c r="Y438" s="28"/>
      <c r="Z438" s="28" t="n">
        <v>8760</v>
      </c>
      <c r="AA438" s="32" t="s">
        <v>1151</v>
      </c>
      <c r="AB438" s="32"/>
      <c r="AC438" s="33" t="s">
        <v>72</v>
      </c>
      <c r="AD438" s="33" t="n">
        <f aca="false">VLOOKUP($O438,Parámetros!$B$4:$H$25,3,0)</f>
        <v>196.356974196937</v>
      </c>
      <c r="AE438" s="33" t="n">
        <f aca="false">VLOOKUP($O438,Parámetros!$B$4:$H$25,4,0)</f>
        <v>1220.72799074218</v>
      </c>
      <c r="AF438" s="33" t="n">
        <f aca="false">VLOOKUP($O438,Parámetros!$B$4:$H$25,5,0)</f>
        <v>69.6558973259153</v>
      </c>
      <c r="AG438" s="33" t="n">
        <f aca="false">VLOOKUP($O438,Parámetros!$B$4:$H$25,6,0)</f>
        <v>640</v>
      </c>
      <c r="AH438" s="33" t="n">
        <f aca="false">VLOOKUP($O438,Parámetros!$B$4:$H$25,7,0)</f>
        <v>1920000</v>
      </c>
      <c r="AI438" s="2" t="n">
        <v>2.98030327868852</v>
      </c>
      <c r="AJ438" s="2" t="n">
        <v>1.362E-005</v>
      </c>
      <c r="AK438" s="34" t="n">
        <f aca="false">AD438*V438/1000000000</f>
        <v>0.00176809642197975</v>
      </c>
      <c r="AL438" s="34" t="n">
        <f aca="false">AE438*V438/1000000000</f>
        <v>0.0109920454899505</v>
      </c>
      <c r="AM438" s="34" t="n">
        <f aca="false">AF438*V438/1000000000</f>
        <v>0.000627216544436143</v>
      </c>
      <c r="AN438" s="34" t="n">
        <f aca="false">AG438*V438/1000000000</f>
        <v>0.00576288015587425</v>
      </c>
      <c r="AO438" s="34" t="n">
        <f aca="false">AH438*V438/1000000000</f>
        <v>17.2886404676227</v>
      </c>
      <c r="AP438" s="35" t="n">
        <f aca="false">AJ438*AI438*EXP(P438*4)</f>
        <v>4.21422113122878E-005</v>
      </c>
      <c r="AQ438" s="36" t="n">
        <f aca="false">AK438/W438</f>
        <v>4.84409978624589E-006</v>
      </c>
      <c r="AR438" s="37" t="n">
        <f aca="false">AL438/W438</f>
        <v>3.01151931231522E-005</v>
      </c>
      <c r="AS438" s="37" t="n">
        <f aca="false">AM438/W438</f>
        <v>1.71840149160587E-006</v>
      </c>
      <c r="AT438" s="37" t="n">
        <f aca="false">AN438/W438</f>
        <v>1.57887127558199E-005</v>
      </c>
      <c r="AU438" s="37" t="n">
        <f aca="false">AO438/W438</f>
        <v>0.0473661382674596</v>
      </c>
      <c r="AV438" s="49" t="n">
        <f aca="false">AP438/W438</f>
        <v>1.1545811318435E-007</v>
      </c>
      <c r="AW438" s="39" t="n">
        <f aca="false">AK438*1000000</f>
        <v>1768.09642197975</v>
      </c>
      <c r="AX438" s="40" t="n">
        <f aca="false">AL438*1000000</f>
        <v>10992.0454899505</v>
      </c>
      <c r="AY438" s="40" t="n">
        <f aca="false">AM438*1000000</f>
        <v>627.216544436143</v>
      </c>
      <c r="AZ438" s="40" t="n">
        <f aca="false">AN438*1000000</f>
        <v>5762.88015587425</v>
      </c>
      <c r="BA438" s="40" t="n">
        <f aca="false">AO438*1000000</f>
        <v>17288640.4676227</v>
      </c>
      <c r="BB438" s="41" t="n">
        <f aca="false">AP438*1000000</f>
        <v>42.1422113122878</v>
      </c>
      <c r="BC438" s="39" t="n">
        <f aca="false">AQ438*1000000</f>
        <v>4.84409978624589</v>
      </c>
      <c r="BD438" s="40" t="n">
        <f aca="false">AR438*1000000</f>
        <v>30.1151931231522</v>
      </c>
      <c r="BE438" s="40" t="n">
        <f aca="false">AS438*1000000</f>
        <v>1.71840149160587</v>
      </c>
      <c r="BF438" s="40" t="n">
        <f aca="false">AT438*1000000</f>
        <v>15.7887127558199</v>
      </c>
      <c r="BG438" s="40" t="n">
        <f aca="false">AU438*1000000</f>
        <v>47366.1382674596</v>
      </c>
      <c r="BH438" s="41" t="n">
        <f aca="false">AV438*1000000</f>
        <v>0.11545811318435</v>
      </c>
      <c r="BI438" s="0" t="n">
        <v>0.1</v>
      </c>
      <c r="BJ438" s="0" t="n">
        <f aca="false">R438*BI438</f>
        <v>900.450024355351</v>
      </c>
      <c r="BK438" s="0" t="n">
        <v>0.1</v>
      </c>
      <c r="BL438" s="0" t="n">
        <f aca="false">AI438*BK438</f>
        <v>0.298030327868852</v>
      </c>
      <c r="BM438" s="45" t="n">
        <v>187.562005220738</v>
      </c>
      <c r="BN438" s="45" t="n">
        <v>1012.03746873145</v>
      </c>
      <c r="BO438" s="45" t="n">
        <v>69.5558973259153</v>
      </c>
      <c r="BP438" s="45" t="n">
        <v>256</v>
      </c>
      <c r="BQ438" s="45" t="n">
        <v>384000</v>
      </c>
      <c r="BR438" s="0" t="n">
        <f aca="false">AJ438*0.1</f>
        <v>1.362E-006</v>
      </c>
      <c r="BS438" s="0" t="n">
        <f aca="false">((((BJ438/R438)^2)+((BM438/AD438)^2))^(1/2))*AK438</f>
        <v>0.00169813192250434</v>
      </c>
      <c r="BT438" s="0" t="n">
        <f aca="false">((((BJ438/R438)^2)+((BN438/AE438)^2))^(1/2))*AL438</f>
        <v>0.00917894572201421</v>
      </c>
      <c r="BU438" s="0" t="n">
        <f aca="false">((((BJ438/R438)^2)+((BO438/AF438)^2))^(1/2))*AM438</f>
        <v>0.000629448851023956</v>
      </c>
      <c r="BV438" s="0" t="n">
        <f aca="false">((((BJ438/R438)^2)+((BP438/AG438)^2))^(1/2))*AN438</f>
        <v>0.00237609635904455</v>
      </c>
      <c r="BW438" s="0" t="n">
        <f aca="false">((((BJ438/R438)^2)+((BQ438/AH438)^2))^(1/2))*AO438</f>
        <v>3.86585753241582</v>
      </c>
      <c r="BX438" s="46" t="n">
        <f aca="false">((((BL438/AI438)^2)+((BR438/AJ438)^2))^(1/2))*AP438</f>
        <v>5.95980867862304E-006</v>
      </c>
    </row>
    <row r="439" customFormat="false" ht="30" hidden="false" customHeight="true" outlineLevel="0" collapsed="false">
      <c r="A439" s="24" t="n">
        <v>4.68710151953923</v>
      </c>
      <c r="B439" s="24" t="n">
        <v>-74.0857952262189</v>
      </c>
      <c r="C439" s="47" t="n">
        <v>31</v>
      </c>
      <c r="D439" s="47" t="n">
        <v>34</v>
      </c>
      <c r="E439" s="47" t="n">
        <v>2437</v>
      </c>
      <c r="F439" s="27" t="s">
        <v>1152</v>
      </c>
      <c r="G439" s="28" t="s">
        <v>1153</v>
      </c>
      <c r="H439" s="27" t="s">
        <v>1154</v>
      </c>
      <c r="I439" s="28" t="s">
        <v>727</v>
      </c>
      <c r="J439" s="28" t="s">
        <v>76</v>
      </c>
      <c r="K439" s="55"/>
      <c r="L439" s="55"/>
      <c r="M439" s="28" t="n">
        <v>2005</v>
      </c>
      <c r="N439" s="29" t="s">
        <v>67</v>
      </c>
      <c r="O439" s="29" t="s">
        <v>145</v>
      </c>
      <c r="P439" s="56" t="n">
        <v>0.00426891489573758</v>
      </c>
      <c r="Q439" s="31" t="n">
        <v>9271.795</v>
      </c>
      <c r="R439" s="31" t="n">
        <v>9431.4764683908</v>
      </c>
      <c r="S439" s="29" t="s">
        <v>69</v>
      </c>
      <c r="T439" s="29"/>
      <c r="U439" s="29"/>
      <c r="V439" s="48" t="n">
        <f aca="false">IF(S439="m3_año",R439,IF(OR(O439="CG1",O439="CG3",O439="HG2"),T439,R439))</f>
        <v>9431.4764683908</v>
      </c>
      <c r="W439" s="28" t="n">
        <v>365</v>
      </c>
      <c r="X439" s="32" t="s">
        <v>98</v>
      </c>
      <c r="Y439" s="28"/>
      <c r="Z439" s="28" t="n">
        <v>2920</v>
      </c>
      <c r="AA439" s="32" t="s">
        <v>1155</v>
      </c>
      <c r="AB439" s="32" t="s">
        <v>1156</v>
      </c>
      <c r="AC439" s="33" t="s">
        <v>72</v>
      </c>
      <c r="AD439" s="33" t="n">
        <f aca="false">VLOOKUP($O439,Parámetros!$B$4:$H$25,3,0)</f>
        <v>196.356974196937</v>
      </c>
      <c r="AE439" s="33" t="n">
        <f aca="false">VLOOKUP($O439,Parámetros!$B$4:$H$25,4,0)</f>
        <v>1220.72799074218</v>
      </c>
      <c r="AF439" s="33" t="n">
        <f aca="false">VLOOKUP($O439,Parámetros!$B$4:$H$25,5,0)</f>
        <v>69.6558973259153</v>
      </c>
      <c r="AG439" s="33" t="n">
        <f aca="false">VLOOKUP($O439,Parámetros!$B$4:$H$25,6,0)</f>
        <v>640</v>
      </c>
      <c r="AH439" s="33" t="n">
        <f aca="false">VLOOKUP($O439,Parámetros!$B$4:$H$25,7,0)</f>
        <v>1920000</v>
      </c>
      <c r="AI439" s="2" t="n">
        <v>2.98030327868852</v>
      </c>
      <c r="AJ439" s="2" t="n">
        <v>1.362E-005</v>
      </c>
      <c r="AK439" s="34" t="n">
        <f aca="false">AD439*V439/1000000000</f>
        <v>0.00185193618154283</v>
      </c>
      <c r="AL439" s="34" t="n">
        <f aca="false">AE439*V439/1000000000</f>
        <v>0.0115132673189909</v>
      </c>
      <c r="AM439" s="34" t="n">
        <f aca="false">AF439*V439/1000000000</f>
        <v>0.000656957956514016</v>
      </c>
      <c r="AN439" s="34" t="n">
        <f aca="false">AG439*V439/1000000000</f>
        <v>0.00603614493977011</v>
      </c>
      <c r="AO439" s="34" t="n">
        <f aca="false">AH439*V439/1000000000</f>
        <v>18.1084348193103</v>
      </c>
      <c r="AP439" s="35" t="n">
        <f aca="false">AJ439*AI439*EXP(P439*4)</f>
        <v>4.12908128890735E-005</v>
      </c>
      <c r="AQ439" s="36" t="n">
        <f aca="false">AK439/W439</f>
        <v>5.07379775765159E-006</v>
      </c>
      <c r="AR439" s="37" t="n">
        <f aca="false">AL439/W439</f>
        <v>3.15431981342215E-005</v>
      </c>
      <c r="AS439" s="37" t="n">
        <f aca="false">AM439/W439</f>
        <v>1.79988481236717E-006</v>
      </c>
      <c r="AT439" s="37" t="n">
        <f aca="false">AN439/W439</f>
        <v>1.65373833966304E-005</v>
      </c>
      <c r="AU439" s="37" t="n">
        <f aca="false">AO439/W439</f>
        <v>0.0496121501898913</v>
      </c>
      <c r="AV439" s="49" t="n">
        <f aca="false">AP439/W439</f>
        <v>1.13125514764585E-007</v>
      </c>
      <c r="AW439" s="39" t="n">
        <f aca="false">AK439*1000000</f>
        <v>1851.93618154283</v>
      </c>
      <c r="AX439" s="40" t="n">
        <f aca="false">AL439*1000000</f>
        <v>11513.2673189909</v>
      </c>
      <c r="AY439" s="40" t="n">
        <f aca="false">AM439*1000000</f>
        <v>656.957956514016</v>
      </c>
      <c r="AZ439" s="40" t="n">
        <f aca="false">AN439*1000000</f>
        <v>6036.14493977011</v>
      </c>
      <c r="BA439" s="40" t="n">
        <f aca="false">AO439*1000000</f>
        <v>18108434.8193103</v>
      </c>
      <c r="BB439" s="41" t="n">
        <f aca="false">AP439*1000000</f>
        <v>41.2908128890735</v>
      </c>
      <c r="BC439" s="39" t="n">
        <f aca="false">AQ439*1000000</f>
        <v>5.07379775765159</v>
      </c>
      <c r="BD439" s="40" t="n">
        <f aca="false">AR439*1000000</f>
        <v>31.5431981342215</v>
      </c>
      <c r="BE439" s="40" t="n">
        <f aca="false">AS439*1000000</f>
        <v>1.79988481236717</v>
      </c>
      <c r="BF439" s="40" t="n">
        <f aca="false">AT439*1000000</f>
        <v>16.5373833966304</v>
      </c>
      <c r="BG439" s="40" t="n">
        <f aca="false">AU439*1000000</f>
        <v>49612.1501898913</v>
      </c>
      <c r="BH439" s="41" t="n">
        <f aca="false">AV439*1000000</f>
        <v>0.113125514764585</v>
      </c>
      <c r="BI439" s="0" t="n">
        <v>0.1</v>
      </c>
      <c r="BJ439" s="0" t="n">
        <f aca="false">R439*BI439</f>
        <v>943.14764683908</v>
      </c>
      <c r="BK439" s="0" t="n">
        <v>0.1</v>
      </c>
      <c r="BL439" s="0" t="n">
        <f aca="false">AI439*BK439</f>
        <v>0.298030327868852</v>
      </c>
      <c r="BM439" s="45" t="n">
        <v>187.562005220738</v>
      </c>
      <c r="BN439" s="45" t="n">
        <v>1012.03746873145</v>
      </c>
      <c r="BO439" s="45" t="n">
        <v>69.5558973259153</v>
      </c>
      <c r="BP439" s="45" t="n">
        <v>256</v>
      </c>
      <c r="BQ439" s="45" t="n">
        <v>384000</v>
      </c>
      <c r="BR439" s="0" t="n">
        <f aca="false">AJ439*0.1</f>
        <v>1.362E-006</v>
      </c>
      <c r="BS439" s="0" t="n">
        <f aca="false">((((BJ439/R439)^2)+((BM439/AD439)^2))^(1/2))*AK439</f>
        <v>0.00177865409896446</v>
      </c>
      <c r="BT439" s="0" t="n">
        <f aca="false">((((BJ439/R439)^2)+((BN439/AE439)^2))^(1/2))*AL439</f>
        <v>0.00961419381867319</v>
      </c>
      <c r="BU439" s="0" t="n">
        <f aca="false">((((BJ439/R439)^2)+((BO439/AF439)^2))^(1/2))*AM439</f>
        <v>0.000659296114821943</v>
      </c>
      <c r="BV439" s="0" t="n">
        <f aca="false">((((BJ439/R439)^2)+((BP439/AG439)^2))^(1/2))*AN439</f>
        <v>0.00248876631582097</v>
      </c>
      <c r="BW439" s="0" t="n">
        <f aca="false">((((BJ439/R439)^2)+((BQ439/AH439)^2))^(1/2))*AO439</f>
        <v>4.0491691222102</v>
      </c>
      <c r="BX439" s="46" t="n">
        <f aca="false">((((BL439/AI439)^2)+((BR439/AJ439)^2))^(1/2))*AP439</f>
        <v>5.83940275891375E-006</v>
      </c>
    </row>
    <row r="440" customFormat="false" ht="28" hidden="false" customHeight="false" outlineLevel="0" collapsed="false">
      <c r="A440" s="24" t="n">
        <v>4.68709665253396</v>
      </c>
      <c r="B440" s="24" t="n">
        <v>-74.0884707919177</v>
      </c>
      <c r="C440" s="47" t="n">
        <v>30</v>
      </c>
      <c r="D440" s="47" t="n">
        <v>34</v>
      </c>
      <c r="E440" s="47" t="n">
        <v>2436</v>
      </c>
      <c r="F440" s="27" t="s">
        <v>1157</v>
      </c>
      <c r="G440" s="28" t="s">
        <v>1158</v>
      </c>
      <c r="H440" s="27" t="s">
        <v>1159</v>
      </c>
      <c r="I440" s="28" t="s">
        <v>727</v>
      </c>
      <c r="J440" s="28" t="s">
        <v>65</v>
      </c>
      <c r="K440" s="28" t="n">
        <v>15</v>
      </c>
      <c r="L440" s="28"/>
      <c r="M440" s="28" t="n">
        <v>1988</v>
      </c>
      <c r="N440" s="29" t="s">
        <v>124</v>
      </c>
      <c r="O440" s="29" t="s">
        <v>125</v>
      </c>
      <c r="P440" s="30" t="n">
        <v>-0.0720228740272761</v>
      </c>
      <c r="Q440" s="31" t="n">
        <v>1.72237574289283</v>
      </c>
      <c r="R440" s="31" t="n">
        <v>1.29125302939212</v>
      </c>
      <c r="S440" s="4" t="s">
        <v>69</v>
      </c>
      <c r="T440" s="4"/>
      <c r="U440" s="4"/>
      <c r="V440" s="48" t="n">
        <f aca="false">IF(S440="m3_año",R440,IF(OR(O440="CG1",O440="CG3",O440="HG2"),T440,R440))</f>
        <v>1.29125302939212</v>
      </c>
      <c r="W440" s="28" t="n">
        <v>365</v>
      </c>
      <c r="X440" s="32"/>
      <c r="Y440" s="28"/>
      <c r="Z440" s="28" t="n">
        <v>8760</v>
      </c>
      <c r="AA440" s="32" t="s">
        <v>1160</v>
      </c>
      <c r="AB440" s="32" t="s">
        <v>1161</v>
      </c>
      <c r="AC440" s="33" t="s">
        <v>72</v>
      </c>
      <c r="AD440" s="33" t="n">
        <f aca="false">VLOOKUP($O440,Parámetros!$B$4:$H$25,3,0)</f>
        <v>840000</v>
      </c>
      <c r="AE440" s="33" t="n">
        <f aca="false">VLOOKUP($O440,Parámetros!$B$4:$H$25,4,0)</f>
        <v>2400000</v>
      </c>
      <c r="AF440" s="33" t="n">
        <f aca="false">VLOOKUP($O440,Parámetros!$B$4:$H$25,5,0)</f>
        <v>1800000</v>
      </c>
      <c r="AG440" s="33" t="n">
        <f aca="false">VLOOKUP($O440,Parámetros!$B$4:$H$25,6,0)</f>
        <v>600000</v>
      </c>
      <c r="AH440" s="33" t="n">
        <f aca="false">VLOOKUP($O440,Parámetros!$B$4:$H$25,7,0)</f>
        <v>2676000000</v>
      </c>
      <c r="AI440" s="2" t="n">
        <v>30259</v>
      </c>
      <c r="AJ440" s="2" t="n">
        <v>7.6726E-006</v>
      </c>
      <c r="AK440" s="34" t="n">
        <f aca="false">AD440*V440/1000000000</f>
        <v>0.00108465254468938</v>
      </c>
      <c r="AL440" s="34" t="n">
        <f aca="false">AE440*V440/1000000000</f>
        <v>0.00309900727054109</v>
      </c>
      <c r="AM440" s="34" t="n">
        <f aca="false">AF440*V440/1000000000</f>
        <v>0.00232425545290582</v>
      </c>
      <c r="AN440" s="34" t="n">
        <f aca="false">AG440*V440/1000000000</f>
        <v>0.000774751817635272</v>
      </c>
      <c r="AO440" s="34" t="n">
        <f aca="false">AH440*V440/1000000000</f>
        <v>3.45539310665331</v>
      </c>
      <c r="AP440" s="35" t="n">
        <f aca="false">AJ440*AI440*EXP(P440*4)</f>
        <v>0.174052626696996</v>
      </c>
      <c r="AQ440" s="36" t="n">
        <f aca="false">AK440/W440</f>
        <v>2.97165080736817E-006</v>
      </c>
      <c r="AR440" s="37" t="n">
        <f aca="false">AL440/W440</f>
        <v>8.49043087819476E-006</v>
      </c>
      <c r="AS440" s="37" t="n">
        <f aca="false">AM440/W440</f>
        <v>6.36782315864607E-006</v>
      </c>
      <c r="AT440" s="37" t="n">
        <f aca="false">AN440/W440</f>
        <v>2.12260771954869E-006</v>
      </c>
      <c r="AU440" s="37" t="n">
        <f aca="false">AO440/W440</f>
        <v>0.00946683042918716</v>
      </c>
      <c r="AV440" s="49" t="n">
        <f aca="false">AP440/W440</f>
        <v>0.00047685651149862</v>
      </c>
      <c r="AW440" s="39" t="n">
        <f aca="false">AK440*1000000</f>
        <v>1084.65254468938</v>
      </c>
      <c r="AX440" s="40" t="n">
        <f aca="false">AL440*1000000</f>
        <v>3099.00727054109</v>
      </c>
      <c r="AY440" s="40" t="n">
        <f aca="false">AM440*1000000</f>
        <v>2324.25545290582</v>
      </c>
      <c r="AZ440" s="40" t="n">
        <f aca="false">AN440*1000000</f>
        <v>774.751817635272</v>
      </c>
      <c r="BA440" s="40" t="n">
        <f aca="false">AO440*1000000</f>
        <v>3455393.10665331</v>
      </c>
      <c r="BB440" s="41" t="n">
        <f aca="false">AP440*1000000</f>
        <v>174052.626696996</v>
      </c>
      <c r="BC440" s="39" t="n">
        <f aca="false">AQ440*1000000</f>
        <v>2.97165080736817</v>
      </c>
      <c r="BD440" s="40" t="n">
        <f aca="false">AR440*1000000</f>
        <v>8.49043087819476</v>
      </c>
      <c r="BE440" s="40" t="n">
        <f aca="false">AS440*1000000</f>
        <v>6.36782315864607</v>
      </c>
      <c r="BF440" s="40" t="n">
        <f aca="false">AT440*1000000</f>
        <v>2.12260771954869</v>
      </c>
      <c r="BG440" s="40" t="n">
        <f aca="false">AU440*1000000</f>
        <v>9466.83042918716</v>
      </c>
      <c r="BH440" s="41" t="n">
        <f aca="false">AV440*1000000</f>
        <v>476.85651149862</v>
      </c>
      <c r="BI440" s="0" t="n">
        <v>0.1</v>
      </c>
      <c r="BJ440" s="0" t="n">
        <f aca="false">R440*BI440</f>
        <v>0.129125302939212</v>
      </c>
      <c r="BK440" s="0" t="n">
        <v>0.1</v>
      </c>
      <c r="BL440" s="0" t="n">
        <f aca="false">AI440*BK440</f>
        <v>3025.9</v>
      </c>
      <c r="BM440" s="45" t="n">
        <v>336000</v>
      </c>
      <c r="BN440" s="45" t="n">
        <v>480000</v>
      </c>
      <c r="BO440" s="45" t="n">
        <v>360000</v>
      </c>
      <c r="BP440" s="45" t="n">
        <v>120000</v>
      </c>
      <c r="BQ440" s="45" t="n">
        <v>1070400000</v>
      </c>
      <c r="BR440" s="0" t="n">
        <f aca="false">AJ440*0.1</f>
        <v>7.6726E-007</v>
      </c>
      <c r="BS440" s="0" t="n">
        <f aca="false">((((BJ440/R440)^2)+((BM440/AD440)^2))^(1/2))*AK440</f>
        <v>0.00044721370088493</v>
      </c>
      <c r="BT440" s="0" t="n">
        <f aca="false">((((BJ440/R440)^2)+((BN440/AE440)^2))^(1/2))*AL440</f>
        <v>0.000692959091969596</v>
      </c>
      <c r="BU440" s="0" t="n">
        <f aca="false">((((BJ440/R440)^2)+((BO440/AF440)^2))^(1/2))*AM440</f>
        <v>0.000519719318977197</v>
      </c>
      <c r="BV440" s="0" t="n">
        <f aca="false">((((BJ440/R440)^2)+((BP440/AG440)^2))^(1/2))*AN440</f>
        <v>0.000173239772992399</v>
      </c>
      <c r="BW440" s="0" t="n">
        <f aca="false">((((BJ440/R440)^2)+((BQ440/AH440)^2))^(1/2))*AO440</f>
        <v>1.42469507567628</v>
      </c>
      <c r="BX440" s="46" t="n">
        <f aca="false">((((BL440/AI440)^2)+((BR440/AJ440)^2))^(1/2))*AP440</f>
        <v>0.0246147585241554</v>
      </c>
    </row>
    <row r="441" customFormat="false" ht="30" hidden="false" customHeight="true" outlineLevel="0" collapsed="false">
      <c r="A441" s="24" t="n">
        <v>4.69634159253692</v>
      </c>
      <c r="B441" s="24" t="n">
        <v>-74.0957097962513</v>
      </c>
      <c r="C441" s="47" t="n">
        <v>29</v>
      </c>
      <c r="D441" s="47" t="n">
        <v>35</v>
      </c>
      <c r="E441" s="47" t="n">
        <v>2448</v>
      </c>
      <c r="F441" s="27" t="s">
        <v>1162</v>
      </c>
      <c r="G441" s="28" t="s">
        <v>1163</v>
      </c>
      <c r="H441" s="27" t="s">
        <v>1164</v>
      </c>
      <c r="I441" s="28" t="s">
        <v>727</v>
      </c>
      <c r="J441" s="28" t="s">
        <v>65</v>
      </c>
      <c r="K441" s="28" t="n">
        <v>10</v>
      </c>
      <c r="L441" s="28"/>
      <c r="M441" s="28" t="n">
        <v>2003</v>
      </c>
      <c r="N441" s="29" t="s">
        <v>67</v>
      </c>
      <c r="O441" s="29" t="s">
        <v>68</v>
      </c>
      <c r="P441" s="53" t="n">
        <v>0.01</v>
      </c>
      <c r="Q441" s="31" t="n">
        <v>1676.475</v>
      </c>
      <c r="R441" s="31" t="n">
        <v>1744.89324266418</v>
      </c>
      <c r="S441" s="29" t="s">
        <v>69</v>
      </c>
      <c r="T441" s="29"/>
      <c r="U441" s="29"/>
      <c r="V441" s="48" t="n">
        <f aca="false">IF(S441="m3_año",R441,IF(OR(O441="CG1",O441="CG3",O441="HG2"),T441,R441))</f>
        <v>1744.89324266418</v>
      </c>
      <c r="W441" s="28" t="n">
        <v>365</v>
      </c>
      <c r="X441" s="32" t="s">
        <v>98</v>
      </c>
      <c r="Y441" s="28"/>
      <c r="Z441" s="28" t="n">
        <v>2920</v>
      </c>
      <c r="AA441" s="32" t="s">
        <v>1165</v>
      </c>
      <c r="AB441" s="32" t="s">
        <v>1166</v>
      </c>
      <c r="AC441" s="33" t="s">
        <v>72</v>
      </c>
      <c r="AD441" s="33" t="n">
        <f aca="false">VLOOKUP($O441,Parámetros!$B$4:$H$25,3,0)</f>
        <v>46.3856216091623</v>
      </c>
      <c r="AE441" s="33" t="n">
        <f aca="false">VLOOKUP($O441,Parámetros!$B$4:$H$25,4,0)</f>
        <v>1074.85364414012</v>
      </c>
      <c r="AF441" s="33" t="n">
        <f aca="false">VLOOKUP($O441,Parámetros!$B$4:$H$25,5,0)</f>
        <v>5.41099102083891</v>
      </c>
      <c r="AG441" s="33" t="n">
        <f aca="false">VLOOKUP($O441,Parámetros!$B$4:$H$25,6,0)</f>
        <v>1344</v>
      </c>
      <c r="AH441" s="33" t="n">
        <f aca="false">VLOOKUP($O441,Parámetros!$B$4:$H$25,7,0)</f>
        <v>1920000</v>
      </c>
      <c r="AI441" s="51" t="n">
        <v>1676.475</v>
      </c>
      <c r="AJ441" s="52" t="n">
        <v>8.8E-008</v>
      </c>
      <c r="AK441" s="34" t="n">
        <f aca="false">AD441*V441/1000000000</f>
        <v>8.09379577026049E-005</v>
      </c>
      <c r="AL441" s="34" t="n">
        <f aca="false">AE441*V441/1000000000</f>
        <v>0.00187550486051306</v>
      </c>
      <c r="AM441" s="34" t="n">
        <f aca="false">AF441*V441/1000000000</f>
        <v>9.44160166837837E-006</v>
      </c>
      <c r="AN441" s="34" t="n">
        <f aca="false">AG441*V441/1000000000</f>
        <v>0.00234513651814066</v>
      </c>
      <c r="AO441" s="34" t="n">
        <f aca="false">AH441*V441/1000000000</f>
        <v>3.35019502591523</v>
      </c>
      <c r="AP441" s="35" t="n">
        <f aca="false">AJ441*AI441*EXP(P441*4)</f>
        <v>0.000153550605354448</v>
      </c>
      <c r="AQ441" s="36" t="n">
        <f aca="false">AK441/W441</f>
        <v>2.21747829322205E-007</v>
      </c>
      <c r="AR441" s="37" t="n">
        <f aca="false">AL441/W441</f>
        <v>5.13836948085771E-006</v>
      </c>
      <c r="AS441" s="37" t="n">
        <f aca="false">AM441/W441</f>
        <v>2.58674018311736E-008</v>
      </c>
      <c r="AT441" s="37" t="n">
        <f aca="false">AN441/W441</f>
        <v>6.42503155654975E-006</v>
      </c>
      <c r="AU441" s="37" t="n">
        <f aca="false">AO441/W441</f>
        <v>0.00917861650935678</v>
      </c>
      <c r="AV441" s="49" t="n">
        <f aca="false">AP441/W441</f>
        <v>4.20686590012187E-007</v>
      </c>
      <c r="AW441" s="39" t="n">
        <f aca="false">AK441*1000000</f>
        <v>80.9379577026049</v>
      </c>
      <c r="AX441" s="40" t="n">
        <f aca="false">AL441*1000000</f>
        <v>1875.50486051306</v>
      </c>
      <c r="AY441" s="40" t="n">
        <f aca="false">AM441*1000000</f>
        <v>9.44160166837837</v>
      </c>
      <c r="AZ441" s="40" t="n">
        <f aca="false">AN441*1000000</f>
        <v>2345.13651814066</v>
      </c>
      <c r="BA441" s="40" t="n">
        <f aca="false">AO441*1000000</f>
        <v>3350195.02591523</v>
      </c>
      <c r="BB441" s="41" t="n">
        <f aca="false">AP441*1000000</f>
        <v>153.550605354448</v>
      </c>
      <c r="BC441" s="39" t="n">
        <f aca="false">AQ441*1000000</f>
        <v>0.221747829322205</v>
      </c>
      <c r="BD441" s="40" t="n">
        <f aca="false">AR441*1000000</f>
        <v>5.13836948085771</v>
      </c>
      <c r="BE441" s="40" t="n">
        <f aca="false">AS441*1000000</f>
        <v>0.0258674018311736</v>
      </c>
      <c r="BF441" s="40" t="n">
        <f aca="false">AT441*1000000</f>
        <v>6.42503155654975</v>
      </c>
      <c r="BG441" s="40" t="n">
        <f aca="false">AU441*1000000</f>
        <v>9178.61650935678</v>
      </c>
      <c r="BH441" s="41" t="n">
        <f aca="false">AV441*1000000</f>
        <v>0.420686590012187</v>
      </c>
      <c r="BI441" s="0" t="n">
        <v>0.1</v>
      </c>
      <c r="BJ441" s="0" t="n">
        <f aca="false">R441*BI441</f>
        <v>174.489324266418</v>
      </c>
      <c r="BK441" s="0" t="n">
        <v>0.1</v>
      </c>
      <c r="BL441" s="0" t="n">
        <f aca="false">AI441*BK441</f>
        <v>167.6475</v>
      </c>
      <c r="BM441" s="45" t="n">
        <v>17.6498016718255</v>
      </c>
      <c r="BN441" s="45" t="n">
        <v>910.91550745518</v>
      </c>
      <c r="BO441" s="45" t="n">
        <v>5.31099102083891</v>
      </c>
      <c r="BP441" s="45" t="n">
        <v>537.6</v>
      </c>
      <c r="BQ441" s="45" t="n">
        <v>384000</v>
      </c>
      <c r="BR441" s="0" t="n">
        <f aca="false">AJ441*0.1</f>
        <v>8.8E-009</v>
      </c>
      <c r="BS441" s="0" t="n">
        <f aca="false">((((BJ441/R441)^2)+((BM441/AD441)^2))^(1/2))*AK441</f>
        <v>3.18428320131764E-005</v>
      </c>
      <c r="BT441" s="0" t="n">
        <f aca="false">((((BJ441/R441)^2)+((BN441/AE441)^2))^(1/2))*AL441</f>
        <v>0.00160047726763309</v>
      </c>
      <c r="BU441" s="0" t="n">
        <f aca="false">((((BJ441/R441)^2)+((BO441/AF441)^2))^(1/2))*AM441</f>
        <v>9.31508505699413E-006</v>
      </c>
      <c r="BV441" s="0" t="n">
        <f aca="false">((((BJ441/R441)^2)+((BP441/AG441)^2))^(1/2))*AN441</f>
        <v>0.000966924557078716</v>
      </c>
      <c r="BW441" s="0" t="n">
        <f aca="false">((((BJ441/R441)^2)+((BQ441/AH441)^2))^(1/2))*AO441</f>
        <v>0.749126381582811</v>
      </c>
      <c r="BX441" s="46" t="n">
        <f aca="false">((((BL441/AI441)^2)+((BR441/AJ441)^2))^(1/2))*AP441</f>
        <v>2.17153348602859E-005</v>
      </c>
    </row>
    <row r="442" customFormat="false" ht="30" hidden="false" customHeight="true" outlineLevel="0" collapsed="false">
      <c r="A442" s="24" t="n">
        <v>4.69634159253692</v>
      </c>
      <c r="B442" s="24" t="n">
        <v>-74.0957097962513</v>
      </c>
      <c r="C442" s="47" t="n">
        <v>29</v>
      </c>
      <c r="D442" s="47" t="n">
        <v>35</v>
      </c>
      <c r="E442" s="47" t="n">
        <v>2448</v>
      </c>
      <c r="F442" s="27" t="s">
        <v>1162</v>
      </c>
      <c r="G442" s="28" t="s">
        <v>1163</v>
      </c>
      <c r="H442" s="27" t="s">
        <v>1164</v>
      </c>
      <c r="I442" s="28" t="s">
        <v>727</v>
      </c>
      <c r="J442" s="28" t="s">
        <v>65</v>
      </c>
      <c r="K442" s="28" t="n">
        <v>10</v>
      </c>
      <c r="L442" s="28"/>
      <c r="M442" s="28" t="n">
        <v>2003</v>
      </c>
      <c r="N442" s="29" t="s">
        <v>67</v>
      </c>
      <c r="O442" s="29" t="s">
        <v>68</v>
      </c>
      <c r="P442" s="53" t="n">
        <v>0.01</v>
      </c>
      <c r="Q442" s="31" t="n">
        <v>101250</v>
      </c>
      <c r="R442" s="31" t="n">
        <v>105382.090886979</v>
      </c>
      <c r="S442" s="29" t="s">
        <v>69</v>
      </c>
      <c r="T442" s="29"/>
      <c r="U442" s="29"/>
      <c r="V442" s="48" t="n">
        <f aca="false">IF(S442="m3_año",R442,IF(OR(O442="CG1",O442="CG3",O442="HG2"),T442,R442))</f>
        <v>105382.090886979</v>
      </c>
      <c r="W442" s="28" t="n">
        <v>365</v>
      </c>
      <c r="X442" s="32"/>
      <c r="Y442" s="28"/>
      <c r="Z442" s="28" t="n">
        <v>0</v>
      </c>
      <c r="AA442" s="32" t="s">
        <v>1167</v>
      </c>
      <c r="AB442" s="32" t="s">
        <v>311</v>
      </c>
      <c r="AC442" s="33" t="s">
        <v>72</v>
      </c>
      <c r="AD442" s="33" t="n">
        <f aca="false">VLOOKUP($O442,Parámetros!$B$4:$H$25,3,0)</f>
        <v>46.3856216091623</v>
      </c>
      <c r="AE442" s="33" t="n">
        <f aca="false">VLOOKUP($O442,Parámetros!$B$4:$H$25,4,0)</f>
        <v>1074.85364414012</v>
      </c>
      <c r="AF442" s="33" t="n">
        <f aca="false">VLOOKUP($O442,Parámetros!$B$4:$H$25,5,0)</f>
        <v>5.41099102083891</v>
      </c>
      <c r="AG442" s="33" t="n">
        <f aca="false">VLOOKUP($O442,Parámetros!$B$4:$H$25,6,0)</f>
        <v>1344</v>
      </c>
      <c r="AH442" s="33" t="n">
        <f aca="false">VLOOKUP($O442,Parámetros!$B$4:$H$25,7,0)</f>
        <v>1920000</v>
      </c>
      <c r="AI442" s="51" t="n">
        <v>101250</v>
      </c>
      <c r="AJ442" s="52" t="n">
        <v>8.8E-008</v>
      </c>
      <c r="AK442" s="34" t="n">
        <f aca="false">AD442*V442/1000000000</f>
        <v>0.00488821379226576</v>
      </c>
      <c r="AL442" s="34" t="n">
        <f aca="false">AE442*V442/1000000000</f>
        <v>0.113270324416975</v>
      </c>
      <c r="AM442" s="34" t="n">
        <f aca="false">AF442*V442/1000000000</f>
        <v>0.000570221547546673</v>
      </c>
      <c r="AN442" s="34" t="n">
        <f aca="false">AG442*V442/1000000000</f>
        <v>0.1416335301521</v>
      </c>
      <c r="AO442" s="34" t="n">
        <f aca="false">AH442*V442/1000000000</f>
        <v>202.333614503</v>
      </c>
      <c r="AP442" s="35" t="n">
        <f aca="false">AJ442*AI442*EXP(P442*4)</f>
        <v>0.00927362399805418</v>
      </c>
      <c r="AQ442" s="36" t="n">
        <f aca="false">AK442/W442</f>
        <v>1.33923665541528E-005</v>
      </c>
      <c r="AR442" s="37" t="n">
        <f aca="false">AL442/W442</f>
        <v>0.000310329655936917</v>
      </c>
      <c r="AS442" s="37" t="n">
        <f aca="false">AM442/W442</f>
        <v>1.56225081519637E-006</v>
      </c>
      <c r="AT442" s="37" t="n">
        <f aca="false">AN442/W442</f>
        <v>0.000388037068909862</v>
      </c>
      <c r="AU442" s="37" t="n">
        <f aca="false">AO442/W442</f>
        <v>0.554338669871232</v>
      </c>
      <c r="AV442" s="49" t="n">
        <f aca="false">AP442/W442</f>
        <v>2.54071890357649E-005</v>
      </c>
      <c r="AW442" s="39" t="n">
        <f aca="false">AK442*1000000</f>
        <v>4888.21379226576</v>
      </c>
      <c r="AX442" s="40" t="n">
        <f aca="false">AL442*1000000</f>
        <v>113270.324416975</v>
      </c>
      <c r="AY442" s="40" t="n">
        <f aca="false">AM442*1000000</f>
        <v>570.221547546673</v>
      </c>
      <c r="AZ442" s="40" t="n">
        <f aca="false">AN442*1000000</f>
        <v>141633.5301521</v>
      </c>
      <c r="BA442" s="40" t="n">
        <f aca="false">AO442*1000000</f>
        <v>202333614.503</v>
      </c>
      <c r="BB442" s="41" t="n">
        <f aca="false">AP442*1000000</f>
        <v>9273.62399805418</v>
      </c>
      <c r="BC442" s="39" t="n">
        <f aca="false">AQ442*1000000</f>
        <v>13.3923665541528</v>
      </c>
      <c r="BD442" s="40" t="n">
        <f aca="false">AR442*1000000</f>
        <v>310.329655936917</v>
      </c>
      <c r="BE442" s="40" t="n">
        <f aca="false">AS442*1000000</f>
        <v>1.56225081519637</v>
      </c>
      <c r="BF442" s="40" t="n">
        <f aca="false">AT442*1000000</f>
        <v>388.037068909862</v>
      </c>
      <c r="BG442" s="40" t="n">
        <f aca="false">AU442*1000000</f>
        <v>554338.669871232</v>
      </c>
      <c r="BH442" s="41" t="n">
        <f aca="false">AV442*1000000</f>
        <v>25.4071890357649</v>
      </c>
      <c r="BI442" s="0" t="n">
        <v>0.1</v>
      </c>
      <c r="BJ442" s="0" t="n">
        <f aca="false">R442*BI442</f>
        <v>10538.2090886979</v>
      </c>
      <c r="BK442" s="0" t="n">
        <v>0.1</v>
      </c>
      <c r="BL442" s="0" t="n">
        <f aca="false">AI442*BK442</f>
        <v>10125</v>
      </c>
      <c r="BM442" s="45" t="n">
        <v>17.6498016718255</v>
      </c>
      <c r="BN442" s="45" t="n">
        <v>910.91550745518</v>
      </c>
      <c r="BO442" s="45" t="n">
        <v>5.31099102083891</v>
      </c>
      <c r="BP442" s="45" t="n">
        <v>537.6</v>
      </c>
      <c r="BQ442" s="45" t="n">
        <v>384000</v>
      </c>
      <c r="BR442" s="0" t="n">
        <f aca="false">AJ442*0.1</f>
        <v>8.8E-009</v>
      </c>
      <c r="BS442" s="0" t="n">
        <f aca="false">((((BJ442/R442)^2)+((BM442/AD442)^2))^(1/2))*AK442</f>
        <v>0.00192313439886315</v>
      </c>
      <c r="BT442" s="0" t="n">
        <f aca="false">((((BJ442/R442)^2)+((BN442/AE442)^2))^(1/2))*AL442</f>
        <v>0.0966601490316587</v>
      </c>
      <c r="BU442" s="0" t="n">
        <f aca="false">((((BJ442/R442)^2)+((BO442/AF442)^2))^(1/2))*AM442</f>
        <v>0.000562580630203644</v>
      </c>
      <c r="BV442" s="0" t="n">
        <f aca="false">((((BJ442/R442)^2)+((BP442/AG442)^2))^(1/2))*AN442</f>
        <v>0.0583970004946211</v>
      </c>
      <c r="BW442" s="0" t="n">
        <f aca="false">((((BJ442/R442)^2)+((BQ442/AH442)^2))^(1/2))*AO442</f>
        <v>45.2431716161945</v>
      </c>
      <c r="BX442" s="46" t="n">
        <f aca="false">((((BL442/AI442)^2)+((BR442/AJ442)^2))^(1/2))*AP442</f>
        <v>0.00131148848303968</v>
      </c>
    </row>
    <row r="443" customFormat="false" ht="30" hidden="false" customHeight="true" outlineLevel="0" collapsed="false">
      <c r="A443" s="24" t="n">
        <v>4.69097883549938</v>
      </c>
      <c r="B443" s="24" t="n">
        <v>-74.0981015196289</v>
      </c>
      <c r="C443" s="47" t="n">
        <v>29</v>
      </c>
      <c r="D443" s="47" t="n">
        <v>34</v>
      </c>
      <c r="E443" s="47" t="n">
        <v>2435</v>
      </c>
      <c r="F443" s="27" t="s">
        <v>1168</v>
      </c>
      <c r="G443" s="28" t="s">
        <v>1169</v>
      </c>
      <c r="H443" s="27" t="s">
        <v>1170</v>
      </c>
      <c r="I443" s="28" t="s">
        <v>727</v>
      </c>
      <c r="J443" s="28" t="s">
        <v>76</v>
      </c>
      <c r="K443" s="55"/>
      <c r="L443" s="55"/>
      <c r="M443" s="28" t="n">
        <v>2005</v>
      </c>
      <c r="N443" s="29" t="s">
        <v>67</v>
      </c>
      <c r="O443" s="29" t="s">
        <v>142</v>
      </c>
      <c r="P443" s="50" t="n">
        <v>0.0356710045865324</v>
      </c>
      <c r="Q443" s="31" t="n">
        <v>87.42</v>
      </c>
      <c r="R443" s="31" t="n">
        <v>100.827194683865</v>
      </c>
      <c r="S443" s="29" t="s">
        <v>69</v>
      </c>
      <c r="T443" s="29"/>
      <c r="U443" s="29"/>
      <c r="V443" s="48" t="n">
        <f aca="false">IF(S443="m3_año",R443,IF(OR(O443="CG1",O443="CG3",O443="HG2"),T443,R443))</f>
        <v>100.827194683865</v>
      </c>
      <c r="W443" s="28" t="n">
        <v>365</v>
      </c>
      <c r="X443" s="32" t="s">
        <v>98</v>
      </c>
      <c r="Y443" s="28"/>
      <c r="Z443" s="28" t="n">
        <v>2920</v>
      </c>
      <c r="AA443" s="32" t="s">
        <v>1171</v>
      </c>
      <c r="AB443" s="32" t="s">
        <v>311</v>
      </c>
      <c r="AC443" s="33" t="s">
        <v>72</v>
      </c>
      <c r="AD443" s="33" t="n">
        <f aca="false">VLOOKUP($O443,Parámetros!$B$4:$H$25,3,0)</f>
        <v>30.4</v>
      </c>
      <c r="AE443" s="33" t="n">
        <f aca="false">VLOOKUP($O443,Parámetros!$B$4:$H$25,4,0)</f>
        <v>1504</v>
      </c>
      <c r="AF443" s="33" t="n">
        <f aca="false">VLOOKUP($O443,Parámetros!$B$4:$H$25,5,0)</f>
        <v>9.6</v>
      </c>
      <c r="AG443" s="33" t="n">
        <f aca="false">VLOOKUP($O443,Parámetros!$B$4:$H$25,6,0)</f>
        <v>640</v>
      </c>
      <c r="AH443" s="33" t="n">
        <f aca="false">VLOOKUP($O443,Parámetros!$B$4:$H$25,7,0)</f>
        <v>1920000</v>
      </c>
      <c r="AI443" s="2" t="n">
        <v>29509.1627659574</v>
      </c>
      <c r="AJ443" s="2" t="n">
        <v>1.9976E-005</v>
      </c>
      <c r="AK443" s="34" t="n">
        <f aca="false">AD443*V443/1000000000</f>
        <v>3.0651467183895E-006</v>
      </c>
      <c r="AL443" s="34" t="n">
        <f aca="false">AE443*V443/1000000000</f>
        <v>0.000151644100804533</v>
      </c>
      <c r="AM443" s="34" t="n">
        <f aca="false">AF443*V443/1000000000</f>
        <v>9.67941068965104E-007</v>
      </c>
      <c r="AN443" s="34" t="n">
        <f aca="false">AG443*V443/1000000000</f>
        <v>6.45294045976736E-005</v>
      </c>
      <c r="AO443" s="34" t="n">
        <f aca="false">AH443*V443/1000000000</f>
        <v>0.193588213793021</v>
      </c>
      <c r="AP443" s="35" t="n">
        <f aca="false">AJ443*AI443*EXP(P443*4)</f>
        <v>0.679880052125845</v>
      </c>
      <c r="AQ443" s="36" t="n">
        <f aca="false">AK443/W443</f>
        <v>8.397662242163E-009</v>
      </c>
      <c r="AR443" s="37" t="n">
        <f aca="false">AL443/W443</f>
        <v>4.15463289875433E-007</v>
      </c>
      <c r="AS443" s="37" t="n">
        <f aca="false">AM443/W443</f>
        <v>2.65189333963042E-009</v>
      </c>
      <c r="AT443" s="37" t="n">
        <f aca="false">AN443/W443</f>
        <v>1.76792889308695E-007</v>
      </c>
      <c r="AU443" s="37" t="n">
        <f aca="false">AO443/W443</f>
        <v>0.000530378667926084</v>
      </c>
      <c r="AV443" s="49" t="n">
        <f aca="false">AP443/W443</f>
        <v>0.00186268507431738</v>
      </c>
      <c r="AW443" s="39" t="n">
        <f aca="false">AK443*1000000</f>
        <v>3.0651467183895</v>
      </c>
      <c r="AX443" s="40" t="n">
        <f aca="false">AL443*1000000</f>
        <v>151.644100804533</v>
      </c>
      <c r="AY443" s="40" t="n">
        <f aca="false">AM443*1000000</f>
        <v>0.967941068965104</v>
      </c>
      <c r="AZ443" s="40" t="n">
        <f aca="false">AN443*1000000</f>
        <v>64.5294045976736</v>
      </c>
      <c r="BA443" s="40" t="n">
        <f aca="false">AO443*1000000</f>
        <v>193588.213793021</v>
      </c>
      <c r="BB443" s="41" t="n">
        <f aca="false">AP443*1000000</f>
        <v>679880.052125845</v>
      </c>
      <c r="BC443" s="39" t="n">
        <f aca="false">AQ443*1000000</f>
        <v>0.008397662242163</v>
      </c>
      <c r="BD443" s="40" t="n">
        <f aca="false">AR443*1000000</f>
        <v>0.415463289875433</v>
      </c>
      <c r="BE443" s="40" t="n">
        <f aca="false">AS443*1000000</f>
        <v>0.00265189333963042</v>
      </c>
      <c r="BF443" s="40" t="n">
        <f aca="false">AT443*1000000</f>
        <v>0.176792889308695</v>
      </c>
      <c r="BG443" s="40" t="n">
        <f aca="false">AU443*1000000</f>
        <v>530.378667926084</v>
      </c>
      <c r="BH443" s="41" t="n">
        <f aca="false">AV443*1000000</f>
        <v>1862.68507431738</v>
      </c>
      <c r="BI443" s="0" t="n">
        <v>0.1</v>
      </c>
      <c r="BJ443" s="0" t="n">
        <f aca="false">R443*BI443</f>
        <v>10.0827194683865</v>
      </c>
      <c r="BK443" s="0" t="n">
        <v>0.1</v>
      </c>
      <c r="BL443" s="0" t="n">
        <f aca="false">AI443*BK443</f>
        <v>2950.91627659574</v>
      </c>
      <c r="BM443" s="45" t="n">
        <v>12.16</v>
      </c>
      <c r="BN443" s="45" t="n">
        <v>601.6</v>
      </c>
      <c r="BO443" s="45" t="n">
        <v>1.92</v>
      </c>
      <c r="BP443" s="45" t="n">
        <v>256</v>
      </c>
      <c r="BQ443" s="45" t="n">
        <v>384000</v>
      </c>
      <c r="BR443" s="0" t="n">
        <f aca="false">AJ443*0.1</f>
        <v>1.9976E-006</v>
      </c>
      <c r="BS443" s="0" t="n">
        <f aca="false">((((BJ443/R443)^2)+((BM443/AD443)^2))^(1/2))*AK443</f>
        <v>1.26379236779352E-006</v>
      </c>
      <c r="BT443" s="0" t="n">
        <f aca="false">((((BJ443/R443)^2)+((BN443/AE443)^2))^(1/2))*AL443</f>
        <v>6.25244645118902E-005</v>
      </c>
      <c r="BU443" s="0" t="n">
        <f aca="false">((((BJ443/R443)^2)+((BO443/AF443)^2))^(1/2))*AM443</f>
        <v>2.16438202841978E-007</v>
      </c>
      <c r="BV443" s="0" t="n">
        <f aca="false">((((BJ443/R443)^2)+((BP443/AG443)^2))^(1/2))*AN443</f>
        <v>2.66061551114426E-005</v>
      </c>
      <c r="BW443" s="0" t="n">
        <f aca="false">((((BJ443/R443)^2)+((BQ443/AH443)^2))^(1/2))*AO443</f>
        <v>0.0432876405683957</v>
      </c>
      <c r="BX443" s="46" t="n">
        <f aca="false">((((BL443/AI443)^2)+((BR443/AJ443)^2))^(1/2))*AP443</f>
        <v>0.0961495590503296</v>
      </c>
    </row>
    <row r="444" customFormat="false" ht="45" hidden="false" customHeight="true" outlineLevel="0" collapsed="false">
      <c r="A444" s="24" t="n">
        <v>4.69013740134437</v>
      </c>
      <c r="B444" s="24" t="n">
        <v>-74.1009513921026</v>
      </c>
      <c r="C444" s="47" t="n">
        <v>29</v>
      </c>
      <c r="D444" s="47" t="n">
        <v>34</v>
      </c>
      <c r="E444" s="47" t="n">
        <v>2435</v>
      </c>
      <c r="F444" s="27" t="s">
        <v>1172</v>
      </c>
      <c r="G444" s="28" t="s">
        <v>1173</v>
      </c>
      <c r="H444" s="27" t="s">
        <v>1174</v>
      </c>
      <c r="I444" s="28" t="s">
        <v>727</v>
      </c>
      <c r="J444" s="28" t="s">
        <v>76</v>
      </c>
      <c r="K444" s="55"/>
      <c r="L444" s="55"/>
      <c r="M444" s="28" t="n">
        <v>2006</v>
      </c>
      <c r="N444" s="29" t="s">
        <v>67</v>
      </c>
      <c r="O444" s="29" t="s">
        <v>142</v>
      </c>
      <c r="P444" s="50" t="n">
        <v>0.0356710045865324</v>
      </c>
      <c r="Q444" s="31" t="n">
        <v>890.085</v>
      </c>
      <c r="R444" s="31" t="n">
        <v>1026.59315465784</v>
      </c>
      <c r="S444" s="29" t="s">
        <v>69</v>
      </c>
      <c r="T444" s="29"/>
      <c r="U444" s="29"/>
      <c r="V444" s="48" t="n">
        <f aca="false">IF(S444="m3_año",R444,IF(OR(O444="CG1",O444="CG3",O444="HG2"),T444,R444))</f>
        <v>1026.59315465784</v>
      </c>
      <c r="W444" s="28" t="n">
        <v>365</v>
      </c>
      <c r="X444" s="32"/>
      <c r="Y444" s="28"/>
      <c r="Z444" s="28" t="n">
        <v>8760</v>
      </c>
      <c r="AA444" s="32" t="s">
        <v>1175</v>
      </c>
      <c r="AB444" s="32" t="s">
        <v>311</v>
      </c>
      <c r="AC444" s="33" t="s">
        <v>72</v>
      </c>
      <c r="AD444" s="33" t="n">
        <f aca="false">VLOOKUP($O444,Parámetros!$B$4:$H$25,3,0)</f>
        <v>30.4</v>
      </c>
      <c r="AE444" s="33" t="n">
        <f aca="false">VLOOKUP($O444,Parámetros!$B$4:$H$25,4,0)</f>
        <v>1504</v>
      </c>
      <c r="AF444" s="33" t="n">
        <f aca="false">VLOOKUP($O444,Parámetros!$B$4:$H$25,5,0)</f>
        <v>9.6</v>
      </c>
      <c r="AG444" s="33" t="n">
        <f aca="false">VLOOKUP($O444,Parámetros!$B$4:$H$25,6,0)</f>
        <v>640</v>
      </c>
      <c r="AH444" s="33" t="n">
        <f aca="false">VLOOKUP($O444,Parámetros!$B$4:$H$25,7,0)</f>
        <v>1920000</v>
      </c>
      <c r="AI444" s="2" t="n">
        <v>29509.1627659574</v>
      </c>
      <c r="AJ444" s="2" t="n">
        <v>1.9976E-005</v>
      </c>
      <c r="AK444" s="34" t="n">
        <f aca="false">AD444*V444/1000000000</f>
        <v>3.12084319015983E-005</v>
      </c>
      <c r="AL444" s="34" t="n">
        <f aca="false">AE444*V444/1000000000</f>
        <v>0.00154399610460539</v>
      </c>
      <c r="AM444" s="34" t="n">
        <f aca="false">AF444*V444/1000000000</f>
        <v>9.85529428471526E-006</v>
      </c>
      <c r="AN444" s="34" t="n">
        <f aca="false">AG444*V444/1000000000</f>
        <v>0.000657019618981018</v>
      </c>
      <c r="AO444" s="34" t="n">
        <f aca="false">AH444*V444/1000000000</f>
        <v>1.97105885694305</v>
      </c>
      <c r="AP444" s="35" t="n">
        <f aca="false">AJ444*AI444*EXP(P444*4)</f>
        <v>0.679880052125845</v>
      </c>
      <c r="AQ444" s="36" t="n">
        <f aca="false">AK444/W444</f>
        <v>8.55025531550639E-008</v>
      </c>
      <c r="AR444" s="37" t="n">
        <f aca="false">AL444/W444</f>
        <v>4.23012631398737E-006</v>
      </c>
      <c r="AS444" s="37" t="n">
        <f aca="false">AM444/W444</f>
        <v>2.70008062594939E-008</v>
      </c>
      <c r="AT444" s="37" t="n">
        <f aca="false">AN444/W444</f>
        <v>1.80005375063292E-006</v>
      </c>
      <c r="AU444" s="37" t="n">
        <f aca="false">AO444/W444</f>
        <v>0.00540016125189877</v>
      </c>
      <c r="AV444" s="49" t="n">
        <f aca="false">AP444/W444</f>
        <v>0.00186268507431738</v>
      </c>
      <c r="AW444" s="39" t="n">
        <f aca="false">AK444*1000000</f>
        <v>31.2084319015983</v>
      </c>
      <c r="AX444" s="40" t="n">
        <f aca="false">AL444*1000000</f>
        <v>1543.99610460539</v>
      </c>
      <c r="AY444" s="40" t="n">
        <f aca="false">AM444*1000000</f>
        <v>9.85529428471526</v>
      </c>
      <c r="AZ444" s="40" t="n">
        <f aca="false">AN444*1000000</f>
        <v>657.019618981018</v>
      </c>
      <c r="BA444" s="40" t="n">
        <f aca="false">AO444*1000000</f>
        <v>1971058.85694305</v>
      </c>
      <c r="BB444" s="41" t="n">
        <f aca="false">AP444*1000000</f>
        <v>679880.052125845</v>
      </c>
      <c r="BC444" s="39" t="n">
        <f aca="false">AQ444*1000000</f>
        <v>0.0855025531550639</v>
      </c>
      <c r="BD444" s="40" t="n">
        <f aca="false">AR444*1000000</f>
        <v>4.23012631398737</v>
      </c>
      <c r="BE444" s="40" t="n">
        <f aca="false">AS444*1000000</f>
        <v>0.0270008062594939</v>
      </c>
      <c r="BF444" s="40" t="n">
        <f aca="false">AT444*1000000</f>
        <v>1.80005375063292</v>
      </c>
      <c r="BG444" s="40" t="n">
        <f aca="false">AU444*1000000</f>
        <v>5400.16125189877</v>
      </c>
      <c r="BH444" s="41" t="n">
        <f aca="false">AV444*1000000</f>
        <v>1862.68507431738</v>
      </c>
      <c r="BI444" s="0" t="n">
        <v>0.1</v>
      </c>
      <c r="BJ444" s="0" t="n">
        <f aca="false">R444*BI444</f>
        <v>102.659315465784</v>
      </c>
      <c r="BK444" s="0" t="n">
        <v>0.1</v>
      </c>
      <c r="BL444" s="0" t="n">
        <f aca="false">AI444*BK444</f>
        <v>2950.91627659574</v>
      </c>
      <c r="BM444" s="45" t="n">
        <v>12.16</v>
      </c>
      <c r="BN444" s="45" t="n">
        <v>601.6</v>
      </c>
      <c r="BO444" s="45" t="n">
        <v>1.92</v>
      </c>
      <c r="BP444" s="45" t="n">
        <v>256</v>
      </c>
      <c r="BQ444" s="45" t="n">
        <v>384000</v>
      </c>
      <c r="BR444" s="0" t="n">
        <f aca="false">AJ444*0.1</f>
        <v>1.9976E-006</v>
      </c>
      <c r="BS444" s="0" t="n">
        <f aca="false">((((BJ444/R444)^2)+((BM444/AD444)^2))^(1/2))*AK444</f>
        <v>1.28675661140186E-005</v>
      </c>
      <c r="BT444" s="0" t="n">
        <f aca="false">((((BJ444/R444)^2)+((BN444/AE444)^2))^(1/2))*AL444</f>
        <v>0.000636605902483024</v>
      </c>
      <c r="BU444" s="0" t="n">
        <f aca="false">((((BJ444/R444)^2)+((BO444/AF444)^2))^(1/2))*AM444</f>
        <v>2.20371079588885E-006</v>
      </c>
      <c r="BV444" s="0" t="n">
        <f aca="false">((((BJ444/R444)^2)+((BP444/AG444)^2))^(1/2))*AN444</f>
        <v>0.000270896128716181</v>
      </c>
      <c r="BW444" s="0" t="n">
        <f aca="false">((((BJ444/R444)^2)+((BQ444/AH444)^2))^(1/2))*AO444</f>
        <v>0.44074215917777</v>
      </c>
      <c r="BX444" s="46" t="n">
        <f aca="false">((((BL444/AI444)^2)+((BR444/AJ444)^2))^(1/2))*AP444</f>
        <v>0.0961495590503296</v>
      </c>
    </row>
    <row r="445" customFormat="false" ht="30" hidden="false" customHeight="true" outlineLevel="0" collapsed="false">
      <c r="A445" s="24" t="n">
        <v>4.68785886883976</v>
      </c>
      <c r="B445" s="24" t="n">
        <v>-74.1027435022127</v>
      </c>
      <c r="C445" s="47" t="n">
        <v>29</v>
      </c>
      <c r="D445" s="47" t="n">
        <v>34</v>
      </c>
      <c r="E445" s="47" t="n">
        <v>2435</v>
      </c>
      <c r="F445" s="27" t="s">
        <v>1176</v>
      </c>
      <c r="G445" s="28" t="s">
        <v>1177</v>
      </c>
      <c r="H445" s="27" t="s">
        <v>1178</v>
      </c>
      <c r="I445" s="28" t="s">
        <v>727</v>
      </c>
      <c r="J445" s="28" t="s">
        <v>76</v>
      </c>
      <c r="K445" s="55"/>
      <c r="L445" s="55"/>
      <c r="M445" s="28" t="n">
        <v>2006</v>
      </c>
      <c r="N445" s="29" t="s">
        <v>84</v>
      </c>
      <c r="O445" s="29" t="s">
        <v>85</v>
      </c>
      <c r="P445" s="50" t="n">
        <v>0.0119278052318739</v>
      </c>
      <c r="Q445" s="31" t="n">
        <v>3000</v>
      </c>
      <c r="R445" s="31" t="n">
        <v>3146.60316161534</v>
      </c>
      <c r="S445" s="29" t="s">
        <v>86</v>
      </c>
      <c r="T445" s="29" t="n">
        <f aca="false">((R445*Parámetros!$D$30)/1000)/Parámetros!$D$29</f>
        <v>2578.65244911101</v>
      </c>
      <c r="U445" s="29" t="s">
        <v>69</v>
      </c>
      <c r="V445" s="48" t="n">
        <f aca="false">IF(S445="m3_año",R445,IF(OR(O445="CG1",O445="CG3",O445="HG2"),T445,R445))</f>
        <v>3146.60316161534</v>
      </c>
      <c r="W445" s="28" t="n">
        <v>365</v>
      </c>
      <c r="X445" s="32"/>
      <c r="Y445" s="28"/>
      <c r="Z445" s="28" t="n">
        <v>8760</v>
      </c>
      <c r="AA445" s="32" t="s">
        <v>1179</v>
      </c>
      <c r="AB445" s="32" t="s">
        <v>311</v>
      </c>
      <c r="AC445" s="33" t="s">
        <v>246</v>
      </c>
      <c r="AD445" s="33" t="n">
        <f aca="false">VLOOKUP($O445,Parámetros!$B$4:$H$25,3,0)</f>
        <v>12.7152226842523</v>
      </c>
      <c r="AE445" s="33" t="n">
        <f aca="false">VLOOKUP($O445,Parámetros!$B$4:$H$25,4,0)</f>
        <v>4.56382485732941</v>
      </c>
      <c r="AF445" s="33" t="n">
        <f aca="false">VLOOKUP($O445,Parámetros!$B$4:$H$25,5,0)</f>
        <v>12.0799261022882</v>
      </c>
      <c r="AG445" s="33" t="n">
        <f aca="false">VLOOKUP($O445,Parámetros!$B$4:$H$25,6,0)</f>
        <v>6.25</v>
      </c>
      <c r="AH445" s="33" t="n">
        <f aca="false">VLOOKUP($O445,Parámetros!$B$4:$H$25,7,0)</f>
        <v>2343</v>
      </c>
      <c r="AI445" s="51" t="n">
        <v>3000</v>
      </c>
      <c r="AJ445" s="2" t="n">
        <v>2E-005</v>
      </c>
      <c r="AK445" s="34" t="n">
        <f aca="false">AD445*V445/1000000000</f>
        <v>4.00097598989114E-005</v>
      </c>
      <c r="AL445" s="34" t="n">
        <f aca="false">AE445*V445/1000000000</f>
        <v>1.43605457251314E-005</v>
      </c>
      <c r="AM445" s="34" t="n">
        <f aca="false">AF445*V445/1000000000</f>
        <v>3.80107336655397E-005</v>
      </c>
      <c r="AN445" s="34" t="n">
        <f aca="false">AG445*V445/1000000000</f>
        <v>1.96662697600959E-005</v>
      </c>
      <c r="AO445" s="34" t="n">
        <f aca="false">AH445*V445/1000000000</f>
        <v>0.00737249120766474</v>
      </c>
      <c r="AP445" s="35" t="n">
        <f aca="false">AJ445*AI445*EXP(P445*4)</f>
        <v>0.0629320632323067</v>
      </c>
      <c r="AQ445" s="36" t="n">
        <f aca="false">AK445/W445</f>
        <v>1.09615780544963E-007</v>
      </c>
      <c r="AR445" s="37" t="n">
        <f aca="false">AL445/W445</f>
        <v>3.9343960890771E-008</v>
      </c>
      <c r="AS445" s="37" t="n">
        <f aca="false">AM445/W445</f>
        <v>1.04138996343944E-007</v>
      </c>
      <c r="AT445" s="37" t="n">
        <f aca="false">AN445/W445</f>
        <v>5.38801911235503E-008</v>
      </c>
      <c r="AU445" s="37" t="n">
        <f aca="false">AO445/W445</f>
        <v>2.01986060483966E-005</v>
      </c>
      <c r="AV445" s="49" t="n">
        <f aca="false">AP445/W445</f>
        <v>0.000172416611595361</v>
      </c>
      <c r="AW445" s="39" t="n">
        <f aca="false">AK445*1000000</f>
        <v>40.0097598989114</v>
      </c>
      <c r="AX445" s="40" t="n">
        <f aca="false">AL445*1000000</f>
        <v>14.3605457251314</v>
      </c>
      <c r="AY445" s="40" t="n">
        <f aca="false">AM445*1000000</f>
        <v>38.0107336655397</v>
      </c>
      <c r="AZ445" s="40" t="n">
        <f aca="false">AN445*1000000</f>
        <v>19.6662697600959</v>
      </c>
      <c r="BA445" s="40" t="n">
        <f aca="false">AO445*1000000</f>
        <v>7372.49120766474</v>
      </c>
      <c r="BB445" s="41" t="n">
        <f aca="false">AP445*1000000</f>
        <v>62932.0632323067</v>
      </c>
      <c r="BC445" s="39" t="n">
        <f aca="false">AQ445*1000000</f>
        <v>0.109615780544963</v>
      </c>
      <c r="BD445" s="40" t="n">
        <f aca="false">AR445*1000000</f>
        <v>0.039343960890771</v>
      </c>
      <c r="BE445" s="40" t="n">
        <f aca="false">AS445*1000000</f>
        <v>0.104138996343944</v>
      </c>
      <c r="BF445" s="40" t="n">
        <f aca="false">AT445*1000000</f>
        <v>0.0538801911235503</v>
      </c>
      <c r="BG445" s="40" t="n">
        <f aca="false">AU445*1000000</f>
        <v>20.1986060483966</v>
      </c>
      <c r="BH445" s="41" t="n">
        <f aca="false">AV445*1000000</f>
        <v>172.416611595361</v>
      </c>
      <c r="BI445" s="0" t="n">
        <v>0.1</v>
      </c>
      <c r="BJ445" s="0" t="n">
        <f aca="false">R445*BI445</f>
        <v>314.660316161534</v>
      </c>
      <c r="BK445" s="0" t="n">
        <v>0.1</v>
      </c>
      <c r="BL445" s="0" t="n">
        <f aca="false">AI445*BK445</f>
        <v>300</v>
      </c>
      <c r="BM445" s="45" t="n">
        <v>8.79744109323615</v>
      </c>
      <c r="BN445" s="45" t="n">
        <v>3.62683450723467</v>
      </c>
      <c r="BO445" s="45" t="n">
        <v>10.0538529184284</v>
      </c>
      <c r="BP445" s="45" t="n">
        <v>12.5</v>
      </c>
      <c r="BQ445" s="45" t="n">
        <v>2343</v>
      </c>
      <c r="BR445" s="0" t="n">
        <f aca="false">AJ445*0.1</f>
        <v>2E-006</v>
      </c>
      <c r="BS445" s="0" t="n">
        <f aca="false">((((BJ445/R445)^2)+((BM445/AD445)^2))^(1/2))*AK445</f>
        <v>2.79696984420489E-005</v>
      </c>
      <c r="BT445" s="0" t="n">
        <f aca="false">((((BJ445/R445)^2)+((BN445/AE445)^2))^(1/2))*AL445</f>
        <v>1.15022069765536E-005</v>
      </c>
      <c r="BU445" s="0" t="n">
        <f aca="false">((((BJ445/R445)^2)+((BO445/AF445)^2))^(1/2))*AM445</f>
        <v>3.18630207911486E-005</v>
      </c>
      <c r="BV445" s="0" t="n">
        <f aca="false">((((BJ445/R445)^2)+((BP445/AG445)^2))^(1/2))*AN445</f>
        <v>3.93816745043963E-005</v>
      </c>
      <c r="BW445" s="0" t="n">
        <f aca="false">((((BJ445/R445)^2)+((BQ445/AH445)^2))^(1/2))*AO445</f>
        <v>0.0074092619654838</v>
      </c>
      <c r="BX445" s="46" t="n">
        <f aca="false">((((BL445/AI445)^2)+((BR445/AJ445)^2))^(1/2))*AP445</f>
        <v>0.00889993773312494</v>
      </c>
    </row>
    <row r="446" customFormat="false" ht="15" hidden="false" customHeight="true" outlineLevel="0" collapsed="false">
      <c r="A446" s="24" t="n">
        <v>4.61855900650098</v>
      </c>
      <c r="B446" s="24" t="n">
        <v>-74.1191970949136</v>
      </c>
      <c r="C446" s="47" t="n">
        <v>27</v>
      </c>
      <c r="D446" s="47" t="n">
        <v>26</v>
      </c>
      <c r="E446" s="47" t="n">
        <v>1836</v>
      </c>
      <c r="F446" s="27" t="s">
        <v>1180</v>
      </c>
      <c r="G446" s="28" t="s">
        <v>1181</v>
      </c>
      <c r="H446" s="27" t="s">
        <v>1182</v>
      </c>
      <c r="I446" s="28" t="s">
        <v>155</v>
      </c>
      <c r="J446" s="28" t="s">
        <v>76</v>
      </c>
      <c r="K446" s="55"/>
      <c r="L446" s="55"/>
      <c r="M446" s="55"/>
      <c r="N446" s="29" t="s">
        <v>67</v>
      </c>
      <c r="O446" s="29" t="s">
        <v>142</v>
      </c>
      <c r="P446" s="30" t="n">
        <v>0.0141316269503235</v>
      </c>
      <c r="Q446" s="31" t="n">
        <v>10319.155</v>
      </c>
      <c r="R446" s="31" t="n">
        <v>10919.2619895397</v>
      </c>
      <c r="S446" s="29" t="s">
        <v>69</v>
      </c>
      <c r="T446" s="29"/>
      <c r="U446" s="29"/>
      <c r="V446" s="48" t="n">
        <f aca="false">IF(S446="m3_año",R446,IF(OR(O446="CG1",O446="CG3",O446="HG2"),T446,R446))</f>
        <v>10919.2619895397</v>
      </c>
      <c r="W446" s="28" t="n">
        <v>365</v>
      </c>
      <c r="X446" s="32"/>
      <c r="Y446" s="28"/>
      <c r="Z446" s="28" t="n">
        <v>0</v>
      </c>
      <c r="AA446" s="32" t="s">
        <v>1183</v>
      </c>
      <c r="AB446" s="32"/>
      <c r="AC446" s="33" t="s">
        <v>72</v>
      </c>
      <c r="AD446" s="33" t="n">
        <f aca="false">VLOOKUP($O446,Parámetros!$B$4:$H$25,3,0)</f>
        <v>30.4</v>
      </c>
      <c r="AE446" s="33" t="n">
        <f aca="false">VLOOKUP($O446,Parámetros!$B$4:$H$25,4,0)</f>
        <v>1504</v>
      </c>
      <c r="AF446" s="33" t="n">
        <f aca="false">VLOOKUP($O446,Parámetros!$B$4:$H$25,5,0)</f>
        <v>9.6</v>
      </c>
      <c r="AG446" s="33" t="n">
        <f aca="false">VLOOKUP($O446,Parámetros!$B$4:$H$25,6,0)</f>
        <v>640</v>
      </c>
      <c r="AH446" s="33" t="n">
        <f aca="false">VLOOKUP($O446,Parámetros!$B$4:$H$25,7,0)</f>
        <v>1920000</v>
      </c>
      <c r="AI446" s="51" t="n">
        <v>10319.155</v>
      </c>
      <c r="AJ446" s="52" t="n">
        <v>8.8E-008</v>
      </c>
      <c r="AK446" s="34" t="n">
        <f aca="false">AD446*V446/1000000000</f>
        <v>0.000331945564482007</v>
      </c>
      <c r="AL446" s="34" t="n">
        <f aca="false">AE446*V446/1000000000</f>
        <v>0.0164225700322677</v>
      </c>
      <c r="AM446" s="34" t="n">
        <f aca="false">AF446*V446/1000000000</f>
        <v>0.000104824915099581</v>
      </c>
      <c r="AN446" s="34" t="n">
        <f aca="false">AG446*V446/1000000000</f>
        <v>0.00698832767330541</v>
      </c>
      <c r="AO446" s="34" t="n">
        <f aca="false">AH446*V446/1000000000</f>
        <v>20.9649830199162</v>
      </c>
      <c r="AP446" s="35" t="n">
        <f aca="false">AJ446*AI446*EXP(P446*4)</f>
        <v>0.000960895055079491</v>
      </c>
      <c r="AQ446" s="36" t="n">
        <f aca="false">AK446/W446</f>
        <v>9.0943990269043E-007</v>
      </c>
      <c r="AR446" s="37" t="n">
        <f aca="false">AL446/W446</f>
        <v>4.49933425541581E-005</v>
      </c>
      <c r="AS446" s="37" t="n">
        <f aca="false">AM446/W446</f>
        <v>2.8719154821803E-007</v>
      </c>
      <c r="AT446" s="37" t="n">
        <f aca="false">AN446/W446</f>
        <v>1.91461032145354E-005</v>
      </c>
      <c r="AU446" s="37" t="n">
        <f aca="false">AO446/W446</f>
        <v>0.0574383096436061</v>
      </c>
      <c r="AV446" s="49" t="n">
        <f aca="false">AP446/W446</f>
        <v>2.63258919199861E-006</v>
      </c>
      <c r="AW446" s="39" t="n">
        <f aca="false">AK446*1000000</f>
        <v>331.945564482007</v>
      </c>
      <c r="AX446" s="40" t="n">
        <f aca="false">AL446*1000000</f>
        <v>16422.5700322677</v>
      </c>
      <c r="AY446" s="40" t="n">
        <f aca="false">AM446*1000000</f>
        <v>104.824915099581</v>
      </c>
      <c r="AZ446" s="40" t="n">
        <f aca="false">AN446*1000000</f>
        <v>6988.32767330541</v>
      </c>
      <c r="BA446" s="40" t="n">
        <f aca="false">AO446*1000000</f>
        <v>20964983.0199162</v>
      </c>
      <c r="BB446" s="41" t="n">
        <f aca="false">AP446*1000000</f>
        <v>960.895055079491</v>
      </c>
      <c r="BC446" s="39" t="n">
        <f aca="false">AQ446*1000000</f>
        <v>0.90943990269043</v>
      </c>
      <c r="BD446" s="40" t="n">
        <f aca="false">AR446*1000000</f>
        <v>44.9933425541581</v>
      </c>
      <c r="BE446" s="40" t="n">
        <f aca="false">AS446*1000000</f>
        <v>0.28719154821803</v>
      </c>
      <c r="BF446" s="40" t="n">
        <f aca="false">AT446*1000000</f>
        <v>19.1461032145354</v>
      </c>
      <c r="BG446" s="40" t="n">
        <f aca="false">AU446*1000000</f>
        <v>57438.3096436061</v>
      </c>
      <c r="BH446" s="41" t="n">
        <f aca="false">AV446*1000000</f>
        <v>2.63258919199861</v>
      </c>
      <c r="BI446" s="0" t="n">
        <v>0.1</v>
      </c>
      <c r="BJ446" s="0" t="n">
        <f aca="false">R446*BI446</f>
        <v>1091.92619895397</v>
      </c>
      <c r="BK446" s="0" t="n">
        <v>0.1</v>
      </c>
      <c r="BL446" s="0" t="n">
        <f aca="false">AI446*BK446</f>
        <v>1031.9155</v>
      </c>
      <c r="BM446" s="45" t="n">
        <v>12.16</v>
      </c>
      <c r="BN446" s="45" t="n">
        <v>601.6</v>
      </c>
      <c r="BO446" s="45" t="n">
        <v>1.92</v>
      </c>
      <c r="BP446" s="45" t="n">
        <v>256</v>
      </c>
      <c r="BQ446" s="45" t="n">
        <v>384000</v>
      </c>
      <c r="BR446" s="0" t="n">
        <f aca="false">AJ446*0.1</f>
        <v>8.8E-009</v>
      </c>
      <c r="BS446" s="0" t="n">
        <f aca="false">((((BJ446/R446)^2)+((BM446/AD446)^2))^(1/2))*AK446</f>
        <v>0.000136864662431459</v>
      </c>
      <c r="BT446" s="0" t="n">
        <f aca="false">((((BJ446/R446)^2)+((BN446/AE446)^2))^(1/2))*AL446</f>
        <v>0.0067711990887143</v>
      </c>
      <c r="BU446" s="0" t="n">
        <f aca="false">((((BJ446/R446)^2)+((BO446/AF446)^2))^(1/2))*AM446</f>
        <v>2.34395635898308E-005</v>
      </c>
      <c r="BV446" s="0" t="n">
        <f aca="false">((((BJ446/R446)^2)+((BP446/AG446)^2))^(1/2))*AN446</f>
        <v>0.00288136131434651</v>
      </c>
      <c r="BW446" s="0" t="n">
        <f aca="false">((((BJ446/R446)^2)+((BQ446/AH446)^2))^(1/2))*AO446</f>
        <v>4.68791271796615</v>
      </c>
      <c r="BX446" s="46" t="n">
        <f aca="false">((((BL446/AI446)^2)+((BR446/AJ446)^2))^(1/2))*AP446</f>
        <v>0.000135891081891066</v>
      </c>
    </row>
    <row r="447" customFormat="false" ht="15" hidden="false" customHeight="true" outlineLevel="0" collapsed="false">
      <c r="A447" s="24" t="n">
        <v>4.62178357553489</v>
      </c>
      <c r="B447" s="24" t="n">
        <v>-74.1164831871478</v>
      </c>
      <c r="C447" s="47" t="n">
        <v>27</v>
      </c>
      <c r="D447" s="47" t="n">
        <v>26</v>
      </c>
      <c r="E447" s="47" t="n">
        <v>1836</v>
      </c>
      <c r="F447" s="27" t="s">
        <v>1184</v>
      </c>
      <c r="G447" s="28" t="s">
        <v>1185</v>
      </c>
      <c r="H447" s="27" t="s">
        <v>1186</v>
      </c>
      <c r="I447" s="28" t="s">
        <v>155</v>
      </c>
      <c r="J447" s="28" t="s">
        <v>76</v>
      </c>
      <c r="K447" s="55"/>
      <c r="L447" s="55"/>
      <c r="M447" s="28" t="n">
        <v>2004</v>
      </c>
      <c r="N447" s="29" t="s">
        <v>77</v>
      </c>
      <c r="O447" s="29" t="s">
        <v>77</v>
      </c>
      <c r="P447" s="30" t="n">
        <v>0.00812487975091896</v>
      </c>
      <c r="Q447" s="31" t="n">
        <v>5200</v>
      </c>
      <c r="R447" s="31" t="n">
        <v>5371.77366054465</v>
      </c>
      <c r="S447" s="29" t="s">
        <v>69</v>
      </c>
      <c r="T447" s="29"/>
      <c r="U447" s="29"/>
      <c r="V447" s="48" t="n">
        <f aca="false">IF(S447="m3_año",R447,IF(OR(O447="CG1",O447="CG3",O447="HG2"),T447,R447))</f>
        <v>5371.77366054465</v>
      </c>
      <c r="W447" s="28" t="n">
        <v>365</v>
      </c>
      <c r="X447" s="32"/>
      <c r="Y447" s="28"/>
      <c r="Z447" s="28" t="n">
        <v>8760</v>
      </c>
      <c r="AA447" s="32" t="s">
        <v>1187</v>
      </c>
      <c r="AB447" s="32"/>
      <c r="AC447" s="33" t="s">
        <v>72</v>
      </c>
      <c r="AD447" s="33" t="n">
        <f aca="false">VLOOKUP($O447,Parámetros!$B$4:$H$25,3,0)</f>
        <v>24000</v>
      </c>
      <c r="AE447" s="33" t="n">
        <f aca="false">VLOOKUP($O447,Parámetros!$B$4:$H$25,4,0)</f>
        <v>2261000</v>
      </c>
      <c r="AF447" s="33" t="n">
        <f aca="false">VLOOKUP($O447,Parámetros!$B$4:$H$25,5,0)</f>
        <v>1200</v>
      </c>
      <c r="AG447" s="33" t="n">
        <f aca="false">VLOOKUP($O447,Parámetros!$B$4:$H$25,6,0)</f>
        <v>381000</v>
      </c>
      <c r="AH447" s="33" t="n">
        <f aca="false">VLOOKUP($O447,Parámetros!$B$4:$H$25,7,0)</f>
        <v>1500000000</v>
      </c>
      <c r="AI447" s="2" t="n">
        <v>95073.8272033899</v>
      </c>
      <c r="AJ447" s="2" t="n">
        <v>2.57418E-006</v>
      </c>
      <c r="AK447" s="34" t="n">
        <f aca="false">AD447*V447/1000000000</f>
        <v>0.128922567853072</v>
      </c>
      <c r="AL447" s="34" t="n">
        <f aca="false">AE447*V447/1000000000</f>
        <v>12.1455802464915</v>
      </c>
      <c r="AM447" s="34" t="n">
        <f aca="false">AF447*V447/1000000000</f>
        <v>0.00644612839265358</v>
      </c>
      <c r="AN447" s="34" t="n">
        <f aca="false">AG447*V447/1000000000</f>
        <v>2.04664576466751</v>
      </c>
      <c r="AO447" s="34" t="n">
        <f aca="false">AH447*V447/1000000000</f>
        <v>8057.66049081698</v>
      </c>
      <c r="AP447" s="35" t="n">
        <f aca="false">AJ447*AI447*EXP(P447*4)</f>
        <v>0.25282164358423</v>
      </c>
      <c r="AQ447" s="36" t="n">
        <f aca="false">AK447/W447</f>
        <v>0.00035321251466595</v>
      </c>
      <c r="AR447" s="37" t="n">
        <f aca="false">AL447/W447</f>
        <v>0.0332755623191547</v>
      </c>
      <c r="AS447" s="37" t="n">
        <f aca="false">AM447/W447</f>
        <v>1.76606257332975E-005</v>
      </c>
      <c r="AT447" s="37" t="n">
        <f aca="false">AN447/W447</f>
        <v>0.00560724867032195</v>
      </c>
      <c r="AU447" s="37" t="n">
        <f aca="false">AO447/W447</f>
        <v>22.0757821666218</v>
      </c>
      <c r="AV447" s="49" t="n">
        <f aca="false">AP447/W447</f>
        <v>0.000692662037217068</v>
      </c>
      <c r="AW447" s="39" t="n">
        <f aca="false">AK447*1000000</f>
        <v>128922.567853072</v>
      </c>
      <c r="AX447" s="40" t="n">
        <f aca="false">AL447*1000000</f>
        <v>12145580.2464915</v>
      </c>
      <c r="AY447" s="40" t="n">
        <f aca="false">AM447*1000000</f>
        <v>6446.12839265358</v>
      </c>
      <c r="AZ447" s="40" t="n">
        <f aca="false">AN447*1000000</f>
        <v>2046645.76466751</v>
      </c>
      <c r="BA447" s="40" t="n">
        <f aca="false">AO447*1000000</f>
        <v>8057660490.81698</v>
      </c>
      <c r="BB447" s="41" t="n">
        <f aca="false">AP447*1000000</f>
        <v>252821.64358423</v>
      </c>
      <c r="BC447" s="39" t="n">
        <f aca="false">AQ447*1000000</f>
        <v>353.21251466595</v>
      </c>
      <c r="BD447" s="40" t="n">
        <f aca="false">AR447*1000000</f>
        <v>33275.5623191547</v>
      </c>
      <c r="BE447" s="40" t="n">
        <f aca="false">AS447*1000000</f>
        <v>17.6606257332975</v>
      </c>
      <c r="BF447" s="40" t="n">
        <f aca="false">AT447*1000000</f>
        <v>5607.24867032195</v>
      </c>
      <c r="BG447" s="40" t="n">
        <f aca="false">AU447*1000000</f>
        <v>22075782.1666218</v>
      </c>
      <c r="BH447" s="41" t="n">
        <f aca="false">AV447*1000000</f>
        <v>692.662037217069</v>
      </c>
      <c r="BI447" s="0" t="n">
        <v>0.1</v>
      </c>
      <c r="BJ447" s="0" t="n">
        <f aca="false">R447*BI447</f>
        <v>537.177366054465</v>
      </c>
      <c r="BK447" s="0" t="n">
        <v>0.1</v>
      </c>
      <c r="BL447" s="0" t="n">
        <f aca="false">AI447*BK447</f>
        <v>9507.38272033899</v>
      </c>
      <c r="BM447" s="45" t="n">
        <v>0</v>
      </c>
      <c r="BN447" s="45" t="n">
        <v>0</v>
      </c>
      <c r="BO447" s="45" t="n">
        <v>0</v>
      </c>
      <c r="BP447" s="45" t="n">
        <v>0</v>
      </c>
      <c r="BQ447" s="45" t="n">
        <v>0</v>
      </c>
      <c r="BR447" s="0" t="n">
        <f aca="false">AJ447*0.1</f>
        <v>2.57418E-007</v>
      </c>
      <c r="BS447" s="0" t="n">
        <f aca="false">((((BJ447/R447)^2)+((BM447/AD447)^2))^(1/2))*AK447</f>
        <v>0.0128922567853072</v>
      </c>
      <c r="BT447" s="0" t="n">
        <f aca="false">((((BJ447/R447)^2)+((BN447/AE447)^2))^(1/2))*AL447</f>
        <v>1.21455802464915</v>
      </c>
      <c r="BU447" s="0" t="n">
        <f aca="false">((((BJ447/R447)^2)+((BO447/AF447)^2))^(1/2))*AM447</f>
        <v>0.000644612839265358</v>
      </c>
      <c r="BV447" s="0" t="n">
        <f aca="false">((((BJ447/R447)^2)+((BP447/AG447)^2))^(1/2))*AN447</f>
        <v>0.204664576466751</v>
      </c>
      <c r="BW447" s="0" t="n">
        <f aca="false">((((BJ447/R447)^2)+((BQ447/AH447)^2))^(1/2))*AO447</f>
        <v>805.766049081698</v>
      </c>
      <c r="BX447" s="46" t="n">
        <f aca="false">((((BL447/AI447)^2)+((BR447/AJ447)^2))^(1/2))*AP447</f>
        <v>0.0357543797218275</v>
      </c>
    </row>
    <row r="448" customFormat="false" ht="15" hidden="false" customHeight="true" outlineLevel="0" collapsed="false">
      <c r="A448" s="24" t="n">
        <v>4.6366636980976</v>
      </c>
      <c r="B448" s="24" t="n">
        <v>-74.1223556677386</v>
      </c>
      <c r="C448" s="47" t="n">
        <v>27</v>
      </c>
      <c r="D448" s="47" t="n">
        <v>28</v>
      </c>
      <c r="E448" s="47" t="n">
        <v>1862</v>
      </c>
      <c r="F448" s="27" t="s">
        <v>1188</v>
      </c>
      <c r="G448" s="28" t="s">
        <v>1189</v>
      </c>
      <c r="H448" s="27" t="s">
        <v>1190</v>
      </c>
      <c r="I448" s="28" t="s">
        <v>216</v>
      </c>
      <c r="J448" s="28" t="s">
        <v>76</v>
      </c>
      <c r="K448" s="28" t="n">
        <v>73.26</v>
      </c>
      <c r="L448" s="28"/>
      <c r="M448" s="28" t="n">
        <v>1988</v>
      </c>
      <c r="N448" s="29" t="s">
        <v>124</v>
      </c>
      <c r="O448" s="29" t="s">
        <v>645</v>
      </c>
      <c r="P448" s="30" t="n">
        <v>-0.0244269282468929</v>
      </c>
      <c r="Q448" s="31" t="n">
        <v>0.946360298292766</v>
      </c>
      <c r="R448" s="31" t="n">
        <v>0.858267350745137</v>
      </c>
      <c r="S448" s="4" t="s">
        <v>69</v>
      </c>
      <c r="T448" s="4"/>
      <c r="U448" s="4"/>
      <c r="V448" s="48" t="n">
        <f aca="false">IF(S448="m3_año",R448,IF(OR(O448="CG1",O448="CG3",O448="HG2"),T448,R448))</f>
        <v>0.858267350745137</v>
      </c>
      <c r="W448" s="28" t="n">
        <v>365</v>
      </c>
      <c r="X448" s="32"/>
      <c r="Y448" s="28"/>
      <c r="Z448" s="28" t="n">
        <v>8760</v>
      </c>
      <c r="AA448" s="32" t="s">
        <v>1191</v>
      </c>
      <c r="AB448" s="32" t="s">
        <v>1192</v>
      </c>
      <c r="AC448" s="33" t="s">
        <v>72</v>
      </c>
      <c r="AD448" s="33" t="n">
        <f aca="false">VLOOKUP($O448,Parámetros!$B$4:$H$25,3,0)</f>
        <v>476000</v>
      </c>
      <c r="AE448" s="33" t="n">
        <f aca="false">VLOOKUP($O448,Parámetros!$B$4:$H$25,4,0)</f>
        <v>2142000</v>
      </c>
      <c r="AF448" s="33" t="n">
        <f aca="false">VLOOKUP($O448,Parámetros!$B$4:$H$25,5,0)</f>
        <v>1704000</v>
      </c>
      <c r="AG448" s="33" t="n">
        <f aca="false">VLOOKUP($O448,Parámetros!$B$4:$H$25,6,0)</f>
        <v>595000</v>
      </c>
      <c r="AH448" s="33" t="n">
        <f aca="false">VLOOKUP($O448,Parámetros!$B$4:$H$25,7,0)</f>
        <v>2676000000</v>
      </c>
      <c r="AI448" s="2" t="n">
        <v>2238.22222222222</v>
      </c>
      <c r="AJ448" s="2" t="n">
        <v>6.356E-007</v>
      </c>
      <c r="AK448" s="34" t="n">
        <f aca="false">AD448*V448/1000000000</f>
        <v>0.000408535258954685</v>
      </c>
      <c r="AL448" s="34" t="n">
        <f aca="false">AE448*V448/1000000000</f>
        <v>0.00183840866529608</v>
      </c>
      <c r="AM448" s="34" t="n">
        <f aca="false">AF448*V448/1000000000</f>
        <v>0.00146248756566971</v>
      </c>
      <c r="AN448" s="34" t="n">
        <f aca="false">AG448*V448/1000000000</f>
        <v>0.000510669073693356</v>
      </c>
      <c r="AO448" s="34" t="n">
        <f aca="false">AH448*V448/1000000000</f>
        <v>2.29672343059399</v>
      </c>
      <c r="AP448" s="35" t="n">
        <f aca="false">AJ448*AI448*EXP(P448*4)</f>
        <v>0.00129018851410061</v>
      </c>
      <c r="AQ448" s="36" t="n">
        <f aca="false">AK448/W448</f>
        <v>1.11927468206763E-006</v>
      </c>
      <c r="AR448" s="37" t="n">
        <f aca="false">AL448/W448</f>
        <v>5.03673606930434E-006</v>
      </c>
      <c r="AS448" s="37" t="n">
        <f aca="false">AM448/W448</f>
        <v>4.00681524841017E-006</v>
      </c>
      <c r="AT448" s="37" t="n">
        <f aca="false">AN448/W448</f>
        <v>1.39909335258454E-006</v>
      </c>
      <c r="AU448" s="37" t="n">
        <f aca="false">AO448/W448</f>
        <v>0.00629239296053147</v>
      </c>
      <c r="AV448" s="49" t="n">
        <f aca="false">AP448/W448</f>
        <v>3.53476305233045E-006</v>
      </c>
      <c r="AW448" s="39" t="n">
        <f aca="false">AK448*1000000</f>
        <v>408.535258954685</v>
      </c>
      <c r="AX448" s="40" t="n">
        <f aca="false">AL448*1000000</f>
        <v>1838.40866529608</v>
      </c>
      <c r="AY448" s="40" t="n">
        <f aca="false">AM448*1000000</f>
        <v>1462.48756566971</v>
      </c>
      <c r="AZ448" s="40" t="n">
        <f aca="false">AN448*1000000</f>
        <v>510.669073693357</v>
      </c>
      <c r="BA448" s="40" t="n">
        <f aca="false">AO448*1000000</f>
        <v>2296723.43059399</v>
      </c>
      <c r="BB448" s="41" t="n">
        <f aca="false">AP448*1000000</f>
        <v>1290.18851410061</v>
      </c>
      <c r="BC448" s="39" t="n">
        <f aca="false">AQ448*1000000</f>
        <v>1.11927468206763</v>
      </c>
      <c r="BD448" s="40" t="n">
        <f aca="false">AR448*1000000</f>
        <v>5.03673606930434</v>
      </c>
      <c r="BE448" s="40" t="n">
        <f aca="false">AS448*1000000</f>
        <v>4.00681524841017</v>
      </c>
      <c r="BF448" s="40" t="n">
        <f aca="false">AT448*1000000</f>
        <v>1.39909335258454</v>
      </c>
      <c r="BG448" s="40" t="n">
        <f aca="false">AU448*1000000</f>
        <v>6292.39296053147</v>
      </c>
      <c r="BH448" s="41" t="n">
        <f aca="false">AV448*1000000</f>
        <v>3.53476305233045</v>
      </c>
      <c r="BI448" s="0" t="n">
        <v>0.1</v>
      </c>
      <c r="BJ448" s="0" t="n">
        <f aca="false">R448*BI448</f>
        <v>0.0858267350745137</v>
      </c>
      <c r="BK448" s="0" t="n">
        <v>0.1</v>
      </c>
      <c r="BL448" s="0" t="n">
        <f aca="false">AI448*BK448</f>
        <v>223.822222222222</v>
      </c>
      <c r="BM448" s="45" t="n">
        <v>190400</v>
      </c>
      <c r="BN448" s="45" t="n">
        <v>428400</v>
      </c>
      <c r="BO448" s="45" t="n">
        <v>340800</v>
      </c>
      <c r="BP448" s="45" t="n">
        <v>119000</v>
      </c>
      <c r="BQ448" s="45" t="n">
        <v>1070400000</v>
      </c>
      <c r="BR448" s="0" t="n">
        <f aca="false">AJ448*0.1</f>
        <v>6.356E-008</v>
      </c>
      <c r="BS448" s="0" t="n">
        <f aca="false">((((BJ448/R448)^2)+((BM448/AD448)^2))^(1/2))*AK448</f>
        <v>0.000168443402445923</v>
      </c>
      <c r="BT448" s="0" t="n">
        <f aca="false">((((BJ448/R448)^2)+((BN448/AE448)^2))^(1/2))*AL448</f>
        <v>0.00041108067460267</v>
      </c>
      <c r="BU448" s="0" t="n">
        <f aca="false">((((BJ448/R448)^2)+((BO448/AF448)^2))^(1/2))*AM448</f>
        <v>0.000327022161308567</v>
      </c>
      <c r="BV448" s="0" t="n">
        <f aca="false">((((BJ448/R448)^2)+((BP448/AG448)^2))^(1/2))*AN448</f>
        <v>0.000114189076278519</v>
      </c>
      <c r="BW448" s="0" t="n">
        <f aca="false">((((BJ448/R448)^2)+((BQ448/AH448)^2))^(1/2))*AO448</f>
        <v>0.946963329716996</v>
      </c>
      <c r="BX448" s="46" t="n">
        <f aca="false">((((BL448/AI448)^2)+((BR448/AJ448)^2))^(1/2))*AP448</f>
        <v>0.000182460209465908</v>
      </c>
    </row>
    <row r="449" customFormat="false" ht="30" hidden="false" customHeight="true" outlineLevel="0" collapsed="false">
      <c r="A449" s="24" t="n">
        <v>4.63642893431968</v>
      </c>
      <c r="B449" s="24" t="n">
        <v>-74.1229912074392</v>
      </c>
      <c r="C449" s="47" t="n">
        <v>26</v>
      </c>
      <c r="D449" s="47" t="n">
        <v>28</v>
      </c>
      <c r="E449" s="47" t="n">
        <v>1861</v>
      </c>
      <c r="F449" s="27" t="s">
        <v>1193</v>
      </c>
      <c r="G449" s="28" t="s">
        <v>1194</v>
      </c>
      <c r="H449" s="27" t="s">
        <v>1195</v>
      </c>
      <c r="I449" s="28" t="s">
        <v>155</v>
      </c>
      <c r="J449" s="28" t="s">
        <v>65</v>
      </c>
      <c r="K449" s="28" t="n">
        <v>5</v>
      </c>
      <c r="L449" s="28"/>
      <c r="M449" s="28" t="n">
        <v>1994</v>
      </c>
      <c r="N449" s="29" t="s">
        <v>67</v>
      </c>
      <c r="O449" s="29" t="s">
        <v>68</v>
      </c>
      <c r="P449" s="56" t="n">
        <v>0.00426891489573758</v>
      </c>
      <c r="Q449" s="31" t="n">
        <v>2946.875</v>
      </c>
      <c r="R449" s="31" t="n">
        <v>2997.62691234967</v>
      </c>
      <c r="S449" s="29" t="s">
        <v>69</v>
      </c>
      <c r="T449" s="29"/>
      <c r="U449" s="29"/>
      <c r="V449" s="48" t="n">
        <f aca="false">IF(S449="m3_año",R449,IF(OR(O449="CG1",O449="CG3",O449="HG2"),T449,R449))</f>
        <v>2997.62691234967</v>
      </c>
      <c r="W449" s="28" t="n">
        <v>365</v>
      </c>
      <c r="X449" s="32"/>
      <c r="Y449" s="28"/>
      <c r="Z449" s="28" t="n">
        <v>520</v>
      </c>
      <c r="AA449" s="32" t="s">
        <v>1196</v>
      </c>
      <c r="AB449" s="32"/>
      <c r="AC449" s="33" t="s">
        <v>72</v>
      </c>
      <c r="AD449" s="33" t="n">
        <f aca="false">VLOOKUP($O449,Parámetros!$B$4:$H$25,3,0)</f>
        <v>46.3856216091623</v>
      </c>
      <c r="AE449" s="33" t="n">
        <f aca="false">VLOOKUP($O449,Parámetros!$B$4:$H$25,4,0)</f>
        <v>1074.85364414012</v>
      </c>
      <c r="AF449" s="33" t="n">
        <f aca="false">VLOOKUP($O449,Parámetros!$B$4:$H$25,5,0)</f>
        <v>5.41099102083891</v>
      </c>
      <c r="AG449" s="33" t="n">
        <f aca="false">VLOOKUP($O449,Parámetros!$B$4:$H$25,6,0)</f>
        <v>1344</v>
      </c>
      <c r="AH449" s="33" t="n">
        <f aca="false">VLOOKUP($O449,Parámetros!$B$4:$H$25,7,0)</f>
        <v>1920000</v>
      </c>
      <c r="AI449" s="51" t="n">
        <v>2946.875</v>
      </c>
      <c r="AJ449" s="52" t="n">
        <v>8.8E-008</v>
      </c>
      <c r="AK449" s="34" t="n">
        <f aca="false">AD449*V449/1000000000</f>
        <v>0.000139046787681693</v>
      </c>
      <c r="AL449" s="34" t="n">
        <f aca="false">AE449*V449/1000000000</f>
        <v>0.00322201021051154</v>
      </c>
      <c r="AM449" s="34" t="n">
        <f aca="false">AF449*V449/1000000000</f>
        <v>1.62201323065491E-005</v>
      </c>
      <c r="AN449" s="34" t="n">
        <f aca="false">AG449*V449/1000000000</f>
        <v>0.00402881057019796</v>
      </c>
      <c r="AO449" s="34" t="n">
        <f aca="false">AH449*V449/1000000000</f>
        <v>5.75544367171137</v>
      </c>
      <c r="AP449" s="35" t="n">
        <f aca="false">AJ449*AI449*EXP(P449*4)</f>
        <v>0.000263791168286771</v>
      </c>
      <c r="AQ449" s="36" t="n">
        <f aca="false">AK449/W449</f>
        <v>3.80950103237516E-007</v>
      </c>
      <c r="AR449" s="37" t="n">
        <f aca="false">AL449/W449</f>
        <v>8.82742523427819E-006</v>
      </c>
      <c r="AS449" s="37" t="n">
        <f aca="false">AM449/W449</f>
        <v>4.44387186480798E-008</v>
      </c>
      <c r="AT449" s="37" t="n">
        <f aca="false">AN449/W449</f>
        <v>1.10378371786245E-005</v>
      </c>
      <c r="AU449" s="37" t="n">
        <f aca="false">AO449/W449</f>
        <v>0.0157683388266065</v>
      </c>
      <c r="AV449" s="49" t="n">
        <f aca="false">AP449/W449</f>
        <v>7.22715529552798E-007</v>
      </c>
      <c r="AW449" s="39" t="n">
        <f aca="false">AK449*1000000</f>
        <v>139.046787681693</v>
      </c>
      <c r="AX449" s="40" t="n">
        <f aca="false">AL449*1000000</f>
        <v>3222.01021051154</v>
      </c>
      <c r="AY449" s="40" t="n">
        <f aca="false">AM449*1000000</f>
        <v>16.2201323065491</v>
      </c>
      <c r="AZ449" s="40" t="n">
        <f aca="false">AN449*1000000</f>
        <v>4028.81057019796</v>
      </c>
      <c r="BA449" s="40" t="n">
        <f aca="false">AO449*1000000</f>
        <v>5755443.67171137</v>
      </c>
      <c r="BB449" s="41" t="n">
        <f aca="false">AP449*1000000</f>
        <v>263.791168286771</v>
      </c>
      <c r="BC449" s="39" t="n">
        <f aca="false">AQ449*1000000</f>
        <v>0.380950103237516</v>
      </c>
      <c r="BD449" s="40" t="n">
        <f aca="false">AR449*1000000</f>
        <v>8.82742523427819</v>
      </c>
      <c r="BE449" s="40" t="n">
        <f aca="false">AS449*1000000</f>
        <v>0.0444387186480798</v>
      </c>
      <c r="BF449" s="40" t="n">
        <f aca="false">AT449*1000000</f>
        <v>11.0378371786245</v>
      </c>
      <c r="BG449" s="40" t="n">
        <f aca="false">AU449*1000000</f>
        <v>15768.3388266065</v>
      </c>
      <c r="BH449" s="41" t="n">
        <f aca="false">AV449*1000000</f>
        <v>0.722715529552798</v>
      </c>
      <c r="BI449" s="0" t="n">
        <v>0.1</v>
      </c>
      <c r="BJ449" s="0" t="n">
        <f aca="false">R449*BI449</f>
        <v>299.762691234967</v>
      </c>
      <c r="BK449" s="0" t="n">
        <v>0.1</v>
      </c>
      <c r="BL449" s="0" t="n">
        <f aca="false">AI449*BK449</f>
        <v>294.6875</v>
      </c>
      <c r="BM449" s="45" t="n">
        <v>17.6498016718255</v>
      </c>
      <c r="BN449" s="45" t="n">
        <v>910.91550745518</v>
      </c>
      <c r="BO449" s="45" t="n">
        <v>5.31099102083891</v>
      </c>
      <c r="BP449" s="45" t="n">
        <v>537.6</v>
      </c>
      <c r="BQ449" s="45" t="n">
        <v>384000</v>
      </c>
      <c r="BR449" s="0" t="n">
        <f aca="false">AJ449*0.1</f>
        <v>8.8E-009</v>
      </c>
      <c r="BS449" s="0" t="n">
        <f aca="false">((((BJ449/R449)^2)+((BM449/AD449)^2))^(1/2))*AK449</f>
        <v>5.4704166349103E-005</v>
      </c>
      <c r="BT449" s="0" t="n">
        <f aca="false">((((BJ449/R449)^2)+((BN449/AE449)^2))^(1/2))*AL449</f>
        <v>0.0027495285171347</v>
      </c>
      <c r="BU449" s="0" t="n">
        <f aca="false">((((BJ449/R449)^2)+((BO449/AF449)^2))^(1/2))*AM449</f>
        <v>1.60027839955627E-005</v>
      </c>
      <c r="BV449" s="0" t="n">
        <f aca="false">((((BJ449/R449)^2)+((BP449/AG449)^2))^(1/2))*AN449</f>
        <v>0.00166112115265311</v>
      </c>
      <c r="BW449" s="0" t="n">
        <f aca="false">((((BJ449/R449)^2)+((BQ449/AH449)^2))^(1/2))*AO449</f>
        <v>1.28695632906176</v>
      </c>
      <c r="BX449" s="46" t="n">
        <f aca="false">((((BL449/AI449)^2)+((BR449/AJ449)^2))^(1/2))*AP449</f>
        <v>3.73057047825395E-005</v>
      </c>
    </row>
    <row r="450" customFormat="false" ht="15" hidden="false" customHeight="true" outlineLevel="0" collapsed="false">
      <c r="A450" s="24" t="n">
        <v>4.63554939430256</v>
      </c>
      <c r="B450" s="24" t="n">
        <v>-74.1238810274738</v>
      </c>
      <c r="C450" s="47" t="n">
        <v>26</v>
      </c>
      <c r="D450" s="47" t="n">
        <v>28</v>
      </c>
      <c r="E450" s="47" t="n">
        <v>1861</v>
      </c>
      <c r="F450" s="27" t="s">
        <v>1197</v>
      </c>
      <c r="G450" s="28" t="s">
        <v>233</v>
      </c>
      <c r="H450" s="27" t="s">
        <v>1198</v>
      </c>
      <c r="I450" s="28" t="s">
        <v>216</v>
      </c>
      <c r="J450" s="28" t="s">
        <v>76</v>
      </c>
      <c r="K450" s="55"/>
      <c r="L450" s="55"/>
      <c r="M450" s="28" t="n">
        <v>2004</v>
      </c>
      <c r="N450" s="29" t="s">
        <v>67</v>
      </c>
      <c r="O450" s="29" t="s">
        <v>145</v>
      </c>
      <c r="P450" s="30" t="n">
        <v>-0.0720228740272761</v>
      </c>
      <c r="Q450" s="31" t="n">
        <v>7962.5</v>
      </c>
      <c r="R450" s="31" t="n">
        <v>5969.43047355405</v>
      </c>
      <c r="S450" s="29" t="s">
        <v>69</v>
      </c>
      <c r="T450" s="29"/>
      <c r="U450" s="29"/>
      <c r="V450" s="48" t="n">
        <f aca="false">IF(S450="m3_año",R450,IF(OR(O450="CG1",O450="CG3",O450="HG2"),T450,R450))</f>
        <v>5969.43047355405</v>
      </c>
      <c r="W450" s="28" t="n">
        <v>365</v>
      </c>
      <c r="X450" s="32"/>
      <c r="Y450" s="28"/>
      <c r="Z450" s="28" t="n">
        <v>8760</v>
      </c>
      <c r="AA450" s="32" t="s">
        <v>1199</v>
      </c>
      <c r="AB450" s="32" t="s">
        <v>1200</v>
      </c>
      <c r="AC450" s="33" t="s">
        <v>72</v>
      </c>
      <c r="AD450" s="33" t="n">
        <f aca="false">VLOOKUP($O450,Parámetros!$B$4:$H$25,3,0)</f>
        <v>196.356974196937</v>
      </c>
      <c r="AE450" s="33" t="n">
        <f aca="false">VLOOKUP($O450,Parámetros!$B$4:$H$25,4,0)</f>
        <v>1220.72799074218</v>
      </c>
      <c r="AF450" s="33" t="n">
        <f aca="false">VLOOKUP($O450,Parámetros!$B$4:$H$25,5,0)</f>
        <v>69.6558973259153</v>
      </c>
      <c r="AG450" s="33" t="n">
        <f aca="false">VLOOKUP($O450,Parámetros!$B$4:$H$25,6,0)</f>
        <v>640</v>
      </c>
      <c r="AH450" s="33" t="n">
        <f aca="false">VLOOKUP($O450,Parámetros!$B$4:$H$25,7,0)</f>
        <v>1920000</v>
      </c>
      <c r="AI450" s="2" t="n">
        <v>32831.976744186</v>
      </c>
      <c r="AJ450" s="2" t="n">
        <v>1.0442E-008</v>
      </c>
      <c r="AK450" s="34" t="n">
        <f aca="false">AD450*V450/1000000000</f>
        <v>0.00117213930546606</v>
      </c>
      <c r="AL450" s="34" t="n">
        <f aca="false">AE450*V450/1000000000</f>
        <v>0.00728705086785678</v>
      </c>
      <c r="AM450" s="34" t="n">
        <f aca="false">AF450*V450/1000000000</f>
        <v>0.000415806036160071</v>
      </c>
      <c r="AN450" s="34" t="n">
        <f aca="false">AG450*V450/1000000000</f>
        <v>0.00382043550307459</v>
      </c>
      <c r="AO450" s="34" t="n">
        <f aca="false">AH450*V450/1000000000</f>
        <v>11.4613065092238</v>
      </c>
      <c r="AP450" s="35" t="n">
        <f aca="false">AJ450*AI450*EXP(P450*4)</f>
        <v>0.000257018374924388</v>
      </c>
      <c r="AQ450" s="36" t="n">
        <f aca="false">AK450/W450</f>
        <v>3.21134056292072E-006</v>
      </c>
      <c r="AR450" s="37" t="n">
        <f aca="false">AL450/W450</f>
        <v>1.9964522925635E-005</v>
      </c>
      <c r="AS450" s="37" t="n">
        <f aca="false">AM450/W450</f>
        <v>1.13919461961663E-006</v>
      </c>
      <c r="AT450" s="37" t="n">
        <f aca="false">AN450/W450</f>
        <v>1.0466946583766E-005</v>
      </c>
      <c r="AU450" s="37" t="n">
        <f aca="false">AO450/W450</f>
        <v>0.031400839751298</v>
      </c>
      <c r="AV450" s="49" t="n">
        <f aca="false">AP450/W450</f>
        <v>7.04159931299693E-007</v>
      </c>
      <c r="AW450" s="39" t="n">
        <f aca="false">AK450*1000000</f>
        <v>1172.13930546606</v>
      </c>
      <c r="AX450" s="40" t="n">
        <f aca="false">AL450*1000000</f>
        <v>7287.05086785678</v>
      </c>
      <c r="AY450" s="40" t="n">
        <f aca="false">AM450*1000000</f>
        <v>415.806036160071</v>
      </c>
      <c r="AZ450" s="40" t="n">
        <f aca="false">AN450*1000000</f>
        <v>3820.43550307459</v>
      </c>
      <c r="BA450" s="40" t="n">
        <f aca="false">AO450*1000000</f>
        <v>11461306.5092238</v>
      </c>
      <c r="BB450" s="41" t="n">
        <f aca="false">AP450*1000000</f>
        <v>257.018374924388</v>
      </c>
      <c r="BC450" s="39" t="n">
        <f aca="false">AQ450*1000000</f>
        <v>3.21134056292072</v>
      </c>
      <c r="BD450" s="40" t="n">
        <f aca="false">AR450*1000000</f>
        <v>19.964522925635</v>
      </c>
      <c r="BE450" s="40" t="n">
        <f aca="false">AS450*1000000</f>
        <v>1.13919461961663</v>
      </c>
      <c r="BF450" s="40" t="n">
        <f aca="false">AT450*1000000</f>
        <v>10.466946583766</v>
      </c>
      <c r="BG450" s="40" t="n">
        <f aca="false">AU450*1000000</f>
        <v>31400.839751298</v>
      </c>
      <c r="BH450" s="41" t="n">
        <f aca="false">AV450*1000000</f>
        <v>0.704159931299693</v>
      </c>
      <c r="BI450" s="0" t="n">
        <v>0.1</v>
      </c>
      <c r="BJ450" s="0" t="n">
        <f aca="false">R450*BI450</f>
        <v>596.943047355405</v>
      </c>
      <c r="BK450" s="0" t="n">
        <v>0.1</v>
      </c>
      <c r="BL450" s="0" t="n">
        <f aca="false">AI450*BK450</f>
        <v>3283.1976744186</v>
      </c>
      <c r="BM450" s="45" t="n">
        <v>187.562005220738</v>
      </c>
      <c r="BN450" s="45" t="n">
        <v>1012.03746873145</v>
      </c>
      <c r="BO450" s="45" t="n">
        <v>69.5558973259153</v>
      </c>
      <c r="BP450" s="45" t="n">
        <v>256</v>
      </c>
      <c r="BQ450" s="45" t="n">
        <v>384000</v>
      </c>
      <c r="BR450" s="0" t="n">
        <f aca="false">AJ450*0.1</f>
        <v>1.0442E-009</v>
      </c>
      <c r="BS450" s="0" t="n">
        <f aca="false">((((BJ450/R450)^2)+((BM450/AD450)^2))^(1/2))*AK450</f>
        <v>0.0011257571405553</v>
      </c>
      <c r="BT450" s="0" t="n">
        <f aca="false">((((BJ450/R450)^2)+((BN450/AE450)^2))^(1/2))*AL450</f>
        <v>0.00608507710878431</v>
      </c>
      <c r="BU450" s="0" t="n">
        <f aca="false">((((BJ450/R450)^2)+((BO450/AF450)^2))^(1/2))*AM450</f>
        <v>0.000417285918286916</v>
      </c>
      <c r="BV450" s="0" t="n">
        <f aca="false">((((BJ450/R450)^2)+((BP450/AG450)^2))^(1/2))*AN450</f>
        <v>0.00157520591150363</v>
      </c>
      <c r="BW450" s="0" t="n">
        <f aca="false">((((BJ450/R450)^2)+((BQ450/AH450)^2))^(1/2))*AO450</f>
        <v>2.56282604655852</v>
      </c>
      <c r="BX450" s="46" t="n">
        <f aca="false">((((BL450/AI450)^2)+((BR450/AJ450)^2))^(1/2))*AP450</f>
        <v>3.63478871597163E-005</v>
      </c>
    </row>
    <row r="451" customFormat="false" ht="30" hidden="false" customHeight="true" outlineLevel="0" collapsed="false">
      <c r="A451" s="24" t="n">
        <v>4.62178367230418</v>
      </c>
      <c r="B451" s="24" t="n">
        <v>-74.1271005056688</v>
      </c>
      <c r="C451" s="47" t="n">
        <v>26</v>
      </c>
      <c r="D451" s="47" t="n">
        <v>26</v>
      </c>
      <c r="E451" s="47" t="n">
        <v>1835</v>
      </c>
      <c r="F451" s="27" t="s">
        <v>1201</v>
      </c>
      <c r="G451" s="28" t="s">
        <v>1202</v>
      </c>
      <c r="H451" s="27" t="s">
        <v>1203</v>
      </c>
      <c r="I451" s="28" t="s">
        <v>216</v>
      </c>
      <c r="J451" s="28" t="s">
        <v>76</v>
      </c>
      <c r="K451" s="55"/>
      <c r="L451" s="55"/>
      <c r="M451" s="28" t="n">
        <v>1986</v>
      </c>
      <c r="N451" s="29" t="s">
        <v>84</v>
      </c>
      <c r="O451" s="29" t="s">
        <v>85</v>
      </c>
      <c r="P451" s="50" t="n">
        <v>-0.015549305289661</v>
      </c>
      <c r="Q451" s="31" t="n">
        <v>7840</v>
      </c>
      <c r="R451" s="31" t="n">
        <v>7367.22871577085</v>
      </c>
      <c r="S451" s="29" t="s">
        <v>86</v>
      </c>
      <c r="T451" s="29" t="n">
        <f aca="false">((R451*Parámetros!$D$30)/1000)/Parámetros!$D$29</f>
        <v>6037.47005749873</v>
      </c>
      <c r="U451" s="29" t="s">
        <v>69</v>
      </c>
      <c r="V451" s="48" t="n">
        <f aca="false">IF(S451="m3_año",R451,IF(OR(O451="CG1",O451="CG3",O451="HG2"),T451,R451))</f>
        <v>7367.22871577085</v>
      </c>
      <c r="W451" s="28" t="n">
        <v>365</v>
      </c>
      <c r="X451" s="32"/>
      <c r="Y451" s="28"/>
      <c r="Z451" s="28" t="n">
        <v>8760</v>
      </c>
      <c r="AA451" s="32" t="s">
        <v>1204</v>
      </c>
      <c r="AB451" s="32"/>
      <c r="AC451" s="33" t="s">
        <v>246</v>
      </c>
      <c r="AD451" s="33" t="n">
        <f aca="false">VLOOKUP($O451,Parámetros!$B$4:$H$25,3,0)</f>
        <v>12.7152226842523</v>
      </c>
      <c r="AE451" s="33" t="n">
        <f aca="false">VLOOKUP($O451,Parámetros!$B$4:$H$25,4,0)</f>
        <v>4.56382485732941</v>
      </c>
      <c r="AF451" s="33" t="n">
        <f aca="false">VLOOKUP($O451,Parámetros!$B$4:$H$25,5,0)</f>
        <v>12.0799261022882</v>
      </c>
      <c r="AG451" s="33" t="n">
        <f aca="false">VLOOKUP($O451,Parámetros!$B$4:$H$25,6,0)</f>
        <v>6.25</v>
      </c>
      <c r="AH451" s="33" t="n">
        <f aca="false">VLOOKUP($O451,Parámetros!$B$4:$H$25,7,0)</f>
        <v>2343</v>
      </c>
      <c r="AI451" s="51" t="n">
        <v>7840</v>
      </c>
      <c r="AJ451" s="2" t="n">
        <v>2E-005</v>
      </c>
      <c r="AK451" s="34" t="n">
        <f aca="false">AD451*V451/1000000000</f>
        <v>9.36759536868444E-005</v>
      </c>
      <c r="AL451" s="34" t="n">
        <f aca="false">AE451*V451/1000000000</f>
        <v>3.3622741542666E-005</v>
      </c>
      <c r="AM451" s="34" t="n">
        <f aca="false">AF451*V451/1000000000</f>
        <v>8.89955784651675E-005</v>
      </c>
      <c r="AN451" s="34" t="n">
        <f aca="false">AG451*V451/1000000000</f>
        <v>4.60451794735678E-005</v>
      </c>
      <c r="AO451" s="34" t="n">
        <f aca="false">AH451*V451/1000000000</f>
        <v>0.0172614168810511</v>
      </c>
      <c r="AP451" s="35" t="n">
        <f aca="false">AJ451*AI451*EXP(P451*4)</f>
        <v>0.147344574315417</v>
      </c>
      <c r="AQ451" s="36" t="n">
        <f aca="false">AK451/W451</f>
        <v>2.56646448457108E-007</v>
      </c>
      <c r="AR451" s="37" t="n">
        <f aca="false">AL451/W451</f>
        <v>9.21171001168932E-008</v>
      </c>
      <c r="AS451" s="37" t="n">
        <f aca="false">AM451/W451</f>
        <v>2.43823502644294E-007</v>
      </c>
      <c r="AT451" s="37" t="n">
        <f aca="false">AN451/W451</f>
        <v>1.26151176639912E-007</v>
      </c>
      <c r="AU451" s="37" t="n">
        <f aca="false">AO451/W451</f>
        <v>4.72915530987701E-005</v>
      </c>
      <c r="AV451" s="49" t="n">
        <f aca="false">AP451/W451</f>
        <v>0.000403683765247718</v>
      </c>
      <c r="AW451" s="39" t="n">
        <f aca="false">AK451*1000000</f>
        <v>93.6759536868444</v>
      </c>
      <c r="AX451" s="40" t="n">
        <f aca="false">AL451*1000000</f>
        <v>33.622741542666</v>
      </c>
      <c r="AY451" s="40" t="n">
        <f aca="false">AM451*1000000</f>
        <v>88.9955784651675</v>
      </c>
      <c r="AZ451" s="40" t="n">
        <f aca="false">AN451*1000000</f>
        <v>46.0451794735678</v>
      </c>
      <c r="BA451" s="40" t="n">
        <f aca="false">AO451*1000000</f>
        <v>17261.4168810511</v>
      </c>
      <c r="BB451" s="41" t="n">
        <f aca="false">AP451*1000000</f>
        <v>147344.574315417</v>
      </c>
      <c r="BC451" s="39" t="n">
        <f aca="false">AQ451*1000000</f>
        <v>0.256646448457108</v>
      </c>
      <c r="BD451" s="40" t="n">
        <f aca="false">AR451*1000000</f>
        <v>0.0921171001168932</v>
      </c>
      <c r="BE451" s="40" t="n">
        <f aca="false">AS451*1000000</f>
        <v>0.243823502644294</v>
      </c>
      <c r="BF451" s="40" t="n">
        <f aca="false">AT451*1000000</f>
        <v>0.126151176639912</v>
      </c>
      <c r="BG451" s="40" t="n">
        <f aca="false">AU451*1000000</f>
        <v>47.2915530987701</v>
      </c>
      <c r="BH451" s="41" t="n">
        <f aca="false">AV451*1000000</f>
        <v>403.683765247718</v>
      </c>
      <c r="BI451" s="0" t="n">
        <v>0.1</v>
      </c>
      <c r="BJ451" s="0" t="n">
        <f aca="false">R451*BI451</f>
        <v>736.722871577085</v>
      </c>
      <c r="BK451" s="0" t="n">
        <v>0.1</v>
      </c>
      <c r="BL451" s="0" t="n">
        <f aca="false">AI451*BK451</f>
        <v>784</v>
      </c>
      <c r="BM451" s="45" t="n">
        <v>8.79744109323615</v>
      </c>
      <c r="BN451" s="45" t="n">
        <v>3.62683450723467</v>
      </c>
      <c r="BO451" s="45" t="n">
        <v>10.0538529184284</v>
      </c>
      <c r="BP451" s="45" t="n">
        <v>12.5</v>
      </c>
      <c r="BQ451" s="45" t="n">
        <v>2343</v>
      </c>
      <c r="BR451" s="0" t="n">
        <f aca="false">AJ451*0.1</f>
        <v>2E-006</v>
      </c>
      <c r="BS451" s="0" t="n">
        <f aca="false">((((BJ451/R451)^2)+((BM451/AD451)^2))^(1/2))*AK451</f>
        <v>6.54862259236819E-005</v>
      </c>
      <c r="BT451" s="0" t="n">
        <f aca="false">((((BJ451/R451)^2)+((BN451/AE451)^2))^(1/2))*AL451</f>
        <v>2.69304342429071E-005</v>
      </c>
      <c r="BU451" s="0" t="n">
        <f aca="false">((((BJ451/R451)^2)+((BO451/AF451)^2))^(1/2))*AM451</f>
        <v>7.46017688557989E-005</v>
      </c>
      <c r="BV451" s="0" t="n">
        <f aca="false">((((BJ451/R451)^2)+((BP451/AG451)^2))^(1/2))*AN451</f>
        <v>9.22054000400183E-005</v>
      </c>
      <c r="BW451" s="0" t="n">
        <f aca="false">((((BJ451/R451)^2)+((BQ451/AH451)^2))^(1/2))*AO451</f>
        <v>0.017347509269888</v>
      </c>
      <c r="BX451" s="46" t="n">
        <f aca="false">((((BL451/AI451)^2)+((BR451/AJ451)^2))^(1/2))*AP451</f>
        <v>0.0208376695338953</v>
      </c>
    </row>
    <row r="452" customFormat="false" ht="14" hidden="false" customHeight="false" outlineLevel="0" collapsed="false">
      <c r="A452" s="24" t="n">
        <v>4.62393570949688</v>
      </c>
      <c r="B452" s="24" t="n">
        <v>-74.1276110079314</v>
      </c>
      <c r="C452" s="47" t="n">
        <v>26</v>
      </c>
      <c r="D452" s="47" t="n">
        <v>27</v>
      </c>
      <c r="E452" s="47" t="n">
        <v>1848</v>
      </c>
      <c r="F452" s="27" t="s">
        <v>1205</v>
      </c>
      <c r="G452" s="28" t="s">
        <v>1206</v>
      </c>
      <c r="H452" s="27" t="s">
        <v>1207</v>
      </c>
      <c r="I452" s="28" t="s">
        <v>216</v>
      </c>
      <c r="J452" s="28" t="s">
        <v>65</v>
      </c>
      <c r="K452" s="28" t="n">
        <v>10</v>
      </c>
      <c r="L452" s="28"/>
      <c r="M452" s="28" t="n">
        <v>2003</v>
      </c>
      <c r="N452" s="29" t="s">
        <v>124</v>
      </c>
      <c r="O452" s="29" t="s">
        <v>125</v>
      </c>
      <c r="P452" s="50" t="n">
        <v>0.0306495041710611</v>
      </c>
      <c r="Q452" s="31" t="n">
        <v>4.54252943180528</v>
      </c>
      <c r="R452" s="31" t="n">
        <v>5.13501116237022</v>
      </c>
      <c r="S452" s="4" t="s">
        <v>69</v>
      </c>
      <c r="T452" s="4"/>
      <c r="U452" s="4"/>
      <c r="V452" s="48" t="n">
        <f aca="false">IF(S452="m3_año",R452,IF(OR(O452="CG1",O452="CG3",O452="HG2"),T452,R452))</f>
        <v>5.13501116237022</v>
      </c>
      <c r="W452" s="28" t="n">
        <v>365</v>
      </c>
      <c r="X452" s="32"/>
      <c r="Y452" s="28"/>
      <c r="Z452" s="28" t="n">
        <v>8760</v>
      </c>
      <c r="AA452" s="32" t="s">
        <v>1208</v>
      </c>
      <c r="AB452" s="32"/>
      <c r="AC452" s="33" t="s">
        <v>72</v>
      </c>
      <c r="AD452" s="33" t="n">
        <f aca="false">VLOOKUP($O452,Parámetros!$B$4:$H$25,3,0)</f>
        <v>840000</v>
      </c>
      <c r="AE452" s="33" t="n">
        <f aca="false">VLOOKUP($O452,Parámetros!$B$4:$H$25,4,0)</f>
        <v>2400000</v>
      </c>
      <c r="AF452" s="33" t="n">
        <f aca="false">VLOOKUP($O452,Parámetros!$B$4:$H$25,5,0)</f>
        <v>1800000</v>
      </c>
      <c r="AG452" s="33" t="n">
        <f aca="false">VLOOKUP($O452,Parámetros!$B$4:$H$25,6,0)</f>
        <v>600000</v>
      </c>
      <c r="AH452" s="33" t="n">
        <f aca="false">VLOOKUP($O452,Parámetros!$B$4:$H$25,7,0)</f>
        <v>2676000000</v>
      </c>
      <c r="AI452" s="51" t="n">
        <v>4.54252943180528</v>
      </c>
      <c r="AJ452" s="2" t="n">
        <v>0.0912</v>
      </c>
      <c r="AK452" s="34" t="n">
        <f aca="false">AD452*V452/1000000000</f>
        <v>0.00431340937639098</v>
      </c>
      <c r="AL452" s="34" t="n">
        <f aca="false">AE452*V452/1000000000</f>
        <v>0.0123240267896885</v>
      </c>
      <c r="AM452" s="34" t="n">
        <f aca="false">AF452*V452/1000000000</f>
        <v>0.0092430200922664</v>
      </c>
      <c r="AN452" s="34" t="n">
        <f aca="false">AG452*V452/1000000000</f>
        <v>0.00308100669742213</v>
      </c>
      <c r="AO452" s="34" t="n">
        <f aca="false">AH452*V452/1000000000</f>
        <v>13.7412898705027</v>
      </c>
      <c r="AP452" s="35" t="n">
        <f aca="false">AJ452*AI452*EXP(P452*4)</f>
        <v>0.468313018008164</v>
      </c>
      <c r="AQ452" s="36" t="n">
        <f aca="false">AK452/W452</f>
        <v>1.18175599353178E-005</v>
      </c>
      <c r="AR452" s="37" t="n">
        <f aca="false">AL452/W452</f>
        <v>3.37644569580508E-005</v>
      </c>
      <c r="AS452" s="37" t="n">
        <f aca="false">AM452/W452</f>
        <v>2.53233427185381E-005</v>
      </c>
      <c r="AT452" s="37" t="n">
        <f aca="false">AN452/W452</f>
        <v>8.44111423951269E-006</v>
      </c>
      <c r="AU452" s="37" t="n">
        <f aca="false">AO452/W452</f>
        <v>0.0376473695082266</v>
      </c>
      <c r="AV452" s="49" t="n">
        <f aca="false">AP452/W452</f>
        <v>0.00128304936440593</v>
      </c>
      <c r="AW452" s="39" t="n">
        <f aca="false">AK452*1000000</f>
        <v>4313.40937639098</v>
      </c>
      <c r="AX452" s="40" t="n">
        <f aca="false">AL452*1000000</f>
        <v>12324.0267896885</v>
      </c>
      <c r="AY452" s="40" t="n">
        <f aca="false">AM452*1000000</f>
        <v>9243.0200922664</v>
      </c>
      <c r="AZ452" s="40" t="n">
        <f aca="false">AN452*1000000</f>
        <v>3081.00669742213</v>
      </c>
      <c r="BA452" s="40" t="n">
        <f aca="false">AO452*1000000</f>
        <v>13741289.8705027</v>
      </c>
      <c r="BB452" s="41" t="n">
        <f aca="false">AP452*1000000</f>
        <v>468313.018008164</v>
      </c>
      <c r="BC452" s="39" t="n">
        <f aca="false">AQ452*1000000</f>
        <v>11.8175599353178</v>
      </c>
      <c r="BD452" s="40" t="n">
        <f aca="false">AR452*1000000</f>
        <v>33.7644569580508</v>
      </c>
      <c r="BE452" s="40" t="n">
        <f aca="false">AS452*1000000</f>
        <v>25.3233427185381</v>
      </c>
      <c r="BF452" s="40" t="n">
        <f aca="false">AT452*1000000</f>
        <v>8.44111423951269</v>
      </c>
      <c r="BG452" s="40" t="n">
        <f aca="false">AU452*1000000</f>
        <v>37647.3695082266</v>
      </c>
      <c r="BH452" s="41" t="n">
        <f aca="false">AV452*1000000</f>
        <v>1283.04936440593</v>
      </c>
      <c r="BI452" s="0" t="n">
        <v>0.1</v>
      </c>
      <c r="BJ452" s="0" t="n">
        <f aca="false">R452*BI452</f>
        <v>0.513501116237022</v>
      </c>
      <c r="BK452" s="0" t="n">
        <v>0.1</v>
      </c>
      <c r="BL452" s="0" t="n">
        <f aca="false">AI452*BK452</f>
        <v>0.454252943180528</v>
      </c>
      <c r="BM452" s="45" t="n">
        <v>336000</v>
      </c>
      <c r="BN452" s="45" t="n">
        <v>480000</v>
      </c>
      <c r="BO452" s="45" t="n">
        <v>360000</v>
      </c>
      <c r="BP452" s="45" t="n">
        <v>120000</v>
      </c>
      <c r="BQ452" s="45" t="n">
        <v>1070400000</v>
      </c>
      <c r="BR452" s="0" t="n">
        <f aca="false">AJ452*0.1</f>
        <v>0.00912</v>
      </c>
      <c r="BS452" s="0" t="n">
        <f aca="false">((((BJ452/R452)^2)+((BM452/AD452)^2))^(1/2))*AK452</f>
        <v>0.00177846424653896</v>
      </c>
      <c r="BT452" s="0" t="n">
        <f aca="false">((((BJ452/R452)^2)+((BN452/AE452)^2))^(1/2))*AL452</f>
        <v>0.00275573616582721</v>
      </c>
      <c r="BU452" s="0" t="n">
        <f aca="false">((((BJ452/R452)^2)+((BO452/AF452)^2))^(1/2))*AM452</f>
        <v>0.0020668021243704</v>
      </c>
      <c r="BV452" s="0" t="n">
        <f aca="false">((((BJ452/R452)^2)+((BP452/AG452)^2))^(1/2))*AN452</f>
        <v>0.000688934041456801</v>
      </c>
      <c r="BW452" s="0" t="n">
        <f aca="false">((((BJ452/R452)^2)+((BQ452/AH452)^2))^(1/2))*AO452</f>
        <v>5.66567895683127</v>
      </c>
      <c r="BX452" s="46" t="n">
        <f aca="false">((((BL452/AI452)^2)+((BR452/AJ452)^2))^(1/2))*AP452</f>
        <v>0.0662294621503021</v>
      </c>
    </row>
    <row r="453" customFormat="false" ht="30" hidden="false" customHeight="true" outlineLevel="0" collapsed="false">
      <c r="A453" s="24" t="n">
        <v>4.62306668024773</v>
      </c>
      <c r="B453" s="24" t="n">
        <v>-74.1286604139701</v>
      </c>
      <c r="C453" s="47" t="n">
        <v>26</v>
      </c>
      <c r="D453" s="47" t="n">
        <v>26</v>
      </c>
      <c r="E453" s="47" t="n">
        <v>1835</v>
      </c>
      <c r="F453" s="27" t="s">
        <v>1209</v>
      </c>
      <c r="G453" s="28" t="s">
        <v>1210</v>
      </c>
      <c r="H453" s="27" t="s">
        <v>1211</v>
      </c>
      <c r="I453" s="28" t="s">
        <v>216</v>
      </c>
      <c r="J453" s="28" t="s">
        <v>76</v>
      </c>
      <c r="K453" s="28" t="n">
        <v>43.96</v>
      </c>
      <c r="L453" s="28"/>
      <c r="M453" s="28" t="n">
        <v>2006</v>
      </c>
      <c r="N453" s="29" t="s">
        <v>67</v>
      </c>
      <c r="O453" s="29" t="s">
        <v>145</v>
      </c>
      <c r="P453" s="30" t="n">
        <v>-0.015549305289661</v>
      </c>
      <c r="Q453" s="31" t="n">
        <v>2400</v>
      </c>
      <c r="R453" s="31" t="n">
        <v>2255.27409666455</v>
      </c>
      <c r="S453" s="29" t="s">
        <v>69</v>
      </c>
      <c r="T453" s="29"/>
      <c r="U453" s="29"/>
      <c r="V453" s="48" t="n">
        <f aca="false">IF(S453="m3_año",R453,IF(OR(O453="CG1",O453="CG3",O453="HG2"),T453,R453))</f>
        <v>2255.27409666455</v>
      </c>
      <c r="W453" s="28" t="n">
        <v>365</v>
      </c>
      <c r="X453" s="32"/>
      <c r="Y453" s="28"/>
      <c r="Z453" s="28" t="n">
        <v>8760</v>
      </c>
      <c r="AA453" s="32" t="s">
        <v>1212</v>
      </c>
      <c r="AB453" s="32"/>
      <c r="AC453" s="33" t="s">
        <v>72</v>
      </c>
      <c r="AD453" s="33" t="n">
        <f aca="false">VLOOKUP($O453,Parámetros!$B$4:$H$25,3,0)</f>
        <v>196.356974196937</v>
      </c>
      <c r="AE453" s="33" t="n">
        <f aca="false">VLOOKUP($O453,Parámetros!$B$4:$H$25,4,0)</f>
        <v>1220.72799074218</v>
      </c>
      <c r="AF453" s="33" t="n">
        <f aca="false">VLOOKUP($O453,Parámetros!$B$4:$H$25,5,0)</f>
        <v>69.6558973259153</v>
      </c>
      <c r="AG453" s="33" t="n">
        <f aca="false">VLOOKUP($O453,Parámetros!$B$4:$H$25,6,0)</f>
        <v>640</v>
      </c>
      <c r="AH453" s="33" t="n">
        <f aca="false">VLOOKUP($O453,Parámetros!$B$4:$H$25,7,0)</f>
        <v>1920000</v>
      </c>
      <c r="AI453" s="2" t="n">
        <v>2.98030327868852</v>
      </c>
      <c r="AJ453" s="2" t="n">
        <v>1.362E-005</v>
      </c>
      <c r="AK453" s="34" t="n">
        <f aca="false">AD453*V453/1000000000</f>
        <v>0.000442838797605782</v>
      </c>
      <c r="AL453" s="34" t="n">
        <f aca="false">AE453*V453/1000000000</f>
        <v>0.0027530762165942</v>
      </c>
      <c r="AM453" s="34" t="n">
        <f aca="false">AF453*V453/1000000000</f>
        <v>0.000157093140919062</v>
      </c>
      <c r="AN453" s="34" t="n">
        <f aca="false">AG453*V453/1000000000</f>
        <v>0.00144337542186531</v>
      </c>
      <c r="AO453" s="34" t="n">
        <f aca="false">AH453*V453/1000000000</f>
        <v>4.33012626559594</v>
      </c>
      <c r="AP453" s="35" t="n">
        <f aca="false">AJ453*AI453*EXP(P453*4)</f>
        <v>3.81439494527789E-005</v>
      </c>
      <c r="AQ453" s="36" t="n">
        <f aca="false">AK453/W453</f>
        <v>1.21325697974187E-006</v>
      </c>
      <c r="AR453" s="37" t="n">
        <f aca="false">AL453/W453</f>
        <v>7.54267456601151E-006</v>
      </c>
      <c r="AS453" s="37" t="n">
        <f aca="false">AM453/W453</f>
        <v>4.30392166901541E-007</v>
      </c>
      <c r="AT453" s="37" t="n">
        <f aca="false">AN453/W453</f>
        <v>3.9544532105899E-006</v>
      </c>
      <c r="AU453" s="37" t="n">
        <f aca="false">AO453/W453</f>
        <v>0.0118633596317697</v>
      </c>
      <c r="AV453" s="49" t="n">
        <f aca="false">AP453/W453</f>
        <v>1.04503971103504E-007</v>
      </c>
      <c r="AW453" s="39" t="n">
        <f aca="false">AK453*1000000</f>
        <v>442.838797605782</v>
      </c>
      <c r="AX453" s="40" t="n">
        <f aca="false">AL453*1000000</f>
        <v>2753.0762165942</v>
      </c>
      <c r="AY453" s="40" t="n">
        <f aca="false">AM453*1000000</f>
        <v>157.093140919062</v>
      </c>
      <c r="AZ453" s="40" t="n">
        <f aca="false">AN453*1000000</f>
        <v>1443.37542186531</v>
      </c>
      <c r="BA453" s="40" t="n">
        <f aca="false">AO453*1000000</f>
        <v>4330126.26559594</v>
      </c>
      <c r="BB453" s="41" t="n">
        <f aca="false">AP453*1000000</f>
        <v>38.1439494527789</v>
      </c>
      <c r="BC453" s="39" t="n">
        <f aca="false">AQ453*1000000</f>
        <v>1.21325697974187</v>
      </c>
      <c r="BD453" s="40" t="n">
        <f aca="false">AR453*1000000</f>
        <v>7.54267456601151</v>
      </c>
      <c r="BE453" s="40" t="n">
        <f aca="false">AS453*1000000</f>
        <v>0.430392166901541</v>
      </c>
      <c r="BF453" s="40" t="n">
        <f aca="false">AT453*1000000</f>
        <v>3.9544532105899</v>
      </c>
      <c r="BG453" s="40" t="n">
        <f aca="false">AU453*1000000</f>
        <v>11863.3596317697</v>
      </c>
      <c r="BH453" s="41" t="n">
        <f aca="false">AV453*1000000</f>
        <v>0.104503971103504</v>
      </c>
      <c r="BI453" s="0" t="n">
        <v>0.1</v>
      </c>
      <c r="BJ453" s="0" t="n">
        <f aca="false">R453*BI453</f>
        <v>225.527409666455</v>
      </c>
      <c r="BK453" s="0" t="n">
        <v>0.1</v>
      </c>
      <c r="BL453" s="0" t="n">
        <f aca="false">AI453*BK453</f>
        <v>0.298030327868852</v>
      </c>
      <c r="BM453" s="45" t="n">
        <v>187.562005220738</v>
      </c>
      <c r="BN453" s="45" t="n">
        <v>1012.03746873145</v>
      </c>
      <c r="BO453" s="45" t="n">
        <v>69.5558973259153</v>
      </c>
      <c r="BP453" s="45" t="n">
        <v>256</v>
      </c>
      <c r="BQ453" s="45" t="n">
        <v>384000</v>
      </c>
      <c r="BR453" s="0" t="n">
        <f aca="false">AJ453*0.1</f>
        <v>1.362E-006</v>
      </c>
      <c r="BS453" s="0" t="n">
        <f aca="false">((((BJ453/R453)^2)+((BM453/AD453)^2))^(1/2))*AK453</f>
        <v>0.000425315434944322</v>
      </c>
      <c r="BT453" s="0" t="n">
        <f aca="false">((((BJ453/R453)^2)+((BN453/AE453)^2))^(1/2))*AL453</f>
        <v>0.00229896584614663</v>
      </c>
      <c r="BU453" s="0" t="n">
        <f aca="false">((((BJ453/R453)^2)+((BO453/AF453)^2))^(1/2))*AM453</f>
        <v>0.000157652246153905</v>
      </c>
      <c r="BV453" s="0" t="n">
        <f aca="false">((((BJ453/R453)^2)+((BP453/AG453)^2))^(1/2))*AN453</f>
        <v>0.000595118932177113</v>
      </c>
      <c r="BW453" s="0" t="n">
        <f aca="false">((((BJ453/R453)^2)+((BQ453/AH453)^2))^(1/2))*AO453</f>
        <v>0.968245668102982</v>
      </c>
      <c r="BX453" s="46" t="n">
        <f aca="false">((((BL453/AI453)^2)+((BR453/AJ453)^2))^(1/2))*AP453</f>
        <v>5.39436906385937E-006</v>
      </c>
    </row>
    <row r="454" customFormat="false" ht="15" hidden="false" customHeight="true" outlineLevel="0" collapsed="false">
      <c r="A454" s="24" t="n">
        <v>4.63720493244904</v>
      </c>
      <c r="B454" s="24" t="n">
        <v>-74.1397719419722</v>
      </c>
      <c r="C454" s="47" t="n">
        <v>25</v>
      </c>
      <c r="D454" s="47" t="n">
        <v>28</v>
      </c>
      <c r="E454" s="47" t="n">
        <v>1860</v>
      </c>
      <c r="F454" s="27" t="s">
        <v>1213</v>
      </c>
      <c r="G454" s="28" t="s">
        <v>1214</v>
      </c>
      <c r="H454" s="27" t="s">
        <v>1215</v>
      </c>
      <c r="I454" s="28" t="s">
        <v>216</v>
      </c>
      <c r="J454" s="28" t="s">
        <v>76</v>
      </c>
      <c r="K454" s="28" t="n">
        <v>43.96</v>
      </c>
      <c r="L454" s="28"/>
      <c r="M454" s="28" t="n">
        <v>1999</v>
      </c>
      <c r="N454" s="29" t="s">
        <v>77</v>
      </c>
      <c r="O454" s="29" t="s">
        <v>77</v>
      </c>
      <c r="P454" s="50" t="n">
        <v>0.00812487975091896</v>
      </c>
      <c r="Q454" s="31" t="n">
        <v>10.4099632812204</v>
      </c>
      <c r="R454" s="31" t="n">
        <v>10.7538397233263</v>
      </c>
      <c r="S454" s="29" t="s">
        <v>69</v>
      </c>
      <c r="T454" s="29"/>
      <c r="U454" s="29"/>
      <c r="V454" s="48" t="n">
        <f aca="false">IF(S454="m3_año",R454,IF(OR(O454="CG1",O454="CG3",O454="HG2"),T454,R454))</f>
        <v>10.7538397233263</v>
      </c>
      <c r="W454" s="28" t="n">
        <v>365</v>
      </c>
      <c r="X454" s="32"/>
      <c r="Y454" s="28"/>
      <c r="Z454" s="28" t="n">
        <v>8760</v>
      </c>
      <c r="AA454" s="32" t="s">
        <v>1216</v>
      </c>
      <c r="AB454" s="32"/>
      <c r="AC454" s="33" t="s">
        <v>72</v>
      </c>
      <c r="AD454" s="33" t="n">
        <f aca="false">VLOOKUP($O454,Parámetros!$B$4:$H$25,3,0)</f>
        <v>24000</v>
      </c>
      <c r="AE454" s="33" t="n">
        <f aca="false">VLOOKUP($O454,Parámetros!$B$4:$H$25,4,0)</f>
        <v>2261000</v>
      </c>
      <c r="AF454" s="33" t="n">
        <f aca="false">VLOOKUP($O454,Parámetros!$B$4:$H$25,5,0)</f>
        <v>1200</v>
      </c>
      <c r="AG454" s="33" t="n">
        <f aca="false">VLOOKUP($O454,Parámetros!$B$4:$H$25,6,0)</f>
        <v>381000</v>
      </c>
      <c r="AH454" s="33" t="n">
        <f aca="false">VLOOKUP($O454,Parámetros!$B$4:$H$25,7,0)</f>
        <v>1500000000</v>
      </c>
      <c r="AI454" s="2" t="n">
        <v>95073.8272033899</v>
      </c>
      <c r="AJ454" s="2" t="n">
        <v>2.57418E-006</v>
      </c>
      <c r="AK454" s="34" t="n">
        <f aca="false">AD454*V454/1000000000</f>
        <v>0.000258092153359831</v>
      </c>
      <c r="AL454" s="34" t="n">
        <f aca="false">AE454*V454/1000000000</f>
        <v>0.0243144316144408</v>
      </c>
      <c r="AM454" s="34" t="n">
        <f aca="false">AF454*V454/1000000000</f>
        <v>1.29046076679916E-005</v>
      </c>
      <c r="AN454" s="34" t="n">
        <f aca="false">AG454*V454/1000000000</f>
        <v>0.00409721293458732</v>
      </c>
      <c r="AO454" s="34" t="n">
        <f aca="false">AH454*V454/1000000000</f>
        <v>16.1307595849894</v>
      </c>
      <c r="AP454" s="35" t="n">
        <f aca="false">AJ454*AI454*EXP(P454*4)</f>
        <v>0.25282164358423</v>
      </c>
      <c r="AQ454" s="36" t="n">
        <f aca="false">AK454/W454</f>
        <v>7.07101790026935E-007</v>
      </c>
      <c r="AR454" s="37" t="n">
        <f aca="false">AL454/W454</f>
        <v>6.66148811354541E-005</v>
      </c>
      <c r="AS454" s="37" t="n">
        <f aca="false">AM454/W454</f>
        <v>3.53550895013467E-008</v>
      </c>
      <c r="AT454" s="37" t="n">
        <f aca="false">AN454/W454</f>
        <v>1.12252409166776E-005</v>
      </c>
      <c r="AU454" s="37" t="n">
        <f aca="false">AO454/W454</f>
        <v>0.0441938618766834</v>
      </c>
      <c r="AV454" s="49" t="n">
        <f aca="false">AP454/W454</f>
        <v>0.000692662037217068</v>
      </c>
      <c r="AW454" s="39" t="n">
        <f aca="false">AK454*1000000</f>
        <v>258.092153359831</v>
      </c>
      <c r="AX454" s="40" t="n">
        <f aca="false">AL454*1000000</f>
        <v>24314.4316144408</v>
      </c>
      <c r="AY454" s="40" t="n">
        <f aca="false">AM454*1000000</f>
        <v>12.9046076679916</v>
      </c>
      <c r="AZ454" s="40" t="n">
        <f aca="false">AN454*1000000</f>
        <v>4097.21293458732</v>
      </c>
      <c r="BA454" s="40" t="n">
        <f aca="false">AO454*1000000</f>
        <v>16130759.5849894</v>
      </c>
      <c r="BB454" s="41" t="n">
        <f aca="false">AP454*1000000</f>
        <v>252821.64358423</v>
      </c>
      <c r="BC454" s="39" t="n">
        <f aca="false">AQ454*1000000</f>
        <v>0.707101790026935</v>
      </c>
      <c r="BD454" s="40" t="n">
        <f aca="false">AR454*1000000</f>
        <v>66.6148811354541</v>
      </c>
      <c r="BE454" s="40" t="n">
        <f aca="false">AS454*1000000</f>
        <v>0.0353550895013467</v>
      </c>
      <c r="BF454" s="40" t="n">
        <f aca="false">AT454*1000000</f>
        <v>11.2252409166776</v>
      </c>
      <c r="BG454" s="40" t="n">
        <f aca="false">AU454*1000000</f>
        <v>44193.8618766834</v>
      </c>
      <c r="BH454" s="41" t="n">
        <f aca="false">AV454*1000000</f>
        <v>692.662037217069</v>
      </c>
      <c r="BI454" s="0" t="n">
        <v>0.1</v>
      </c>
      <c r="BJ454" s="0" t="n">
        <f aca="false">R454*BI454</f>
        <v>1.07538397233263</v>
      </c>
      <c r="BK454" s="0" t="n">
        <v>0.1</v>
      </c>
      <c r="BL454" s="0" t="n">
        <f aca="false">AI454*BK454</f>
        <v>9507.38272033899</v>
      </c>
      <c r="BM454" s="45" t="n">
        <v>0</v>
      </c>
      <c r="BN454" s="45" t="n">
        <v>0</v>
      </c>
      <c r="BO454" s="45" t="n">
        <v>0</v>
      </c>
      <c r="BP454" s="45" t="n">
        <v>0</v>
      </c>
      <c r="BQ454" s="45" t="n">
        <v>0</v>
      </c>
      <c r="BR454" s="0" t="n">
        <f aca="false">AJ454*0.1</f>
        <v>2.57418E-007</v>
      </c>
      <c r="BS454" s="0" t="n">
        <f aca="false">((((BJ454/R454)^2)+((BM454/AD454)^2))^(1/2))*AK454</f>
        <v>2.58092153359831E-005</v>
      </c>
      <c r="BT454" s="0" t="n">
        <f aca="false">((((BJ454/R454)^2)+((BN454/AE454)^2))^(1/2))*AL454</f>
        <v>0.00243144316144408</v>
      </c>
      <c r="BU454" s="0" t="n">
        <f aca="false">((((BJ454/R454)^2)+((BO454/AF454)^2))^(1/2))*AM454</f>
        <v>1.29046076679916E-006</v>
      </c>
      <c r="BV454" s="0" t="n">
        <f aca="false">((((BJ454/R454)^2)+((BP454/AG454)^2))^(1/2))*AN454</f>
        <v>0.000409721293458732</v>
      </c>
      <c r="BW454" s="0" t="n">
        <f aca="false">((((BJ454/R454)^2)+((BQ454/AH454)^2))^(1/2))*AO454</f>
        <v>1.61307595849894</v>
      </c>
      <c r="BX454" s="46" t="n">
        <f aca="false">((((BL454/AI454)^2)+((BR454/AJ454)^2))^(1/2))*AP454</f>
        <v>0.0357543797218275</v>
      </c>
    </row>
    <row r="455" customFormat="false" ht="14" hidden="false" customHeight="false" outlineLevel="0" collapsed="false">
      <c r="A455" s="24" t="n">
        <v>4.63468215762455</v>
      </c>
      <c r="B455" s="24" t="n">
        <v>-74.1234616106499</v>
      </c>
      <c r="C455" s="47" t="n">
        <v>26</v>
      </c>
      <c r="D455" s="47" t="n">
        <v>28</v>
      </c>
      <c r="E455" s="47" t="n">
        <v>1861</v>
      </c>
      <c r="F455" s="27" t="s">
        <v>1217</v>
      </c>
      <c r="G455" s="28" t="s">
        <v>1218</v>
      </c>
      <c r="H455" s="27" t="s">
        <v>1219</v>
      </c>
      <c r="I455" s="28" t="s">
        <v>216</v>
      </c>
      <c r="J455" s="28" t="s">
        <v>65</v>
      </c>
      <c r="K455" s="28" t="n">
        <v>12.5</v>
      </c>
      <c r="L455" s="28"/>
      <c r="M455" s="28" t="n">
        <v>1970</v>
      </c>
      <c r="N455" s="29" t="s">
        <v>124</v>
      </c>
      <c r="O455" s="29" t="s">
        <v>125</v>
      </c>
      <c r="P455" s="53" t="n">
        <v>0.00108600994019335</v>
      </c>
      <c r="Q455" s="31" t="n">
        <v>1.57726716382128</v>
      </c>
      <c r="R455" s="31" t="n">
        <v>1.58413377872022</v>
      </c>
      <c r="S455" s="4" t="s">
        <v>69</v>
      </c>
      <c r="T455" s="4"/>
      <c r="U455" s="4"/>
      <c r="V455" s="48" t="n">
        <f aca="false">IF(S455="m3_año",R455,IF(OR(O455="CG1",O455="CG3",O455="HG2"),T455,R455))</f>
        <v>1.58413377872022</v>
      </c>
      <c r="W455" s="28" t="n">
        <v>365</v>
      </c>
      <c r="X455" s="32"/>
      <c r="Y455" s="28"/>
      <c r="Z455" s="28" t="n">
        <v>8760</v>
      </c>
      <c r="AA455" s="32" t="s">
        <v>1220</v>
      </c>
      <c r="AB455" s="32"/>
      <c r="AC455" s="33" t="s">
        <v>72</v>
      </c>
      <c r="AD455" s="33" t="n">
        <f aca="false">VLOOKUP($O455,Parámetros!$B$4:$H$25,3,0)</f>
        <v>840000</v>
      </c>
      <c r="AE455" s="33" t="n">
        <f aca="false">VLOOKUP($O455,Parámetros!$B$4:$H$25,4,0)</f>
        <v>2400000</v>
      </c>
      <c r="AF455" s="33" t="n">
        <f aca="false">VLOOKUP($O455,Parámetros!$B$4:$H$25,5,0)</f>
        <v>1800000</v>
      </c>
      <c r="AG455" s="33" t="n">
        <f aca="false">VLOOKUP($O455,Parámetros!$B$4:$H$25,6,0)</f>
        <v>600000</v>
      </c>
      <c r="AH455" s="33" t="n">
        <f aca="false">VLOOKUP($O455,Parámetros!$B$4:$H$25,7,0)</f>
        <v>2676000000</v>
      </c>
      <c r="AI455" s="2" t="n">
        <v>54177.3714285714</v>
      </c>
      <c r="AJ455" s="2" t="n">
        <v>9E-009</v>
      </c>
      <c r="AK455" s="34" t="n">
        <f aca="false">AD455*V455/1000000000</f>
        <v>0.00133067237412498</v>
      </c>
      <c r="AL455" s="34" t="n">
        <f aca="false">AE455*V455/1000000000</f>
        <v>0.00380192106892853</v>
      </c>
      <c r="AM455" s="34" t="n">
        <f aca="false">AF455*V455/1000000000</f>
        <v>0.0028514408016964</v>
      </c>
      <c r="AN455" s="34" t="n">
        <f aca="false">AG455*V455/1000000000</f>
        <v>0.000950480267232132</v>
      </c>
      <c r="AO455" s="34" t="n">
        <f aca="false">AH455*V455/1000000000</f>
        <v>4.23914199185531</v>
      </c>
      <c r="AP455" s="35" t="n">
        <f aca="false">AJ455*AI455*EXP(P455*4)</f>
        <v>0.000489719088064377</v>
      </c>
      <c r="AQ455" s="36" t="n">
        <f aca="false">AK455/W455</f>
        <v>3.64567773732873E-006</v>
      </c>
      <c r="AR455" s="37" t="n">
        <f aca="false">AL455/W455</f>
        <v>1.04162221066535E-005</v>
      </c>
      <c r="AS455" s="37" t="n">
        <f aca="false">AM455/W455</f>
        <v>7.81216657999013E-006</v>
      </c>
      <c r="AT455" s="37" t="n">
        <f aca="false">AN455/W455</f>
        <v>2.60405552666338E-006</v>
      </c>
      <c r="AU455" s="37" t="n">
        <f aca="false">AO455/W455</f>
        <v>0.0116140876489187</v>
      </c>
      <c r="AV455" s="49" t="n">
        <f aca="false">AP455/W455</f>
        <v>1.34169613168322E-006</v>
      </c>
      <c r="AW455" s="39" t="n">
        <f aca="false">AK455*1000000</f>
        <v>1330.67237412498</v>
      </c>
      <c r="AX455" s="40" t="n">
        <f aca="false">AL455*1000000</f>
        <v>3801.92106892853</v>
      </c>
      <c r="AY455" s="40" t="n">
        <f aca="false">AM455*1000000</f>
        <v>2851.4408016964</v>
      </c>
      <c r="AZ455" s="40" t="n">
        <f aca="false">AN455*1000000</f>
        <v>950.480267232132</v>
      </c>
      <c r="BA455" s="40" t="n">
        <f aca="false">AO455*1000000</f>
        <v>4239141.99185531</v>
      </c>
      <c r="BB455" s="41" t="n">
        <f aca="false">AP455*1000000</f>
        <v>489.719088064377</v>
      </c>
      <c r="BC455" s="39" t="n">
        <f aca="false">AQ455*1000000</f>
        <v>3.64567773732873</v>
      </c>
      <c r="BD455" s="40" t="n">
        <f aca="false">AR455*1000000</f>
        <v>10.4162221066535</v>
      </c>
      <c r="BE455" s="40" t="n">
        <f aca="false">AS455*1000000</f>
        <v>7.81216657999013</v>
      </c>
      <c r="BF455" s="40" t="n">
        <f aca="false">AT455*1000000</f>
        <v>2.60405552666337</v>
      </c>
      <c r="BG455" s="40" t="n">
        <f aca="false">AU455*1000000</f>
        <v>11614.0876489187</v>
      </c>
      <c r="BH455" s="41" t="n">
        <f aca="false">AV455*1000000</f>
        <v>1.34169613168322</v>
      </c>
      <c r="BI455" s="0" t="n">
        <v>0.1</v>
      </c>
      <c r="BJ455" s="0" t="n">
        <f aca="false">R455*BI455</f>
        <v>0.158413377872022</v>
      </c>
      <c r="BK455" s="0" t="n">
        <v>0.1</v>
      </c>
      <c r="BL455" s="0" t="n">
        <f aca="false">AI455*BK455</f>
        <v>5417.73714285714</v>
      </c>
      <c r="BM455" s="45" t="n">
        <v>336000</v>
      </c>
      <c r="BN455" s="45" t="n">
        <v>480000</v>
      </c>
      <c r="BO455" s="45" t="n">
        <v>360000</v>
      </c>
      <c r="BP455" s="45" t="n">
        <v>120000</v>
      </c>
      <c r="BQ455" s="45" t="n">
        <v>1070400000</v>
      </c>
      <c r="BR455" s="0" t="n">
        <f aca="false">AJ455*0.1</f>
        <v>9E-010</v>
      </c>
      <c r="BS455" s="0" t="n">
        <f aca="false">((((BJ455/R455)^2)+((BM455/AD455)^2))^(1/2))*AK455</f>
        <v>0.000548650275160873</v>
      </c>
      <c r="BT455" s="0" t="n">
        <f aca="false">((((BJ455/R455)^2)+((BN455/AE455)^2))^(1/2))*AL455</f>
        <v>0.000850135395521285</v>
      </c>
      <c r="BU455" s="0" t="n">
        <f aca="false">((((BJ455/R455)^2)+((BO455/AF455)^2))^(1/2))*AM455</f>
        <v>0.000637601546640964</v>
      </c>
      <c r="BV455" s="0" t="n">
        <f aca="false">((((BJ455/R455)^2)+((BP455/AG455)^2))^(1/2))*AN455</f>
        <v>0.000212533848880321</v>
      </c>
      <c r="BW455" s="0" t="n">
        <f aca="false">((((BJ455/R455)^2)+((BQ455/AH455)^2))^(1/2))*AO455</f>
        <v>1.74784301944107</v>
      </c>
      <c r="BX455" s="46" t="n">
        <f aca="false">((((BL455/AI455)^2)+((BR455/AJ455)^2))^(1/2))*AP455</f>
        <v>6.92567376093625E-005</v>
      </c>
    </row>
    <row r="456" customFormat="false" ht="14" hidden="false" customHeight="false" outlineLevel="0" collapsed="false">
      <c r="A456" s="24" t="n">
        <v>4.63468215762455</v>
      </c>
      <c r="B456" s="24" t="n">
        <v>-74.1234616106499</v>
      </c>
      <c r="C456" s="47" t="n">
        <v>26</v>
      </c>
      <c r="D456" s="47" t="n">
        <v>28</v>
      </c>
      <c r="E456" s="47" t="n">
        <v>1861</v>
      </c>
      <c r="F456" s="27" t="s">
        <v>1217</v>
      </c>
      <c r="G456" s="28" t="s">
        <v>1218</v>
      </c>
      <c r="H456" s="27" t="s">
        <v>1219</v>
      </c>
      <c r="I456" s="28" t="s">
        <v>216</v>
      </c>
      <c r="J456" s="28" t="s">
        <v>65</v>
      </c>
      <c r="K456" s="28" t="n">
        <v>50</v>
      </c>
      <c r="L456" s="28"/>
      <c r="M456" s="28" t="n">
        <v>1974</v>
      </c>
      <c r="N456" s="29" t="s">
        <v>124</v>
      </c>
      <c r="O456" s="29" t="s">
        <v>125</v>
      </c>
      <c r="P456" s="53" t="n">
        <v>0.00108600994019335</v>
      </c>
      <c r="Q456" s="31" t="n">
        <v>15.7726716382128</v>
      </c>
      <c r="R456" s="31" t="n">
        <v>15.8413377872022</v>
      </c>
      <c r="S456" s="4" t="s">
        <v>69</v>
      </c>
      <c r="T456" s="4"/>
      <c r="U456" s="4"/>
      <c r="V456" s="48" t="n">
        <f aca="false">IF(S456="m3_año",R456,IF(OR(O456="CG1",O456="CG3",O456="HG2"),T456,R456))</f>
        <v>15.8413377872022</v>
      </c>
      <c r="W456" s="28" t="n">
        <v>365</v>
      </c>
      <c r="X456" s="32"/>
      <c r="Y456" s="28"/>
      <c r="Z456" s="28" t="n">
        <v>8760</v>
      </c>
      <c r="AA456" s="32" t="s">
        <v>1220</v>
      </c>
      <c r="AB456" s="32"/>
      <c r="AC456" s="33" t="s">
        <v>72</v>
      </c>
      <c r="AD456" s="33" t="n">
        <f aca="false">VLOOKUP($O456,Parámetros!$B$4:$H$25,3,0)</f>
        <v>840000</v>
      </c>
      <c r="AE456" s="33" t="n">
        <f aca="false">VLOOKUP($O456,Parámetros!$B$4:$H$25,4,0)</f>
        <v>2400000</v>
      </c>
      <c r="AF456" s="33" t="n">
        <f aca="false">VLOOKUP($O456,Parámetros!$B$4:$H$25,5,0)</f>
        <v>1800000</v>
      </c>
      <c r="AG456" s="33" t="n">
        <f aca="false">VLOOKUP($O456,Parámetros!$B$4:$H$25,6,0)</f>
        <v>600000</v>
      </c>
      <c r="AH456" s="33" t="n">
        <f aca="false">VLOOKUP($O456,Parámetros!$B$4:$H$25,7,0)</f>
        <v>2676000000</v>
      </c>
      <c r="AI456" s="2" t="n">
        <v>54177.3714285714</v>
      </c>
      <c r="AJ456" s="2" t="n">
        <v>9E-009</v>
      </c>
      <c r="AK456" s="34" t="n">
        <f aca="false">AD456*V456/1000000000</f>
        <v>0.0133067237412498</v>
      </c>
      <c r="AL456" s="34" t="n">
        <f aca="false">AE456*V456/1000000000</f>
        <v>0.0380192106892853</v>
      </c>
      <c r="AM456" s="34" t="n">
        <f aca="false">AF456*V456/1000000000</f>
        <v>0.028514408016964</v>
      </c>
      <c r="AN456" s="34" t="n">
        <f aca="false">AG456*V456/1000000000</f>
        <v>0.00950480267232132</v>
      </c>
      <c r="AO456" s="34" t="n">
        <f aca="false">AH456*V456/1000000000</f>
        <v>42.3914199185531</v>
      </c>
      <c r="AP456" s="35" t="n">
        <f aca="false">AJ456*AI456*EXP(P456*4)</f>
        <v>0.000489719088064377</v>
      </c>
      <c r="AQ456" s="36" t="n">
        <f aca="false">AK456/W456</f>
        <v>3.64567773732873E-005</v>
      </c>
      <c r="AR456" s="37" t="n">
        <f aca="false">AL456/W456</f>
        <v>0.000104162221066535</v>
      </c>
      <c r="AS456" s="37" t="n">
        <f aca="false">AM456/W456</f>
        <v>7.81216657999013E-005</v>
      </c>
      <c r="AT456" s="37" t="n">
        <f aca="false">AN456/W456</f>
        <v>2.60405552666338E-005</v>
      </c>
      <c r="AU456" s="37" t="n">
        <f aca="false">AO456/W456</f>
        <v>0.116140876489187</v>
      </c>
      <c r="AV456" s="49" t="n">
        <f aca="false">AP456/W456</f>
        <v>1.34169613168322E-006</v>
      </c>
      <c r="AW456" s="39" t="n">
        <f aca="false">AK456*1000000</f>
        <v>13306.7237412498</v>
      </c>
      <c r="AX456" s="40" t="n">
        <f aca="false">AL456*1000000</f>
        <v>38019.2106892853</v>
      </c>
      <c r="AY456" s="40" t="n">
        <f aca="false">AM456*1000000</f>
        <v>28514.408016964</v>
      </c>
      <c r="AZ456" s="40" t="n">
        <f aca="false">AN456*1000000</f>
        <v>9504.80267232132</v>
      </c>
      <c r="BA456" s="40" t="n">
        <f aca="false">AO456*1000000</f>
        <v>42391419.9185531</v>
      </c>
      <c r="BB456" s="41" t="n">
        <f aca="false">AP456*1000000</f>
        <v>489.719088064377</v>
      </c>
      <c r="BC456" s="39" t="n">
        <f aca="false">AQ456*1000000</f>
        <v>36.4567773732873</v>
      </c>
      <c r="BD456" s="40" t="n">
        <f aca="false">AR456*1000000</f>
        <v>104.162221066535</v>
      </c>
      <c r="BE456" s="40" t="n">
        <f aca="false">AS456*1000000</f>
        <v>78.1216657999013</v>
      </c>
      <c r="BF456" s="40" t="n">
        <f aca="false">AT456*1000000</f>
        <v>26.0405552666338</v>
      </c>
      <c r="BG456" s="40" t="n">
        <f aca="false">AU456*1000000</f>
        <v>116140.876489187</v>
      </c>
      <c r="BH456" s="41" t="n">
        <f aca="false">AV456*1000000</f>
        <v>1.34169613168322</v>
      </c>
      <c r="BI456" s="0" t="n">
        <v>0.1</v>
      </c>
      <c r="BJ456" s="0" t="n">
        <f aca="false">R456*BI456</f>
        <v>1.58413377872022</v>
      </c>
      <c r="BK456" s="0" t="n">
        <v>0.1</v>
      </c>
      <c r="BL456" s="0" t="n">
        <f aca="false">AI456*BK456</f>
        <v>5417.73714285714</v>
      </c>
      <c r="BM456" s="45" t="n">
        <v>336000</v>
      </c>
      <c r="BN456" s="45" t="n">
        <v>480000</v>
      </c>
      <c r="BO456" s="45" t="n">
        <v>360000</v>
      </c>
      <c r="BP456" s="45" t="n">
        <v>120000</v>
      </c>
      <c r="BQ456" s="45" t="n">
        <v>1070400000</v>
      </c>
      <c r="BR456" s="0" t="n">
        <f aca="false">AJ456*0.1</f>
        <v>9E-010</v>
      </c>
      <c r="BS456" s="0" t="n">
        <f aca="false">((((BJ456/R456)^2)+((BM456/AD456)^2))^(1/2))*AK456</f>
        <v>0.00548650275160873</v>
      </c>
      <c r="BT456" s="0" t="n">
        <f aca="false">((((BJ456/R456)^2)+((BN456/AE456)^2))^(1/2))*AL456</f>
        <v>0.00850135395521285</v>
      </c>
      <c r="BU456" s="0" t="n">
        <f aca="false">((((BJ456/R456)^2)+((BO456/AF456)^2))^(1/2))*AM456</f>
        <v>0.00637601546640964</v>
      </c>
      <c r="BV456" s="0" t="n">
        <f aca="false">((((BJ456/R456)^2)+((BP456/AG456)^2))^(1/2))*AN456</f>
        <v>0.00212533848880321</v>
      </c>
      <c r="BW456" s="0" t="n">
        <f aca="false">((((BJ456/R456)^2)+((BQ456/AH456)^2))^(1/2))*AO456</f>
        <v>17.4784301944107</v>
      </c>
      <c r="BX456" s="46" t="n">
        <f aca="false">((((BL456/AI456)^2)+((BR456/AJ456)^2))^(1/2))*AP456</f>
        <v>6.92567376093625E-005</v>
      </c>
    </row>
    <row r="457" customFormat="false" ht="30" hidden="false" customHeight="true" outlineLevel="0" collapsed="false">
      <c r="A457" s="24" t="n">
        <v>4.60522175641034</v>
      </c>
      <c r="B457" s="24" t="n">
        <v>-74.1273141468001</v>
      </c>
      <c r="C457" s="47" t="n">
        <v>26</v>
      </c>
      <c r="D457" s="47" t="n">
        <v>24</v>
      </c>
      <c r="E457" s="47" t="n">
        <v>1809</v>
      </c>
      <c r="F457" s="27" t="s">
        <v>1221</v>
      </c>
      <c r="G457" s="28" t="s">
        <v>1222</v>
      </c>
      <c r="H457" s="27" t="s">
        <v>1223</v>
      </c>
      <c r="I457" s="28" t="s">
        <v>155</v>
      </c>
      <c r="J457" s="28" t="s">
        <v>76</v>
      </c>
      <c r="K457" s="55"/>
      <c r="L457" s="55"/>
      <c r="M457" s="28" t="n">
        <v>2000</v>
      </c>
      <c r="N457" s="29" t="s">
        <v>77</v>
      </c>
      <c r="O457" s="29" t="s">
        <v>77</v>
      </c>
      <c r="P457" s="56" t="n">
        <v>0.00426891489573758</v>
      </c>
      <c r="Q457" s="31" t="n">
        <v>45.4</v>
      </c>
      <c r="R457" s="31" t="n">
        <v>46.1818916040467</v>
      </c>
      <c r="S457" s="29" t="s">
        <v>69</v>
      </c>
      <c r="T457" s="29"/>
      <c r="U457" s="29"/>
      <c r="V457" s="48" t="n">
        <f aca="false">IF(S457="m3_año",R457,IF(OR(O457="CG1",O457="CG3",O457="HG2"),T457,R457))</f>
        <v>46.1818916040467</v>
      </c>
      <c r="W457" s="28" t="n">
        <v>365</v>
      </c>
      <c r="X457" s="32"/>
      <c r="Y457" s="28"/>
      <c r="Z457" s="28" t="n">
        <v>8760</v>
      </c>
      <c r="AA457" s="32" t="s">
        <v>1224</v>
      </c>
      <c r="AB457" s="32" t="s">
        <v>311</v>
      </c>
      <c r="AC457" s="33" t="s">
        <v>72</v>
      </c>
      <c r="AD457" s="33" t="n">
        <f aca="false">VLOOKUP($O457,Parámetros!$B$4:$H$25,3,0)</f>
        <v>24000</v>
      </c>
      <c r="AE457" s="33" t="n">
        <f aca="false">VLOOKUP($O457,Parámetros!$B$4:$H$25,4,0)</f>
        <v>2261000</v>
      </c>
      <c r="AF457" s="33" t="n">
        <f aca="false">VLOOKUP($O457,Parámetros!$B$4:$H$25,5,0)</f>
        <v>1200</v>
      </c>
      <c r="AG457" s="33" t="n">
        <f aca="false">VLOOKUP($O457,Parámetros!$B$4:$H$25,6,0)</f>
        <v>381000</v>
      </c>
      <c r="AH457" s="33" t="n">
        <f aca="false">VLOOKUP($O457,Parámetros!$B$4:$H$25,7,0)</f>
        <v>1500000000</v>
      </c>
      <c r="AI457" s="2" t="n">
        <v>2.98030327868852</v>
      </c>
      <c r="AJ457" s="2" t="n">
        <v>1.362E-005</v>
      </c>
      <c r="AK457" s="34" t="n">
        <f aca="false">AD457*V457/1000000000</f>
        <v>0.00110836539849712</v>
      </c>
      <c r="AL457" s="34" t="n">
        <f aca="false">AE457*V457/1000000000</f>
        <v>0.10441725691675</v>
      </c>
      <c r="AM457" s="34" t="n">
        <f aca="false">AF457*V457/1000000000</f>
        <v>5.5418269924856E-005</v>
      </c>
      <c r="AN457" s="34" t="n">
        <f aca="false">AG457*V457/1000000000</f>
        <v>0.0175953007011418</v>
      </c>
      <c r="AO457" s="34" t="n">
        <f aca="false">AH457*V457/1000000000</f>
        <v>69.2728374060701</v>
      </c>
      <c r="AP457" s="35" t="n">
        <f aca="false">AJ457*AI457*EXP(P457*4)</f>
        <v>4.12908128890735E-005</v>
      </c>
      <c r="AQ457" s="36" t="n">
        <f aca="false">AK457/W457</f>
        <v>3.0366175301291E-006</v>
      </c>
      <c r="AR457" s="37" t="n">
        <f aca="false">AL457/W457</f>
        <v>0.000286074676484245</v>
      </c>
      <c r="AS457" s="37" t="n">
        <f aca="false">AM457/W457</f>
        <v>1.51830876506455E-007</v>
      </c>
      <c r="AT457" s="37" t="n">
        <f aca="false">AN457/W457</f>
        <v>4.82063032907994E-005</v>
      </c>
      <c r="AU457" s="37" t="n">
        <f aca="false">AO457/W457</f>
        <v>0.189788595633069</v>
      </c>
      <c r="AV457" s="49" t="n">
        <f aca="false">AP457/W457</f>
        <v>1.13125514764585E-007</v>
      </c>
      <c r="AW457" s="39" t="n">
        <f aca="false">AK457*1000000</f>
        <v>1108.36539849712</v>
      </c>
      <c r="AX457" s="40" t="n">
        <f aca="false">AL457*1000000</f>
        <v>104417.25691675</v>
      </c>
      <c r="AY457" s="40" t="n">
        <f aca="false">AM457*1000000</f>
        <v>55.418269924856</v>
      </c>
      <c r="AZ457" s="40" t="n">
        <f aca="false">AN457*1000000</f>
        <v>17595.3007011418</v>
      </c>
      <c r="BA457" s="40" t="n">
        <f aca="false">AO457*1000000</f>
        <v>69272837.4060701</v>
      </c>
      <c r="BB457" s="41" t="n">
        <f aca="false">AP457*1000000</f>
        <v>41.2908128890735</v>
      </c>
      <c r="BC457" s="39" t="n">
        <f aca="false">AQ457*1000000</f>
        <v>3.0366175301291</v>
      </c>
      <c r="BD457" s="40" t="n">
        <f aca="false">AR457*1000000</f>
        <v>286.074676484245</v>
      </c>
      <c r="BE457" s="40" t="n">
        <f aca="false">AS457*1000000</f>
        <v>0.151830876506455</v>
      </c>
      <c r="BF457" s="40" t="n">
        <f aca="false">AT457*1000000</f>
        <v>48.2063032907994</v>
      </c>
      <c r="BG457" s="40" t="n">
        <f aca="false">AU457*1000000</f>
        <v>189788.595633069</v>
      </c>
      <c r="BH457" s="41" t="n">
        <f aca="false">AV457*1000000</f>
        <v>0.113125514764585</v>
      </c>
      <c r="BI457" s="0" t="n">
        <v>0.1</v>
      </c>
      <c r="BJ457" s="0" t="n">
        <f aca="false">R457*BI457</f>
        <v>4.61818916040467</v>
      </c>
      <c r="BK457" s="0" t="n">
        <v>0.1</v>
      </c>
      <c r="BL457" s="0" t="n">
        <f aca="false">AI457*BK457</f>
        <v>0.298030327868852</v>
      </c>
      <c r="BM457" s="45" t="n">
        <v>0</v>
      </c>
      <c r="BN457" s="45" t="n">
        <v>0</v>
      </c>
      <c r="BO457" s="45" t="n">
        <v>0</v>
      </c>
      <c r="BP457" s="45" t="n">
        <v>0</v>
      </c>
      <c r="BQ457" s="45" t="n">
        <v>0</v>
      </c>
      <c r="BR457" s="0" t="n">
        <f aca="false">AJ457*0.1</f>
        <v>1.362E-006</v>
      </c>
      <c r="BS457" s="0" t="n">
        <f aca="false">((((BJ457/R457)^2)+((BM457/AD457)^2))^(1/2))*AK457</f>
        <v>0.000110836539849712</v>
      </c>
      <c r="BT457" s="0" t="n">
        <f aca="false">((((BJ457/R457)^2)+((BN457/AE457)^2))^(1/2))*AL457</f>
        <v>0.010441725691675</v>
      </c>
      <c r="BU457" s="0" t="n">
        <f aca="false">((((BJ457/R457)^2)+((BO457/AF457)^2))^(1/2))*AM457</f>
        <v>5.5418269924856E-006</v>
      </c>
      <c r="BV457" s="0" t="n">
        <f aca="false">((((BJ457/R457)^2)+((BP457/AG457)^2))^(1/2))*AN457</f>
        <v>0.00175953007011418</v>
      </c>
      <c r="BW457" s="0" t="n">
        <f aca="false">((((BJ457/R457)^2)+((BQ457/AH457)^2))^(1/2))*AO457</f>
        <v>6.92728374060701</v>
      </c>
      <c r="BX457" s="46" t="n">
        <f aca="false">((((BL457/AI457)^2)+((BR457/AJ457)^2))^(1/2))*AP457</f>
        <v>5.83940275891375E-006</v>
      </c>
    </row>
    <row r="458" customFormat="false" ht="30" hidden="false" customHeight="true" outlineLevel="0" collapsed="false">
      <c r="A458" s="24" t="n">
        <v>4.60408965043787</v>
      </c>
      <c r="B458" s="24" t="n">
        <v>-74.1386897711789</v>
      </c>
      <c r="C458" s="47" t="n">
        <v>25</v>
      </c>
      <c r="D458" s="47" t="n">
        <v>24</v>
      </c>
      <c r="E458" s="47" t="n">
        <v>1808</v>
      </c>
      <c r="F458" s="27" t="s">
        <v>1225</v>
      </c>
      <c r="G458" s="28" t="s">
        <v>1226</v>
      </c>
      <c r="H458" s="27" t="s">
        <v>1227</v>
      </c>
      <c r="I458" s="28" t="s">
        <v>216</v>
      </c>
      <c r="J458" s="28" t="s">
        <v>76</v>
      </c>
      <c r="K458" s="55"/>
      <c r="L458" s="55"/>
      <c r="M458" s="28" t="n">
        <v>2006</v>
      </c>
      <c r="N458" s="29" t="s">
        <v>67</v>
      </c>
      <c r="O458" s="29" t="s">
        <v>142</v>
      </c>
      <c r="P458" s="50" t="n">
        <v>-0.015549305289661</v>
      </c>
      <c r="Q458" s="31" t="n">
        <v>20136</v>
      </c>
      <c r="R458" s="31" t="n">
        <v>18921.7496710155</v>
      </c>
      <c r="S458" s="29" t="s">
        <v>69</v>
      </c>
      <c r="T458" s="29"/>
      <c r="U458" s="29"/>
      <c r="V458" s="48" t="n">
        <f aca="false">IF(S458="m3_año",R458,IF(OR(O458="CG1",O458="CG3",O458="HG2"),T458,R458))</f>
        <v>18921.7496710155</v>
      </c>
      <c r="W458" s="28" t="n">
        <v>365</v>
      </c>
      <c r="X458" s="32"/>
      <c r="Y458" s="28"/>
      <c r="Z458" s="28" t="n">
        <v>8760</v>
      </c>
      <c r="AA458" s="32" t="s">
        <v>1228</v>
      </c>
      <c r="AB458" s="32" t="s">
        <v>311</v>
      </c>
      <c r="AC458" s="33" t="s">
        <v>72</v>
      </c>
      <c r="AD458" s="33" t="n">
        <f aca="false">VLOOKUP($O458,Parámetros!$B$4:$H$25,3,0)</f>
        <v>30.4</v>
      </c>
      <c r="AE458" s="33" t="n">
        <f aca="false">VLOOKUP($O458,Parámetros!$B$4:$H$25,4,0)</f>
        <v>1504</v>
      </c>
      <c r="AF458" s="33" t="n">
        <f aca="false">VLOOKUP($O458,Parámetros!$B$4:$H$25,5,0)</f>
        <v>9.6</v>
      </c>
      <c r="AG458" s="33" t="n">
        <f aca="false">VLOOKUP($O458,Parámetros!$B$4:$H$25,6,0)</f>
        <v>640</v>
      </c>
      <c r="AH458" s="33" t="n">
        <f aca="false">VLOOKUP($O458,Parámetros!$B$4:$H$25,7,0)</f>
        <v>1920000</v>
      </c>
      <c r="AI458" s="51" t="n">
        <v>20136</v>
      </c>
      <c r="AJ458" s="52" t="n">
        <v>8.8E-008</v>
      </c>
      <c r="AK458" s="34" t="n">
        <f aca="false">AD458*V458/1000000000</f>
        <v>0.000575221189998871</v>
      </c>
      <c r="AL458" s="34" t="n">
        <f aca="false">AE458*V458/1000000000</f>
        <v>0.0284583115052073</v>
      </c>
      <c r="AM458" s="34" t="n">
        <f aca="false">AF458*V458/1000000000</f>
        <v>0.000181648796841749</v>
      </c>
      <c r="AN458" s="34" t="n">
        <f aca="false">AG458*V458/1000000000</f>
        <v>0.0121099197894499</v>
      </c>
      <c r="AO458" s="34" t="n">
        <f aca="false">AH458*V458/1000000000</f>
        <v>36.3297593683498</v>
      </c>
      <c r="AP458" s="35" t="n">
        <f aca="false">AJ458*AI458*EXP(P458*4)</f>
        <v>0.00166511397104937</v>
      </c>
      <c r="AQ458" s="36" t="n">
        <f aca="false">AK458/W458</f>
        <v>1.57594846575033E-006</v>
      </c>
      <c r="AR458" s="37" t="n">
        <f aca="false">AL458/W458</f>
        <v>7.79679767265954E-005</v>
      </c>
      <c r="AS458" s="37" t="n">
        <f aca="false">AM458/W458</f>
        <v>4.97667936552736E-007</v>
      </c>
      <c r="AT458" s="37" t="n">
        <f aca="false">AN458/W458</f>
        <v>3.31778624368491E-005</v>
      </c>
      <c r="AU458" s="37" t="n">
        <f aca="false">AO458/W458</f>
        <v>0.0995335873105473</v>
      </c>
      <c r="AV458" s="49" t="n">
        <f aca="false">AP458/W458</f>
        <v>4.56195608506676E-006</v>
      </c>
      <c r="AW458" s="39" t="n">
        <f aca="false">AK458*1000000</f>
        <v>575.221189998871</v>
      </c>
      <c r="AX458" s="40" t="n">
        <f aca="false">AL458*1000000</f>
        <v>28458.3115052073</v>
      </c>
      <c r="AY458" s="40" t="n">
        <f aca="false">AM458*1000000</f>
        <v>181.648796841749</v>
      </c>
      <c r="AZ458" s="40" t="n">
        <f aca="false">AN458*1000000</f>
        <v>12109.9197894499</v>
      </c>
      <c r="BA458" s="40" t="n">
        <f aca="false">AO458*1000000</f>
        <v>36329759.3683498</v>
      </c>
      <c r="BB458" s="41" t="n">
        <f aca="false">AP458*1000000</f>
        <v>1665.11397104937</v>
      </c>
      <c r="BC458" s="39" t="n">
        <f aca="false">AQ458*1000000</f>
        <v>1.57594846575033</v>
      </c>
      <c r="BD458" s="40" t="n">
        <f aca="false">AR458*1000000</f>
        <v>77.9679767265954</v>
      </c>
      <c r="BE458" s="40" t="n">
        <f aca="false">AS458*1000000</f>
        <v>0.497667936552736</v>
      </c>
      <c r="BF458" s="40" t="n">
        <f aca="false">AT458*1000000</f>
        <v>33.1778624368491</v>
      </c>
      <c r="BG458" s="40" t="n">
        <f aca="false">AU458*1000000</f>
        <v>99533.5873105473</v>
      </c>
      <c r="BH458" s="41" t="n">
        <f aca="false">AV458*1000000</f>
        <v>4.56195608506676</v>
      </c>
      <c r="BI458" s="0" t="n">
        <v>0.1</v>
      </c>
      <c r="BJ458" s="0" t="n">
        <f aca="false">R458*BI458</f>
        <v>1892.17496710155</v>
      </c>
      <c r="BK458" s="0" t="n">
        <v>0.1</v>
      </c>
      <c r="BL458" s="0" t="n">
        <f aca="false">AI458*BK458</f>
        <v>2013.6</v>
      </c>
      <c r="BM458" s="45" t="n">
        <v>12.16</v>
      </c>
      <c r="BN458" s="45" t="n">
        <v>601.6</v>
      </c>
      <c r="BO458" s="45" t="n">
        <v>1.92</v>
      </c>
      <c r="BP458" s="45" t="n">
        <v>256</v>
      </c>
      <c r="BQ458" s="45" t="n">
        <v>384000</v>
      </c>
      <c r="BR458" s="0" t="n">
        <f aca="false">AJ458*0.1</f>
        <v>8.8E-009</v>
      </c>
      <c r="BS458" s="0" t="n">
        <f aca="false">((((BJ458/R458)^2)+((BM458/AD458)^2))^(1/2))*AK458</f>
        <v>0.000237169772445883</v>
      </c>
      <c r="BT458" s="0" t="n">
        <f aca="false">((((BJ458/R458)^2)+((BN458/AE458)^2))^(1/2))*AL458</f>
        <v>0.01173366242627</v>
      </c>
      <c r="BU458" s="0" t="n">
        <f aca="false">((((BJ458/R458)^2)+((BO458/AF458)^2))^(1/2))*AM458</f>
        <v>4.06179057769199E-005</v>
      </c>
      <c r="BV458" s="0" t="n">
        <f aca="false">((((BJ458/R458)^2)+((BP458/AG458)^2))^(1/2))*AN458</f>
        <v>0.00499304784096596</v>
      </c>
      <c r="BW458" s="0" t="n">
        <f aca="false">((((BJ458/R458)^2)+((BQ458/AH458)^2))^(1/2))*AO458</f>
        <v>8.12358115538399</v>
      </c>
      <c r="BX458" s="46" t="n">
        <f aca="false">((((BL458/AI458)^2)+((BR458/AJ458)^2))^(1/2))*AP458</f>
        <v>0.000235482676075494</v>
      </c>
    </row>
    <row r="459" customFormat="false" ht="45" hidden="false" customHeight="true" outlineLevel="0" collapsed="false">
      <c r="A459" s="24" t="n">
        <v>4.59948066794647</v>
      </c>
      <c r="B459" s="24" t="n">
        <v>-74.136214041738</v>
      </c>
      <c r="C459" s="47" t="n">
        <v>25</v>
      </c>
      <c r="D459" s="47" t="n">
        <v>24</v>
      </c>
      <c r="E459" s="47" t="n">
        <v>1808</v>
      </c>
      <c r="F459" s="27" t="s">
        <v>1229</v>
      </c>
      <c r="G459" s="28" t="s">
        <v>1230</v>
      </c>
      <c r="H459" s="27" t="s">
        <v>1231</v>
      </c>
      <c r="I459" s="28" t="s">
        <v>216</v>
      </c>
      <c r="J459" s="28" t="s">
        <v>76</v>
      </c>
      <c r="K459" s="28" t="n">
        <v>205.13</v>
      </c>
      <c r="L459" s="28"/>
      <c r="M459" s="28" t="n">
        <v>2002</v>
      </c>
      <c r="N459" s="29" t="s">
        <v>77</v>
      </c>
      <c r="O459" s="29" t="s">
        <v>77</v>
      </c>
      <c r="P459" s="30" t="n">
        <v>0.0119278052318739</v>
      </c>
      <c r="Q459" s="31" t="n">
        <v>0.249328777154015</v>
      </c>
      <c r="R459" s="31" t="n">
        <v>0.26151290615817</v>
      </c>
      <c r="S459" s="29" t="s">
        <v>69</v>
      </c>
      <c r="T459" s="29"/>
      <c r="U459" s="29"/>
      <c r="V459" s="48" t="n">
        <f aca="false">IF(S459="m3_año",R459,IF(OR(O459="CG1",O459="CG3",O459="HG2"),T459,R459))</f>
        <v>0.26151290615817</v>
      </c>
      <c r="W459" s="28" t="n">
        <v>365</v>
      </c>
      <c r="X459" s="32"/>
      <c r="Y459" s="28"/>
      <c r="Z459" s="28" t="n">
        <v>8760</v>
      </c>
      <c r="AA459" s="32" t="s">
        <v>1232</v>
      </c>
      <c r="AB459" s="32" t="s">
        <v>311</v>
      </c>
      <c r="AC459" s="33" t="s">
        <v>72</v>
      </c>
      <c r="AD459" s="33" t="n">
        <f aca="false">VLOOKUP($O459,Parámetros!$B$4:$H$25,3,0)</f>
        <v>24000</v>
      </c>
      <c r="AE459" s="33" t="n">
        <f aca="false">VLOOKUP($O459,Parámetros!$B$4:$H$25,4,0)</f>
        <v>2261000</v>
      </c>
      <c r="AF459" s="33" t="n">
        <f aca="false">VLOOKUP($O459,Parámetros!$B$4:$H$25,5,0)</f>
        <v>1200</v>
      </c>
      <c r="AG459" s="33" t="n">
        <f aca="false">VLOOKUP($O459,Parámetros!$B$4:$H$25,6,0)</f>
        <v>381000</v>
      </c>
      <c r="AH459" s="33" t="n">
        <f aca="false">VLOOKUP($O459,Parámetros!$B$4:$H$25,7,0)</f>
        <v>1500000000</v>
      </c>
      <c r="AI459" s="2" t="n">
        <v>2.98030327868852</v>
      </c>
      <c r="AJ459" s="2" t="n">
        <v>1.362E-005</v>
      </c>
      <c r="AK459" s="34" t="n">
        <f aca="false">AD459*V459/1000000000</f>
        <v>6.27630974779608E-006</v>
      </c>
      <c r="AL459" s="34" t="n">
        <f aca="false">AE459*V459/1000000000</f>
        <v>0.000591280680823622</v>
      </c>
      <c r="AM459" s="34" t="n">
        <f aca="false">AF459*V459/1000000000</f>
        <v>3.13815487389804E-007</v>
      </c>
      <c r="AN459" s="34" t="n">
        <f aca="false">AG459*V459/1000000000</f>
        <v>9.96364172462628E-005</v>
      </c>
      <c r="AO459" s="34" t="n">
        <f aca="false">AH459*V459/1000000000</f>
        <v>0.392269359237255</v>
      </c>
      <c r="AP459" s="35" t="n">
        <f aca="false">AJ459*AI459*EXP(P459*4)</f>
        <v>4.25753560055941E-005</v>
      </c>
      <c r="AQ459" s="36" t="n">
        <f aca="false">AK459/W459</f>
        <v>1.71953691720441E-008</v>
      </c>
      <c r="AR459" s="37" t="n">
        <f aca="false">AL459/W459</f>
        <v>1.61994707074965E-006</v>
      </c>
      <c r="AS459" s="37" t="n">
        <f aca="false">AM459/W459</f>
        <v>8.59768458602203E-010</v>
      </c>
      <c r="AT459" s="37" t="n">
        <f aca="false">AN459/W459</f>
        <v>2.72976485606199E-007</v>
      </c>
      <c r="AU459" s="37" t="n">
        <f aca="false">AO459/W459</f>
        <v>0.00107471057325275</v>
      </c>
      <c r="AV459" s="49" t="n">
        <f aca="false">AP459/W459</f>
        <v>1.1664481097423E-007</v>
      </c>
      <c r="AW459" s="39" t="n">
        <f aca="false">AK459*1000000</f>
        <v>6.27630974779608</v>
      </c>
      <c r="AX459" s="40" t="n">
        <f aca="false">AL459*1000000</f>
        <v>591.280680823622</v>
      </c>
      <c r="AY459" s="40" t="n">
        <f aca="false">AM459*1000000</f>
        <v>0.313815487389804</v>
      </c>
      <c r="AZ459" s="40" t="n">
        <f aca="false">AN459*1000000</f>
        <v>99.6364172462628</v>
      </c>
      <c r="BA459" s="40" t="n">
        <f aca="false">AO459*1000000</f>
        <v>392269.359237255</v>
      </c>
      <c r="BB459" s="41" t="n">
        <f aca="false">AP459*1000000</f>
        <v>42.5753560055941</v>
      </c>
      <c r="BC459" s="39" t="n">
        <f aca="false">AQ459*1000000</f>
        <v>0.0171953691720441</v>
      </c>
      <c r="BD459" s="40" t="n">
        <f aca="false">AR459*1000000</f>
        <v>1.61994707074965</v>
      </c>
      <c r="BE459" s="40" t="n">
        <f aca="false">AS459*1000000</f>
        <v>0.000859768458602203</v>
      </c>
      <c r="BF459" s="40" t="n">
        <f aca="false">AT459*1000000</f>
        <v>0.272976485606199</v>
      </c>
      <c r="BG459" s="40" t="n">
        <f aca="false">AU459*1000000</f>
        <v>1074.71057325275</v>
      </c>
      <c r="BH459" s="41" t="n">
        <f aca="false">AV459*1000000</f>
        <v>0.11664481097423</v>
      </c>
      <c r="BI459" s="0" t="n">
        <v>0.1</v>
      </c>
      <c r="BJ459" s="0" t="n">
        <f aca="false">R459*BI459</f>
        <v>0.026151290615817</v>
      </c>
      <c r="BK459" s="0" t="n">
        <v>0.1</v>
      </c>
      <c r="BL459" s="0" t="n">
        <f aca="false">AI459*BK459</f>
        <v>0.298030327868852</v>
      </c>
      <c r="BM459" s="45" t="n">
        <v>0</v>
      </c>
      <c r="BN459" s="45" t="n">
        <v>0</v>
      </c>
      <c r="BO459" s="45" t="n">
        <v>0</v>
      </c>
      <c r="BP459" s="45" t="n">
        <v>0</v>
      </c>
      <c r="BQ459" s="45" t="n">
        <v>0</v>
      </c>
      <c r="BR459" s="0" t="n">
        <f aca="false">AJ459*0.1</f>
        <v>1.362E-006</v>
      </c>
      <c r="BS459" s="0" t="n">
        <f aca="false">((((BJ459/R459)^2)+((BM459/AD459)^2))^(1/2))*AK459</f>
        <v>6.27630974779608E-007</v>
      </c>
      <c r="BT459" s="0" t="n">
        <f aca="false">((((BJ459/R459)^2)+((BN459/AE459)^2))^(1/2))*AL459</f>
        <v>5.91280680823622E-005</v>
      </c>
      <c r="BU459" s="0" t="n">
        <f aca="false">((((BJ459/R459)^2)+((BO459/AF459)^2))^(1/2))*AM459</f>
        <v>3.13815487389804E-008</v>
      </c>
      <c r="BV459" s="0" t="n">
        <f aca="false">((((BJ459/R459)^2)+((BP459/AG459)^2))^(1/2))*AN459</f>
        <v>9.96364172462628E-006</v>
      </c>
      <c r="BW459" s="0" t="n">
        <f aca="false">((((BJ459/R459)^2)+((BQ459/AH459)^2))^(1/2))*AO459</f>
        <v>0.0392269359237255</v>
      </c>
      <c r="BX459" s="46" t="n">
        <f aca="false">((((BL459/AI459)^2)+((BR459/AJ459)^2))^(1/2))*AP459</f>
        <v>6.0210645885974E-006</v>
      </c>
    </row>
    <row r="460" customFormat="false" ht="30" hidden="false" customHeight="true" outlineLevel="0" collapsed="false">
      <c r="A460" s="24" t="n">
        <v>4.60487424828609</v>
      </c>
      <c r="B460" s="24" t="n">
        <v>-74.1392304927981</v>
      </c>
      <c r="C460" s="47" t="n">
        <v>25</v>
      </c>
      <c r="D460" s="47" t="n">
        <v>24</v>
      </c>
      <c r="E460" s="47" t="n">
        <v>1808</v>
      </c>
      <c r="F460" s="27" t="s">
        <v>1233</v>
      </c>
      <c r="G460" s="28" t="s">
        <v>1234</v>
      </c>
      <c r="H460" s="27" t="s">
        <v>1235</v>
      </c>
      <c r="I460" s="28" t="s">
        <v>216</v>
      </c>
      <c r="J460" s="28" t="s">
        <v>76</v>
      </c>
      <c r="K460" s="55"/>
      <c r="L460" s="55"/>
      <c r="M460" s="28" t="n">
        <v>2007</v>
      </c>
      <c r="N460" s="29" t="s">
        <v>67</v>
      </c>
      <c r="O460" s="29" t="s">
        <v>145</v>
      </c>
      <c r="P460" s="50" t="n">
        <v>0.00812487975091896</v>
      </c>
      <c r="Q460" s="31" t="n">
        <v>5746</v>
      </c>
      <c r="R460" s="31" t="n">
        <v>5935.80989490184</v>
      </c>
      <c r="S460" s="29" t="s">
        <v>69</v>
      </c>
      <c r="T460" s="29"/>
      <c r="U460" s="29"/>
      <c r="V460" s="48" t="n">
        <f aca="false">IF(S460="m3_año",R460,IF(OR(O460="CG1",O460="CG3",O460="HG2"),T460,R460))</f>
        <v>5935.80989490184</v>
      </c>
      <c r="W460" s="28" t="n">
        <v>365</v>
      </c>
      <c r="X460" s="32"/>
      <c r="Y460" s="28"/>
      <c r="Z460" s="28" t="n">
        <v>8760</v>
      </c>
      <c r="AA460" s="32" t="s">
        <v>1236</v>
      </c>
      <c r="AB460" s="32" t="s">
        <v>1237</v>
      </c>
      <c r="AC460" s="33" t="s">
        <v>72</v>
      </c>
      <c r="AD460" s="33" t="n">
        <f aca="false">VLOOKUP($O460,Parámetros!$B$4:$H$25,3,0)</f>
        <v>196.356974196937</v>
      </c>
      <c r="AE460" s="33" t="n">
        <f aca="false">VLOOKUP($O460,Parámetros!$B$4:$H$25,4,0)</f>
        <v>1220.72799074218</v>
      </c>
      <c r="AF460" s="33" t="n">
        <f aca="false">VLOOKUP($O460,Parámetros!$B$4:$H$25,5,0)</f>
        <v>69.6558973259153</v>
      </c>
      <c r="AG460" s="33" t="n">
        <f aca="false">VLOOKUP($O460,Parámetros!$B$4:$H$25,6,0)</f>
        <v>640</v>
      </c>
      <c r="AH460" s="33" t="n">
        <f aca="false">VLOOKUP($O460,Parámetros!$B$4:$H$25,7,0)</f>
        <v>1920000</v>
      </c>
      <c r="AI460" s="51" t="n">
        <v>5746</v>
      </c>
      <c r="AJ460" s="52" t="n">
        <v>8.8E-008</v>
      </c>
      <c r="AK460" s="34" t="n">
        <f aca="false">AD460*V460/1000000000</f>
        <v>0.00116553767037116</v>
      </c>
      <c r="AL460" s="34" t="n">
        <f aca="false">AE460*V460/1000000000</f>
        <v>0.00724600928643107</v>
      </c>
      <c r="AM460" s="34" t="n">
        <f aca="false">AF460*V460/1000000000</f>
        <v>0.000413464164585435</v>
      </c>
      <c r="AN460" s="34" t="n">
        <f aca="false">AG460*V460/1000000000</f>
        <v>0.00379891833273718</v>
      </c>
      <c r="AO460" s="34" t="n">
        <f aca="false">AH460*V460/1000000000</f>
        <v>11.3967549982115</v>
      </c>
      <c r="AP460" s="35" t="n">
        <f aca="false">AJ460*AI460*EXP(P460*4)</f>
        <v>0.000522351270751362</v>
      </c>
      <c r="AQ460" s="36" t="n">
        <f aca="false">AK460/W460</f>
        <v>3.19325389142785E-006</v>
      </c>
      <c r="AR460" s="37" t="n">
        <f aca="false">AL460/W460</f>
        <v>1.98520802367975E-005</v>
      </c>
      <c r="AS460" s="37" t="n">
        <f aca="false">AM460/W460</f>
        <v>1.13277853311078E-006</v>
      </c>
      <c r="AT460" s="37" t="n">
        <f aca="false">AN460/W460</f>
        <v>1.04079954321567E-005</v>
      </c>
      <c r="AU460" s="37" t="n">
        <f aca="false">AO460/W460</f>
        <v>0.0312239862964699</v>
      </c>
      <c r="AV460" s="49" t="n">
        <f aca="false">AP460/W460</f>
        <v>1.43109937192154E-006</v>
      </c>
      <c r="AW460" s="39" t="n">
        <f aca="false">AK460*1000000</f>
        <v>1165.53767037116</v>
      </c>
      <c r="AX460" s="40" t="n">
        <f aca="false">AL460*1000000</f>
        <v>7246.00928643107</v>
      </c>
      <c r="AY460" s="40" t="n">
        <f aca="false">AM460*1000000</f>
        <v>413.464164585435</v>
      </c>
      <c r="AZ460" s="40" t="n">
        <f aca="false">AN460*1000000</f>
        <v>3798.91833273718</v>
      </c>
      <c r="BA460" s="40" t="n">
        <f aca="false">AO460*1000000</f>
        <v>11396754.9982115</v>
      </c>
      <c r="BB460" s="41" t="n">
        <f aca="false">AP460*1000000</f>
        <v>522.351270751362</v>
      </c>
      <c r="BC460" s="39" t="n">
        <f aca="false">AQ460*1000000</f>
        <v>3.19325389142785</v>
      </c>
      <c r="BD460" s="40" t="n">
        <f aca="false">AR460*1000000</f>
        <v>19.8520802367975</v>
      </c>
      <c r="BE460" s="40" t="n">
        <f aca="false">AS460*1000000</f>
        <v>1.13277853311078</v>
      </c>
      <c r="BF460" s="40" t="n">
        <f aca="false">AT460*1000000</f>
        <v>10.4079954321567</v>
      </c>
      <c r="BG460" s="40" t="n">
        <f aca="false">AU460*1000000</f>
        <v>31223.98629647</v>
      </c>
      <c r="BH460" s="41" t="n">
        <f aca="false">AV460*1000000</f>
        <v>1.43109937192154</v>
      </c>
      <c r="BI460" s="0" t="n">
        <v>0.1</v>
      </c>
      <c r="BJ460" s="0" t="n">
        <f aca="false">R460*BI460</f>
        <v>593.580989490184</v>
      </c>
      <c r="BK460" s="0" t="n">
        <v>0.1</v>
      </c>
      <c r="BL460" s="0" t="n">
        <f aca="false">AI460*BK460</f>
        <v>574.6</v>
      </c>
      <c r="BM460" s="45" t="n">
        <v>187.562005220738</v>
      </c>
      <c r="BN460" s="45" t="n">
        <v>1012.03746873145</v>
      </c>
      <c r="BO460" s="45" t="n">
        <v>69.5558973259153</v>
      </c>
      <c r="BP460" s="45" t="n">
        <v>256</v>
      </c>
      <c r="BQ460" s="45" t="n">
        <v>384000</v>
      </c>
      <c r="BR460" s="0" t="n">
        <f aca="false">AJ460*0.1</f>
        <v>8.8E-009</v>
      </c>
      <c r="BS460" s="0" t="n">
        <f aca="false">((((BJ460/R460)^2)+((BM460/AD460)^2))^(1/2))*AK460</f>
        <v>0.00111941673561132</v>
      </c>
      <c r="BT460" s="0" t="n">
        <f aca="false">((((BJ460/R460)^2)+((BN460/AE460)^2))^(1/2))*AL460</f>
        <v>0.00605080519382576</v>
      </c>
      <c r="BU460" s="0" t="n">
        <f aca="false">((((BJ460/R460)^2)+((BO460/AF460)^2))^(1/2))*AM460</f>
        <v>0.000414935711831145</v>
      </c>
      <c r="BV460" s="0" t="n">
        <f aca="false">((((BJ460/R460)^2)+((BP460/AG460)^2))^(1/2))*AN460</f>
        <v>0.00156633415489707</v>
      </c>
      <c r="BW460" s="0" t="n">
        <f aca="false">((((BJ460/R460)^2)+((BQ460/AH460)^2))^(1/2))*AO460</f>
        <v>2.54839188989115</v>
      </c>
      <c r="BX460" s="46" t="n">
        <f aca="false">((((BL460/AI460)^2)+((BR460/AJ460)^2))^(1/2))*AP460</f>
        <v>7.38716251419397E-005</v>
      </c>
    </row>
    <row r="461" customFormat="false" ht="30" hidden="false" customHeight="true" outlineLevel="0" collapsed="false">
      <c r="A461" s="24" t="n">
        <v>4.6044</v>
      </c>
      <c r="B461" s="24" t="n">
        <v>-74.1384666666667</v>
      </c>
      <c r="C461" s="47" t="n">
        <v>25</v>
      </c>
      <c r="D461" s="47" t="n">
        <v>24</v>
      </c>
      <c r="E461" s="47" t="n">
        <v>1808</v>
      </c>
      <c r="F461" s="27" t="s">
        <v>1238</v>
      </c>
      <c r="G461" s="28" t="s">
        <v>1239</v>
      </c>
      <c r="H461" s="27" t="s">
        <v>1240</v>
      </c>
      <c r="I461" s="28" t="s">
        <v>216</v>
      </c>
      <c r="J461" s="28" t="s">
        <v>76</v>
      </c>
      <c r="K461" s="55"/>
      <c r="L461" s="55"/>
      <c r="M461" s="28" t="n">
        <v>2005</v>
      </c>
      <c r="N461" s="29" t="s">
        <v>84</v>
      </c>
      <c r="O461" s="29" t="s">
        <v>85</v>
      </c>
      <c r="P461" s="50" t="n">
        <v>-0.015549305289661</v>
      </c>
      <c r="Q461" s="31" t="n">
        <v>9500</v>
      </c>
      <c r="R461" s="31" t="n">
        <v>8927.1266326305</v>
      </c>
      <c r="S461" s="29" t="s">
        <v>86</v>
      </c>
      <c r="T461" s="29" t="n">
        <f aca="false">((R461*Parámetros!$D$30)/1000)/Parámetros!$D$29</f>
        <v>7315.81193191812</v>
      </c>
      <c r="U461" s="29" t="s">
        <v>69</v>
      </c>
      <c r="V461" s="48" t="n">
        <f aca="false">IF(S461="m3_año",R461,IF(OR(O461="CG1",O461="CG3",O461="HG2"),T461,R461))</f>
        <v>8927.1266326305</v>
      </c>
      <c r="W461" s="28" t="n">
        <v>365</v>
      </c>
      <c r="X461" s="32"/>
      <c r="Y461" s="28"/>
      <c r="Z461" s="28" t="n">
        <v>8760</v>
      </c>
      <c r="AA461" s="32" t="s">
        <v>1241</v>
      </c>
      <c r="AB461" s="32" t="s">
        <v>531</v>
      </c>
      <c r="AC461" s="33" t="s">
        <v>246</v>
      </c>
      <c r="AD461" s="33" t="n">
        <f aca="false">VLOOKUP($O461,Parámetros!$B$4:$H$25,3,0)</f>
        <v>12.7152226842523</v>
      </c>
      <c r="AE461" s="33" t="n">
        <f aca="false">VLOOKUP($O461,Parámetros!$B$4:$H$25,4,0)</f>
        <v>4.56382485732941</v>
      </c>
      <c r="AF461" s="33" t="n">
        <f aca="false">VLOOKUP($O461,Parámetros!$B$4:$H$25,5,0)</f>
        <v>12.0799261022882</v>
      </c>
      <c r="AG461" s="33" t="n">
        <f aca="false">VLOOKUP($O461,Parámetros!$B$4:$H$25,6,0)</f>
        <v>6.25</v>
      </c>
      <c r="AH461" s="33" t="n">
        <f aca="false">VLOOKUP($O461,Parámetros!$B$4:$H$25,7,0)</f>
        <v>2343</v>
      </c>
      <c r="AI461" s="51" t="n">
        <v>9500</v>
      </c>
      <c r="AJ461" s="2" t="n">
        <v>2E-005</v>
      </c>
      <c r="AK461" s="34" t="n">
        <f aca="false">AD461*V461/1000000000</f>
        <v>0.000113510403064416</v>
      </c>
      <c r="AL461" s="34" t="n">
        <f aca="false">AE461*V461/1000000000</f>
        <v>4.07418424305265E-005</v>
      </c>
      <c r="AM461" s="34" t="n">
        <f aca="false">AF461*V461/1000000000</f>
        <v>0.000107839030027945</v>
      </c>
      <c r="AN461" s="34" t="n">
        <f aca="false">AG461*V461/1000000000</f>
        <v>5.57945414539406E-005</v>
      </c>
      <c r="AO461" s="34" t="n">
        <f aca="false">AH461*V461/1000000000</f>
        <v>0.0209162577002533</v>
      </c>
      <c r="AP461" s="35" t="n">
        <f aca="false">AJ461*AI461*EXP(P461*4)</f>
        <v>0.17854253265261</v>
      </c>
      <c r="AQ461" s="36" t="n">
        <f aca="false">AK461/W461</f>
        <v>3.10987405655935E-007</v>
      </c>
      <c r="AR461" s="37" t="n">
        <f aca="false">AL461/W461</f>
        <v>1.11621486111031E-007</v>
      </c>
      <c r="AS461" s="37" t="n">
        <f aca="false">AM461/W461</f>
        <v>2.95449397336837E-007</v>
      </c>
      <c r="AT461" s="37" t="n">
        <f aca="false">AN461/W461</f>
        <v>1.52861757408057E-007</v>
      </c>
      <c r="AU461" s="37" t="n">
        <f aca="false">AO461/W461</f>
        <v>5.73048156171322E-005</v>
      </c>
      <c r="AV461" s="49" t="n">
        <f aca="false">AP461/W461</f>
        <v>0.000489157623705781</v>
      </c>
      <c r="AW461" s="39" t="n">
        <f aca="false">AK461*1000000</f>
        <v>113.510403064416</v>
      </c>
      <c r="AX461" s="40" t="n">
        <f aca="false">AL461*1000000</f>
        <v>40.7418424305265</v>
      </c>
      <c r="AY461" s="40" t="n">
        <f aca="false">AM461*1000000</f>
        <v>107.839030027945</v>
      </c>
      <c r="AZ461" s="40" t="n">
        <f aca="false">AN461*1000000</f>
        <v>55.7945414539406</v>
      </c>
      <c r="BA461" s="40" t="n">
        <f aca="false">AO461*1000000</f>
        <v>20916.2577002533</v>
      </c>
      <c r="BB461" s="41" t="n">
        <f aca="false">AP461*1000000</f>
        <v>178542.53265261</v>
      </c>
      <c r="BC461" s="39" t="n">
        <f aca="false">AQ461*1000000</f>
        <v>0.310987405655935</v>
      </c>
      <c r="BD461" s="40" t="n">
        <f aca="false">AR461*1000000</f>
        <v>0.111621486111031</v>
      </c>
      <c r="BE461" s="40" t="n">
        <f aca="false">AS461*1000000</f>
        <v>0.295449397336836</v>
      </c>
      <c r="BF461" s="40" t="n">
        <f aca="false">AT461*1000000</f>
        <v>0.152861757408056</v>
      </c>
      <c r="BG461" s="40" t="n">
        <f aca="false">AU461*1000000</f>
        <v>57.3048156171322</v>
      </c>
      <c r="BH461" s="41" t="n">
        <f aca="false">AV461*1000000</f>
        <v>489.157623705781</v>
      </c>
      <c r="BI461" s="0" t="n">
        <v>0.1</v>
      </c>
      <c r="BJ461" s="0" t="n">
        <f aca="false">R461*BI461</f>
        <v>892.71266326305</v>
      </c>
      <c r="BK461" s="0" t="n">
        <v>0.1</v>
      </c>
      <c r="BL461" s="0" t="n">
        <f aca="false">AI461*BK461</f>
        <v>950</v>
      </c>
      <c r="BM461" s="45" t="n">
        <v>8.79744109323615</v>
      </c>
      <c r="BN461" s="45" t="n">
        <v>3.62683450723467</v>
      </c>
      <c r="BO461" s="45" t="n">
        <v>10.0538529184284</v>
      </c>
      <c r="BP461" s="45" t="n">
        <v>12.5</v>
      </c>
      <c r="BQ461" s="45" t="n">
        <v>2343</v>
      </c>
      <c r="BR461" s="0" t="n">
        <f aca="false">AJ461*0.1</f>
        <v>2E-006</v>
      </c>
      <c r="BS461" s="0" t="n">
        <f aca="false">((((BJ461/R461)^2)+((BM461/AD461)^2))^(1/2))*AK461</f>
        <v>7.93519319228289E-005</v>
      </c>
      <c r="BT461" s="0" t="n">
        <f aca="false">((((BJ461/R461)^2)+((BN461/AE461)^2))^(1/2))*AL461</f>
        <v>3.26325414933186E-005</v>
      </c>
      <c r="BU461" s="0" t="n">
        <f aca="false">((((BJ461/R461)^2)+((BO461/AF461)^2))^(1/2))*AM461</f>
        <v>9.03975515472053E-005</v>
      </c>
      <c r="BV461" s="0" t="n">
        <f aca="false">((((BJ461/R461)^2)+((BP461/AG461)^2))^(1/2))*AN461</f>
        <v>0.000111728482191349</v>
      </c>
      <c r="BW461" s="0" t="n">
        <f aca="false">((((BJ461/R461)^2)+((BQ461/AH461)^2))^(1/2))*AO461</f>
        <v>0.0210205788346857</v>
      </c>
      <c r="BX461" s="46" t="n">
        <f aca="false">((((BL461/AI461)^2)+((BR461/AJ461)^2))^(1/2))*AP461</f>
        <v>0.0252497271137762</v>
      </c>
    </row>
    <row r="462" customFormat="false" ht="15" hidden="false" customHeight="true" outlineLevel="0" collapsed="false">
      <c r="A462" s="24" t="n">
        <v>4.6007</v>
      </c>
      <c r="B462" s="24" t="n">
        <v>-74.1347666666667</v>
      </c>
      <c r="C462" s="47" t="n">
        <v>25</v>
      </c>
      <c r="D462" s="47" t="n">
        <v>24</v>
      </c>
      <c r="E462" s="47" t="n">
        <v>1808</v>
      </c>
      <c r="F462" s="27" t="s">
        <v>1242</v>
      </c>
      <c r="G462" s="28" t="s">
        <v>293</v>
      </c>
      <c r="H462" s="27" t="s">
        <v>1243</v>
      </c>
      <c r="I462" s="28" t="s">
        <v>216</v>
      </c>
      <c r="J462" s="28" t="s">
        <v>65</v>
      </c>
      <c r="K462" s="28" t="n">
        <v>60</v>
      </c>
      <c r="L462" s="28"/>
      <c r="M462" s="28" t="n">
        <v>2004</v>
      </c>
      <c r="N462" s="29" t="s">
        <v>67</v>
      </c>
      <c r="O462" s="29" t="s">
        <v>68</v>
      </c>
      <c r="P462" s="56" t="n">
        <v>0.00426891489573758</v>
      </c>
      <c r="Q462" s="31" t="n">
        <v>141906.25</v>
      </c>
      <c r="R462" s="31" t="n">
        <v>144350.199458959</v>
      </c>
      <c r="S462" s="29" t="s">
        <v>69</v>
      </c>
      <c r="T462" s="29"/>
      <c r="U462" s="29"/>
      <c r="V462" s="48" t="n">
        <f aca="false">IF(S462="m3_año",R462,IF(OR(O462="CG1",O462="CG3",O462="HG2"),T462,R462))</f>
        <v>144350.199458959</v>
      </c>
      <c r="W462" s="28" t="n">
        <v>365</v>
      </c>
      <c r="X462" s="32" t="s">
        <v>98</v>
      </c>
      <c r="Y462" s="28"/>
      <c r="Z462" s="28" t="n">
        <v>2920</v>
      </c>
      <c r="AA462" s="32" t="s">
        <v>1244</v>
      </c>
      <c r="AB462" s="32" t="s">
        <v>311</v>
      </c>
      <c r="AC462" s="33" t="s">
        <v>72</v>
      </c>
      <c r="AD462" s="33" t="n">
        <f aca="false">VLOOKUP($O462,Parámetros!$B$4:$H$25,3,0)</f>
        <v>46.3856216091623</v>
      </c>
      <c r="AE462" s="33" t="n">
        <f aca="false">VLOOKUP($O462,Parámetros!$B$4:$H$25,4,0)</f>
        <v>1074.85364414012</v>
      </c>
      <c r="AF462" s="33" t="n">
        <f aca="false">VLOOKUP($O462,Parámetros!$B$4:$H$25,5,0)</f>
        <v>5.41099102083891</v>
      </c>
      <c r="AG462" s="33" t="n">
        <f aca="false">VLOOKUP($O462,Parámetros!$B$4:$H$25,6,0)</f>
        <v>1344</v>
      </c>
      <c r="AH462" s="33" t="n">
        <f aca="false">VLOOKUP($O462,Parámetros!$B$4:$H$25,7,0)</f>
        <v>1920000</v>
      </c>
      <c r="AI462" s="51" t="n">
        <v>141906.25</v>
      </c>
      <c r="AJ462" s="52" t="n">
        <v>8.8E-008</v>
      </c>
      <c r="AK462" s="34" t="n">
        <f aca="false">AD462*V462/1000000000</f>
        <v>0.00669577373131038</v>
      </c>
      <c r="AL462" s="34" t="n">
        <f aca="false">AE462*V462/1000000000</f>
        <v>0.155155337920815</v>
      </c>
      <c r="AM462" s="34" t="n">
        <f aca="false">AF462*V462/1000000000</f>
        <v>0.000781077633128733</v>
      </c>
      <c r="AN462" s="34" t="n">
        <f aca="false">AG462*V462/1000000000</f>
        <v>0.194006668072841</v>
      </c>
      <c r="AO462" s="34" t="n">
        <f aca="false">AH462*V462/1000000000</f>
        <v>277.152382961201</v>
      </c>
      <c r="AP462" s="35" t="n">
        <f aca="false">AJ462*AI462*EXP(P462*4)</f>
        <v>0.0127028175523884</v>
      </c>
      <c r="AQ462" s="36" t="n">
        <f aca="false">AK462/W462</f>
        <v>1.83445855652339E-005</v>
      </c>
      <c r="AR462" s="37" t="n">
        <f aca="false">AL462/W462</f>
        <v>0.000425083117591275</v>
      </c>
      <c r="AS462" s="37" t="n">
        <f aca="false">AM462/W462</f>
        <v>2.13993872090064E-006</v>
      </c>
      <c r="AT462" s="37" t="n">
        <f aca="false">AN462/W462</f>
        <v>0.000531525118007783</v>
      </c>
      <c r="AU462" s="37" t="n">
        <f aca="false">AO462/W462</f>
        <v>0.759321597153976</v>
      </c>
      <c r="AV462" s="49" t="n">
        <f aca="false">AP462/W462</f>
        <v>3.48022398695573E-005</v>
      </c>
      <c r="AW462" s="39" t="n">
        <f aca="false">AK462*1000000</f>
        <v>6695.77373131038</v>
      </c>
      <c r="AX462" s="40" t="n">
        <f aca="false">AL462*1000000</f>
        <v>155155.337920815</v>
      </c>
      <c r="AY462" s="40" t="n">
        <f aca="false">AM462*1000000</f>
        <v>781.077633128733</v>
      </c>
      <c r="AZ462" s="40" t="n">
        <f aca="false">AN462*1000000</f>
        <v>194006.668072841</v>
      </c>
      <c r="BA462" s="40" t="n">
        <f aca="false">AO462*1000000</f>
        <v>277152382.961201</v>
      </c>
      <c r="BB462" s="41" t="n">
        <f aca="false">AP462*1000000</f>
        <v>12702.8175523884</v>
      </c>
      <c r="BC462" s="39" t="n">
        <f aca="false">AQ462*1000000</f>
        <v>18.3445855652339</v>
      </c>
      <c r="BD462" s="40" t="n">
        <f aca="false">AR462*1000000</f>
        <v>425.083117591275</v>
      </c>
      <c r="BE462" s="40" t="n">
        <f aca="false">AS462*1000000</f>
        <v>2.13993872090064</v>
      </c>
      <c r="BF462" s="40" t="n">
        <f aca="false">AT462*1000000</f>
        <v>531.525118007783</v>
      </c>
      <c r="BG462" s="40" t="n">
        <f aca="false">AU462*1000000</f>
        <v>759321.597153976</v>
      </c>
      <c r="BH462" s="41" t="n">
        <f aca="false">AV462*1000000</f>
        <v>34.8022398695573</v>
      </c>
      <c r="BI462" s="0" t="n">
        <v>0.1</v>
      </c>
      <c r="BJ462" s="0" t="n">
        <f aca="false">R462*BI462</f>
        <v>14435.0199458959</v>
      </c>
      <c r="BK462" s="0" t="n">
        <v>0.1</v>
      </c>
      <c r="BL462" s="0" t="n">
        <f aca="false">AI462*BK462</f>
        <v>14190.625</v>
      </c>
      <c r="BM462" s="45" t="n">
        <v>17.6498016718255</v>
      </c>
      <c r="BN462" s="45" t="n">
        <v>910.91550745518</v>
      </c>
      <c r="BO462" s="45" t="n">
        <v>5.31099102083891</v>
      </c>
      <c r="BP462" s="45" t="n">
        <v>537.6</v>
      </c>
      <c r="BQ462" s="45" t="n">
        <v>384000</v>
      </c>
      <c r="BR462" s="0" t="n">
        <f aca="false">AJ462*0.1</f>
        <v>8.8E-009</v>
      </c>
      <c r="BS462" s="0" t="n">
        <f aca="false">((((BJ462/R462)^2)+((BM462/AD462)^2))^(1/2))*AK462</f>
        <v>0.00263426955876221</v>
      </c>
      <c r="BT462" s="0" t="n">
        <f aca="false">((((BJ462/R462)^2)+((BN462/AE462)^2))^(1/2))*AL462</f>
        <v>0.132403064648024</v>
      </c>
      <c r="BU462" s="0" t="n">
        <f aca="false">((((BJ462/R462)^2)+((BO462/AF462)^2))^(1/2))*AM462</f>
        <v>0.000770611263243374</v>
      </c>
      <c r="BV462" s="0" t="n">
        <f aca="false">((((BJ462/R462)^2)+((BP462/AG462)^2))^(1/2))*AN462</f>
        <v>0.0799909984538468</v>
      </c>
      <c r="BW462" s="0" t="n">
        <f aca="false">((((BJ462/R462)^2)+((BQ462/AH462)^2))^(1/2))*AO462</f>
        <v>61.9731568427301</v>
      </c>
      <c r="BX462" s="46" t="n">
        <f aca="false">((((BL462/AI462)^2)+((BR462/AJ462)^2))^(1/2))*AP462</f>
        <v>0.00179644968629387</v>
      </c>
    </row>
    <row r="463" customFormat="false" ht="30" hidden="false" customHeight="true" outlineLevel="0" collapsed="false">
      <c r="A463" s="24" t="n">
        <v>4.60933928499902</v>
      </c>
      <c r="B463" s="24" t="n">
        <v>-74.1354735683262</v>
      </c>
      <c r="C463" s="47" t="n">
        <v>25</v>
      </c>
      <c r="D463" s="47" t="n">
        <v>25</v>
      </c>
      <c r="E463" s="47" t="n">
        <v>1821</v>
      </c>
      <c r="F463" s="27" t="s">
        <v>1245</v>
      </c>
      <c r="G463" s="28" t="s">
        <v>1246</v>
      </c>
      <c r="H463" s="27" t="s">
        <v>1247</v>
      </c>
      <c r="I463" s="28" t="s">
        <v>216</v>
      </c>
      <c r="J463" s="28" t="s">
        <v>76</v>
      </c>
      <c r="K463" s="55"/>
      <c r="L463" s="55"/>
      <c r="M463" s="28" t="n">
        <v>1983</v>
      </c>
      <c r="N463" s="29" t="s">
        <v>67</v>
      </c>
      <c r="O463" s="29" t="s">
        <v>142</v>
      </c>
      <c r="P463" s="50" t="n">
        <v>0.0119278052318739</v>
      </c>
      <c r="Q463" s="31" t="n">
        <v>0.908505886361055</v>
      </c>
      <c r="R463" s="31" t="n">
        <v>0.95290249812328</v>
      </c>
      <c r="S463" s="29" t="s">
        <v>69</v>
      </c>
      <c r="T463" s="29"/>
      <c r="U463" s="29"/>
      <c r="V463" s="48" t="n">
        <f aca="false">IF(S463="m3_año",R463,IF(OR(O463="CG1",O463="CG3",O463="HG2"),T463,R463))</f>
        <v>0.95290249812328</v>
      </c>
      <c r="W463" s="28" t="n">
        <v>365</v>
      </c>
      <c r="X463" s="32"/>
      <c r="Y463" s="28"/>
      <c r="Z463" s="28" t="n">
        <v>8760</v>
      </c>
      <c r="AA463" s="32" t="s">
        <v>1248</v>
      </c>
      <c r="AB463" s="32" t="s">
        <v>311</v>
      </c>
      <c r="AC463" s="33" t="s">
        <v>72</v>
      </c>
      <c r="AD463" s="33" t="n">
        <f aca="false">VLOOKUP($O463,Parámetros!$B$4:$H$25,3,0)</f>
        <v>30.4</v>
      </c>
      <c r="AE463" s="33" t="n">
        <f aca="false">VLOOKUP($O463,Parámetros!$B$4:$H$25,4,0)</f>
        <v>1504</v>
      </c>
      <c r="AF463" s="33" t="n">
        <f aca="false">VLOOKUP($O463,Parámetros!$B$4:$H$25,5,0)</f>
        <v>9.6</v>
      </c>
      <c r="AG463" s="33" t="n">
        <f aca="false">VLOOKUP($O463,Parámetros!$B$4:$H$25,6,0)</f>
        <v>640</v>
      </c>
      <c r="AH463" s="33" t="n">
        <f aca="false">VLOOKUP($O463,Parámetros!$B$4:$H$25,7,0)</f>
        <v>1920000</v>
      </c>
      <c r="AI463" s="51" t="n">
        <v>0.908505886361055</v>
      </c>
      <c r="AJ463" s="52" t="n">
        <v>8.8E-008</v>
      </c>
      <c r="AK463" s="34" t="n">
        <f aca="false">AD463*V463/1000000000</f>
        <v>2.89682359429477E-008</v>
      </c>
      <c r="AL463" s="34" t="n">
        <f aca="false">AE463*V463/1000000000</f>
        <v>1.43316535717741E-006</v>
      </c>
      <c r="AM463" s="34" t="n">
        <f aca="false">AF463*V463/1000000000</f>
        <v>9.14786398198349E-009</v>
      </c>
      <c r="AN463" s="34" t="n">
        <f aca="false">AG463*V463/1000000000</f>
        <v>6.09857598798899E-007</v>
      </c>
      <c r="AO463" s="34" t="n">
        <f aca="false">AH463*V463/1000000000</f>
        <v>0.0018295727963967</v>
      </c>
      <c r="AP463" s="35" t="n">
        <f aca="false">AJ463*AI463*EXP(P463*4)</f>
        <v>8.38554198348487E-008</v>
      </c>
      <c r="AQ463" s="36" t="n">
        <f aca="false">AK463/W463</f>
        <v>7.93650299806787E-011</v>
      </c>
      <c r="AR463" s="37" t="n">
        <f aca="false">AL463/W463</f>
        <v>3.92648043062305E-009</v>
      </c>
      <c r="AS463" s="37" t="n">
        <f aca="false">AM463/W463</f>
        <v>2.50626410465301E-011</v>
      </c>
      <c r="AT463" s="37" t="n">
        <f aca="false">AN463/W463</f>
        <v>1.67084273643534E-009</v>
      </c>
      <c r="AU463" s="37" t="n">
        <f aca="false">AO463/W463</f>
        <v>5.01252820930602E-006</v>
      </c>
      <c r="AV463" s="49" t="n">
        <f aca="false">AP463/W463</f>
        <v>2.29740876259859E-010</v>
      </c>
      <c r="AW463" s="39" t="n">
        <f aca="false">AK463*1000000</f>
        <v>0.0289682359429477</v>
      </c>
      <c r="AX463" s="40" t="n">
        <f aca="false">AL463*1000000</f>
        <v>1.43316535717741</v>
      </c>
      <c r="AY463" s="40" t="n">
        <f aca="false">AM463*1000000</f>
        <v>0.00914786398198349</v>
      </c>
      <c r="AZ463" s="40" t="n">
        <f aca="false">AN463*1000000</f>
        <v>0.609857598798899</v>
      </c>
      <c r="BA463" s="40" t="n">
        <f aca="false">AO463*1000000</f>
        <v>1829.5727963967</v>
      </c>
      <c r="BB463" s="41" t="n">
        <f aca="false">AP463*1000000</f>
        <v>0.0838554198348487</v>
      </c>
      <c r="BC463" s="39" t="n">
        <f aca="false">AQ463*1000000</f>
        <v>7.93650299806787E-005</v>
      </c>
      <c r="BD463" s="40" t="n">
        <f aca="false">AR463*1000000</f>
        <v>0.00392648043062305</v>
      </c>
      <c r="BE463" s="40" t="n">
        <f aca="false">AS463*1000000</f>
        <v>2.50626410465301E-005</v>
      </c>
      <c r="BF463" s="40" t="n">
        <f aca="false">AT463*1000000</f>
        <v>0.00167084273643534</v>
      </c>
      <c r="BG463" s="40" t="n">
        <f aca="false">AU463*1000000</f>
        <v>5.01252820930602</v>
      </c>
      <c r="BH463" s="41" t="n">
        <f aca="false">AV463*1000000</f>
        <v>0.000229740876259859</v>
      </c>
      <c r="BI463" s="0" t="n">
        <v>0.1</v>
      </c>
      <c r="BJ463" s="0" t="n">
        <f aca="false">R463*BI463</f>
        <v>0.095290249812328</v>
      </c>
      <c r="BK463" s="0" t="n">
        <v>0.1</v>
      </c>
      <c r="BL463" s="0" t="n">
        <f aca="false">AI463*BK463</f>
        <v>0.0908505886361055</v>
      </c>
      <c r="BM463" s="45" t="n">
        <v>12.16</v>
      </c>
      <c r="BN463" s="45" t="n">
        <v>601.6</v>
      </c>
      <c r="BO463" s="45" t="n">
        <v>1.92</v>
      </c>
      <c r="BP463" s="45" t="n">
        <v>256</v>
      </c>
      <c r="BQ463" s="45" t="n">
        <v>384000</v>
      </c>
      <c r="BR463" s="0" t="n">
        <f aca="false">AJ463*0.1</f>
        <v>8.8E-009</v>
      </c>
      <c r="BS463" s="0" t="n">
        <f aca="false">((((BJ463/R463)^2)+((BM463/AD463)^2))^(1/2))*AK463</f>
        <v>1.19439096580587E-008</v>
      </c>
      <c r="BT463" s="0" t="n">
        <f aca="false">((((BJ463/R463)^2)+((BN463/AE463)^2))^(1/2))*AL463</f>
        <v>5.90909214661854E-007</v>
      </c>
      <c r="BU463" s="0" t="n">
        <f aca="false">((((BJ463/R463)^2)+((BO463/AF463)^2))^(1/2))*AM463</f>
        <v>2.0455245712637E-009</v>
      </c>
      <c r="BV463" s="0" t="n">
        <f aca="false">((((BJ463/R463)^2)+((BP463/AG463)^2))^(1/2))*AN463</f>
        <v>2.51450729643342E-007</v>
      </c>
      <c r="BW463" s="0" t="n">
        <f aca="false">((((BJ463/R463)^2)+((BQ463/AH463)^2))^(1/2))*AO463</f>
        <v>0.00040910491425274</v>
      </c>
      <c r="BX463" s="46" t="n">
        <f aca="false">((((BL463/AI463)^2)+((BR463/AJ463)^2))^(1/2))*AP463</f>
        <v>1.18589472008933E-008</v>
      </c>
    </row>
    <row r="464" customFormat="false" ht="28" hidden="false" customHeight="false" outlineLevel="0" collapsed="false">
      <c r="A464" s="24" t="n">
        <v>4.59929659978415</v>
      </c>
      <c r="B464" s="24" t="n">
        <v>-74.1417488727057</v>
      </c>
      <c r="C464" s="47" t="n">
        <v>24</v>
      </c>
      <c r="D464" s="47" t="n">
        <v>24</v>
      </c>
      <c r="E464" s="47" t="n">
        <v>1807</v>
      </c>
      <c r="F464" s="27" t="s">
        <v>1249</v>
      </c>
      <c r="G464" s="28" t="s">
        <v>1250</v>
      </c>
      <c r="H464" s="27" t="s">
        <v>1251</v>
      </c>
      <c r="I464" s="28" t="s">
        <v>216</v>
      </c>
      <c r="J464" s="28" t="s">
        <v>65</v>
      </c>
      <c r="K464" s="28" t="n">
        <v>40</v>
      </c>
      <c r="L464" s="28"/>
      <c r="M464" s="28" t="n">
        <v>2003</v>
      </c>
      <c r="N464" s="29" t="s">
        <v>124</v>
      </c>
      <c r="O464" s="29" t="s">
        <v>125</v>
      </c>
      <c r="P464" s="50" t="n">
        <v>0.00842863539816588</v>
      </c>
      <c r="Q464" s="31" t="n">
        <v>56.781617897566</v>
      </c>
      <c r="R464" s="31" t="n">
        <v>58.7286208503439</v>
      </c>
      <c r="S464" s="4" t="s">
        <v>69</v>
      </c>
      <c r="T464" s="4"/>
      <c r="U464" s="4"/>
      <c r="V464" s="48" t="n">
        <f aca="false">IF(S464="m3_año",R464,IF(OR(O464="CG1",O464="CG3",O464="HG2"),T464,R464))</f>
        <v>58.7286208503439</v>
      </c>
      <c r="W464" s="28" t="n">
        <v>365</v>
      </c>
      <c r="X464" s="32" t="s">
        <v>98</v>
      </c>
      <c r="Y464" s="28"/>
      <c r="Z464" s="28" t="n">
        <v>2920</v>
      </c>
      <c r="AA464" s="32" t="s">
        <v>1252</v>
      </c>
      <c r="AB464" s="32" t="s">
        <v>531</v>
      </c>
      <c r="AC464" s="33" t="s">
        <v>72</v>
      </c>
      <c r="AD464" s="33" t="n">
        <f aca="false">VLOOKUP($O464,Parámetros!$B$4:$H$25,3,0)</f>
        <v>840000</v>
      </c>
      <c r="AE464" s="33" t="n">
        <f aca="false">VLOOKUP($O464,Parámetros!$B$4:$H$25,4,0)</f>
        <v>2400000</v>
      </c>
      <c r="AF464" s="33" t="n">
        <f aca="false">VLOOKUP($O464,Parámetros!$B$4:$H$25,5,0)</f>
        <v>1800000</v>
      </c>
      <c r="AG464" s="33" t="n">
        <f aca="false">VLOOKUP($O464,Parámetros!$B$4:$H$25,6,0)</f>
        <v>600000</v>
      </c>
      <c r="AH464" s="33" t="n">
        <f aca="false">VLOOKUP($O464,Parámetros!$B$4:$H$25,7,0)</f>
        <v>2676000000</v>
      </c>
      <c r="AI464" s="51" t="n">
        <v>56.781617897566</v>
      </c>
      <c r="AJ464" s="2" t="n">
        <v>0.0912</v>
      </c>
      <c r="AK464" s="34" t="n">
        <f aca="false">AD464*V464/1000000000</f>
        <v>0.0493320415142889</v>
      </c>
      <c r="AL464" s="34" t="n">
        <f aca="false">AE464*V464/1000000000</f>
        <v>0.140948690040825</v>
      </c>
      <c r="AM464" s="34" t="n">
        <f aca="false">AF464*V464/1000000000</f>
        <v>0.105711517530619</v>
      </c>
      <c r="AN464" s="34" t="n">
        <f aca="false">AG464*V464/1000000000</f>
        <v>0.0352371725102063</v>
      </c>
      <c r="AO464" s="34" t="n">
        <f aca="false">AH464*V464/1000000000</f>
        <v>157.15778939552</v>
      </c>
      <c r="AP464" s="35" t="n">
        <f aca="false">AJ464*AI464*EXP(P464*4)</f>
        <v>5.35605022155137</v>
      </c>
      <c r="AQ464" s="36" t="n">
        <f aca="false">AK464/W464</f>
        <v>0.000135156278121339</v>
      </c>
      <c r="AR464" s="37" t="n">
        <f aca="false">AL464/W464</f>
        <v>0.000386160794632398</v>
      </c>
      <c r="AS464" s="37" t="n">
        <f aca="false">AM464/W464</f>
        <v>0.000289620595974299</v>
      </c>
      <c r="AT464" s="37" t="n">
        <f aca="false">AN464/W464</f>
        <v>9.65401986580996E-005</v>
      </c>
      <c r="AU464" s="37" t="n">
        <f aca="false">AO464/W464</f>
        <v>0.430569286015124</v>
      </c>
      <c r="AV464" s="49" t="n">
        <f aca="false">AP464/W464</f>
        <v>0.0146741101960311</v>
      </c>
      <c r="AW464" s="39" t="n">
        <f aca="false">AK464*1000000</f>
        <v>49332.0415142889</v>
      </c>
      <c r="AX464" s="40" t="n">
        <f aca="false">AL464*1000000</f>
        <v>140948.690040825</v>
      </c>
      <c r="AY464" s="40" t="n">
        <f aca="false">AM464*1000000</f>
        <v>105711.517530619</v>
      </c>
      <c r="AZ464" s="40" t="n">
        <f aca="false">AN464*1000000</f>
        <v>35237.1725102063</v>
      </c>
      <c r="BA464" s="40" t="n">
        <f aca="false">AO464*1000000</f>
        <v>157157789.39552</v>
      </c>
      <c r="BB464" s="41" t="n">
        <f aca="false">AP464*1000000</f>
        <v>5356050.22155137</v>
      </c>
      <c r="BC464" s="39" t="n">
        <f aca="false">AQ464*1000000</f>
        <v>135.156278121339</v>
      </c>
      <c r="BD464" s="40" t="n">
        <f aca="false">AR464*1000000</f>
        <v>386.160794632398</v>
      </c>
      <c r="BE464" s="40" t="n">
        <f aca="false">AS464*1000000</f>
        <v>289.620595974299</v>
      </c>
      <c r="BF464" s="40" t="n">
        <f aca="false">AT464*1000000</f>
        <v>96.5401986580996</v>
      </c>
      <c r="BG464" s="40" t="n">
        <f aca="false">AU464*1000000</f>
        <v>430569.286015124</v>
      </c>
      <c r="BH464" s="41" t="n">
        <f aca="false">AV464*1000000</f>
        <v>14674.1101960311</v>
      </c>
      <c r="BI464" s="0" t="n">
        <v>0.1</v>
      </c>
      <c r="BJ464" s="0" t="n">
        <f aca="false">R464*BI464</f>
        <v>5.87286208503439</v>
      </c>
      <c r="BK464" s="0" t="n">
        <v>0.1</v>
      </c>
      <c r="BL464" s="0" t="n">
        <f aca="false">AI464*BK464</f>
        <v>5.6781617897566</v>
      </c>
      <c r="BM464" s="45" t="n">
        <v>336000</v>
      </c>
      <c r="BN464" s="45" t="n">
        <v>480000</v>
      </c>
      <c r="BO464" s="45" t="n">
        <v>360000</v>
      </c>
      <c r="BP464" s="45" t="n">
        <v>120000</v>
      </c>
      <c r="BQ464" s="45" t="n">
        <v>1070400000</v>
      </c>
      <c r="BR464" s="0" t="n">
        <f aca="false">AJ464*0.1</f>
        <v>0.00912</v>
      </c>
      <c r="BS464" s="0" t="n">
        <f aca="false">((((BJ464/R464)^2)+((BM464/AD464)^2))^(1/2))*AK464</f>
        <v>0.0203401217890769</v>
      </c>
      <c r="BT464" s="0" t="n">
        <f aca="false">((((BJ464/R464)^2)+((BN464/AE464)^2))^(1/2))*AL464</f>
        <v>0.0315170852270833</v>
      </c>
      <c r="BU464" s="0" t="n">
        <f aca="false">((((BJ464/R464)^2)+((BO464/AF464)^2))^(1/2))*AM464</f>
        <v>0.0236378139203125</v>
      </c>
      <c r="BV464" s="0" t="n">
        <f aca="false">((((BJ464/R464)^2)+((BP464/AG464)^2))^(1/2))*AN464</f>
        <v>0.00787927130677083</v>
      </c>
      <c r="BW464" s="0" t="n">
        <f aca="false">((((BJ464/R464)^2)+((BQ464/AH464)^2))^(1/2))*AO464</f>
        <v>64.7978165566305</v>
      </c>
      <c r="BX464" s="46" t="n">
        <f aca="false">((((BL464/AI464)^2)+((BR464/AJ464)^2))^(1/2))*AP464</f>
        <v>0.757459886406936</v>
      </c>
    </row>
    <row r="465" customFormat="false" ht="45" hidden="false" customHeight="true" outlineLevel="0" collapsed="false">
      <c r="A465" s="24" t="n">
        <v>4.61261666666667</v>
      </c>
      <c r="B465" s="24" t="n">
        <v>-74.1330166666667</v>
      </c>
      <c r="C465" s="47" t="n">
        <v>25</v>
      </c>
      <c r="D465" s="47" t="n">
        <v>25</v>
      </c>
      <c r="E465" s="47" t="n">
        <v>1821</v>
      </c>
      <c r="F465" s="27" t="s">
        <v>1253</v>
      </c>
      <c r="G465" s="28" t="s">
        <v>1254</v>
      </c>
      <c r="H465" s="27" t="s">
        <v>1255</v>
      </c>
      <c r="I465" s="28" t="s">
        <v>216</v>
      </c>
      <c r="J465" s="28" t="s">
        <v>65</v>
      </c>
      <c r="K465" s="28" t="n">
        <v>20</v>
      </c>
      <c r="L465" s="28"/>
      <c r="M465" s="28" t="n">
        <v>1998</v>
      </c>
      <c r="N465" s="29" t="s">
        <v>67</v>
      </c>
      <c r="O465" s="29" t="s">
        <v>68</v>
      </c>
      <c r="P465" s="56" t="n">
        <v>0.00426891489573758</v>
      </c>
      <c r="Q465" s="31" t="n">
        <v>14600</v>
      </c>
      <c r="R465" s="31" t="n">
        <v>14851.4453176009</v>
      </c>
      <c r="S465" s="29" t="s">
        <v>69</v>
      </c>
      <c r="T465" s="29"/>
      <c r="U465" s="29"/>
      <c r="V465" s="48" t="n">
        <f aca="false">IF(S465="m3_año",R465,IF(OR(O465="CG1",O465="CG3",O465="HG2"),T465,R465))</f>
        <v>14851.4453176009</v>
      </c>
      <c r="W465" s="28" t="n">
        <v>365</v>
      </c>
      <c r="X465" s="32"/>
      <c r="Y465" s="28"/>
      <c r="Z465" s="28" t="n">
        <v>8760</v>
      </c>
      <c r="AA465" s="32" t="s">
        <v>1256</v>
      </c>
      <c r="AB465" s="32" t="s">
        <v>531</v>
      </c>
      <c r="AC465" s="33" t="s">
        <v>72</v>
      </c>
      <c r="AD465" s="33" t="n">
        <f aca="false">VLOOKUP($O465,Parámetros!$B$4:$H$25,3,0)</f>
        <v>46.3856216091623</v>
      </c>
      <c r="AE465" s="33" t="n">
        <f aca="false">VLOOKUP($O465,Parámetros!$B$4:$H$25,4,0)</f>
        <v>1074.85364414012</v>
      </c>
      <c r="AF465" s="33" t="n">
        <f aca="false">VLOOKUP($O465,Parámetros!$B$4:$H$25,5,0)</f>
        <v>5.41099102083891</v>
      </c>
      <c r="AG465" s="33" t="n">
        <f aca="false">VLOOKUP($O465,Parámetros!$B$4:$H$25,6,0)</f>
        <v>1344</v>
      </c>
      <c r="AH465" s="33" t="n">
        <f aca="false">VLOOKUP($O465,Parámetros!$B$4:$H$25,7,0)</f>
        <v>1920000</v>
      </c>
      <c r="AI465" s="2" t="n">
        <v>1159.09146341463</v>
      </c>
      <c r="AJ465" s="2" t="n">
        <v>0.000142</v>
      </c>
      <c r="AK465" s="34" t="n">
        <f aca="false">AD465*V465/1000000000</f>
        <v>0.000688893522851401</v>
      </c>
      <c r="AL465" s="34" t="n">
        <f aca="false">AE465*V465/1000000000</f>
        <v>0.0159631301203711</v>
      </c>
      <c r="AM465" s="34" t="n">
        <f aca="false">AF465*V465/1000000000</f>
        <v>8.03610372600185E-005</v>
      </c>
      <c r="AN465" s="34" t="n">
        <f aca="false">AG465*V465/1000000000</f>
        <v>0.0199603425068556</v>
      </c>
      <c r="AO465" s="34" t="n">
        <f aca="false">AH465*V465/1000000000</f>
        <v>28.5147750097937</v>
      </c>
      <c r="AP465" s="35" t="n">
        <f aca="false">AJ465*AI465*EXP(P465*4)</f>
        <v>0.167425620216031</v>
      </c>
      <c r="AQ465" s="36" t="n">
        <f aca="false">AK465/W465</f>
        <v>1.88737951466137E-006</v>
      </c>
      <c r="AR465" s="37" t="n">
        <f aca="false">AL465/W465</f>
        <v>4.37346030695097E-005</v>
      </c>
      <c r="AS465" s="37" t="n">
        <f aca="false">AM465/W465</f>
        <v>2.20167225369914E-007</v>
      </c>
      <c r="AT465" s="37" t="n">
        <f aca="false">AN465/W465</f>
        <v>5.46858698817962E-005</v>
      </c>
      <c r="AU465" s="37" t="n">
        <f aca="false">AO465/W465</f>
        <v>0.0781226712597088</v>
      </c>
      <c r="AV465" s="49" t="n">
        <f aca="false">AP465/W465</f>
        <v>0.00045870032935899</v>
      </c>
      <c r="AW465" s="39" t="n">
        <f aca="false">AK465*1000000</f>
        <v>688.8935228514</v>
      </c>
      <c r="AX465" s="40" t="n">
        <f aca="false">AL465*1000000</f>
        <v>15963.130120371</v>
      </c>
      <c r="AY465" s="40" t="n">
        <f aca="false">AM465*1000000</f>
        <v>80.3610372600186</v>
      </c>
      <c r="AZ465" s="40" t="n">
        <f aca="false">AN465*1000000</f>
        <v>19960.3425068556</v>
      </c>
      <c r="BA465" s="40" t="n">
        <f aca="false">AO465*1000000</f>
        <v>28514775.0097937</v>
      </c>
      <c r="BB465" s="41" t="n">
        <f aca="false">AP465*1000000</f>
        <v>167425.620216031</v>
      </c>
      <c r="BC465" s="39" t="n">
        <f aca="false">AQ465*1000000</f>
        <v>1.88737951466137</v>
      </c>
      <c r="BD465" s="40" t="n">
        <f aca="false">AR465*1000000</f>
        <v>43.7346030695097</v>
      </c>
      <c r="BE465" s="40" t="n">
        <f aca="false">AS465*1000000</f>
        <v>0.220167225369914</v>
      </c>
      <c r="BF465" s="40" t="n">
        <f aca="false">AT465*1000000</f>
        <v>54.6858698817962</v>
      </c>
      <c r="BG465" s="40" t="n">
        <f aca="false">AU465*1000000</f>
        <v>78122.6712597089</v>
      </c>
      <c r="BH465" s="41" t="n">
        <f aca="false">AV465*1000000</f>
        <v>458.70032935899</v>
      </c>
      <c r="BI465" s="0" t="n">
        <v>0.1</v>
      </c>
      <c r="BJ465" s="0" t="n">
        <f aca="false">R465*BI465</f>
        <v>1485.14453176009</v>
      </c>
      <c r="BK465" s="0" t="n">
        <v>0.1</v>
      </c>
      <c r="BL465" s="0" t="n">
        <f aca="false">AI465*BK465</f>
        <v>115.909146341463</v>
      </c>
      <c r="BM465" s="45" t="n">
        <v>17.6498016718255</v>
      </c>
      <c r="BN465" s="45" t="n">
        <v>910.91550745518</v>
      </c>
      <c r="BO465" s="45" t="n">
        <v>5.31099102083891</v>
      </c>
      <c r="BP465" s="45" t="n">
        <v>537.6</v>
      </c>
      <c r="BQ465" s="45" t="n">
        <v>384000</v>
      </c>
      <c r="BR465" s="0" t="n">
        <f aca="false">AJ465*0.1</f>
        <v>1.42E-005</v>
      </c>
      <c r="BS465" s="0" t="n">
        <f aca="false">((((BJ465/R465)^2)+((BM465/AD465)^2))^(1/2))*AK465</f>
        <v>0.000271026368168621</v>
      </c>
      <c r="BT465" s="0" t="n">
        <f aca="false">((((BJ465/R465)^2)+((BN465/AE465)^2))^(1/2))*AL465</f>
        <v>0.013622266417872</v>
      </c>
      <c r="BU465" s="0" t="n">
        <f aca="false">((((BJ465/R465)^2)+((BO465/AF465)^2))^(1/2))*AM465</f>
        <v>7.92842066036786E-005</v>
      </c>
      <c r="BV465" s="0" t="n">
        <f aca="false">((((BJ465/R465)^2)+((BP465/AG465)^2))^(1/2))*AN465</f>
        <v>0.00822986004792717</v>
      </c>
      <c r="BW465" s="0" t="n">
        <f aca="false">((((BJ465/R465)^2)+((BQ465/AH465)^2))^(1/2))*AO465</f>
        <v>6.3760975285011</v>
      </c>
      <c r="BX465" s="46" t="n">
        <f aca="false">((((BL465/AI465)^2)+((BR465/AJ465)^2))^(1/2))*AP465</f>
        <v>0.0236775582798239</v>
      </c>
    </row>
    <row r="466" customFormat="false" ht="30" hidden="false" customHeight="true" outlineLevel="0" collapsed="false">
      <c r="A466" s="24" t="n">
        <v>4.63856503677591</v>
      </c>
      <c r="B466" s="24" t="n">
        <v>-74.1227346278165</v>
      </c>
      <c r="C466" s="47" t="n">
        <v>26</v>
      </c>
      <c r="D466" s="47" t="n">
        <v>28</v>
      </c>
      <c r="E466" s="47" t="n">
        <v>1861</v>
      </c>
      <c r="F466" s="27" t="s">
        <v>1257</v>
      </c>
      <c r="G466" s="28" t="s">
        <v>1258</v>
      </c>
      <c r="H466" s="27" t="s">
        <v>1259</v>
      </c>
      <c r="I466" s="28" t="s">
        <v>155</v>
      </c>
      <c r="J466" s="28" t="s">
        <v>76</v>
      </c>
      <c r="K466" s="55"/>
      <c r="L466" s="55"/>
      <c r="M466" s="28" t="n">
        <v>1998</v>
      </c>
      <c r="N466" s="29" t="s">
        <v>67</v>
      </c>
      <c r="O466" s="29" t="s">
        <v>145</v>
      </c>
      <c r="P466" s="30" t="n">
        <v>0.0141316269503235</v>
      </c>
      <c r="Q466" s="31" t="n">
        <v>360</v>
      </c>
      <c r="R466" s="31" t="n">
        <v>380.935678961531</v>
      </c>
      <c r="S466" s="29" t="s">
        <v>69</v>
      </c>
      <c r="T466" s="29"/>
      <c r="U466" s="29"/>
      <c r="V466" s="48" t="n">
        <f aca="false">IF(S466="m3_año",R466,IF(OR(O466="CG1",O466="CG3",O466="HG2"),T466,R466))</f>
        <v>380.935678961531</v>
      </c>
      <c r="W466" s="28" t="n">
        <v>365</v>
      </c>
      <c r="X466" s="32"/>
      <c r="Y466" s="28"/>
      <c r="Z466" s="28" t="n">
        <v>8760</v>
      </c>
      <c r="AA466" s="32" t="s">
        <v>1260</v>
      </c>
      <c r="AB466" s="32" t="s">
        <v>1261</v>
      </c>
      <c r="AC466" s="33" t="s">
        <v>72</v>
      </c>
      <c r="AD466" s="33" t="n">
        <f aca="false">VLOOKUP($O466,Parámetros!$B$4:$H$25,3,0)</f>
        <v>196.356974196937</v>
      </c>
      <c r="AE466" s="33" t="n">
        <f aca="false">VLOOKUP($O466,Parámetros!$B$4:$H$25,4,0)</f>
        <v>1220.72799074218</v>
      </c>
      <c r="AF466" s="33" t="n">
        <f aca="false">VLOOKUP($O466,Parámetros!$B$4:$H$25,5,0)</f>
        <v>69.6558973259153</v>
      </c>
      <c r="AG466" s="33" t="n">
        <f aca="false">VLOOKUP($O466,Parámetros!$B$4:$H$25,6,0)</f>
        <v>640</v>
      </c>
      <c r="AH466" s="33" t="n">
        <f aca="false">VLOOKUP($O466,Parámetros!$B$4:$H$25,7,0)</f>
        <v>1920000</v>
      </c>
      <c r="AI466" s="2" t="n">
        <v>2.98030327868852</v>
      </c>
      <c r="AJ466" s="2" t="n">
        <v>1.362E-005</v>
      </c>
      <c r="AK466" s="34" t="n">
        <f aca="false">AD466*V466/1000000000</f>
        <v>7.4799377284542E-005</v>
      </c>
      <c r="AL466" s="34" t="n">
        <f aca="false">AE466*V466/1000000000</f>
        <v>0.000465018845980718</v>
      </c>
      <c r="AM466" s="34" t="n">
        <f aca="false">AF466*V466/1000000000</f>
        <v>2.65344165415222E-005</v>
      </c>
      <c r="AN466" s="34" t="n">
        <f aca="false">AG466*V466/1000000000</f>
        <v>0.00024379883453538</v>
      </c>
      <c r="AO466" s="34" t="n">
        <f aca="false">AH466*V466/1000000000</f>
        <v>0.731396503606139</v>
      </c>
      <c r="AP466" s="35" t="n">
        <f aca="false">AJ466*AI466*EXP(P466*4)</f>
        <v>4.29523291043529E-005</v>
      </c>
      <c r="AQ466" s="36" t="n">
        <f aca="false">AK466/W466</f>
        <v>2.04929800779567E-007</v>
      </c>
      <c r="AR466" s="37" t="n">
        <f aca="false">AL466/W466</f>
        <v>1.27402423556361E-006</v>
      </c>
      <c r="AS466" s="37" t="n">
        <f aca="false">AM466/W466</f>
        <v>7.26970316206089E-008</v>
      </c>
      <c r="AT466" s="37" t="n">
        <f aca="false">AN466/W466</f>
        <v>6.67942012425698E-007</v>
      </c>
      <c r="AU466" s="37" t="n">
        <f aca="false">AO466/W466</f>
        <v>0.00200382603727709</v>
      </c>
      <c r="AV466" s="49" t="n">
        <f aca="false">AP466/W466</f>
        <v>1.17677613984528E-007</v>
      </c>
      <c r="AW466" s="39" t="n">
        <f aca="false">AK466*1000000</f>
        <v>74.799377284542</v>
      </c>
      <c r="AX466" s="40" t="n">
        <f aca="false">AL466*1000000</f>
        <v>465.018845980718</v>
      </c>
      <c r="AY466" s="40" t="n">
        <f aca="false">AM466*1000000</f>
        <v>26.5344165415222</v>
      </c>
      <c r="AZ466" s="40" t="n">
        <f aca="false">AN466*1000000</f>
        <v>243.79883453538</v>
      </c>
      <c r="BA466" s="40" t="n">
        <f aca="false">AO466*1000000</f>
        <v>731396.503606139</v>
      </c>
      <c r="BB466" s="41" t="n">
        <f aca="false">AP466*1000000</f>
        <v>42.9523291043529</v>
      </c>
      <c r="BC466" s="39" t="n">
        <f aca="false">AQ466*1000000</f>
        <v>0.204929800779567</v>
      </c>
      <c r="BD466" s="40" t="n">
        <f aca="false">AR466*1000000</f>
        <v>1.27402423556361</v>
      </c>
      <c r="BE466" s="40" t="n">
        <f aca="false">AS466*1000000</f>
        <v>0.0726970316206089</v>
      </c>
      <c r="BF466" s="40" t="n">
        <f aca="false">AT466*1000000</f>
        <v>0.667942012425698</v>
      </c>
      <c r="BG466" s="40" t="n">
        <f aca="false">AU466*1000000</f>
        <v>2003.82603727709</v>
      </c>
      <c r="BH466" s="41" t="n">
        <f aca="false">AV466*1000000</f>
        <v>0.117677613984528</v>
      </c>
      <c r="BI466" s="0" t="n">
        <v>0.1</v>
      </c>
      <c r="BJ466" s="0" t="n">
        <f aca="false">R466*BI466</f>
        <v>38.0935678961531</v>
      </c>
      <c r="BK466" s="0" t="n">
        <v>0.1</v>
      </c>
      <c r="BL466" s="0" t="n">
        <f aca="false">AI466*BK466</f>
        <v>0.298030327868852</v>
      </c>
      <c r="BM466" s="45" t="n">
        <v>187.562005220738</v>
      </c>
      <c r="BN466" s="45" t="n">
        <v>1012.03746873145</v>
      </c>
      <c r="BO466" s="45" t="n">
        <v>69.5558973259153</v>
      </c>
      <c r="BP466" s="45" t="n">
        <v>256</v>
      </c>
      <c r="BQ466" s="45" t="n">
        <v>384000</v>
      </c>
      <c r="BR466" s="0" t="n">
        <f aca="false">AJ466*0.1</f>
        <v>1.362E-006</v>
      </c>
      <c r="BS466" s="0" t="n">
        <f aca="false">((((BJ466/R466)^2)+((BM466/AD466)^2))^(1/2))*AK466</f>
        <v>7.18395268331026E-005</v>
      </c>
      <c r="BT466" s="0" t="n">
        <f aca="false">((((BJ466/R466)^2)+((BN466/AE466)^2))^(1/2))*AL466</f>
        <v>0.000388315600665322</v>
      </c>
      <c r="BU466" s="0" t="n">
        <f aca="false">((((BJ466/R466)^2)+((BO466/AF466)^2))^(1/2))*AM466</f>
        <v>2.66288543451403E-005</v>
      </c>
      <c r="BV466" s="0" t="n">
        <f aca="false">((((BJ466/R466)^2)+((BP466/AG466)^2))^(1/2))*AN466</f>
        <v>0.000100520834619185</v>
      </c>
      <c r="BW466" s="0" t="n">
        <f aca="false">((((BJ466/R466)^2)+((BQ466/AH466)^2))^(1/2))*AO466</f>
        <v>0.1635452300569</v>
      </c>
      <c r="BX466" s="46" t="n">
        <f aca="false">((((BL466/AI466)^2)+((BR466/AJ466)^2))^(1/2))*AP466</f>
        <v>6.07437663548884E-006</v>
      </c>
    </row>
    <row r="467" customFormat="false" ht="30" hidden="false" customHeight="true" outlineLevel="0" collapsed="false">
      <c r="A467" s="24" t="n">
        <v>4.63856503677591</v>
      </c>
      <c r="B467" s="24" t="n">
        <v>-74.1227346278165</v>
      </c>
      <c r="C467" s="47" t="n">
        <v>26</v>
      </c>
      <c r="D467" s="47" t="n">
        <v>28</v>
      </c>
      <c r="E467" s="47" t="n">
        <v>1861</v>
      </c>
      <c r="F467" s="27" t="s">
        <v>1257</v>
      </c>
      <c r="G467" s="28" t="s">
        <v>1258</v>
      </c>
      <c r="H467" s="27" t="s">
        <v>1259</v>
      </c>
      <c r="I467" s="28" t="s">
        <v>155</v>
      </c>
      <c r="J467" s="28" t="s">
        <v>76</v>
      </c>
      <c r="K467" s="55"/>
      <c r="L467" s="55"/>
      <c r="M467" s="28" t="n">
        <v>1998</v>
      </c>
      <c r="N467" s="29" t="s">
        <v>67</v>
      </c>
      <c r="O467" s="29" t="s">
        <v>145</v>
      </c>
      <c r="P467" s="30" t="n">
        <v>0.0141316269503235</v>
      </c>
      <c r="Q467" s="31" t="n">
        <v>100800</v>
      </c>
      <c r="R467" s="31" t="n">
        <v>106661.990109229</v>
      </c>
      <c r="S467" s="29" t="s">
        <v>69</v>
      </c>
      <c r="T467" s="29"/>
      <c r="U467" s="29"/>
      <c r="V467" s="48" t="n">
        <f aca="false">IF(S467="m3_año",R467,IF(OR(O467="CG1",O467="CG3",O467="HG2"),T467,R467))</f>
        <v>106661.990109229</v>
      </c>
      <c r="W467" s="28" t="n">
        <v>365</v>
      </c>
      <c r="X467" s="32"/>
      <c r="Y467" s="28"/>
      <c r="Z467" s="28" t="n">
        <v>0</v>
      </c>
      <c r="AA467" s="32" t="s">
        <v>1262</v>
      </c>
      <c r="AB467" s="32" t="s">
        <v>1261</v>
      </c>
      <c r="AC467" s="33" t="s">
        <v>72</v>
      </c>
      <c r="AD467" s="33" t="n">
        <f aca="false">VLOOKUP($O467,Parámetros!$B$4:$H$25,3,0)</f>
        <v>196.356974196937</v>
      </c>
      <c r="AE467" s="33" t="n">
        <f aca="false">VLOOKUP($O467,Parámetros!$B$4:$H$25,4,0)</f>
        <v>1220.72799074218</v>
      </c>
      <c r="AF467" s="33" t="n">
        <f aca="false">VLOOKUP($O467,Parámetros!$B$4:$H$25,5,0)</f>
        <v>69.6558973259153</v>
      </c>
      <c r="AG467" s="33" t="n">
        <f aca="false">VLOOKUP($O467,Parámetros!$B$4:$H$25,6,0)</f>
        <v>640</v>
      </c>
      <c r="AH467" s="33" t="n">
        <f aca="false">VLOOKUP($O467,Parámetros!$B$4:$H$25,7,0)</f>
        <v>1920000</v>
      </c>
      <c r="AI467" s="2" t="n">
        <v>2.98030327868852</v>
      </c>
      <c r="AJ467" s="2" t="n">
        <v>1.362E-005</v>
      </c>
      <c r="AK467" s="34" t="n">
        <f aca="false">AD467*V467/1000000000</f>
        <v>0.0209438256396718</v>
      </c>
      <c r="AL467" s="34" t="n">
        <f aca="false">AE467*V467/1000000000</f>
        <v>0.130205276874601</v>
      </c>
      <c r="AM467" s="34" t="n">
        <f aca="false">AF467*V467/1000000000</f>
        <v>0.00742963663162625</v>
      </c>
      <c r="AN467" s="34" t="n">
        <f aca="false">AG467*V467/1000000000</f>
        <v>0.0682636736699066</v>
      </c>
      <c r="AO467" s="34" t="n">
        <f aca="false">AH467*V467/1000000000</f>
        <v>204.79102100972</v>
      </c>
      <c r="AP467" s="35" t="n">
        <f aca="false">AJ467*AI467*EXP(P467*4)</f>
        <v>4.29523291043529E-005</v>
      </c>
      <c r="AQ467" s="36" t="n">
        <f aca="false">AK467/W467</f>
        <v>5.7380344218279E-005</v>
      </c>
      <c r="AR467" s="37" t="n">
        <f aca="false">AL467/W467</f>
        <v>0.000356726785957812</v>
      </c>
      <c r="AS467" s="37" t="n">
        <f aca="false">AM467/W467</f>
        <v>2.03551688537705E-005</v>
      </c>
      <c r="AT467" s="37" t="n">
        <f aca="false">AN467/W467</f>
        <v>0.000187023763479196</v>
      </c>
      <c r="AU467" s="37" t="n">
        <f aca="false">AO467/W467</f>
        <v>0.561071290437588</v>
      </c>
      <c r="AV467" s="49" t="n">
        <f aca="false">AP467/W467</f>
        <v>1.17677613984528E-007</v>
      </c>
      <c r="AW467" s="39" t="n">
        <f aca="false">AK467*1000000</f>
        <v>20943.8256396718</v>
      </c>
      <c r="AX467" s="40" t="n">
        <f aca="false">AL467*1000000</f>
        <v>130205.276874601</v>
      </c>
      <c r="AY467" s="40" t="n">
        <f aca="false">AM467*1000000</f>
        <v>7429.63663162625</v>
      </c>
      <c r="AZ467" s="40" t="n">
        <f aca="false">AN467*1000000</f>
        <v>68263.6736699066</v>
      </c>
      <c r="BA467" s="40" t="n">
        <f aca="false">AO467*1000000</f>
        <v>204791021.00972</v>
      </c>
      <c r="BB467" s="41" t="n">
        <f aca="false">AP467*1000000</f>
        <v>42.9523291043529</v>
      </c>
      <c r="BC467" s="39" t="n">
        <f aca="false">AQ467*1000000</f>
        <v>57.380344218279</v>
      </c>
      <c r="BD467" s="40" t="n">
        <f aca="false">AR467*1000000</f>
        <v>356.726785957812</v>
      </c>
      <c r="BE467" s="40" t="n">
        <f aca="false">AS467*1000000</f>
        <v>20.3551688537705</v>
      </c>
      <c r="BF467" s="40" t="n">
        <f aca="false">AT467*1000000</f>
        <v>187.023763479196</v>
      </c>
      <c r="BG467" s="40" t="n">
        <f aca="false">AU467*1000000</f>
        <v>561071.290437588</v>
      </c>
      <c r="BH467" s="41" t="n">
        <f aca="false">AV467*1000000</f>
        <v>0.117677613984528</v>
      </c>
      <c r="BI467" s="0" t="n">
        <v>0.1</v>
      </c>
      <c r="BJ467" s="0" t="n">
        <f aca="false">R467*BI467</f>
        <v>10666.1990109229</v>
      </c>
      <c r="BK467" s="0" t="n">
        <v>0.1</v>
      </c>
      <c r="BL467" s="0" t="n">
        <f aca="false">AI467*BK467</f>
        <v>0.298030327868852</v>
      </c>
      <c r="BM467" s="45" t="n">
        <v>187.562005220738</v>
      </c>
      <c r="BN467" s="45" t="n">
        <v>1012.03746873145</v>
      </c>
      <c r="BO467" s="45" t="n">
        <v>69.5558973259153</v>
      </c>
      <c r="BP467" s="45" t="n">
        <v>256</v>
      </c>
      <c r="BQ467" s="45" t="n">
        <v>384000</v>
      </c>
      <c r="BR467" s="0" t="n">
        <f aca="false">AJ467*0.1</f>
        <v>1.362E-006</v>
      </c>
      <c r="BS467" s="0" t="n">
        <f aca="false">((((BJ467/R467)^2)+((BM467/AD467)^2))^(1/2))*AK467</f>
        <v>0.0201150675132688</v>
      </c>
      <c r="BT467" s="0" t="n">
        <f aca="false">((((BJ467/R467)^2)+((BN467/AE467)^2))^(1/2))*AL467</f>
        <v>0.108728368186291</v>
      </c>
      <c r="BU467" s="0" t="n">
        <f aca="false">((((BJ467/R467)^2)+((BO467/AF467)^2))^(1/2))*AM467</f>
        <v>0.00745607921663929</v>
      </c>
      <c r="BV467" s="0" t="n">
        <f aca="false">((((BJ467/R467)^2)+((BP467/AG467)^2))^(1/2))*AN467</f>
        <v>0.028145833693372</v>
      </c>
      <c r="BW467" s="0" t="n">
        <f aca="false">((((BJ467/R467)^2)+((BQ467/AH467)^2))^(1/2))*AO467</f>
        <v>45.7926644159321</v>
      </c>
      <c r="BX467" s="46" t="n">
        <f aca="false">((((BL467/AI467)^2)+((BR467/AJ467)^2))^(1/2))*AP467</f>
        <v>6.07437663548884E-006</v>
      </c>
    </row>
    <row r="468" customFormat="false" ht="30" hidden="false" customHeight="true" outlineLevel="0" collapsed="false">
      <c r="A468" s="24" t="n">
        <v>4.63711751164525</v>
      </c>
      <c r="B468" s="24" t="n">
        <v>-74.1234238834568</v>
      </c>
      <c r="C468" s="47" t="n">
        <v>26</v>
      </c>
      <c r="D468" s="47" t="n">
        <v>28</v>
      </c>
      <c r="E468" s="47" t="n">
        <v>1861</v>
      </c>
      <c r="F468" s="27" t="s">
        <v>1263</v>
      </c>
      <c r="G468" s="28" t="s">
        <v>1264</v>
      </c>
      <c r="H468" s="27" t="s">
        <v>1265</v>
      </c>
      <c r="I468" s="28" t="s">
        <v>155</v>
      </c>
      <c r="J468" s="28" t="s">
        <v>76</v>
      </c>
      <c r="K468" s="28" t="n">
        <v>13948.6840926064</v>
      </c>
      <c r="L468" s="28"/>
      <c r="M468" s="28" t="n">
        <v>2000</v>
      </c>
      <c r="N468" s="29" t="s">
        <v>124</v>
      </c>
      <c r="O468" s="29" t="s">
        <v>645</v>
      </c>
      <c r="P468" s="53" t="n">
        <v>0.013557806644477</v>
      </c>
      <c r="Q468" s="31" t="n">
        <v>15.8988530113185</v>
      </c>
      <c r="R468" s="31" t="n">
        <v>16.7848752059549</v>
      </c>
      <c r="S468" s="4" t="s">
        <v>69</v>
      </c>
      <c r="T468" s="4"/>
      <c r="U468" s="4"/>
      <c r="V468" s="48" t="n">
        <f aca="false">IF(S468="m3_año",R468,IF(OR(O468="CG1",O468="CG3",O468="HG2"),T468,R468))</f>
        <v>16.7848752059549</v>
      </c>
      <c r="W468" s="28" t="n">
        <v>365</v>
      </c>
      <c r="X468" s="32"/>
      <c r="Y468" s="28"/>
      <c r="Z468" s="28" t="n">
        <v>8760</v>
      </c>
      <c r="AA468" s="32" t="s">
        <v>1266</v>
      </c>
      <c r="AB468" s="32" t="s">
        <v>1267</v>
      </c>
      <c r="AC468" s="33" t="s">
        <v>72</v>
      </c>
      <c r="AD468" s="33" t="n">
        <f aca="false">VLOOKUP($O468,Parámetros!$B$4:$H$25,3,0)</f>
        <v>476000</v>
      </c>
      <c r="AE468" s="33" t="n">
        <f aca="false">VLOOKUP($O468,Parámetros!$B$4:$H$25,4,0)</f>
        <v>2142000</v>
      </c>
      <c r="AF468" s="33" t="n">
        <f aca="false">VLOOKUP($O468,Parámetros!$B$4:$H$25,5,0)</f>
        <v>1704000</v>
      </c>
      <c r="AG468" s="33" t="n">
        <f aca="false">VLOOKUP($O468,Parámetros!$B$4:$H$25,6,0)</f>
        <v>595000</v>
      </c>
      <c r="AH468" s="33" t="n">
        <f aca="false">VLOOKUP($O468,Parámetros!$B$4:$H$25,7,0)</f>
        <v>2676000000</v>
      </c>
      <c r="AI468" s="51" t="n">
        <v>15.8988530113185</v>
      </c>
      <c r="AJ468" s="2" t="n">
        <v>0.0912</v>
      </c>
      <c r="AK468" s="34" t="n">
        <f aca="false">AD468*V468/1000000000</f>
        <v>0.00798960059803453</v>
      </c>
      <c r="AL468" s="34" t="n">
        <f aca="false">AE468*V468/1000000000</f>
        <v>0.0359532026911554</v>
      </c>
      <c r="AM468" s="34" t="n">
        <f aca="false">AF468*V468/1000000000</f>
        <v>0.0286014273509471</v>
      </c>
      <c r="AN468" s="34" t="n">
        <f aca="false">AG468*V468/1000000000</f>
        <v>0.00998700074754317</v>
      </c>
      <c r="AO468" s="34" t="n">
        <f aca="false">AH468*V468/1000000000</f>
        <v>44.9163260511353</v>
      </c>
      <c r="AP468" s="35" t="n">
        <f aca="false">AJ468*AI468*EXP(P468*4)</f>
        <v>1.53078061878308</v>
      </c>
      <c r="AQ468" s="36" t="n">
        <f aca="false">AK468/W468</f>
        <v>2.18893167069439E-005</v>
      </c>
      <c r="AR468" s="37" t="n">
        <f aca="false">AL468/W468</f>
        <v>9.85019251812476E-005</v>
      </c>
      <c r="AS468" s="37" t="n">
        <f aca="false">AM468/W468</f>
        <v>7.83600749341018E-005</v>
      </c>
      <c r="AT468" s="37" t="n">
        <f aca="false">AN468/W468</f>
        <v>2.73616458836799E-005</v>
      </c>
      <c r="AU468" s="37" t="n">
        <f aca="false">AO468/W468</f>
        <v>0.123058427537357</v>
      </c>
      <c r="AV468" s="49" t="n">
        <f aca="false">AP468/W468</f>
        <v>0.0041939195035153</v>
      </c>
      <c r="AW468" s="39" t="n">
        <f aca="false">AK468*1000000</f>
        <v>7989.60059803453</v>
      </c>
      <c r="AX468" s="40" t="n">
        <f aca="false">AL468*1000000</f>
        <v>35953.2026911554</v>
      </c>
      <c r="AY468" s="40" t="n">
        <f aca="false">AM468*1000000</f>
        <v>28601.4273509471</v>
      </c>
      <c r="AZ468" s="40" t="n">
        <f aca="false">AN468*1000000</f>
        <v>9987.00074754317</v>
      </c>
      <c r="BA468" s="40" t="n">
        <f aca="false">AO468*1000000</f>
        <v>44916326.0511353</v>
      </c>
      <c r="BB468" s="41" t="n">
        <f aca="false">AP468*1000000</f>
        <v>1530780.61878308</v>
      </c>
      <c r="BC468" s="39" t="n">
        <f aca="false">AQ468*1000000</f>
        <v>21.8893167069439</v>
      </c>
      <c r="BD468" s="40" t="n">
        <f aca="false">AR468*1000000</f>
        <v>98.5019251812477</v>
      </c>
      <c r="BE468" s="40" t="n">
        <f aca="false">AS468*1000000</f>
        <v>78.3600749341018</v>
      </c>
      <c r="BF468" s="40" t="n">
        <f aca="false">AT468*1000000</f>
        <v>27.3616458836799</v>
      </c>
      <c r="BG468" s="40" t="n">
        <f aca="false">AU468*1000000</f>
        <v>123058.427537357</v>
      </c>
      <c r="BH468" s="41" t="n">
        <f aca="false">AV468*1000000</f>
        <v>4193.9195035153</v>
      </c>
      <c r="BI468" s="0" t="n">
        <v>0.1</v>
      </c>
      <c r="BJ468" s="0" t="n">
        <f aca="false">R468*BI468</f>
        <v>1.67848752059549</v>
      </c>
      <c r="BK468" s="0" t="n">
        <v>0.1</v>
      </c>
      <c r="BL468" s="0" t="n">
        <f aca="false">AI468*BK468</f>
        <v>1.58988530113185</v>
      </c>
      <c r="BM468" s="45" t="n">
        <v>190400</v>
      </c>
      <c r="BN468" s="45" t="n">
        <v>428400</v>
      </c>
      <c r="BO468" s="45" t="n">
        <v>340800</v>
      </c>
      <c r="BP468" s="45" t="n">
        <v>119000</v>
      </c>
      <c r="BQ468" s="45" t="n">
        <v>1070400000</v>
      </c>
      <c r="BR468" s="0" t="n">
        <f aca="false">AJ468*0.1</f>
        <v>0.00912</v>
      </c>
      <c r="BS468" s="0" t="n">
        <f aca="false">((((BJ468/R468)^2)+((BM468/AD468)^2))^(1/2))*AK468</f>
        <v>0.00329419671721944</v>
      </c>
      <c r="BT468" s="0" t="n">
        <f aca="false">((((BJ468/R468)^2)+((BN468/AE468)^2))^(1/2))*AL468</f>
        <v>0.00803938052262519</v>
      </c>
      <c r="BU468" s="0" t="n">
        <f aca="false">((((BJ468/R468)^2)+((BO468/AF468)^2))^(1/2))*AM468</f>
        <v>0.00639547358102396</v>
      </c>
      <c r="BV468" s="0" t="n">
        <f aca="false">((((BJ468/R468)^2)+((BP468/AG468)^2))^(1/2))*AN468</f>
        <v>0.00223316125628477</v>
      </c>
      <c r="BW468" s="0" t="n">
        <f aca="false">((((BJ468/R468)^2)+((BQ468/AH468)^2))^(1/2))*AO468</f>
        <v>18.5194756623513</v>
      </c>
      <c r="BX468" s="46" t="n">
        <f aca="false">((((BL468/AI468)^2)+((BR468/AJ468)^2))^(1/2))*AP468</f>
        <v>0.216485071210092</v>
      </c>
    </row>
    <row r="469" customFormat="false" ht="30" hidden="false" customHeight="true" outlineLevel="0" collapsed="false">
      <c r="A469" s="24" t="n">
        <v>4.68022824377989</v>
      </c>
      <c r="B469" s="24" t="n">
        <v>-74.1446420920902</v>
      </c>
      <c r="C469" s="47" t="n">
        <v>24</v>
      </c>
      <c r="D469" s="47" t="n">
        <v>33</v>
      </c>
      <c r="E469" s="47" t="n">
        <v>1925</v>
      </c>
      <c r="F469" s="27" t="s">
        <v>1268</v>
      </c>
      <c r="G469" s="28" t="s">
        <v>1269</v>
      </c>
      <c r="H469" s="27" t="s">
        <v>1270</v>
      </c>
      <c r="I469" s="28" t="s">
        <v>64</v>
      </c>
      <c r="J469" s="28" t="s">
        <v>76</v>
      </c>
      <c r="K469" s="28" t="n">
        <v>1.49</v>
      </c>
      <c r="L469" s="28"/>
      <c r="M469" s="28" t="n">
        <v>2000</v>
      </c>
      <c r="N469" s="29" t="s">
        <v>67</v>
      </c>
      <c r="O469" s="29" t="s">
        <v>145</v>
      </c>
      <c r="P469" s="30" t="n">
        <v>0.00937137873539989</v>
      </c>
      <c r="Q469" s="31" t="n">
        <v>2456.125</v>
      </c>
      <c r="R469" s="31" t="n">
        <v>2549.94150501347</v>
      </c>
      <c r="S469" s="29" t="s">
        <v>69</v>
      </c>
      <c r="T469" s="29"/>
      <c r="U469" s="29"/>
      <c r="V469" s="48" t="n">
        <f aca="false">IF(S469="m3_año",R469,IF(OR(O469="CG1",O469="CG3",O469="HG2"),T469,R469))</f>
        <v>2549.94150501347</v>
      </c>
      <c r="W469" s="28" t="n">
        <v>365</v>
      </c>
      <c r="X469" s="32"/>
      <c r="Y469" s="28"/>
      <c r="Z469" s="28" t="n">
        <v>8760</v>
      </c>
      <c r="AA469" s="32" t="s">
        <v>143</v>
      </c>
      <c r="AB469" s="32" t="s">
        <v>1271</v>
      </c>
      <c r="AC469" s="33" t="s">
        <v>72</v>
      </c>
      <c r="AD469" s="33" t="n">
        <f aca="false">VLOOKUP($O469,Parámetros!$B$4:$H$25,3,0)</f>
        <v>196.356974196937</v>
      </c>
      <c r="AE469" s="33" t="n">
        <f aca="false">VLOOKUP($O469,Parámetros!$B$4:$H$25,4,0)</f>
        <v>1220.72799074218</v>
      </c>
      <c r="AF469" s="33" t="n">
        <f aca="false">VLOOKUP($O469,Parámetros!$B$4:$H$25,5,0)</f>
        <v>69.6558973259153</v>
      </c>
      <c r="AG469" s="33" t="n">
        <f aca="false">VLOOKUP($O469,Parámetros!$B$4:$H$25,6,0)</f>
        <v>640</v>
      </c>
      <c r="AH469" s="33" t="n">
        <f aca="false">VLOOKUP($O469,Parámetros!$B$4:$H$25,7,0)</f>
        <v>1920000</v>
      </c>
      <c r="AI469" s="2" t="n">
        <v>2.98030327868852</v>
      </c>
      <c r="AJ469" s="2" t="n">
        <v>1.362E-005</v>
      </c>
      <c r="AK469" s="34" t="n">
        <f aca="false">AD469*V469/1000000000</f>
        <v>0.000500698798303629</v>
      </c>
      <c r="AL469" s="34" t="n">
        <f aca="false">AE469*V469/1000000000</f>
        <v>0.00311278496992518</v>
      </c>
      <c r="AM469" s="34" t="n">
        <f aca="false">AF469*V469/1000000000</f>
        <v>0.000177618463660308</v>
      </c>
      <c r="AN469" s="34" t="n">
        <f aca="false">AG469*V469/1000000000</f>
        <v>0.00163196256320862</v>
      </c>
      <c r="AO469" s="34" t="n">
        <f aca="false">AH469*V469/1000000000</f>
        <v>4.89588768962586</v>
      </c>
      <c r="AP469" s="35" t="n">
        <f aca="false">AJ469*AI469*EXP(P469*4)</f>
        <v>4.21422113122878E-005</v>
      </c>
      <c r="AQ469" s="36" t="n">
        <f aca="false">AK469/W469</f>
        <v>1.37177752959898E-006</v>
      </c>
      <c r="AR469" s="37" t="n">
        <f aca="false">AL469/W469</f>
        <v>8.52817799979503E-006</v>
      </c>
      <c r="AS469" s="37" t="n">
        <f aca="false">AM469/W469</f>
        <v>4.86625927836461E-007</v>
      </c>
      <c r="AT469" s="37" t="n">
        <f aca="false">AN469/W469</f>
        <v>4.47113031016061E-006</v>
      </c>
      <c r="AU469" s="37" t="n">
        <f aca="false">AO469/W469</f>
        <v>0.0134133909304818</v>
      </c>
      <c r="AV469" s="49" t="n">
        <f aca="false">AP469/W469</f>
        <v>1.1545811318435E-007</v>
      </c>
      <c r="AW469" s="39" t="n">
        <f aca="false">AK469*1000000</f>
        <v>500.698798303629</v>
      </c>
      <c r="AX469" s="40" t="n">
        <f aca="false">AL469*1000000</f>
        <v>3112.78496992518</v>
      </c>
      <c r="AY469" s="40" t="n">
        <f aca="false">AM469*1000000</f>
        <v>177.618463660308</v>
      </c>
      <c r="AZ469" s="40" t="n">
        <f aca="false">AN469*1000000</f>
        <v>1631.96256320862</v>
      </c>
      <c r="BA469" s="40" t="n">
        <f aca="false">AO469*1000000</f>
        <v>4895887.68962586</v>
      </c>
      <c r="BB469" s="41" t="n">
        <f aca="false">AP469*1000000</f>
        <v>42.1422113122878</v>
      </c>
      <c r="BC469" s="39" t="n">
        <f aca="false">AQ469*1000000</f>
        <v>1.37177752959898</v>
      </c>
      <c r="BD469" s="40" t="n">
        <f aca="false">AR469*1000000</f>
        <v>8.52817799979502</v>
      </c>
      <c r="BE469" s="40" t="n">
        <f aca="false">AS469*1000000</f>
        <v>0.486625927836461</v>
      </c>
      <c r="BF469" s="40" t="n">
        <f aca="false">AT469*1000000</f>
        <v>4.47113031016061</v>
      </c>
      <c r="BG469" s="40" t="n">
        <f aca="false">AU469*1000000</f>
        <v>13413.3909304818</v>
      </c>
      <c r="BH469" s="41" t="n">
        <f aca="false">AV469*1000000</f>
        <v>0.11545811318435</v>
      </c>
      <c r="BI469" s="0" t="n">
        <v>0.1</v>
      </c>
      <c r="BJ469" s="0" t="n">
        <f aca="false">R469*BI469</f>
        <v>254.994150501347</v>
      </c>
      <c r="BK469" s="0" t="n">
        <v>0.1</v>
      </c>
      <c r="BL469" s="0" t="n">
        <f aca="false">AI469*BK469</f>
        <v>0.298030327868852</v>
      </c>
      <c r="BM469" s="45" t="n">
        <v>187.562005220738</v>
      </c>
      <c r="BN469" s="45" t="n">
        <v>1012.03746873145</v>
      </c>
      <c r="BO469" s="45" t="n">
        <v>69.5558973259153</v>
      </c>
      <c r="BP469" s="45" t="n">
        <v>256</v>
      </c>
      <c r="BQ469" s="45" t="n">
        <v>384000</v>
      </c>
      <c r="BR469" s="0" t="n">
        <f aca="false">AJ469*0.1</f>
        <v>1.362E-006</v>
      </c>
      <c r="BS469" s="0" t="n">
        <f aca="false">((((BJ469/R469)^2)+((BM469/AD469)^2))^(1/2))*AK469</f>
        <v>0.000480885885175267</v>
      </c>
      <c r="BT469" s="0" t="n">
        <f aca="false">((((BJ469/R469)^2)+((BN469/AE469)^2))^(1/2))*AL469</f>
        <v>0.0025993418885836</v>
      </c>
      <c r="BU469" s="0" t="n">
        <f aca="false">((((BJ469/R469)^2)+((BO469/AF469)^2))^(1/2))*AM469</f>
        <v>0.000178250619922868</v>
      </c>
      <c r="BV469" s="0" t="n">
        <f aca="false">((((BJ469/R469)^2)+((BP469/AG469)^2))^(1/2))*AN469</f>
        <v>0.000672875402516288</v>
      </c>
      <c r="BW469" s="0" t="n">
        <f aca="false">((((BJ469/R469)^2)+((BQ469/AH469)^2))^(1/2))*AO469</f>
        <v>1.09475376842078</v>
      </c>
      <c r="BX469" s="46" t="n">
        <f aca="false">((((BL469/AI469)^2)+((BR469/AJ469)^2))^(1/2))*AP469</f>
        <v>5.95980867862304E-006</v>
      </c>
    </row>
    <row r="470" customFormat="false" ht="45" hidden="false" customHeight="true" outlineLevel="0" collapsed="false">
      <c r="A470" s="24" t="n">
        <v>4.68325</v>
      </c>
      <c r="B470" s="24" t="n">
        <v>-74.1565</v>
      </c>
      <c r="C470" s="47" t="n">
        <v>23</v>
      </c>
      <c r="D470" s="47" t="n">
        <v>33</v>
      </c>
      <c r="E470" s="47" t="n">
        <v>1924</v>
      </c>
      <c r="F470" s="27" t="s">
        <v>1272</v>
      </c>
      <c r="G470" s="28" t="s">
        <v>1273</v>
      </c>
      <c r="H470" s="27" t="s">
        <v>1274</v>
      </c>
      <c r="I470" s="28" t="s">
        <v>64</v>
      </c>
      <c r="J470" s="28" t="s">
        <v>76</v>
      </c>
      <c r="K470" s="28" t="n">
        <v>5.22</v>
      </c>
      <c r="L470" s="28"/>
      <c r="M470" s="28" t="n">
        <v>2003</v>
      </c>
      <c r="N470" s="29" t="s">
        <v>84</v>
      </c>
      <c r="O470" s="29" t="s">
        <v>85</v>
      </c>
      <c r="P470" s="30" t="n">
        <v>-0.015549305289661</v>
      </c>
      <c r="Q470" s="31" t="n">
        <v>18</v>
      </c>
      <c r="R470" s="31" t="n">
        <v>16.9145557249841</v>
      </c>
      <c r="S470" s="29" t="s">
        <v>86</v>
      </c>
      <c r="T470" s="29" t="n">
        <f aca="false">((R470*Parámetros!$D$30)/1000)/Parámetros!$D$29</f>
        <v>13.8615383973185</v>
      </c>
      <c r="U470" s="29" t="s">
        <v>69</v>
      </c>
      <c r="V470" s="48" t="n">
        <f aca="false">IF(S470="m3_año",R470,IF(OR(O470="CG1",O470="CG3",O470="HG2"),T470,R470))</f>
        <v>16.9145557249841</v>
      </c>
      <c r="W470" s="28" t="n">
        <v>365</v>
      </c>
      <c r="X470" s="32"/>
      <c r="Y470" s="28"/>
      <c r="Z470" s="28" t="n">
        <v>8760</v>
      </c>
      <c r="AA470" s="32" t="s">
        <v>1275</v>
      </c>
      <c r="AB470" s="32" t="s">
        <v>1276</v>
      </c>
      <c r="AC470" s="33" t="s">
        <v>246</v>
      </c>
      <c r="AD470" s="33" t="n">
        <f aca="false">VLOOKUP($O470,Parámetros!$B$4:$H$25,3,0)</f>
        <v>12.7152226842523</v>
      </c>
      <c r="AE470" s="33" t="n">
        <f aca="false">VLOOKUP($O470,Parámetros!$B$4:$H$25,4,0)</f>
        <v>4.56382485732941</v>
      </c>
      <c r="AF470" s="33" t="n">
        <f aca="false">VLOOKUP($O470,Parámetros!$B$4:$H$25,5,0)</f>
        <v>12.0799261022882</v>
      </c>
      <c r="AG470" s="33" t="n">
        <f aca="false">VLOOKUP($O470,Parámetros!$B$4:$H$25,6,0)</f>
        <v>6.25</v>
      </c>
      <c r="AH470" s="33" t="n">
        <f aca="false">VLOOKUP($O470,Parámetros!$B$4:$H$25,7,0)</f>
        <v>2343</v>
      </c>
      <c r="AI470" s="2" t="n">
        <v>26143.9814814815</v>
      </c>
      <c r="AJ470" s="2" t="n">
        <v>3E-008</v>
      </c>
      <c r="AK470" s="34" t="n">
        <f aca="false">AD470*V470/1000000000</f>
        <v>2.15072342648367E-007</v>
      </c>
      <c r="AL470" s="34" t="n">
        <f aca="false">AE470*V470/1000000000</f>
        <v>7.71950698683659E-008</v>
      </c>
      <c r="AM470" s="34" t="n">
        <f aca="false">AF470*V470/1000000000</f>
        <v>2.04326583210844E-007</v>
      </c>
      <c r="AN470" s="34" t="n">
        <f aca="false">AG470*V470/1000000000</f>
        <v>1.05715973281151E-007</v>
      </c>
      <c r="AO470" s="34" t="n">
        <f aca="false">AH470*V470/1000000000</f>
        <v>3.96308040636377E-005</v>
      </c>
      <c r="AP470" s="35" t="n">
        <f aca="false">AJ470*AI470*EXP(P470*4)</f>
        <v>0.000737023052735785</v>
      </c>
      <c r="AQ470" s="36" t="n">
        <f aca="false">AK470/W470</f>
        <v>5.89239294927034E-010</v>
      </c>
      <c r="AR470" s="37" t="n">
        <f aca="false">AL470/W470</f>
        <v>2.11493342105112E-010</v>
      </c>
      <c r="AS470" s="37" t="n">
        <f aca="false">AM470/W470</f>
        <v>5.59798858111901E-010</v>
      </c>
      <c r="AT470" s="37" t="n">
        <f aca="false">AN470/W470</f>
        <v>2.89632803510002E-010</v>
      </c>
      <c r="AU470" s="37" t="n">
        <f aca="false">AO470/W470</f>
        <v>1.08577545379829E-007</v>
      </c>
      <c r="AV470" s="49" t="n">
        <f aca="false">AP470/W470</f>
        <v>2.01924124037201E-006</v>
      </c>
      <c r="AW470" s="39" t="n">
        <f aca="false">AK470*1000000</f>
        <v>0.215072342648367</v>
      </c>
      <c r="AX470" s="40" t="n">
        <f aca="false">AL470*1000000</f>
        <v>0.0771950698683659</v>
      </c>
      <c r="AY470" s="40" t="n">
        <f aca="false">AM470*1000000</f>
        <v>0.204326583210844</v>
      </c>
      <c r="AZ470" s="40" t="n">
        <f aca="false">AN470*1000000</f>
        <v>0.105715973281151</v>
      </c>
      <c r="BA470" s="40" t="n">
        <f aca="false">AO470*1000000</f>
        <v>39.6308040636377</v>
      </c>
      <c r="BB470" s="41" t="n">
        <f aca="false">AP470*1000000</f>
        <v>737.023052735785</v>
      </c>
      <c r="BC470" s="39" t="n">
        <f aca="false">AQ470*1000000</f>
        <v>0.000589239294927034</v>
      </c>
      <c r="BD470" s="40" t="n">
        <f aca="false">AR470*1000000</f>
        <v>0.000211493342105112</v>
      </c>
      <c r="BE470" s="40" t="n">
        <f aca="false">AS470*1000000</f>
        <v>0.000559798858111901</v>
      </c>
      <c r="BF470" s="40" t="n">
        <f aca="false">AT470*1000000</f>
        <v>0.000289632803510002</v>
      </c>
      <c r="BG470" s="40" t="n">
        <f aca="false">AU470*1000000</f>
        <v>0.108577545379829</v>
      </c>
      <c r="BH470" s="41" t="n">
        <f aca="false">AV470*1000000</f>
        <v>2.01924124037201</v>
      </c>
      <c r="BI470" s="0" t="n">
        <v>0.1</v>
      </c>
      <c r="BJ470" s="0" t="n">
        <f aca="false">R470*BI470</f>
        <v>1.69145557249841</v>
      </c>
      <c r="BK470" s="0" t="n">
        <v>0.1</v>
      </c>
      <c r="BL470" s="0" t="n">
        <f aca="false">AI470*BK470</f>
        <v>2614.39814814815</v>
      </c>
      <c r="BM470" s="45" t="n">
        <v>8.79744109323615</v>
      </c>
      <c r="BN470" s="45" t="n">
        <v>3.62683450723467</v>
      </c>
      <c r="BO470" s="45" t="n">
        <v>10.0538529184284</v>
      </c>
      <c r="BP470" s="45" t="n">
        <v>12.5</v>
      </c>
      <c r="BQ470" s="45" t="n">
        <v>2343</v>
      </c>
      <c r="BR470" s="0" t="n">
        <f aca="false">AJ470*0.1</f>
        <v>3E-009</v>
      </c>
      <c r="BS470" s="0" t="n">
        <f aca="false">((((BJ470/R470)^2)+((BM470/AD470)^2))^(1/2))*AK470</f>
        <v>1.50351028906413E-007</v>
      </c>
      <c r="BT470" s="0" t="n">
        <f aca="false">((((BJ470/R470)^2)+((BN470/AE470)^2))^(1/2))*AL470</f>
        <v>6.18300786189194E-008</v>
      </c>
      <c r="BU470" s="0" t="n">
        <f aca="false">((((BJ470/R470)^2)+((BO470/AF470)^2))^(1/2))*AM470</f>
        <v>1.712795713526E-007</v>
      </c>
      <c r="BV470" s="0" t="n">
        <f aca="false">((((BJ470/R470)^2)+((BP470/AG470)^2))^(1/2))*AN470</f>
        <v>2.1169607152045E-007</v>
      </c>
      <c r="BW470" s="0" t="n">
        <f aca="false">((((BJ470/R470)^2)+((BQ470/AH470)^2))^(1/2))*AO470</f>
        <v>3.98284651604572E-005</v>
      </c>
      <c r="BX470" s="46" t="n">
        <f aca="false">((((BL470/AI470)^2)+((BR470/AJ470)^2))^(1/2))*AP470</f>
        <v>0.000104230799696057</v>
      </c>
    </row>
    <row r="471" customFormat="false" ht="15" hidden="false" customHeight="true" outlineLevel="0" collapsed="false">
      <c r="A471" s="24" t="n">
        <v>4.6856464209405</v>
      </c>
      <c r="B471" s="24" t="n">
        <v>-74.0849918470643</v>
      </c>
      <c r="C471" s="47" t="n">
        <v>31</v>
      </c>
      <c r="D471" s="47" t="n">
        <v>33</v>
      </c>
      <c r="E471" s="47" t="n">
        <v>2424</v>
      </c>
      <c r="F471" s="27" t="s">
        <v>1277</v>
      </c>
      <c r="G471" s="28" t="s">
        <v>1278</v>
      </c>
      <c r="H471" s="27" t="s">
        <v>1279</v>
      </c>
      <c r="I471" s="28" t="s">
        <v>727</v>
      </c>
      <c r="J471" s="28" t="s">
        <v>76</v>
      </c>
      <c r="K471" s="55"/>
      <c r="L471" s="55"/>
      <c r="M471" s="28" t="n">
        <v>2003</v>
      </c>
      <c r="N471" s="29" t="s">
        <v>77</v>
      </c>
      <c r="O471" s="29" t="s">
        <v>77</v>
      </c>
      <c r="P471" s="30" t="n">
        <v>-0.0720228740272761</v>
      </c>
      <c r="Q471" s="31" t="n">
        <v>5200</v>
      </c>
      <c r="R471" s="31" t="n">
        <v>3898.40357456591</v>
      </c>
      <c r="S471" s="29" t="s">
        <v>69</v>
      </c>
      <c r="T471" s="29"/>
      <c r="U471" s="29"/>
      <c r="V471" s="48" t="n">
        <f aca="false">IF(S471="m3_año",R471,IF(OR(O471="CG1",O471="CG3",O471="HG2"),T471,R471))</f>
        <v>3898.40357456591</v>
      </c>
      <c r="W471" s="28" t="n">
        <v>365</v>
      </c>
      <c r="X471" s="32"/>
      <c r="Y471" s="28"/>
      <c r="Z471" s="28" t="n">
        <v>8760</v>
      </c>
      <c r="AA471" s="32" t="s">
        <v>1216</v>
      </c>
      <c r="AB471" s="32"/>
      <c r="AC471" s="33" t="s">
        <v>72</v>
      </c>
      <c r="AD471" s="33" t="n">
        <f aca="false">VLOOKUP($O471,Parámetros!$B$4:$H$25,3,0)</f>
        <v>24000</v>
      </c>
      <c r="AE471" s="33" t="n">
        <f aca="false">VLOOKUP($O471,Parámetros!$B$4:$H$25,4,0)</f>
        <v>2261000</v>
      </c>
      <c r="AF471" s="33" t="n">
        <f aca="false">VLOOKUP($O471,Parámetros!$B$4:$H$25,5,0)</f>
        <v>1200</v>
      </c>
      <c r="AG471" s="33" t="n">
        <f aca="false">VLOOKUP($O471,Parámetros!$B$4:$H$25,6,0)</f>
        <v>381000</v>
      </c>
      <c r="AH471" s="33" t="n">
        <f aca="false">VLOOKUP($O471,Parámetros!$B$4:$H$25,7,0)</f>
        <v>1500000000</v>
      </c>
      <c r="AI471" s="51" t="n">
        <v>5200</v>
      </c>
      <c r="AJ471" s="2" t="n">
        <v>0.024</v>
      </c>
      <c r="AK471" s="34" t="n">
        <f aca="false">AD471*V471/1000000000</f>
        <v>0.0935616857895818</v>
      </c>
      <c r="AL471" s="34" t="n">
        <f aca="false">AE471*V471/1000000000</f>
        <v>8.81429048209352</v>
      </c>
      <c r="AM471" s="34" t="n">
        <f aca="false">AF471*V471/1000000000</f>
        <v>0.00467808428947909</v>
      </c>
      <c r="AN471" s="34" t="n">
        <f aca="false">AG471*V471/1000000000</f>
        <v>1.48529176190961</v>
      </c>
      <c r="AO471" s="34" t="n">
        <f aca="false">AH471*V471/1000000000</f>
        <v>5847.60536184886</v>
      </c>
      <c r="AP471" s="35" t="n">
        <f aca="false">AJ471*AI471*EXP(P471*4)</f>
        <v>93.5616857895818</v>
      </c>
      <c r="AQ471" s="36" t="n">
        <f aca="false">AK471/W471</f>
        <v>0.000256333385724882</v>
      </c>
      <c r="AR471" s="37" t="n">
        <f aca="false">AL471/W471</f>
        <v>0.0241487410468316</v>
      </c>
      <c r="AS471" s="37" t="n">
        <f aca="false">AM471/W471</f>
        <v>1.28166692862441E-005</v>
      </c>
      <c r="AT471" s="37" t="n">
        <f aca="false">AN471/W471</f>
        <v>0.0040692924983825</v>
      </c>
      <c r="AU471" s="37" t="n">
        <f aca="false">AO471/W471</f>
        <v>16.0208366078051</v>
      </c>
      <c r="AV471" s="49" t="n">
        <f aca="false">AP471/W471</f>
        <v>0.256333385724882</v>
      </c>
      <c r="AW471" s="39" t="n">
        <f aca="false">AK471*1000000</f>
        <v>93561.6857895819</v>
      </c>
      <c r="AX471" s="40" t="n">
        <f aca="false">AL471*1000000</f>
        <v>8814290.48209352</v>
      </c>
      <c r="AY471" s="40" t="n">
        <f aca="false">AM471*1000000</f>
        <v>4678.08428947909</v>
      </c>
      <c r="AZ471" s="40" t="n">
        <f aca="false">AN471*1000000</f>
        <v>1485291.76190961</v>
      </c>
      <c r="BA471" s="40" t="n">
        <f aca="false">AO471*1000000</f>
        <v>5847605361.84886</v>
      </c>
      <c r="BB471" s="41" t="n">
        <f aca="false">AP471*1000000</f>
        <v>93561685.7895818</v>
      </c>
      <c r="BC471" s="39" t="n">
        <f aca="false">AQ471*1000000</f>
        <v>256.333385724882</v>
      </c>
      <c r="BD471" s="40" t="n">
        <f aca="false">AR471*1000000</f>
        <v>24148.7410468316</v>
      </c>
      <c r="BE471" s="40" t="n">
        <f aca="false">AS471*1000000</f>
        <v>12.8166692862441</v>
      </c>
      <c r="BF471" s="40" t="n">
        <f aca="false">AT471*1000000</f>
        <v>4069.2924983825</v>
      </c>
      <c r="BG471" s="40" t="n">
        <f aca="false">AU471*1000000</f>
        <v>16020836.6078051</v>
      </c>
      <c r="BH471" s="41" t="n">
        <f aca="false">AV471*1000000</f>
        <v>256333.385724882</v>
      </c>
      <c r="BI471" s="0" t="n">
        <v>0.1</v>
      </c>
      <c r="BJ471" s="0" t="n">
        <f aca="false">R471*BI471</f>
        <v>389.840357456591</v>
      </c>
      <c r="BK471" s="0" t="n">
        <v>0.1</v>
      </c>
      <c r="BL471" s="0" t="n">
        <f aca="false">AI471*BK471</f>
        <v>520</v>
      </c>
      <c r="BM471" s="45" t="n">
        <v>0</v>
      </c>
      <c r="BN471" s="45" t="n">
        <v>0</v>
      </c>
      <c r="BO471" s="45" t="n">
        <v>0</v>
      </c>
      <c r="BP471" s="45" t="n">
        <v>0</v>
      </c>
      <c r="BQ471" s="45" t="n">
        <v>0</v>
      </c>
      <c r="BR471" s="0" t="n">
        <f aca="false">AJ471*0.1</f>
        <v>0.0024</v>
      </c>
      <c r="BS471" s="0" t="n">
        <f aca="false">((((BJ471/R471)^2)+((BM471/AD471)^2))^(1/2))*AK471</f>
        <v>0.00935616857895818</v>
      </c>
      <c r="BT471" s="0" t="n">
        <f aca="false">((((BJ471/R471)^2)+((BN471/AE471)^2))^(1/2))*AL471</f>
        <v>0.881429048209352</v>
      </c>
      <c r="BU471" s="0" t="n">
        <f aca="false">((((BJ471/R471)^2)+((BO471/AF471)^2))^(1/2))*AM471</f>
        <v>0.000467808428947909</v>
      </c>
      <c r="BV471" s="0" t="n">
        <f aca="false">((((BJ471/R471)^2)+((BP471/AG471)^2))^(1/2))*AN471</f>
        <v>0.148529176190961</v>
      </c>
      <c r="BW471" s="0" t="n">
        <f aca="false">((((BJ471/R471)^2)+((BQ471/AH471)^2))^(1/2))*AO471</f>
        <v>584.760536184886</v>
      </c>
      <c r="BX471" s="46" t="n">
        <f aca="false">((((BL471/AI471)^2)+((BR471/AJ471)^2))^(1/2))*AP471</f>
        <v>13.2316204962117</v>
      </c>
    </row>
    <row r="472" customFormat="false" ht="14" hidden="false" customHeight="false" outlineLevel="0" collapsed="false">
      <c r="A472" s="24" t="n">
        <v>4.68833555709234</v>
      </c>
      <c r="B472" s="24" t="n">
        <v>-74.0980259031595</v>
      </c>
      <c r="C472" s="47" t="n">
        <v>29</v>
      </c>
      <c r="D472" s="47" t="n">
        <v>34</v>
      </c>
      <c r="E472" s="47" t="n">
        <v>2435</v>
      </c>
      <c r="F472" s="66" t="s">
        <v>1280</v>
      </c>
      <c r="G472" s="67" t="s">
        <v>1281</v>
      </c>
      <c r="H472" s="66" t="s">
        <v>1282</v>
      </c>
      <c r="I472" s="67" t="s">
        <v>727</v>
      </c>
      <c r="J472" s="67" t="s">
        <v>65</v>
      </c>
      <c r="K472" s="67" t="n">
        <v>80</v>
      </c>
      <c r="L472" s="67"/>
      <c r="M472" s="67" t="n">
        <v>1988</v>
      </c>
      <c r="N472" s="68" t="s">
        <v>124</v>
      </c>
      <c r="O472" s="68" t="s">
        <v>125</v>
      </c>
      <c r="P472" s="50" t="n">
        <v>0.00842863539816588</v>
      </c>
      <c r="Q472" s="69" t="n">
        <v>20.403528031192</v>
      </c>
      <c r="R472" s="31" t="n">
        <v>21.1031510922235</v>
      </c>
      <c r="S472" s="70" t="s">
        <v>69</v>
      </c>
      <c r="T472" s="70"/>
      <c r="U472" s="70"/>
      <c r="V472" s="48" t="n">
        <f aca="false">IF(S472="m3_año",R472,IF(OR(O472="CG1",O472="CG3",O472="HG2"),T472,R472))</f>
        <v>21.1031510922235</v>
      </c>
      <c r="W472" s="28" t="n">
        <v>365</v>
      </c>
      <c r="X472" s="71"/>
      <c r="Y472" s="67"/>
      <c r="Z472" s="67" t="n">
        <v>8760</v>
      </c>
      <c r="AA472" s="71" t="s">
        <v>1283</v>
      </c>
      <c r="AB472" s="71"/>
      <c r="AC472" s="33" t="s">
        <v>72</v>
      </c>
      <c r="AD472" s="33" t="n">
        <f aca="false">VLOOKUP($O472,Parámetros!$B$4:$H$25,3,0)</f>
        <v>840000</v>
      </c>
      <c r="AE472" s="33" t="n">
        <f aca="false">VLOOKUP($O472,Parámetros!$B$4:$H$25,4,0)</f>
        <v>2400000</v>
      </c>
      <c r="AF472" s="33" t="n">
        <f aca="false">VLOOKUP($O472,Parámetros!$B$4:$H$25,5,0)</f>
        <v>1800000</v>
      </c>
      <c r="AG472" s="33" t="n">
        <f aca="false">VLOOKUP($O472,Parámetros!$B$4:$H$25,6,0)</f>
        <v>600000</v>
      </c>
      <c r="AH472" s="33" t="n">
        <f aca="false">VLOOKUP($O472,Parámetros!$B$4:$H$25,7,0)</f>
        <v>2676000000</v>
      </c>
      <c r="AI472" s="51" t="n">
        <v>20.403528031192</v>
      </c>
      <c r="AJ472" s="2" t="n">
        <v>0.0912</v>
      </c>
      <c r="AK472" s="34" t="n">
        <f aca="false">AD472*V472/1000000000</f>
        <v>0.0177266469174677</v>
      </c>
      <c r="AL472" s="34" t="n">
        <f aca="false">AE472*V472/1000000000</f>
        <v>0.0506475626213364</v>
      </c>
      <c r="AM472" s="34" t="n">
        <f aca="false">AF472*V472/1000000000</f>
        <v>0.0379856719660023</v>
      </c>
      <c r="AN472" s="34" t="n">
        <f aca="false">AG472*V472/1000000000</f>
        <v>0.0126618906553341</v>
      </c>
      <c r="AO472" s="34" t="n">
        <f aca="false">AH472*V472/1000000000</f>
        <v>56.4720323227901</v>
      </c>
      <c r="AP472" s="35" t="n">
        <f aca="false">AJ472*AI472*EXP(P472*4)</f>
        <v>1.92460737961079</v>
      </c>
      <c r="AQ472" s="36" t="n">
        <f aca="false">AK472/W472</f>
        <v>4.85661559382678E-005</v>
      </c>
      <c r="AR472" s="37" t="n">
        <f aca="false">AL472/W472</f>
        <v>0.000138760445537908</v>
      </c>
      <c r="AS472" s="37" t="n">
        <f aca="false">AM472/W472</f>
        <v>0.000104070334153431</v>
      </c>
      <c r="AT472" s="37" t="n">
        <f aca="false">AN472/W472</f>
        <v>3.4690111384477E-005</v>
      </c>
      <c r="AU472" s="37" t="n">
        <f aca="false">AO472/W472</f>
        <v>0.154717896774767</v>
      </c>
      <c r="AV472" s="49" t="n">
        <f aca="false">AP472/W472</f>
        <v>0.00527289693044051</v>
      </c>
      <c r="AW472" s="39" t="n">
        <f aca="false">AK472*1000000</f>
        <v>17726.6469174677</v>
      </c>
      <c r="AX472" s="40" t="n">
        <f aca="false">AL472*1000000</f>
        <v>50647.5626213364</v>
      </c>
      <c r="AY472" s="40" t="n">
        <f aca="false">AM472*1000000</f>
        <v>37985.6719660023</v>
      </c>
      <c r="AZ472" s="40" t="n">
        <f aca="false">AN472*1000000</f>
        <v>12661.8906553341</v>
      </c>
      <c r="BA472" s="40" t="n">
        <f aca="false">AO472*1000000</f>
        <v>56472032.3227901</v>
      </c>
      <c r="BB472" s="41" t="n">
        <f aca="false">AP472*1000000</f>
        <v>1924607.37961079</v>
      </c>
      <c r="BC472" s="39" t="n">
        <f aca="false">AQ472*1000000</f>
        <v>48.5661559382678</v>
      </c>
      <c r="BD472" s="40" t="n">
        <f aca="false">AR472*1000000</f>
        <v>138.760445537908</v>
      </c>
      <c r="BE472" s="40" t="n">
        <f aca="false">AS472*1000000</f>
        <v>104.070334153431</v>
      </c>
      <c r="BF472" s="40" t="n">
        <f aca="false">AT472*1000000</f>
        <v>34.690111384477</v>
      </c>
      <c r="BG472" s="40" t="n">
        <f aca="false">AU472*1000000</f>
        <v>154717.896774767</v>
      </c>
      <c r="BH472" s="41" t="n">
        <f aca="false">AV472*1000000</f>
        <v>5272.89693044051</v>
      </c>
      <c r="BI472" s="0" t="n">
        <v>0.1</v>
      </c>
      <c r="BJ472" s="0" t="n">
        <f aca="false">R472*BI472</f>
        <v>2.11031510922235</v>
      </c>
      <c r="BK472" s="0" t="n">
        <v>0.1</v>
      </c>
      <c r="BL472" s="0" t="n">
        <f aca="false">AI472*BK472</f>
        <v>2.0403528031192</v>
      </c>
      <c r="BM472" s="45" t="n">
        <v>336000</v>
      </c>
      <c r="BN472" s="45" t="n">
        <v>480000</v>
      </c>
      <c r="BO472" s="45" t="n">
        <v>360000</v>
      </c>
      <c r="BP472" s="45" t="n">
        <v>120000</v>
      </c>
      <c r="BQ472" s="45" t="n">
        <v>1070400000</v>
      </c>
      <c r="BR472" s="0" t="n">
        <f aca="false">AJ472*0.1</f>
        <v>0.00912</v>
      </c>
      <c r="BS472" s="0" t="n">
        <f aca="false">((((BJ472/R472)^2)+((BM472/AD472)^2))^(1/2))*AK472</f>
        <v>0.00730888376287492</v>
      </c>
      <c r="BT472" s="0" t="n">
        <f aca="false">((((BJ472/R472)^2)+((BN472/AE472)^2))^(1/2))*AL472</f>
        <v>0.0113251392915986</v>
      </c>
      <c r="BU472" s="0" t="n">
        <f aca="false">((((BJ472/R472)^2)+((BO472/AF472)^2))^(1/2))*AM472</f>
        <v>0.00849385446869892</v>
      </c>
      <c r="BV472" s="0" t="n">
        <f aca="false">((((BJ472/R472)^2)+((BP472/AG472)^2))^(1/2))*AN472</f>
        <v>0.00283128482289964</v>
      </c>
      <c r="BW472" s="0" t="n">
        <f aca="false">((((BJ472/R472)^2)+((BQ472/AH472)^2))^(1/2))*AO472</f>
        <v>23.2840154160158</v>
      </c>
      <c r="BX472" s="46" t="n">
        <f aca="false">((((BL472/AI472)^2)+((BR472/AJ472)^2))^(1/2))*AP472</f>
        <v>0.272180585848892</v>
      </c>
    </row>
    <row r="473" customFormat="false" ht="30" hidden="false" customHeight="true" outlineLevel="0" collapsed="false">
      <c r="A473" s="24" t="n">
        <v>4.6080301665037</v>
      </c>
      <c r="B473" s="24" t="n">
        <v>-74.095278789598</v>
      </c>
      <c r="C473" s="47" t="n">
        <v>30</v>
      </c>
      <c r="D473" s="47" t="n">
        <v>25</v>
      </c>
      <c r="E473" s="47" t="n">
        <v>2319</v>
      </c>
      <c r="F473" s="27" t="s">
        <v>1284</v>
      </c>
      <c r="G473" s="28" t="s">
        <v>1285</v>
      </c>
      <c r="H473" s="27" t="s">
        <v>1286</v>
      </c>
      <c r="I473" s="28" t="s">
        <v>1287</v>
      </c>
      <c r="J473" s="28" t="s">
        <v>1288</v>
      </c>
      <c r="K473" s="55"/>
      <c r="L473" s="55"/>
      <c r="M473" s="28" t="n">
        <v>2007</v>
      </c>
      <c r="N473" s="29" t="s">
        <v>67</v>
      </c>
      <c r="O473" s="29" t="s">
        <v>142</v>
      </c>
      <c r="P473" s="50" t="n">
        <v>-0.015549305289661</v>
      </c>
      <c r="Q473" s="31" t="n">
        <v>10000</v>
      </c>
      <c r="R473" s="31" t="n">
        <v>9396.97540276895</v>
      </c>
      <c r="S473" s="29" t="s">
        <v>69</v>
      </c>
      <c r="T473" s="29"/>
      <c r="U473" s="29"/>
      <c r="V473" s="48" t="n">
        <f aca="false">IF(S473="m3_año",R473,IF(OR(O473="CG1",O473="CG3",O473="HG2"),T473,R473))</f>
        <v>9396.97540276895</v>
      </c>
      <c r="W473" s="28" t="n">
        <v>365</v>
      </c>
      <c r="X473" s="32" t="s">
        <v>98</v>
      </c>
      <c r="Y473" s="28"/>
      <c r="Z473" s="28" t="n">
        <v>2920</v>
      </c>
      <c r="AA473" s="32" t="s">
        <v>1289</v>
      </c>
      <c r="AB473" s="32" t="s">
        <v>1290</v>
      </c>
      <c r="AC473" s="33" t="s">
        <v>72</v>
      </c>
      <c r="AD473" s="33" t="n">
        <f aca="false">VLOOKUP($O473,Parámetros!$B$4:$H$25,3,0)</f>
        <v>30.4</v>
      </c>
      <c r="AE473" s="33" t="n">
        <f aca="false">VLOOKUP($O473,Parámetros!$B$4:$H$25,4,0)</f>
        <v>1504</v>
      </c>
      <c r="AF473" s="33" t="n">
        <f aca="false">VLOOKUP($O473,Parámetros!$B$4:$H$25,5,0)</f>
        <v>9.6</v>
      </c>
      <c r="AG473" s="33" t="n">
        <f aca="false">VLOOKUP($O473,Parámetros!$B$4:$H$25,6,0)</f>
        <v>640</v>
      </c>
      <c r="AH473" s="33" t="n">
        <f aca="false">VLOOKUP($O473,Parámetros!$B$4:$H$25,7,0)</f>
        <v>1920000</v>
      </c>
      <c r="AI473" s="51" t="n">
        <v>10000</v>
      </c>
      <c r="AJ473" s="52" t="n">
        <v>8.8E-008</v>
      </c>
      <c r="AK473" s="34" t="n">
        <f aca="false">AD473*V473/1000000000</f>
        <v>0.000285668052244176</v>
      </c>
      <c r="AL473" s="34" t="n">
        <f aca="false">AE473*V473/1000000000</f>
        <v>0.0141330510057645</v>
      </c>
      <c r="AM473" s="34" t="n">
        <f aca="false">AF473*V473/1000000000</f>
        <v>9.02109638665819E-005</v>
      </c>
      <c r="AN473" s="34" t="n">
        <f aca="false">AG473*V473/1000000000</f>
        <v>0.00601406425777213</v>
      </c>
      <c r="AO473" s="34" t="n">
        <f aca="false">AH473*V473/1000000000</f>
        <v>18.0421927733164</v>
      </c>
      <c r="AP473" s="35" t="n">
        <f aca="false">AJ473*AI473*EXP(P473*4)</f>
        <v>0.000826933835443667</v>
      </c>
      <c r="AQ473" s="36" t="n">
        <f aca="false">AK473/W473</f>
        <v>7.8265219792925E-007</v>
      </c>
      <c r="AR473" s="37" t="n">
        <f aca="false">AL473/W473</f>
        <v>3.8720687687026E-005</v>
      </c>
      <c r="AS473" s="37" t="n">
        <f aca="false">AM473/W473</f>
        <v>2.47153325661868E-007</v>
      </c>
      <c r="AT473" s="37" t="n">
        <f aca="false">AN473/W473</f>
        <v>1.64768883774579E-005</v>
      </c>
      <c r="AU473" s="37" t="n">
        <f aca="false">AO473/W473</f>
        <v>0.0494306651323737</v>
      </c>
      <c r="AV473" s="49" t="n">
        <f aca="false">AP473/W473</f>
        <v>2.26557215190046E-006</v>
      </c>
      <c r="AW473" s="39" t="n">
        <f aca="false">AK473*1000000</f>
        <v>285.668052244176</v>
      </c>
      <c r="AX473" s="40" t="n">
        <f aca="false">AL473*1000000</f>
        <v>14133.0510057645</v>
      </c>
      <c r="AY473" s="40" t="n">
        <f aca="false">AM473*1000000</f>
        <v>90.2109638665819</v>
      </c>
      <c r="AZ473" s="40" t="n">
        <f aca="false">AN473*1000000</f>
        <v>6014.06425777213</v>
      </c>
      <c r="BA473" s="40" t="n">
        <f aca="false">AO473*1000000</f>
        <v>18042192.7733164</v>
      </c>
      <c r="BB473" s="41" t="n">
        <f aca="false">AP473*1000000</f>
        <v>826.933835443667</v>
      </c>
      <c r="BC473" s="39" t="n">
        <f aca="false">AQ473*1000000</f>
        <v>0.78265219792925</v>
      </c>
      <c r="BD473" s="40" t="n">
        <f aca="false">AR473*1000000</f>
        <v>38.720687687026</v>
      </c>
      <c r="BE473" s="40" t="n">
        <f aca="false">AS473*1000000</f>
        <v>0.247153325661868</v>
      </c>
      <c r="BF473" s="40" t="n">
        <f aca="false">AT473*1000000</f>
        <v>16.4768883774579</v>
      </c>
      <c r="BG473" s="40" t="n">
        <f aca="false">AU473*1000000</f>
        <v>49430.6651323737</v>
      </c>
      <c r="BH473" s="41" t="n">
        <f aca="false">AV473*1000000</f>
        <v>2.26557215190046</v>
      </c>
      <c r="BI473" s="0" t="n">
        <v>0.1</v>
      </c>
      <c r="BJ473" s="0" t="n">
        <f aca="false">R473*BI473</f>
        <v>939.697540276895</v>
      </c>
      <c r="BK473" s="0" t="n">
        <v>0.1</v>
      </c>
      <c r="BL473" s="0" t="n">
        <f aca="false">AI473*BK473</f>
        <v>1000</v>
      </c>
      <c r="BM473" s="45" t="n">
        <v>12.16</v>
      </c>
      <c r="BN473" s="45" t="n">
        <v>601.6</v>
      </c>
      <c r="BO473" s="45" t="n">
        <v>1.92</v>
      </c>
      <c r="BP473" s="45" t="n">
        <v>256</v>
      </c>
      <c r="BQ473" s="45" t="n">
        <v>384000</v>
      </c>
      <c r="BR473" s="0" t="n">
        <f aca="false">AJ473*0.1</f>
        <v>8.8E-009</v>
      </c>
      <c r="BS473" s="0" t="n">
        <f aca="false">((((BJ473/R473)^2)+((BM473/AD473)^2))^(1/2))*AK473</f>
        <v>0.00011778395532672</v>
      </c>
      <c r="BT473" s="0" t="n">
        <f aca="false">((((BJ473/R473)^2)+((BN473/AE473)^2))^(1/2))*AL473</f>
        <v>0.0058272062109009</v>
      </c>
      <c r="BU473" s="0" t="n">
        <f aca="false">((((BJ473/R473)^2)+((BO473/AF473)^2))^(1/2))*AM473</f>
        <v>2.01717847521454E-005</v>
      </c>
      <c r="BV473" s="0" t="n">
        <f aca="false">((((BJ473/R473)^2)+((BP473/AG473)^2))^(1/2))*AN473</f>
        <v>0.00247966221740464</v>
      </c>
      <c r="BW473" s="0" t="n">
        <f aca="false">((((BJ473/R473)^2)+((BQ473/AH473)^2))^(1/2))*AO473</f>
        <v>4.03435695042909</v>
      </c>
      <c r="BX473" s="46" t="n">
        <f aca="false">((((BL473/AI473)^2)+((BR473/AJ473)^2))^(1/2))*AP473</f>
        <v>0.000116946104526964</v>
      </c>
    </row>
    <row r="474" customFormat="false" ht="30" hidden="false" customHeight="true" outlineLevel="0" collapsed="false">
      <c r="A474" s="24" t="n">
        <v>4.6080301665037</v>
      </c>
      <c r="B474" s="24" t="n">
        <v>-74.095278789598</v>
      </c>
      <c r="C474" s="47" t="n">
        <v>30</v>
      </c>
      <c r="D474" s="47" t="n">
        <v>25</v>
      </c>
      <c r="E474" s="47" t="n">
        <v>2319</v>
      </c>
      <c r="F474" s="27" t="s">
        <v>1284</v>
      </c>
      <c r="G474" s="28" t="s">
        <v>1285</v>
      </c>
      <c r="H474" s="27" t="s">
        <v>1286</v>
      </c>
      <c r="I474" s="28" t="s">
        <v>1287</v>
      </c>
      <c r="J474" s="28" t="s">
        <v>1288</v>
      </c>
      <c r="K474" s="55"/>
      <c r="L474" s="55"/>
      <c r="M474" s="28" t="n">
        <v>2007</v>
      </c>
      <c r="N474" s="29" t="s">
        <v>67</v>
      </c>
      <c r="O474" s="29" t="s">
        <v>142</v>
      </c>
      <c r="P474" s="50" t="n">
        <v>-0.015549305289661</v>
      </c>
      <c r="Q474" s="31" t="n">
        <v>10000</v>
      </c>
      <c r="R474" s="31" t="n">
        <v>9396.97540276895</v>
      </c>
      <c r="S474" s="29" t="s">
        <v>69</v>
      </c>
      <c r="T474" s="29"/>
      <c r="U474" s="29"/>
      <c r="V474" s="48" t="n">
        <f aca="false">IF(S474="m3_año",R474,IF(OR(O474="CG1",O474="CG3",O474="HG2"),T474,R474))</f>
        <v>9396.97540276895</v>
      </c>
      <c r="W474" s="28" t="n">
        <v>365</v>
      </c>
      <c r="X474" s="32" t="s">
        <v>98</v>
      </c>
      <c r="Y474" s="28"/>
      <c r="Z474" s="28" t="n">
        <v>2920</v>
      </c>
      <c r="AA474" s="32" t="s">
        <v>1289</v>
      </c>
      <c r="AB474" s="32" t="s">
        <v>1290</v>
      </c>
      <c r="AC474" s="33" t="s">
        <v>72</v>
      </c>
      <c r="AD474" s="33" t="n">
        <f aca="false">VLOOKUP($O474,Parámetros!$B$4:$H$25,3,0)</f>
        <v>30.4</v>
      </c>
      <c r="AE474" s="33" t="n">
        <f aca="false">VLOOKUP($O474,Parámetros!$B$4:$H$25,4,0)</f>
        <v>1504</v>
      </c>
      <c r="AF474" s="33" t="n">
        <f aca="false">VLOOKUP($O474,Parámetros!$B$4:$H$25,5,0)</f>
        <v>9.6</v>
      </c>
      <c r="AG474" s="33" t="n">
        <f aca="false">VLOOKUP($O474,Parámetros!$B$4:$H$25,6,0)</f>
        <v>640</v>
      </c>
      <c r="AH474" s="33" t="n">
        <f aca="false">VLOOKUP($O474,Parámetros!$B$4:$H$25,7,0)</f>
        <v>1920000</v>
      </c>
      <c r="AI474" s="51" t="n">
        <v>10000</v>
      </c>
      <c r="AJ474" s="52" t="n">
        <v>8.8E-008</v>
      </c>
      <c r="AK474" s="34" t="n">
        <f aca="false">AD474*V474/1000000000</f>
        <v>0.000285668052244176</v>
      </c>
      <c r="AL474" s="34" t="n">
        <f aca="false">AE474*V474/1000000000</f>
        <v>0.0141330510057645</v>
      </c>
      <c r="AM474" s="34" t="n">
        <f aca="false">AF474*V474/1000000000</f>
        <v>9.02109638665819E-005</v>
      </c>
      <c r="AN474" s="34" t="n">
        <f aca="false">AG474*V474/1000000000</f>
        <v>0.00601406425777213</v>
      </c>
      <c r="AO474" s="34" t="n">
        <f aca="false">AH474*V474/1000000000</f>
        <v>18.0421927733164</v>
      </c>
      <c r="AP474" s="35" t="n">
        <f aca="false">AJ474*AI474*EXP(P474*4)</f>
        <v>0.000826933835443667</v>
      </c>
      <c r="AQ474" s="36" t="n">
        <f aca="false">AK474/W474</f>
        <v>7.8265219792925E-007</v>
      </c>
      <c r="AR474" s="37" t="n">
        <f aca="false">AL474/W474</f>
        <v>3.8720687687026E-005</v>
      </c>
      <c r="AS474" s="37" t="n">
        <f aca="false">AM474/W474</f>
        <v>2.47153325661868E-007</v>
      </c>
      <c r="AT474" s="37" t="n">
        <f aca="false">AN474/W474</f>
        <v>1.64768883774579E-005</v>
      </c>
      <c r="AU474" s="37" t="n">
        <f aca="false">AO474/W474</f>
        <v>0.0494306651323737</v>
      </c>
      <c r="AV474" s="49" t="n">
        <f aca="false">AP474/W474</f>
        <v>2.26557215190046E-006</v>
      </c>
      <c r="AW474" s="39" t="n">
        <f aca="false">AK474*1000000</f>
        <v>285.668052244176</v>
      </c>
      <c r="AX474" s="40" t="n">
        <f aca="false">AL474*1000000</f>
        <v>14133.0510057645</v>
      </c>
      <c r="AY474" s="40" t="n">
        <f aca="false">AM474*1000000</f>
        <v>90.2109638665819</v>
      </c>
      <c r="AZ474" s="40" t="n">
        <f aca="false">AN474*1000000</f>
        <v>6014.06425777213</v>
      </c>
      <c r="BA474" s="40" t="n">
        <f aca="false">AO474*1000000</f>
        <v>18042192.7733164</v>
      </c>
      <c r="BB474" s="41" t="n">
        <f aca="false">AP474*1000000</f>
        <v>826.933835443667</v>
      </c>
      <c r="BC474" s="39" t="n">
        <f aca="false">AQ474*1000000</f>
        <v>0.78265219792925</v>
      </c>
      <c r="BD474" s="40" t="n">
        <f aca="false">AR474*1000000</f>
        <v>38.720687687026</v>
      </c>
      <c r="BE474" s="40" t="n">
        <f aca="false">AS474*1000000</f>
        <v>0.247153325661868</v>
      </c>
      <c r="BF474" s="40" t="n">
        <f aca="false">AT474*1000000</f>
        <v>16.4768883774579</v>
      </c>
      <c r="BG474" s="40" t="n">
        <f aca="false">AU474*1000000</f>
        <v>49430.6651323737</v>
      </c>
      <c r="BH474" s="41" t="n">
        <f aca="false">AV474*1000000</f>
        <v>2.26557215190046</v>
      </c>
      <c r="BI474" s="0" t="n">
        <v>0.1</v>
      </c>
      <c r="BJ474" s="0" t="n">
        <f aca="false">R474*BI474</f>
        <v>939.697540276895</v>
      </c>
      <c r="BK474" s="0" t="n">
        <v>0.1</v>
      </c>
      <c r="BL474" s="0" t="n">
        <f aca="false">AI474*BK474</f>
        <v>1000</v>
      </c>
      <c r="BM474" s="45" t="n">
        <v>12.16</v>
      </c>
      <c r="BN474" s="45" t="n">
        <v>601.6</v>
      </c>
      <c r="BO474" s="45" t="n">
        <v>1.92</v>
      </c>
      <c r="BP474" s="45" t="n">
        <v>256</v>
      </c>
      <c r="BQ474" s="45" t="n">
        <v>384000</v>
      </c>
      <c r="BR474" s="0" t="n">
        <f aca="false">AJ474*0.1</f>
        <v>8.8E-009</v>
      </c>
      <c r="BS474" s="0" t="n">
        <f aca="false">((((BJ474/R474)^2)+((BM474/AD474)^2))^(1/2))*AK474</f>
        <v>0.00011778395532672</v>
      </c>
      <c r="BT474" s="0" t="n">
        <f aca="false">((((BJ474/R474)^2)+((BN474/AE474)^2))^(1/2))*AL474</f>
        <v>0.0058272062109009</v>
      </c>
      <c r="BU474" s="0" t="n">
        <f aca="false">((((BJ474/R474)^2)+((BO474/AF474)^2))^(1/2))*AM474</f>
        <v>2.01717847521454E-005</v>
      </c>
      <c r="BV474" s="0" t="n">
        <f aca="false">((((BJ474/R474)^2)+((BP474/AG474)^2))^(1/2))*AN474</f>
        <v>0.00247966221740464</v>
      </c>
      <c r="BW474" s="0" t="n">
        <f aca="false">((((BJ474/R474)^2)+((BQ474/AH474)^2))^(1/2))*AO474</f>
        <v>4.03435695042909</v>
      </c>
      <c r="BX474" s="46" t="n">
        <f aca="false">((((BL474/AI474)^2)+((BR474/AJ474)^2))^(1/2))*AP474</f>
        <v>0.000116946104526964</v>
      </c>
    </row>
    <row r="475" customFormat="false" ht="30" hidden="false" customHeight="true" outlineLevel="0" collapsed="false">
      <c r="A475" s="24" t="n">
        <v>4.6116788731886</v>
      </c>
      <c r="B475" s="24" t="n">
        <v>-74.0923170178693</v>
      </c>
      <c r="C475" s="47" t="n">
        <v>30</v>
      </c>
      <c r="D475" s="47" t="n">
        <v>25</v>
      </c>
      <c r="E475" s="47" t="n">
        <v>2319</v>
      </c>
      <c r="F475" s="27" t="s">
        <v>1291</v>
      </c>
      <c r="G475" s="28" t="s">
        <v>1292</v>
      </c>
      <c r="H475" s="27" t="s">
        <v>1293</v>
      </c>
      <c r="I475" s="28" t="s">
        <v>1287</v>
      </c>
      <c r="J475" s="28" t="s">
        <v>76</v>
      </c>
      <c r="K475" s="28" t="n">
        <v>3</v>
      </c>
      <c r="L475" s="28"/>
      <c r="M475" s="28" t="n">
        <v>2003</v>
      </c>
      <c r="N475" s="29" t="s">
        <v>67</v>
      </c>
      <c r="O475" s="29" t="s">
        <v>145</v>
      </c>
      <c r="P475" s="30" t="n">
        <v>0.0141316269503235</v>
      </c>
      <c r="Q475" s="31" t="n">
        <v>4189.5</v>
      </c>
      <c r="R475" s="31" t="n">
        <v>4433.13896391482</v>
      </c>
      <c r="S475" s="29" t="s">
        <v>69</v>
      </c>
      <c r="T475" s="29"/>
      <c r="U475" s="29"/>
      <c r="V475" s="48" t="n">
        <f aca="false">IF(S475="m3_año",R475,IF(OR(O475="CG1",O475="CG3",O475="HG2"),T475,R475))</f>
        <v>4433.13896391482</v>
      </c>
      <c r="W475" s="28" t="n">
        <v>365</v>
      </c>
      <c r="X475" s="32"/>
      <c r="Y475" s="28"/>
      <c r="Z475" s="28" t="n">
        <v>8760</v>
      </c>
      <c r="AA475" s="32" t="s">
        <v>1294</v>
      </c>
      <c r="AB475" s="32" t="s">
        <v>311</v>
      </c>
      <c r="AC475" s="33" t="s">
        <v>72</v>
      </c>
      <c r="AD475" s="33" t="n">
        <f aca="false">VLOOKUP($O475,Parámetros!$B$4:$H$25,3,0)</f>
        <v>196.356974196937</v>
      </c>
      <c r="AE475" s="33" t="n">
        <f aca="false">VLOOKUP($O475,Parámetros!$B$4:$H$25,4,0)</f>
        <v>1220.72799074218</v>
      </c>
      <c r="AF475" s="33" t="n">
        <f aca="false">VLOOKUP($O475,Parámetros!$B$4:$H$25,5,0)</f>
        <v>69.6558973259153</v>
      </c>
      <c r="AG475" s="33" t="n">
        <f aca="false">VLOOKUP($O475,Parámetros!$B$4:$H$25,6,0)</f>
        <v>640</v>
      </c>
      <c r="AH475" s="33" t="n">
        <f aca="false">VLOOKUP($O475,Parámetros!$B$4:$H$25,7,0)</f>
        <v>1920000</v>
      </c>
      <c r="AI475" s="2" t="n">
        <v>2.98030327868852</v>
      </c>
      <c r="AJ475" s="2" t="n">
        <v>1.362E-005</v>
      </c>
      <c r="AK475" s="34" t="n">
        <f aca="false">AD475*V475/1000000000</f>
        <v>0.000870477753148858</v>
      </c>
      <c r="AL475" s="34" t="n">
        <f aca="false">AE475*V475/1000000000</f>
        <v>0.00541165682010061</v>
      </c>
      <c r="AM475" s="34" t="n">
        <f aca="false">AF475*V475/1000000000</f>
        <v>0.000308794272501965</v>
      </c>
      <c r="AN475" s="34" t="n">
        <f aca="false">AG475*V475/1000000000</f>
        <v>0.00283720893690548</v>
      </c>
      <c r="AO475" s="34" t="n">
        <f aca="false">AH475*V475/1000000000</f>
        <v>8.51162681071645</v>
      </c>
      <c r="AP475" s="35" t="n">
        <f aca="false">AJ475*AI475*EXP(P475*4)</f>
        <v>4.29523291043529E-005</v>
      </c>
      <c r="AQ475" s="36" t="n">
        <f aca="false">AK475/W475</f>
        <v>2.38487055657221E-006</v>
      </c>
      <c r="AR475" s="37" t="n">
        <f aca="false">AL475/W475</f>
        <v>1.48264570413715E-005</v>
      </c>
      <c r="AS475" s="37" t="n">
        <f aca="false">AM475/W475</f>
        <v>8.46011705484836E-007</v>
      </c>
      <c r="AT475" s="37" t="n">
        <f aca="false">AN475/W475</f>
        <v>7.77317516960407E-006</v>
      </c>
      <c r="AU475" s="37" t="n">
        <f aca="false">AO475/W475</f>
        <v>0.0233195255088122</v>
      </c>
      <c r="AV475" s="49" t="n">
        <f aca="false">AP475/W475</f>
        <v>1.17677613984528E-007</v>
      </c>
      <c r="AW475" s="39" t="n">
        <f aca="false">AK475*1000000</f>
        <v>870.477753148858</v>
      </c>
      <c r="AX475" s="40" t="n">
        <f aca="false">AL475*1000000</f>
        <v>5411.65682010061</v>
      </c>
      <c r="AY475" s="40" t="n">
        <f aca="false">AM475*1000000</f>
        <v>308.794272501965</v>
      </c>
      <c r="AZ475" s="40" t="n">
        <f aca="false">AN475*1000000</f>
        <v>2837.20893690548</v>
      </c>
      <c r="BA475" s="40" t="n">
        <f aca="false">AO475*1000000</f>
        <v>8511626.81071645</v>
      </c>
      <c r="BB475" s="41" t="n">
        <f aca="false">AP475*1000000</f>
        <v>42.9523291043529</v>
      </c>
      <c r="BC475" s="39" t="n">
        <f aca="false">AQ475*1000000</f>
        <v>2.38487055657221</v>
      </c>
      <c r="BD475" s="40" t="n">
        <f aca="false">AR475*1000000</f>
        <v>14.8264570413715</v>
      </c>
      <c r="BE475" s="40" t="n">
        <f aca="false">AS475*1000000</f>
        <v>0.846011705484836</v>
      </c>
      <c r="BF475" s="40" t="n">
        <f aca="false">AT475*1000000</f>
        <v>7.77317516960407</v>
      </c>
      <c r="BG475" s="40" t="n">
        <f aca="false">AU475*1000000</f>
        <v>23319.5255088122</v>
      </c>
      <c r="BH475" s="41" t="n">
        <f aca="false">AV475*1000000</f>
        <v>0.117677613984528</v>
      </c>
      <c r="BI475" s="0" t="n">
        <v>0.1</v>
      </c>
      <c r="BJ475" s="0" t="n">
        <f aca="false">R475*BI475</f>
        <v>443.313896391482</v>
      </c>
      <c r="BK475" s="0" t="n">
        <v>0.1</v>
      </c>
      <c r="BL475" s="0" t="n">
        <f aca="false">AI475*BK475</f>
        <v>0.298030327868852</v>
      </c>
      <c r="BM475" s="45" t="n">
        <v>187.562005220738</v>
      </c>
      <c r="BN475" s="45" t="n">
        <v>1012.03746873145</v>
      </c>
      <c r="BO475" s="45" t="n">
        <v>69.5558973259153</v>
      </c>
      <c r="BP475" s="45" t="n">
        <v>256</v>
      </c>
      <c r="BQ475" s="45" t="n">
        <v>384000</v>
      </c>
      <c r="BR475" s="0" t="n">
        <f aca="false">AJ475*0.1</f>
        <v>1.362E-006</v>
      </c>
      <c r="BS475" s="0" t="n">
        <f aca="false">((((BJ475/R475)^2)+((BM475/AD475)^2))^(1/2))*AK475</f>
        <v>0.000836032493520233</v>
      </c>
      <c r="BT475" s="0" t="n">
        <f aca="false">((((BJ475/R475)^2)+((BN475/AE475)^2))^(1/2))*AL475</f>
        <v>0.00451902280274269</v>
      </c>
      <c r="BU475" s="0" t="n">
        <f aca="false">((((BJ475/R475)^2)+((BO475/AF475)^2))^(1/2))*AM475</f>
        <v>0.00030989329244157</v>
      </c>
      <c r="BV475" s="0" t="n">
        <f aca="false">((((BJ475/R475)^2)+((BP475/AG475)^2))^(1/2))*AN475</f>
        <v>0.00116981121288077</v>
      </c>
      <c r="BW475" s="0" t="n">
        <f aca="false">((((BJ475/R475)^2)+((BQ475/AH475)^2))^(1/2))*AO475</f>
        <v>1.90325761478717</v>
      </c>
      <c r="BX475" s="46" t="n">
        <f aca="false">((((BL475/AI475)^2)+((BR475/AJ475)^2))^(1/2))*AP475</f>
        <v>6.07437663548884E-006</v>
      </c>
    </row>
    <row r="476" customFormat="false" ht="30" hidden="false" customHeight="true" outlineLevel="0" collapsed="false">
      <c r="A476" s="24" t="n">
        <v>4.60730248363003</v>
      </c>
      <c r="B476" s="24" t="n">
        <v>-74.0914140359331</v>
      </c>
      <c r="C476" s="47" t="n">
        <v>30</v>
      </c>
      <c r="D476" s="47" t="n">
        <v>25</v>
      </c>
      <c r="E476" s="47" t="n">
        <v>2319</v>
      </c>
      <c r="F476" s="27" t="s">
        <v>1295</v>
      </c>
      <c r="G476" s="28" t="s">
        <v>1296</v>
      </c>
      <c r="H476" s="27" t="s">
        <v>1297</v>
      </c>
      <c r="I476" s="28" t="s">
        <v>1287</v>
      </c>
      <c r="J476" s="28" t="s">
        <v>76</v>
      </c>
      <c r="K476" s="55"/>
      <c r="L476" s="55"/>
      <c r="M476" s="28" t="n">
        <v>1998</v>
      </c>
      <c r="N476" s="29" t="s">
        <v>77</v>
      </c>
      <c r="O476" s="29" t="s">
        <v>77</v>
      </c>
      <c r="P476" s="50" t="n">
        <v>0.0119278052318739</v>
      </c>
      <c r="Q476" s="31" t="n">
        <v>2.27126471590264</v>
      </c>
      <c r="R476" s="31" t="n">
        <v>2.3822562453082</v>
      </c>
      <c r="S476" s="29" t="s">
        <v>69</v>
      </c>
      <c r="T476" s="29"/>
      <c r="U476" s="29"/>
      <c r="V476" s="48" t="n">
        <f aca="false">IF(S476="m3_año",R476,IF(OR(O476="CG1",O476="CG3",O476="HG2"),T476,R476))</f>
        <v>2.3822562453082</v>
      </c>
      <c r="W476" s="28" t="n">
        <v>365</v>
      </c>
      <c r="X476" s="32" t="s">
        <v>98</v>
      </c>
      <c r="Y476" s="28"/>
      <c r="Z476" s="28" t="n">
        <v>2920</v>
      </c>
      <c r="AA476" s="32" t="s">
        <v>1298</v>
      </c>
      <c r="AB476" s="32" t="s">
        <v>311</v>
      </c>
      <c r="AC476" s="33" t="s">
        <v>72</v>
      </c>
      <c r="AD476" s="33" t="n">
        <f aca="false">VLOOKUP($O476,Parámetros!$B$4:$H$25,3,0)</f>
        <v>24000</v>
      </c>
      <c r="AE476" s="33" t="n">
        <f aca="false">VLOOKUP($O476,Parámetros!$B$4:$H$25,4,0)</f>
        <v>2261000</v>
      </c>
      <c r="AF476" s="33" t="n">
        <f aca="false">VLOOKUP($O476,Parámetros!$B$4:$H$25,5,0)</f>
        <v>1200</v>
      </c>
      <c r="AG476" s="33" t="n">
        <f aca="false">VLOOKUP($O476,Parámetros!$B$4:$H$25,6,0)</f>
        <v>381000</v>
      </c>
      <c r="AH476" s="33" t="n">
        <f aca="false">VLOOKUP($O476,Parámetros!$B$4:$H$25,7,0)</f>
        <v>1500000000</v>
      </c>
      <c r="AI476" s="51" t="n">
        <v>2.27126471590264</v>
      </c>
      <c r="AJ476" s="2" t="n">
        <v>0.024</v>
      </c>
      <c r="AK476" s="34" t="n">
        <f aca="false">AD476*V476/1000000000</f>
        <v>5.71741498873968E-005</v>
      </c>
      <c r="AL476" s="34" t="n">
        <f aca="false">AE476*V476/1000000000</f>
        <v>0.00538628137064184</v>
      </c>
      <c r="AM476" s="34" t="n">
        <f aca="false">AF476*V476/1000000000</f>
        <v>2.85870749436984E-006</v>
      </c>
      <c r="AN476" s="34" t="n">
        <f aca="false">AG476*V476/1000000000</f>
        <v>0.000907639629462424</v>
      </c>
      <c r="AO476" s="34" t="n">
        <f aca="false">AH476*V476/1000000000</f>
        <v>3.5733843679623</v>
      </c>
      <c r="AP476" s="35" t="n">
        <f aca="false">AJ476*AI476*EXP(P476*4)</f>
        <v>0.0571741498873968</v>
      </c>
      <c r="AQ476" s="36" t="n">
        <f aca="false">AK476/W476</f>
        <v>1.56641506540813E-007</v>
      </c>
      <c r="AR476" s="37" t="n">
        <f aca="false">AL476/W476</f>
        <v>1.47569352620324E-005</v>
      </c>
      <c r="AS476" s="37" t="n">
        <f aca="false">AM476/W476</f>
        <v>7.83207532704066E-009</v>
      </c>
      <c r="AT476" s="37" t="n">
        <f aca="false">AN476/W476</f>
        <v>2.48668391633541E-006</v>
      </c>
      <c r="AU476" s="37" t="n">
        <f aca="false">AO476/W476</f>
        <v>0.00979009415880082</v>
      </c>
      <c r="AV476" s="49" t="n">
        <f aca="false">AP476/W476</f>
        <v>0.000156641506540813</v>
      </c>
      <c r="AW476" s="39" t="n">
        <f aca="false">AK476*1000000</f>
        <v>57.1741498873968</v>
      </c>
      <c r="AX476" s="40" t="n">
        <f aca="false">AL476*1000000</f>
        <v>5386.28137064184</v>
      </c>
      <c r="AY476" s="40" t="n">
        <f aca="false">AM476*1000000</f>
        <v>2.85870749436984</v>
      </c>
      <c r="AZ476" s="40" t="n">
        <f aca="false">AN476*1000000</f>
        <v>907.639629462424</v>
      </c>
      <c r="BA476" s="40" t="n">
        <f aca="false">AO476*1000000</f>
        <v>3573384.3679623</v>
      </c>
      <c r="BB476" s="41" t="n">
        <f aca="false">AP476*1000000</f>
        <v>57174.1498873969</v>
      </c>
      <c r="BC476" s="39" t="n">
        <f aca="false">AQ476*1000000</f>
        <v>0.156641506540813</v>
      </c>
      <c r="BD476" s="40" t="n">
        <f aca="false">AR476*1000000</f>
        <v>14.7569352620324</v>
      </c>
      <c r="BE476" s="40" t="n">
        <f aca="false">AS476*1000000</f>
        <v>0.00783207532704066</v>
      </c>
      <c r="BF476" s="40" t="n">
        <f aca="false">AT476*1000000</f>
        <v>2.48668391633541</v>
      </c>
      <c r="BG476" s="40" t="n">
        <f aca="false">AU476*1000000</f>
        <v>9790.09415880082</v>
      </c>
      <c r="BH476" s="41" t="n">
        <f aca="false">AV476*1000000</f>
        <v>156.641506540813</v>
      </c>
      <c r="BI476" s="0" t="n">
        <v>0.1</v>
      </c>
      <c r="BJ476" s="0" t="n">
        <f aca="false">R476*BI476</f>
        <v>0.23822562453082</v>
      </c>
      <c r="BK476" s="0" t="n">
        <v>0.1</v>
      </c>
      <c r="BL476" s="0" t="n">
        <f aca="false">AI476*BK476</f>
        <v>0.227126471590264</v>
      </c>
      <c r="BM476" s="45" t="n">
        <v>0</v>
      </c>
      <c r="BN476" s="45" t="n">
        <v>0</v>
      </c>
      <c r="BO476" s="45" t="n">
        <v>0</v>
      </c>
      <c r="BP476" s="45" t="n">
        <v>0</v>
      </c>
      <c r="BQ476" s="45" t="n">
        <v>0</v>
      </c>
      <c r="BR476" s="0" t="n">
        <f aca="false">AJ476*0.1</f>
        <v>0.0024</v>
      </c>
      <c r="BS476" s="0" t="n">
        <f aca="false">((((BJ476/R476)^2)+((BM476/AD476)^2))^(1/2))*AK476</f>
        <v>5.71741498873968E-006</v>
      </c>
      <c r="BT476" s="0" t="n">
        <f aca="false">((((BJ476/R476)^2)+((BN476/AE476)^2))^(1/2))*AL476</f>
        <v>0.000538628137064184</v>
      </c>
      <c r="BU476" s="0" t="n">
        <f aca="false">((((BJ476/R476)^2)+((BO476/AF476)^2))^(1/2))*AM476</f>
        <v>2.85870749436984E-007</v>
      </c>
      <c r="BV476" s="0" t="n">
        <f aca="false">((((BJ476/R476)^2)+((BP476/AG476)^2))^(1/2))*AN476</f>
        <v>9.07639629462424E-005</v>
      </c>
      <c r="BW476" s="0" t="n">
        <f aca="false">((((BJ476/R476)^2)+((BQ476/AH476)^2))^(1/2))*AO476</f>
        <v>0.35733843679623</v>
      </c>
      <c r="BX476" s="46" t="n">
        <f aca="false">((((BL476/AI476)^2)+((BR476/AJ476)^2))^(1/2))*AP476</f>
        <v>0.00808564581879088</v>
      </c>
    </row>
    <row r="477" customFormat="false" ht="45" hidden="false" customHeight="true" outlineLevel="0" collapsed="false">
      <c r="A477" s="24" t="n">
        <v>4.6086327794357</v>
      </c>
      <c r="B477" s="24" t="n">
        <v>-74.0895716303203</v>
      </c>
      <c r="C477" s="47" t="n">
        <v>30</v>
      </c>
      <c r="D477" s="47" t="n">
        <v>25</v>
      </c>
      <c r="E477" s="47" t="n">
        <v>2319</v>
      </c>
      <c r="F477" s="27" t="s">
        <v>1299</v>
      </c>
      <c r="G477" s="28" t="s">
        <v>1300</v>
      </c>
      <c r="H477" s="27" t="s">
        <v>1301</v>
      </c>
      <c r="I477" s="28" t="s">
        <v>1287</v>
      </c>
      <c r="J477" s="28" t="s">
        <v>65</v>
      </c>
      <c r="K477" s="28" t="n">
        <v>20</v>
      </c>
      <c r="L477" s="28"/>
      <c r="M477" s="28" t="n">
        <v>1998</v>
      </c>
      <c r="N477" s="29" t="s">
        <v>67</v>
      </c>
      <c r="O477" s="29" t="s">
        <v>68</v>
      </c>
      <c r="P477" s="56" t="n">
        <v>0.00426891489573758</v>
      </c>
      <c r="Q477" s="31" t="n">
        <v>1244.57142857143</v>
      </c>
      <c r="R477" s="31" t="n">
        <v>1266.00578871761</v>
      </c>
      <c r="S477" s="29" t="s">
        <v>69</v>
      </c>
      <c r="T477" s="29"/>
      <c r="U477" s="29"/>
      <c r="V477" s="48" t="n">
        <f aca="false">IF(S477="m3_año",R477,IF(OR(O477="CG1",O477="CG3",O477="HG2"),T477,R477))</f>
        <v>1266.00578871761</v>
      </c>
      <c r="W477" s="28" t="n">
        <v>365</v>
      </c>
      <c r="X477" s="32"/>
      <c r="Y477" s="28"/>
      <c r="Z477" s="28" t="n">
        <v>8760</v>
      </c>
      <c r="AA477" s="32" t="s">
        <v>1302</v>
      </c>
      <c r="AB477" s="32" t="s">
        <v>311</v>
      </c>
      <c r="AC477" s="33" t="s">
        <v>72</v>
      </c>
      <c r="AD477" s="33" t="n">
        <f aca="false">VLOOKUP($O477,Parámetros!$B$4:$H$25,3,0)</f>
        <v>46.3856216091623</v>
      </c>
      <c r="AE477" s="33" t="n">
        <f aca="false">VLOOKUP($O477,Parámetros!$B$4:$H$25,4,0)</f>
        <v>1074.85364414012</v>
      </c>
      <c r="AF477" s="33" t="n">
        <f aca="false">VLOOKUP($O477,Parámetros!$B$4:$H$25,5,0)</f>
        <v>5.41099102083891</v>
      </c>
      <c r="AG477" s="33" t="n">
        <f aca="false">VLOOKUP($O477,Parámetros!$B$4:$H$25,6,0)</f>
        <v>1344</v>
      </c>
      <c r="AH477" s="33" t="n">
        <f aca="false">VLOOKUP($O477,Parámetros!$B$4:$H$25,7,0)</f>
        <v>1920000</v>
      </c>
      <c r="AI477" s="2" t="n">
        <v>1159.09146341463</v>
      </c>
      <c r="AJ477" s="2" t="n">
        <v>0.000142</v>
      </c>
      <c r="AK477" s="34" t="n">
        <f aca="false">AD477*V477/1000000000</f>
        <v>5.87244654704641E-005</v>
      </c>
      <c r="AL477" s="34" t="n">
        <f aca="false">AE477*V477/1000000000</f>
        <v>0.00136077093550561</v>
      </c>
      <c r="AM477" s="34" t="n">
        <f aca="false">AF477*V477/1000000000</f>
        <v>6.85034595508107E-006</v>
      </c>
      <c r="AN477" s="34" t="n">
        <f aca="false">AG477*V477/1000000000</f>
        <v>0.00170151178003647</v>
      </c>
      <c r="AO477" s="34" t="n">
        <f aca="false">AH477*V477/1000000000</f>
        <v>2.43073111433781</v>
      </c>
      <c r="AP477" s="35" t="n">
        <f aca="false">AJ477*AI477*EXP(P477*4)</f>
        <v>0.167425620216031</v>
      </c>
      <c r="AQ477" s="36" t="n">
        <f aca="false">AK477/W477</f>
        <v>1.60888946494422E-007</v>
      </c>
      <c r="AR477" s="37" t="n">
        <f aca="false">AL477/W477</f>
        <v>3.72813954933044E-006</v>
      </c>
      <c r="AS477" s="37" t="n">
        <f aca="false">AM477/W477</f>
        <v>1.87680711098112E-008</v>
      </c>
      <c r="AT477" s="37" t="n">
        <f aca="false">AN477/W477</f>
        <v>4.66167610968895E-006</v>
      </c>
      <c r="AU477" s="37" t="n">
        <f aca="false">AO477/W477</f>
        <v>0.00665953729955565</v>
      </c>
      <c r="AV477" s="49" t="n">
        <f aca="false">AP477/W477</f>
        <v>0.00045870032935899</v>
      </c>
      <c r="AW477" s="39" t="n">
        <f aca="false">AK477*1000000</f>
        <v>58.7244654704641</v>
      </c>
      <c r="AX477" s="40" t="n">
        <f aca="false">AL477*1000000</f>
        <v>1360.77093550561</v>
      </c>
      <c r="AY477" s="40" t="n">
        <f aca="false">AM477*1000000</f>
        <v>6.85034595508107</v>
      </c>
      <c r="AZ477" s="40" t="n">
        <f aca="false">AN477*1000000</f>
        <v>1701.51178003647</v>
      </c>
      <c r="BA477" s="40" t="n">
        <f aca="false">AO477*1000000</f>
        <v>2430731.11433781</v>
      </c>
      <c r="BB477" s="41" t="n">
        <f aca="false">AP477*1000000</f>
        <v>167425.620216031</v>
      </c>
      <c r="BC477" s="39" t="n">
        <f aca="false">AQ477*1000000</f>
        <v>0.160888946494422</v>
      </c>
      <c r="BD477" s="40" t="n">
        <f aca="false">AR477*1000000</f>
        <v>3.72813954933044</v>
      </c>
      <c r="BE477" s="40" t="n">
        <f aca="false">AS477*1000000</f>
        <v>0.0187680711098112</v>
      </c>
      <c r="BF477" s="40" t="n">
        <f aca="false">AT477*1000000</f>
        <v>4.66167610968895</v>
      </c>
      <c r="BG477" s="40" t="n">
        <f aca="false">AU477*1000000</f>
        <v>6659.53729955565</v>
      </c>
      <c r="BH477" s="41" t="n">
        <f aca="false">AV477*1000000</f>
        <v>458.70032935899</v>
      </c>
      <c r="BI477" s="0" t="n">
        <v>0.1</v>
      </c>
      <c r="BJ477" s="0" t="n">
        <f aca="false">R477*BI477</f>
        <v>126.600578871761</v>
      </c>
      <c r="BK477" s="0" t="n">
        <v>0.1</v>
      </c>
      <c r="BL477" s="0" t="n">
        <f aca="false">AI477*BK477</f>
        <v>115.909146341463</v>
      </c>
      <c r="BM477" s="45" t="n">
        <v>17.6498016718255</v>
      </c>
      <c r="BN477" s="45" t="n">
        <v>910.91550745518</v>
      </c>
      <c r="BO477" s="45" t="n">
        <v>5.31099102083891</v>
      </c>
      <c r="BP477" s="45" t="n">
        <v>537.6</v>
      </c>
      <c r="BQ477" s="45" t="n">
        <v>384000</v>
      </c>
      <c r="BR477" s="0" t="n">
        <f aca="false">AJ477*0.1</f>
        <v>1.42E-005</v>
      </c>
      <c r="BS477" s="0" t="n">
        <f aca="false">((((BJ477/R477)^2)+((BM477/AD477)^2))^(1/2))*AK477</f>
        <v>2.31035393295992E-005</v>
      </c>
      <c r="BT477" s="0" t="n">
        <f aca="false">((((BJ477/R477)^2)+((BN477/AE477)^2))^(1/2))*AL477</f>
        <v>0.00116122490247066</v>
      </c>
      <c r="BU477" s="0" t="n">
        <f aca="false">((((BJ477/R477)^2)+((BO477/AF477)^2))^(1/2))*AM477</f>
        <v>6.75855193670501E-006</v>
      </c>
      <c r="BV477" s="0" t="n">
        <f aca="false">((((BJ477/R477)^2)+((BP477/AG477)^2))^(1/2))*AN477</f>
        <v>0.000701551279232308</v>
      </c>
      <c r="BW477" s="0" t="n">
        <f aca="false">((((BJ477/R477)^2)+((BQ477/AH477)^2))^(1/2))*AO477</f>
        <v>0.543528000668316</v>
      </c>
      <c r="BX477" s="46" t="n">
        <f aca="false">((((BL477/AI477)^2)+((BR477/AJ477)^2))^(1/2))*AP477</f>
        <v>0.0236775582798239</v>
      </c>
    </row>
    <row r="478" customFormat="false" ht="30" hidden="false" customHeight="true" outlineLevel="0" collapsed="false">
      <c r="A478" s="24" t="n">
        <v>4.61008099656602</v>
      </c>
      <c r="B478" s="24" t="n">
        <v>-74.0894873637115</v>
      </c>
      <c r="C478" s="47" t="n">
        <v>30</v>
      </c>
      <c r="D478" s="47" t="n">
        <v>25</v>
      </c>
      <c r="E478" s="47" t="n">
        <v>2319</v>
      </c>
      <c r="F478" s="27" t="s">
        <v>1303</v>
      </c>
      <c r="G478" s="28" t="s">
        <v>1304</v>
      </c>
      <c r="H478" s="27" t="s">
        <v>1305</v>
      </c>
      <c r="I478" s="28" t="s">
        <v>1287</v>
      </c>
      <c r="J478" s="28" t="s">
        <v>65</v>
      </c>
      <c r="K478" s="28" t="n">
        <v>30</v>
      </c>
      <c r="L478" s="28"/>
      <c r="M478" s="28" t="n">
        <v>2003</v>
      </c>
      <c r="N478" s="29" t="s">
        <v>67</v>
      </c>
      <c r="O478" s="29" t="s">
        <v>68</v>
      </c>
      <c r="P478" s="56" t="n">
        <v>0.00426891489573758</v>
      </c>
      <c r="Q478" s="31" t="n">
        <v>117000</v>
      </c>
      <c r="R478" s="31" t="n">
        <v>119015.006997213</v>
      </c>
      <c r="S478" s="29" t="s">
        <v>69</v>
      </c>
      <c r="T478" s="29"/>
      <c r="U478" s="29"/>
      <c r="V478" s="48" t="n">
        <f aca="false">IF(S478="m3_año",R478,IF(OR(O478="CG1",O478="CG3",O478="HG2"),T478,R478))</f>
        <v>119015.006997213</v>
      </c>
      <c r="W478" s="28" t="n">
        <v>365</v>
      </c>
      <c r="X478" s="32"/>
      <c r="Y478" s="28"/>
      <c r="Z478" s="28" t="n">
        <v>8760</v>
      </c>
      <c r="AA478" s="32" t="s">
        <v>1306</v>
      </c>
      <c r="AB478" s="32" t="s">
        <v>311</v>
      </c>
      <c r="AC478" s="33" t="s">
        <v>72</v>
      </c>
      <c r="AD478" s="33" t="n">
        <f aca="false">VLOOKUP($O478,Parámetros!$B$4:$H$25,3,0)</f>
        <v>46.3856216091623</v>
      </c>
      <c r="AE478" s="33" t="n">
        <f aca="false">VLOOKUP($O478,Parámetros!$B$4:$H$25,4,0)</f>
        <v>1074.85364414012</v>
      </c>
      <c r="AF478" s="33" t="n">
        <f aca="false">VLOOKUP($O478,Parámetros!$B$4:$H$25,5,0)</f>
        <v>5.41099102083891</v>
      </c>
      <c r="AG478" s="33" t="n">
        <f aca="false">VLOOKUP($O478,Parámetros!$B$4:$H$25,6,0)</f>
        <v>1344</v>
      </c>
      <c r="AH478" s="33" t="n">
        <f aca="false">VLOOKUP($O478,Parámetros!$B$4:$H$25,7,0)</f>
        <v>1920000</v>
      </c>
      <c r="AI478" s="2" t="n">
        <v>8608.38414634146</v>
      </c>
      <c r="AJ478" s="2" t="n">
        <v>1.0442E-008</v>
      </c>
      <c r="AK478" s="34" t="n">
        <f aca="false">AD478*V478/1000000000</f>
        <v>0.00552058508038453</v>
      </c>
      <c r="AL478" s="34" t="n">
        <f aca="false">AE478*V478/1000000000</f>
        <v>0.127923713978316</v>
      </c>
      <c r="AM478" s="34" t="n">
        <f aca="false">AF478*V478/1000000000</f>
        <v>0.000643989134207</v>
      </c>
      <c r="AN478" s="34" t="n">
        <f aca="false">AG478*V478/1000000000</f>
        <v>0.159956169404254</v>
      </c>
      <c r="AO478" s="34" t="n">
        <f aca="false">AH478*V478/1000000000</f>
        <v>228.508813434649</v>
      </c>
      <c r="AP478" s="35" t="n">
        <f aca="false">AJ478*AI478*EXP(P478*4)</f>
        <v>9.14368366124371E-005</v>
      </c>
      <c r="AQ478" s="36" t="n">
        <f aca="false">AK478/W478</f>
        <v>1.51248906311905E-005</v>
      </c>
      <c r="AR478" s="37" t="n">
        <f aca="false">AL478/W478</f>
        <v>0.000350475928707716</v>
      </c>
      <c r="AS478" s="37" t="n">
        <f aca="false">AM478/W478</f>
        <v>1.76435379234794E-006</v>
      </c>
      <c r="AT478" s="37" t="n">
        <f aca="false">AN478/W478</f>
        <v>0.000438236080559601</v>
      </c>
      <c r="AU478" s="37" t="n">
        <f aca="false">AO478/W478</f>
        <v>0.626051543656572</v>
      </c>
      <c r="AV478" s="49" t="n">
        <f aca="false">AP478/W478</f>
        <v>2.50511881129965E-007</v>
      </c>
      <c r="AW478" s="39" t="n">
        <f aca="false">AK478*1000000</f>
        <v>5520.58508038453</v>
      </c>
      <c r="AX478" s="40" t="n">
        <f aca="false">AL478*1000000</f>
        <v>127923.713978316</v>
      </c>
      <c r="AY478" s="40" t="n">
        <f aca="false">AM478*1000000</f>
        <v>643.989134207</v>
      </c>
      <c r="AZ478" s="40" t="n">
        <f aca="false">AN478*1000000</f>
        <v>159956.169404254</v>
      </c>
      <c r="BA478" s="40" t="n">
        <f aca="false">AO478*1000000</f>
        <v>228508813.434649</v>
      </c>
      <c r="BB478" s="41" t="n">
        <f aca="false">AP478*1000000</f>
        <v>91.4368366124372</v>
      </c>
      <c r="BC478" s="39" t="n">
        <f aca="false">AQ478*1000000</f>
        <v>15.1248906311905</v>
      </c>
      <c r="BD478" s="40" t="n">
        <f aca="false">AR478*1000000</f>
        <v>350.475928707716</v>
      </c>
      <c r="BE478" s="40" t="n">
        <f aca="false">AS478*1000000</f>
        <v>1.76435379234794</v>
      </c>
      <c r="BF478" s="40" t="n">
        <f aca="false">AT478*1000000</f>
        <v>438.236080559601</v>
      </c>
      <c r="BG478" s="40" t="n">
        <f aca="false">AU478*1000000</f>
        <v>626051.543656573</v>
      </c>
      <c r="BH478" s="41" t="n">
        <f aca="false">AV478*1000000</f>
        <v>0.250511881129965</v>
      </c>
      <c r="BI478" s="0" t="n">
        <v>0.1</v>
      </c>
      <c r="BJ478" s="0" t="n">
        <f aca="false">R478*BI478</f>
        <v>11901.5006997213</v>
      </c>
      <c r="BK478" s="0" t="n">
        <v>0.1</v>
      </c>
      <c r="BL478" s="0" t="n">
        <f aca="false">AI478*BK478</f>
        <v>860.838414634146</v>
      </c>
      <c r="BM478" s="45" t="n">
        <v>17.6498016718255</v>
      </c>
      <c r="BN478" s="45" t="n">
        <v>910.91550745518</v>
      </c>
      <c r="BO478" s="45" t="n">
        <v>5.31099102083891</v>
      </c>
      <c r="BP478" s="45" t="n">
        <v>537.6</v>
      </c>
      <c r="BQ478" s="45" t="n">
        <v>384000</v>
      </c>
      <c r="BR478" s="0" t="n">
        <f aca="false">AJ478*0.1</f>
        <v>1.0442E-009</v>
      </c>
      <c r="BS478" s="0" t="n">
        <f aca="false">((((BJ478/R478)^2)+((BM478/AD478)^2))^(1/2))*AK478</f>
        <v>0.00217192363532388</v>
      </c>
      <c r="BT478" s="0" t="n">
        <f aca="false">((((BJ478/R478)^2)+((BN478/AE478)^2))^(1/2))*AL478</f>
        <v>0.109164737732262</v>
      </c>
      <c r="BU478" s="0" t="n">
        <f aca="false">((((BJ478/R478)^2)+((BO478/AF478)^2))^(1/2))*AM478</f>
        <v>0.000635359737851399</v>
      </c>
      <c r="BV478" s="0" t="n">
        <f aca="false">((((BJ478/R478)^2)+((BP478/AG478)^2))^(1/2))*AN478</f>
        <v>0.0659516181922932</v>
      </c>
      <c r="BW478" s="0" t="n">
        <f aca="false">((((BJ478/R478)^2)+((BQ478/AH478)^2))^(1/2))*AO478</f>
        <v>51.0961240297692</v>
      </c>
      <c r="BX478" s="46" t="n">
        <f aca="false">((((BL478/AI478)^2)+((BR478/AJ478)^2))^(1/2))*AP478</f>
        <v>1.29311214437801E-005</v>
      </c>
    </row>
    <row r="479" customFormat="false" ht="30" hidden="false" customHeight="true" outlineLevel="0" collapsed="false">
      <c r="A479" s="24" t="n">
        <v>4.61008099656602</v>
      </c>
      <c r="B479" s="24" t="n">
        <v>-74.0894873637115</v>
      </c>
      <c r="C479" s="47" t="n">
        <v>30</v>
      </c>
      <c r="D479" s="47" t="n">
        <v>25</v>
      </c>
      <c r="E479" s="47" t="n">
        <v>2319</v>
      </c>
      <c r="F479" s="27" t="s">
        <v>1303</v>
      </c>
      <c r="G479" s="28" t="s">
        <v>1304</v>
      </c>
      <c r="H479" s="27" t="s">
        <v>1305</v>
      </c>
      <c r="I479" s="28" t="s">
        <v>1287</v>
      </c>
      <c r="J479" s="28" t="s">
        <v>76</v>
      </c>
      <c r="K479" s="55"/>
      <c r="L479" s="55"/>
      <c r="M479" s="28" t="n">
        <v>1991</v>
      </c>
      <c r="N479" s="29" t="s">
        <v>67</v>
      </c>
      <c r="O479" s="29" t="s">
        <v>145</v>
      </c>
      <c r="P479" s="56" t="n">
        <v>0.00426891489573758</v>
      </c>
      <c r="Q479" s="31" t="n">
        <v>109200</v>
      </c>
      <c r="R479" s="31" t="n">
        <v>111080.673197399</v>
      </c>
      <c r="S479" s="29" t="s">
        <v>69</v>
      </c>
      <c r="T479" s="29"/>
      <c r="U479" s="29"/>
      <c r="V479" s="48" t="n">
        <f aca="false">IF(S479="m3_año",R479,IF(OR(O479="CG1",O479="CG3",O479="HG2"),T479,R479))</f>
        <v>111080.673197399</v>
      </c>
      <c r="W479" s="28" t="n">
        <v>365</v>
      </c>
      <c r="X479" s="32"/>
      <c r="Y479" s="28"/>
      <c r="Z479" s="28" t="n">
        <v>8760</v>
      </c>
      <c r="AA479" s="32" t="s">
        <v>1306</v>
      </c>
      <c r="AB479" s="32" t="s">
        <v>311</v>
      </c>
      <c r="AC479" s="33" t="s">
        <v>72</v>
      </c>
      <c r="AD479" s="33" t="n">
        <f aca="false">VLOOKUP($O479,Parámetros!$B$4:$H$25,3,0)</f>
        <v>196.356974196937</v>
      </c>
      <c r="AE479" s="33" t="n">
        <f aca="false">VLOOKUP($O479,Parámetros!$B$4:$H$25,4,0)</f>
        <v>1220.72799074218</v>
      </c>
      <c r="AF479" s="33" t="n">
        <f aca="false">VLOOKUP($O479,Parámetros!$B$4:$H$25,5,0)</f>
        <v>69.6558973259153</v>
      </c>
      <c r="AG479" s="33" t="n">
        <f aca="false">VLOOKUP($O479,Parámetros!$B$4:$H$25,6,0)</f>
        <v>640</v>
      </c>
      <c r="AH479" s="33" t="n">
        <f aca="false">VLOOKUP($O479,Parámetros!$B$4:$H$25,7,0)</f>
        <v>1920000</v>
      </c>
      <c r="AI479" s="2" t="n">
        <v>2.98030327868852</v>
      </c>
      <c r="AJ479" s="2" t="n">
        <v>1.362E-005</v>
      </c>
      <c r="AK479" s="34" t="n">
        <f aca="false">AD479*V479/1000000000</f>
        <v>0.0218114648808001</v>
      </c>
      <c r="AL479" s="34" t="n">
        <f aca="false">AE479*V479/1000000000</f>
        <v>0.13559928700255</v>
      </c>
      <c r="AM479" s="34" t="n">
        <f aca="false">AF479*V479/1000000000</f>
        <v>0.00773742396713158</v>
      </c>
      <c r="AN479" s="34" t="n">
        <f aca="false">AG479*V479/1000000000</f>
        <v>0.0710916308463354</v>
      </c>
      <c r="AO479" s="34" t="n">
        <f aca="false">AH479*V479/1000000000</f>
        <v>213.274892539006</v>
      </c>
      <c r="AP479" s="35" t="n">
        <f aca="false">AJ479*AI479*EXP(P479*4)</f>
        <v>4.12908128890735E-005</v>
      </c>
      <c r="AQ479" s="36" t="n">
        <f aca="false">AK479/W479</f>
        <v>5.97574380295892E-005</v>
      </c>
      <c r="AR479" s="37" t="n">
        <f aca="false">AL479/W479</f>
        <v>0.000371504895897396</v>
      </c>
      <c r="AS479" s="37" t="n">
        <f aca="false">AM479/W479</f>
        <v>2.11984218277577E-005</v>
      </c>
      <c r="AT479" s="37" t="n">
        <f aca="false">AN479/W479</f>
        <v>0.000194771591359823</v>
      </c>
      <c r="AU479" s="37" t="n">
        <f aca="false">AO479/W479</f>
        <v>0.584314774079469</v>
      </c>
      <c r="AV479" s="49" t="n">
        <f aca="false">AP479/W479</f>
        <v>1.13125514764585E-007</v>
      </c>
      <c r="AW479" s="39" t="n">
        <f aca="false">AK479*1000000</f>
        <v>21811.4648808001</v>
      </c>
      <c r="AX479" s="40" t="n">
        <f aca="false">AL479*1000000</f>
        <v>135599.28700255</v>
      </c>
      <c r="AY479" s="40" t="n">
        <f aca="false">AM479*1000000</f>
        <v>7737.42396713158</v>
      </c>
      <c r="AZ479" s="40" t="n">
        <f aca="false">AN479*1000000</f>
        <v>71091.6308463353</v>
      </c>
      <c r="BA479" s="40" t="n">
        <f aca="false">AO479*1000000</f>
        <v>213274892.539006</v>
      </c>
      <c r="BB479" s="41" t="n">
        <f aca="false">AP479*1000000</f>
        <v>41.2908128890735</v>
      </c>
      <c r="BC479" s="39" t="n">
        <f aca="false">AQ479*1000000</f>
        <v>59.7574380295892</v>
      </c>
      <c r="BD479" s="40" t="n">
        <f aca="false">AR479*1000000</f>
        <v>371.504895897396</v>
      </c>
      <c r="BE479" s="40" t="n">
        <f aca="false">AS479*1000000</f>
        <v>21.1984218277577</v>
      </c>
      <c r="BF479" s="40" t="n">
        <f aca="false">AT479*1000000</f>
        <v>194.771591359823</v>
      </c>
      <c r="BG479" s="40" t="n">
        <f aca="false">AU479*1000000</f>
        <v>584314.774079469</v>
      </c>
      <c r="BH479" s="41" t="n">
        <f aca="false">AV479*1000000</f>
        <v>0.113125514764585</v>
      </c>
      <c r="BI479" s="0" t="n">
        <v>0.1</v>
      </c>
      <c r="BJ479" s="0" t="n">
        <f aca="false">R479*BI479</f>
        <v>11108.0673197399</v>
      </c>
      <c r="BK479" s="0" t="n">
        <v>0.1</v>
      </c>
      <c r="BL479" s="0" t="n">
        <f aca="false">AI479*BK479</f>
        <v>0.298030327868852</v>
      </c>
      <c r="BM479" s="45" t="n">
        <v>187.562005220738</v>
      </c>
      <c r="BN479" s="45" t="n">
        <v>1012.03746873145</v>
      </c>
      <c r="BO479" s="45" t="n">
        <v>69.5558973259153</v>
      </c>
      <c r="BP479" s="45" t="n">
        <v>256</v>
      </c>
      <c r="BQ479" s="45" t="n">
        <v>384000</v>
      </c>
      <c r="BR479" s="0" t="n">
        <f aca="false">AJ479*0.1</f>
        <v>1.362E-006</v>
      </c>
      <c r="BS479" s="0" t="n">
        <f aca="false">((((BJ479/R479)^2)+((BM479/AD479)^2))^(1/2))*AK479</f>
        <v>0.0209483738161726</v>
      </c>
      <c r="BT479" s="0" t="n">
        <f aca="false">((((BJ479/R479)^2)+((BN479/AE479)^2))^(1/2))*AL479</f>
        <v>0.113232655057528</v>
      </c>
      <c r="BU479" s="0" t="n">
        <f aca="false">((((BJ479/R479)^2)+((BO479/AF479)^2))^(1/2))*AM479</f>
        <v>0.00776496198832657</v>
      </c>
      <c r="BV479" s="0" t="n">
        <f aca="false">((((BJ479/R479)^2)+((BP479/AG479)^2))^(1/2))*AN479</f>
        <v>0.0293118303076859</v>
      </c>
      <c r="BW479" s="0" t="n">
        <f aca="false">((((BJ479/R479)^2)+((BQ479/AH479)^2))^(1/2))*AO479</f>
        <v>47.689715761118</v>
      </c>
      <c r="BX479" s="46" t="n">
        <f aca="false">((((BL479/AI479)^2)+((BR479/AJ479)^2))^(1/2))*AP479</f>
        <v>5.83940275891375E-006</v>
      </c>
    </row>
    <row r="480" customFormat="false" ht="30" hidden="false" customHeight="true" outlineLevel="0" collapsed="false">
      <c r="A480" s="24" t="n">
        <v>4.61008099656602</v>
      </c>
      <c r="B480" s="24" t="n">
        <v>-74.0894873637115</v>
      </c>
      <c r="C480" s="47" t="n">
        <v>30</v>
      </c>
      <c r="D480" s="47" t="n">
        <v>25</v>
      </c>
      <c r="E480" s="47" t="n">
        <v>2319</v>
      </c>
      <c r="F480" s="27" t="s">
        <v>1303</v>
      </c>
      <c r="G480" s="28" t="s">
        <v>1304</v>
      </c>
      <c r="H480" s="27" t="s">
        <v>1305</v>
      </c>
      <c r="I480" s="28" t="s">
        <v>1287</v>
      </c>
      <c r="J480" s="28" t="s">
        <v>76</v>
      </c>
      <c r="K480" s="55"/>
      <c r="L480" s="55"/>
      <c r="M480" s="28" t="n">
        <v>1991</v>
      </c>
      <c r="N480" s="29" t="s">
        <v>67</v>
      </c>
      <c r="O480" s="29" t="s">
        <v>145</v>
      </c>
      <c r="P480" s="56" t="n">
        <v>0.00426891489573758</v>
      </c>
      <c r="Q480" s="31" t="n">
        <v>109200</v>
      </c>
      <c r="R480" s="31" t="n">
        <v>111080.673197399</v>
      </c>
      <c r="S480" s="29" t="s">
        <v>69</v>
      </c>
      <c r="T480" s="29"/>
      <c r="U480" s="29"/>
      <c r="V480" s="48" t="n">
        <f aca="false">IF(S480="m3_año",R480,IF(OR(O480="CG1",O480="CG3",O480="HG2"),T480,R480))</f>
        <v>111080.673197399</v>
      </c>
      <c r="W480" s="28" t="n">
        <v>365</v>
      </c>
      <c r="X480" s="32"/>
      <c r="Y480" s="28"/>
      <c r="Z480" s="28" t="n">
        <v>8760</v>
      </c>
      <c r="AA480" s="32" t="s">
        <v>1306</v>
      </c>
      <c r="AB480" s="32" t="s">
        <v>311</v>
      </c>
      <c r="AC480" s="33" t="s">
        <v>72</v>
      </c>
      <c r="AD480" s="33" t="n">
        <f aca="false">VLOOKUP($O480,Parámetros!$B$4:$H$25,3,0)</f>
        <v>196.356974196937</v>
      </c>
      <c r="AE480" s="33" t="n">
        <f aca="false">VLOOKUP($O480,Parámetros!$B$4:$H$25,4,0)</f>
        <v>1220.72799074218</v>
      </c>
      <c r="AF480" s="33" t="n">
        <f aca="false">VLOOKUP($O480,Parámetros!$B$4:$H$25,5,0)</f>
        <v>69.6558973259153</v>
      </c>
      <c r="AG480" s="33" t="n">
        <f aca="false">VLOOKUP($O480,Parámetros!$B$4:$H$25,6,0)</f>
        <v>640</v>
      </c>
      <c r="AH480" s="33" t="n">
        <f aca="false">VLOOKUP($O480,Parámetros!$B$4:$H$25,7,0)</f>
        <v>1920000</v>
      </c>
      <c r="AI480" s="2" t="n">
        <v>2.98030327868852</v>
      </c>
      <c r="AJ480" s="2" t="n">
        <v>1.362E-005</v>
      </c>
      <c r="AK480" s="34" t="n">
        <f aca="false">AD480*V480/1000000000</f>
        <v>0.0218114648808001</v>
      </c>
      <c r="AL480" s="34" t="n">
        <f aca="false">AE480*V480/1000000000</f>
        <v>0.13559928700255</v>
      </c>
      <c r="AM480" s="34" t="n">
        <f aca="false">AF480*V480/1000000000</f>
        <v>0.00773742396713158</v>
      </c>
      <c r="AN480" s="34" t="n">
        <f aca="false">AG480*V480/1000000000</f>
        <v>0.0710916308463354</v>
      </c>
      <c r="AO480" s="34" t="n">
        <f aca="false">AH480*V480/1000000000</f>
        <v>213.274892539006</v>
      </c>
      <c r="AP480" s="35" t="n">
        <f aca="false">AJ480*AI480*EXP(P480*4)</f>
        <v>4.12908128890735E-005</v>
      </c>
      <c r="AQ480" s="36" t="n">
        <f aca="false">AK480/W480</f>
        <v>5.97574380295892E-005</v>
      </c>
      <c r="AR480" s="37" t="n">
        <f aca="false">AL480/W480</f>
        <v>0.000371504895897396</v>
      </c>
      <c r="AS480" s="37" t="n">
        <f aca="false">AM480/W480</f>
        <v>2.11984218277577E-005</v>
      </c>
      <c r="AT480" s="37" t="n">
        <f aca="false">AN480/W480</f>
        <v>0.000194771591359823</v>
      </c>
      <c r="AU480" s="37" t="n">
        <f aca="false">AO480/W480</f>
        <v>0.584314774079469</v>
      </c>
      <c r="AV480" s="49" t="n">
        <f aca="false">AP480/W480</f>
        <v>1.13125514764585E-007</v>
      </c>
      <c r="AW480" s="39" t="n">
        <f aca="false">AK480*1000000</f>
        <v>21811.4648808001</v>
      </c>
      <c r="AX480" s="40" t="n">
        <f aca="false">AL480*1000000</f>
        <v>135599.28700255</v>
      </c>
      <c r="AY480" s="40" t="n">
        <f aca="false">AM480*1000000</f>
        <v>7737.42396713158</v>
      </c>
      <c r="AZ480" s="40" t="n">
        <f aca="false">AN480*1000000</f>
        <v>71091.6308463353</v>
      </c>
      <c r="BA480" s="40" t="n">
        <f aca="false">AO480*1000000</f>
        <v>213274892.539006</v>
      </c>
      <c r="BB480" s="41" t="n">
        <f aca="false">AP480*1000000</f>
        <v>41.2908128890735</v>
      </c>
      <c r="BC480" s="39" t="n">
        <f aca="false">AQ480*1000000</f>
        <v>59.7574380295892</v>
      </c>
      <c r="BD480" s="40" t="n">
        <f aca="false">AR480*1000000</f>
        <v>371.504895897396</v>
      </c>
      <c r="BE480" s="40" t="n">
        <f aca="false">AS480*1000000</f>
        <v>21.1984218277577</v>
      </c>
      <c r="BF480" s="40" t="n">
        <f aca="false">AT480*1000000</f>
        <v>194.771591359823</v>
      </c>
      <c r="BG480" s="40" t="n">
        <f aca="false">AU480*1000000</f>
        <v>584314.774079469</v>
      </c>
      <c r="BH480" s="41" t="n">
        <f aca="false">AV480*1000000</f>
        <v>0.113125514764585</v>
      </c>
      <c r="BI480" s="0" t="n">
        <v>0.1</v>
      </c>
      <c r="BJ480" s="0" t="n">
        <f aca="false">R480*BI480</f>
        <v>11108.0673197399</v>
      </c>
      <c r="BK480" s="0" t="n">
        <v>0.1</v>
      </c>
      <c r="BL480" s="0" t="n">
        <f aca="false">AI480*BK480</f>
        <v>0.298030327868852</v>
      </c>
      <c r="BM480" s="45" t="n">
        <v>187.562005220738</v>
      </c>
      <c r="BN480" s="45" t="n">
        <v>1012.03746873145</v>
      </c>
      <c r="BO480" s="45" t="n">
        <v>69.5558973259153</v>
      </c>
      <c r="BP480" s="45" t="n">
        <v>256</v>
      </c>
      <c r="BQ480" s="45" t="n">
        <v>384000</v>
      </c>
      <c r="BR480" s="0" t="n">
        <f aca="false">AJ480*0.1</f>
        <v>1.362E-006</v>
      </c>
      <c r="BS480" s="0" t="n">
        <f aca="false">((((BJ480/R480)^2)+((BM480/AD480)^2))^(1/2))*AK480</f>
        <v>0.0209483738161726</v>
      </c>
      <c r="BT480" s="0" t="n">
        <f aca="false">((((BJ480/R480)^2)+((BN480/AE480)^2))^(1/2))*AL480</f>
        <v>0.113232655057528</v>
      </c>
      <c r="BU480" s="0" t="n">
        <f aca="false">((((BJ480/R480)^2)+((BO480/AF480)^2))^(1/2))*AM480</f>
        <v>0.00776496198832657</v>
      </c>
      <c r="BV480" s="0" t="n">
        <f aca="false">((((BJ480/R480)^2)+((BP480/AG480)^2))^(1/2))*AN480</f>
        <v>0.0293118303076859</v>
      </c>
      <c r="BW480" s="0" t="n">
        <f aca="false">((((BJ480/R480)^2)+((BQ480/AH480)^2))^(1/2))*AO480</f>
        <v>47.689715761118</v>
      </c>
      <c r="BX480" s="46" t="n">
        <f aca="false">((((BL480/AI480)^2)+((BR480/AJ480)^2))^(1/2))*AP480</f>
        <v>5.83940275891375E-006</v>
      </c>
    </row>
    <row r="481" customFormat="false" ht="30" hidden="false" customHeight="true" outlineLevel="0" collapsed="false">
      <c r="A481" s="24" t="n">
        <v>4.60681169760226</v>
      </c>
      <c r="B481" s="24" t="n">
        <v>-74.0916067072446</v>
      </c>
      <c r="C481" s="47" t="n">
        <v>30</v>
      </c>
      <c r="D481" s="47" t="n">
        <v>25</v>
      </c>
      <c r="E481" s="47" t="n">
        <v>2319</v>
      </c>
      <c r="F481" s="27" t="s">
        <v>1307</v>
      </c>
      <c r="G481" s="28" t="s">
        <v>1308</v>
      </c>
      <c r="H481" s="27" t="s">
        <v>1309</v>
      </c>
      <c r="I481" s="28" t="s">
        <v>1287</v>
      </c>
      <c r="J481" s="28" t="s">
        <v>76</v>
      </c>
      <c r="K481" s="55"/>
      <c r="L481" s="55"/>
      <c r="M481" s="28" t="n">
        <v>2007</v>
      </c>
      <c r="N481" s="29" t="s">
        <v>67</v>
      </c>
      <c r="O481" s="29" t="s">
        <v>145</v>
      </c>
      <c r="P481" s="30" t="n">
        <v>-0.0720228740272761</v>
      </c>
      <c r="Q481" s="31" t="n">
        <v>5142.84</v>
      </c>
      <c r="R481" s="31" t="n">
        <v>3855.55112296549</v>
      </c>
      <c r="S481" s="29" t="s">
        <v>69</v>
      </c>
      <c r="T481" s="29"/>
      <c r="U481" s="29"/>
      <c r="V481" s="48" t="n">
        <f aca="false">IF(S481="m3_año",R481,IF(OR(O481="CG1",O481="CG3",O481="HG2"),T481,R481))</f>
        <v>3855.55112296549</v>
      </c>
      <c r="W481" s="28" t="n">
        <v>365</v>
      </c>
      <c r="X481" s="32"/>
      <c r="Y481" s="28"/>
      <c r="Z481" s="28" t="n">
        <v>8760</v>
      </c>
      <c r="AA481" s="32" t="s">
        <v>1310</v>
      </c>
      <c r="AB481" s="32" t="s">
        <v>311</v>
      </c>
      <c r="AC481" s="33" t="s">
        <v>72</v>
      </c>
      <c r="AD481" s="33" t="n">
        <f aca="false">VLOOKUP($O481,Parámetros!$B$4:$H$25,3,0)</f>
        <v>196.356974196937</v>
      </c>
      <c r="AE481" s="33" t="n">
        <f aca="false">VLOOKUP($O481,Parámetros!$B$4:$H$25,4,0)</f>
        <v>1220.72799074218</v>
      </c>
      <c r="AF481" s="33" t="n">
        <f aca="false">VLOOKUP($O481,Parámetros!$B$4:$H$25,5,0)</f>
        <v>69.6558973259153</v>
      </c>
      <c r="AG481" s="33" t="n">
        <f aca="false">VLOOKUP($O481,Parámetros!$B$4:$H$25,6,0)</f>
        <v>640</v>
      </c>
      <c r="AH481" s="33" t="n">
        <f aca="false">VLOOKUP($O481,Parámetros!$B$4:$H$25,7,0)</f>
        <v>1920000</v>
      </c>
      <c r="AI481" s="2" t="n">
        <v>8608.38414634146</v>
      </c>
      <c r="AJ481" s="2" t="n">
        <v>1.0442E-008</v>
      </c>
      <c r="AK481" s="34" t="n">
        <f aca="false">AD481*V481/1000000000</f>
        <v>0.000757064352367106</v>
      </c>
      <c r="AL481" s="34" t="n">
        <f aca="false">AE481*V481/1000000000</f>
        <v>0.00470657917554142</v>
      </c>
      <c r="AM481" s="34" t="n">
        <f aca="false">AF481*V481/1000000000</f>
        <v>0.000268561873156102</v>
      </c>
      <c r="AN481" s="34" t="n">
        <f aca="false">AG481*V481/1000000000</f>
        <v>0.00246755271869791</v>
      </c>
      <c r="AO481" s="34" t="n">
        <f aca="false">AH481*V481/1000000000</f>
        <v>7.40265815609374</v>
      </c>
      <c r="AP481" s="35" t="n">
        <f aca="false">AJ481*AI481*EXP(P481*4)</f>
        <v>6.73889641570042E-005</v>
      </c>
      <c r="AQ481" s="36" t="n">
        <f aca="false">AK481/W481</f>
        <v>2.07414891059481E-006</v>
      </c>
      <c r="AR481" s="37" t="n">
        <f aca="false">AL481/W481</f>
        <v>1.28947374672368E-005</v>
      </c>
      <c r="AS481" s="37" t="n">
        <f aca="false">AM481/W481</f>
        <v>7.35785953852333E-007</v>
      </c>
      <c r="AT481" s="37" t="n">
        <f aca="false">AN481/W481</f>
        <v>6.76041840739154E-006</v>
      </c>
      <c r="AU481" s="37" t="n">
        <f aca="false">AO481/W481</f>
        <v>0.0202812552221746</v>
      </c>
      <c r="AV481" s="49" t="n">
        <f aca="false">AP481/W481</f>
        <v>1.84627299060286E-007</v>
      </c>
      <c r="AW481" s="39" t="n">
        <f aca="false">AK481*1000000</f>
        <v>757.064352367106</v>
      </c>
      <c r="AX481" s="40" t="n">
        <f aca="false">AL481*1000000</f>
        <v>4706.57917554142</v>
      </c>
      <c r="AY481" s="40" t="n">
        <f aca="false">AM481*1000000</f>
        <v>268.561873156102</v>
      </c>
      <c r="AZ481" s="40" t="n">
        <f aca="false">AN481*1000000</f>
        <v>2467.55271869791</v>
      </c>
      <c r="BA481" s="40" t="n">
        <f aca="false">AO481*1000000</f>
        <v>7402658.15609374</v>
      </c>
      <c r="BB481" s="41" t="n">
        <f aca="false">AP481*1000000</f>
        <v>67.3889641570042</v>
      </c>
      <c r="BC481" s="39" t="n">
        <f aca="false">AQ481*1000000</f>
        <v>2.07414891059481</v>
      </c>
      <c r="BD481" s="40" t="n">
        <f aca="false">AR481*1000000</f>
        <v>12.8947374672368</v>
      </c>
      <c r="BE481" s="40" t="n">
        <f aca="false">AS481*1000000</f>
        <v>0.735785953852333</v>
      </c>
      <c r="BF481" s="40" t="n">
        <f aca="false">AT481*1000000</f>
        <v>6.76041840739154</v>
      </c>
      <c r="BG481" s="40" t="n">
        <f aca="false">AU481*1000000</f>
        <v>20281.2552221746</v>
      </c>
      <c r="BH481" s="41" t="n">
        <f aca="false">AV481*1000000</f>
        <v>0.184627299060286</v>
      </c>
      <c r="BI481" s="0" t="n">
        <v>0.1</v>
      </c>
      <c r="BJ481" s="0" t="n">
        <f aca="false">R481*BI481</f>
        <v>385.555112296549</v>
      </c>
      <c r="BK481" s="0" t="n">
        <v>0.1</v>
      </c>
      <c r="BL481" s="0" t="n">
        <f aca="false">AI481*BK481</f>
        <v>860.838414634146</v>
      </c>
      <c r="BM481" s="45" t="n">
        <v>187.562005220738</v>
      </c>
      <c r="BN481" s="45" t="n">
        <v>1012.03746873145</v>
      </c>
      <c r="BO481" s="45" t="n">
        <v>69.5558973259153</v>
      </c>
      <c r="BP481" s="45" t="n">
        <v>256</v>
      </c>
      <c r="BQ481" s="45" t="n">
        <v>384000</v>
      </c>
      <c r="BR481" s="0" t="n">
        <f aca="false">AJ481*0.1</f>
        <v>1.0442E-009</v>
      </c>
      <c r="BS481" s="0" t="n">
        <f aca="false">((((BJ481/R481)^2)+((BM481/AD481)^2))^(1/2))*AK481</f>
        <v>0.000727106920280495</v>
      </c>
      <c r="BT481" s="0" t="n">
        <f aca="false">((((BJ481/R481)^2)+((BN481/AE481)^2))^(1/2))*AL481</f>
        <v>0.00393024526946817</v>
      </c>
      <c r="BU481" s="0" t="n">
        <f aca="false">((((BJ481/R481)^2)+((BO481/AF481)^2))^(1/2))*AM481</f>
        <v>0.000269517703234246</v>
      </c>
      <c r="BV481" s="0" t="n">
        <f aca="false">((((BJ481/R481)^2)+((BP481/AG481)^2))^(1/2))*AN481</f>
        <v>0.00101739804959715</v>
      </c>
      <c r="BW481" s="0" t="n">
        <f aca="false">((((BJ481/R481)^2)+((BQ481/AH481)^2))^(1/2))*AO481</f>
        <v>1.65528468512189</v>
      </c>
      <c r="BX481" s="46" t="n">
        <f aca="false">((((BL481/AI481)^2)+((BR481/AJ481)^2))^(1/2))*AP481</f>
        <v>9.53023870651098E-006</v>
      </c>
    </row>
    <row r="482" customFormat="false" ht="30" hidden="false" customHeight="true" outlineLevel="0" collapsed="false">
      <c r="A482" s="24" t="n">
        <v>4.59505555555556</v>
      </c>
      <c r="B482" s="24" t="n">
        <v>-74.0904166666667</v>
      </c>
      <c r="C482" s="47" t="n">
        <v>30</v>
      </c>
      <c r="D482" s="47" t="n">
        <v>23</v>
      </c>
      <c r="E482" s="47" t="n">
        <v>2293</v>
      </c>
      <c r="F482" s="27" t="s">
        <v>1311</v>
      </c>
      <c r="G482" s="28" t="s">
        <v>1312</v>
      </c>
      <c r="H482" s="27" t="s">
        <v>1313</v>
      </c>
      <c r="I482" s="28" t="s">
        <v>1287</v>
      </c>
      <c r="J482" s="28" t="s">
        <v>76</v>
      </c>
      <c r="K482" s="55"/>
      <c r="L482" s="55"/>
      <c r="M482" s="28" t="n">
        <v>2007</v>
      </c>
      <c r="N482" s="29" t="s">
        <v>67</v>
      </c>
      <c r="O482" s="29" t="s">
        <v>415</v>
      </c>
      <c r="P482" s="53" t="n">
        <v>0.01</v>
      </c>
      <c r="Q482" s="31" t="n">
        <v>4160</v>
      </c>
      <c r="R482" s="31" t="n">
        <v>4329.77282064034</v>
      </c>
      <c r="S482" s="29" t="s">
        <v>69</v>
      </c>
      <c r="T482" s="29"/>
      <c r="U482" s="29"/>
      <c r="V482" s="48" t="n">
        <f aca="false">IF(S482="m3_año",R482,IF(OR(O482="CG1",O482="CG3",O482="HG2"),T482,R482))</f>
        <v>4329.77282064034</v>
      </c>
      <c r="W482" s="28" t="n">
        <v>365</v>
      </c>
      <c r="X482" s="32"/>
      <c r="Y482" s="28"/>
      <c r="Z482" s="28" t="n">
        <v>8760</v>
      </c>
      <c r="AA482" s="32" t="s">
        <v>1314</v>
      </c>
      <c r="AB482" s="32" t="s">
        <v>311</v>
      </c>
      <c r="AC482" s="33" t="s">
        <v>72</v>
      </c>
      <c r="AD482" s="33" t="n">
        <f aca="false">VLOOKUP($O482,Parámetros!$B$4:$H$25,3,0)</f>
        <v>196.356974196937</v>
      </c>
      <c r="AE482" s="33" t="n">
        <f aca="false">VLOOKUP($O482,Parámetros!$B$4:$H$25,4,0)</f>
        <v>1220.72799074218</v>
      </c>
      <c r="AF482" s="33" t="n">
        <f aca="false">VLOOKUP($O482,Parámetros!$B$4:$H$25,5,0)</f>
        <v>0.1</v>
      </c>
      <c r="AG482" s="33" t="n">
        <f aca="false">VLOOKUP($O482,Parámetros!$B$4:$H$25,6,0)</f>
        <v>640</v>
      </c>
      <c r="AH482" s="33" t="n">
        <f aca="false">VLOOKUP($O482,Parámetros!$B$4:$H$25,7,0)</f>
        <v>1920000</v>
      </c>
      <c r="AI482" s="51" t="n">
        <v>4160</v>
      </c>
      <c r="AJ482" s="52" t="n">
        <v>8.8E-008</v>
      </c>
      <c r="AK482" s="34" t="n">
        <f aca="false">AD482*V482/1000000000</f>
        <v>0.000850181090021074</v>
      </c>
      <c r="AL482" s="34" t="n">
        <f aca="false">AE482*V482/1000000000</f>
        <v>0.00528547487571038</v>
      </c>
      <c r="AM482" s="34" t="n">
        <f aca="false">AF482*V482/1000000000</f>
        <v>4.32977282064034E-007</v>
      </c>
      <c r="AN482" s="34" t="n">
        <f aca="false">AG482*V482/1000000000</f>
        <v>0.00277105460520982</v>
      </c>
      <c r="AO482" s="34" t="n">
        <f aca="false">AH482*V482/1000000000</f>
        <v>8.31316381562945</v>
      </c>
      <c r="AP482" s="35" t="n">
        <f aca="false">AJ482*AI482*EXP(P482*4)</f>
        <v>0.000381020008216349</v>
      </c>
      <c r="AQ482" s="36" t="n">
        <f aca="false">AK482/W482</f>
        <v>2.32926326033171E-006</v>
      </c>
      <c r="AR482" s="37" t="n">
        <f aca="false">AL482/W482</f>
        <v>1.4480753084138E-005</v>
      </c>
      <c r="AS482" s="37" t="n">
        <f aca="false">AM482/W482</f>
        <v>1.18623912894256E-009</v>
      </c>
      <c r="AT482" s="37" t="n">
        <f aca="false">AN482/W482</f>
        <v>7.59193042523238E-006</v>
      </c>
      <c r="AU482" s="37" t="n">
        <f aca="false">AO482/W482</f>
        <v>0.0227757912756971</v>
      </c>
      <c r="AV482" s="49" t="n">
        <f aca="false">AP482/W482</f>
        <v>1.04389043346945E-006</v>
      </c>
      <c r="AW482" s="39" t="n">
        <f aca="false">AK482*1000000</f>
        <v>850.181090021074</v>
      </c>
      <c r="AX482" s="40" t="n">
        <f aca="false">AL482*1000000</f>
        <v>5285.47487571038</v>
      </c>
      <c r="AY482" s="40" t="n">
        <f aca="false">AM482*1000000</f>
        <v>0.432977282064034</v>
      </c>
      <c r="AZ482" s="40" t="n">
        <f aca="false">AN482*1000000</f>
        <v>2771.05460520982</v>
      </c>
      <c r="BA482" s="40" t="n">
        <f aca="false">AO482*1000000</f>
        <v>8313163.81562945</v>
      </c>
      <c r="BB482" s="41" t="n">
        <f aca="false">AP482*1000000</f>
        <v>381.02000821635</v>
      </c>
      <c r="BC482" s="39" t="n">
        <f aca="false">AQ482*1000000</f>
        <v>2.32926326033171</v>
      </c>
      <c r="BD482" s="40" t="n">
        <f aca="false">AR482*1000000</f>
        <v>14.480753084138</v>
      </c>
      <c r="BE482" s="40" t="n">
        <f aca="false">AS482*1000000</f>
        <v>0.00118623912894256</v>
      </c>
      <c r="BF482" s="40" t="n">
        <f aca="false">AT482*1000000</f>
        <v>7.59193042523238</v>
      </c>
      <c r="BG482" s="40" t="n">
        <f aca="false">AU482*1000000</f>
        <v>22775.7912756971</v>
      </c>
      <c r="BH482" s="41" t="n">
        <f aca="false">AV482*1000000</f>
        <v>1.04389043346945</v>
      </c>
      <c r="BI482" s="0" t="n">
        <v>0.1</v>
      </c>
      <c r="BJ482" s="0" t="n">
        <f aca="false">R482*BI482</f>
        <v>432.977282064034</v>
      </c>
      <c r="BK482" s="0" t="n">
        <v>0.1</v>
      </c>
      <c r="BL482" s="0" t="n">
        <f aca="false">AI482*BK482</f>
        <v>416</v>
      </c>
      <c r="BM482" s="45" t="n">
        <v>187.562005220738</v>
      </c>
      <c r="BN482" s="45" t="n">
        <v>1012.03746873145</v>
      </c>
      <c r="BO482" s="45" t="n">
        <v>0</v>
      </c>
      <c r="BP482" s="45" t="n">
        <v>256</v>
      </c>
      <c r="BQ482" s="45" t="n">
        <v>384000</v>
      </c>
      <c r="BR482" s="0" t="n">
        <f aca="false">AJ482*0.1</f>
        <v>8.8E-009</v>
      </c>
      <c r="BS482" s="0" t="n">
        <f aca="false">((((BJ482/R482)^2)+((BM482/AD482)^2))^(1/2))*AK482</f>
        <v>0.00081653897996003</v>
      </c>
      <c r="BT482" s="0" t="n">
        <f aca="false">((((BJ482/R482)^2)+((BN482/AE482)^2))^(1/2))*AL482</f>
        <v>0.00441365413230597</v>
      </c>
      <c r="BU482" s="0" t="n">
        <f aca="false">((((BJ482/R482)^2)+((BO482/AF482)^2))^(1/2))*AM482</f>
        <v>4.32977282064034E-008</v>
      </c>
      <c r="BV482" s="0" t="n">
        <f aca="false">((((BJ482/R482)^2)+((BP482/AG482)^2))^(1/2))*AN482</f>
        <v>0.00114253508316343</v>
      </c>
      <c r="BW482" s="0" t="n">
        <f aca="false">((((BJ482/R482)^2)+((BQ482/AH482)^2))^(1/2))*AO482</f>
        <v>1.8588799399839</v>
      </c>
      <c r="BX482" s="46" t="n">
        <f aca="false">((((BL482/AI482)^2)+((BR482/AJ482)^2))^(1/2))*AP482</f>
        <v>5.3884366315507E-005</v>
      </c>
    </row>
    <row r="483" customFormat="false" ht="30" hidden="false" customHeight="true" outlineLevel="0" collapsed="false">
      <c r="A483" s="24" t="n">
        <v>4.59794444444444</v>
      </c>
      <c r="B483" s="24" t="n">
        <v>-74.0939444444444</v>
      </c>
      <c r="C483" s="47" t="n">
        <v>30</v>
      </c>
      <c r="D483" s="47" t="n">
        <v>24</v>
      </c>
      <c r="E483" s="47" t="n">
        <v>2306</v>
      </c>
      <c r="F483" s="27" t="s">
        <v>1315</v>
      </c>
      <c r="G483" s="28" t="s">
        <v>1316</v>
      </c>
      <c r="H483" s="27" t="s">
        <v>1317</v>
      </c>
      <c r="I483" s="28" t="s">
        <v>1287</v>
      </c>
      <c r="J483" s="28" t="s">
        <v>65</v>
      </c>
      <c r="K483" s="28" t="n">
        <v>50</v>
      </c>
      <c r="L483" s="28"/>
      <c r="M483" s="28" t="n">
        <v>1981</v>
      </c>
      <c r="N483" s="29" t="s">
        <v>67</v>
      </c>
      <c r="O483" s="29" t="s">
        <v>68</v>
      </c>
      <c r="P483" s="56" t="n">
        <v>0.00426891489573758</v>
      </c>
      <c r="Q483" s="31" t="n">
        <v>12995.71</v>
      </c>
      <c r="R483" s="31" t="n">
        <v>13219.5257827671</v>
      </c>
      <c r="S483" s="29" t="s">
        <v>69</v>
      </c>
      <c r="T483" s="29"/>
      <c r="U483" s="29"/>
      <c r="V483" s="48" t="n">
        <f aca="false">IF(S483="m3_año",R483,IF(OR(O483="CG1",O483="CG3",O483="HG2"),T483,R483))</f>
        <v>13219.5257827671</v>
      </c>
      <c r="W483" s="28" t="n">
        <v>365</v>
      </c>
      <c r="X483" s="32"/>
      <c r="Y483" s="28"/>
      <c r="Z483" s="28" t="n">
        <v>8760</v>
      </c>
      <c r="AA483" s="32" t="s">
        <v>1260</v>
      </c>
      <c r="AB483" s="32" t="s">
        <v>311</v>
      </c>
      <c r="AC483" s="33" t="s">
        <v>72</v>
      </c>
      <c r="AD483" s="33" t="n">
        <f aca="false">VLOOKUP($O483,Parámetros!$B$4:$H$25,3,0)</f>
        <v>46.3856216091623</v>
      </c>
      <c r="AE483" s="33" t="n">
        <f aca="false">VLOOKUP($O483,Parámetros!$B$4:$H$25,4,0)</f>
        <v>1074.85364414012</v>
      </c>
      <c r="AF483" s="33" t="n">
        <f aca="false">VLOOKUP($O483,Parámetros!$B$4:$H$25,5,0)</f>
        <v>5.41099102083891</v>
      </c>
      <c r="AG483" s="33" t="n">
        <f aca="false">VLOOKUP($O483,Parámetros!$B$4:$H$25,6,0)</f>
        <v>1344</v>
      </c>
      <c r="AH483" s="33" t="n">
        <f aca="false">VLOOKUP($O483,Parámetros!$B$4:$H$25,7,0)</f>
        <v>1920000</v>
      </c>
      <c r="AI483" s="51" t="n">
        <v>12995.71</v>
      </c>
      <c r="AJ483" s="52" t="n">
        <v>8.8E-008</v>
      </c>
      <c r="AK483" s="34" t="n">
        <f aca="false">AD483*V483/1000000000</f>
        <v>0.000613195920812</v>
      </c>
      <c r="AL483" s="34" t="n">
        <f aca="false">AE483*V483/1000000000</f>
        <v>0.0142090554614115</v>
      </c>
      <c r="AM483" s="34" t="n">
        <f aca="false">AF483*V483/1000000000</f>
        <v>7.15307353103012E-005</v>
      </c>
      <c r="AN483" s="34" t="n">
        <f aca="false">AG483*V483/1000000000</f>
        <v>0.017767042652039</v>
      </c>
      <c r="AO483" s="34" t="n">
        <f aca="false">AH483*V483/1000000000</f>
        <v>25.3814895029128</v>
      </c>
      <c r="AP483" s="35" t="n">
        <f aca="false">AJ483*AI483*EXP(P483*4)</f>
        <v>0.0011633182688835</v>
      </c>
      <c r="AQ483" s="36" t="n">
        <f aca="false">AK483/W483</f>
        <v>1.67998882414247E-006</v>
      </c>
      <c r="AR483" s="37" t="n">
        <f aca="false">AL483/W483</f>
        <v>3.89289190723602E-005</v>
      </c>
      <c r="AS483" s="37" t="n">
        <f aca="false">AM483/W483</f>
        <v>1.95974617288497E-007</v>
      </c>
      <c r="AT483" s="37" t="n">
        <f aca="false">AN483/W483</f>
        <v>4.86768291836684E-005</v>
      </c>
      <c r="AU483" s="37" t="n">
        <f aca="false">AO483/W483</f>
        <v>0.0695383274052406</v>
      </c>
      <c r="AV483" s="49" t="n">
        <f aca="false">AP483/W483</f>
        <v>3.18717333940686E-006</v>
      </c>
      <c r="AW483" s="39" t="n">
        <f aca="false">AK483*1000000</f>
        <v>613.195920812</v>
      </c>
      <c r="AX483" s="40" t="n">
        <f aca="false">AL483*1000000</f>
        <v>14209.0554614115</v>
      </c>
      <c r="AY483" s="40" t="n">
        <f aca="false">AM483*1000000</f>
        <v>71.5307353103012</v>
      </c>
      <c r="AZ483" s="40" t="n">
        <f aca="false">AN483*1000000</f>
        <v>17767.042652039</v>
      </c>
      <c r="BA483" s="40" t="n">
        <f aca="false">AO483*1000000</f>
        <v>25381489.5029128</v>
      </c>
      <c r="BB483" s="41" t="n">
        <f aca="false">AP483*1000000</f>
        <v>1163.3182688835</v>
      </c>
      <c r="BC483" s="39" t="n">
        <f aca="false">AQ483*1000000</f>
        <v>1.67998882414247</v>
      </c>
      <c r="BD483" s="40" t="n">
        <f aca="false">AR483*1000000</f>
        <v>38.9289190723602</v>
      </c>
      <c r="BE483" s="40" t="n">
        <f aca="false">AS483*1000000</f>
        <v>0.195974617288497</v>
      </c>
      <c r="BF483" s="40" t="n">
        <f aca="false">AT483*1000000</f>
        <v>48.6768291836684</v>
      </c>
      <c r="BG483" s="40" t="n">
        <f aca="false">AU483*1000000</f>
        <v>69538.3274052406</v>
      </c>
      <c r="BH483" s="41" t="n">
        <f aca="false">AV483*1000000</f>
        <v>3.18717333940686</v>
      </c>
      <c r="BI483" s="0" t="n">
        <v>0.1</v>
      </c>
      <c r="BJ483" s="0" t="n">
        <f aca="false">R483*BI483</f>
        <v>1321.95257827671</v>
      </c>
      <c r="BK483" s="0" t="n">
        <v>0.1</v>
      </c>
      <c r="BL483" s="0" t="n">
        <f aca="false">AI483*BK483</f>
        <v>1299.571</v>
      </c>
      <c r="BM483" s="45" t="n">
        <v>17.6498016718255</v>
      </c>
      <c r="BN483" s="45" t="n">
        <v>910.91550745518</v>
      </c>
      <c r="BO483" s="45" t="n">
        <v>5.31099102083891</v>
      </c>
      <c r="BP483" s="45" t="n">
        <v>537.6</v>
      </c>
      <c r="BQ483" s="45" t="n">
        <v>384000</v>
      </c>
      <c r="BR483" s="0" t="n">
        <f aca="false">AJ483*0.1</f>
        <v>8.8E-009</v>
      </c>
      <c r="BS483" s="0" t="n">
        <f aca="false">((((BJ483/R483)^2)+((BM483/AD483)^2))^(1/2))*AK483</f>
        <v>0.000241245211169358</v>
      </c>
      <c r="BT483" s="0" t="n">
        <f aca="false">((((BJ483/R483)^2)+((BN483/AE483)^2))^(1/2))*AL483</f>
        <v>0.0121254125965345</v>
      </c>
      <c r="BU483" s="0" t="n">
        <f aca="false">((((BJ483/R483)^2)+((BO483/AF483)^2))^(1/2))*AM483</f>
        <v>7.0572229904212E-005</v>
      </c>
      <c r="BV483" s="0" t="n">
        <f aca="false">((((BJ483/R483)^2)+((BP483/AG483)^2))^(1/2))*AN483</f>
        <v>0.00732553935092108</v>
      </c>
      <c r="BW483" s="0" t="n">
        <f aca="false">((((BJ483/R483)^2)+((BQ483/AH483)^2))^(1/2))*AO483</f>
        <v>5.67547358987104</v>
      </c>
      <c r="BX483" s="46" t="n">
        <f aca="false">((((BL483/AI483)^2)+((BR483/AJ483)^2))^(1/2))*AP483</f>
        <v>0.000164518047321144</v>
      </c>
    </row>
    <row r="484" customFormat="false" ht="15" hidden="false" customHeight="true" outlineLevel="0" collapsed="false">
      <c r="A484" s="24" t="n">
        <v>4.60282175616443</v>
      </c>
      <c r="B484" s="24" t="n">
        <v>-74.093846652264</v>
      </c>
      <c r="C484" s="47" t="n">
        <v>30</v>
      </c>
      <c r="D484" s="47" t="n">
        <v>24</v>
      </c>
      <c r="E484" s="47" t="n">
        <v>2306</v>
      </c>
      <c r="F484" s="27" t="s">
        <v>1318</v>
      </c>
      <c r="G484" s="28" t="s">
        <v>1319</v>
      </c>
      <c r="H484" s="27" t="s">
        <v>1320</v>
      </c>
      <c r="I484" s="28" t="s">
        <v>1287</v>
      </c>
      <c r="J484" s="28" t="s">
        <v>76</v>
      </c>
      <c r="K484" s="55"/>
      <c r="L484" s="55"/>
      <c r="M484" s="28" t="n">
        <v>2002</v>
      </c>
      <c r="N484" s="29" t="s">
        <v>124</v>
      </c>
      <c r="O484" s="29" t="s">
        <v>645</v>
      </c>
      <c r="P484" s="50" t="n">
        <v>0.0119278052318739</v>
      </c>
      <c r="Q484" s="31" t="n">
        <v>0.738161032668357</v>
      </c>
      <c r="R484" s="31" t="n">
        <v>0.774233279725165</v>
      </c>
      <c r="S484" s="4" t="s">
        <v>69</v>
      </c>
      <c r="T484" s="4"/>
      <c r="U484" s="4"/>
      <c r="V484" s="48" t="n">
        <f aca="false">IF(S484="m3_año",R484,IF(OR(O484="CG1",O484="CG3",O484="HG2"),T484,R484))</f>
        <v>0.774233279725165</v>
      </c>
      <c r="W484" s="28" t="n">
        <v>365</v>
      </c>
      <c r="X484" s="32"/>
      <c r="Y484" s="28"/>
      <c r="Z484" s="28" t="n">
        <v>8760</v>
      </c>
      <c r="AA484" s="32" t="s">
        <v>1321</v>
      </c>
      <c r="AB484" s="32" t="s">
        <v>311</v>
      </c>
      <c r="AC484" s="33" t="s">
        <v>72</v>
      </c>
      <c r="AD484" s="33" t="n">
        <f aca="false">VLOOKUP($O484,Parámetros!$B$4:$H$25,3,0)</f>
        <v>476000</v>
      </c>
      <c r="AE484" s="33" t="n">
        <f aca="false">VLOOKUP($O484,Parámetros!$B$4:$H$25,4,0)</f>
        <v>2142000</v>
      </c>
      <c r="AF484" s="33" t="n">
        <f aca="false">VLOOKUP($O484,Parámetros!$B$4:$H$25,5,0)</f>
        <v>1704000</v>
      </c>
      <c r="AG484" s="33" t="n">
        <f aca="false">VLOOKUP($O484,Parámetros!$B$4:$H$25,6,0)</f>
        <v>595000</v>
      </c>
      <c r="AH484" s="33" t="n">
        <f aca="false">VLOOKUP($O484,Parámetros!$B$4:$H$25,7,0)</f>
        <v>2676000000</v>
      </c>
      <c r="AI484" s="51" t="n">
        <v>0.738161032668357</v>
      </c>
      <c r="AJ484" s="2" t="n">
        <v>0.0912</v>
      </c>
      <c r="AK484" s="34" t="n">
        <f aca="false">AD484*V484/1000000000</f>
        <v>0.000368535041149179</v>
      </c>
      <c r="AL484" s="34" t="n">
        <f aca="false">AE484*V484/1000000000</f>
        <v>0.0016584076851713</v>
      </c>
      <c r="AM484" s="34" t="n">
        <f aca="false">AF484*V484/1000000000</f>
        <v>0.00131929350865168</v>
      </c>
      <c r="AN484" s="34" t="n">
        <f aca="false">AG484*V484/1000000000</f>
        <v>0.000460668801436473</v>
      </c>
      <c r="AO484" s="34" t="n">
        <f aca="false">AH484*V484/1000000000</f>
        <v>2.07184825654454</v>
      </c>
      <c r="AP484" s="35" t="n">
        <f aca="false">AJ484*AI484*EXP(P484*4)</f>
        <v>0.070610075110935</v>
      </c>
      <c r="AQ484" s="36" t="n">
        <f aca="false">AK484/W484</f>
        <v>1.00968504424433E-006</v>
      </c>
      <c r="AR484" s="37" t="n">
        <f aca="false">AL484/W484</f>
        <v>4.54358269909946E-006</v>
      </c>
      <c r="AS484" s="37" t="n">
        <f aca="false">AM484/W484</f>
        <v>3.61450276342926E-006</v>
      </c>
      <c r="AT484" s="37" t="n">
        <f aca="false">AN484/W484</f>
        <v>1.26210630530541E-006</v>
      </c>
      <c r="AU484" s="37" t="n">
        <f aca="false">AO484/W484</f>
        <v>0.00567629659327272</v>
      </c>
      <c r="AV484" s="49" t="n">
        <f aca="false">AP484/W484</f>
        <v>0.000193452260577904</v>
      </c>
      <c r="AW484" s="39" t="n">
        <f aca="false">AK484*1000000</f>
        <v>368.535041149179</v>
      </c>
      <c r="AX484" s="40" t="n">
        <f aca="false">AL484*1000000</f>
        <v>1658.4076851713</v>
      </c>
      <c r="AY484" s="40" t="n">
        <f aca="false">AM484*1000000</f>
        <v>1319.29350865168</v>
      </c>
      <c r="AZ484" s="40" t="n">
        <f aca="false">AN484*1000000</f>
        <v>460.668801436473</v>
      </c>
      <c r="BA484" s="40" t="n">
        <f aca="false">AO484*1000000</f>
        <v>2071848.25654454</v>
      </c>
      <c r="BB484" s="41" t="n">
        <f aca="false">AP484*1000000</f>
        <v>70610.075110935</v>
      </c>
      <c r="BC484" s="39" t="n">
        <f aca="false">AQ484*1000000</f>
        <v>1.00968504424433</v>
      </c>
      <c r="BD484" s="40" t="n">
        <f aca="false">AR484*1000000</f>
        <v>4.54358269909946</v>
      </c>
      <c r="BE484" s="40" t="n">
        <f aca="false">AS484*1000000</f>
        <v>3.61450276342926</v>
      </c>
      <c r="BF484" s="40" t="n">
        <f aca="false">AT484*1000000</f>
        <v>1.26210630530541</v>
      </c>
      <c r="BG484" s="40" t="n">
        <f aca="false">AU484*1000000</f>
        <v>5676.29659327272</v>
      </c>
      <c r="BH484" s="41" t="n">
        <f aca="false">AV484*1000000</f>
        <v>193.452260577904</v>
      </c>
      <c r="BI484" s="0" t="n">
        <v>0.1</v>
      </c>
      <c r="BJ484" s="0" t="n">
        <f aca="false">R484*BI484</f>
        <v>0.0774233279725165</v>
      </c>
      <c r="BK484" s="0" t="n">
        <v>0.1</v>
      </c>
      <c r="BL484" s="0" t="n">
        <f aca="false">AI484*BK484</f>
        <v>0.0738161032668357</v>
      </c>
      <c r="BM484" s="45" t="n">
        <v>190400</v>
      </c>
      <c r="BN484" s="45" t="n">
        <v>428400</v>
      </c>
      <c r="BO484" s="45" t="n">
        <v>340800</v>
      </c>
      <c r="BP484" s="45" t="n">
        <v>119000</v>
      </c>
      <c r="BQ484" s="45" t="n">
        <v>1070400000</v>
      </c>
      <c r="BR484" s="0" t="n">
        <f aca="false">AJ484*0.1</f>
        <v>0.00912</v>
      </c>
      <c r="BS484" s="0" t="n">
        <f aca="false">((((BJ484/R484)^2)+((BM484/AD484)^2))^(1/2))*AK484</f>
        <v>0.000151950890139941</v>
      </c>
      <c r="BT484" s="0" t="n">
        <f aca="false">((((BJ484/R484)^2)+((BN484/AE484)^2))^(1/2))*AL484</f>
        <v>0.00037083123184511</v>
      </c>
      <c r="BU484" s="0" t="n">
        <f aca="false">((((BJ484/R484)^2)+((BO484/AF484)^2))^(1/2))*AM484</f>
        <v>0.000295002996761937</v>
      </c>
      <c r="BV484" s="0" t="n">
        <f aca="false">((((BJ484/R484)^2)+((BP484/AG484)^2))^(1/2))*AN484</f>
        <v>0.000103008675512531</v>
      </c>
      <c r="BW484" s="0" t="n">
        <f aca="false">((((BJ484/R484)^2)+((BQ484/AH484)^2))^(1/2))*AO484</f>
        <v>0.854244920198494</v>
      </c>
      <c r="BX484" s="46" t="n">
        <f aca="false">((((BL484/AI484)^2)+((BR484/AJ484)^2))^(1/2))*AP484</f>
        <v>0.00998577258620673</v>
      </c>
    </row>
    <row r="485" customFormat="false" ht="30" hidden="false" customHeight="true" outlineLevel="0" collapsed="false">
      <c r="A485" s="24" t="n">
        <v>4.59945833333333</v>
      </c>
      <c r="B485" s="24" t="n">
        <v>-74.0928888888889</v>
      </c>
      <c r="C485" s="47" t="n">
        <v>30</v>
      </c>
      <c r="D485" s="47" t="n">
        <v>24</v>
      </c>
      <c r="E485" s="47" t="n">
        <v>2306</v>
      </c>
      <c r="F485" s="27" t="s">
        <v>1322</v>
      </c>
      <c r="G485" s="28" t="s">
        <v>1316</v>
      </c>
      <c r="H485" s="27" t="s">
        <v>1323</v>
      </c>
      <c r="I485" s="28" t="s">
        <v>1287</v>
      </c>
      <c r="J485" s="28" t="s">
        <v>65</v>
      </c>
      <c r="K485" s="28" t="n">
        <v>30</v>
      </c>
      <c r="L485" s="28"/>
      <c r="M485" s="28" t="n">
        <v>2005</v>
      </c>
      <c r="N485" s="29" t="s">
        <v>67</v>
      </c>
      <c r="O485" s="29" t="s">
        <v>68</v>
      </c>
      <c r="P485" s="56" t="n">
        <v>0.00426891489573758</v>
      </c>
      <c r="Q485" s="31" t="n">
        <v>65280</v>
      </c>
      <c r="R485" s="31" t="n">
        <v>66404.2705707526</v>
      </c>
      <c r="S485" s="29" t="s">
        <v>69</v>
      </c>
      <c r="T485" s="29"/>
      <c r="U485" s="29"/>
      <c r="V485" s="48" t="n">
        <f aca="false">IF(S485="m3_año",R485,IF(OR(O485="CG1",O485="CG3",O485="HG2"),T485,R485))</f>
        <v>66404.2705707526</v>
      </c>
      <c r="W485" s="28" t="n">
        <v>365</v>
      </c>
      <c r="X485" s="32"/>
      <c r="Y485" s="28"/>
      <c r="Z485" s="28" t="n">
        <v>8760</v>
      </c>
      <c r="AA485" s="32" t="s">
        <v>1324</v>
      </c>
      <c r="AB485" s="32" t="s">
        <v>311</v>
      </c>
      <c r="AC485" s="33" t="s">
        <v>72</v>
      </c>
      <c r="AD485" s="33" t="n">
        <f aca="false">VLOOKUP($O485,Parámetros!$B$4:$H$25,3,0)</f>
        <v>46.3856216091623</v>
      </c>
      <c r="AE485" s="33" t="n">
        <f aca="false">VLOOKUP($O485,Parámetros!$B$4:$H$25,4,0)</f>
        <v>1074.85364414012</v>
      </c>
      <c r="AF485" s="33" t="n">
        <f aca="false">VLOOKUP($O485,Parámetros!$B$4:$H$25,5,0)</f>
        <v>5.41099102083891</v>
      </c>
      <c r="AG485" s="33" t="n">
        <f aca="false">VLOOKUP($O485,Parámetros!$B$4:$H$25,6,0)</f>
        <v>1344</v>
      </c>
      <c r="AH485" s="33" t="n">
        <f aca="false">VLOOKUP($O485,Parámetros!$B$4:$H$25,7,0)</f>
        <v>1920000</v>
      </c>
      <c r="AI485" s="51" t="n">
        <v>65280</v>
      </c>
      <c r="AJ485" s="52" t="n">
        <v>8.8E-008</v>
      </c>
      <c r="AK485" s="34" t="n">
        <f aca="false">AD485*V485/1000000000</f>
        <v>0.00308020336792736</v>
      </c>
      <c r="AL485" s="34" t="n">
        <f aca="false">AE485*V485/1000000000</f>
        <v>0.07137487220944</v>
      </c>
      <c r="AM485" s="34" t="n">
        <f aca="false">AF485*V485/1000000000</f>
        <v>0.0003593129118037</v>
      </c>
      <c r="AN485" s="34" t="n">
        <f aca="false">AG485*V485/1000000000</f>
        <v>0.0892473396470915</v>
      </c>
      <c r="AO485" s="34" t="n">
        <f aca="false">AH485*V485/1000000000</f>
        <v>127.496199495845</v>
      </c>
      <c r="AP485" s="35" t="n">
        <f aca="false">AJ485*AI485*EXP(P485*4)</f>
        <v>0.00584357581022623</v>
      </c>
      <c r="AQ485" s="36" t="n">
        <f aca="false">AK485/W485</f>
        <v>8.43891333678729E-006</v>
      </c>
      <c r="AR485" s="37" t="n">
        <f aca="false">AL485/W485</f>
        <v>0.000195547595094356</v>
      </c>
      <c r="AS485" s="37" t="n">
        <f aca="false">AM485/W485</f>
        <v>9.84418936448493E-007</v>
      </c>
      <c r="AT485" s="37" t="n">
        <f aca="false">AN485/W485</f>
        <v>0.0002445132593071</v>
      </c>
      <c r="AU485" s="37" t="n">
        <f aca="false">AO485/W485</f>
        <v>0.349304656153</v>
      </c>
      <c r="AV485" s="49" t="n">
        <f aca="false">AP485/W485</f>
        <v>1.60097967403458E-005</v>
      </c>
      <c r="AW485" s="39" t="n">
        <f aca="false">AK485*1000000</f>
        <v>3080.20336792736</v>
      </c>
      <c r="AX485" s="40" t="n">
        <f aca="false">AL485*1000000</f>
        <v>71374.87220944</v>
      </c>
      <c r="AY485" s="40" t="n">
        <f aca="false">AM485*1000000</f>
        <v>359.3129118037</v>
      </c>
      <c r="AZ485" s="40" t="n">
        <f aca="false">AN485*1000000</f>
        <v>89247.3396470915</v>
      </c>
      <c r="BA485" s="40" t="n">
        <f aca="false">AO485*1000000</f>
        <v>127496199.495845</v>
      </c>
      <c r="BB485" s="41" t="n">
        <f aca="false">AP485*1000000</f>
        <v>5843.57581022623</v>
      </c>
      <c r="BC485" s="39" t="n">
        <f aca="false">AQ485*1000000</f>
        <v>8.43891333678729</v>
      </c>
      <c r="BD485" s="40" t="n">
        <f aca="false">AR485*1000000</f>
        <v>195.547595094356</v>
      </c>
      <c r="BE485" s="40" t="n">
        <f aca="false">AS485*1000000</f>
        <v>0.984418936448493</v>
      </c>
      <c r="BF485" s="40" t="n">
        <f aca="false">AT485*1000000</f>
        <v>244.5132593071</v>
      </c>
      <c r="BG485" s="40" t="n">
        <f aca="false">AU485*1000000</f>
        <v>349304.656153</v>
      </c>
      <c r="BH485" s="41" t="n">
        <f aca="false">AV485*1000000</f>
        <v>16.0097967403458</v>
      </c>
      <c r="BI485" s="0" t="n">
        <v>0.1</v>
      </c>
      <c r="BJ485" s="0" t="n">
        <f aca="false">R485*BI485</f>
        <v>6640.42705707526</v>
      </c>
      <c r="BK485" s="0" t="n">
        <v>0.1</v>
      </c>
      <c r="BL485" s="0" t="n">
        <f aca="false">AI485*BK485</f>
        <v>6528</v>
      </c>
      <c r="BM485" s="45" t="n">
        <v>17.6498016718255</v>
      </c>
      <c r="BN485" s="45" t="n">
        <v>910.91550745518</v>
      </c>
      <c r="BO485" s="45" t="n">
        <v>5.31099102083891</v>
      </c>
      <c r="BP485" s="45" t="n">
        <v>537.6</v>
      </c>
      <c r="BQ485" s="45" t="n">
        <v>384000</v>
      </c>
      <c r="BR485" s="0" t="n">
        <f aca="false">AJ485*0.1</f>
        <v>8.8E-009</v>
      </c>
      <c r="BS485" s="0" t="n">
        <f aca="false">((((BJ485/R485)^2)+((BM485/AD485)^2))^(1/2))*AK485</f>
        <v>0.00121182200781148</v>
      </c>
      <c r="BT485" s="0" t="n">
        <f aca="false">((((BJ485/R485)^2)+((BN485/AE485)^2))^(1/2))*AL485</f>
        <v>0.0609083254629238</v>
      </c>
      <c r="BU485" s="0" t="n">
        <f aca="false">((((BJ485/R485)^2)+((BO485/AF485)^2))^(1/2))*AM485</f>
        <v>0.000354498151170421</v>
      </c>
      <c r="BV485" s="0" t="n">
        <f aca="false">((((BJ485/R485)^2)+((BP485/AG485)^2))^(1/2))*AN485</f>
        <v>0.0367976208170333</v>
      </c>
      <c r="BW485" s="0" t="n">
        <f aca="false">((((BJ485/R485)^2)+((BQ485/AH485)^2))^(1/2))*AO485</f>
        <v>28.5090168945584</v>
      </c>
      <c r="BX485" s="46" t="n">
        <f aca="false">((((BL485/AI485)^2)+((BR485/AJ485)^2))^(1/2))*AP485</f>
        <v>0.000826406416357729</v>
      </c>
    </row>
    <row r="486" customFormat="false" ht="30" hidden="false" customHeight="true" outlineLevel="0" collapsed="false">
      <c r="A486" s="24" t="n">
        <v>4.59513494526084</v>
      </c>
      <c r="B486" s="24" t="n">
        <v>-74.0958231408339</v>
      </c>
      <c r="C486" s="47" t="n">
        <v>29</v>
      </c>
      <c r="D486" s="47" t="n">
        <v>23</v>
      </c>
      <c r="E486" s="47" t="n">
        <v>2292</v>
      </c>
      <c r="F486" s="27" t="s">
        <v>1325</v>
      </c>
      <c r="G486" s="28" t="s">
        <v>1326</v>
      </c>
      <c r="H486" s="27" t="s">
        <v>1327</v>
      </c>
      <c r="I486" s="28" t="s">
        <v>1287</v>
      </c>
      <c r="J486" s="28" t="s">
        <v>76</v>
      </c>
      <c r="K486" s="55"/>
      <c r="L486" s="55"/>
      <c r="M486" s="28" t="n">
        <v>1985</v>
      </c>
      <c r="N486" s="29" t="s">
        <v>67</v>
      </c>
      <c r="O486" s="29" t="s">
        <v>145</v>
      </c>
      <c r="P486" s="56" t="n">
        <v>0.00426891489573758</v>
      </c>
      <c r="Q486" s="31" t="n">
        <v>3158.66666666667</v>
      </c>
      <c r="R486" s="31" t="n">
        <v>3213.06611483074</v>
      </c>
      <c r="S486" s="29" t="s">
        <v>69</v>
      </c>
      <c r="T486" s="29"/>
      <c r="U486" s="29"/>
      <c r="V486" s="48" t="n">
        <f aca="false">IF(S486="m3_año",R486,IF(OR(O486="CG1",O486="CG3",O486="HG2"),T486,R486))</f>
        <v>3213.06611483074</v>
      </c>
      <c r="W486" s="28" t="n">
        <v>365</v>
      </c>
      <c r="X486" s="32" t="s">
        <v>98</v>
      </c>
      <c r="Y486" s="28"/>
      <c r="Z486" s="28" t="n">
        <v>2920</v>
      </c>
      <c r="AA486" s="32" t="s">
        <v>1328</v>
      </c>
      <c r="AB486" s="32" t="s">
        <v>311</v>
      </c>
      <c r="AC486" s="33" t="s">
        <v>72</v>
      </c>
      <c r="AD486" s="33" t="n">
        <f aca="false">VLOOKUP($O486,Parámetros!$B$4:$H$25,3,0)</f>
        <v>196.356974196937</v>
      </c>
      <c r="AE486" s="33" t="n">
        <f aca="false">VLOOKUP($O486,Parámetros!$B$4:$H$25,4,0)</f>
        <v>1220.72799074218</v>
      </c>
      <c r="AF486" s="33" t="n">
        <f aca="false">VLOOKUP($O486,Parámetros!$B$4:$H$25,5,0)</f>
        <v>69.6558973259153</v>
      </c>
      <c r="AG486" s="33" t="n">
        <f aca="false">VLOOKUP($O486,Parámetros!$B$4:$H$25,6,0)</f>
        <v>640</v>
      </c>
      <c r="AH486" s="33" t="n">
        <f aca="false">VLOOKUP($O486,Parámetros!$B$4:$H$25,7,0)</f>
        <v>1920000</v>
      </c>
      <c r="AI486" s="51" t="n">
        <v>3158.66666666667</v>
      </c>
      <c r="AJ486" s="52" t="n">
        <v>8.8E-008</v>
      </c>
      <c r="AK486" s="34" t="n">
        <f aca="false">AD486*V486/1000000000</f>
        <v>0.000630907940202872</v>
      </c>
      <c r="AL486" s="34" t="n">
        <f aca="false">AE486*V486/1000000000</f>
        <v>0.00392227974247911</v>
      </c>
      <c r="AM486" s="34" t="n">
        <f aca="false">AF486*V486/1000000000</f>
        <v>0.000223809003396028</v>
      </c>
      <c r="AN486" s="34" t="n">
        <f aca="false">AG486*V486/1000000000</f>
        <v>0.00205636231349167</v>
      </c>
      <c r="AO486" s="34" t="n">
        <f aca="false">AH486*V486/1000000000</f>
        <v>6.16908694047502</v>
      </c>
      <c r="AP486" s="35" t="n">
        <f aca="false">AJ486*AI486*EXP(P486*4)</f>
        <v>0.000282749818105105</v>
      </c>
      <c r="AQ486" s="36" t="n">
        <f aca="false">AK486/W486</f>
        <v>1.7285149046654E-006</v>
      </c>
      <c r="AR486" s="37" t="n">
        <f aca="false">AL486/W486</f>
        <v>1.0745971897203E-005</v>
      </c>
      <c r="AS486" s="37" t="n">
        <f aca="false">AM486/W486</f>
        <v>6.13175351769939E-007</v>
      </c>
      <c r="AT486" s="37" t="n">
        <f aca="false">AN486/W486</f>
        <v>5.63386935203198E-006</v>
      </c>
      <c r="AU486" s="37" t="n">
        <f aca="false">AO486/W486</f>
        <v>0.0169016080560959</v>
      </c>
      <c r="AV486" s="49" t="n">
        <f aca="false">AP486/W486</f>
        <v>7.74657035904398E-007</v>
      </c>
      <c r="AW486" s="39" t="n">
        <f aca="false">AK486*1000000</f>
        <v>630.907940202872</v>
      </c>
      <c r="AX486" s="40" t="n">
        <f aca="false">AL486*1000000</f>
        <v>3922.27974247911</v>
      </c>
      <c r="AY486" s="40" t="n">
        <f aca="false">AM486*1000000</f>
        <v>223.809003396028</v>
      </c>
      <c r="AZ486" s="40" t="n">
        <f aca="false">AN486*1000000</f>
        <v>2056.36231349167</v>
      </c>
      <c r="BA486" s="40" t="n">
        <f aca="false">AO486*1000000</f>
        <v>6169086.94047502</v>
      </c>
      <c r="BB486" s="41" t="n">
        <f aca="false">AP486*1000000</f>
        <v>282.749818105105</v>
      </c>
      <c r="BC486" s="39" t="n">
        <f aca="false">AQ486*1000000</f>
        <v>1.7285149046654</v>
      </c>
      <c r="BD486" s="40" t="n">
        <f aca="false">AR486*1000000</f>
        <v>10.745971897203</v>
      </c>
      <c r="BE486" s="40" t="n">
        <f aca="false">AS486*1000000</f>
        <v>0.613175351769939</v>
      </c>
      <c r="BF486" s="40" t="n">
        <f aca="false">AT486*1000000</f>
        <v>5.63386935203198</v>
      </c>
      <c r="BG486" s="40" t="n">
        <f aca="false">AU486*1000000</f>
        <v>16901.6080560959</v>
      </c>
      <c r="BH486" s="41" t="n">
        <f aca="false">AV486*1000000</f>
        <v>0.774657035904398</v>
      </c>
      <c r="BI486" s="0" t="n">
        <v>0.1</v>
      </c>
      <c r="BJ486" s="0" t="n">
        <f aca="false">R486*BI486</f>
        <v>321.306611483074</v>
      </c>
      <c r="BK486" s="0" t="n">
        <v>0.1</v>
      </c>
      <c r="BL486" s="0" t="n">
        <f aca="false">AI486*BK486</f>
        <v>315.866666666667</v>
      </c>
      <c r="BM486" s="45" t="n">
        <v>187.562005220738</v>
      </c>
      <c r="BN486" s="45" t="n">
        <v>1012.03746873145</v>
      </c>
      <c r="BO486" s="45" t="n">
        <v>69.5558973259153</v>
      </c>
      <c r="BP486" s="45" t="n">
        <v>256</v>
      </c>
      <c r="BQ486" s="45" t="n">
        <v>384000</v>
      </c>
      <c r="BR486" s="0" t="n">
        <f aca="false">AJ486*0.1</f>
        <v>8.8E-009</v>
      </c>
      <c r="BS486" s="0" t="n">
        <f aca="false">((((BJ486/R486)^2)+((BM486/AD486)^2))^(1/2))*AK486</f>
        <v>0.000605942583278543</v>
      </c>
      <c r="BT486" s="0" t="n">
        <f aca="false">((((BJ486/R486)^2)+((BN486/AE486)^2))^(1/2))*AL486</f>
        <v>0.00327531330685328</v>
      </c>
      <c r="BU486" s="0" t="n">
        <f aca="false">((((BJ486/R486)^2)+((BO486/AF486)^2))^(1/2))*AM486</f>
        <v>0.000224605554949275</v>
      </c>
      <c r="BV486" s="0" t="n">
        <f aca="false">((((BJ486/R486)^2)+((BP486/AG486)^2))^(1/2))*AN486</f>
        <v>0.000847859902306567</v>
      </c>
      <c r="BW486" s="0" t="n">
        <f aca="false">((((BJ486/R486)^2)+((BQ486/AH486)^2))^(1/2))*AO486</f>
        <v>1.37944977580083</v>
      </c>
      <c r="BX486" s="46" t="n">
        <f aca="false">((((BL486/AI486)^2)+((BR486/AJ486)^2))^(1/2))*AP486</f>
        <v>3.99868627522766E-005</v>
      </c>
    </row>
    <row r="487" customFormat="false" ht="30" hidden="false" customHeight="true" outlineLevel="0" collapsed="false">
      <c r="A487" s="24" t="n">
        <v>4.59513494526084</v>
      </c>
      <c r="B487" s="24" t="n">
        <v>-74.0958231408339</v>
      </c>
      <c r="C487" s="47" t="n">
        <v>29</v>
      </c>
      <c r="D487" s="47" t="n">
        <v>23</v>
      </c>
      <c r="E487" s="47" t="n">
        <v>2292</v>
      </c>
      <c r="F487" s="27" t="s">
        <v>1325</v>
      </c>
      <c r="G487" s="28" t="s">
        <v>1326</v>
      </c>
      <c r="H487" s="27" t="s">
        <v>1327</v>
      </c>
      <c r="I487" s="28" t="s">
        <v>1287</v>
      </c>
      <c r="J487" s="28" t="s">
        <v>76</v>
      </c>
      <c r="K487" s="55"/>
      <c r="L487" s="55"/>
      <c r="M487" s="28" t="n">
        <v>1995</v>
      </c>
      <c r="N487" s="29" t="s">
        <v>67</v>
      </c>
      <c r="O487" s="29" t="s">
        <v>142</v>
      </c>
      <c r="P487" s="50" t="n">
        <v>0.0119278052318739</v>
      </c>
      <c r="Q487" s="31" t="n">
        <v>1579.33333333333</v>
      </c>
      <c r="R487" s="31" t="n">
        <v>1656.51175330372</v>
      </c>
      <c r="S487" s="29" t="s">
        <v>69</v>
      </c>
      <c r="T487" s="29"/>
      <c r="U487" s="29"/>
      <c r="V487" s="48" t="n">
        <f aca="false">IF(S487="m3_año",R487,IF(OR(O487="CG1",O487="CG3",O487="HG2"),T487,R487))</f>
        <v>1656.51175330372</v>
      </c>
      <c r="W487" s="28" t="n">
        <v>365</v>
      </c>
      <c r="X487" s="32" t="s">
        <v>98</v>
      </c>
      <c r="Y487" s="28"/>
      <c r="Z487" s="28" t="n">
        <v>2920</v>
      </c>
      <c r="AA487" s="32" t="s">
        <v>1328</v>
      </c>
      <c r="AB487" s="32" t="s">
        <v>311</v>
      </c>
      <c r="AC487" s="33" t="s">
        <v>72</v>
      </c>
      <c r="AD487" s="33" t="n">
        <f aca="false">VLOOKUP($O487,Parámetros!$B$4:$H$25,3,0)</f>
        <v>30.4</v>
      </c>
      <c r="AE487" s="33" t="n">
        <f aca="false">VLOOKUP($O487,Parámetros!$B$4:$H$25,4,0)</f>
        <v>1504</v>
      </c>
      <c r="AF487" s="33" t="n">
        <f aca="false">VLOOKUP($O487,Parámetros!$B$4:$H$25,5,0)</f>
        <v>9.6</v>
      </c>
      <c r="AG487" s="33" t="n">
        <f aca="false">VLOOKUP($O487,Parámetros!$B$4:$H$25,6,0)</f>
        <v>640</v>
      </c>
      <c r="AH487" s="33" t="n">
        <f aca="false">VLOOKUP($O487,Parámetros!$B$4:$H$25,7,0)</f>
        <v>1920000</v>
      </c>
      <c r="AI487" s="51" t="n">
        <v>1579.33333333333</v>
      </c>
      <c r="AJ487" s="52" t="n">
        <v>8.8E-008</v>
      </c>
      <c r="AK487" s="34" t="n">
        <f aca="false">AD487*V487/1000000000</f>
        <v>5.03579573004331E-005</v>
      </c>
      <c r="AL487" s="34" t="n">
        <f aca="false">AE487*V487/1000000000</f>
        <v>0.00249139367696879</v>
      </c>
      <c r="AM487" s="34" t="n">
        <f aca="false">AF487*V487/1000000000</f>
        <v>1.59025128317157E-005</v>
      </c>
      <c r="AN487" s="34" t="n">
        <f aca="false">AG487*V487/1000000000</f>
        <v>0.00106016752211438</v>
      </c>
      <c r="AO487" s="34" t="n">
        <f aca="false">AH487*V487/1000000000</f>
        <v>3.18050256634314</v>
      </c>
      <c r="AP487" s="35" t="n">
        <f aca="false">AJ487*AI487*EXP(P487*4)</f>
        <v>0.000145773034290727</v>
      </c>
      <c r="AQ487" s="36" t="n">
        <f aca="false">AK487/W487</f>
        <v>1.37967006302556E-007</v>
      </c>
      <c r="AR487" s="37" t="n">
        <f aca="false">AL487/W487</f>
        <v>6.82573610128437E-006</v>
      </c>
      <c r="AS487" s="37" t="n">
        <f aca="false">AM487/W487</f>
        <v>4.35685283060704E-008</v>
      </c>
      <c r="AT487" s="37" t="n">
        <f aca="false">AN487/W487</f>
        <v>2.90456855373803E-006</v>
      </c>
      <c r="AU487" s="37" t="n">
        <f aca="false">AO487/W487</f>
        <v>0.00871370566121409</v>
      </c>
      <c r="AV487" s="49" t="n">
        <f aca="false">AP487/W487</f>
        <v>3.99378176138978E-007</v>
      </c>
      <c r="AW487" s="39" t="n">
        <f aca="false">AK487*1000000</f>
        <v>50.3579573004331</v>
      </c>
      <c r="AX487" s="40" t="n">
        <f aca="false">AL487*1000000</f>
        <v>2491.39367696879</v>
      </c>
      <c r="AY487" s="40" t="n">
        <f aca="false">AM487*1000000</f>
        <v>15.9025128317157</v>
      </c>
      <c r="AZ487" s="40" t="n">
        <f aca="false">AN487*1000000</f>
        <v>1060.16752211438</v>
      </c>
      <c r="BA487" s="40" t="n">
        <f aca="false">AO487*1000000</f>
        <v>3180502.56634314</v>
      </c>
      <c r="BB487" s="41" t="n">
        <f aca="false">AP487*1000000</f>
        <v>145.773034290727</v>
      </c>
      <c r="BC487" s="39" t="n">
        <f aca="false">AQ487*1000000</f>
        <v>0.137967006302556</v>
      </c>
      <c r="BD487" s="40" t="n">
        <f aca="false">AR487*1000000</f>
        <v>6.82573610128437</v>
      </c>
      <c r="BE487" s="40" t="n">
        <f aca="false">AS487*1000000</f>
        <v>0.0435685283060704</v>
      </c>
      <c r="BF487" s="40" t="n">
        <f aca="false">AT487*1000000</f>
        <v>2.90456855373803</v>
      </c>
      <c r="BG487" s="40" t="n">
        <f aca="false">AU487*1000000</f>
        <v>8713.70566121409</v>
      </c>
      <c r="BH487" s="41" t="n">
        <f aca="false">AV487*1000000</f>
        <v>0.399378176138978</v>
      </c>
      <c r="BI487" s="0" t="n">
        <v>0.1</v>
      </c>
      <c r="BJ487" s="0" t="n">
        <f aca="false">R487*BI487</f>
        <v>165.651175330372</v>
      </c>
      <c r="BK487" s="0" t="n">
        <v>0.1</v>
      </c>
      <c r="BL487" s="0" t="n">
        <f aca="false">AI487*BK487</f>
        <v>157.933333333333</v>
      </c>
      <c r="BM487" s="45" t="n">
        <v>12.16</v>
      </c>
      <c r="BN487" s="45" t="n">
        <v>601.6</v>
      </c>
      <c r="BO487" s="45" t="n">
        <v>1.92</v>
      </c>
      <c r="BP487" s="45" t="n">
        <v>256</v>
      </c>
      <c r="BQ487" s="45" t="n">
        <v>384000</v>
      </c>
      <c r="BR487" s="0" t="n">
        <f aca="false">AJ487*0.1</f>
        <v>8.8E-009</v>
      </c>
      <c r="BS487" s="0" t="n">
        <f aca="false">((((BJ487/R487)^2)+((BM487/AD487)^2))^(1/2))*AK487</f>
        <v>2.0763117704003E-005</v>
      </c>
      <c r="BT487" s="0" t="n">
        <f aca="false">((((BJ487/R487)^2)+((BN487/AE487)^2))^(1/2))*AL487</f>
        <v>0.00102722792851383</v>
      </c>
      <c r="BU487" s="0" t="n">
        <f aca="false">((((BJ487/R487)^2)+((BO487/AF487)^2))^(1/2))*AM487</f>
        <v>3.5559099704779E-006</v>
      </c>
      <c r="BV487" s="0" t="n">
        <f aca="false">((((BJ487/R487)^2)+((BP487/AG487)^2))^(1/2))*AN487</f>
        <v>0.000437118267452694</v>
      </c>
      <c r="BW487" s="0" t="n">
        <f aca="false">((((BJ487/R487)^2)+((BQ487/AH487)^2))^(1/2))*AO487</f>
        <v>0.71118199409558</v>
      </c>
      <c r="BX487" s="46" t="n">
        <f aca="false">((((BL487/AI487)^2)+((BR487/AJ487)^2))^(1/2))*AP487</f>
        <v>2.06154202122224E-005</v>
      </c>
    </row>
    <row r="488" customFormat="false" ht="30" hidden="false" customHeight="true" outlineLevel="0" collapsed="false">
      <c r="A488" s="24" t="n">
        <v>4.59738678283776</v>
      </c>
      <c r="B488" s="24" t="n">
        <v>-74.0947585206074</v>
      </c>
      <c r="C488" s="47" t="n">
        <v>30</v>
      </c>
      <c r="D488" s="47" t="n">
        <v>24</v>
      </c>
      <c r="E488" s="47" t="n">
        <v>2306</v>
      </c>
      <c r="F488" s="27" t="s">
        <v>1329</v>
      </c>
      <c r="G488" s="28" t="s">
        <v>1330</v>
      </c>
      <c r="H488" s="27" t="s">
        <v>1331</v>
      </c>
      <c r="I488" s="28" t="s">
        <v>1287</v>
      </c>
      <c r="J488" s="28" t="s">
        <v>65</v>
      </c>
      <c r="K488" s="28" t="n">
        <v>30</v>
      </c>
      <c r="L488" s="28"/>
      <c r="M488" s="28" t="n">
        <v>1995</v>
      </c>
      <c r="N488" s="29" t="s">
        <v>67</v>
      </c>
      <c r="O488" s="29" t="s">
        <v>68</v>
      </c>
      <c r="P488" s="30" t="n">
        <v>-0.0848513586021754</v>
      </c>
      <c r="Q488" s="31" t="n">
        <v>19200</v>
      </c>
      <c r="R488" s="31" t="n">
        <v>13674.1179405832</v>
      </c>
      <c r="S488" s="29" t="s">
        <v>69</v>
      </c>
      <c r="T488" s="29"/>
      <c r="U488" s="29"/>
      <c r="V488" s="48" t="n">
        <f aca="false">IF(S488="m3_año",R488,IF(OR(O488="CG1",O488="CG3",O488="HG2"),T488,R488))</f>
        <v>13674.1179405832</v>
      </c>
      <c r="W488" s="28" t="n">
        <v>365</v>
      </c>
      <c r="X488" s="32"/>
      <c r="Y488" s="28" t="n">
        <v>20</v>
      </c>
      <c r="Z488" s="28" t="n">
        <v>8280</v>
      </c>
      <c r="AA488" s="32" t="s">
        <v>1332</v>
      </c>
      <c r="AB488" s="32" t="s">
        <v>311</v>
      </c>
      <c r="AC488" s="33" t="s">
        <v>72</v>
      </c>
      <c r="AD488" s="33" t="n">
        <f aca="false">VLOOKUP($O488,Parámetros!$B$4:$H$25,3,0)</f>
        <v>46.3856216091623</v>
      </c>
      <c r="AE488" s="33" t="n">
        <f aca="false">VLOOKUP($O488,Parámetros!$B$4:$H$25,4,0)</f>
        <v>1074.85364414012</v>
      </c>
      <c r="AF488" s="33" t="n">
        <f aca="false">VLOOKUP($O488,Parámetros!$B$4:$H$25,5,0)</f>
        <v>5.41099102083891</v>
      </c>
      <c r="AG488" s="33" t="n">
        <f aca="false">VLOOKUP($O488,Parámetros!$B$4:$H$25,6,0)</f>
        <v>1344</v>
      </c>
      <c r="AH488" s="33" t="n">
        <f aca="false">VLOOKUP($O488,Parámetros!$B$4:$H$25,7,0)</f>
        <v>1920000</v>
      </c>
      <c r="AI488" s="2" t="n">
        <v>30259</v>
      </c>
      <c r="AJ488" s="2" t="n">
        <v>7.6726E-006</v>
      </c>
      <c r="AK488" s="34" t="n">
        <f aca="false">AD488*V488/1000000000</f>
        <v>0.00063428246063095</v>
      </c>
      <c r="AL488" s="34" t="n">
        <f aca="false">AE488*V488/1000000000</f>
        <v>0.0146976754988376</v>
      </c>
      <c r="AM488" s="34" t="n">
        <f aca="false">AF488*V488/1000000000</f>
        <v>7.39905293943879E-005</v>
      </c>
      <c r="AN488" s="34" t="n">
        <f aca="false">AG488*V488/1000000000</f>
        <v>0.0183780145121438</v>
      </c>
      <c r="AO488" s="34" t="n">
        <f aca="false">AH488*V488/1000000000</f>
        <v>26.2543064459197</v>
      </c>
      <c r="AP488" s="35" t="n">
        <f aca="false">AJ488*AI488*EXP(P488*4)</f>
        <v>0.165346581926619</v>
      </c>
      <c r="AQ488" s="36" t="n">
        <f aca="false">AK488/W488</f>
        <v>1.73776016611219E-006</v>
      </c>
      <c r="AR488" s="37" t="n">
        <f aca="false">AL488/W488</f>
        <v>4.02676041064045E-005</v>
      </c>
      <c r="AS488" s="37" t="n">
        <f aca="false">AM488/W488</f>
        <v>2.02713779162707E-007</v>
      </c>
      <c r="AT488" s="37" t="n">
        <f aca="false">AN488/W488</f>
        <v>5.0350724690805E-005</v>
      </c>
      <c r="AU488" s="37" t="n">
        <f aca="false">AO488/W488</f>
        <v>0.07192960670115</v>
      </c>
      <c r="AV488" s="49" t="n">
        <f aca="false">AP488/W488</f>
        <v>0.000453004334045531</v>
      </c>
      <c r="AW488" s="39" t="n">
        <f aca="false">AK488*1000000</f>
        <v>634.28246063095</v>
      </c>
      <c r="AX488" s="40" t="n">
        <f aca="false">AL488*1000000</f>
        <v>14697.6754988376</v>
      </c>
      <c r="AY488" s="40" t="n">
        <f aca="false">AM488*1000000</f>
        <v>73.9905293943879</v>
      </c>
      <c r="AZ488" s="40" t="n">
        <f aca="false">AN488*1000000</f>
        <v>18378.0145121438</v>
      </c>
      <c r="BA488" s="40" t="n">
        <f aca="false">AO488*1000000</f>
        <v>26254306.4459197</v>
      </c>
      <c r="BB488" s="41" t="n">
        <f aca="false">AP488*1000000</f>
        <v>165346.581926619</v>
      </c>
      <c r="BC488" s="39" t="n">
        <f aca="false">AQ488*1000000</f>
        <v>1.73776016611219</v>
      </c>
      <c r="BD488" s="40" t="n">
        <f aca="false">AR488*1000000</f>
        <v>40.2676041064045</v>
      </c>
      <c r="BE488" s="40" t="n">
        <f aca="false">AS488*1000000</f>
        <v>0.202713779162707</v>
      </c>
      <c r="BF488" s="40" t="n">
        <f aca="false">AT488*1000000</f>
        <v>50.350724690805</v>
      </c>
      <c r="BG488" s="40" t="n">
        <f aca="false">AU488*1000000</f>
        <v>71929.60670115</v>
      </c>
      <c r="BH488" s="41" t="n">
        <f aca="false">AV488*1000000</f>
        <v>453.004334045531</v>
      </c>
      <c r="BI488" s="0" t="n">
        <v>0.1</v>
      </c>
      <c r="BJ488" s="0" t="n">
        <f aca="false">R488*BI488</f>
        <v>1367.41179405832</v>
      </c>
      <c r="BK488" s="0" t="n">
        <v>0.1</v>
      </c>
      <c r="BL488" s="0" t="n">
        <f aca="false">AI488*BK488</f>
        <v>3025.9</v>
      </c>
      <c r="BM488" s="45" t="n">
        <v>17.6498016718255</v>
      </c>
      <c r="BN488" s="45" t="n">
        <v>910.91550745518</v>
      </c>
      <c r="BO488" s="45" t="n">
        <v>5.31099102083891</v>
      </c>
      <c r="BP488" s="45" t="n">
        <v>537.6</v>
      </c>
      <c r="BQ488" s="45" t="n">
        <v>384000</v>
      </c>
      <c r="BR488" s="0" t="n">
        <f aca="false">AJ488*0.1</f>
        <v>7.6726E-007</v>
      </c>
      <c r="BS488" s="0" t="n">
        <f aca="false">((((BJ488/R488)^2)+((BM488/AD488)^2))^(1/2))*AK488</f>
        <v>0.000249541135161673</v>
      </c>
      <c r="BT488" s="0" t="n">
        <f aca="false">((((BJ488/R488)^2)+((BN488/AE488)^2))^(1/2))*AL488</f>
        <v>0.0125423804641607</v>
      </c>
      <c r="BU488" s="0" t="n">
        <f aca="false">((((BJ488/R488)^2)+((BO488/AF488)^2))^(1/2))*AM488</f>
        <v>7.29990629692733E-005</v>
      </c>
      <c r="BV488" s="0" t="n">
        <f aca="false">((((BJ488/R488)^2)+((BP488/AG488)^2))^(1/2))*AN488</f>
        <v>0.00757744950227032</v>
      </c>
      <c r="BW488" s="0" t="n">
        <f aca="false">((((BJ488/R488)^2)+((BQ488/AH488)^2))^(1/2))*AO488</f>
        <v>5.87064139151875</v>
      </c>
      <c r="BX488" s="46" t="n">
        <f aca="false">((((BL488/AI488)^2)+((BR488/AJ488)^2))^(1/2))*AP488</f>
        <v>0.0233835378652658</v>
      </c>
    </row>
    <row r="489" customFormat="false" ht="30" hidden="false" customHeight="true" outlineLevel="0" collapsed="false">
      <c r="A489" s="24" t="n">
        <v>4.59822610796253</v>
      </c>
      <c r="B489" s="24" t="n">
        <v>-74.093823151602</v>
      </c>
      <c r="C489" s="47" t="n">
        <v>30</v>
      </c>
      <c r="D489" s="47" t="n">
        <v>24</v>
      </c>
      <c r="E489" s="47" t="n">
        <v>2306</v>
      </c>
      <c r="F489" s="27" t="s">
        <v>1333</v>
      </c>
      <c r="G489" s="28" t="s">
        <v>1334</v>
      </c>
      <c r="H489" s="27" t="s">
        <v>1335</v>
      </c>
      <c r="I489" s="28" t="s">
        <v>1287</v>
      </c>
      <c r="J489" s="28" t="s">
        <v>76</v>
      </c>
      <c r="K489" s="55"/>
      <c r="L489" s="55"/>
      <c r="M489" s="28" t="n">
        <v>2006</v>
      </c>
      <c r="N489" s="29" t="s">
        <v>67</v>
      </c>
      <c r="O489" s="29" t="s">
        <v>145</v>
      </c>
      <c r="P489" s="56" t="n">
        <v>0.00426891489573758</v>
      </c>
      <c r="Q489" s="31" t="n">
        <v>9100</v>
      </c>
      <c r="R489" s="31" t="n">
        <v>9256.72276644989</v>
      </c>
      <c r="S489" s="29" t="s">
        <v>69</v>
      </c>
      <c r="T489" s="29"/>
      <c r="U489" s="29"/>
      <c r="V489" s="48" t="n">
        <f aca="false">IF(S489="m3_año",R489,IF(OR(O489="CG1",O489="CG3",O489="HG2"),T489,R489))</f>
        <v>9256.72276644989</v>
      </c>
      <c r="W489" s="28" t="n">
        <v>365</v>
      </c>
      <c r="X489" s="32"/>
      <c r="Y489" s="28"/>
      <c r="Z489" s="28" t="n">
        <v>8760</v>
      </c>
      <c r="AA489" s="32" t="s">
        <v>1336</v>
      </c>
      <c r="AB489" s="32" t="s">
        <v>311</v>
      </c>
      <c r="AC489" s="33" t="s">
        <v>72</v>
      </c>
      <c r="AD489" s="33" t="n">
        <f aca="false">VLOOKUP($O489,Parámetros!$B$4:$H$25,3,0)</f>
        <v>196.356974196937</v>
      </c>
      <c r="AE489" s="33" t="n">
        <f aca="false">VLOOKUP($O489,Parámetros!$B$4:$H$25,4,0)</f>
        <v>1220.72799074218</v>
      </c>
      <c r="AF489" s="33" t="n">
        <f aca="false">VLOOKUP($O489,Parámetros!$B$4:$H$25,5,0)</f>
        <v>69.6558973259153</v>
      </c>
      <c r="AG489" s="33" t="n">
        <f aca="false">VLOOKUP($O489,Parámetros!$B$4:$H$25,6,0)</f>
        <v>640</v>
      </c>
      <c r="AH489" s="33" t="n">
        <f aca="false">VLOOKUP($O489,Parámetros!$B$4:$H$25,7,0)</f>
        <v>1920000</v>
      </c>
      <c r="AI489" s="2" t="n">
        <v>8608.38414634146</v>
      </c>
      <c r="AJ489" s="2" t="n">
        <v>1.0442E-008</v>
      </c>
      <c r="AK489" s="34" t="n">
        <f aca="false">AD489*V489/1000000000</f>
        <v>0.0018176220734</v>
      </c>
      <c r="AL489" s="34" t="n">
        <f aca="false">AE489*V489/1000000000</f>
        <v>0.0112999405835458</v>
      </c>
      <c r="AM489" s="34" t="n">
        <f aca="false">AF489*V489/1000000000</f>
        <v>0.000644785330594296</v>
      </c>
      <c r="AN489" s="34" t="n">
        <f aca="false">AG489*V489/1000000000</f>
        <v>0.00592430257052793</v>
      </c>
      <c r="AO489" s="34" t="n">
        <f aca="false">AH489*V489/1000000000</f>
        <v>17.7729077115838</v>
      </c>
      <c r="AP489" s="35" t="n">
        <f aca="false">AJ489*AI489*EXP(P489*4)</f>
        <v>9.14368366124371E-005</v>
      </c>
      <c r="AQ489" s="36" t="n">
        <f aca="false">AK489/W489</f>
        <v>4.97978650246575E-006</v>
      </c>
      <c r="AR489" s="37" t="n">
        <f aca="false">AL489/W489</f>
        <v>3.09587413247829E-005</v>
      </c>
      <c r="AS489" s="37" t="n">
        <f aca="false">AM489/W489</f>
        <v>1.76653515231314E-006</v>
      </c>
      <c r="AT489" s="37" t="n">
        <f aca="false">AN489/W489</f>
        <v>1.62309659466519E-005</v>
      </c>
      <c r="AU489" s="37" t="n">
        <f aca="false">AO489/W489</f>
        <v>0.0486928978399556</v>
      </c>
      <c r="AV489" s="49" t="n">
        <f aca="false">AP489/W489</f>
        <v>2.50511881129965E-007</v>
      </c>
      <c r="AW489" s="39" t="n">
        <f aca="false">AK489*1000000</f>
        <v>1817.6220734</v>
      </c>
      <c r="AX489" s="40" t="n">
        <f aca="false">AL489*1000000</f>
        <v>11299.9405835458</v>
      </c>
      <c r="AY489" s="40" t="n">
        <f aca="false">AM489*1000000</f>
        <v>644.785330594296</v>
      </c>
      <c r="AZ489" s="40" t="n">
        <f aca="false">AN489*1000000</f>
        <v>5924.30257052793</v>
      </c>
      <c r="BA489" s="40" t="n">
        <f aca="false">AO489*1000000</f>
        <v>17772907.7115838</v>
      </c>
      <c r="BB489" s="41" t="n">
        <f aca="false">AP489*1000000</f>
        <v>91.4368366124372</v>
      </c>
      <c r="BC489" s="39" t="n">
        <f aca="false">AQ489*1000000</f>
        <v>4.97978650246575</v>
      </c>
      <c r="BD489" s="40" t="n">
        <f aca="false">AR489*1000000</f>
        <v>30.9587413247829</v>
      </c>
      <c r="BE489" s="40" t="n">
        <f aca="false">AS489*1000000</f>
        <v>1.76653515231314</v>
      </c>
      <c r="BF489" s="40" t="n">
        <f aca="false">AT489*1000000</f>
        <v>16.2309659466519</v>
      </c>
      <c r="BG489" s="40" t="n">
        <f aca="false">AU489*1000000</f>
        <v>48692.8978399556</v>
      </c>
      <c r="BH489" s="41" t="n">
        <f aca="false">AV489*1000000</f>
        <v>0.250511881129965</v>
      </c>
      <c r="BI489" s="0" t="n">
        <v>0.1</v>
      </c>
      <c r="BJ489" s="0" t="n">
        <f aca="false">R489*BI489</f>
        <v>925.672276644989</v>
      </c>
      <c r="BK489" s="0" t="n">
        <v>0.1</v>
      </c>
      <c r="BL489" s="0" t="n">
        <f aca="false">AI489*BK489</f>
        <v>860.838414634146</v>
      </c>
      <c r="BM489" s="45" t="n">
        <v>187.562005220738</v>
      </c>
      <c r="BN489" s="45" t="n">
        <v>1012.03746873145</v>
      </c>
      <c r="BO489" s="45" t="n">
        <v>69.5558973259153</v>
      </c>
      <c r="BP489" s="45" t="n">
        <v>256</v>
      </c>
      <c r="BQ489" s="45" t="n">
        <v>384000</v>
      </c>
      <c r="BR489" s="0" t="n">
        <f aca="false">AJ489*0.1</f>
        <v>1.0442E-009</v>
      </c>
      <c r="BS489" s="0" t="n">
        <f aca="false">((((BJ489/R489)^2)+((BM489/AD489)^2))^(1/2))*AK489</f>
        <v>0.00174569781801437</v>
      </c>
      <c r="BT489" s="0" t="n">
        <f aca="false">((((BJ489/R489)^2)+((BN489/AE489)^2))^(1/2))*AL489</f>
        <v>0.00943605458812733</v>
      </c>
      <c r="BU489" s="0" t="n">
        <f aca="false">((((BJ489/R489)^2)+((BO489/AF489)^2))^(1/2))*AM489</f>
        <v>0.000647080165693879</v>
      </c>
      <c r="BV489" s="0" t="n">
        <f aca="false">((((BJ489/R489)^2)+((BP489/AG489)^2))^(1/2))*AN489</f>
        <v>0.00244265252564049</v>
      </c>
      <c r="BW489" s="0" t="n">
        <f aca="false">((((BJ489/R489)^2)+((BQ489/AH489)^2))^(1/2))*AO489</f>
        <v>3.97414298009316</v>
      </c>
      <c r="BX489" s="46" t="n">
        <f aca="false">((((BL489/AI489)^2)+((BR489/AJ489)^2))^(1/2))*AP489</f>
        <v>1.29311214437801E-005</v>
      </c>
    </row>
    <row r="490" customFormat="false" ht="30" hidden="false" customHeight="true" outlineLevel="0" collapsed="false">
      <c r="A490" s="24" t="n">
        <v>4.59822610796253</v>
      </c>
      <c r="B490" s="24" t="n">
        <v>-74.093823151602</v>
      </c>
      <c r="C490" s="47" t="n">
        <v>30</v>
      </c>
      <c r="D490" s="47" t="n">
        <v>24</v>
      </c>
      <c r="E490" s="47" t="n">
        <v>2306</v>
      </c>
      <c r="F490" s="27" t="s">
        <v>1333</v>
      </c>
      <c r="G490" s="28" t="s">
        <v>1334</v>
      </c>
      <c r="H490" s="27" t="s">
        <v>1335</v>
      </c>
      <c r="I490" s="28" t="s">
        <v>1287</v>
      </c>
      <c r="J490" s="28" t="s">
        <v>76</v>
      </c>
      <c r="K490" s="55"/>
      <c r="L490" s="55"/>
      <c r="M490" s="28" t="n">
        <v>2000</v>
      </c>
      <c r="N490" s="29" t="s">
        <v>67</v>
      </c>
      <c r="O490" s="29" t="s">
        <v>145</v>
      </c>
      <c r="P490" s="56" t="n">
        <v>0.00426891489573758</v>
      </c>
      <c r="Q490" s="31" t="n">
        <v>300</v>
      </c>
      <c r="R490" s="31" t="n">
        <v>305.166684608238</v>
      </c>
      <c r="S490" s="29" t="s">
        <v>69</v>
      </c>
      <c r="T490" s="29"/>
      <c r="U490" s="29"/>
      <c r="V490" s="48" t="n">
        <f aca="false">IF(S490="m3_año",R490,IF(OR(O490="CG1",O490="CG3",O490="HG2"),T490,R490))</f>
        <v>305.166684608238</v>
      </c>
      <c r="W490" s="28" t="n">
        <v>365</v>
      </c>
      <c r="X490" s="32"/>
      <c r="Y490" s="28"/>
      <c r="Z490" s="28" t="n">
        <v>576</v>
      </c>
      <c r="AA490" s="32" t="s">
        <v>1337</v>
      </c>
      <c r="AB490" s="32" t="s">
        <v>311</v>
      </c>
      <c r="AC490" s="33" t="s">
        <v>72</v>
      </c>
      <c r="AD490" s="33" t="n">
        <f aca="false">VLOOKUP($O490,Parámetros!$B$4:$H$25,3,0)</f>
        <v>196.356974196937</v>
      </c>
      <c r="AE490" s="33" t="n">
        <f aca="false">VLOOKUP($O490,Parámetros!$B$4:$H$25,4,0)</f>
        <v>1220.72799074218</v>
      </c>
      <c r="AF490" s="33" t="n">
        <f aca="false">VLOOKUP($O490,Parámetros!$B$4:$H$25,5,0)</f>
        <v>69.6558973259153</v>
      </c>
      <c r="AG490" s="33" t="n">
        <f aca="false">VLOOKUP($O490,Parámetros!$B$4:$H$25,6,0)</f>
        <v>640</v>
      </c>
      <c r="AH490" s="33" t="n">
        <f aca="false">VLOOKUP($O490,Parámetros!$B$4:$H$25,7,0)</f>
        <v>1920000</v>
      </c>
      <c r="AI490" s="2" t="n">
        <v>8608.38414634146</v>
      </c>
      <c r="AJ490" s="2" t="n">
        <v>1.0442E-008</v>
      </c>
      <c r="AK490" s="34" t="n">
        <f aca="false">AD490*V490/1000000000</f>
        <v>5.99216068153846E-005</v>
      </c>
      <c r="AL490" s="34" t="n">
        <f aca="false">AE490*V490/1000000000</f>
        <v>0.000372525513743267</v>
      </c>
      <c r="AM490" s="34" t="n">
        <f aca="false">AF490*V490/1000000000</f>
        <v>2.12566592503614E-005</v>
      </c>
      <c r="AN490" s="34" t="n">
        <f aca="false">AG490*V490/1000000000</f>
        <v>0.000195306678149272</v>
      </c>
      <c r="AO490" s="34" t="n">
        <f aca="false">AH490*V490/1000000000</f>
        <v>0.585920034447817</v>
      </c>
      <c r="AP490" s="35" t="n">
        <f aca="false">AJ490*AI490*EXP(P490*4)</f>
        <v>9.14368366124371E-005</v>
      </c>
      <c r="AQ490" s="36" t="n">
        <f aca="false">AK490/W490</f>
        <v>1.64168785795574E-007</v>
      </c>
      <c r="AR490" s="37" t="n">
        <f aca="false">AL490/W490</f>
        <v>1.02061784587196E-006</v>
      </c>
      <c r="AS490" s="37" t="n">
        <f aca="false">AM490/W490</f>
        <v>5.82374226037299E-008</v>
      </c>
      <c r="AT490" s="37" t="n">
        <f aca="false">AN490/W490</f>
        <v>5.35086789450061E-007</v>
      </c>
      <c r="AU490" s="37" t="n">
        <f aca="false">AO490/W490</f>
        <v>0.00160526036835018</v>
      </c>
      <c r="AV490" s="49" t="n">
        <f aca="false">AP490/W490</f>
        <v>2.50511881129965E-007</v>
      </c>
      <c r="AW490" s="39" t="n">
        <f aca="false">AK490*1000000</f>
        <v>59.9216068153846</v>
      </c>
      <c r="AX490" s="40" t="n">
        <f aca="false">AL490*1000000</f>
        <v>372.525513743267</v>
      </c>
      <c r="AY490" s="40" t="n">
        <f aca="false">AM490*1000000</f>
        <v>21.2566592503614</v>
      </c>
      <c r="AZ490" s="40" t="n">
        <f aca="false">AN490*1000000</f>
        <v>195.306678149272</v>
      </c>
      <c r="BA490" s="40" t="n">
        <f aca="false">AO490*1000000</f>
        <v>585920.034447817</v>
      </c>
      <c r="BB490" s="41" t="n">
        <f aca="false">AP490*1000000</f>
        <v>91.4368366124372</v>
      </c>
      <c r="BC490" s="39" t="n">
        <f aca="false">AQ490*1000000</f>
        <v>0.164168785795574</v>
      </c>
      <c r="BD490" s="40" t="n">
        <f aca="false">AR490*1000000</f>
        <v>1.02061784587196</v>
      </c>
      <c r="BE490" s="40" t="n">
        <f aca="false">AS490*1000000</f>
        <v>0.0582374226037299</v>
      </c>
      <c r="BF490" s="40" t="n">
        <f aca="false">AT490*1000000</f>
        <v>0.535086789450061</v>
      </c>
      <c r="BG490" s="40" t="n">
        <f aca="false">AU490*1000000</f>
        <v>1605.26036835018</v>
      </c>
      <c r="BH490" s="41" t="n">
        <f aca="false">AV490*1000000</f>
        <v>0.250511881129965</v>
      </c>
      <c r="BI490" s="0" t="n">
        <v>0.1</v>
      </c>
      <c r="BJ490" s="0" t="n">
        <f aca="false">R490*BI490</f>
        <v>30.5166684608238</v>
      </c>
      <c r="BK490" s="0" t="n">
        <v>0.1</v>
      </c>
      <c r="BL490" s="0" t="n">
        <f aca="false">AI490*BK490</f>
        <v>860.838414634146</v>
      </c>
      <c r="BM490" s="45" t="n">
        <v>187.562005220738</v>
      </c>
      <c r="BN490" s="45" t="n">
        <v>1012.03746873145</v>
      </c>
      <c r="BO490" s="45" t="n">
        <v>69.5558973259153</v>
      </c>
      <c r="BP490" s="45" t="n">
        <v>256</v>
      </c>
      <c r="BQ490" s="45" t="n">
        <v>384000</v>
      </c>
      <c r="BR490" s="0" t="n">
        <f aca="false">AJ490*0.1</f>
        <v>1.0442E-009</v>
      </c>
      <c r="BS490" s="0" t="n">
        <f aca="false">((((BJ490/R490)^2)+((BM490/AD490)^2))^(1/2))*AK490</f>
        <v>5.75504775169574E-005</v>
      </c>
      <c r="BT490" s="0" t="n">
        <f aca="false">((((BJ490/R490)^2)+((BN490/AE490)^2))^(1/2))*AL490</f>
        <v>0.000311078722685516</v>
      </c>
      <c r="BU490" s="0" t="n">
        <f aca="false">((((BJ490/R490)^2)+((BO490/AF490)^2))^(1/2))*AM490</f>
        <v>2.13323131547433E-005</v>
      </c>
      <c r="BV490" s="0" t="n">
        <f aca="false">((((BJ490/R490)^2)+((BP490/AG490)^2))^(1/2))*AN490</f>
        <v>8.05270063397963E-005</v>
      </c>
      <c r="BW490" s="0" t="n">
        <f aca="false">((((BJ490/R490)^2)+((BQ490/AH490)^2))^(1/2))*AO490</f>
        <v>0.131015702640434</v>
      </c>
      <c r="BX490" s="46" t="n">
        <f aca="false">((((BL490/AI490)^2)+((BR490/AJ490)^2))^(1/2))*AP490</f>
        <v>1.29311214437801E-005</v>
      </c>
    </row>
    <row r="491" customFormat="false" ht="30" hidden="false" customHeight="true" outlineLevel="0" collapsed="false">
      <c r="A491" s="24" t="n">
        <v>4.59459634918824</v>
      </c>
      <c r="B491" s="24" t="n">
        <v>-74.0961358377362</v>
      </c>
      <c r="C491" s="47" t="n">
        <v>29</v>
      </c>
      <c r="D491" s="47" t="n">
        <v>23</v>
      </c>
      <c r="E491" s="47" t="n">
        <v>2292</v>
      </c>
      <c r="F491" s="27" t="s">
        <v>1338</v>
      </c>
      <c r="G491" s="28" t="s">
        <v>1339</v>
      </c>
      <c r="H491" s="27" t="s">
        <v>1340</v>
      </c>
      <c r="I491" s="28" t="s">
        <v>1287</v>
      </c>
      <c r="J491" s="28" t="s">
        <v>76</v>
      </c>
      <c r="K491" s="55"/>
      <c r="L491" s="55"/>
      <c r="M491" s="28" t="n">
        <v>2006</v>
      </c>
      <c r="N491" s="29" t="s">
        <v>84</v>
      </c>
      <c r="O491" s="29" t="s">
        <v>85</v>
      </c>
      <c r="P491" s="50" t="n">
        <v>-0.015549305289661</v>
      </c>
      <c r="Q491" s="31" t="n">
        <v>9750</v>
      </c>
      <c r="R491" s="31" t="n">
        <v>9162.05101769972</v>
      </c>
      <c r="S491" s="29" t="s">
        <v>86</v>
      </c>
      <c r="T491" s="29" t="n">
        <f aca="false">((R491*Parámetros!$D$30)/1000)/Parámetros!$D$29</f>
        <v>7508.33329854754</v>
      </c>
      <c r="U491" s="29" t="s">
        <v>69</v>
      </c>
      <c r="V491" s="48" t="n">
        <f aca="false">IF(S491="m3_año",R491,IF(OR(O491="CG1",O491="CG3",O491="HG2"),T491,R491))</f>
        <v>9162.05101769972</v>
      </c>
      <c r="W491" s="28" t="n">
        <v>365</v>
      </c>
      <c r="X491" s="32"/>
      <c r="Y491" s="28"/>
      <c r="Z491" s="28" t="n">
        <v>8760</v>
      </c>
      <c r="AA491" s="32"/>
      <c r="AB491" s="32" t="s">
        <v>1341</v>
      </c>
      <c r="AC491" s="33" t="s">
        <v>246</v>
      </c>
      <c r="AD491" s="33" t="n">
        <f aca="false">VLOOKUP($O491,Parámetros!$B$4:$H$25,3,0)</f>
        <v>12.7152226842523</v>
      </c>
      <c r="AE491" s="33" t="n">
        <f aca="false">VLOOKUP($O491,Parámetros!$B$4:$H$25,4,0)</f>
        <v>4.56382485732941</v>
      </c>
      <c r="AF491" s="33" t="n">
        <f aca="false">VLOOKUP($O491,Parámetros!$B$4:$H$25,5,0)</f>
        <v>12.0799261022882</v>
      </c>
      <c r="AG491" s="33" t="n">
        <f aca="false">VLOOKUP($O491,Parámetros!$B$4:$H$25,6,0)</f>
        <v>6.25</v>
      </c>
      <c r="AH491" s="33" t="n">
        <f aca="false">VLOOKUP($O491,Parámetros!$B$4:$H$25,7,0)</f>
        <v>2343</v>
      </c>
      <c r="AI491" s="2" t="n">
        <v>26143.9814814815</v>
      </c>
      <c r="AJ491" s="2" t="n">
        <v>3E-008</v>
      </c>
      <c r="AK491" s="34" t="n">
        <f aca="false">AD491*V491/1000000000</f>
        <v>0.000116497518934532</v>
      </c>
      <c r="AL491" s="34" t="n">
        <f aca="false">AE491*V491/1000000000</f>
        <v>4.18139961786982E-005</v>
      </c>
      <c r="AM491" s="34" t="n">
        <f aca="false">AF491*V491/1000000000</f>
        <v>0.000110676899239207</v>
      </c>
      <c r="AN491" s="34" t="n">
        <f aca="false">AG491*V491/1000000000</f>
        <v>5.72628188606232E-005</v>
      </c>
      <c r="AO491" s="34" t="n">
        <f aca="false">AH491*V491/1000000000</f>
        <v>0.0214666855344704</v>
      </c>
      <c r="AP491" s="35" t="n">
        <f aca="false">AJ491*AI491*EXP(P491*4)</f>
        <v>0.000737023052735785</v>
      </c>
      <c r="AQ491" s="36" t="n">
        <f aca="false">AK491/W491</f>
        <v>3.19171284752143E-007</v>
      </c>
      <c r="AR491" s="37" t="n">
        <f aca="false">AL491/W491</f>
        <v>1.14558893640269E-007</v>
      </c>
      <c r="AS491" s="37" t="n">
        <f aca="false">AM491/W491</f>
        <v>3.03224381477279E-007</v>
      </c>
      <c r="AT491" s="37" t="n">
        <f aca="false">AN491/W491</f>
        <v>1.56884435234584E-007</v>
      </c>
      <c r="AU491" s="37" t="n">
        <f aca="false">AO491/W491</f>
        <v>5.88128370807409E-005</v>
      </c>
      <c r="AV491" s="49" t="n">
        <f aca="false">AP491/W491</f>
        <v>2.01924124037201E-006</v>
      </c>
      <c r="AW491" s="39" t="n">
        <f aca="false">AK491*1000000</f>
        <v>116.497518934532</v>
      </c>
      <c r="AX491" s="40" t="n">
        <f aca="false">AL491*1000000</f>
        <v>41.8139961786982</v>
      </c>
      <c r="AY491" s="40" t="n">
        <f aca="false">AM491*1000000</f>
        <v>110.676899239207</v>
      </c>
      <c r="AZ491" s="40" t="n">
        <f aca="false">AN491*1000000</f>
        <v>57.2628188606232</v>
      </c>
      <c r="BA491" s="40" t="n">
        <f aca="false">AO491*1000000</f>
        <v>21466.6855344704</v>
      </c>
      <c r="BB491" s="41" t="n">
        <f aca="false">AP491*1000000</f>
        <v>737.023052735785</v>
      </c>
      <c r="BC491" s="39" t="n">
        <f aca="false">AQ491*1000000</f>
        <v>0.319171284752143</v>
      </c>
      <c r="BD491" s="40" t="n">
        <f aca="false">AR491*1000000</f>
        <v>0.114558893640269</v>
      </c>
      <c r="BE491" s="40" t="n">
        <f aca="false">AS491*1000000</f>
        <v>0.303224381477279</v>
      </c>
      <c r="BF491" s="40" t="n">
        <f aca="false">AT491*1000000</f>
        <v>0.156884435234584</v>
      </c>
      <c r="BG491" s="40" t="n">
        <f aca="false">AU491*1000000</f>
        <v>58.8128370807409</v>
      </c>
      <c r="BH491" s="41" t="n">
        <f aca="false">AV491*1000000</f>
        <v>2.01924124037201</v>
      </c>
      <c r="BI491" s="0" t="n">
        <v>0.1</v>
      </c>
      <c r="BJ491" s="0" t="n">
        <f aca="false">R491*BI491</f>
        <v>916.205101769972</v>
      </c>
      <c r="BK491" s="0" t="n">
        <v>0.1</v>
      </c>
      <c r="BL491" s="0" t="n">
        <f aca="false">AI491*BK491</f>
        <v>2614.39814814815</v>
      </c>
      <c r="BM491" s="45" t="n">
        <v>8.79744109323615</v>
      </c>
      <c r="BN491" s="45" t="n">
        <v>3.62683450723467</v>
      </c>
      <c r="BO491" s="45" t="n">
        <v>10.0538529184284</v>
      </c>
      <c r="BP491" s="45" t="n">
        <v>12.5</v>
      </c>
      <c r="BQ491" s="45" t="n">
        <v>2343</v>
      </c>
      <c r="BR491" s="0" t="n">
        <f aca="false">AJ491*0.1</f>
        <v>3E-009</v>
      </c>
      <c r="BS491" s="0" t="n">
        <f aca="false">((((BJ491/R491)^2)+((BM491/AD491)^2))^(1/2))*AK491</f>
        <v>8.14401406576401E-005</v>
      </c>
      <c r="BT491" s="0" t="n">
        <f aca="false">((((BJ491/R491)^2)+((BN491/AE491)^2))^(1/2))*AL491</f>
        <v>3.3491292585248E-005</v>
      </c>
      <c r="BU491" s="0" t="n">
        <f aca="false">((((BJ491/R491)^2)+((BO491/AF491)^2))^(1/2))*AM491</f>
        <v>9.2776434482658E-005</v>
      </c>
      <c r="BV491" s="0" t="n">
        <f aca="false">((((BJ491/R491)^2)+((BP491/AG491)^2))^(1/2))*AN491</f>
        <v>0.000114668705406911</v>
      </c>
      <c r="BW491" s="0" t="n">
        <f aca="false">((((BJ491/R491)^2)+((BQ491/AH491)^2))^(1/2))*AO491</f>
        <v>0.0215737519619143</v>
      </c>
      <c r="BX491" s="46" t="n">
        <f aca="false">((((BL491/AI491)^2)+((BR491/AJ491)^2))^(1/2))*AP491</f>
        <v>0.000104230799696057</v>
      </c>
    </row>
    <row r="492" customFormat="false" ht="15" hidden="false" customHeight="true" outlineLevel="0" collapsed="false">
      <c r="A492" s="24" t="n">
        <v>4.59947222222222</v>
      </c>
      <c r="B492" s="24" t="n">
        <v>-74.0886388888889</v>
      </c>
      <c r="C492" s="47" t="n">
        <v>30</v>
      </c>
      <c r="D492" s="47" t="n">
        <v>24</v>
      </c>
      <c r="E492" s="47" t="n">
        <v>2306</v>
      </c>
      <c r="F492" s="27" t="s">
        <v>1342</v>
      </c>
      <c r="G492" s="28" t="s">
        <v>1343</v>
      </c>
      <c r="H492" s="27" t="s">
        <v>1344</v>
      </c>
      <c r="I492" s="28" t="s">
        <v>1287</v>
      </c>
      <c r="J492" s="28" t="s">
        <v>76</v>
      </c>
      <c r="K492" s="55"/>
      <c r="L492" s="55"/>
      <c r="M492" s="28" t="n">
        <v>1998</v>
      </c>
      <c r="N492" s="29" t="s">
        <v>77</v>
      </c>
      <c r="O492" s="29" t="s">
        <v>77</v>
      </c>
      <c r="P492" s="50" t="n">
        <v>0.0356710045865324</v>
      </c>
      <c r="Q492" s="31" t="n">
        <v>68.8950297157134</v>
      </c>
      <c r="R492" s="31" t="n">
        <v>79.4611367409852</v>
      </c>
      <c r="S492" s="29" t="s">
        <v>69</v>
      </c>
      <c r="T492" s="29"/>
      <c r="U492" s="29"/>
      <c r="V492" s="48" t="n">
        <f aca="false">IF(S492="m3_año",R492,IF(OR(O492="CG1",O492="CG3",O492="HG2"),T492,R492))</f>
        <v>79.4611367409852</v>
      </c>
      <c r="W492" s="28" t="n">
        <v>365</v>
      </c>
      <c r="X492" s="32" t="s">
        <v>98</v>
      </c>
      <c r="Y492" s="28"/>
      <c r="Z492" s="28" t="n">
        <v>2920</v>
      </c>
      <c r="AA492" s="32" t="s">
        <v>1345</v>
      </c>
      <c r="AB492" s="32" t="s">
        <v>311</v>
      </c>
      <c r="AC492" s="33" t="s">
        <v>72</v>
      </c>
      <c r="AD492" s="33" t="n">
        <f aca="false">VLOOKUP($O492,Parámetros!$B$4:$H$25,3,0)</f>
        <v>24000</v>
      </c>
      <c r="AE492" s="33" t="n">
        <f aca="false">VLOOKUP($O492,Parámetros!$B$4:$H$25,4,0)</f>
        <v>2261000</v>
      </c>
      <c r="AF492" s="33" t="n">
        <f aca="false">VLOOKUP($O492,Parámetros!$B$4:$H$25,5,0)</f>
        <v>1200</v>
      </c>
      <c r="AG492" s="33" t="n">
        <f aca="false">VLOOKUP($O492,Parámetros!$B$4:$H$25,6,0)</f>
        <v>381000</v>
      </c>
      <c r="AH492" s="33" t="n">
        <f aca="false">VLOOKUP($O492,Parámetros!$B$4:$H$25,7,0)</f>
        <v>1500000000</v>
      </c>
      <c r="AI492" s="2" t="n">
        <v>29509.1627659574</v>
      </c>
      <c r="AJ492" s="2" t="n">
        <v>1.9976E-005</v>
      </c>
      <c r="AK492" s="34" t="n">
        <f aca="false">AD492*V492/1000000000</f>
        <v>0.00190706728178364</v>
      </c>
      <c r="AL492" s="34" t="n">
        <f aca="false">AE492*V492/1000000000</f>
        <v>0.179661630171368</v>
      </c>
      <c r="AM492" s="34" t="n">
        <f aca="false">AF492*V492/1000000000</f>
        <v>9.53533640891822E-005</v>
      </c>
      <c r="AN492" s="34" t="n">
        <f aca="false">AG492*V492/1000000000</f>
        <v>0.0302746930983154</v>
      </c>
      <c r="AO492" s="34" t="n">
        <f aca="false">AH492*V492/1000000000</f>
        <v>119.191705111478</v>
      </c>
      <c r="AP492" s="35" t="n">
        <f aca="false">AJ492*AI492*EXP(P492*4)</f>
        <v>0.679880052125845</v>
      </c>
      <c r="AQ492" s="36" t="n">
        <f aca="false">AK492/W492</f>
        <v>5.2248418679004E-006</v>
      </c>
      <c r="AR492" s="37" t="n">
        <f aca="false">AL492/W492</f>
        <v>0.000492223644305116</v>
      </c>
      <c r="AS492" s="37" t="n">
        <f aca="false">AM492/W492</f>
        <v>2.6124209339502E-007</v>
      </c>
      <c r="AT492" s="37" t="n">
        <f aca="false">AN492/W492</f>
        <v>8.29443646529188E-005</v>
      </c>
      <c r="AU492" s="37" t="n">
        <f aca="false">AO492/W492</f>
        <v>0.326552616743775</v>
      </c>
      <c r="AV492" s="49" t="n">
        <f aca="false">AP492/W492</f>
        <v>0.00186268507431738</v>
      </c>
      <c r="AW492" s="39" t="n">
        <f aca="false">AK492*1000000</f>
        <v>1907.06728178365</v>
      </c>
      <c r="AX492" s="40" t="n">
        <f aca="false">AL492*1000000</f>
        <v>179661.630171368</v>
      </c>
      <c r="AY492" s="40" t="n">
        <f aca="false">AM492*1000000</f>
        <v>95.3533640891822</v>
      </c>
      <c r="AZ492" s="40" t="n">
        <f aca="false">AN492*1000000</f>
        <v>30274.6930983154</v>
      </c>
      <c r="BA492" s="40" t="n">
        <f aca="false">AO492*1000000</f>
        <v>119191705.111478</v>
      </c>
      <c r="BB492" s="41" t="n">
        <f aca="false">AP492*1000000</f>
        <v>679880.052125845</v>
      </c>
      <c r="BC492" s="39" t="n">
        <f aca="false">AQ492*1000000</f>
        <v>5.2248418679004</v>
      </c>
      <c r="BD492" s="40" t="n">
        <f aca="false">AR492*1000000</f>
        <v>492.223644305117</v>
      </c>
      <c r="BE492" s="40" t="n">
        <f aca="false">AS492*1000000</f>
        <v>0.26124209339502</v>
      </c>
      <c r="BF492" s="40" t="n">
        <f aca="false">AT492*1000000</f>
        <v>82.9443646529188</v>
      </c>
      <c r="BG492" s="40" t="n">
        <f aca="false">AU492*1000000</f>
        <v>326552.616743775</v>
      </c>
      <c r="BH492" s="41" t="n">
        <f aca="false">AV492*1000000</f>
        <v>1862.68507431738</v>
      </c>
      <c r="BI492" s="0" t="n">
        <v>0.1</v>
      </c>
      <c r="BJ492" s="0" t="n">
        <f aca="false">R492*BI492</f>
        <v>7.94611367409852</v>
      </c>
      <c r="BK492" s="0" t="n">
        <v>0.1</v>
      </c>
      <c r="BL492" s="0" t="n">
        <f aca="false">AI492*BK492</f>
        <v>2950.91627659574</v>
      </c>
      <c r="BM492" s="45" t="n">
        <v>0</v>
      </c>
      <c r="BN492" s="45" t="n">
        <v>0</v>
      </c>
      <c r="BO492" s="45" t="n">
        <v>0</v>
      </c>
      <c r="BP492" s="45" t="n">
        <v>0</v>
      </c>
      <c r="BQ492" s="45" t="n">
        <v>0</v>
      </c>
      <c r="BR492" s="0" t="n">
        <f aca="false">AJ492*0.1</f>
        <v>1.9976E-006</v>
      </c>
      <c r="BS492" s="0" t="n">
        <f aca="false">((((BJ492/R492)^2)+((BM492/AD492)^2))^(1/2))*AK492</f>
        <v>0.000190706728178364</v>
      </c>
      <c r="BT492" s="0" t="n">
        <f aca="false">((((BJ492/R492)^2)+((BN492/AE492)^2))^(1/2))*AL492</f>
        <v>0.0179661630171368</v>
      </c>
      <c r="BU492" s="0" t="n">
        <f aca="false">((((BJ492/R492)^2)+((BO492/AF492)^2))^(1/2))*AM492</f>
        <v>9.53533640891822E-006</v>
      </c>
      <c r="BV492" s="0" t="n">
        <f aca="false">((((BJ492/R492)^2)+((BP492/AG492)^2))^(1/2))*AN492</f>
        <v>0.00302746930983154</v>
      </c>
      <c r="BW492" s="0" t="n">
        <f aca="false">((((BJ492/R492)^2)+((BQ492/AH492)^2))^(1/2))*AO492</f>
        <v>11.9191705111478</v>
      </c>
      <c r="BX492" s="46" t="n">
        <f aca="false">((((BL492/AI492)^2)+((BR492/AJ492)^2))^(1/2))*AP492</f>
        <v>0.0961495590503296</v>
      </c>
    </row>
    <row r="493" customFormat="false" ht="30" hidden="false" customHeight="true" outlineLevel="0" collapsed="false">
      <c r="A493" s="24" t="n">
        <v>4.61648037086748</v>
      </c>
      <c r="B493" s="24" t="n">
        <v>-74.1047767334551</v>
      </c>
      <c r="C493" s="47" t="n">
        <v>28</v>
      </c>
      <c r="D493" s="47" t="n">
        <v>26</v>
      </c>
      <c r="E493" s="47" t="n">
        <v>1837</v>
      </c>
      <c r="F493" s="27" t="s">
        <v>1346</v>
      </c>
      <c r="G493" s="28" t="s">
        <v>1347</v>
      </c>
      <c r="H493" s="27" t="s">
        <v>1348</v>
      </c>
      <c r="I493" s="28" t="s">
        <v>1287</v>
      </c>
      <c r="J493" s="28" t="s">
        <v>76</v>
      </c>
      <c r="K493" s="55"/>
      <c r="L493" s="55"/>
      <c r="M493" s="28" t="n">
        <v>1995</v>
      </c>
      <c r="N493" s="29" t="s">
        <v>77</v>
      </c>
      <c r="O493" s="29" t="s">
        <v>77</v>
      </c>
      <c r="P493" s="50" t="n">
        <v>-0.0720228740272761</v>
      </c>
      <c r="Q493" s="31" t="n">
        <v>3.63402354544422</v>
      </c>
      <c r="R493" s="31" t="n">
        <v>2.72440199608008</v>
      </c>
      <c r="S493" s="29" t="s">
        <v>69</v>
      </c>
      <c r="T493" s="29"/>
      <c r="U493" s="29"/>
      <c r="V493" s="48" t="n">
        <f aca="false">IF(S493="m3_año",R493,IF(OR(O493="CG1",O493="CG3",O493="HG2"),T493,R493))</f>
        <v>2.72440199608008</v>
      </c>
      <c r="W493" s="28" t="n">
        <v>365</v>
      </c>
      <c r="X493" s="32"/>
      <c r="Y493" s="28"/>
      <c r="Z493" s="28" t="n">
        <v>8760</v>
      </c>
      <c r="AA493" s="32" t="s">
        <v>1349</v>
      </c>
      <c r="AB493" s="32" t="s">
        <v>311</v>
      </c>
      <c r="AC493" s="33" t="s">
        <v>72</v>
      </c>
      <c r="AD493" s="33" t="n">
        <f aca="false">VLOOKUP($O493,Parámetros!$B$4:$H$25,3,0)</f>
        <v>24000</v>
      </c>
      <c r="AE493" s="33" t="n">
        <f aca="false">VLOOKUP($O493,Parámetros!$B$4:$H$25,4,0)</f>
        <v>2261000</v>
      </c>
      <c r="AF493" s="33" t="n">
        <f aca="false">VLOOKUP($O493,Parámetros!$B$4:$H$25,5,0)</f>
        <v>1200</v>
      </c>
      <c r="AG493" s="33" t="n">
        <f aca="false">VLOOKUP($O493,Parámetros!$B$4:$H$25,6,0)</f>
        <v>381000</v>
      </c>
      <c r="AH493" s="33" t="n">
        <f aca="false">VLOOKUP($O493,Parámetros!$B$4:$H$25,7,0)</f>
        <v>1500000000</v>
      </c>
      <c r="AI493" s="2" t="n">
        <v>8608.38414634146</v>
      </c>
      <c r="AJ493" s="2" t="n">
        <v>1.0442E-008</v>
      </c>
      <c r="AK493" s="34" t="n">
        <f aca="false">AD493*V493/1000000000</f>
        <v>6.53856479059219E-005</v>
      </c>
      <c r="AL493" s="34" t="n">
        <f aca="false">AE493*V493/1000000000</f>
        <v>0.00615987291313706</v>
      </c>
      <c r="AM493" s="34" t="n">
        <f aca="false">AF493*V493/1000000000</f>
        <v>3.2692823952961E-006</v>
      </c>
      <c r="AN493" s="34" t="n">
        <f aca="false">AG493*V493/1000000000</f>
        <v>0.00103799716050651</v>
      </c>
      <c r="AO493" s="34" t="n">
        <f aca="false">AH493*V493/1000000000</f>
        <v>4.08660299412012</v>
      </c>
      <c r="AP493" s="35" t="n">
        <f aca="false">AJ493*AI493*EXP(P493*4)</f>
        <v>6.73889641570042E-005</v>
      </c>
      <c r="AQ493" s="36" t="n">
        <f aca="false">AK493/W493</f>
        <v>1.79138761386087E-007</v>
      </c>
      <c r="AR493" s="37" t="n">
        <f aca="false">AL493/W493</f>
        <v>1.6876364145581E-005</v>
      </c>
      <c r="AS493" s="37" t="n">
        <f aca="false">AM493/W493</f>
        <v>8.95693806930437E-009</v>
      </c>
      <c r="AT493" s="37" t="n">
        <f aca="false">AN493/W493</f>
        <v>2.84382783700414E-006</v>
      </c>
      <c r="AU493" s="37" t="n">
        <f aca="false">AO493/W493</f>
        <v>0.0111961725866305</v>
      </c>
      <c r="AV493" s="49" t="n">
        <f aca="false">AP493/W493</f>
        <v>1.84627299060286E-007</v>
      </c>
      <c r="AW493" s="39" t="n">
        <f aca="false">AK493*1000000</f>
        <v>65.3856479059219</v>
      </c>
      <c r="AX493" s="40" t="n">
        <f aca="false">AL493*1000000</f>
        <v>6159.87291313706</v>
      </c>
      <c r="AY493" s="40" t="n">
        <f aca="false">AM493*1000000</f>
        <v>3.2692823952961</v>
      </c>
      <c r="AZ493" s="40" t="n">
        <f aca="false">AN493*1000000</f>
        <v>1037.99716050651</v>
      </c>
      <c r="BA493" s="40" t="n">
        <f aca="false">AO493*1000000</f>
        <v>4086602.99412012</v>
      </c>
      <c r="BB493" s="41" t="n">
        <f aca="false">AP493*1000000</f>
        <v>67.3889641570042</v>
      </c>
      <c r="BC493" s="39" t="n">
        <f aca="false">AQ493*1000000</f>
        <v>0.179138761386087</v>
      </c>
      <c r="BD493" s="40" t="n">
        <f aca="false">AR493*1000000</f>
        <v>16.876364145581</v>
      </c>
      <c r="BE493" s="40" t="n">
        <f aca="false">AS493*1000000</f>
        <v>0.00895693806930437</v>
      </c>
      <c r="BF493" s="40" t="n">
        <f aca="false">AT493*1000000</f>
        <v>2.84382783700414</v>
      </c>
      <c r="BG493" s="40" t="n">
        <f aca="false">AU493*1000000</f>
        <v>11196.1725866305</v>
      </c>
      <c r="BH493" s="41" t="n">
        <f aca="false">AV493*1000000</f>
        <v>0.184627299060286</v>
      </c>
      <c r="BI493" s="0" t="n">
        <v>0.1</v>
      </c>
      <c r="BJ493" s="0" t="n">
        <f aca="false">R493*BI493</f>
        <v>0.272440199608008</v>
      </c>
      <c r="BK493" s="0" t="n">
        <v>0.1</v>
      </c>
      <c r="BL493" s="0" t="n">
        <f aca="false">AI493*BK493</f>
        <v>860.838414634146</v>
      </c>
      <c r="BM493" s="45" t="n">
        <v>0</v>
      </c>
      <c r="BN493" s="45" t="n">
        <v>0</v>
      </c>
      <c r="BO493" s="45" t="n">
        <v>0</v>
      </c>
      <c r="BP493" s="45" t="n">
        <v>0</v>
      </c>
      <c r="BQ493" s="45" t="n">
        <v>0</v>
      </c>
      <c r="BR493" s="0" t="n">
        <f aca="false">AJ493*0.1</f>
        <v>1.0442E-009</v>
      </c>
      <c r="BS493" s="0" t="n">
        <f aca="false">((((BJ493/R493)^2)+((BM493/AD493)^2))^(1/2))*AK493</f>
        <v>6.53856479059219E-006</v>
      </c>
      <c r="BT493" s="0" t="n">
        <f aca="false">((((BJ493/R493)^2)+((BN493/AE493)^2))^(1/2))*AL493</f>
        <v>0.000615987291313706</v>
      </c>
      <c r="BU493" s="0" t="n">
        <f aca="false">((((BJ493/R493)^2)+((BO493/AF493)^2))^(1/2))*AM493</f>
        <v>3.2692823952961E-007</v>
      </c>
      <c r="BV493" s="0" t="n">
        <f aca="false">((((BJ493/R493)^2)+((BP493/AG493)^2))^(1/2))*AN493</f>
        <v>0.000103799716050651</v>
      </c>
      <c r="BW493" s="0" t="n">
        <f aca="false">((((BJ493/R493)^2)+((BQ493/AH493)^2))^(1/2))*AO493</f>
        <v>0.408660299412012</v>
      </c>
      <c r="BX493" s="46" t="n">
        <f aca="false">((((BL493/AI493)^2)+((BR493/AJ493)^2))^(1/2))*AP493</f>
        <v>9.53023870651098E-006</v>
      </c>
    </row>
    <row r="494" customFormat="false" ht="30" hidden="false" customHeight="true" outlineLevel="0" collapsed="false">
      <c r="A494" s="24" t="n">
        <v>4.61648037086748</v>
      </c>
      <c r="B494" s="24" t="n">
        <v>-74.1047767334551</v>
      </c>
      <c r="C494" s="47" t="n">
        <v>28</v>
      </c>
      <c r="D494" s="47" t="n">
        <v>26</v>
      </c>
      <c r="E494" s="47" t="n">
        <v>1837</v>
      </c>
      <c r="F494" s="27" t="s">
        <v>1346</v>
      </c>
      <c r="G494" s="28" t="s">
        <v>1347</v>
      </c>
      <c r="H494" s="27" t="s">
        <v>1348</v>
      </c>
      <c r="I494" s="28" t="s">
        <v>1287</v>
      </c>
      <c r="J494" s="28" t="s">
        <v>76</v>
      </c>
      <c r="K494" s="55"/>
      <c r="L494" s="55"/>
      <c r="M494" s="28" t="n">
        <v>1978</v>
      </c>
      <c r="N494" s="29" t="s">
        <v>77</v>
      </c>
      <c r="O494" s="29" t="s">
        <v>77</v>
      </c>
      <c r="P494" s="50" t="n">
        <v>-0.0720228740272761</v>
      </c>
      <c r="Q494" s="31" t="n">
        <v>109.020706363327</v>
      </c>
      <c r="R494" s="31" t="n">
        <v>81.7320598824027</v>
      </c>
      <c r="S494" s="29" t="s">
        <v>69</v>
      </c>
      <c r="T494" s="29"/>
      <c r="U494" s="29"/>
      <c r="V494" s="48" t="n">
        <f aca="false">IF(S494="m3_año",R494,IF(OR(O494="CG1",O494="CG3",O494="HG2"),T494,R494))</f>
        <v>81.7320598824027</v>
      </c>
      <c r="W494" s="28" t="n">
        <v>365</v>
      </c>
      <c r="X494" s="32"/>
      <c r="Y494" s="28"/>
      <c r="Z494" s="28" t="n">
        <v>8760</v>
      </c>
      <c r="AA494" s="32" t="s">
        <v>1350</v>
      </c>
      <c r="AB494" s="32" t="s">
        <v>311</v>
      </c>
      <c r="AC494" s="33" t="s">
        <v>72</v>
      </c>
      <c r="AD494" s="33" t="n">
        <f aca="false">VLOOKUP($O494,Parámetros!$B$4:$H$25,3,0)</f>
        <v>24000</v>
      </c>
      <c r="AE494" s="33" t="n">
        <f aca="false">VLOOKUP($O494,Parámetros!$B$4:$H$25,4,0)</f>
        <v>2261000</v>
      </c>
      <c r="AF494" s="33" t="n">
        <f aca="false">VLOOKUP($O494,Parámetros!$B$4:$H$25,5,0)</f>
        <v>1200</v>
      </c>
      <c r="AG494" s="33" t="n">
        <f aca="false">VLOOKUP($O494,Parámetros!$B$4:$H$25,6,0)</f>
        <v>381000</v>
      </c>
      <c r="AH494" s="33" t="n">
        <f aca="false">VLOOKUP($O494,Parámetros!$B$4:$H$25,7,0)</f>
        <v>1500000000</v>
      </c>
      <c r="AI494" s="51" t="n">
        <f aca="false">Q494</f>
        <v>109.020706363327</v>
      </c>
      <c r="AJ494" s="2" t="n">
        <v>2.57418E-006</v>
      </c>
      <c r="AK494" s="34" t="n">
        <f aca="false">AD494*V494/1000000000</f>
        <v>0.00196156943717766</v>
      </c>
      <c r="AL494" s="34" t="n">
        <f aca="false">AE494*V494/1000000000</f>
        <v>0.184796187394112</v>
      </c>
      <c r="AM494" s="34" t="n">
        <f aca="false">AF494*V494/1000000000</f>
        <v>9.80784718588832E-005</v>
      </c>
      <c r="AN494" s="34" t="n">
        <f aca="false">AG494*V494/1000000000</f>
        <v>0.0311399148151954</v>
      </c>
      <c r="AO494" s="34" t="n">
        <f aca="false">AH494*V494/1000000000</f>
        <v>122.598089823604</v>
      </c>
      <c r="AP494" s="35" t="n">
        <f aca="false">AJ494*AI494*EXP(P494*4)</f>
        <v>0.000210393033908083</v>
      </c>
      <c r="AQ494" s="36" t="n">
        <f aca="false">AK494/W494</f>
        <v>5.37416284158264E-006</v>
      </c>
      <c r="AR494" s="37" t="n">
        <f aca="false">AL494/W494</f>
        <v>0.000506290924367432</v>
      </c>
      <c r="AS494" s="37" t="n">
        <f aca="false">AM494/W494</f>
        <v>2.68708142079132E-007</v>
      </c>
      <c r="AT494" s="37" t="n">
        <f aca="false">AN494/W494</f>
        <v>8.53148351101245E-005</v>
      </c>
      <c r="AU494" s="37" t="n">
        <f aca="false">AO494/W494</f>
        <v>0.335885177598915</v>
      </c>
      <c r="AV494" s="49" t="n">
        <f aca="false">AP494/W494</f>
        <v>5.76419270981051E-007</v>
      </c>
      <c r="AW494" s="39" t="n">
        <f aca="false">AK494*1000000</f>
        <v>1961.56943717766</v>
      </c>
      <c r="AX494" s="40" t="n">
        <f aca="false">AL494*1000000</f>
        <v>184796.187394113</v>
      </c>
      <c r="AY494" s="40" t="n">
        <f aca="false">AM494*1000000</f>
        <v>98.0784718588832</v>
      </c>
      <c r="AZ494" s="40" t="n">
        <f aca="false">AN494*1000000</f>
        <v>31139.9148151954</v>
      </c>
      <c r="BA494" s="40" t="n">
        <f aca="false">AO494*1000000</f>
        <v>122598089.823604</v>
      </c>
      <c r="BB494" s="41" t="n">
        <f aca="false">AP494*1000000</f>
        <v>210.393033908083</v>
      </c>
      <c r="BC494" s="39" t="n">
        <f aca="false">AQ494*1000000</f>
        <v>5.37416284158264</v>
      </c>
      <c r="BD494" s="40" t="n">
        <f aca="false">AR494*1000000</f>
        <v>506.290924367432</v>
      </c>
      <c r="BE494" s="40" t="n">
        <f aca="false">AS494*1000000</f>
        <v>0.268708142079132</v>
      </c>
      <c r="BF494" s="40" t="n">
        <f aca="false">AT494*1000000</f>
        <v>85.3148351101245</v>
      </c>
      <c r="BG494" s="40" t="n">
        <f aca="false">AU494*1000000</f>
        <v>335885.177598915</v>
      </c>
      <c r="BH494" s="41" t="n">
        <f aca="false">AV494*1000000</f>
        <v>0.576419270981051</v>
      </c>
      <c r="BI494" s="0" t="n">
        <v>0.1</v>
      </c>
      <c r="BJ494" s="0" t="n">
        <f aca="false">R494*BI494</f>
        <v>8.17320598824027</v>
      </c>
      <c r="BK494" s="0" t="n">
        <v>0.1</v>
      </c>
      <c r="BL494" s="0" t="n">
        <f aca="false">AI494*BK494</f>
        <v>10.9020706363327</v>
      </c>
      <c r="BM494" s="45" t="n">
        <v>0</v>
      </c>
      <c r="BN494" s="45" t="n">
        <v>0</v>
      </c>
      <c r="BO494" s="45" t="n">
        <v>0</v>
      </c>
      <c r="BP494" s="45" t="n">
        <v>0</v>
      </c>
      <c r="BQ494" s="45" t="n">
        <v>0</v>
      </c>
      <c r="BR494" s="0" t="n">
        <f aca="false">AJ494*0.1</f>
        <v>2.57418E-007</v>
      </c>
      <c r="BS494" s="0" t="n">
        <f aca="false">((((BJ494/R494)^2)+((BM494/AD494)^2))^(1/2))*AK494</f>
        <v>0.000196156943717766</v>
      </c>
      <c r="BT494" s="0" t="n">
        <f aca="false">((((BJ494/R494)^2)+((BN494/AE494)^2))^(1/2))*AL494</f>
        <v>0.0184796187394113</v>
      </c>
      <c r="BU494" s="0" t="n">
        <f aca="false">((((BJ494/R494)^2)+((BO494/AF494)^2))^(1/2))*AM494</f>
        <v>9.80784718588832E-006</v>
      </c>
      <c r="BV494" s="0" t="n">
        <f aca="false">((((BJ494/R494)^2)+((BP494/AG494)^2))^(1/2))*AN494</f>
        <v>0.00311399148151954</v>
      </c>
      <c r="BW494" s="0" t="n">
        <f aca="false">((((BJ494/R494)^2)+((BQ494/AH494)^2))^(1/2))*AO494</f>
        <v>12.2598089823604</v>
      </c>
      <c r="BX494" s="46" t="n">
        <f aca="false">((((BL494/AI494)^2)+((BR494/AJ494)^2))^(1/2))*AP494</f>
        <v>2.97540681981634E-005</v>
      </c>
    </row>
    <row r="495" customFormat="false" ht="30" hidden="false" customHeight="true" outlineLevel="0" collapsed="false">
      <c r="A495" s="24" t="n">
        <v>4.60391447547155</v>
      </c>
      <c r="B495" s="24" t="n">
        <v>-74.1525905813269</v>
      </c>
      <c r="C495" s="47" t="n">
        <v>23</v>
      </c>
      <c r="D495" s="47" t="n">
        <v>24</v>
      </c>
      <c r="E495" s="47" t="n">
        <v>1806</v>
      </c>
      <c r="F495" s="27" t="s">
        <v>1351</v>
      </c>
      <c r="G495" s="28" t="s">
        <v>1352</v>
      </c>
      <c r="H495" s="27" t="s">
        <v>1353</v>
      </c>
      <c r="I495" s="28" t="s">
        <v>216</v>
      </c>
      <c r="J495" s="28" t="s">
        <v>65</v>
      </c>
      <c r="K495" s="28" t="n">
        <v>30</v>
      </c>
      <c r="L495" s="28"/>
      <c r="M495" s="28" t="n">
        <v>1987</v>
      </c>
      <c r="N495" s="29" t="s">
        <v>67</v>
      </c>
      <c r="O495" s="29" t="s">
        <v>68</v>
      </c>
      <c r="P495" s="50" t="n">
        <v>0.00842863539816588</v>
      </c>
      <c r="Q495" s="31" t="n">
        <v>49000</v>
      </c>
      <c r="R495" s="31" t="n">
        <v>50680.1765821155</v>
      </c>
      <c r="S495" s="29" t="s">
        <v>69</v>
      </c>
      <c r="T495" s="29"/>
      <c r="U495" s="29"/>
      <c r="V495" s="48" t="n">
        <f aca="false">IF(S495="m3_año",R495,IF(OR(O495="CG1",O495="CG3",O495="HG2"),T495,R495))</f>
        <v>50680.1765821155</v>
      </c>
      <c r="W495" s="28" t="n">
        <v>365</v>
      </c>
      <c r="X495" s="32"/>
      <c r="Y495" s="28"/>
      <c r="Z495" s="28" t="n">
        <v>8760</v>
      </c>
      <c r="AA495" s="32" t="s">
        <v>1354</v>
      </c>
      <c r="AB495" s="32"/>
      <c r="AC495" s="33" t="s">
        <v>72</v>
      </c>
      <c r="AD495" s="33" t="n">
        <f aca="false">VLOOKUP($O495,Parámetros!$B$4:$H$25,3,0)</f>
        <v>46.3856216091623</v>
      </c>
      <c r="AE495" s="33" t="n">
        <f aca="false">VLOOKUP($O495,Parámetros!$B$4:$H$25,4,0)</f>
        <v>1074.85364414012</v>
      </c>
      <c r="AF495" s="33" t="n">
        <f aca="false">VLOOKUP($O495,Parámetros!$B$4:$H$25,5,0)</f>
        <v>5.41099102083891</v>
      </c>
      <c r="AG495" s="33" t="n">
        <f aca="false">VLOOKUP($O495,Parámetros!$B$4:$H$25,6,0)</f>
        <v>1344</v>
      </c>
      <c r="AH495" s="33" t="n">
        <f aca="false">VLOOKUP($O495,Parámetros!$B$4:$H$25,7,0)</f>
        <v>1920000</v>
      </c>
      <c r="AI495" s="51" t="n">
        <v>49000</v>
      </c>
      <c r="AJ495" s="52" t="n">
        <v>8.8E-008</v>
      </c>
      <c r="AK495" s="34" t="n">
        <f aca="false">AD495*V495/1000000000</f>
        <v>0.00235083149402354</v>
      </c>
      <c r="AL495" s="34" t="n">
        <f aca="false">AE495*V495/1000000000</f>
        <v>0.0544737724849516</v>
      </c>
      <c r="AM495" s="34" t="n">
        <f aca="false">AF495*V495/1000000000</f>
        <v>0.000274229980420357</v>
      </c>
      <c r="AN495" s="34" t="n">
        <f aca="false">AG495*V495/1000000000</f>
        <v>0.0681141573263632</v>
      </c>
      <c r="AO495" s="34" t="n">
        <f aca="false">AH495*V495/1000000000</f>
        <v>97.3059390376618</v>
      </c>
      <c r="AP495" s="35" t="n">
        <f aca="false">AJ495*AI495*EXP(P495*4)</f>
        <v>0.00445985553922616</v>
      </c>
      <c r="AQ495" s="36" t="n">
        <f aca="false">AK495/W495</f>
        <v>6.44063423020147E-006</v>
      </c>
      <c r="AR495" s="37" t="n">
        <f aca="false">AL495/W495</f>
        <v>0.000149243212287539</v>
      </c>
      <c r="AS495" s="37" t="n">
        <f aca="false">AM495/W495</f>
        <v>7.51315014850294E-007</v>
      </c>
      <c r="AT495" s="37" t="n">
        <f aca="false">AN495/W495</f>
        <v>0.000186614129661269</v>
      </c>
      <c r="AU495" s="37" t="n">
        <f aca="false">AO495/W495</f>
        <v>0.266591613801813</v>
      </c>
      <c r="AV495" s="49" t="n">
        <f aca="false">AP495/W495</f>
        <v>1.22187822992498E-005</v>
      </c>
      <c r="AW495" s="39" t="n">
        <f aca="false">AK495*1000000</f>
        <v>2350.83149402354</v>
      </c>
      <c r="AX495" s="40" t="n">
        <f aca="false">AL495*1000000</f>
        <v>54473.7724849516</v>
      </c>
      <c r="AY495" s="40" t="n">
        <f aca="false">AM495*1000000</f>
        <v>274.229980420357</v>
      </c>
      <c r="AZ495" s="40" t="n">
        <f aca="false">AN495*1000000</f>
        <v>68114.1573263632</v>
      </c>
      <c r="BA495" s="40" t="n">
        <f aca="false">AO495*1000000</f>
        <v>97305939.0376618</v>
      </c>
      <c r="BB495" s="41" t="n">
        <f aca="false">AP495*1000000</f>
        <v>4459.85553922616</v>
      </c>
      <c r="BC495" s="39" t="n">
        <f aca="false">AQ495*1000000</f>
        <v>6.44063423020147</v>
      </c>
      <c r="BD495" s="40" t="n">
        <f aca="false">AR495*1000000</f>
        <v>149.243212287539</v>
      </c>
      <c r="BE495" s="40" t="n">
        <f aca="false">AS495*1000000</f>
        <v>0.751315014850294</v>
      </c>
      <c r="BF495" s="40" t="n">
        <f aca="false">AT495*1000000</f>
        <v>186.614129661269</v>
      </c>
      <c r="BG495" s="40" t="n">
        <f aca="false">AU495*1000000</f>
        <v>266591.613801813</v>
      </c>
      <c r="BH495" s="41" t="n">
        <f aca="false">AV495*1000000</f>
        <v>12.2187822992498</v>
      </c>
      <c r="BI495" s="0" t="n">
        <v>0.1</v>
      </c>
      <c r="BJ495" s="0" t="n">
        <f aca="false">R495*BI495</f>
        <v>5068.01765821155</v>
      </c>
      <c r="BK495" s="0" t="n">
        <v>0.1</v>
      </c>
      <c r="BL495" s="0" t="n">
        <f aca="false">AI495*BK495</f>
        <v>4900</v>
      </c>
      <c r="BM495" s="45" t="n">
        <v>17.6498016718255</v>
      </c>
      <c r="BN495" s="45" t="n">
        <v>910.91550745518</v>
      </c>
      <c r="BO495" s="45" t="n">
        <v>5.31099102083891</v>
      </c>
      <c r="BP495" s="45" t="n">
        <v>537.6</v>
      </c>
      <c r="BQ495" s="45" t="n">
        <v>384000</v>
      </c>
      <c r="BR495" s="0" t="n">
        <f aca="false">AJ495*0.1</f>
        <v>8.8E-009</v>
      </c>
      <c r="BS495" s="0" t="n">
        <f aca="false">((((BJ495/R495)^2)+((BM495/AD495)^2))^(1/2))*AK495</f>
        <v>0.000924870536399349</v>
      </c>
      <c r="BT495" s="0" t="n">
        <f aca="false">((((BJ495/R495)^2)+((BN495/AE495)^2))^(1/2))*AL495</f>
        <v>0.0464856350841616</v>
      </c>
      <c r="BU495" s="0" t="n">
        <f aca="false">((((BJ495/R495)^2)+((BO495/AF495)^2))^(1/2))*AM495</f>
        <v>0.000270555323399086</v>
      </c>
      <c r="BV495" s="0" t="n">
        <f aca="false">((((BJ495/R495)^2)+((BP495/AG495)^2))^(1/2))*AN495</f>
        <v>0.0280841865256535</v>
      </c>
      <c r="BW495" s="0" t="n">
        <f aca="false">((((BJ495/R495)^2)+((BQ495/AH495)^2))^(1/2))*AO495</f>
        <v>21.7582694302662</v>
      </c>
      <c r="BX495" s="46" t="n">
        <f aca="false">((((BL495/AI495)^2)+((BR495/AJ495)^2))^(1/2))*AP495</f>
        <v>0.000630718818979841</v>
      </c>
    </row>
    <row r="496" customFormat="false" ht="45" hidden="false" customHeight="true" outlineLevel="0" collapsed="false">
      <c r="A496" s="24" t="n">
        <v>4.60546444851088</v>
      </c>
      <c r="B496" s="24" t="n">
        <v>-74.1350096597483</v>
      </c>
      <c r="C496" s="47" t="n">
        <v>25</v>
      </c>
      <c r="D496" s="47" t="n">
        <v>25</v>
      </c>
      <c r="E496" s="47" t="n">
        <v>1821</v>
      </c>
      <c r="F496" s="27" t="s">
        <v>1355</v>
      </c>
      <c r="G496" s="28" t="s">
        <v>1356</v>
      </c>
      <c r="H496" s="27" t="s">
        <v>1357</v>
      </c>
      <c r="I496" s="28" t="s">
        <v>216</v>
      </c>
      <c r="J496" s="28" t="s">
        <v>65</v>
      </c>
      <c r="K496" s="28" t="n">
        <v>20</v>
      </c>
      <c r="L496" s="28"/>
      <c r="M496" s="28" t="n">
        <v>1982</v>
      </c>
      <c r="N496" s="29" t="s">
        <v>67</v>
      </c>
      <c r="O496" s="29" t="s">
        <v>68</v>
      </c>
      <c r="P496" s="53" t="n">
        <v>0.013557806644477</v>
      </c>
      <c r="Q496" s="31" t="n">
        <v>24000</v>
      </c>
      <c r="R496" s="31" t="n">
        <v>25337.4884751834</v>
      </c>
      <c r="S496" s="29" t="s">
        <v>69</v>
      </c>
      <c r="T496" s="29"/>
      <c r="U496" s="29"/>
      <c r="V496" s="48" t="n">
        <f aca="false">IF(S496="m3_año",R496,IF(OR(O496="CG1",O496="CG3",O496="HG2"),T496,R496))</f>
        <v>25337.4884751834</v>
      </c>
      <c r="W496" s="28" t="n">
        <v>365</v>
      </c>
      <c r="X496" s="32" t="s">
        <v>98</v>
      </c>
      <c r="Y496" s="28"/>
      <c r="Z496" s="28" t="n">
        <v>2920</v>
      </c>
      <c r="AA496" s="32" t="s">
        <v>1358</v>
      </c>
      <c r="AB496" s="32"/>
      <c r="AC496" s="33" t="s">
        <v>72</v>
      </c>
      <c r="AD496" s="33" t="n">
        <f aca="false">VLOOKUP($O496,Parámetros!$B$4:$H$25,3,0)</f>
        <v>46.3856216091623</v>
      </c>
      <c r="AE496" s="33" t="n">
        <f aca="false">VLOOKUP($O496,Parámetros!$B$4:$H$25,4,0)</f>
        <v>1074.85364414012</v>
      </c>
      <c r="AF496" s="33" t="n">
        <f aca="false">VLOOKUP($O496,Parámetros!$B$4:$H$25,5,0)</f>
        <v>5.41099102083891</v>
      </c>
      <c r="AG496" s="33" t="n">
        <f aca="false">VLOOKUP($O496,Parámetros!$B$4:$H$25,6,0)</f>
        <v>1344</v>
      </c>
      <c r="AH496" s="33" t="n">
        <f aca="false">VLOOKUP($O496,Parámetros!$B$4:$H$25,7,0)</f>
        <v>1920000</v>
      </c>
      <c r="AI496" s="2" t="n">
        <v>1159.09146341463</v>
      </c>
      <c r="AJ496" s="2" t="n">
        <v>0.000142</v>
      </c>
      <c r="AK496" s="34" t="n">
        <f aca="false">AD496*V496/1000000000</f>
        <v>0.00117529515293637</v>
      </c>
      <c r="AL496" s="34" t="n">
        <f aca="false">AE496*V496/1000000000</f>
        <v>0.0272340918209092</v>
      </c>
      <c r="AM496" s="34" t="n">
        <f aca="false">AF496*V496/1000000000</f>
        <v>0.000137100922629827</v>
      </c>
      <c r="AN496" s="34" t="n">
        <f aca="false">AG496*V496/1000000000</f>
        <v>0.0340535845106465</v>
      </c>
      <c r="AO496" s="34" t="n">
        <f aca="false">AH496*V496/1000000000</f>
        <v>48.6479778723521</v>
      </c>
      <c r="AP496" s="35" t="n">
        <f aca="false">AJ496*AI496*EXP(P496*4)</f>
        <v>0.17376342735938</v>
      </c>
      <c r="AQ496" s="36" t="n">
        <f aca="false">AK496/W496</f>
        <v>3.21998672037361E-006</v>
      </c>
      <c r="AR496" s="37" t="n">
        <f aca="false">AL496/W496</f>
        <v>7.46139501942717E-005</v>
      </c>
      <c r="AS496" s="37" t="n">
        <f aca="false">AM496/W496</f>
        <v>3.75618966109114E-007</v>
      </c>
      <c r="AT496" s="37" t="n">
        <f aca="false">AN496/W496</f>
        <v>9.32974918099904E-005</v>
      </c>
      <c r="AU496" s="37" t="n">
        <f aca="false">AO496/W496</f>
        <v>0.133282131157129</v>
      </c>
      <c r="AV496" s="49" t="n">
        <f aca="false">AP496/W496</f>
        <v>0.000476064184546247</v>
      </c>
      <c r="AW496" s="39" t="n">
        <f aca="false">AK496*1000000</f>
        <v>1175.29515293637</v>
      </c>
      <c r="AX496" s="40" t="n">
        <f aca="false">AL496*1000000</f>
        <v>27234.0918209092</v>
      </c>
      <c r="AY496" s="40" t="n">
        <f aca="false">AM496*1000000</f>
        <v>137.100922629827</v>
      </c>
      <c r="AZ496" s="40" t="n">
        <f aca="false">AN496*1000000</f>
        <v>34053.5845106465</v>
      </c>
      <c r="BA496" s="40" t="n">
        <f aca="false">AO496*1000000</f>
        <v>48647977.8723521</v>
      </c>
      <c r="BB496" s="41" t="n">
        <f aca="false">AP496*1000000</f>
        <v>173763.42735938</v>
      </c>
      <c r="BC496" s="39" t="n">
        <f aca="false">AQ496*1000000</f>
        <v>3.21998672037361</v>
      </c>
      <c r="BD496" s="40" t="n">
        <f aca="false">AR496*1000000</f>
        <v>74.6139501942717</v>
      </c>
      <c r="BE496" s="40" t="n">
        <f aca="false">AS496*1000000</f>
        <v>0.375618966109114</v>
      </c>
      <c r="BF496" s="40" t="n">
        <f aca="false">AT496*1000000</f>
        <v>93.2974918099904</v>
      </c>
      <c r="BG496" s="40" t="n">
        <f aca="false">AU496*1000000</f>
        <v>133282.131157129</v>
      </c>
      <c r="BH496" s="41" t="n">
        <f aca="false">AV496*1000000</f>
        <v>476.064184546247</v>
      </c>
      <c r="BI496" s="0" t="n">
        <v>0.1</v>
      </c>
      <c r="BJ496" s="0" t="n">
        <f aca="false">R496*BI496</f>
        <v>2533.74884751834</v>
      </c>
      <c r="BK496" s="0" t="n">
        <v>0.1</v>
      </c>
      <c r="BL496" s="0" t="n">
        <f aca="false">AI496*BK496</f>
        <v>115.909146341463</v>
      </c>
      <c r="BM496" s="45" t="n">
        <v>17.6498016718255</v>
      </c>
      <c r="BN496" s="45" t="n">
        <v>910.91550745518</v>
      </c>
      <c r="BO496" s="45" t="n">
        <v>5.31099102083891</v>
      </c>
      <c r="BP496" s="45" t="n">
        <v>537.6</v>
      </c>
      <c r="BQ496" s="45" t="n">
        <v>384000</v>
      </c>
      <c r="BR496" s="0" t="n">
        <f aca="false">AJ496*0.1</f>
        <v>1.42E-005</v>
      </c>
      <c r="BS496" s="0" t="n">
        <f aca="false">((((BJ496/R496)^2)+((BM496/AD496)^2))^(1/2))*AK496</f>
        <v>0.000462387823749706</v>
      </c>
      <c r="BT496" s="0" t="n">
        <f aca="false">((((BJ496/R496)^2)+((BN496/AE496)^2))^(1/2))*AL496</f>
        <v>0.0232404328997972</v>
      </c>
      <c r="BU496" s="0" t="n">
        <f aca="false">((((BJ496/R496)^2)+((BO496/AF496)^2))^(1/2))*AM496</f>
        <v>0.0001352637826235</v>
      </c>
      <c r="BV496" s="0" t="n">
        <f aca="false">((((BJ496/R496)^2)+((BP496/AG496)^2))^(1/2))*AN496</f>
        <v>0.0140406525868293</v>
      </c>
      <c r="BW496" s="0" t="n">
        <f aca="false">((((BJ496/R496)^2)+((BQ496/AH496)^2))^(1/2))*AO496</f>
        <v>10.8780185490485</v>
      </c>
      <c r="BX496" s="46" t="n">
        <f aca="false">((((BL496/AI496)^2)+((BR496/AJ496)^2))^(1/2))*AP496</f>
        <v>0.0245738595616068</v>
      </c>
    </row>
    <row r="497" customFormat="false" ht="30" hidden="false" customHeight="true" outlineLevel="0" collapsed="false">
      <c r="A497" s="24" t="n">
        <v>4.61650681686955</v>
      </c>
      <c r="B497" s="24" t="n">
        <v>-74.1431625100879</v>
      </c>
      <c r="C497" s="47" t="n">
        <v>24</v>
      </c>
      <c r="D497" s="47" t="n">
        <v>26</v>
      </c>
      <c r="E497" s="47" t="n">
        <v>1833</v>
      </c>
      <c r="F497" s="27" t="s">
        <v>1359</v>
      </c>
      <c r="G497" s="28" t="s">
        <v>1360</v>
      </c>
      <c r="H497" s="27" t="s">
        <v>1361</v>
      </c>
      <c r="I497" s="28" t="s">
        <v>216</v>
      </c>
      <c r="J497" s="28" t="s">
        <v>65</v>
      </c>
      <c r="K497" s="28" t="n">
        <v>30</v>
      </c>
      <c r="L497" s="28"/>
      <c r="M497" s="28" t="n">
        <v>2003</v>
      </c>
      <c r="N497" s="29" t="s">
        <v>67</v>
      </c>
      <c r="O497" s="29" t="s">
        <v>68</v>
      </c>
      <c r="P497" s="30" t="n">
        <v>0.0306495041710611</v>
      </c>
      <c r="Q497" s="31" t="n">
        <v>12870</v>
      </c>
      <c r="R497" s="31" t="n">
        <v>14548.6330142368</v>
      </c>
      <c r="S497" s="29" t="s">
        <v>69</v>
      </c>
      <c r="T497" s="29"/>
      <c r="U497" s="29"/>
      <c r="V497" s="48" t="n">
        <f aca="false">IF(S497="m3_año",R497,IF(OR(O497="CG1",O497="CG3",O497="HG2"),T497,R497))</f>
        <v>14548.6330142368</v>
      </c>
      <c r="W497" s="28" t="n">
        <v>365</v>
      </c>
      <c r="X497" s="32"/>
      <c r="Y497" s="28"/>
      <c r="Z497" s="28" t="n">
        <v>8760</v>
      </c>
      <c r="AA497" s="32" t="s">
        <v>1358</v>
      </c>
      <c r="AB497" s="32"/>
      <c r="AC497" s="33" t="s">
        <v>72</v>
      </c>
      <c r="AD497" s="33" t="n">
        <f aca="false">VLOOKUP($O497,Parámetros!$B$4:$H$25,3,0)</f>
        <v>46.3856216091623</v>
      </c>
      <c r="AE497" s="33" t="n">
        <f aca="false">VLOOKUP($O497,Parámetros!$B$4:$H$25,4,0)</f>
        <v>1074.85364414012</v>
      </c>
      <c r="AF497" s="33" t="n">
        <f aca="false">VLOOKUP($O497,Parámetros!$B$4:$H$25,5,0)</f>
        <v>5.41099102083891</v>
      </c>
      <c r="AG497" s="33" t="n">
        <f aca="false">VLOOKUP($O497,Parámetros!$B$4:$H$25,6,0)</f>
        <v>1344</v>
      </c>
      <c r="AH497" s="33" t="n">
        <f aca="false">VLOOKUP($O497,Parámetros!$B$4:$H$25,7,0)</f>
        <v>1920000</v>
      </c>
      <c r="AI497" s="51" t="n">
        <v>12870</v>
      </c>
      <c r="AJ497" s="52" t="n">
        <v>8.8E-008</v>
      </c>
      <c r="AK497" s="34" t="n">
        <f aca="false">AD497*V497/1000000000</f>
        <v>0.000674847385928955</v>
      </c>
      <c r="AL497" s="34" t="n">
        <f aca="false">AE497*V497/1000000000</f>
        <v>0.0156376512126097</v>
      </c>
      <c r="AM497" s="34" t="n">
        <f aca="false">AF497*V497/1000000000</f>
        <v>7.87225226055158E-005</v>
      </c>
      <c r="AN497" s="34" t="n">
        <f aca="false">AG497*V497/1000000000</f>
        <v>0.0195533627711343</v>
      </c>
      <c r="AO497" s="34" t="n">
        <f aca="false">AH497*V497/1000000000</f>
        <v>27.9333753873347</v>
      </c>
      <c r="AP497" s="35" t="n">
        <f aca="false">AJ497*AI497*EXP(P497*4)</f>
        <v>0.00128027970525284</v>
      </c>
      <c r="AQ497" s="36" t="n">
        <f aca="false">AK497/W497</f>
        <v>1.84889694775056E-006</v>
      </c>
      <c r="AR497" s="37" t="n">
        <f aca="false">AL497/W497</f>
        <v>4.28428800345471E-005</v>
      </c>
      <c r="AS497" s="37" t="n">
        <f aca="false">AM497/W497</f>
        <v>2.15678144124701E-007</v>
      </c>
      <c r="AT497" s="37" t="n">
        <f aca="false">AN497/W497</f>
        <v>5.35708569072172E-005</v>
      </c>
      <c r="AU497" s="37" t="n">
        <f aca="false">AO497/W497</f>
        <v>0.0765297955817388</v>
      </c>
      <c r="AV497" s="49" t="n">
        <f aca="false">AP497/W497</f>
        <v>3.5076156308297E-006</v>
      </c>
      <c r="AW497" s="39" t="n">
        <f aca="false">AK497*1000000</f>
        <v>674.847385928955</v>
      </c>
      <c r="AX497" s="40" t="n">
        <f aca="false">AL497*1000000</f>
        <v>15637.6512126097</v>
      </c>
      <c r="AY497" s="40" t="n">
        <f aca="false">AM497*1000000</f>
        <v>78.7225226055159</v>
      </c>
      <c r="AZ497" s="40" t="n">
        <f aca="false">AN497*1000000</f>
        <v>19553.3627711343</v>
      </c>
      <c r="BA497" s="40" t="n">
        <f aca="false">AO497*1000000</f>
        <v>27933375.3873347</v>
      </c>
      <c r="BB497" s="41" t="n">
        <f aca="false">AP497*1000000</f>
        <v>1280.27970525284</v>
      </c>
      <c r="BC497" s="39" t="n">
        <f aca="false">AQ497*1000000</f>
        <v>1.84889694775056</v>
      </c>
      <c r="BD497" s="40" t="n">
        <f aca="false">AR497*1000000</f>
        <v>42.8428800345471</v>
      </c>
      <c r="BE497" s="40" t="n">
        <f aca="false">AS497*1000000</f>
        <v>0.215678144124701</v>
      </c>
      <c r="BF497" s="40" t="n">
        <f aca="false">AT497*1000000</f>
        <v>53.5708569072172</v>
      </c>
      <c r="BG497" s="40" t="n">
        <f aca="false">AU497*1000000</f>
        <v>76529.7955817388</v>
      </c>
      <c r="BH497" s="41" t="n">
        <f aca="false">AV497*1000000</f>
        <v>3.5076156308297</v>
      </c>
      <c r="BI497" s="0" t="n">
        <v>0.1</v>
      </c>
      <c r="BJ497" s="0" t="n">
        <f aca="false">R497*BI497</f>
        <v>1454.86330142368</v>
      </c>
      <c r="BK497" s="0" t="n">
        <v>0.1</v>
      </c>
      <c r="BL497" s="0" t="n">
        <f aca="false">AI497*BK497</f>
        <v>1287</v>
      </c>
      <c r="BM497" s="45" t="n">
        <v>17.6498016718255</v>
      </c>
      <c r="BN497" s="45" t="n">
        <v>910.91550745518</v>
      </c>
      <c r="BO497" s="45" t="n">
        <v>5.31099102083891</v>
      </c>
      <c r="BP497" s="45" t="n">
        <v>537.6</v>
      </c>
      <c r="BQ497" s="45" t="n">
        <v>384000</v>
      </c>
      <c r="BR497" s="0" t="n">
        <f aca="false">AJ497*0.1</f>
        <v>8.8E-009</v>
      </c>
      <c r="BS497" s="0" t="n">
        <f aca="false">((((BJ497/R497)^2)+((BM497/AD497)^2))^(1/2))*AK497</f>
        <v>0.00026550029868094</v>
      </c>
      <c r="BT497" s="0" t="n">
        <f aca="false">((((BJ497/R497)^2)+((BN497/AE497)^2))^(1/2))*AL497</f>
        <v>0.0133445163549777</v>
      </c>
      <c r="BU497" s="0" t="n">
        <f aca="false">((((BJ497/R497)^2)+((BO497/AF497)^2))^(1/2))*AM497</f>
        <v>7.76676478978668E-005</v>
      </c>
      <c r="BV497" s="0" t="n">
        <f aca="false">((((BJ497/R497)^2)+((BP497/AG497)^2))^(1/2))*AN497</f>
        <v>0.00806205800414066</v>
      </c>
      <c r="BW497" s="0" t="n">
        <f aca="false">((((BJ497/R497)^2)+((BQ497/AH497)^2))^(1/2))*AO497</f>
        <v>6.24609262070998</v>
      </c>
      <c r="BX497" s="46" t="n">
        <f aca="false">((((BL497/AI497)^2)+((BR497/AJ497)^2))^(1/2))*AP497</f>
        <v>0.00018105889227996</v>
      </c>
    </row>
    <row r="498" customFormat="false" ht="15" hidden="false" customHeight="true" outlineLevel="0" collapsed="false">
      <c r="A498" s="24" t="n">
        <v>4.61427335275859</v>
      </c>
      <c r="B498" s="24" t="n">
        <v>-74.1341337205521</v>
      </c>
      <c r="C498" s="47" t="n">
        <v>25</v>
      </c>
      <c r="D498" s="47" t="n">
        <v>25</v>
      </c>
      <c r="E498" s="47" t="n">
        <v>1821</v>
      </c>
      <c r="F498" s="27" t="s">
        <v>1362</v>
      </c>
      <c r="G498" s="28" t="s">
        <v>1363</v>
      </c>
      <c r="H498" s="27" t="s">
        <v>1364</v>
      </c>
      <c r="I498" s="28" t="s">
        <v>216</v>
      </c>
      <c r="J498" s="28" t="s">
        <v>76</v>
      </c>
      <c r="K498" s="55"/>
      <c r="L498" s="55"/>
      <c r="M498" s="28" t="n">
        <v>2002</v>
      </c>
      <c r="N498" s="29" t="s">
        <v>67</v>
      </c>
      <c r="O498" s="29" t="s">
        <v>142</v>
      </c>
      <c r="P498" s="50" t="n">
        <v>-0.015549305289661</v>
      </c>
      <c r="Q498" s="31" t="n">
        <v>8537.5</v>
      </c>
      <c r="R498" s="31" t="n">
        <v>8022.66775011399</v>
      </c>
      <c r="S498" s="29" t="s">
        <v>69</v>
      </c>
      <c r="T498" s="29"/>
      <c r="U498" s="29"/>
      <c r="V498" s="48" t="n">
        <f aca="false">IF(S498="m3_año",R498,IF(OR(O498="CG1",O498="CG3",O498="HG2"),T498,R498))</f>
        <v>8022.66775011399</v>
      </c>
      <c r="W498" s="28" t="n">
        <v>365</v>
      </c>
      <c r="X498" s="32"/>
      <c r="Y498" s="28"/>
      <c r="Z498" s="28" t="n">
        <v>8760</v>
      </c>
      <c r="AA498" s="32" t="s">
        <v>1365</v>
      </c>
      <c r="AB498" s="32"/>
      <c r="AC498" s="33" t="s">
        <v>72</v>
      </c>
      <c r="AD498" s="33" t="n">
        <f aca="false">VLOOKUP($O498,Parámetros!$B$4:$H$25,3,0)</f>
        <v>30.4</v>
      </c>
      <c r="AE498" s="33" t="n">
        <f aca="false">VLOOKUP($O498,Parámetros!$B$4:$H$25,4,0)</f>
        <v>1504</v>
      </c>
      <c r="AF498" s="33" t="n">
        <f aca="false">VLOOKUP($O498,Parámetros!$B$4:$H$25,5,0)</f>
        <v>9.6</v>
      </c>
      <c r="AG498" s="33" t="n">
        <f aca="false">VLOOKUP($O498,Parámetros!$B$4:$H$25,6,0)</f>
        <v>640</v>
      </c>
      <c r="AH498" s="33" t="n">
        <f aca="false">VLOOKUP($O498,Parámetros!$B$4:$H$25,7,0)</f>
        <v>1920000</v>
      </c>
      <c r="AI498" s="51" t="n">
        <v>8537.5</v>
      </c>
      <c r="AJ498" s="52" t="n">
        <v>8.8E-008</v>
      </c>
      <c r="AK498" s="34" t="n">
        <f aca="false">AD498*V498/1000000000</f>
        <v>0.000243889099603465</v>
      </c>
      <c r="AL498" s="34" t="n">
        <f aca="false">AE498*V498/1000000000</f>
        <v>0.0120660922961714</v>
      </c>
      <c r="AM498" s="34" t="n">
        <f aca="false">AF498*V498/1000000000</f>
        <v>7.70176104010943E-005</v>
      </c>
      <c r="AN498" s="34" t="n">
        <f aca="false">AG498*V498/1000000000</f>
        <v>0.00513450736007295</v>
      </c>
      <c r="AO498" s="34" t="n">
        <f aca="false">AH498*V498/1000000000</f>
        <v>15.4035220802189</v>
      </c>
      <c r="AP498" s="35" t="n">
        <f aca="false">AJ498*AI498*EXP(P498*4)</f>
        <v>0.000705994762010031</v>
      </c>
      <c r="AQ498" s="36" t="n">
        <f aca="false">AK498/W498</f>
        <v>6.68189313982097E-007</v>
      </c>
      <c r="AR498" s="37" t="n">
        <f aca="false">AL498/W498</f>
        <v>3.30577871127985E-005</v>
      </c>
      <c r="AS498" s="37" t="n">
        <f aca="false">AM498/W498</f>
        <v>2.1100715178382E-007</v>
      </c>
      <c r="AT498" s="37" t="n">
        <f aca="false">AN498/W498</f>
        <v>1.40671434522547E-005</v>
      </c>
      <c r="AU498" s="37" t="n">
        <f aca="false">AO498/W498</f>
        <v>0.042201430356764</v>
      </c>
      <c r="AV498" s="49" t="n">
        <f aca="false">AP498/W498</f>
        <v>1.93423222468502E-006</v>
      </c>
      <c r="AW498" s="39" t="n">
        <f aca="false">AK498*1000000</f>
        <v>243.889099603465</v>
      </c>
      <c r="AX498" s="40" t="n">
        <f aca="false">AL498*1000000</f>
        <v>12066.0922961714</v>
      </c>
      <c r="AY498" s="40" t="n">
        <f aca="false">AM498*1000000</f>
        <v>77.0176104010943</v>
      </c>
      <c r="AZ498" s="40" t="n">
        <f aca="false">AN498*1000000</f>
        <v>5134.50736007295</v>
      </c>
      <c r="BA498" s="40" t="n">
        <f aca="false">AO498*1000000</f>
        <v>15403522.0802189</v>
      </c>
      <c r="BB498" s="41" t="n">
        <f aca="false">AP498*1000000</f>
        <v>705.994762010031</v>
      </c>
      <c r="BC498" s="39" t="n">
        <f aca="false">AQ498*1000000</f>
        <v>0.668189313982097</v>
      </c>
      <c r="BD498" s="40" t="n">
        <f aca="false">AR498*1000000</f>
        <v>33.0577871127985</v>
      </c>
      <c r="BE498" s="40" t="n">
        <f aca="false">AS498*1000000</f>
        <v>0.21100715178382</v>
      </c>
      <c r="BF498" s="40" t="n">
        <f aca="false">AT498*1000000</f>
        <v>14.0671434522547</v>
      </c>
      <c r="BG498" s="40" t="n">
        <f aca="false">AU498*1000000</f>
        <v>42201.430356764</v>
      </c>
      <c r="BH498" s="41" t="n">
        <f aca="false">AV498*1000000</f>
        <v>1.93423222468502</v>
      </c>
      <c r="BI498" s="0" t="n">
        <v>0.1</v>
      </c>
      <c r="BJ498" s="0" t="n">
        <f aca="false">R498*BI498</f>
        <v>802.266775011399</v>
      </c>
      <c r="BK498" s="0" t="n">
        <v>0.1</v>
      </c>
      <c r="BL498" s="0" t="n">
        <f aca="false">AI498*BK498</f>
        <v>853.75</v>
      </c>
      <c r="BM498" s="45" t="n">
        <v>12.16</v>
      </c>
      <c r="BN498" s="45" t="n">
        <v>601.6</v>
      </c>
      <c r="BO498" s="45" t="n">
        <v>1.92</v>
      </c>
      <c r="BP498" s="45" t="n">
        <v>256</v>
      </c>
      <c r="BQ498" s="45" t="n">
        <v>384000</v>
      </c>
      <c r="BR498" s="0" t="n">
        <f aca="false">AJ498*0.1</f>
        <v>8.8E-009</v>
      </c>
      <c r="BS498" s="0" t="n">
        <f aca="false">((((BJ498/R498)^2)+((BM498/AD498)^2))^(1/2))*AK498</f>
        <v>0.000100558051860187</v>
      </c>
      <c r="BT498" s="0" t="n">
        <f aca="false">((((BJ498/R498)^2)+((BN498/AE498)^2))^(1/2))*AL498</f>
        <v>0.00497497730255664</v>
      </c>
      <c r="BU498" s="0" t="n">
        <f aca="false">((((BJ498/R498)^2)+((BO498/AF498)^2))^(1/2))*AM498</f>
        <v>1.72216612321442E-005</v>
      </c>
      <c r="BV498" s="0" t="n">
        <f aca="false">((((BJ498/R498)^2)+((BP498/AG498)^2))^(1/2))*AN498</f>
        <v>0.00211701161810921</v>
      </c>
      <c r="BW498" s="0" t="n">
        <f aca="false">((((BJ498/R498)^2)+((BQ498/AH498)^2))^(1/2))*AO498</f>
        <v>3.44433224642883</v>
      </c>
      <c r="BX498" s="46" t="n">
        <f aca="false">((((BL498/AI498)^2)+((BR498/AJ498)^2))^(1/2))*AP498</f>
        <v>9.98427367398951E-005</v>
      </c>
    </row>
    <row r="499" customFormat="false" ht="15" hidden="false" customHeight="true" outlineLevel="0" collapsed="false">
      <c r="A499" s="24" t="n">
        <v>4.67438888888889</v>
      </c>
      <c r="B499" s="24" t="n">
        <v>-74.1444444444444</v>
      </c>
      <c r="C499" s="47" t="n">
        <v>24</v>
      </c>
      <c r="D499" s="47" t="n">
        <v>32</v>
      </c>
      <c r="E499" s="47" t="n">
        <v>1911</v>
      </c>
      <c r="F499" s="27" t="s">
        <v>1366</v>
      </c>
      <c r="G499" s="28" t="s">
        <v>1367</v>
      </c>
      <c r="H499" s="27" t="s">
        <v>1368</v>
      </c>
      <c r="I499" s="28" t="s">
        <v>216</v>
      </c>
      <c r="J499" s="28" t="s">
        <v>76</v>
      </c>
      <c r="K499" s="28" t="n">
        <v>234.43</v>
      </c>
      <c r="L499" s="28"/>
      <c r="M499" s="28" t="n">
        <v>2008</v>
      </c>
      <c r="N499" s="29" t="s">
        <v>67</v>
      </c>
      <c r="O499" s="29" t="s">
        <v>145</v>
      </c>
      <c r="P499" s="50" t="n">
        <v>0.0119278052318739</v>
      </c>
      <c r="Q499" s="31" t="n">
        <v>27612.5</v>
      </c>
      <c r="R499" s="31" t="n">
        <v>28961.8599333678</v>
      </c>
      <c r="S499" s="29" t="s">
        <v>69</v>
      </c>
      <c r="T499" s="29"/>
      <c r="U499" s="29"/>
      <c r="V499" s="48" t="n">
        <f aca="false">IF(S499="m3_año",R499,IF(OR(O499="CG1",O499="CG3",O499="HG2"),T499,R499))</f>
        <v>28961.8599333678</v>
      </c>
      <c r="W499" s="28" t="n">
        <v>365</v>
      </c>
      <c r="X499" s="32"/>
      <c r="Y499" s="28"/>
      <c r="Z499" s="28" t="n">
        <v>8760</v>
      </c>
      <c r="AA499" s="32" t="s">
        <v>1369</v>
      </c>
      <c r="AB499" s="32"/>
      <c r="AC499" s="33" t="s">
        <v>72</v>
      </c>
      <c r="AD499" s="33" t="n">
        <f aca="false">VLOOKUP($O499,Parámetros!$B$4:$H$25,3,0)</f>
        <v>196.356974196937</v>
      </c>
      <c r="AE499" s="33" t="n">
        <f aca="false">VLOOKUP($O499,Parámetros!$B$4:$H$25,4,0)</f>
        <v>1220.72799074218</v>
      </c>
      <c r="AF499" s="33" t="n">
        <f aca="false">VLOOKUP($O499,Parámetros!$B$4:$H$25,5,0)</f>
        <v>69.6558973259153</v>
      </c>
      <c r="AG499" s="33" t="n">
        <f aca="false">VLOOKUP($O499,Parámetros!$B$4:$H$25,6,0)</f>
        <v>640</v>
      </c>
      <c r="AH499" s="33" t="n">
        <f aca="false">VLOOKUP($O499,Parámetros!$B$4:$H$25,7,0)</f>
        <v>1920000</v>
      </c>
      <c r="AI499" s="2" t="n">
        <v>32831.976744186</v>
      </c>
      <c r="AJ499" s="2" t="n">
        <v>1.0442E-008</v>
      </c>
      <c r="AK499" s="34" t="n">
        <f aca="false">AD499*V499/1000000000</f>
        <v>0.0056868631836316</v>
      </c>
      <c r="AL499" s="34" t="n">
        <f aca="false">AE499*V499/1000000000</f>
        <v>0.0353545530846165</v>
      </c>
      <c r="AM499" s="34" t="n">
        <f aca="false">AF499*V499/1000000000</f>
        <v>0.00201736434188621</v>
      </c>
      <c r="AN499" s="34" t="n">
        <f aca="false">AG499*V499/1000000000</f>
        <v>0.0185355903573554</v>
      </c>
      <c r="AO499" s="34" t="n">
        <f aca="false">AH499*V499/1000000000</f>
        <v>55.6067710720662</v>
      </c>
      <c r="AP499" s="35" t="n">
        <f aca="false">AJ499*AI499*EXP(P499*4)</f>
        <v>0.000359584895153389</v>
      </c>
      <c r="AQ499" s="36" t="n">
        <f aca="false">AK499/W499</f>
        <v>1.55804470784428E-005</v>
      </c>
      <c r="AR499" s="37" t="n">
        <f aca="false">AL499/W499</f>
        <v>9.6861789272922E-005</v>
      </c>
      <c r="AS499" s="37" t="n">
        <f aca="false">AM499/W499</f>
        <v>5.52702559420879E-006</v>
      </c>
      <c r="AT499" s="37" t="n">
        <f aca="false">AN499/W499</f>
        <v>5.07824393352202E-005</v>
      </c>
      <c r="AU499" s="37" t="n">
        <f aca="false">AO499/W499</f>
        <v>0.152347318005661</v>
      </c>
      <c r="AV499" s="49" t="n">
        <f aca="false">AP499/W499</f>
        <v>9.85164096310656E-007</v>
      </c>
      <c r="AW499" s="39" t="n">
        <f aca="false">AK499*1000000</f>
        <v>5686.86318363161</v>
      </c>
      <c r="AX499" s="40" t="n">
        <f aca="false">AL499*1000000</f>
        <v>35354.5530846165</v>
      </c>
      <c r="AY499" s="40" t="n">
        <f aca="false">AM499*1000000</f>
        <v>2017.36434188621</v>
      </c>
      <c r="AZ499" s="40" t="n">
        <f aca="false">AN499*1000000</f>
        <v>18535.5903573554</v>
      </c>
      <c r="BA499" s="40" t="n">
        <f aca="false">AO499*1000000</f>
        <v>55606771.0720662</v>
      </c>
      <c r="BB499" s="41" t="n">
        <f aca="false">AP499*1000000</f>
        <v>359.584895153389</v>
      </c>
      <c r="BC499" s="39" t="n">
        <f aca="false">AQ499*1000000</f>
        <v>15.5804470784428</v>
      </c>
      <c r="BD499" s="40" t="n">
        <f aca="false">AR499*1000000</f>
        <v>96.861789272922</v>
      </c>
      <c r="BE499" s="40" t="n">
        <f aca="false">AS499*1000000</f>
        <v>5.52702559420879</v>
      </c>
      <c r="BF499" s="40" t="n">
        <f aca="false">AT499*1000000</f>
        <v>50.7824393352203</v>
      </c>
      <c r="BG499" s="40" t="n">
        <f aca="false">AU499*1000000</f>
        <v>152347.318005661</v>
      </c>
      <c r="BH499" s="41" t="n">
        <f aca="false">AV499*1000000</f>
        <v>0.985164096310656</v>
      </c>
      <c r="BI499" s="0" t="n">
        <v>0.1</v>
      </c>
      <c r="BJ499" s="0" t="n">
        <f aca="false">R499*BI499</f>
        <v>2896.18599333678</v>
      </c>
      <c r="BK499" s="0" t="n">
        <v>0.1</v>
      </c>
      <c r="BL499" s="0" t="n">
        <f aca="false">AI499*BK499</f>
        <v>3283.1976744186</v>
      </c>
      <c r="BM499" s="45" t="n">
        <v>187.562005220738</v>
      </c>
      <c r="BN499" s="45" t="n">
        <v>1012.03746873145</v>
      </c>
      <c r="BO499" s="45" t="n">
        <v>69.5558973259153</v>
      </c>
      <c r="BP499" s="45" t="n">
        <v>256</v>
      </c>
      <c r="BQ499" s="45" t="n">
        <v>384000</v>
      </c>
      <c r="BR499" s="0" t="n">
        <f aca="false">AJ499*0.1</f>
        <v>1.0442E-009</v>
      </c>
      <c r="BS499" s="0" t="n">
        <f aca="false">((((BJ499/R499)^2)+((BM499/AD499)^2))^(1/2))*AK499</f>
        <v>0.00546183103533824</v>
      </c>
      <c r="BT499" s="0" t="n">
        <f aca="false">((((BJ499/R499)^2)+((BN499/AE499)^2))^(1/2))*AL499</f>
        <v>0.0295229422118435</v>
      </c>
      <c r="BU499" s="0" t="n">
        <f aca="false">((((BJ499/R499)^2)+((BO499/AF499)^2))^(1/2))*AM499</f>
        <v>0.00202454427958135</v>
      </c>
      <c r="BV499" s="0" t="n">
        <f aca="false">((((BJ499/R499)^2)+((BP499/AG499)^2))^(1/2))*AN499</f>
        <v>0.00764241968765565</v>
      </c>
      <c r="BW499" s="0" t="n">
        <f aca="false">((((BJ499/R499)^2)+((BQ499/AH499)^2))^(1/2))*AO499</f>
        <v>12.4340520126409</v>
      </c>
      <c r="BX499" s="46" t="n">
        <f aca="false">((((BL499/AI499)^2)+((BR499/AJ499)^2))^(1/2))*AP499</f>
        <v>5.08529835550431E-005</v>
      </c>
    </row>
    <row r="500" customFormat="false" ht="30" hidden="false" customHeight="true" outlineLevel="0" collapsed="false">
      <c r="A500" s="24" t="n">
        <v>4.61327690706851</v>
      </c>
      <c r="B500" s="24" t="n">
        <v>-74.1421053862333</v>
      </c>
      <c r="C500" s="47" t="n">
        <v>24</v>
      </c>
      <c r="D500" s="47" t="n">
        <v>25</v>
      </c>
      <c r="E500" s="47" t="n">
        <v>1820</v>
      </c>
      <c r="F500" s="27" t="s">
        <v>1370</v>
      </c>
      <c r="G500" s="28" t="s">
        <v>1371</v>
      </c>
      <c r="H500" s="27" t="s">
        <v>1372</v>
      </c>
      <c r="I500" s="28" t="s">
        <v>216</v>
      </c>
      <c r="J500" s="28" t="s">
        <v>76</v>
      </c>
      <c r="K500" s="55"/>
      <c r="L500" s="55"/>
      <c r="M500" s="28" t="n">
        <v>2001</v>
      </c>
      <c r="N500" s="29" t="s">
        <v>1373</v>
      </c>
      <c r="O500" s="29" t="s">
        <v>85</v>
      </c>
      <c r="P500" s="30" t="n">
        <v>-0.0352321010697174</v>
      </c>
      <c r="Q500" s="31" t="n">
        <v>6000</v>
      </c>
      <c r="R500" s="31" t="n">
        <v>5211.30896425321</v>
      </c>
      <c r="S500" s="29" t="s">
        <v>86</v>
      </c>
      <c r="T500" s="29" t="n">
        <f aca="false">((R500*Parámetros!$D$30)/1000)/Parámetros!$D$29</f>
        <v>4270.68617602453</v>
      </c>
      <c r="U500" s="29" t="s">
        <v>69</v>
      </c>
      <c r="V500" s="48" t="n">
        <f aca="false">IF(S500="m3_año",R500,IF(OR(O500="CG1",O500="CG3",O500="HG2"),T500,R500))</f>
        <v>5211.30896425321</v>
      </c>
      <c r="W500" s="28" t="n">
        <v>365</v>
      </c>
      <c r="X500" s="32"/>
      <c r="Y500" s="28"/>
      <c r="Z500" s="28" t="n">
        <v>8760</v>
      </c>
      <c r="AA500" s="32" t="s">
        <v>1374</v>
      </c>
      <c r="AB500" s="32" t="s">
        <v>1375</v>
      </c>
      <c r="AC500" s="33" t="s">
        <v>246</v>
      </c>
      <c r="AD500" s="33" t="n">
        <f aca="false">VLOOKUP($O500,Parámetros!$B$4:$H$25,3,0)</f>
        <v>12.7152226842523</v>
      </c>
      <c r="AE500" s="33" t="n">
        <f aca="false">VLOOKUP($O500,Parámetros!$B$4:$H$25,4,0)</f>
        <v>4.56382485732941</v>
      </c>
      <c r="AF500" s="33" t="n">
        <f aca="false">VLOOKUP($O500,Parámetros!$B$4:$H$25,5,0)</f>
        <v>12.0799261022882</v>
      </c>
      <c r="AG500" s="33" t="n">
        <f aca="false">VLOOKUP($O500,Parámetros!$B$4:$H$25,6,0)</f>
        <v>6.25</v>
      </c>
      <c r="AH500" s="33" t="n">
        <f aca="false">VLOOKUP($O500,Parámetros!$B$4:$H$25,7,0)</f>
        <v>2343</v>
      </c>
      <c r="AI500" s="51" t="n">
        <v>6000</v>
      </c>
      <c r="AJ500" s="2" t="n">
        <v>2E-005</v>
      </c>
      <c r="AK500" s="34" t="n">
        <f aca="false">AD500*V500/1000000000</f>
        <v>6.62629539569198E-005</v>
      </c>
      <c r="AL500" s="34" t="n">
        <f aca="false">AE500*V500/1000000000</f>
        <v>2.37835013902824E-005</v>
      </c>
      <c r="AM500" s="34" t="n">
        <f aca="false">AF500*V500/1000000000</f>
        <v>6.29522271843708E-005</v>
      </c>
      <c r="AN500" s="34" t="n">
        <f aca="false">AG500*V500/1000000000</f>
        <v>3.25706810265826E-005</v>
      </c>
      <c r="AO500" s="34" t="n">
        <f aca="false">AH500*V500/1000000000</f>
        <v>0.0122100969032453</v>
      </c>
      <c r="AP500" s="35" t="n">
        <f aca="false">AJ500*AI500*EXP(P500*4)</f>
        <v>0.104226179285064</v>
      </c>
      <c r="AQ500" s="36" t="n">
        <f aca="false">AK500/W500</f>
        <v>1.81542339607999E-007</v>
      </c>
      <c r="AR500" s="37" t="n">
        <f aca="false">AL500/W500</f>
        <v>6.51602777815956E-008</v>
      </c>
      <c r="AS500" s="37" t="n">
        <f aca="false">AM500/W500</f>
        <v>1.72471855299646E-007</v>
      </c>
      <c r="AT500" s="37" t="n">
        <f aca="false">AN500/W500</f>
        <v>8.92347425385824E-008</v>
      </c>
      <c r="AU500" s="37" t="n">
        <f aca="false">AO500/W500</f>
        <v>3.34523202828638E-005</v>
      </c>
      <c r="AV500" s="49" t="n">
        <f aca="false">AP500/W500</f>
        <v>0.000285551176123463</v>
      </c>
      <c r="AW500" s="39" t="n">
        <f aca="false">AK500*1000000</f>
        <v>66.2629539569198</v>
      </c>
      <c r="AX500" s="40" t="n">
        <f aca="false">AL500*1000000</f>
        <v>23.7835013902824</v>
      </c>
      <c r="AY500" s="40" t="n">
        <f aca="false">AM500*1000000</f>
        <v>62.9522271843708</v>
      </c>
      <c r="AZ500" s="40" t="n">
        <f aca="false">AN500*1000000</f>
        <v>32.5706810265826</v>
      </c>
      <c r="BA500" s="40" t="n">
        <f aca="false">AO500*1000000</f>
        <v>12210.0969032453</v>
      </c>
      <c r="BB500" s="41" t="n">
        <f aca="false">AP500*1000000</f>
        <v>104226.179285064</v>
      </c>
      <c r="BC500" s="39" t="n">
        <f aca="false">AQ500*1000000</f>
        <v>0.181542339607999</v>
      </c>
      <c r="BD500" s="40" t="n">
        <f aca="false">AR500*1000000</f>
        <v>0.0651602777815956</v>
      </c>
      <c r="BE500" s="40" t="n">
        <f aca="false">AS500*1000000</f>
        <v>0.172471855299646</v>
      </c>
      <c r="BF500" s="40" t="n">
        <f aca="false">AT500*1000000</f>
        <v>0.0892347425385824</v>
      </c>
      <c r="BG500" s="40" t="n">
        <f aca="false">AU500*1000000</f>
        <v>33.4523202828638</v>
      </c>
      <c r="BH500" s="41" t="n">
        <f aca="false">AV500*1000000</f>
        <v>285.551176123463</v>
      </c>
      <c r="BI500" s="0" t="n">
        <v>0.1</v>
      </c>
      <c r="BJ500" s="0" t="n">
        <f aca="false">R500*BI500</f>
        <v>521.130896425321</v>
      </c>
      <c r="BK500" s="0" t="n">
        <v>0.1</v>
      </c>
      <c r="BL500" s="0" t="n">
        <f aca="false">AI500*BK500</f>
        <v>600</v>
      </c>
      <c r="BM500" s="45" t="n">
        <v>8.79744109323615</v>
      </c>
      <c r="BN500" s="45" t="n">
        <v>3.62683450723467</v>
      </c>
      <c r="BO500" s="45" t="n">
        <v>10.0538529184284</v>
      </c>
      <c r="BP500" s="45" t="n">
        <v>12.5</v>
      </c>
      <c r="BQ500" s="45" t="n">
        <v>2343</v>
      </c>
      <c r="BR500" s="0" t="n">
        <f aca="false">AJ500*0.1</f>
        <v>2E-006</v>
      </c>
      <c r="BS500" s="0" t="n">
        <f aca="false">((((BJ500/R500)^2)+((BM500/AD500)^2))^(1/2))*AK500</f>
        <v>4.63225684117351E-005</v>
      </c>
      <c r="BT500" s="0" t="n">
        <f aca="false">((((BJ500/R500)^2)+((BN500/AE500)^2))^(1/2))*AL500</f>
        <v>1.90496072262376E-005</v>
      </c>
      <c r="BU500" s="0" t="n">
        <f aca="false">((((BJ500/R500)^2)+((BO500/AF500)^2))^(1/2))*AM500</f>
        <v>5.27705711043196E-005</v>
      </c>
      <c r="BV500" s="0" t="n">
        <f aca="false">((((BJ500/R500)^2)+((BP500/AG500)^2))^(1/2))*AN500</f>
        <v>6.52227379275579E-005</v>
      </c>
      <c r="BW500" s="0" t="n">
        <f aca="false">((((BJ500/R500)^2)+((BQ500/AH500)^2))^(1/2))*AO500</f>
        <v>0.0122709955199448</v>
      </c>
      <c r="BX500" s="46" t="n">
        <f aca="false">((((BL500/AI500)^2)+((BR500/AJ500)^2))^(1/2))*AP500</f>
        <v>0.0147398076299267</v>
      </c>
    </row>
    <row r="501" customFormat="false" ht="30" hidden="false" customHeight="true" outlineLevel="0" collapsed="false">
      <c r="A501" s="24" t="n">
        <v>4.61846939148321</v>
      </c>
      <c r="B501" s="24" t="n">
        <v>-74.1409757781927</v>
      </c>
      <c r="C501" s="47" t="n">
        <v>24</v>
      </c>
      <c r="D501" s="47" t="n">
        <v>26</v>
      </c>
      <c r="E501" s="47" t="n">
        <v>1833</v>
      </c>
      <c r="F501" s="27" t="s">
        <v>1376</v>
      </c>
      <c r="G501" s="28" t="s">
        <v>1377</v>
      </c>
      <c r="H501" s="27" t="s">
        <v>1378</v>
      </c>
      <c r="I501" s="28" t="s">
        <v>216</v>
      </c>
      <c r="J501" s="28" t="s">
        <v>65</v>
      </c>
      <c r="K501" s="28" t="n">
        <v>15</v>
      </c>
      <c r="L501" s="28"/>
      <c r="M501" s="28" t="n">
        <v>2001</v>
      </c>
      <c r="N501" s="29" t="s">
        <v>84</v>
      </c>
      <c r="O501" s="29" t="s">
        <v>173</v>
      </c>
      <c r="P501" s="30" t="n">
        <v>-0.0558905599345948</v>
      </c>
      <c r="Q501" s="31" t="n">
        <v>19500</v>
      </c>
      <c r="R501" s="31" t="n">
        <v>15593.4698277321</v>
      </c>
      <c r="S501" s="29" t="s">
        <v>86</v>
      </c>
      <c r="T501" s="29" t="n">
        <f aca="false">((R501*Parámetros!$D$30)/1000)/Parámetros!$D$29</f>
        <v>12778.9038198188</v>
      </c>
      <c r="U501" s="29" t="s">
        <v>69</v>
      </c>
      <c r="V501" s="48" t="n">
        <f aca="false">IF(S501="m3_año",R501,IF(OR(O501="CG1",O501="CG3",O501="HG2"),T501,R501))</f>
        <v>15593.4698277321</v>
      </c>
      <c r="W501" s="28" t="n">
        <v>365</v>
      </c>
      <c r="X501" s="32"/>
      <c r="Y501" s="28"/>
      <c r="Z501" s="28" t="n">
        <v>8760</v>
      </c>
      <c r="AA501" s="32"/>
      <c r="AB501" s="32"/>
      <c r="AC501" s="33" t="s">
        <v>246</v>
      </c>
      <c r="AD501" s="33" t="n">
        <f aca="false">VLOOKUP($O501,Parámetros!$B$4:$H$25,3,0)</f>
        <v>10.477442018542</v>
      </c>
      <c r="AE501" s="33" t="n">
        <f aca="false">VLOOKUP($O501,Parámetros!$B$4:$H$25,4,0)</f>
        <v>4.47117624426805</v>
      </c>
      <c r="AF501" s="33" t="n">
        <f aca="false">VLOOKUP($O501,Parámetros!$B$4:$H$25,5,0)</f>
        <v>11.5951868810527</v>
      </c>
      <c r="AG501" s="33" t="n">
        <f aca="false">VLOOKUP($O501,Parámetros!$B$4:$H$25,6,0)</f>
        <v>0.3</v>
      </c>
      <c r="AH501" s="33" t="n">
        <f aca="false">VLOOKUP($O501,Parámetros!$B$4:$H$25,7,0)</f>
        <v>2840</v>
      </c>
      <c r="AI501" s="51" t="n">
        <v>19500</v>
      </c>
      <c r="AJ501" s="2" t="n">
        <v>0</v>
      </c>
      <c r="AK501" s="34" t="n">
        <f aca="false">AD501*V501/1000000000</f>
        <v>0.000163379675987947</v>
      </c>
      <c r="AL501" s="34" t="n">
        <f aca="false">AE501*V501/1000000000</f>
        <v>6.97211518594664E-005</v>
      </c>
      <c r="AM501" s="34" t="n">
        <f aca="false">AF501*V501/1000000000</f>
        <v>0.00018080919677661</v>
      </c>
      <c r="AN501" s="34" t="n">
        <f aca="false">AG501*V501/1000000000</f>
        <v>4.67804094831963E-006</v>
      </c>
      <c r="AO501" s="34" t="n">
        <f aca="false">AH501*V501/1000000000</f>
        <v>0.0442854543107592</v>
      </c>
      <c r="AP501" s="35" t="n">
        <f aca="false">AJ501*AI501*EXP(P501*4)</f>
        <v>0</v>
      </c>
      <c r="AQ501" s="36" t="n">
        <f aca="false">AK501/W501</f>
        <v>4.4761555065191E-007</v>
      </c>
      <c r="AR501" s="37" t="n">
        <f aca="false">AL501/W501</f>
        <v>1.91016854409497E-007</v>
      </c>
      <c r="AS501" s="37" t="n">
        <f aca="false">AM501/W501</f>
        <v>4.95367662401672E-007</v>
      </c>
      <c r="AT501" s="37" t="n">
        <f aca="false">AN501/W501</f>
        <v>1.28165505433415E-008</v>
      </c>
      <c r="AU501" s="37" t="n">
        <f aca="false">AO501/W501</f>
        <v>0.000121330011810299</v>
      </c>
      <c r="AV501" s="49" t="n">
        <f aca="false">AP501/W501</f>
        <v>0</v>
      </c>
      <c r="AW501" s="39" t="n">
        <f aca="false">AK501*1000000</f>
        <v>163.379675987947</v>
      </c>
      <c r="AX501" s="40" t="n">
        <f aca="false">AL501*1000000</f>
        <v>69.7211518594664</v>
      </c>
      <c r="AY501" s="40" t="n">
        <f aca="false">AM501*1000000</f>
        <v>180.80919677661</v>
      </c>
      <c r="AZ501" s="40" t="n">
        <f aca="false">AN501*1000000</f>
        <v>4.67804094831963</v>
      </c>
      <c r="BA501" s="40" t="n">
        <f aca="false">AO501*1000000</f>
        <v>44285.4543107592</v>
      </c>
      <c r="BB501" s="41" t="n">
        <f aca="false">AP501*1000000</f>
        <v>0</v>
      </c>
      <c r="BC501" s="39" t="n">
        <f aca="false">AQ501*1000000</f>
        <v>0.44761555065191</v>
      </c>
      <c r="BD501" s="40" t="n">
        <f aca="false">AR501*1000000</f>
        <v>0.191016854409497</v>
      </c>
      <c r="BE501" s="40" t="n">
        <f aca="false">AS501*1000000</f>
        <v>0.495367662401672</v>
      </c>
      <c r="BF501" s="40" t="n">
        <f aca="false">AT501*1000000</f>
        <v>0.0128165505433415</v>
      </c>
      <c r="BG501" s="40" t="n">
        <f aca="false">AU501*1000000</f>
        <v>121.330011810299</v>
      </c>
      <c r="BH501" s="41" t="n">
        <f aca="false">AV501*1000000</f>
        <v>0</v>
      </c>
      <c r="BI501" s="0" t="n">
        <v>0.1</v>
      </c>
      <c r="BJ501" s="0" t="n">
        <f aca="false">R501*BI501</f>
        <v>1559.34698277321</v>
      </c>
      <c r="BK501" s="0" t="n">
        <v>0.1</v>
      </c>
      <c r="BL501" s="0" t="n">
        <f aca="false">AI501*BK501</f>
        <v>1950</v>
      </c>
      <c r="BM501" s="45" t="n">
        <v>8.33836031031492</v>
      </c>
      <c r="BN501" s="45" t="n">
        <v>2.30660015343522</v>
      </c>
      <c r="BO501" s="45" t="n">
        <v>3.95606161523761</v>
      </c>
      <c r="BP501" s="45" t="n">
        <v>0.12</v>
      </c>
      <c r="BQ501" s="45" t="n">
        <v>2840</v>
      </c>
      <c r="BR501" s="0" t="n">
        <f aca="false">AJ501*0.1</f>
        <v>0</v>
      </c>
      <c r="BS501" s="0" t="n">
        <f aca="false">((((BJ501/R501)^2)+((BM501/AD501)^2))^(1/2))*AK501</f>
        <v>0.000131046411384845</v>
      </c>
      <c r="BT501" s="0" t="n">
        <f aca="false">((((BJ501/R501)^2)+((BN501/AE501)^2))^(1/2))*AL501</f>
        <v>3.66374154817664E-005</v>
      </c>
      <c r="BU501" s="0" t="n">
        <f aca="false">((((BJ501/R501)^2)+((BO501/AF501)^2))^(1/2))*AM501</f>
        <v>6.42838918299033E-005</v>
      </c>
      <c r="BV501" s="0" t="n">
        <f aca="false">((((BJ501/R501)^2)+((BP501/AG501)^2))^(1/2))*AN501</f>
        <v>1.92880569508864E-006</v>
      </c>
      <c r="BW501" s="0" t="n">
        <f aca="false">((((BJ501/R501)^2)+((BQ501/AH501)^2))^(1/2))*AO501</f>
        <v>0.0445063307647962</v>
      </c>
      <c r="BX501" s="46" t="e">
        <f aca="false">((((BL501/AI501)^2)+((BR501/AJ501)^2))^(1/2))*AP501</f>
        <v>#DIV/0!</v>
      </c>
    </row>
    <row r="502" customFormat="false" ht="15" hidden="false" customHeight="true" outlineLevel="0" collapsed="false">
      <c r="A502" s="24" t="n">
        <v>4.71416319031108</v>
      </c>
      <c r="B502" s="24" t="n">
        <v>-74.0971382478554</v>
      </c>
      <c r="C502" s="47" t="n">
        <v>29</v>
      </c>
      <c r="D502" s="47" t="n">
        <v>37</v>
      </c>
      <c r="E502" s="47" t="n">
        <v>2474</v>
      </c>
      <c r="F502" s="27" t="s">
        <v>1379</v>
      </c>
      <c r="G502" s="28" t="s">
        <v>1380</v>
      </c>
      <c r="H502" s="27" t="s">
        <v>1381</v>
      </c>
      <c r="I502" s="28" t="s">
        <v>727</v>
      </c>
      <c r="J502" s="28" t="s">
        <v>76</v>
      </c>
      <c r="K502" s="55"/>
      <c r="L502" s="55"/>
      <c r="M502" s="28" t="n">
        <v>2003</v>
      </c>
      <c r="N502" s="29" t="s">
        <v>67</v>
      </c>
      <c r="O502" s="29" t="s">
        <v>142</v>
      </c>
      <c r="P502" s="50" t="n">
        <v>0.0119278052318739</v>
      </c>
      <c r="Q502" s="31" t="n">
        <v>7812</v>
      </c>
      <c r="R502" s="31" t="n">
        <v>8193.75463284634</v>
      </c>
      <c r="S502" s="29" t="s">
        <v>69</v>
      </c>
      <c r="T502" s="29"/>
      <c r="U502" s="29"/>
      <c r="V502" s="48" t="n">
        <f aca="false">IF(S502="m3_año",R502,IF(OR(O502="CG1",O502="CG3",O502="HG2"),T502,R502))</f>
        <v>8193.75463284634</v>
      </c>
      <c r="W502" s="28" t="n">
        <v>365</v>
      </c>
      <c r="X502" s="32"/>
      <c r="Y502" s="28"/>
      <c r="Z502" s="28" t="n">
        <v>8760</v>
      </c>
      <c r="AA502" s="32" t="s">
        <v>1382</v>
      </c>
      <c r="AB502" s="32" t="s">
        <v>1383</v>
      </c>
      <c r="AC502" s="33" t="s">
        <v>72</v>
      </c>
      <c r="AD502" s="33" t="n">
        <f aca="false">VLOOKUP($O502,Parámetros!$B$4:$H$25,3,0)</f>
        <v>30.4</v>
      </c>
      <c r="AE502" s="33" t="n">
        <f aca="false">VLOOKUP($O502,Parámetros!$B$4:$H$25,4,0)</f>
        <v>1504</v>
      </c>
      <c r="AF502" s="33" t="n">
        <f aca="false">VLOOKUP($O502,Parámetros!$B$4:$H$25,5,0)</f>
        <v>9.6</v>
      </c>
      <c r="AG502" s="33" t="n">
        <f aca="false">VLOOKUP($O502,Parámetros!$B$4:$H$25,6,0)</f>
        <v>640</v>
      </c>
      <c r="AH502" s="33" t="n">
        <f aca="false">VLOOKUP($O502,Parámetros!$B$4:$H$25,7,0)</f>
        <v>1920000</v>
      </c>
      <c r="AI502" s="51" t="n">
        <v>7812</v>
      </c>
      <c r="AJ502" s="52" t="n">
        <v>8.8E-008</v>
      </c>
      <c r="AK502" s="34" t="n">
        <f aca="false">AD502*V502/1000000000</f>
        <v>0.000249090140838529</v>
      </c>
      <c r="AL502" s="34" t="n">
        <f aca="false">AE502*V502/1000000000</f>
        <v>0.0123234069678009</v>
      </c>
      <c r="AM502" s="34" t="n">
        <f aca="false">AF502*V502/1000000000</f>
        <v>7.86600444753249E-005</v>
      </c>
      <c r="AN502" s="34" t="n">
        <f aca="false">AG502*V502/1000000000</f>
        <v>0.00524400296502166</v>
      </c>
      <c r="AO502" s="34" t="n">
        <f aca="false">AH502*V502/1000000000</f>
        <v>15.732008895065</v>
      </c>
      <c r="AP502" s="35" t="n">
        <f aca="false">AJ502*AI502*EXP(P502*4)</f>
        <v>0.000721050407690478</v>
      </c>
      <c r="AQ502" s="36" t="n">
        <f aca="false">AK502/W502</f>
        <v>6.82438742023366E-007</v>
      </c>
      <c r="AR502" s="37" t="n">
        <f aca="false">AL502/W502</f>
        <v>3.37627588158929E-005</v>
      </c>
      <c r="AS502" s="37" t="n">
        <f aca="false">AM502/W502</f>
        <v>2.15506971165274E-007</v>
      </c>
      <c r="AT502" s="37" t="n">
        <f aca="false">AN502/W502</f>
        <v>1.43671314110182E-005</v>
      </c>
      <c r="AU502" s="37" t="n">
        <f aca="false">AO502/W502</f>
        <v>0.0431013942330547</v>
      </c>
      <c r="AV502" s="49" t="n">
        <f aca="false">AP502/W502</f>
        <v>1.97548056901501E-006</v>
      </c>
      <c r="AW502" s="39" t="n">
        <f aca="false">AK502*1000000</f>
        <v>249.090140838529</v>
      </c>
      <c r="AX502" s="40" t="n">
        <f aca="false">AL502*1000000</f>
        <v>12323.4069678009</v>
      </c>
      <c r="AY502" s="40" t="n">
        <f aca="false">AM502*1000000</f>
        <v>78.6600444753249</v>
      </c>
      <c r="AZ502" s="40" t="n">
        <f aca="false">AN502*1000000</f>
        <v>5244.00296502166</v>
      </c>
      <c r="BA502" s="40" t="n">
        <f aca="false">AO502*1000000</f>
        <v>15732008.895065</v>
      </c>
      <c r="BB502" s="41" t="n">
        <f aca="false">AP502*1000000</f>
        <v>721.050407690478</v>
      </c>
      <c r="BC502" s="39" t="n">
        <f aca="false">AQ502*1000000</f>
        <v>0.682438742023366</v>
      </c>
      <c r="BD502" s="40" t="n">
        <f aca="false">AR502*1000000</f>
        <v>33.7627588158929</v>
      </c>
      <c r="BE502" s="40" t="n">
        <f aca="false">AS502*1000000</f>
        <v>0.215506971165274</v>
      </c>
      <c r="BF502" s="40" t="n">
        <f aca="false">AT502*1000000</f>
        <v>14.3671314110182</v>
      </c>
      <c r="BG502" s="40" t="n">
        <f aca="false">AU502*1000000</f>
        <v>43101.3942330547</v>
      </c>
      <c r="BH502" s="41" t="n">
        <f aca="false">AV502*1000000</f>
        <v>1.97548056901501</v>
      </c>
      <c r="BI502" s="0" t="n">
        <v>0.1</v>
      </c>
      <c r="BJ502" s="0" t="n">
        <f aca="false">R502*BI502</f>
        <v>819.375463284634</v>
      </c>
      <c r="BK502" s="0" t="n">
        <v>0.1</v>
      </c>
      <c r="BL502" s="0" t="n">
        <f aca="false">AI502*BK502</f>
        <v>781.2</v>
      </c>
      <c r="BM502" s="45" t="n">
        <v>12.16</v>
      </c>
      <c r="BN502" s="45" t="n">
        <v>601.6</v>
      </c>
      <c r="BO502" s="45" t="n">
        <v>1.92</v>
      </c>
      <c r="BP502" s="45" t="n">
        <v>256</v>
      </c>
      <c r="BQ502" s="45" t="n">
        <v>384000</v>
      </c>
      <c r="BR502" s="0" t="n">
        <f aca="false">AJ502*0.1</f>
        <v>8.8E-009</v>
      </c>
      <c r="BS502" s="0" t="n">
        <f aca="false">((((BJ502/R502)^2)+((BM502/AD502)^2))^(1/2))*AK502</f>
        <v>0.000102702496097723</v>
      </c>
      <c r="BT502" s="0" t="n">
        <f aca="false">((((BJ502/R502)^2)+((BN502/AE502)^2))^(1/2))*AL502</f>
        <v>0.00508107085957158</v>
      </c>
      <c r="BU502" s="0" t="n">
        <f aca="false">((((BJ502/R502)^2)+((BO502/AF502)^2))^(1/2))*AM502</f>
        <v>1.75889206559983E-005</v>
      </c>
      <c r="BV502" s="0" t="n">
        <f aca="false">((((BJ502/R502)^2)+((BP502/AG502)^2))^(1/2))*AN502</f>
        <v>0.00216215781258365</v>
      </c>
      <c r="BW502" s="0" t="n">
        <f aca="false">((((BJ502/R502)^2)+((BQ502/AH502)^2))^(1/2))*AO502</f>
        <v>3.51778413119966</v>
      </c>
      <c r="BX502" s="46" t="n">
        <f aca="false">((((BL502/AI502)^2)+((BR502/AJ502)^2))^(1/2))*AP502</f>
        <v>0.000101971926571052</v>
      </c>
    </row>
    <row r="503" customFormat="false" ht="30" hidden="false" customHeight="true" outlineLevel="0" collapsed="false">
      <c r="A503" s="24" t="n">
        <v>4.70487851071767</v>
      </c>
      <c r="B503" s="24" t="n">
        <v>-74.1124729018415</v>
      </c>
      <c r="C503" s="47" t="n">
        <v>28</v>
      </c>
      <c r="D503" s="47" t="n">
        <v>36</v>
      </c>
      <c r="E503" s="47" t="n">
        <v>1971</v>
      </c>
      <c r="F503" s="27" t="s">
        <v>1384</v>
      </c>
      <c r="G503" s="28" t="s">
        <v>1385</v>
      </c>
      <c r="H503" s="27" t="s">
        <v>1386</v>
      </c>
      <c r="I503" s="28" t="s">
        <v>727</v>
      </c>
      <c r="J503" s="28" t="s">
        <v>76</v>
      </c>
      <c r="K503" s="55"/>
      <c r="L503" s="55"/>
      <c r="M503" s="28" t="n">
        <v>2007</v>
      </c>
      <c r="N503" s="29" t="s">
        <v>67</v>
      </c>
      <c r="O503" s="29" t="s">
        <v>142</v>
      </c>
      <c r="P503" s="50" t="n">
        <v>0.00842863539816588</v>
      </c>
      <c r="Q503" s="31" t="n">
        <v>4950</v>
      </c>
      <c r="R503" s="31" t="n">
        <v>5119.73212411166</v>
      </c>
      <c r="S503" s="29" t="s">
        <v>69</v>
      </c>
      <c r="T503" s="29"/>
      <c r="U503" s="29"/>
      <c r="V503" s="48" t="n">
        <f aca="false">IF(S503="m3_año",R503,IF(OR(O503="CG1",O503="CG3",O503="HG2"),T503,R503))</f>
        <v>5119.73212411166</v>
      </c>
      <c r="W503" s="28" t="n">
        <v>365</v>
      </c>
      <c r="X503" s="32"/>
      <c r="Y503" s="28"/>
      <c r="Z503" s="28" t="n">
        <v>8760</v>
      </c>
      <c r="AA503" s="32" t="s">
        <v>1260</v>
      </c>
      <c r="AB503" s="32" t="s">
        <v>311</v>
      </c>
      <c r="AC503" s="33" t="s">
        <v>72</v>
      </c>
      <c r="AD503" s="33" t="n">
        <f aca="false">VLOOKUP($O503,Parámetros!$B$4:$H$25,3,0)</f>
        <v>30.4</v>
      </c>
      <c r="AE503" s="33" t="n">
        <f aca="false">VLOOKUP($O503,Parámetros!$B$4:$H$25,4,0)</f>
        <v>1504</v>
      </c>
      <c r="AF503" s="33" t="n">
        <f aca="false">VLOOKUP($O503,Parámetros!$B$4:$H$25,5,0)</f>
        <v>9.6</v>
      </c>
      <c r="AG503" s="33" t="n">
        <f aca="false">VLOOKUP($O503,Parámetros!$B$4:$H$25,6,0)</f>
        <v>640</v>
      </c>
      <c r="AH503" s="33" t="n">
        <f aca="false">VLOOKUP($O503,Parámetros!$B$4:$H$25,7,0)</f>
        <v>1920000</v>
      </c>
      <c r="AI503" s="51" t="n">
        <v>4950</v>
      </c>
      <c r="AJ503" s="52" t="n">
        <v>8.8E-008</v>
      </c>
      <c r="AK503" s="34" t="n">
        <f aca="false">AD503*V503/1000000000</f>
        <v>0.000155639856572994</v>
      </c>
      <c r="AL503" s="34" t="n">
        <f aca="false">AE503*V503/1000000000</f>
        <v>0.00770007711466394</v>
      </c>
      <c r="AM503" s="34" t="n">
        <f aca="false">AF503*V503/1000000000</f>
        <v>4.91494283914719E-005</v>
      </c>
      <c r="AN503" s="34" t="n">
        <f aca="false">AG503*V503/1000000000</f>
        <v>0.00327662855943146</v>
      </c>
      <c r="AO503" s="34" t="n">
        <f aca="false">AH503*V503/1000000000</f>
        <v>9.82988567829439</v>
      </c>
      <c r="AP503" s="35" t="n">
        <f aca="false">AJ503*AI503*EXP(P503*4)</f>
        <v>0.000450536426921826</v>
      </c>
      <c r="AQ503" s="36" t="n">
        <f aca="false">AK503/W503</f>
        <v>4.2641056595341E-007</v>
      </c>
      <c r="AR503" s="37" t="n">
        <f aca="false">AL503/W503</f>
        <v>2.10961016840108E-005</v>
      </c>
      <c r="AS503" s="37" t="n">
        <f aca="false">AM503/W503</f>
        <v>1.34655968195814E-007</v>
      </c>
      <c r="AT503" s="37" t="n">
        <f aca="false">AN503/W503</f>
        <v>8.97706454638757E-006</v>
      </c>
      <c r="AU503" s="37" t="n">
        <f aca="false">AO503/W503</f>
        <v>0.0269311936391627</v>
      </c>
      <c r="AV503" s="49" t="n">
        <f aca="false">AP503/W503</f>
        <v>1.23434637512829E-006</v>
      </c>
      <c r="AW503" s="39" t="n">
        <f aca="false">AK503*1000000</f>
        <v>155.639856572994</v>
      </c>
      <c r="AX503" s="40" t="n">
        <f aca="false">AL503*1000000</f>
        <v>7700.07711466394</v>
      </c>
      <c r="AY503" s="40" t="n">
        <f aca="false">AM503*1000000</f>
        <v>49.1494283914719</v>
      </c>
      <c r="AZ503" s="40" t="n">
        <f aca="false">AN503*1000000</f>
        <v>3276.62855943146</v>
      </c>
      <c r="BA503" s="40" t="n">
        <f aca="false">AO503*1000000</f>
        <v>9829885.67829439</v>
      </c>
      <c r="BB503" s="41" t="n">
        <f aca="false">AP503*1000000</f>
        <v>450.536426921827</v>
      </c>
      <c r="BC503" s="39" t="n">
        <f aca="false">AQ503*1000000</f>
        <v>0.426410565953409</v>
      </c>
      <c r="BD503" s="40" t="n">
        <f aca="false">AR503*1000000</f>
        <v>21.0961016840108</v>
      </c>
      <c r="BE503" s="40" t="n">
        <f aca="false">AS503*1000000</f>
        <v>0.134655968195814</v>
      </c>
      <c r="BF503" s="40" t="n">
        <f aca="false">AT503*1000000</f>
        <v>8.97706454638757</v>
      </c>
      <c r="BG503" s="40" t="n">
        <f aca="false">AU503*1000000</f>
        <v>26931.1936391627</v>
      </c>
      <c r="BH503" s="41" t="n">
        <f aca="false">AV503*1000000</f>
        <v>1.23434637512829</v>
      </c>
      <c r="BI503" s="0" t="n">
        <v>0.1</v>
      </c>
      <c r="BJ503" s="0" t="n">
        <f aca="false">R503*BI503</f>
        <v>511.973212411166</v>
      </c>
      <c r="BK503" s="0" t="n">
        <v>0.1</v>
      </c>
      <c r="BL503" s="0" t="n">
        <f aca="false">AI503*BK503</f>
        <v>495</v>
      </c>
      <c r="BM503" s="45" t="n">
        <v>12.16</v>
      </c>
      <c r="BN503" s="45" t="n">
        <v>601.6</v>
      </c>
      <c r="BO503" s="45" t="n">
        <v>1.92</v>
      </c>
      <c r="BP503" s="45" t="n">
        <v>256</v>
      </c>
      <c r="BQ503" s="45" t="n">
        <v>384000</v>
      </c>
      <c r="BR503" s="0" t="n">
        <f aca="false">AJ503*0.1</f>
        <v>8.8E-009</v>
      </c>
      <c r="BS503" s="0" t="n">
        <f aca="false">((((BJ503/R503)^2)+((BM503/AD503)^2))^(1/2))*AK503</f>
        <v>6.41719568206439E-005</v>
      </c>
      <c r="BT503" s="0" t="n">
        <f aca="false">((((BJ503/R503)^2)+((BN503/AE503)^2))^(1/2))*AL503</f>
        <v>0.00317482312691607</v>
      </c>
      <c r="BU503" s="0" t="n">
        <f aca="false">((((BJ503/R503)^2)+((BO503/AF503)^2))^(1/2))*AM503</f>
        <v>1.09901462938589E-005</v>
      </c>
      <c r="BV503" s="0" t="n">
        <f aca="false">((((BJ503/R503)^2)+((BP503/AG503)^2))^(1/2))*AN503</f>
        <v>0.00135098856464514</v>
      </c>
      <c r="BW503" s="0" t="n">
        <f aca="false">((((BJ503/R503)^2)+((BQ503/AH503)^2))^(1/2))*AO503</f>
        <v>2.19802925877179</v>
      </c>
      <c r="BX503" s="46" t="n">
        <f aca="false">((((BL503/AI503)^2)+((BR503/AJ503)^2))^(1/2))*AP503</f>
        <v>6.37154725295962E-005</v>
      </c>
    </row>
    <row r="504" customFormat="false" ht="15" hidden="false" customHeight="true" outlineLevel="0" collapsed="false">
      <c r="A504" s="24" t="n">
        <v>4.67171391573528</v>
      </c>
      <c r="B504" s="24" t="n">
        <v>-74.146173810167</v>
      </c>
      <c r="C504" s="47" t="n">
        <v>24</v>
      </c>
      <c r="D504" s="47" t="n">
        <v>32</v>
      </c>
      <c r="E504" s="47" t="n">
        <v>1911</v>
      </c>
      <c r="F504" s="27" t="s">
        <v>1387</v>
      </c>
      <c r="G504" s="28" t="s">
        <v>827</v>
      </c>
      <c r="H504" s="27" t="s">
        <v>1388</v>
      </c>
      <c r="I504" s="28" t="s">
        <v>64</v>
      </c>
      <c r="J504" s="28" t="s">
        <v>65</v>
      </c>
      <c r="K504" s="28" t="n">
        <v>25.39</v>
      </c>
      <c r="L504" s="28"/>
      <c r="M504" s="28" t="n">
        <v>2006</v>
      </c>
      <c r="N504" s="29" t="s">
        <v>67</v>
      </c>
      <c r="O504" s="29" t="s">
        <v>68</v>
      </c>
      <c r="P504" s="56" t="n">
        <v>0.00426891489573758</v>
      </c>
      <c r="Q504" s="31" t="n">
        <v>780</v>
      </c>
      <c r="R504" s="31" t="n">
        <v>793.433379981419</v>
      </c>
      <c r="S504" s="29" t="s">
        <v>69</v>
      </c>
      <c r="T504" s="29"/>
      <c r="U504" s="29"/>
      <c r="V504" s="48" t="n">
        <f aca="false">IF(S504="m3_año",R504,IF(OR(O504="CG1",O504="CG3",O504="HG2"),T504,R504))</f>
        <v>793.433379981419</v>
      </c>
      <c r="W504" s="28" t="n">
        <v>365</v>
      </c>
      <c r="X504" s="32"/>
      <c r="Y504" s="28"/>
      <c r="Z504" s="28" t="n">
        <v>8760</v>
      </c>
      <c r="AA504" s="32" t="s">
        <v>1389</v>
      </c>
      <c r="AB504" s="32" t="s">
        <v>311</v>
      </c>
      <c r="AC504" s="33" t="s">
        <v>72</v>
      </c>
      <c r="AD504" s="33" t="n">
        <f aca="false">VLOOKUP($O504,Parámetros!$B$4:$H$25,3,0)</f>
        <v>46.3856216091623</v>
      </c>
      <c r="AE504" s="33" t="n">
        <f aca="false">VLOOKUP($O504,Parámetros!$B$4:$H$25,4,0)</f>
        <v>1074.85364414012</v>
      </c>
      <c r="AF504" s="33" t="n">
        <f aca="false">VLOOKUP($O504,Parámetros!$B$4:$H$25,5,0)</f>
        <v>5.41099102083891</v>
      </c>
      <c r="AG504" s="33" t="n">
        <f aca="false">VLOOKUP($O504,Parámetros!$B$4:$H$25,6,0)</f>
        <v>1344</v>
      </c>
      <c r="AH504" s="33" t="n">
        <f aca="false">VLOOKUP($O504,Parámetros!$B$4:$H$25,7,0)</f>
        <v>1920000</v>
      </c>
      <c r="AI504" s="51" t="n">
        <v>780</v>
      </c>
      <c r="AJ504" s="52" t="n">
        <v>8.8E-008</v>
      </c>
      <c r="AK504" s="34" t="n">
        <f aca="false">AD504*V504/1000000000</f>
        <v>3.68039005358968E-005</v>
      </c>
      <c r="AL504" s="34" t="n">
        <f aca="false">AE504*V504/1000000000</f>
        <v>0.000852824759855441</v>
      </c>
      <c r="AM504" s="34" t="n">
        <f aca="false">AF504*V504/1000000000</f>
        <v>4.29326089471333E-006</v>
      </c>
      <c r="AN504" s="34" t="n">
        <f aca="false">AG504*V504/1000000000</f>
        <v>0.00106637446269503</v>
      </c>
      <c r="AO504" s="34" t="n">
        <f aca="false">AH504*V504/1000000000</f>
        <v>1.52339208956432</v>
      </c>
      <c r="AP504" s="35" t="n">
        <f aca="false">AJ504*AI504*EXP(P504*4)</f>
        <v>6.98221374383649E-005</v>
      </c>
      <c r="AQ504" s="36" t="n">
        <f aca="false">AK504/W504</f>
        <v>1.00832604207936E-007</v>
      </c>
      <c r="AR504" s="37" t="n">
        <f aca="false">AL504/W504</f>
        <v>2.33650619138477E-006</v>
      </c>
      <c r="AS504" s="37" t="n">
        <f aca="false">AM504/W504</f>
        <v>1.17623586156529E-008</v>
      </c>
      <c r="AT504" s="37" t="n">
        <f aca="false">AN504/W504</f>
        <v>2.92157387039733E-006</v>
      </c>
      <c r="AU504" s="37" t="n">
        <f aca="false">AO504/W504</f>
        <v>0.00417367695771048</v>
      </c>
      <c r="AV504" s="49" t="n">
        <f aca="false">AP504/W504</f>
        <v>1.91293527228397E-007</v>
      </c>
      <c r="AW504" s="39" t="n">
        <f aca="false">AK504*1000000</f>
        <v>36.8039005358968</v>
      </c>
      <c r="AX504" s="40" t="n">
        <f aca="false">AL504*1000000</f>
        <v>852.824759855441</v>
      </c>
      <c r="AY504" s="40" t="n">
        <f aca="false">AM504*1000000</f>
        <v>4.29326089471333</v>
      </c>
      <c r="AZ504" s="40" t="n">
        <f aca="false">AN504*1000000</f>
        <v>1066.37446269503</v>
      </c>
      <c r="BA504" s="40" t="n">
        <f aca="false">AO504*1000000</f>
        <v>1523392.08956432</v>
      </c>
      <c r="BB504" s="41" t="n">
        <f aca="false">AP504*1000000</f>
        <v>69.8221374383649</v>
      </c>
      <c r="BC504" s="39" t="n">
        <f aca="false">AQ504*1000000</f>
        <v>0.100832604207936</v>
      </c>
      <c r="BD504" s="40" t="n">
        <f aca="false">AR504*1000000</f>
        <v>2.33650619138477</v>
      </c>
      <c r="BE504" s="40" t="n">
        <f aca="false">AS504*1000000</f>
        <v>0.0117623586156529</v>
      </c>
      <c r="BF504" s="40" t="n">
        <f aca="false">AT504*1000000</f>
        <v>2.92157387039733</v>
      </c>
      <c r="BG504" s="40" t="n">
        <f aca="false">AU504*1000000</f>
        <v>4173.67695771048</v>
      </c>
      <c r="BH504" s="41" t="n">
        <f aca="false">AV504*1000000</f>
        <v>0.191293527228397</v>
      </c>
      <c r="BI504" s="0" t="n">
        <v>0.1</v>
      </c>
      <c r="BJ504" s="0" t="n">
        <f aca="false">R504*BI504</f>
        <v>79.3433379981419</v>
      </c>
      <c r="BK504" s="0" t="n">
        <v>0.1</v>
      </c>
      <c r="BL504" s="0" t="n">
        <f aca="false">AI504*BK504</f>
        <v>78</v>
      </c>
      <c r="BM504" s="45" t="n">
        <v>17.6498016718255</v>
      </c>
      <c r="BN504" s="45" t="n">
        <v>910.91550745518</v>
      </c>
      <c r="BO504" s="45" t="n">
        <v>5.31099102083891</v>
      </c>
      <c r="BP504" s="45" t="n">
        <v>537.6</v>
      </c>
      <c r="BQ504" s="45" t="n">
        <v>384000</v>
      </c>
      <c r="BR504" s="0" t="n">
        <f aca="false">AJ504*0.1</f>
        <v>8.8E-009</v>
      </c>
      <c r="BS504" s="0" t="n">
        <f aca="false">((((BJ504/R504)^2)+((BM504/AD504)^2))^(1/2))*AK504</f>
        <v>1.44794909021592E-005</v>
      </c>
      <c r="BT504" s="0" t="n">
        <f aca="false">((((BJ504/R504)^2)+((BN504/AE504)^2))^(1/2))*AL504</f>
        <v>0.000727764918215082</v>
      </c>
      <c r="BU504" s="0" t="n">
        <f aca="false">((((BJ504/R504)^2)+((BO504/AF504)^2))^(1/2))*AM504</f>
        <v>4.23573158567599E-006</v>
      </c>
      <c r="BV504" s="0" t="n">
        <f aca="false">((((BJ504/R504)^2)+((BP504/AG504)^2))^(1/2))*AN504</f>
        <v>0.000439677454615288</v>
      </c>
      <c r="BW504" s="0" t="n">
        <f aca="false">((((BJ504/R504)^2)+((BQ504/AH504)^2))^(1/2))*AO504</f>
        <v>0.340640826865128</v>
      </c>
      <c r="BX504" s="46" t="n">
        <f aca="false">((((BL504/AI504)^2)+((BR504/AJ504)^2))^(1/2))*AP504</f>
        <v>9.87434137192139E-006</v>
      </c>
    </row>
    <row r="505" customFormat="false" ht="30" hidden="false" customHeight="true" outlineLevel="0" collapsed="false">
      <c r="A505" s="24" t="n">
        <v>4.67373071855728</v>
      </c>
      <c r="B505" s="24" t="n">
        <v>-74.1386517029183</v>
      </c>
      <c r="C505" s="47" t="n">
        <v>25</v>
      </c>
      <c r="D505" s="47" t="n">
        <v>32</v>
      </c>
      <c r="E505" s="47" t="n">
        <v>1912</v>
      </c>
      <c r="F505" s="27" t="s">
        <v>1390</v>
      </c>
      <c r="G505" s="28" t="s">
        <v>1391</v>
      </c>
      <c r="H505" s="27" t="s">
        <v>1392</v>
      </c>
      <c r="I505" s="28" t="s">
        <v>64</v>
      </c>
      <c r="J505" s="28" t="s">
        <v>76</v>
      </c>
      <c r="K505" s="55"/>
      <c r="L505" s="55"/>
      <c r="M505" s="28" t="n">
        <v>2007</v>
      </c>
      <c r="N505" s="29" t="s">
        <v>67</v>
      </c>
      <c r="O505" s="29" t="s">
        <v>142</v>
      </c>
      <c r="P505" s="50" t="n">
        <v>0.0119278052318739</v>
      </c>
      <c r="Q505" s="31" t="n">
        <v>420.3125</v>
      </c>
      <c r="R505" s="31" t="n">
        <v>440.852213788816</v>
      </c>
      <c r="S505" s="29" t="s">
        <v>69</v>
      </c>
      <c r="T505" s="29"/>
      <c r="U505" s="29"/>
      <c r="V505" s="48" t="n">
        <f aca="false">IF(S505="m3_año",R505,IF(OR(O505="CG1",O505="CG3",O505="HG2"),T505,R505))</f>
        <v>440.852213788816</v>
      </c>
      <c r="W505" s="28" t="n">
        <v>365</v>
      </c>
      <c r="X505" s="32"/>
      <c r="Y505" s="28"/>
      <c r="Z505" s="28" t="n">
        <v>8760</v>
      </c>
      <c r="AA505" s="32" t="s">
        <v>1393</v>
      </c>
      <c r="AB505" s="32" t="s">
        <v>311</v>
      </c>
      <c r="AC505" s="33" t="s">
        <v>72</v>
      </c>
      <c r="AD505" s="33" t="n">
        <f aca="false">VLOOKUP($O505,Parámetros!$B$4:$H$25,3,0)</f>
        <v>30.4</v>
      </c>
      <c r="AE505" s="33" t="n">
        <f aca="false">VLOOKUP($O505,Parámetros!$B$4:$H$25,4,0)</f>
        <v>1504</v>
      </c>
      <c r="AF505" s="33" t="n">
        <f aca="false">VLOOKUP($O505,Parámetros!$B$4:$H$25,5,0)</f>
        <v>9.6</v>
      </c>
      <c r="AG505" s="33" t="n">
        <f aca="false">VLOOKUP($O505,Parámetros!$B$4:$H$25,6,0)</f>
        <v>640</v>
      </c>
      <c r="AH505" s="33" t="n">
        <f aca="false">VLOOKUP($O505,Parámetros!$B$4:$H$25,7,0)</f>
        <v>1920000</v>
      </c>
      <c r="AI505" s="51" t="n">
        <v>420.3125</v>
      </c>
      <c r="AJ505" s="52" t="n">
        <v>8.8E-008</v>
      </c>
      <c r="AK505" s="34" t="n">
        <f aca="false">AD505*V505/1000000000</f>
        <v>1.340190729918E-005</v>
      </c>
      <c r="AL505" s="34" t="n">
        <f aca="false">AE505*V505/1000000000</f>
        <v>0.000663041729538379</v>
      </c>
      <c r="AM505" s="34" t="n">
        <f aca="false">AF505*V505/1000000000</f>
        <v>4.23218125237263E-006</v>
      </c>
      <c r="AN505" s="34" t="n">
        <f aca="false">AG505*V505/1000000000</f>
        <v>0.000282145416824842</v>
      </c>
      <c r="AO505" s="34" t="n">
        <f aca="false">AH505*V505/1000000000</f>
        <v>0.846436250474527</v>
      </c>
      <c r="AP505" s="35" t="n">
        <f aca="false">AJ505*AI505*EXP(P505*4)</f>
        <v>3.87949948134158E-005</v>
      </c>
      <c r="AQ505" s="36" t="n">
        <f aca="false">AK505/W505</f>
        <v>3.67175542443288E-008</v>
      </c>
      <c r="AR505" s="37" t="n">
        <f aca="false">AL505/W505</f>
        <v>1.81655268366679E-006</v>
      </c>
      <c r="AS505" s="37" t="n">
        <f aca="false">AM505/W505</f>
        <v>1.1595017129788E-008</v>
      </c>
      <c r="AT505" s="37" t="n">
        <f aca="false">AN505/W505</f>
        <v>7.73001141985869E-007</v>
      </c>
      <c r="AU505" s="37" t="n">
        <f aca="false">AO505/W505</f>
        <v>0.00231900342595761</v>
      </c>
      <c r="AV505" s="49" t="n">
        <f aca="false">AP505/W505</f>
        <v>1.06287657023057E-007</v>
      </c>
      <c r="AW505" s="39" t="n">
        <f aca="false">AK505*1000000</f>
        <v>13.40190729918</v>
      </c>
      <c r="AX505" s="40" t="n">
        <f aca="false">AL505*1000000</f>
        <v>663.041729538379</v>
      </c>
      <c r="AY505" s="40" t="n">
        <f aca="false">AM505*1000000</f>
        <v>4.23218125237263</v>
      </c>
      <c r="AZ505" s="40" t="n">
        <f aca="false">AN505*1000000</f>
        <v>282.145416824842</v>
      </c>
      <c r="BA505" s="40" t="n">
        <f aca="false">AO505*1000000</f>
        <v>846436.250474527</v>
      </c>
      <c r="BB505" s="41" t="n">
        <f aca="false">AP505*1000000</f>
        <v>38.7949948134158</v>
      </c>
      <c r="BC505" s="39" t="n">
        <f aca="false">AQ505*1000000</f>
        <v>0.0367175542443288</v>
      </c>
      <c r="BD505" s="40" t="n">
        <f aca="false">AR505*1000000</f>
        <v>1.81655268366679</v>
      </c>
      <c r="BE505" s="40" t="n">
        <f aca="false">AS505*1000000</f>
        <v>0.011595017129788</v>
      </c>
      <c r="BF505" s="40" t="n">
        <f aca="false">AT505*1000000</f>
        <v>0.773001141985869</v>
      </c>
      <c r="BG505" s="40" t="n">
        <f aca="false">AU505*1000000</f>
        <v>2319.00342595761</v>
      </c>
      <c r="BH505" s="41" t="n">
        <f aca="false">AV505*1000000</f>
        <v>0.106287657023057</v>
      </c>
      <c r="BI505" s="0" t="n">
        <v>0.1</v>
      </c>
      <c r="BJ505" s="0" t="n">
        <f aca="false">R505*BI505</f>
        <v>44.0852213788816</v>
      </c>
      <c r="BK505" s="0" t="n">
        <v>0.1</v>
      </c>
      <c r="BL505" s="0" t="n">
        <f aca="false">AI505*BK505</f>
        <v>42.03125</v>
      </c>
      <c r="BM505" s="45" t="n">
        <v>12.16</v>
      </c>
      <c r="BN505" s="45" t="n">
        <v>601.6</v>
      </c>
      <c r="BO505" s="45" t="n">
        <v>1.92</v>
      </c>
      <c r="BP505" s="45" t="n">
        <v>256</v>
      </c>
      <c r="BQ505" s="45" t="n">
        <v>384000</v>
      </c>
      <c r="BR505" s="0" t="n">
        <f aca="false">AJ505*0.1</f>
        <v>8.8E-009</v>
      </c>
      <c r="BS505" s="0" t="n">
        <f aca="false">((((BJ505/R505)^2)+((BM505/AD505)^2))^(1/2))*AK505</f>
        <v>5.52574793792555E-006</v>
      </c>
      <c r="BT505" s="0" t="n">
        <f aca="false">((((BJ505/R505)^2)+((BN505/AE505)^2))^(1/2))*AL505</f>
        <v>0.000273379108507895</v>
      </c>
      <c r="BU505" s="0" t="n">
        <f aca="false">((((BJ505/R505)^2)+((BO505/AF505)^2))^(1/2))*AM505</f>
        <v>9.4634449734054E-007</v>
      </c>
      <c r="BV505" s="0" t="n">
        <f aca="false">((((BJ505/R505)^2)+((BP505/AG505)^2))^(1/2))*AN505</f>
        <v>0.000116331535535275</v>
      </c>
      <c r="BW505" s="0" t="n">
        <f aca="false">((((BJ505/R505)^2)+((BQ505/AH505)^2))^(1/2))*AO505</f>
        <v>0.189268899468108</v>
      </c>
      <c r="BX505" s="46" t="n">
        <f aca="false">((((BL505/AI505)^2)+((BR505/AJ505)^2))^(1/2))*AP505</f>
        <v>5.48644078173265E-006</v>
      </c>
    </row>
    <row r="506" customFormat="false" ht="45" hidden="false" customHeight="true" outlineLevel="0" collapsed="false">
      <c r="A506" s="24" t="n">
        <v>4.68484510148562</v>
      </c>
      <c r="B506" s="24" t="n">
        <v>-74.166679483165</v>
      </c>
      <c r="C506" s="47" t="n">
        <v>22</v>
      </c>
      <c r="D506" s="47" t="n">
        <v>33</v>
      </c>
      <c r="E506" s="47" t="n">
        <v>1923</v>
      </c>
      <c r="F506" s="27" t="s">
        <v>1394</v>
      </c>
      <c r="G506" s="28" t="s">
        <v>1395</v>
      </c>
      <c r="H506" s="27" t="s">
        <v>1396</v>
      </c>
      <c r="I506" s="28" t="s">
        <v>64</v>
      </c>
      <c r="J506" s="28" t="s">
        <v>834</v>
      </c>
      <c r="K506" s="55"/>
      <c r="L506" s="55"/>
      <c r="M506" s="28" t="n">
        <v>2004</v>
      </c>
      <c r="N506" s="29" t="s">
        <v>67</v>
      </c>
      <c r="O506" s="29" t="s">
        <v>142</v>
      </c>
      <c r="P506" s="56" t="n">
        <v>0.00426891489573758</v>
      </c>
      <c r="Q506" s="31" t="n">
        <v>396000</v>
      </c>
      <c r="R506" s="31" t="n">
        <v>402820.023682874</v>
      </c>
      <c r="S506" s="29" t="s">
        <v>69</v>
      </c>
      <c r="T506" s="29"/>
      <c r="U506" s="29"/>
      <c r="V506" s="48" t="n">
        <f aca="false">IF(S506="m3_año",R506,IF(OR(O506="CG1",O506="CG3",O506="HG2"),T506,R506))</f>
        <v>402820.023682874</v>
      </c>
      <c r="W506" s="28" t="n">
        <v>365</v>
      </c>
      <c r="X506" s="32"/>
      <c r="Y506" s="28"/>
      <c r="Z506" s="28" t="n">
        <v>8760</v>
      </c>
      <c r="AA506" s="32" t="s">
        <v>1397</v>
      </c>
      <c r="AB506" s="32" t="s">
        <v>311</v>
      </c>
      <c r="AC506" s="33" t="s">
        <v>72</v>
      </c>
      <c r="AD506" s="33" t="n">
        <f aca="false">VLOOKUP($O506,Parámetros!$B$4:$H$25,3,0)</f>
        <v>30.4</v>
      </c>
      <c r="AE506" s="33" t="n">
        <f aca="false">VLOOKUP($O506,Parámetros!$B$4:$H$25,4,0)</f>
        <v>1504</v>
      </c>
      <c r="AF506" s="33" t="n">
        <f aca="false">VLOOKUP($O506,Parámetros!$B$4:$H$25,5,0)</f>
        <v>9.6</v>
      </c>
      <c r="AG506" s="33" t="n">
        <f aca="false">VLOOKUP($O506,Parámetros!$B$4:$H$25,6,0)</f>
        <v>640</v>
      </c>
      <c r="AH506" s="33" t="n">
        <f aca="false">VLOOKUP($O506,Parámetros!$B$4:$H$25,7,0)</f>
        <v>1920000</v>
      </c>
      <c r="AI506" s="51" t="n">
        <v>396000</v>
      </c>
      <c r="AJ506" s="52" t="n">
        <v>8.8E-008</v>
      </c>
      <c r="AK506" s="34" t="n">
        <f aca="false">AD506*V506/1000000000</f>
        <v>0.0122457287199594</v>
      </c>
      <c r="AL506" s="34" t="n">
        <f aca="false">AE506*V506/1000000000</f>
        <v>0.605841315619043</v>
      </c>
      <c r="AM506" s="34" t="n">
        <f aca="false">AF506*V506/1000000000</f>
        <v>0.00386707222735559</v>
      </c>
      <c r="AN506" s="34" t="n">
        <f aca="false">AG506*V506/1000000000</f>
        <v>0.257804815157039</v>
      </c>
      <c r="AO506" s="34" t="n">
        <f aca="false">AH506*V506/1000000000</f>
        <v>773.414445471118</v>
      </c>
      <c r="AP506" s="35" t="n">
        <f aca="false">AJ506*AI506*EXP(P506*4)</f>
        <v>0.035448162084093</v>
      </c>
      <c r="AQ506" s="36" t="n">
        <f aca="false">AK506/W506</f>
        <v>3.35499416985188E-005</v>
      </c>
      <c r="AR506" s="37" t="n">
        <f aca="false">AL506/W506</f>
        <v>0.00165983922087409</v>
      </c>
      <c r="AS506" s="37" t="n">
        <f aca="false">AM506/W506</f>
        <v>1.05947184311112E-005</v>
      </c>
      <c r="AT506" s="37" t="n">
        <f aca="false">AN506/W506</f>
        <v>0.00070631456207408</v>
      </c>
      <c r="AU506" s="37" t="n">
        <f aca="false">AO506/W506</f>
        <v>2.11894368622224</v>
      </c>
      <c r="AV506" s="49" t="n">
        <f aca="false">AP506/W506</f>
        <v>9.71182522851862E-005</v>
      </c>
      <c r="AW506" s="39" t="n">
        <f aca="false">AK506*1000000</f>
        <v>12245.7287199594</v>
      </c>
      <c r="AX506" s="40" t="n">
        <f aca="false">AL506*1000000</f>
        <v>605841.315619043</v>
      </c>
      <c r="AY506" s="40" t="n">
        <f aca="false">AM506*1000000</f>
        <v>3867.07222735559</v>
      </c>
      <c r="AZ506" s="40" t="n">
        <f aca="false">AN506*1000000</f>
        <v>257804.815157039</v>
      </c>
      <c r="BA506" s="40" t="n">
        <f aca="false">AO506*1000000</f>
        <v>773414445.471118</v>
      </c>
      <c r="BB506" s="41" t="n">
        <f aca="false">AP506*1000000</f>
        <v>35448.162084093</v>
      </c>
      <c r="BC506" s="39" t="n">
        <f aca="false">AQ506*1000000</f>
        <v>33.5499416985188</v>
      </c>
      <c r="BD506" s="40" t="n">
        <f aca="false">AR506*1000000</f>
        <v>1659.83922087409</v>
      </c>
      <c r="BE506" s="40" t="n">
        <f aca="false">AS506*1000000</f>
        <v>10.5947184311112</v>
      </c>
      <c r="BF506" s="40" t="n">
        <f aca="false">AT506*1000000</f>
        <v>706.31456207408</v>
      </c>
      <c r="BG506" s="40" t="n">
        <f aca="false">AU506*1000000</f>
        <v>2118943.68622224</v>
      </c>
      <c r="BH506" s="41" t="n">
        <f aca="false">AV506*1000000</f>
        <v>97.1182522851862</v>
      </c>
      <c r="BI506" s="0" t="n">
        <v>0.1</v>
      </c>
      <c r="BJ506" s="0" t="n">
        <f aca="false">R506*BI506</f>
        <v>40282.0023682874</v>
      </c>
      <c r="BK506" s="0" t="n">
        <v>0.1</v>
      </c>
      <c r="BL506" s="0" t="n">
        <f aca="false">AI506*BK506</f>
        <v>39600</v>
      </c>
      <c r="BM506" s="45" t="n">
        <v>12.16</v>
      </c>
      <c r="BN506" s="45" t="n">
        <v>601.6</v>
      </c>
      <c r="BO506" s="45" t="n">
        <v>1.92</v>
      </c>
      <c r="BP506" s="45" t="n">
        <v>256</v>
      </c>
      <c r="BQ506" s="45" t="n">
        <v>384000</v>
      </c>
      <c r="BR506" s="0" t="n">
        <f aca="false">AJ506*0.1</f>
        <v>8.8E-009</v>
      </c>
      <c r="BS506" s="0" t="n">
        <f aca="false">((((BJ506/R506)^2)+((BM506/AD506)^2))^(1/2))*AK506</f>
        <v>0.00504904329750522</v>
      </c>
      <c r="BT506" s="0" t="n">
        <f aca="false">((((BJ506/R506)^2)+((BN506/AE506)^2))^(1/2))*AL506</f>
        <v>0.249794773666048</v>
      </c>
      <c r="BU506" s="0" t="n">
        <f aca="false">((((BJ506/R506)^2)+((BO506/AF506)^2))^(1/2))*AM506</f>
        <v>0.000864703637426862</v>
      </c>
      <c r="BV506" s="0" t="n">
        <f aca="false">((((BJ506/R506)^2)+((BP506/AG506)^2))^(1/2))*AN506</f>
        <v>0.106295648368531</v>
      </c>
      <c r="BW506" s="0" t="n">
        <f aca="false">((((BJ506/R506)^2)+((BQ506/AH506)^2))^(1/2))*AO506</f>
        <v>172.940727485372</v>
      </c>
      <c r="BX506" s="46" t="n">
        <f aca="false">((((BL506/AI506)^2)+((BR506/AJ506)^2))^(1/2))*AP506</f>
        <v>0.0050131271580524</v>
      </c>
    </row>
    <row r="507" customFormat="false" ht="30" hidden="false" customHeight="true" outlineLevel="0" collapsed="false">
      <c r="A507" s="24" t="n">
        <v>4.68484510148562</v>
      </c>
      <c r="B507" s="24" t="n">
        <v>-74.166679483165</v>
      </c>
      <c r="C507" s="47" t="n">
        <v>22</v>
      </c>
      <c r="D507" s="47" t="n">
        <v>33</v>
      </c>
      <c r="E507" s="47" t="n">
        <v>1923</v>
      </c>
      <c r="F507" s="27" t="s">
        <v>1394</v>
      </c>
      <c r="G507" s="28" t="s">
        <v>1395</v>
      </c>
      <c r="H507" s="27" t="s">
        <v>1396</v>
      </c>
      <c r="I507" s="28" t="s">
        <v>64</v>
      </c>
      <c r="J507" s="28" t="s">
        <v>65</v>
      </c>
      <c r="K507" s="28" t="n">
        <v>150</v>
      </c>
      <c r="L507" s="28"/>
      <c r="M507" s="28" t="n">
        <v>2006</v>
      </c>
      <c r="N507" s="29" t="s">
        <v>67</v>
      </c>
      <c r="O507" s="29" t="s">
        <v>104</v>
      </c>
      <c r="P507" s="56" t="n">
        <v>0.00426891489573758</v>
      </c>
      <c r="Q507" s="31" t="n">
        <v>337500</v>
      </c>
      <c r="R507" s="31" t="n">
        <v>343312.520184268</v>
      </c>
      <c r="S507" s="29" t="s">
        <v>69</v>
      </c>
      <c r="T507" s="29"/>
      <c r="U507" s="29"/>
      <c r="V507" s="48" t="n">
        <f aca="false">IF(S507="m3_año",R507,IF(OR(O507="CG1",O507="CG3",O507="HG2"),T507,R507))</f>
        <v>343312.520184268</v>
      </c>
      <c r="W507" s="28" t="n">
        <v>365</v>
      </c>
      <c r="X507" s="32"/>
      <c r="Y507" s="28"/>
      <c r="Z507" s="28" t="n">
        <v>8760</v>
      </c>
      <c r="AA507" s="32" t="s">
        <v>1397</v>
      </c>
      <c r="AB507" s="32" t="s">
        <v>311</v>
      </c>
      <c r="AC507" s="33" t="s">
        <v>72</v>
      </c>
      <c r="AD507" s="33" t="n">
        <f aca="false">VLOOKUP($O507,Parámetros!$B$4:$H$25,3,0)</f>
        <v>237.180556877129</v>
      </c>
      <c r="AE507" s="33" t="n">
        <f aca="false">VLOOKUP($O507,Parámetros!$B$4:$H$25,4,0)</f>
        <v>787.658122005433</v>
      </c>
      <c r="AF507" s="33" t="n">
        <f aca="false">VLOOKUP($O507,Parámetros!$B$4:$H$25,5,0)</f>
        <v>0.504400709065075</v>
      </c>
      <c r="AG507" s="33" t="n">
        <f aca="false">VLOOKUP($O507,Parámetros!$B$4:$H$25,6,0)</f>
        <v>1344</v>
      </c>
      <c r="AH507" s="33" t="n">
        <f aca="false">VLOOKUP($O507,Parámetros!$B$4:$H$25,7,0)</f>
        <v>1920000</v>
      </c>
      <c r="AI507" s="51" t="n">
        <v>337500</v>
      </c>
      <c r="AJ507" s="52" t="n">
        <v>8.8E-008</v>
      </c>
      <c r="AK507" s="34" t="n">
        <f aca="false">AD507*V507/1000000000</f>
        <v>0.0814270547201953</v>
      </c>
      <c r="AL507" s="34" t="n">
        <f aca="false">AE507*V507/1000000000</f>
        <v>0.270412894909293</v>
      </c>
      <c r="AM507" s="34" t="n">
        <f aca="false">AF507*V507/1000000000</f>
        <v>0.000173167078611863</v>
      </c>
      <c r="AN507" s="34" t="n">
        <f aca="false">AG507*V507/1000000000</f>
        <v>0.461412027127656</v>
      </c>
      <c r="AO507" s="34" t="n">
        <f aca="false">AH507*V507/1000000000</f>
        <v>659.160038753795</v>
      </c>
      <c r="AP507" s="35" t="n">
        <f aca="false">AJ507*AI507*EXP(P507*4)</f>
        <v>0.0302115017762156</v>
      </c>
      <c r="AQ507" s="36" t="n">
        <f aca="false">AK507/W507</f>
        <v>0.00022308782115122</v>
      </c>
      <c r="AR507" s="37" t="n">
        <f aca="false">AL507/W507</f>
        <v>0.00074085724632683</v>
      </c>
      <c r="AS507" s="37" t="n">
        <f aca="false">AM507/W507</f>
        <v>4.74430352361268E-007</v>
      </c>
      <c r="AT507" s="37" t="n">
        <f aca="false">AN507/W507</f>
        <v>0.00126414254007577</v>
      </c>
      <c r="AU507" s="37" t="n">
        <f aca="false">AO507/W507</f>
        <v>1.80591791439396</v>
      </c>
      <c r="AV507" s="49" t="n">
        <f aca="false">AP507/W507</f>
        <v>8.27712377430564E-005</v>
      </c>
      <c r="AW507" s="39" t="n">
        <f aca="false">AK507*1000000</f>
        <v>81427.0547201953</v>
      </c>
      <c r="AX507" s="40" t="n">
        <f aca="false">AL507*1000000</f>
        <v>270412.894909293</v>
      </c>
      <c r="AY507" s="40" t="n">
        <f aca="false">AM507*1000000</f>
        <v>173.167078611863</v>
      </c>
      <c r="AZ507" s="40" t="n">
        <f aca="false">AN507*1000000</f>
        <v>461412.027127656</v>
      </c>
      <c r="BA507" s="40" t="n">
        <f aca="false">AO507*1000000</f>
        <v>659160038.753795</v>
      </c>
      <c r="BB507" s="41" t="n">
        <f aca="false">AP507*1000000</f>
        <v>30211.5017762156</v>
      </c>
      <c r="BC507" s="39" t="n">
        <f aca="false">AQ507*1000000</f>
        <v>223.08782115122</v>
      </c>
      <c r="BD507" s="40" t="n">
        <f aca="false">AR507*1000000</f>
        <v>740.85724632683</v>
      </c>
      <c r="BE507" s="40" t="n">
        <f aca="false">AS507*1000000</f>
        <v>0.474430352361268</v>
      </c>
      <c r="BF507" s="40" t="n">
        <f aca="false">AT507*1000000</f>
        <v>1264.14254007577</v>
      </c>
      <c r="BG507" s="40" t="n">
        <f aca="false">AU507*1000000</f>
        <v>1805917.91439396</v>
      </c>
      <c r="BH507" s="41" t="n">
        <f aca="false">AV507*1000000</f>
        <v>82.7712377430564</v>
      </c>
      <c r="BI507" s="0" t="n">
        <v>0.1</v>
      </c>
      <c r="BJ507" s="0" t="n">
        <f aca="false">R507*BI507</f>
        <v>34331.2520184268</v>
      </c>
      <c r="BK507" s="0" t="n">
        <v>0.1</v>
      </c>
      <c r="BL507" s="0" t="n">
        <f aca="false">AI507*BK507</f>
        <v>33750</v>
      </c>
      <c r="BM507" s="45" t="n">
        <v>233.996718041948</v>
      </c>
      <c r="BN507" s="45" t="n">
        <v>664.659238488896</v>
      </c>
      <c r="BO507" s="45" t="n">
        <v>0.404400709065075</v>
      </c>
      <c r="BP507" s="45" t="n">
        <v>537.6</v>
      </c>
      <c r="BQ507" s="45" t="n">
        <v>384000</v>
      </c>
      <c r="BR507" s="0" t="n">
        <f aca="false">AJ507*0.1</f>
        <v>8.8E-009</v>
      </c>
      <c r="BS507" s="0" t="n">
        <f aca="false">((((BJ507/R507)^2)+((BM507/AD507)^2))^(1/2))*AK507</f>
        <v>0.0807456233373128</v>
      </c>
      <c r="BT507" s="0" t="n">
        <f aca="false">((((BJ507/R507)^2)+((BN507/AE507)^2))^(1/2))*AL507</f>
        <v>0.229782523499453</v>
      </c>
      <c r="BU507" s="0" t="n">
        <f aca="false">((((BJ507/R507)^2)+((BO507/AF507)^2))^(1/2))*AM507</f>
        <v>0.000139911597507256</v>
      </c>
      <c r="BV507" s="0" t="n">
        <f aca="false">((((BJ507/R507)^2)+((BP507/AG507)^2))^(1/2))*AN507</f>
        <v>0.190245052477769</v>
      </c>
      <c r="BW507" s="0" t="n">
        <f aca="false">((((BJ507/R507)^2)+((BQ507/AH507)^2))^(1/2))*AO507</f>
        <v>147.392665470488</v>
      </c>
      <c r="BX507" s="46" t="n">
        <f aca="false">((((BL507/AI507)^2)+((BR507/AJ507)^2))^(1/2))*AP507</f>
        <v>0.00427255155515829</v>
      </c>
    </row>
    <row r="508" customFormat="false" ht="15" hidden="false" customHeight="true" outlineLevel="0" collapsed="false">
      <c r="A508" s="24" t="n">
        <v>4.67128090962275</v>
      </c>
      <c r="B508" s="24" t="n">
        <v>-74.1002122026464</v>
      </c>
      <c r="C508" s="47" t="n">
        <v>29</v>
      </c>
      <c r="D508" s="47" t="n">
        <v>32</v>
      </c>
      <c r="E508" s="47" t="n">
        <v>2409</v>
      </c>
      <c r="F508" s="27" t="s">
        <v>1398</v>
      </c>
      <c r="G508" s="28" t="s">
        <v>1399</v>
      </c>
      <c r="H508" s="27" t="s">
        <v>1400</v>
      </c>
      <c r="I508" s="28" t="s">
        <v>727</v>
      </c>
      <c r="J508" s="28" t="s">
        <v>76</v>
      </c>
      <c r="K508" s="28" t="n">
        <v>1500</v>
      </c>
      <c r="L508" s="28"/>
      <c r="M508" s="28" t="n">
        <v>2003</v>
      </c>
      <c r="N508" s="29" t="s">
        <v>77</v>
      </c>
      <c r="O508" s="29" t="s">
        <v>77</v>
      </c>
      <c r="P508" s="50" t="n">
        <v>0.0119278052318739</v>
      </c>
      <c r="Q508" s="31" t="n">
        <v>0.698120576031243</v>
      </c>
      <c r="R508" s="31" t="n">
        <v>0.732236137242877</v>
      </c>
      <c r="S508" s="29" t="s">
        <v>69</v>
      </c>
      <c r="T508" s="29"/>
      <c r="U508" s="29"/>
      <c r="V508" s="48" t="n">
        <f aca="false">IF(S508="m3_año",R508,IF(OR(O508="CG1",O508="CG3",O508="HG2"),T508,R508))</f>
        <v>0.732236137242877</v>
      </c>
      <c r="W508" s="28" t="n">
        <v>365</v>
      </c>
      <c r="X508" s="32"/>
      <c r="Y508" s="28"/>
      <c r="Z508" s="28" t="n">
        <v>8760</v>
      </c>
      <c r="AA508" s="32" t="s">
        <v>1401</v>
      </c>
      <c r="AB508" s="32" t="s">
        <v>1402</v>
      </c>
      <c r="AC508" s="33" t="s">
        <v>72</v>
      </c>
      <c r="AD508" s="33" t="n">
        <f aca="false">VLOOKUP($O508,Parámetros!$B$4:$H$25,3,0)</f>
        <v>24000</v>
      </c>
      <c r="AE508" s="33" t="n">
        <f aca="false">VLOOKUP($O508,Parámetros!$B$4:$H$25,4,0)</f>
        <v>2261000</v>
      </c>
      <c r="AF508" s="33" t="n">
        <f aca="false">VLOOKUP($O508,Parámetros!$B$4:$H$25,5,0)</f>
        <v>1200</v>
      </c>
      <c r="AG508" s="33" t="n">
        <f aca="false">VLOOKUP($O508,Parámetros!$B$4:$H$25,6,0)</f>
        <v>381000</v>
      </c>
      <c r="AH508" s="33" t="n">
        <f aca="false">VLOOKUP($O508,Parámetros!$B$4:$H$25,7,0)</f>
        <v>1500000000</v>
      </c>
      <c r="AI508" s="51" t="n">
        <v>0.698120576031243</v>
      </c>
      <c r="AJ508" s="2" t="n">
        <v>0.024</v>
      </c>
      <c r="AK508" s="34" t="n">
        <f aca="false">AD508*V508/1000000000</f>
        <v>1.75736672938291E-005</v>
      </c>
      <c r="AL508" s="34" t="n">
        <f aca="false">AE508*V508/1000000000</f>
        <v>0.00165558590630614</v>
      </c>
      <c r="AM508" s="34" t="n">
        <f aca="false">AF508*V508/1000000000</f>
        <v>8.78683364691453E-007</v>
      </c>
      <c r="AN508" s="34" t="n">
        <f aca="false">AG508*V508/1000000000</f>
        <v>0.000278981968289536</v>
      </c>
      <c r="AO508" s="34" t="n">
        <f aca="false">AH508*V508/1000000000</f>
        <v>1.09835420586432</v>
      </c>
      <c r="AP508" s="35" t="n">
        <f aca="false">AJ508*AI508*EXP(P508*4)</f>
        <v>0.017573667293829</v>
      </c>
      <c r="AQ508" s="36" t="n">
        <f aca="false">AK508/W508</f>
        <v>4.81470336817234E-008</v>
      </c>
      <c r="AR508" s="37" t="n">
        <f aca="false">AL508/W508</f>
        <v>4.53585179809903E-006</v>
      </c>
      <c r="AS508" s="37" t="n">
        <f aca="false">AM508/W508</f>
        <v>2.40735168408617E-009</v>
      </c>
      <c r="AT508" s="37" t="n">
        <f aca="false">AN508/W508</f>
        <v>7.64334159697359E-007</v>
      </c>
      <c r="AU508" s="37" t="n">
        <f aca="false">AO508/W508</f>
        <v>0.00300918960510771</v>
      </c>
      <c r="AV508" s="49" t="n">
        <f aca="false">AP508/W508</f>
        <v>4.81470336817234E-005</v>
      </c>
      <c r="AW508" s="39" t="n">
        <f aca="false">AK508*1000000</f>
        <v>17.5736672938291</v>
      </c>
      <c r="AX508" s="40" t="n">
        <f aca="false">AL508*1000000</f>
        <v>1655.58590630615</v>
      </c>
      <c r="AY508" s="40" t="n">
        <f aca="false">AM508*1000000</f>
        <v>0.878683364691452</v>
      </c>
      <c r="AZ508" s="40" t="n">
        <f aca="false">AN508*1000000</f>
        <v>278.981968289536</v>
      </c>
      <c r="BA508" s="40" t="n">
        <f aca="false">AO508*1000000</f>
        <v>1098354.20586432</v>
      </c>
      <c r="BB508" s="41" t="n">
        <f aca="false">AP508*1000000</f>
        <v>17573.667293829</v>
      </c>
      <c r="BC508" s="39" t="n">
        <f aca="false">AQ508*1000000</f>
        <v>0.0481470336817234</v>
      </c>
      <c r="BD508" s="40" t="n">
        <f aca="false">AR508*1000000</f>
        <v>4.53585179809903</v>
      </c>
      <c r="BE508" s="40" t="n">
        <f aca="false">AS508*1000000</f>
        <v>0.00240735168408617</v>
      </c>
      <c r="BF508" s="40" t="n">
        <f aca="false">AT508*1000000</f>
        <v>0.764334159697359</v>
      </c>
      <c r="BG508" s="40" t="n">
        <f aca="false">AU508*1000000</f>
        <v>3009.18960510771</v>
      </c>
      <c r="BH508" s="41" t="n">
        <f aca="false">AV508*1000000</f>
        <v>48.1470336817234</v>
      </c>
      <c r="BI508" s="0" t="n">
        <v>0.1</v>
      </c>
      <c r="BJ508" s="0" t="n">
        <f aca="false">R508*BI508</f>
        <v>0.0732236137242877</v>
      </c>
      <c r="BK508" s="0" t="n">
        <v>0.1</v>
      </c>
      <c r="BL508" s="0" t="n">
        <f aca="false">AI508*BK508</f>
        <v>0.0698120576031243</v>
      </c>
      <c r="BM508" s="45" t="n">
        <v>0</v>
      </c>
      <c r="BN508" s="45" t="n">
        <v>0</v>
      </c>
      <c r="BO508" s="45" t="n">
        <v>0</v>
      </c>
      <c r="BP508" s="45" t="n">
        <v>0</v>
      </c>
      <c r="BQ508" s="45" t="n">
        <v>0</v>
      </c>
      <c r="BR508" s="0" t="n">
        <f aca="false">AJ508*0.1</f>
        <v>0.0024</v>
      </c>
      <c r="BS508" s="0" t="n">
        <f aca="false">((((BJ508/R508)^2)+((BM508/AD508)^2))^(1/2))*AK508</f>
        <v>1.75736672938291E-006</v>
      </c>
      <c r="BT508" s="0" t="n">
        <f aca="false">((((BJ508/R508)^2)+((BN508/AE508)^2))^(1/2))*AL508</f>
        <v>0.000165558590630615</v>
      </c>
      <c r="BU508" s="0" t="n">
        <f aca="false">((((BJ508/R508)^2)+((BO508/AF508)^2))^(1/2))*AM508</f>
        <v>8.78683364691452E-008</v>
      </c>
      <c r="BV508" s="0" t="n">
        <f aca="false">((((BJ508/R508)^2)+((BP508/AG508)^2))^(1/2))*AN508</f>
        <v>2.78981968289536E-005</v>
      </c>
      <c r="BW508" s="0" t="n">
        <f aca="false">((((BJ508/R508)^2)+((BQ508/AH508)^2))^(1/2))*AO508</f>
        <v>0.109835420586432</v>
      </c>
      <c r="BX508" s="46" t="n">
        <f aca="false">((((BL508/AI508)^2)+((BR508/AJ508)^2))^(1/2))*AP508</f>
        <v>0.00248529186275655</v>
      </c>
    </row>
    <row r="509" customFormat="false" ht="30" hidden="false" customHeight="true" outlineLevel="0" collapsed="false">
      <c r="A509" s="24" t="n">
        <v>4.61688888888889</v>
      </c>
      <c r="B509" s="24" t="n">
        <v>-74.1529444444444</v>
      </c>
      <c r="C509" s="47" t="n">
        <v>23</v>
      </c>
      <c r="D509" s="47" t="n">
        <v>26</v>
      </c>
      <c r="E509" s="47" t="n">
        <v>1832</v>
      </c>
      <c r="F509" s="27" t="s">
        <v>1403</v>
      </c>
      <c r="G509" s="28" t="s">
        <v>1404</v>
      </c>
      <c r="H509" s="27" t="s">
        <v>1405</v>
      </c>
      <c r="I509" s="28" t="s">
        <v>216</v>
      </c>
      <c r="J509" s="28" t="s">
        <v>65</v>
      </c>
      <c r="K509" s="28" t="n">
        <v>125</v>
      </c>
      <c r="L509" s="28"/>
      <c r="M509" s="28" t="n">
        <v>1983</v>
      </c>
      <c r="N509" s="29" t="s">
        <v>67</v>
      </c>
      <c r="O509" s="29" t="s">
        <v>108</v>
      </c>
      <c r="P509" s="56" t="n">
        <v>0.00426891489573758</v>
      </c>
      <c r="Q509" s="31" t="n">
        <v>97500</v>
      </c>
      <c r="R509" s="31" t="n">
        <v>99179.1724976774</v>
      </c>
      <c r="S509" s="29" t="s">
        <v>69</v>
      </c>
      <c r="T509" s="29"/>
      <c r="U509" s="29"/>
      <c r="V509" s="48" t="n">
        <f aca="false">IF(S509="m3_año",R509,IF(OR(O509="CG1",O509="CG3",O509="HG2"),T509,R509))</f>
        <v>99179.1724976774</v>
      </c>
      <c r="W509" s="28" t="n">
        <v>365</v>
      </c>
      <c r="X509" s="32"/>
      <c r="Y509" s="28"/>
      <c r="Z509" s="28" t="n">
        <v>8760</v>
      </c>
      <c r="AA509" s="32" t="s">
        <v>1406</v>
      </c>
      <c r="AB509" s="32" t="s">
        <v>311</v>
      </c>
      <c r="AC509" s="33" t="s">
        <v>72</v>
      </c>
      <c r="AD509" s="33" t="n">
        <f aca="false">VLOOKUP($O509,Parámetros!$B$4:$H$25,3,0)</f>
        <v>589.42211574465</v>
      </c>
      <c r="AE509" s="33" t="n">
        <f aca="false">VLOOKUP($O509,Parámetros!$B$4:$H$25,4,0)</f>
        <v>6395.37711993333</v>
      </c>
      <c r="AF509" s="33" t="n">
        <f aca="false">VLOOKUP($O509,Parámetros!$B$4:$H$25,5,0)</f>
        <v>22.4256162208741</v>
      </c>
      <c r="AG509" s="33" t="n">
        <f aca="false">VLOOKUP($O509,Parámetros!$B$4:$H$25,6,0)</f>
        <v>1344</v>
      </c>
      <c r="AH509" s="33" t="n">
        <f aca="false">VLOOKUP($O509,Parámetros!$B$4:$H$25,7,0)</f>
        <v>1920000</v>
      </c>
      <c r="AI509" s="51" t="n">
        <v>97500</v>
      </c>
      <c r="AJ509" s="52" t="n">
        <v>8.8E-008</v>
      </c>
      <c r="AK509" s="34" t="n">
        <f aca="false">AD509*V509/1000000000</f>
        <v>0.0584583976913846</v>
      </c>
      <c r="AL509" s="34" t="n">
        <f aca="false">AE509*V509/1000000000</f>
        <v>0.634288210565567</v>
      </c>
      <c r="AM509" s="34" t="n">
        <f aca="false">AF509*V509/1000000000</f>
        <v>0.00222415405953678</v>
      </c>
      <c r="AN509" s="34" t="n">
        <f aca="false">AG509*V509/1000000000</f>
        <v>0.133296807836878</v>
      </c>
      <c r="AO509" s="34" t="n">
        <f aca="false">AH509*V509/1000000000</f>
        <v>190.424011195541</v>
      </c>
      <c r="AP509" s="35" t="n">
        <f aca="false">AJ509*AI509*EXP(P509*4)</f>
        <v>0.00872776717979561</v>
      </c>
      <c r="AQ509" s="36" t="n">
        <f aca="false">AK509/W509</f>
        <v>0.000160159993675026</v>
      </c>
      <c r="AR509" s="37" t="n">
        <f aca="false">AL509/W509</f>
        <v>0.00173777591935772</v>
      </c>
      <c r="AS509" s="37" t="n">
        <f aca="false">AM509/W509</f>
        <v>6.09357276585421E-006</v>
      </c>
      <c r="AT509" s="37" t="n">
        <f aca="false">AN509/W509</f>
        <v>0.000365196733799667</v>
      </c>
      <c r="AU509" s="37" t="n">
        <f aca="false">AO509/W509</f>
        <v>0.52170961971381</v>
      </c>
      <c r="AV509" s="49" t="n">
        <f aca="false">AP509/W509</f>
        <v>2.39116909035496E-005</v>
      </c>
      <c r="AW509" s="39" t="n">
        <f aca="false">AK509*1000000</f>
        <v>58458.3976913846</v>
      </c>
      <c r="AX509" s="40" t="n">
        <f aca="false">AL509*1000000</f>
        <v>634288.210565567</v>
      </c>
      <c r="AY509" s="40" t="n">
        <f aca="false">AM509*1000000</f>
        <v>2224.15405953678</v>
      </c>
      <c r="AZ509" s="40" t="n">
        <f aca="false">AN509*1000000</f>
        <v>133296.807836878</v>
      </c>
      <c r="BA509" s="40" t="n">
        <f aca="false">AO509*1000000</f>
        <v>190424011.195541</v>
      </c>
      <c r="BB509" s="41" t="n">
        <f aca="false">AP509*1000000</f>
        <v>8727.76717979561</v>
      </c>
      <c r="BC509" s="39" t="n">
        <f aca="false">AQ509*1000000</f>
        <v>160.159993675026</v>
      </c>
      <c r="BD509" s="40" t="n">
        <f aca="false">AR509*1000000</f>
        <v>1737.77591935772</v>
      </c>
      <c r="BE509" s="40" t="n">
        <f aca="false">AS509*1000000</f>
        <v>6.09357276585421</v>
      </c>
      <c r="BF509" s="40" t="n">
        <f aca="false">AT509*1000000</f>
        <v>365.196733799667</v>
      </c>
      <c r="BG509" s="40" t="n">
        <f aca="false">AU509*1000000</f>
        <v>521709.61971381</v>
      </c>
      <c r="BH509" s="41" t="n">
        <f aca="false">AV509*1000000</f>
        <v>23.9116909035496</v>
      </c>
      <c r="BI509" s="0" t="n">
        <v>0.1</v>
      </c>
      <c r="BJ509" s="0" t="n">
        <f aca="false">R509*BI509</f>
        <v>9917.91724976774</v>
      </c>
      <c r="BK509" s="0" t="n">
        <v>0.1</v>
      </c>
      <c r="BL509" s="0" t="n">
        <f aca="false">AI509*BK509</f>
        <v>9750</v>
      </c>
      <c r="BM509" s="45" t="n">
        <v>491.492522079561</v>
      </c>
      <c r="BN509" s="45" t="n">
        <v>4911.75996922289</v>
      </c>
      <c r="BO509" s="45" t="n">
        <v>16.2785205146239</v>
      </c>
      <c r="BP509" s="45" t="n">
        <v>537.6</v>
      </c>
      <c r="BQ509" s="45" t="n">
        <v>384000</v>
      </c>
      <c r="BR509" s="0" t="n">
        <f aca="false">AJ509*0.1</f>
        <v>8.8E-009</v>
      </c>
      <c r="BS509" s="0" t="n">
        <f aca="false">((((BJ509/R509)^2)+((BM509/AD509)^2))^(1/2))*AK509</f>
        <v>0.0490951012714949</v>
      </c>
      <c r="BT509" s="0" t="n">
        <f aca="false">((((BJ509/R509)^2)+((BN509/AE509)^2))^(1/2))*AL509</f>
        <v>0.491256321988974</v>
      </c>
      <c r="BU509" s="0" t="n">
        <f aca="false">((((BJ509/R509)^2)+((BO509/AF509)^2))^(1/2))*AM509</f>
        <v>0.00162973838383261</v>
      </c>
      <c r="BV509" s="0" t="n">
        <f aca="false">((((BJ509/R509)^2)+((BP509/AG509)^2))^(1/2))*AN509</f>
        <v>0.054959681826911</v>
      </c>
      <c r="BW509" s="0" t="n">
        <f aca="false">((((BJ509/R509)^2)+((BQ509/AH509)^2))^(1/2))*AO509</f>
        <v>42.580103358141</v>
      </c>
      <c r="BX509" s="46" t="n">
        <f aca="false">((((BL509/AI509)^2)+((BR509/AJ509)^2))^(1/2))*AP509</f>
        <v>0.00123429267149017</v>
      </c>
    </row>
    <row r="510" customFormat="false" ht="30" hidden="false" customHeight="true" outlineLevel="0" collapsed="false">
      <c r="A510" s="24" t="n">
        <v>4.61688888888889</v>
      </c>
      <c r="B510" s="24" t="n">
        <v>-74.1529444444444</v>
      </c>
      <c r="C510" s="47" t="n">
        <v>23</v>
      </c>
      <c r="D510" s="47" t="n">
        <v>26</v>
      </c>
      <c r="E510" s="47" t="n">
        <v>1832</v>
      </c>
      <c r="F510" s="27" t="s">
        <v>1407</v>
      </c>
      <c r="G510" s="28" t="s">
        <v>1404</v>
      </c>
      <c r="H510" s="27" t="s">
        <v>1405</v>
      </c>
      <c r="I510" s="28" t="s">
        <v>216</v>
      </c>
      <c r="J510" s="28" t="s">
        <v>65</v>
      </c>
      <c r="K510" s="28" t="n">
        <v>125</v>
      </c>
      <c r="L510" s="28"/>
      <c r="M510" s="28" t="n">
        <v>1983</v>
      </c>
      <c r="N510" s="29" t="s">
        <v>67</v>
      </c>
      <c r="O510" s="29" t="s">
        <v>108</v>
      </c>
      <c r="P510" s="56" t="n">
        <v>0.00426891489573758</v>
      </c>
      <c r="Q510" s="31" t="n">
        <v>97500</v>
      </c>
      <c r="R510" s="31" t="n">
        <v>99179.1724976774</v>
      </c>
      <c r="S510" s="29" t="s">
        <v>69</v>
      </c>
      <c r="T510" s="29"/>
      <c r="U510" s="29"/>
      <c r="V510" s="48" t="n">
        <f aca="false">IF(S510="m3_año",R510,IF(OR(O510="CG1",O510="CG3",O510="HG2"),T510,R510))</f>
        <v>99179.1724976774</v>
      </c>
      <c r="W510" s="28" t="n">
        <v>365</v>
      </c>
      <c r="X510" s="32"/>
      <c r="Y510" s="28"/>
      <c r="Z510" s="28" t="n">
        <v>8760</v>
      </c>
      <c r="AA510" s="32" t="s">
        <v>1406</v>
      </c>
      <c r="AB510" s="32" t="s">
        <v>311</v>
      </c>
      <c r="AC510" s="33" t="s">
        <v>72</v>
      </c>
      <c r="AD510" s="33" t="n">
        <f aca="false">VLOOKUP($O510,Parámetros!$B$4:$H$25,3,0)</f>
        <v>589.42211574465</v>
      </c>
      <c r="AE510" s="33" t="n">
        <f aca="false">VLOOKUP($O510,Parámetros!$B$4:$H$25,4,0)</f>
        <v>6395.37711993333</v>
      </c>
      <c r="AF510" s="33" t="n">
        <f aca="false">VLOOKUP($O510,Parámetros!$B$4:$H$25,5,0)</f>
        <v>22.4256162208741</v>
      </c>
      <c r="AG510" s="33" t="n">
        <f aca="false">VLOOKUP($O510,Parámetros!$B$4:$H$25,6,0)</f>
        <v>1344</v>
      </c>
      <c r="AH510" s="33" t="n">
        <f aca="false">VLOOKUP($O510,Parámetros!$B$4:$H$25,7,0)</f>
        <v>1920000</v>
      </c>
      <c r="AI510" s="51" t="n">
        <v>97500</v>
      </c>
      <c r="AJ510" s="52" t="n">
        <v>8.8E-008</v>
      </c>
      <c r="AK510" s="34" t="n">
        <f aca="false">AD510*V510/1000000000</f>
        <v>0.0584583976913846</v>
      </c>
      <c r="AL510" s="34" t="n">
        <f aca="false">AE510*V510/1000000000</f>
        <v>0.634288210565567</v>
      </c>
      <c r="AM510" s="34" t="n">
        <f aca="false">AF510*V510/1000000000</f>
        <v>0.00222415405953678</v>
      </c>
      <c r="AN510" s="34" t="n">
        <f aca="false">AG510*V510/1000000000</f>
        <v>0.133296807836878</v>
      </c>
      <c r="AO510" s="34" t="n">
        <f aca="false">AH510*V510/1000000000</f>
        <v>190.424011195541</v>
      </c>
      <c r="AP510" s="35" t="n">
        <f aca="false">AJ510*AI510*EXP(P510*4)</f>
        <v>0.00872776717979561</v>
      </c>
      <c r="AQ510" s="36" t="n">
        <f aca="false">AK510/W510</f>
        <v>0.000160159993675026</v>
      </c>
      <c r="AR510" s="37" t="n">
        <f aca="false">AL510/W510</f>
        <v>0.00173777591935772</v>
      </c>
      <c r="AS510" s="37" t="n">
        <f aca="false">AM510/W510</f>
        <v>6.09357276585421E-006</v>
      </c>
      <c r="AT510" s="37" t="n">
        <f aca="false">AN510/W510</f>
        <v>0.000365196733799667</v>
      </c>
      <c r="AU510" s="37" t="n">
        <f aca="false">AO510/W510</f>
        <v>0.52170961971381</v>
      </c>
      <c r="AV510" s="49" t="n">
        <f aca="false">AP510/W510</f>
        <v>2.39116909035496E-005</v>
      </c>
      <c r="AW510" s="39" t="n">
        <f aca="false">AK510*1000000</f>
        <v>58458.3976913846</v>
      </c>
      <c r="AX510" s="40" t="n">
        <f aca="false">AL510*1000000</f>
        <v>634288.210565567</v>
      </c>
      <c r="AY510" s="40" t="n">
        <f aca="false">AM510*1000000</f>
        <v>2224.15405953678</v>
      </c>
      <c r="AZ510" s="40" t="n">
        <f aca="false">AN510*1000000</f>
        <v>133296.807836878</v>
      </c>
      <c r="BA510" s="40" t="n">
        <f aca="false">AO510*1000000</f>
        <v>190424011.195541</v>
      </c>
      <c r="BB510" s="41" t="n">
        <f aca="false">AP510*1000000</f>
        <v>8727.76717979561</v>
      </c>
      <c r="BC510" s="39" t="n">
        <f aca="false">AQ510*1000000</f>
        <v>160.159993675026</v>
      </c>
      <c r="BD510" s="40" t="n">
        <f aca="false">AR510*1000000</f>
        <v>1737.77591935772</v>
      </c>
      <c r="BE510" s="40" t="n">
        <f aca="false">AS510*1000000</f>
        <v>6.09357276585421</v>
      </c>
      <c r="BF510" s="40" t="n">
        <f aca="false">AT510*1000000</f>
        <v>365.196733799667</v>
      </c>
      <c r="BG510" s="40" t="n">
        <f aca="false">AU510*1000000</f>
        <v>521709.61971381</v>
      </c>
      <c r="BH510" s="41" t="n">
        <f aca="false">AV510*1000000</f>
        <v>23.9116909035496</v>
      </c>
      <c r="BI510" s="0" t="n">
        <v>0.1</v>
      </c>
      <c r="BJ510" s="0" t="n">
        <f aca="false">R510*BI510</f>
        <v>9917.91724976774</v>
      </c>
      <c r="BK510" s="0" t="n">
        <v>0.1</v>
      </c>
      <c r="BL510" s="0" t="n">
        <f aca="false">AI510*BK510</f>
        <v>9750</v>
      </c>
      <c r="BM510" s="45" t="n">
        <v>491.492522079561</v>
      </c>
      <c r="BN510" s="45" t="n">
        <v>4911.75996922289</v>
      </c>
      <c r="BO510" s="45" t="n">
        <v>16.2785205146239</v>
      </c>
      <c r="BP510" s="45" t="n">
        <v>537.6</v>
      </c>
      <c r="BQ510" s="45" t="n">
        <v>384000</v>
      </c>
      <c r="BR510" s="0" t="n">
        <f aca="false">AJ510*0.1</f>
        <v>8.8E-009</v>
      </c>
      <c r="BS510" s="0" t="n">
        <f aca="false">((((BJ510/R510)^2)+((BM510/AD510)^2))^(1/2))*AK510</f>
        <v>0.0490951012714949</v>
      </c>
      <c r="BT510" s="0" t="n">
        <f aca="false">((((BJ510/R510)^2)+((BN510/AE510)^2))^(1/2))*AL510</f>
        <v>0.491256321988974</v>
      </c>
      <c r="BU510" s="0" t="n">
        <f aca="false">((((BJ510/R510)^2)+((BO510/AF510)^2))^(1/2))*AM510</f>
        <v>0.00162973838383261</v>
      </c>
      <c r="BV510" s="0" t="n">
        <f aca="false">((((BJ510/R510)^2)+((BP510/AG510)^2))^(1/2))*AN510</f>
        <v>0.054959681826911</v>
      </c>
      <c r="BW510" s="0" t="n">
        <f aca="false">((((BJ510/R510)^2)+((BQ510/AH510)^2))^(1/2))*AO510</f>
        <v>42.580103358141</v>
      </c>
      <c r="BX510" s="46" t="n">
        <f aca="false">((((BL510/AI510)^2)+((BR510/AJ510)^2))^(1/2))*AP510</f>
        <v>0.00123429267149017</v>
      </c>
    </row>
    <row r="511" customFormat="false" ht="15" hidden="false" customHeight="true" outlineLevel="0" collapsed="false">
      <c r="A511" s="24" t="n">
        <v>4.61572222222222</v>
      </c>
      <c r="B511" s="24" t="n">
        <v>-74.1612777777778</v>
      </c>
      <c r="C511" s="47" t="n">
        <v>22</v>
      </c>
      <c r="D511" s="47" t="n">
        <v>26</v>
      </c>
      <c r="E511" s="47" t="n">
        <v>1831</v>
      </c>
      <c r="F511" s="27" t="s">
        <v>1408</v>
      </c>
      <c r="G511" s="28" t="s">
        <v>1404</v>
      </c>
      <c r="H511" s="27" t="s">
        <v>1409</v>
      </c>
      <c r="I511" s="28" t="s">
        <v>216</v>
      </c>
      <c r="J511" s="28" t="s">
        <v>65</v>
      </c>
      <c r="K511" s="28" t="n">
        <v>25</v>
      </c>
      <c r="L511" s="28"/>
      <c r="M511" s="28" t="n">
        <v>2006</v>
      </c>
      <c r="N511" s="29" t="s">
        <v>67</v>
      </c>
      <c r="O511" s="29" t="s">
        <v>68</v>
      </c>
      <c r="P511" s="56" t="n">
        <v>0.00426891489573758</v>
      </c>
      <c r="Q511" s="31" t="n">
        <v>1716</v>
      </c>
      <c r="R511" s="31" t="n">
        <v>1745.55343595912</v>
      </c>
      <c r="S511" s="29" t="s">
        <v>69</v>
      </c>
      <c r="T511" s="29"/>
      <c r="U511" s="29"/>
      <c r="V511" s="48" t="n">
        <f aca="false">IF(S511="m3_año",R511,IF(OR(O511="CG1",O511="CG3",O511="HG2"),T511,R511))</f>
        <v>1745.55343595912</v>
      </c>
      <c r="W511" s="28" t="n">
        <v>365</v>
      </c>
      <c r="X511" s="32"/>
      <c r="Y511" s="28"/>
      <c r="Z511" s="28" t="n">
        <v>8760</v>
      </c>
      <c r="AA511" s="32" t="s">
        <v>1410</v>
      </c>
      <c r="AB511" s="32" t="s">
        <v>311</v>
      </c>
      <c r="AC511" s="33" t="s">
        <v>72</v>
      </c>
      <c r="AD511" s="33" t="n">
        <f aca="false">VLOOKUP($O511,Parámetros!$B$4:$H$25,3,0)</f>
        <v>46.3856216091623</v>
      </c>
      <c r="AE511" s="33" t="n">
        <f aca="false">VLOOKUP($O511,Parámetros!$B$4:$H$25,4,0)</f>
        <v>1074.85364414012</v>
      </c>
      <c r="AF511" s="33" t="n">
        <f aca="false">VLOOKUP($O511,Parámetros!$B$4:$H$25,5,0)</f>
        <v>5.41099102083891</v>
      </c>
      <c r="AG511" s="33" t="n">
        <f aca="false">VLOOKUP($O511,Parámetros!$B$4:$H$25,6,0)</f>
        <v>1344</v>
      </c>
      <c r="AH511" s="33" t="n">
        <f aca="false">VLOOKUP($O511,Parámetros!$B$4:$H$25,7,0)</f>
        <v>1920000</v>
      </c>
      <c r="AI511" s="51" t="n">
        <v>1716</v>
      </c>
      <c r="AJ511" s="52" t="n">
        <v>8.8E-008</v>
      </c>
      <c r="AK511" s="34" t="n">
        <f aca="false">AD511*V511/1000000000</f>
        <v>8.09685811789728E-005</v>
      </c>
      <c r="AL511" s="34" t="n">
        <f aca="false">AE511*V511/1000000000</f>
        <v>0.00187621447168197</v>
      </c>
      <c r="AM511" s="34" t="n">
        <f aca="false">AF511*V511/1000000000</f>
        <v>9.44517396836931E-006</v>
      </c>
      <c r="AN511" s="34" t="n">
        <f aca="false">AG511*V511/1000000000</f>
        <v>0.00234602381792906</v>
      </c>
      <c r="AO511" s="34" t="n">
        <f aca="false">AH511*V511/1000000000</f>
        <v>3.35146259704151</v>
      </c>
      <c r="AP511" s="35" t="n">
        <f aca="false">AJ511*AI511*EXP(P511*4)</f>
        <v>0.000153608702364403</v>
      </c>
      <c r="AQ511" s="36" t="n">
        <f aca="false">AK511/W511</f>
        <v>2.2183172925746E-007</v>
      </c>
      <c r="AR511" s="37" t="n">
        <f aca="false">AL511/W511</f>
        <v>5.14031362104649E-006</v>
      </c>
      <c r="AS511" s="37" t="n">
        <f aca="false">AM511/W511</f>
        <v>2.58771889544365E-008</v>
      </c>
      <c r="AT511" s="37" t="n">
        <f aca="false">AN511/W511</f>
        <v>6.42746251487413E-006</v>
      </c>
      <c r="AU511" s="37" t="n">
        <f aca="false">AO511/W511</f>
        <v>0.00918208930696304</v>
      </c>
      <c r="AV511" s="49" t="n">
        <f aca="false">AP511/W511</f>
        <v>4.20845759902473E-007</v>
      </c>
      <c r="AW511" s="39" t="n">
        <f aca="false">AK511*1000000</f>
        <v>80.9685811789729</v>
      </c>
      <c r="AX511" s="40" t="n">
        <f aca="false">AL511*1000000</f>
        <v>1876.21447168197</v>
      </c>
      <c r="AY511" s="40" t="n">
        <f aca="false">AM511*1000000</f>
        <v>9.44517396836931</v>
      </c>
      <c r="AZ511" s="40" t="n">
        <f aca="false">AN511*1000000</f>
        <v>2346.02381792906</v>
      </c>
      <c r="BA511" s="40" t="n">
        <f aca="false">AO511*1000000</f>
        <v>3351462.59704151</v>
      </c>
      <c r="BB511" s="41" t="n">
        <f aca="false">AP511*1000000</f>
        <v>153.608702364403</v>
      </c>
      <c r="BC511" s="39" t="n">
        <f aca="false">AQ511*1000000</f>
        <v>0.22183172925746</v>
      </c>
      <c r="BD511" s="40" t="n">
        <f aca="false">AR511*1000000</f>
        <v>5.14031362104649</v>
      </c>
      <c r="BE511" s="40" t="n">
        <f aca="false">AS511*1000000</f>
        <v>0.0258771889544365</v>
      </c>
      <c r="BF511" s="40" t="n">
        <f aca="false">AT511*1000000</f>
        <v>6.42746251487413</v>
      </c>
      <c r="BG511" s="40" t="n">
        <f aca="false">AU511*1000000</f>
        <v>9182.08930696304</v>
      </c>
      <c r="BH511" s="41" t="n">
        <f aca="false">AV511*1000000</f>
        <v>0.420845759902473</v>
      </c>
      <c r="BI511" s="0" t="n">
        <v>0.1</v>
      </c>
      <c r="BJ511" s="0" t="n">
        <f aca="false">R511*BI511</f>
        <v>174.555343595912</v>
      </c>
      <c r="BK511" s="0" t="n">
        <v>0.1</v>
      </c>
      <c r="BL511" s="0" t="n">
        <f aca="false">AI511*BK511</f>
        <v>171.6</v>
      </c>
      <c r="BM511" s="45" t="n">
        <v>17.6498016718255</v>
      </c>
      <c r="BN511" s="45" t="n">
        <v>910.91550745518</v>
      </c>
      <c r="BO511" s="45" t="n">
        <v>5.31099102083891</v>
      </c>
      <c r="BP511" s="45" t="n">
        <v>537.6</v>
      </c>
      <c r="BQ511" s="45" t="n">
        <v>384000</v>
      </c>
      <c r="BR511" s="0" t="n">
        <f aca="false">AJ511*0.1</f>
        <v>8.8E-009</v>
      </c>
      <c r="BS511" s="0" t="n">
        <f aca="false">((((BJ511/R511)^2)+((BM511/AD511)^2))^(1/2))*AK511</f>
        <v>3.18548799847502E-005</v>
      </c>
      <c r="BT511" s="0" t="n">
        <f aca="false">((((BJ511/R511)^2)+((BN511/AE511)^2))^(1/2))*AL511</f>
        <v>0.00160108282007318</v>
      </c>
      <c r="BU511" s="0" t="n">
        <f aca="false">((((BJ511/R511)^2)+((BO511/AF511)^2))^(1/2))*AM511</f>
        <v>9.31860948848716E-006</v>
      </c>
      <c r="BV511" s="0" t="n">
        <f aca="false">((((BJ511/R511)^2)+((BP511/AG511)^2))^(1/2))*AN511</f>
        <v>0.000967290400153632</v>
      </c>
      <c r="BW511" s="0" t="n">
        <f aca="false">((((BJ511/R511)^2)+((BQ511/AH511)^2))^(1/2))*AO511</f>
        <v>0.74940981910328</v>
      </c>
      <c r="BX511" s="46" t="n">
        <f aca="false">((((BL511/AI511)^2)+((BR511/AJ511)^2))^(1/2))*AP511</f>
        <v>2.17235510182271E-005</v>
      </c>
    </row>
    <row r="512" customFormat="false" ht="14" hidden="false" customHeight="false" outlineLevel="0" collapsed="false">
      <c r="A512" s="24" t="n">
        <v>4.67421327687502</v>
      </c>
      <c r="B512" s="24" t="n">
        <v>-74.0712169282537</v>
      </c>
      <c r="C512" s="47" t="n">
        <v>32</v>
      </c>
      <c r="D512" s="47" t="n">
        <v>32</v>
      </c>
      <c r="E512" s="47" t="n">
        <v>2412</v>
      </c>
      <c r="F512" s="27" t="s">
        <v>1411</v>
      </c>
      <c r="G512" s="28" t="s">
        <v>1412</v>
      </c>
      <c r="H512" s="27" t="s">
        <v>1413</v>
      </c>
      <c r="I512" s="28" t="s">
        <v>1414</v>
      </c>
      <c r="J512" s="28" t="s">
        <v>65</v>
      </c>
      <c r="K512" s="28" t="n">
        <v>8</v>
      </c>
      <c r="L512" s="28"/>
      <c r="M512" s="28" t="n">
        <v>1994</v>
      </c>
      <c r="N512" s="29" t="s">
        <v>124</v>
      </c>
      <c r="O512" s="29" t="s">
        <v>125</v>
      </c>
      <c r="P512" s="50" t="n">
        <v>0.0383522936065591</v>
      </c>
      <c r="Q512" s="31" t="n">
        <v>1.48389294772306</v>
      </c>
      <c r="R512" s="31" t="n">
        <v>1.72992521442019</v>
      </c>
      <c r="S512" s="4" t="s">
        <v>69</v>
      </c>
      <c r="T512" s="4"/>
      <c r="U512" s="4"/>
      <c r="V512" s="48" t="n">
        <f aca="false">IF(S512="m3_año",R512,IF(OR(O512="CG1",O512="CG3",O512="HG2"),T512,R512))</f>
        <v>1.72992521442019</v>
      </c>
      <c r="W512" s="28" t="n">
        <v>365</v>
      </c>
      <c r="X512" s="32" t="s">
        <v>98</v>
      </c>
      <c r="Y512" s="28" t="n">
        <v>20</v>
      </c>
      <c r="Z512" s="28" t="n">
        <v>2760</v>
      </c>
      <c r="AA512" s="32" t="s">
        <v>1415</v>
      </c>
      <c r="AB512" s="32"/>
      <c r="AC512" s="33" t="s">
        <v>72</v>
      </c>
      <c r="AD512" s="33" t="n">
        <f aca="false">VLOOKUP($O512,Parámetros!$B$4:$H$25,3,0)</f>
        <v>840000</v>
      </c>
      <c r="AE512" s="33" t="n">
        <f aca="false">VLOOKUP($O512,Parámetros!$B$4:$H$25,4,0)</f>
        <v>2400000</v>
      </c>
      <c r="AF512" s="33" t="n">
        <f aca="false">VLOOKUP($O512,Parámetros!$B$4:$H$25,5,0)</f>
        <v>1800000</v>
      </c>
      <c r="AG512" s="33" t="n">
        <f aca="false">VLOOKUP($O512,Parámetros!$B$4:$H$25,6,0)</f>
        <v>600000</v>
      </c>
      <c r="AH512" s="33" t="n">
        <f aca="false">VLOOKUP($O512,Parámetros!$B$4:$H$25,7,0)</f>
        <v>2676000000</v>
      </c>
      <c r="AI512" s="2" t="n">
        <v>1910.574</v>
      </c>
      <c r="AJ512" s="2" t="n">
        <v>1.21066666666667E-008</v>
      </c>
      <c r="AK512" s="34" t="n">
        <f aca="false">AD512*V512/1000000000</f>
        <v>0.00145313718011296</v>
      </c>
      <c r="AL512" s="34" t="n">
        <f aca="false">AE512*V512/1000000000</f>
        <v>0.00415182051460846</v>
      </c>
      <c r="AM512" s="34" t="n">
        <f aca="false">AF512*V512/1000000000</f>
        <v>0.00311386538595634</v>
      </c>
      <c r="AN512" s="34" t="n">
        <f aca="false">AG512*V512/1000000000</f>
        <v>0.00103795512865211</v>
      </c>
      <c r="AO512" s="34" t="n">
        <f aca="false">AH512*V512/1000000000</f>
        <v>4.62927987378843</v>
      </c>
      <c r="AP512" s="35" t="n">
        <f aca="false">AJ512*AI512*EXP(P512*4)</f>
        <v>2.69657936232483E-005</v>
      </c>
      <c r="AQ512" s="36" t="n">
        <f aca="false">AK512/W512</f>
        <v>3.98119775373414E-006</v>
      </c>
      <c r="AR512" s="37" t="n">
        <f aca="false">AL512/W512</f>
        <v>1.13748507249547E-005</v>
      </c>
      <c r="AS512" s="37" t="n">
        <f aca="false">AM512/W512</f>
        <v>8.53113804371601E-006</v>
      </c>
      <c r="AT512" s="37" t="n">
        <f aca="false">AN512/W512</f>
        <v>2.84371268123867E-006</v>
      </c>
      <c r="AU512" s="37" t="n">
        <f aca="false">AO512/W512</f>
        <v>0.0126829585583245</v>
      </c>
      <c r="AV512" s="49" t="n">
        <f aca="false">AP512/W512</f>
        <v>7.38788866390363E-008</v>
      </c>
      <c r="AW512" s="39" t="n">
        <f aca="false">AK512*1000000</f>
        <v>1453.13718011296</v>
      </c>
      <c r="AX512" s="40" t="n">
        <f aca="false">AL512*1000000</f>
        <v>4151.82051460846</v>
      </c>
      <c r="AY512" s="40" t="n">
        <f aca="false">AM512*1000000</f>
        <v>3113.86538595634</v>
      </c>
      <c r="AZ512" s="40" t="n">
        <f aca="false">AN512*1000000</f>
        <v>1037.95512865211</v>
      </c>
      <c r="BA512" s="40" t="n">
        <f aca="false">AO512*1000000</f>
        <v>4629279.87378843</v>
      </c>
      <c r="BB512" s="41" t="n">
        <f aca="false">AP512*1000000</f>
        <v>26.9657936232483</v>
      </c>
      <c r="BC512" s="39" t="n">
        <f aca="false">AQ512*1000000</f>
        <v>3.98119775373414</v>
      </c>
      <c r="BD512" s="40" t="n">
        <f aca="false">AR512*1000000</f>
        <v>11.3748507249547</v>
      </c>
      <c r="BE512" s="40" t="n">
        <f aca="false">AS512*1000000</f>
        <v>8.53113804371601</v>
      </c>
      <c r="BF512" s="40" t="n">
        <f aca="false">AT512*1000000</f>
        <v>2.84371268123867</v>
      </c>
      <c r="BG512" s="40" t="n">
        <f aca="false">AU512*1000000</f>
        <v>12682.9585583245</v>
      </c>
      <c r="BH512" s="41" t="n">
        <f aca="false">AV512*1000000</f>
        <v>0.0738788866390364</v>
      </c>
      <c r="BI512" s="0" t="n">
        <v>0.1</v>
      </c>
      <c r="BJ512" s="0" t="n">
        <f aca="false">R512*BI512</f>
        <v>0.172992521442019</v>
      </c>
      <c r="BK512" s="0" t="n">
        <v>0.1</v>
      </c>
      <c r="BL512" s="0" t="n">
        <f aca="false">AI512*BK512</f>
        <v>191.0574</v>
      </c>
      <c r="BM512" s="45" t="n">
        <v>336000</v>
      </c>
      <c r="BN512" s="45" t="n">
        <v>480000</v>
      </c>
      <c r="BO512" s="45" t="n">
        <v>360000</v>
      </c>
      <c r="BP512" s="45" t="n">
        <v>120000</v>
      </c>
      <c r="BQ512" s="45" t="n">
        <v>1070400000</v>
      </c>
      <c r="BR512" s="0" t="n">
        <f aca="false">AJ512*0.1</f>
        <v>1.21066666666667E-009</v>
      </c>
      <c r="BS512" s="0" t="n">
        <f aca="false">((((BJ512/R512)^2)+((BM512/AD512)^2))^(1/2))*AK512</f>
        <v>0.000599143808211793</v>
      </c>
      <c r="BT512" s="0" t="n">
        <f aca="false">((((BJ512/R512)^2)+((BN512/AE512)^2))^(1/2))*AL512</f>
        <v>0.000928375290104267</v>
      </c>
      <c r="BU512" s="0" t="n">
        <f aca="false">((((BJ512/R512)^2)+((BO512/AF512)^2))^(1/2))*AM512</f>
        <v>0.0006962814675782</v>
      </c>
      <c r="BV512" s="0" t="n">
        <f aca="false">((((BJ512/R512)^2)+((BP512/AG512)^2))^(1/2))*AN512</f>
        <v>0.000232093822526067</v>
      </c>
      <c r="BW512" s="0" t="n">
        <f aca="false">((((BJ512/R512)^2)+((BQ512/AH512)^2))^(1/2))*AO512</f>
        <v>1.90870098901757</v>
      </c>
      <c r="BX512" s="46" t="n">
        <f aca="false">((((BL512/AI512)^2)+((BR512/AJ512)^2))^(1/2))*AP512</f>
        <v>3.81353910621516E-006</v>
      </c>
    </row>
    <row r="513" customFormat="false" ht="15" hidden="false" customHeight="true" outlineLevel="0" collapsed="false">
      <c r="A513" s="24" t="n">
        <v>4.66771821089637</v>
      </c>
      <c r="B513" s="24" t="n">
        <v>-74.0701378747117</v>
      </c>
      <c r="C513" s="47" t="n">
        <v>32</v>
      </c>
      <c r="D513" s="47" t="n">
        <v>31</v>
      </c>
      <c r="E513" s="47" t="n">
        <v>2399</v>
      </c>
      <c r="F513" s="27" t="s">
        <v>1416</v>
      </c>
      <c r="G513" s="28" t="s">
        <v>1417</v>
      </c>
      <c r="H513" s="27" t="s">
        <v>1418</v>
      </c>
      <c r="I513" s="28" t="s">
        <v>1414</v>
      </c>
      <c r="J513" s="28" t="s">
        <v>76</v>
      </c>
      <c r="K513" s="28" t="n">
        <v>5</v>
      </c>
      <c r="L513" s="28"/>
      <c r="M513" s="28" t="n">
        <v>1997</v>
      </c>
      <c r="N513" s="29" t="s">
        <v>67</v>
      </c>
      <c r="O513" s="29" t="s">
        <v>145</v>
      </c>
      <c r="P513" s="56" t="n">
        <v>0.00426891489573758</v>
      </c>
      <c r="Q513" s="31" t="n">
        <v>3642.33333333333</v>
      </c>
      <c r="R513" s="31" t="n">
        <v>3705.06262523802</v>
      </c>
      <c r="S513" s="29" t="s">
        <v>69</v>
      </c>
      <c r="T513" s="29"/>
      <c r="U513" s="29"/>
      <c r="V513" s="48" t="n">
        <f aca="false">IF(S513="m3_año",R513,IF(OR(O513="CG1",O513="CG3",O513="HG2"),T513,R513))</f>
        <v>3705.06262523802</v>
      </c>
      <c r="W513" s="28" t="n">
        <v>365</v>
      </c>
      <c r="X513" s="32" t="s">
        <v>98</v>
      </c>
      <c r="Y513" s="28"/>
      <c r="Z513" s="28" t="n">
        <v>2920</v>
      </c>
      <c r="AA513" s="32" t="s">
        <v>1419</v>
      </c>
      <c r="AB513" s="32"/>
      <c r="AC513" s="33" t="s">
        <v>72</v>
      </c>
      <c r="AD513" s="33" t="n">
        <f aca="false">VLOOKUP($O513,Parámetros!$B$4:$H$25,3,0)</f>
        <v>196.356974196937</v>
      </c>
      <c r="AE513" s="33" t="n">
        <f aca="false">VLOOKUP($O513,Parámetros!$B$4:$H$25,4,0)</f>
        <v>1220.72799074218</v>
      </c>
      <c r="AF513" s="33" t="n">
        <f aca="false">VLOOKUP($O513,Parámetros!$B$4:$H$25,5,0)</f>
        <v>69.6558973259153</v>
      </c>
      <c r="AG513" s="33" t="n">
        <f aca="false">VLOOKUP($O513,Parámetros!$B$4:$H$25,6,0)</f>
        <v>640</v>
      </c>
      <c r="AH513" s="33" t="n">
        <f aca="false">VLOOKUP($O513,Parámetros!$B$4:$H$25,7,0)</f>
        <v>1920000</v>
      </c>
      <c r="AI513" s="2" t="n">
        <v>2.98030327868852</v>
      </c>
      <c r="AJ513" s="2" t="n">
        <v>1.362E-005</v>
      </c>
      <c r="AK513" s="34" t="n">
        <f aca="false">AD513*V513/1000000000</f>
        <v>0.000727514886301897</v>
      </c>
      <c r="AL513" s="34" t="n">
        <f aca="false">AE513*V513/1000000000</f>
        <v>0.00452287365408075</v>
      </c>
      <c r="AM513" s="34" t="n">
        <f aca="false">AF513*V513/1000000000</f>
        <v>0.000258079461809666</v>
      </c>
      <c r="AN513" s="34" t="n">
        <f aca="false">AG513*V513/1000000000</f>
        <v>0.00237124008015233</v>
      </c>
      <c r="AO513" s="34" t="n">
        <f aca="false">AH513*V513/1000000000</f>
        <v>7.113720240457</v>
      </c>
      <c r="AP513" s="35" t="n">
        <f aca="false">AJ513*AI513*EXP(P513*4)</f>
        <v>4.12908128890735E-005</v>
      </c>
      <c r="AQ513" s="36" t="n">
        <f aca="false">AK513/W513</f>
        <v>1.99319146932027E-006</v>
      </c>
      <c r="AR513" s="37" t="n">
        <f aca="false">AL513/W513</f>
        <v>1.23914346687144E-005</v>
      </c>
      <c r="AS513" s="37" t="n">
        <f aca="false">AM513/W513</f>
        <v>7.07067018656618E-007</v>
      </c>
      <c r="AT513" s="37" t="n">
        <f aca="false">AN513/W513</f>
        <v>6.49654816480091E-006</v>
      </c>
      <c r="AU513" s="37" t="n">
        <f aca="false">AO513/W513</f>
        <v>0.0194896444944027</v>
      </c>
      <c r="AV513" s="49" t="n">
        <f aca="false">AP513/W513</f>
        <v>1.13125514764585E-007</v>
      </c>
      <c r="AW513" s="39" t="n">
        <f aca="false">AK513*1000000</f>
        <v>727.514886301898</v>
      </c>
      <c r="AX513" s="40" t="n">
        <f aca="false">AL513*1000000</f>
        <v>4522.87365408075</v>
      </c>
      <c r="AY513" s="40" t="n">
        <f aca="false">AM513*1000000</f>
        <v>258.079461809666</v>
      </c>
      <c r="AZ513" s="40" t="n">
        <f aca="false">AN513*1000000</f>
        <v>2371.24008015233</v>
      </c>
      <c r="BA513" s="40" t="n">
        <f aca="false">AO513*1000000</f>
        <v>7113720.240457</v>
      </c>
      <c r="BB513" s="41" t="n">
        <f aca="false">AP513*1000000</f>
        <v>41.2908128890735</v>
      </c>
      <c r="BC513" s="39" t="n">
        <f aca="false">AQ513*1000000</f>
        <v>1.99319146932027</v>
      </c>
      <c r="BD513" s="40" t="n">
        <f aca="false">AR513*1000000</f>
        <v>12.3914346687144</v>
      </c>
      <c r="BE513" s="40" t="n">
        <f aca="false">AS513*1000000</f>
        <v>0.707067018656618</v>
      </c>
      <c r="BF513" s="40" t="n">
        <f aca="false">AT513*1000000</f>
        <v>6.49654816480091</v>
      </c>
      <c r="BG513" s="40" t="n">
        <f aca="false">AU513*1000000</f>
        <v>19489.6444944027</v>
      </c>
      <c r="BH513" s="41" t="n">
        <f aca="false">AV513*1000000</f>
        <v>0.113125514764585</v>
      </c>
      <c r="BI513" s="0" t="n">
        <v>0.1</v>
      </c>
      <c r="BJ513" s="0" t="n">
        <f aca="false">R513*BI513</f>
        <v>370.506262523802</v>
      </c>
      <c r="BK513" s="0" t="n">
        <v>0.1</v>
      </c>
      <c r="BL513" s="0" t="n">
        <f aca="false">AI513*BK513</f>
        <v>0.298030327868852</v>
      </c>
      <c r="BM513" s="45" t="n">
        <v>187.562005220738</v>
      </c>
      <c r="BN513" s="45" t="n">
        <v>1012.03746873145</v>
      </c>
      <c r="BO513" s="45" t="n">
        <v>69.5558973259153</v>
      </c>
      <c r="BP513" s="45" t="n">
        <v>256</v>
      </c>
      <c r="BQ513" s="45" t="n">
        <v>384000</v>
      </c>
      <c r="BR513" s="0" t="n">
        <f aca="false">AJ513*0.1</f>
        <v>1.362E-006</v>
      </c>
      <c r="BS513" s="0" t="n">
        <f aca="false">((((BJ513/R513)^2)+((BM513/AD513)^2))^(1/2))*AK513</f>
        <v>0.000698726742030882</v>
      </c>
      <c r="BT513" s="0" t="n">
        <f aca="false">((((BJ513/R513)^2)+((BN513/AE513)^2))^(1/2))*AL513</f>
        <v>0.00377684133642737</v>
      </c>
      <c r="BU513" s="0" t="n">
        <f aca="false">((((BJ513/R513)^2)+((BO513/AF513)^2))^(1/2))*AM513</f>
        <v>0.000258997984268755</v>
      </c>
      <c r="BV513" s="0" t="n">
        <f aca="false">((((BJ513/R513)^2)+((BP513/AG513)^2))^(1/2))*AN513</f>
        <v>0.000977687331416616</v>
      </c>
      <c r="BW513" s="0" t="n">
        <f aca="false">((((BJ513/R513)^2)+((BQ513/AH513)^2))^(1/2))*AO513</f>
        <v>1.5906762030578</v>
      </c>
      <c r="BX513" s="46" t="n">
        <f aca="false">((((BL513/AI513)^2)+((BR513/AJ513)^2))^(1/2))*AP513</f>
        <v>5.83940275891375E-006</v>
      </c>
    </row>
    <row r="514" customFormat="false" ht="14" hidden="false" customHeight="false" outlineLevel="0" collapsed="false">
      <c r="A514" s="24" t="n">
        <v>4.68324405356177</v>
      </c>
      <c r="B514" s="24" t="n">
        <v>-74.1413452756898</v>
      </c>
      <c r="C514" s="47" t="n">
        <v>24</v>
      </c>
      <c r="D514" s="47" t="n">
        <v>33</v>
      </c>
      <c r="E514" s="47" t="n">
        <v>1925</v>
      </c>
      <c r="F514" s="27" t="s">
        <v>1420</v>
      </c>
      <c r="G514" s="28" t="s">
        <v>1421</v>
      </c>
      <c r="H514" s="27" t="s">
        <v>1422</v>
      </c>
      <c r="I514" s="28" t="s">
        <v>1414</v>
      </c>
      <c r="J514" s="28" t="s">
        <v>65</v>
      </c>
      <c r="K514" s="28" t="n">
        <v>30</v>
      </c>
      <c r="L514" s="28"/>
      <c r="M514" s="28" t="n">
        <v>1978</v>
      </c>
      <c r="N514" s="29" t="s">
        <v>124</v>
      </c>
      <c r="O514" s="29" t="s">
        <v>125</v>
      </c>
      <c r="P514" s="56" t="n">
        <v>0.00426891489573758</v>
      </c>
      <c r="Q514" s="31" t="n">
        <v>23.1858273081728</v>
      </c>
      <c r="R514" s="31" t="n">
        <v>23.5851401651141</v>
      </c>
      <c r="S514" s="4" t="s">
        <v>69</v>
      </c>
      <c r="T514" s="4"/>
      <c r="U514" s="4"/>
      <c r="V514" s="48" t="n">
        <f aca="false">IF(S514="m3_año",R514,IF(OR(O514="CG1",O514="CG3",O514="HG2"),T514,R514))</f>
        <v>23.5851401651141</v>
      </c>
      <c r="W514" s="28" t="n">
        <v>365</v>
      </c>
      <c r="X514" s="32" t="s">
        <v>98</v>
      </c>
      <c r="Y514" s="28"/>
      <c r="Z514" s="28" t="n">
        <v>2920</v>
      </c>
      <c r="AA514" s="32" t="s">
        <v>1423</v>
      </c>
      <c r="AB514" s="32"/>
      <c r="AC514" s="33" t="s">
        <v>72</v>
      </c>
      <c r="AD514" s="33" t="n">
        <f aca="false">VLOOKUP($O514,Parámetros!$B$4:$H$25,3,0)</f>
        <v>840000</v>
      </c>
      <c r="AE514" s="33" t="n">
        <f aca="false">VLOOKUP($O514,Parámetros!$B$4:$H$25,4,0)</f>
        <v>2400000</v>
      </c>
      <c r="AF514" s="33" t="n">
        <f aca="false">VLOOKUP($O514,Parámetros!$B$4:$H$25,5,0)</f>
        <v>1800000</v>
      </c>
      <c r="AG514" s="33" t="n">
        <f aca="false">VLOOKUP($O514,Parámetros!$B$4:$H$25,6,0)</f>
        <v>600000</v>
      </c>
      <c r="AH514" s="33" t="n">
        <f aca="false">VLOOKUP($O514,Parámetros!$B$4:$H$25,7,0)</f>
        <v>2676000000</v>
      </c>
      <c r="AI514" s="51" t="n">
        <v>23.1858273081728</v>
      </c>
      <c r="AJ514" s="2" t="n">
        <v>0.0912</v>
      </c>
      <c r="AK514" s="34" t="n">
        <f aca="false">AD514*V514/1000000000</f>
        <v>0.0198115177386958</v>
      </c>
      <c r="AL514" s="34" t="n">
        <f aca="false">AE514*V514/1000000000</f>
        <v>0.0566043363962738</v>
      </c>
      <c r="AM514" s="34" t="n">
        <f aca="false">AF514*V514/1000000000</f>
        <v>0.0424532522972054</v>
      </c>
      <c r="AN514" s="34" t="n">
        <f aca="false">AG514*V514/1000000000</f>
        <v>0.0141510840990685</v>
      </c>
      <c r="AO514" s="34" t="n">
        <f aca="false">AH514*V514/1000000000</f>
        <v>63.1138350818453</v>
      </c>
      <c r="AP514" s="35" t="n">
        <f aca="false">AJ514*AI514*EXP(P514*4)</f>
        <v>2.15096478305841</v>
      </c>
      <c r="AQ514" s="36" t="n">
        <f aca="false">AK514/W514</f>
        <v>5.42781307909475E-005</v>
      </c>
      <c r="AR514" s="37" t="n">
        <f aca="false">AL514/W514</f>
        <v>0.000155080373688422</v>
      </c>
      <c r="AS514" s="37" t="n">
        <f aca="false">AM514/W514</f>
        <v>0.000116310280266316</v>
      </c>
      <c r="AT514" s="37" t="n">
        <f aca="false">AN514/W514</f>
        <v>3.87700934221054E-005</v>
      </c>
      <c r="AU514" s="37" t="n">
        <f aca="false">AO514/W514</f>
        <v>0.17291461666259</v>
      </c>
      <c r="AV514" s="49" t="n">
        <f aca="false">AP514/W514</f>
        <v>0.00589305420016003</v>
      </c>
      <c r="AW514" s="39" t="n">
        <f aca="false">AK514*1000000</f>
        <v>19811.5177386958</v>
      </c>
      <c r="AX514" s="40" t="n">
        <f aca="false">AL514*1000000</f>
        <v>56604.3363962738</v>
      </c>
      <c r="AY514" s="40" t="n">
        <f aca="false">AM514*1000000</f>
        <v>42453.2522972054</v>
      </c>
      <c r="AZ514" s="40" t="n">
        <f aca="false">AN514*1000000</f>
        <v>14151.0840990685</v>
      </c>
      <c r="BA514" s="40" t="n">
        <f aca="false">AO514*1000000</f>
        <v>63113835.0818453</v>
      </c>
      <c r="BB514" s="41" t="n">
        <f aca="false">AP514*1000000</f>
        <v>2150964.78305841</v>
      </c>
      <c r="BC514" s="39" t="n">
        <f aca="false">AQ514*1000000</f>
        <v>54.2781307909475</v>
      </c>
      <c r="BD514" s="40" t="n">
        <f aca="false">AR514*1000000</f>
        <v>155.080373688422</v>
      </c>
      <c r="BE514" s="40" t="n">
        <f aca="false">AS514*1000000</f>
        <v>116.310280266316</v>
      </c>
      <c r="BF514" s="40" t="n">
        <f aca="false">AT514*1000000</f>
        <v>38.7700934221054</v>
      </c>
      <c r="BG514" s="40" t="n">
        <f aca="false">AU514*1000000</f>
        <v>172914.61666259</v>
      </c>
      <c r="BH514" s="41" t="n">
        <f aca="false">AV514*1000000</f>
        <v>5893.05420016003</v>
      </c>
      <c r="BI514" s="0" t="n">
        <v>0.1</v>
      </c>
      <c r="BJ514" s="0" t="n">
        <f aca="false">R514*BI514</f>
        <v>2.35851401651141</v>
      </c>
      <c r="BK514" s="0" t="n">
        <v>0.1</v>
      </c>
      <c r="BL514" s="0" t="n">
        <f aca="false">AI514*BK514</f>
        <v>2.31858273081728</v>
      </c>
      <c r="BM514" s="45" t="n">
        <v>336000</v>
      </c>
      <c r="BN514" s="45" t="n">
        <v>480000</v>
      </c>
      <c r="BO514" s="45" t="n">
        <v>360000</v>
      </c>
      <c r="BP514" s="45" t="n">
        <v>120000</v>
      </c>
      <c r="BQ514" s="45" t="n">
        <v>1070400000</v>
      </c>
      <c r="BR514" s="0" t="n">
        <f aca="false">AJ514*0.1</f>
        <v>0.00912</v>
      </c>
      <c r="BS514" s="0" t="n">
        <f aca="false">((((BJ514/R514)^2)+((BM514/AD514)^2))^(1/2))*AK514</f>
        <v>0.00816849802404409</v>
      </c>
      <c r="BT514" s="0" t="n">
        <f aca="false">((((BJ514/R514)^2)+((BN514/AE514)^2))^(1/2))*AL514</f>
        <v>0.0126571144003334</v>
      </c>
      <c r="BU514" s="0" t="n">
        <f aca="false">((((BJ514/R514)^2)+((BO514/AF514)^2))^(1/2))*AM514</f>
        <v>0.00949283580025003</v>
      </c>
      <c r="BV514" s="0" t="n">
        <f aca="false">((((BJ514/R514)^2)+((BP514/AG514)^2))^(1/2))*AN514</f>
        <v>0.00316427860008334</v>
      </c>
      <c r="BW514" s="0" t="n">
        <f aca="false">((((BJ514/R514)^2)+((BQ514/AH514)^2))^(1/2))*AO514</f>
        <v>26.0225008480262</v>
      </c>
      <c r="BX514" s="46" t="n">
        <f aca="false">((((BL514/AI514)^2)+((BR514/AJ514)^2))^(1/2))*AP514</f>
        <v>0.304192356838811</v>
      </c>
    </row>
    <row r="515" customFormat="false" ht="15" hidden="false" customHeight="true" outlineLevel="0" collapsed="false">
      <c r="A515" s="24" t="n">
        <v>4.67128090962275</v>
      </c>
      <c r="B515" s="24" t="n">
        <v>-74.1002122026464</v>
      </c>
      <c r="C515" s="47" t="n">
        <v>29</v>
      </c>
      <c r="D515" s="47" t="n">
        <v>32</v>
      </c>
      <c r="E515" s="47" t="n">
        <v>2409</v>
      </c>
      <c r="F515" s="27" t="s">
        <v>1424</v>
      </c>
      <c r="G515" s="28" t="s">
        <v>400</v>
      </c>
      <c r="H515" s="27" t="s">
        <v>1425</v>
      </c>
      <c r="I515" s="28" t="s">
        <v>1414</v>
      </c>
      <c r="J515" s="28" t="s">
        <v>65</v>
      </c>
      <c r="K515" s="28" t="n">
        <v>10</v>
      </c>
      <c r="L515" s="28"/>
      <c r="M515" s="28" t="n">
        <v>2007</v>
      </c>
      <c r="N515" s="29" t="s">
        <v>67</v>
      </c>
      <c r="O515" s="29" t="s">
        <v>68</v>
      </c>
      <c r="P515" s="53" t="n">
        <v>0.01</v>
      </c>
      <c r="Q515" s="31" t="n">
        <v>2887.875</v>
      </c>
      <c r="R515" s="31" t="n">
        <v>3005.73141452084</v>
      </c>
      <c r="S515" s="29" t="s">
        <v>69</v>
      </c>
      <c r="T515" s="29"/>
      <c r="U515" s="29"/>
      <c r="V515" s="48" t="n">
        <f aca="false">IF(S515="m3_año",R515,IF(OR(O515="CG1",O515="CG3",O515="HG2"),T515,R515))</f>
        <v>3005.73141452084</v>
      </c>
      <c r="W515" s="28" t="n">
        <v>365</v>
      </c>
      <c r="X515" s="32" t="s">
        <v>98</v>
      </c>
      <c r="Y515" s="28"/>
      <c r="Z515" s="28" t="n">
        <v>2920</v>
      </c>
      <c r="AA515" s="32" t="s">
        <v>1426</v>
      </c>
      <c r="AB515" s="32"/>
      <c r="AC515" s="33" t="s">
        <v>72</v>
      </c>
      <c r="AD515" s="33" t="n">
        <f aca="false">VLOOKUP($O515,Parámetros!$B$4:$H$25,3,0)</f>
        <v>46.3856216091623</v>
      </c>
      <c r="AE515" s="33" t="n">
        <f aca="false">VLOOKUP($O515,Parámetros!$B$4:$H$25,4,0)</f>
        <v>1074.85364414012</v>
      </c>
      <c r="AF515" s="33" t="n">
        <f aca="false">VLOOKUP($O515,Parámetros!$B$4:$H$25,5,0)</f>
        <v>5.41099102083891</v>
      </c>
      <c r="AG515" s="33" t="n">
        <f aca="false">VLOOKUP($O515,Parámetros!$B$4:$H$25,6,0)</f>
        <v>1344</v>
      </c>
      <c r="AH515" s="33" t="n">
        <f aca="false">VLOOKUP($O515,Parámetros!$B$4:$H$25,7,0)</f>
        <v>1920000</v>
      </c>
      <c r="AI515" s="51" t="n">
        <v>2887.875</v>
      </c>
      <c r="AJ515" s="52" t="n">
        <v>8.8E-008</v>
      </c>
      <c r="AK515" s="34" t="n">
        <f aca="false">AD515*V515/1000000000</f>
        <v>0.000139422720052736</v>
      </c>
      <c r="AL515" s="34" t="n">
        <f aca="false">AE515*V515/1000000000</f>
        <v>0.00323072136420416</v>
      </c>
      <c r="AM515" s="34" t="n">
        <f aca="false">AF515*V515/1000000000</f>
        <v>1.62639856950257E-005</v>
      </c>
      <c r="AN515" s="34" t="n">
        <f aca="false">AG515*V515/1000000000</f>
        <v>0.00403970302111601</v>
      </c>
      <c r="AO515" s="34" t="n">
        <f aca="false">AH515*V515/1000000000</f>
        <v>5.77100431588001</v>
      </c>
      <c r="AP515" s="35" t="n">
        <f aca="false">AJ515*AI515*EXP(P515*4)</f>
        <v>0.000264504364477834</v>
      </c>
      <c r="AQ515" s="36" t="n">
        <f aca="false">AK515/W515</f>
        <v>3.81980054939002E-007</v>
      </c>
      <c r="AR515" s="37" t="n">
        <f aca="false">AL515/W515</f>
        <v>8.85129140877853E-006</v>
      </c>
      <c r="AS515" s="37" t="n">
        <f aca="false">AM515/W515</f>
        <v>4.45588649178786E-008</v>
      </c>
      <c r="AT515" s="37" t="n">
        <f aca="false">AN515/W515</f>
        <v>1.10676795099069E-005</v>
      </c>
      <c r="AU515" s="37" t="n">
        <f aca="false">AO515/W515</f>
        <v>0.0158109707284384</v>
      </c>
      <c r="AV515" s="49" t="n">
        <f aca="false">AP515/W515</f>
        <v>7.24669491720094E-007</v>
      </c>
      <c r="AW515" s="39" t="n">
        <f aca="false">AK515*1000000</f>
        <v>139.422720052736</v>
      </c>
      <c r="AX515" s="40" t="n">
        <f aca="false">AL515*1000000</f>
        <v>3230.72136420416</v>
      </c>
      <c r="AY515" s="40" t="n">
        <f aca="false">AM515*1000000</f>
        <v>16.2639856950257</v>
      </c>
      <c r="AZ515" s="40" t="n">
        <f aca="false">AN515*1000000</f>
        <v>4039.70302111601</v>
      </c>
      <c r="BA515" s="40" t="n">
        <f aca="false">AO515*1000000</f>
        <v>5771004.31588001</v>
      </c>
      <c r="BB515" s="41" t="n">
        <f aca="false">AP515*1000000</f>
        <v>264.504364477834</v>
      </c>
      <c r="BC515" s="39" t="n">
        <f aca="false">AQ515*1000000</f>
        <v>0.381980054939002</v>
      </c>
      <c r="BD515" s="40" t="n">
        <f aca="false">AR515*1000000</f>
        <v>8.85129140877853</v>
      </c>
      <c r="BE515" s="40" t="n">
        <f aca="false">AS515*1000000</f>
        <v>0.0445588649178786</v>
      </c>
      <c r="BF515" s="40" t="n">
        <f aca="false">AT515*1000000</f>
        <v>11.0676795099069</v>
      </c>
      <c r="BG515" s="40" t="n">
        <f aca="false">AU515*1000000</f>
        <v>15810.9707284384</v>
      </c>
      <c r="BH515" s="41" t="n">
        <f aca="false">AV515*1000000</f>
        <v>0.724669491720094</v>
      </c>
      <c r="BI515" s="0" t="n">
        <v>0.1</v>
      </c>
      <c r="BJ515" s="0" t="n">
        <f aca="false">R515*BI515</f>
        <v>300.573141452084</v>
      </c>
      <c r="BK515" s="0" t="n">
        <v>0.1</v>
      </c>
      <c r="BL515" s="0" t="n">
        <f aca="false">AI515*BK515</f>
        <v>288.7875</v>
      </c>
      <c r="BM515" s="45" t="n">
        <v>17.6498016718255</v>
      </c>
      <c r="BN515" s="45" t="n">
        <v>910.91550745518</v>
      </c>
      <c r="BO515" s="45" t="n">
        <v>5.31099102083891</v>
      </c>
      <c r="BP515" s="45" t="n">
        <v>537.6</v>
      </c>
      <c r="BQ515" s="45" t="n">
        <v>384000</v>
      </c>
      <c r="BR515" s="0" t="n">
        <f aca="false">AJ515*0.1</f>
        <v>8.8E-009</v>
      </c>
      <c r="BS515" s="0" t="n">
        <f aca="false">((((BJ515/R515)^2)+((BM515/AD515)^2))^(1/2))*AK515</f>
        <v>5.48520666875747E-005</v>
      </c>
      <c r="BT515" s="0" t="n">
        <f aca="false">((((BJ515/R515)^2)+((BN515/AE515)^2))^(1/2))*AL515</f>
        <v>0.00275696225071409</v>
      </c>
      <c r="BU515" s="0" t="n">
        <f aca="false">((((BJ515/R515)^2)+((BO515/AF515)^2))^(1/2))*AM515</f>
        <v>1.60460497525862E-005</v>
      </c>
      <c r="BV515" s="0" t="n">
        <f aca="false">((((BJ515/R515)^2)+((BP515/AG515)^2))^(1/2))*AN515</f>
        <v>0.00166561222521881</v>
      </c>
      <c r="BW515" s="0" t="n">
        <f aca="false">((((BJ515/R515)^2)+((BQ515/AH515)^2))^(1/2))*AO515</f>
        <v>1.29043579487524</v>
      </c>
      <c r="BX515" s="46" t="n">
        <f aca="false">((((BL515/AI515)^2)+((BR515/AJ515)^2))^(1/2))*AP515</f>
        <v>3.7406565955143E-005</v>
      </c>
    </row>
    <row r="516" customFormat="false" ht="15" hidden="false" customHeight="true" outlineLevel="0" collapsed="false">
      <c r="A516" s="24" t="n">
        <v>4.66525</v>
      </c>
      <c r="B516" s="24" t="n">
        <v>-74.0779166666667</v>
      </c>
      <c r="C516" s="47" t="n">
        <v>31</v>
      </c>
      <c r="D516" s="47" t="n">
        <v>31</v>
      </c>
      <c r="E516" s="47" t="n">
        <v>2398</v>
      </c>
      <c r="F516" s="27" t="s">
        <v>1427</v>
      </c>
      <c r="G516" s="28" t="s">
        <v>837</v>
      </c>
      <c r="H516" s="27" t="s">
        <v>1428</v>
      </c>
      <c r="I516" s="28" t="s">
        <v>1414</v>
      </c>
      <c r="J516" s="28" t="s">
        <v>65</v>
      </c>
      <c r="K516" s="28" t="n">
        <v>150</v>
      </c>
      <c r="L516" s="28"/>
      <c r="M516" s="28" t="n">
        <v>1975</v>
      </c>
      <c r="N516" s="29" t="s">
        <v>67</v>
      </c>
      <c r="O516" s="29" t="s">
        <v>108</v>
      </c>
      <c r="P516" s="56" t="n">
        <v>0.00426891489573758</v>
      </c>
      <c r="Q516" s="31" t="n">
        <v>366860</v>
      </c>
      <c r="R516" s="31" t="n">
        <v>373178.166384594</v>
      </c>
      <c r="S516" s="29" t="s">
        <v>69</v>
      </c>
      <c r="T516" s="29"/>
      <c r="U516" s="29"/>
      <c r="V516" s="48" t="n">
        <f aca="false">IF(S516="m3_año",R516,IF(OR(O516="CG1",O516="CG3",O516="HG2"),T516,R516))</f>
        <v>373178.166384594</v>
      </c>
      <c r="W516" s="28" t="n">
        <v>365</v>
      </c>
      <c r="X516" s="32"/>
      <c r="Y516" s="28"/>
      <c r="Z516" s="28" t="n">
        <v>8760</v>
      </c>
      <c r="AA516" s="32" t="s">
        <v>1429</v>
      </c>
      <c r="AB516" s="32"/>
      <c r="AC516" s="33" t="s">
        <v>72</v>
      </c>
      <c r="AD516" s="33" t="n">
        <f aca="false">VLOOKUP($O516,Parámetros!$B$4:$H$25,3,0)</f>
        <v>589.42211574465</v>
      </c>
      <c r="AE516" s="33" t="n">
        <f aca="false">VLOOKUP($O516,Parámetros!$B$4:$H$25,4,0)</f>
        <v>6395.37711993333</v>
      </c>
      <c r="AF516" s="33" t="n">
        <f aca="false">VLOOKUP($O516,Parámetros!$B$4:$H$25,5,0)</f>
        <v>22.4256162208741</v>
      </c>
      <c r="AG516" s="33" t="n">
        <f aca="false">VLOOKUP($O516,Parámetros!$B$4:$H$25,6,0)</f>
        <v>1344</v>
      </c>
      <c r="AH516" s="33" t="n">
        <f aca="false">VLOOKUP($O516,Parámetros!$B$4:$H$25,7,0)</f>
        <v>1920000</v>
      </c>
      <c r="AI516" s="51" t="n">
        <v>366860</v>
      </c>
      <c r="AJ516" s="52" t="n">
        <v>8.8E-008</v>
      </c>
      <c r="AK516" s="34" t="n">
        <f aca="false">AD516*V516/1000000000</f>
        <v>0.219959464380116</v>
      </c>
      <c r="AL516" s="34" t="n">
        <f aca="false">AE516*V516/1000000000</f>
        <v>2.38661510695471</v>
      </c>
      <c r="AM516" s="34" t="n">
        <f aca="false">AF516*V516/1000000000</f>
        <v>0.00836875034135041</v>
      </c>
      <c r="AN516" s="34" t="n">
        <f aca="false">AG516*V516/1000000000</f>
        <v>0.501551455620894</v>
      </c>
      <c r="AO516" s="34" t="n">
        <f aca="false">AH516*V516/1000000000</f>
        <v>716.502079458421</v>
      </c>
      <c r="AP516" s="35" t="n">
        <f aca="false">AJ516*AI516*EXP(P516*4)</f>
        <v>0.0328396786418443</v>
      </c>
      <c r="AQ516" s="36" t="n">
        <f aca="false">AK516/W516</f>
        <v>0.000602628669534565</v>
      </c>
      <c r="AR516" s="37" t="n">
        <f aca="false">AL516/W516</f>
        <v>0.0065386715259033</v>
      </c>
      <c r="AS516" s="37" t="n">
        <f aca="false">AM516/W516</f>
        <v>2.29280831269874E-005</v>
      </c>
      <c r="AT516" s="37" t="n">
        <f aca="false">AN516/W516</f>
        <v>0.00137411357704355</v>
      </c>
      <c r="AU516" s="37" t="n">
        <f aca="false">AO516/W516</f>
        <v>1.96301939577649</v>
      </c>
      <c r="AV516" s="49" t="n">
        <f aca="false">AP516/W516</f>
        <v>8.99717223064227E-005</v>
      </c>
      <c r="AW516" s="39" t="n">
        <f aca="false">AK516*1000000</f>
        <v>219959.464380116</v>
      </c>
      <c r="AX516" s="40" t="n">
        <f aca="false">AL516*1000000</f>
        <v>2386615.10695471</v>
      </c>
      <c r="AY516" s="40" t="n">
        <f aca="false">AM516*1000000</f>
        <v>8368.75034135041</v>
      </c>
      <c r="AZ516" s="40" t="n">
        <f aca="false">AN516*1000000</f>
        <v>501551.455620894</v>
      </c>
      <c r="BA516" s="40" t="n">
        <f aca="false">AO516*1000000</f>
        <v>716502079.45842</v>
      </c>
      <c r="BB516" s="41" t="n">
        <f aca="false">AP516*1000000</f>
        <v>32839.6786418443</v>
      </c>
      <c r="BC516" s="39" t="n">
        <f aca="false">AQ516*1000000</f>
        <v>602.628669534565</v>
      </c>
      <c r="BD516" s="40" t="n">
        <f aca="false">AR516*1000000</f>
        <v>6538.6715259033</v>
      </c>
      <c r="BE516" s="40" t="n">
        <f aca="false">AS516*1000000</f>
        <v>22.9280831269874</v>
      </c>
      <c r="BF516" s="40" t="n">
        <f aca="false">AT516*1000000</f>
        <v>1374.11357704355</v>
      </c>
      <c r="BG516" s="40" t="n">
        <f aca="false">AU516*1000000</f>
        <v>1963019.39577649</v>
      </c>
      <c r="BH516" s="41" t="n">
        <f aca="false">AV516*1000000</f>
        <v>89.9717223064227</v>
      </c>
      <c r="BI516" s="0" t="n">
        <v>0.1</v>
      </c>
      <c r="BJ516" s="0" t="n">
        <f aca="false">R516*BI516</f>
        <v>37317.8166384594</v>
      </c>
      <c r="BK516" s="0" t="n">
        <v>0.1</v>
      </c>
      <c r="BL516" s="0" t="n">
        <f aca="false">AI516*BK516</f>
        <v>36686</v>
      </c>
      <c r="BM516" s="45" t="n">
        <v>491.492522079561</v>
      </c>
      <c r="BN516" s="45" t="n">
        <v>4911.75996922289</v>
      </c>
      <c r="BO516" s="45" t="n">
        <v>16.2785205146239</v>
      </c>
      <c r="BP516" s="45" t="n">
        <v>537.6</v>
      </c>
      <c r="BQ516" s="45" t="n">
        <v>384000</v>
      </c>
      <c r="BR516" s="0" t="n">
        <f aca="false">AJ516*0.1</f>
        <v>8.8E-009</v>
      </c>
      <c r="BS516" s="0" t="n">
        <f aca="false">((((BJ516/R516)^2)+((BM516/AD516)^2))^(1/2))*AK516</f>
        <v>0.184728501050878</v>
      </c>
      <c r="BT516" s="0" t="n">
        <f aca="false">((((BJ516/R516)^2)+((BN516/AE516)^2))^(1/2))*AL516</f>
        <v>1.84843378753718</v>
      </c>
      <c r="BU516" s="0" t="n">
        <f aca="false">((((BJ516/R516)^2)+((BO516/AF516)^2))^(1/2))*AM516</f>
        <v>0.00613216229223418</v>
      </c>
      <c r="BV516" s="0" t="n">
        <f aca="false">((((BJ516/R516)^2)+((BP516/AG516)^2))^(1/2))*AN516</f>
        <v>0.206794962820724</v>
      </c>
      <c r="BW516" s="0" t="n">
        <f aca="false">((((BJ516/R516)^2)+((BQ516/AH516)^2))^(1/2))*AO516</f>
        <v>160.214735568898</v>
      </c>
      <c r="BX516" s="46" t="n">
        <f aca="false">((((BL516/AI516)^2)+((BR516/AJ516)^2))^(1/2))*AP516</f>
        <v>0.00464423189192703</v>
      </c>
    </row>
    <row r="517" customFormat="false" ht="15" hidden="false" customHeight="true" outlineLevel="0" collapsed="false">
      <c r="A517" s="24" t="n">
        <v>4.66525</v>
      </c>
      <c r="B517" s="24" t="n">
        <v>-74.0779166666667</v>
      </c>
      <c r="C517" s="47" t="n">
        <v>31</v>
      </c>
      <c r="D517" s="47" t="n">
        <v>31</v>
      </c>
      <c r="E517" s="47" t="n">
        <v>2398</v>
      </c>
      <c r="F517" s="27" t="s">
        <v>1427</v>
      </c>
      <c r="G517" s="28" t="s">
        <v>837</v>
      </c>
      <c r="H517" s="27" t="s">
        <v>1428</v>
      </c>
      <c r="I517" s="28" t="s">
        <v>1414</v>
      </c>
      <c r="J517" s="28" t="s">
        <v>65</v>
      </c>
      <c r="K517" s="28" t="n">
        <v>200</v>
      </c>
      <c r="L517" s="28"/>
      <c r="M517" s="28" t="n">
        <v>1991</v>
      </c>
      <c r="N517" s="29" t="s">
        <v>67</v>
      </c>
      <c r="O517" s="29" t="s">
        <v>108</v>
      </c>
      <c r="P517" s="56" t="n">
        <v>0.00426891489573758</v>
      </c>
      <c r="Q517" s="31" t="n">
        <v>1000000</v>
      </c>
      <c r="R517" s="31" t="n">
        <v>1017222.28202746</v>
      </c>
      <c r="S517" s="29" t="s">
        <v>69</v>
      </c>
      <c r="T517" s="29"/>
      <c r="U517" s="29"/>
      <c r="V517" s="48" t="n">
        <f aca="false">IF(S517="m3_año",R517,IF(OR(O517="CG1",O517="CG3",O517="HG2"),T517,R517))</f>
        <v>1017222.28202746</v>
      </c>
      <c r="W517" s="28" t="n">
        <v>365</v>
      </c>
      <c r="X517" s="32"/>
      <c r="Y517" s="28"/>
      <c r="Z517" s="28" t="n">
        <v>8760</v>
      </c>
      <c r="AA517" s="32" t="s">
        <v>1429</v>
      </c>
      <c r="AB517" s="32"/>
      <c r="AC517" s="33" t="s">
        <v>72</v>
      </c>
      <c r="AD517" s="33" t="n">
        <f aca="false">VLOOKUP($O517,Parámetros!$B$4:$H$25,3,0)</f>
        <v>589.42211574465</v>
      </c>
      <c r="AE517" s="33" t="n">
        <f aca="false">VLOOKUP($O517,Parámetros!$B$4:$H$25,4,0)</f>
        <v>6395.37711993333</v>
      </c>
      <c r="AF517" s="33" t="n">
        <f aca="false">VLOOKUP($O517,Parámetros!$B$4:$H$25,5,0)</f>
        <v>22.4256162208741</v>
      </c>
      <c r="AG517" s="33" t="n">
        <f aca="false">VLOOKUP($O517,Parámetros!$B$4:$H$25,6,0)</f>
        <v>1344</v>
      </c>
      <c r="AH517" s="33" t="n">
        <f aca="false">VLOOKUP($O517,Parámetros!$B$4:$H$25,7,0)</f>
        <v>1920000</v>
      </c>
      <c r="AI517" s="51" t="n">
        <v>1000000</v>
      </c>
      <c r="AJ517" s="52" t="n">
        <v>8.8E-008</v>
      </c>
      <c r="AK517" s="34" t="n">
        <f aca="false">AD517*V517/1000000000</f>
        <v>0.599573309655227</v>
      </c>
      <c r="AL517" s="34" t="n">
        <f aca="false">AE517*V517/1000000000</f>
        <v>6.50552010836479</v>
      </c>
      <c r="AM517" s="34" t="n">
        <f aca="false">AF517*V517/1000000000</f>
        <v>0.0228118365080696</v>
      </c>
      <c r="AN517" s="34" t="n">
        <f aca="false">AG517*V517/1000000000</f>
        <v>1.36714674704491</v>
      </c>
      <c r="AO517" s="34" t="n">
        <f aca="false">AH517*V517/1000000000</f>
        <v>1953.06678149272</v>
      </c>
      <c r="AP517" s="35" t="n">
        <f aca="false">AJ517*AI517*EXP(P517*4)</f>
        <v>0.0895155608184165</v>
      </c>
      <c r="AQ517" s="36" t="n">
        <f aca="false">AK517/W517</f>
        <v>0.00164266660179514</v>
      </c>
      <c r="AR517" s="37" t="n">
        <f aca="false">AL517/W517</f>
        <v>0.0178233427626432</v>
      </c>
      <c r="AS517" s="37" t="n">
        <f aca="false">AM517/W517</f>
        <v>6.24981822138892E-005</v>
      </c>
      <c r="AT517" s="37" t="n">
        <f aca="false">AN517/W517</f>
        <v>0.00374560752615043</v>
      </c>
      <c r="AU517" s="37" t="n">
        <f aca="false">AO517/W517</f>
        <v>5.35086789450061</v>
      </c>
      <c r="AV517" s="49" t="n">
        <f aca="false">AP517/W517</f>
        <v>0.000245248111831278</v>
      </c>
      <c r="AW517" s="39" t="n">
        <f aca="false">AK517*1000000</f>
        <v>599573.309655227</v>
      </c>
      <c r="AX517" s="40" t="n">
        <f aca="false">AL517*1000000</f>
        <v>6505520.10836479</v>
      </c>
      <c r="AY517" s="40" t="n">
        <f aca="false">AM517*1000000</f>
        <v>22811.8365080696</v>
      </c>
      <c r="AZ517" s="40" t="n">
        <f aca="false">AN517*1000000</f>
        <v>1367146.74704491</v>
      </c>
      <c r="BA517" s="40" t="n">
        <f aca="false">AO517*1000000</f>
        <v>1953066781.49272</v>
      </c>
      <c r="BB517" s="41" t="n">
        <f aca="false">AP517*1000000</f>
        <v>89515.5608184165</v>
      </c>
      <c r="BC517" s="39" t="n">
        <f aca="false">AQ517*1000000</f>
        <v>1642.66660179514</v>
      </c>
      <c r="BD517" s="40" t="n">
        <f aca="false">AR517*1000000</f>
        <v>17823.3427626432</v>
      </c>
      <c r="BE517" s="40" t="n">
        <f aca="false">AS517*1000000</f>
        <v>62.4981822138893</v>
      </c>
      <c r="BF517" s="40" t="n">
        <f aca="false">AT517*1000000</f>
        <v>3745.60752615043</v>
      </c>
      <c r="BG517" s="40" t="n">
        <f aca="false">AU517*1000000</f>
        <v>5350867.89450061</v>
      </c>
      <c r="BH517" s="41" t="n">
        <f aca="false">AV517*1000000</f>
        <v>245.248111831278</v>
      </c>
      <c r="BI517" s="0" t="n">
        <v>0.1</v>
      </c>
      <c r="BJ517" s="0" t="n">
        <f aca="false">R517*BI517</f>
        <v>101722.228202746</v>
      </c>
      <c r="BK517" s="0" t="n">
        <v>0.1</v>
      </c>
      <c r="BL517" s="0" t="n">
        <f aca="false">AI517*BK517</f>
        <v>100000</v>
      </c>
      <c r="BM517" s="45" t="n">
        <v>491.492522079561</v>
      </c>
      <c r="BN517" s="45" t="n">
        <v>4911.75996922289</v>
      </c>
      <c r="BO517" s="45" t="n">
        <v>16.2785205146239</v>
      </c>
      <c r="BP517" s="45" t="n">
        <v>537.6</v>
      </c>
      <c r="BQ517" s="45" t="n">
        <v>384000</v>
      </c>
      <c r="BR517" s="0" t="n">
        <f aca="false">AJ517*0.1</f>
        <v>8.8E-009</v>
      </c>
      <c r="BS517" s="0" t="n">
        <f aca="false">((((BJ517/R517)^2)+((BM517/AD517)^2))^(1/2))*AK517</f>
        <v>0.50353950022046</v>
      </c>
      <c r="BT517" s="0" t="n">
        <f aca="false">((((BJ517/R517)^2)+((BN517/AE517)^2))^(1/2))*AL517</f>
        <v>5.03852637937409</v>
      </c>
      <c r="BU517" s="0" t="n">
        <f aca="false">((((BJ517/R517)^2)+((BO517/AF517)^2))^(1/2))*AM517</f>
        <v>0.0167152654752063</v>
      </c>
      <c r="BV517" s="0" t="n">
        <f aca="false">((((BJ517/R517)^2)+((BP517/AG517)^2))^(1/2))*AN517</f>
        <v>0.563689044378574</v>
      </c>
      <c r="BW517" s="0" t="n">
        <f aca="false">((((BJ517/R517)^2)+((BQ517/AH517)^2))^(1/2))*AO517</f>
        <v>436.719008801446</v>
      </c>
      <c r="BX517" s="46" t="n">
        <f aca="false">((((BL517/AI517)^2)+((BR517/AJ517)^2))^(1/2))*AP517</f>
        <v>0.0126594120152838</v>
      </c>
    </row>
    <row r="518" customFormat="false" ht="15" hidden="false" customHeight="true" outlineLevel="0" collapsed="false">
      <c r="A518" s="24" t="n">
        <v>4.66588018360805</v>
      </c>
      <c r="B518" s="24" t="n">
        <v>-74.0627442207983</v>
      </c>
      <c r="C518" s="47" t="n">
        <v>33</v>
      </c>
      <c r="D518" s="47" t="n">
        <v>31</v>
      </c>
      <c r="E518" s="47" t="n">
        <v>2400</v>
      </c>
      <c r="F518" s="27" t="s">
        <v>1430</v>
      </c>
      <c r="G518" s="28" t="s">
        <v>1431</v>
      </c>
      <c r="H518" s="27" t="s">
        <v>1432</v>
      </c>
      <c r="I518" s="28" t="s">
        <v>1414</v>
      </c>
      <c r="J518" s="28" t="s">
        <v>65</v>
      </c>
      <c r="K518" s="28" t="n">
        <v>30</v>
      </c>
      <c r="L518" s="28"/>
      <c r="M518" s="28" t="n">
        <v>2007</v>
      </c>
      <c r="N518" s="29" t="s">
        <v>67</v>
      </c>
      <c r="O518" s="29" t="s">
        <v>68</v>
      </c>
      <c r="P518" s="30" t="n">
        <v>0.0306495041710611</v>
      </c>
      <c r="Q518" s="31" t="n">
        <v>985.166666666667</v>
      </c>
      <c r="R518" s="31" t="n">
        <v>1113.66187188751</v>
      </c>
      <c r="S518" s="29" t="s">
        <v>69</v>
      </c>
      <c r="T518" s="29"/>
      <c r="U518" s="29"/>
      <c r="V518" s="48" t="n">
        <f aca="false">IF(S518="m3_año",R518,IF(OR(O518="CG1",O518="CG3",O518="HG2"),T518,R518))</f>
        <v>1113.66187188751</v>
      </c>
      <c r="W518" s="28" t="n">
        <v>365</v>
      </c>
      <c r="X518" s="32" t="s">
        <v>98</v>
      </c>
      <c r="Y518" s="28"/>
      <c r="Z518" s="28" t="n">
        <v>2920</v>
      </c>
      <c r="AA518" s="32" t="s">
        <v>1433</v>
      </c>
      <c r="AB518" s="32"/>
      <c r="AC518" s="33" t="s">
        <v>72</v>
      </c>
      <c r="AD518" s="33" t="n">
        <f aca="false">VLOOKUP($O518,Parámetros!$B$4:$H$25,3,0)</f>
        <v>46.3856216091623</v>
      </c>
      <c r="AE518" s="33" t="n">
        <f aca="false">VLOOKUP($O518,Parámetros!$B$4:$H$25,4,0)</f>
        <v>1074.85364414012</v>
      </c>
      <c r="AF518" s="33" t="n">
        <f aca="false">VLOOKUP($O518,Parámetros!$B$4:$H$25,5,0)</f>
        <v>5.41099102083891</v>
      </c>
      <c r="AG518" s="33" t="n">
        <f aca="false">VLOOKUP($O518,Parámetros!$B$4:$H$25,6,0)</f>
        <v>1344</v>
      </c>
      <c r="AH518" s="33" t="n">
        <f aca="false">VLOOKUP($O518,Parámetros!$B$4:$H$25,7,0)</f>
        <v>1920000</v>
      </c>
      <c r="AI518" s="51" t="n">
        <v>985.166666666667</v>
      </c>
      <c r="AJ518" s="52" t="n">
        <v>8.8E-008</v>
      </c>
      <c r="AK518" s="34" t="n">
        <f aca="false">AD518*V518/1000000000</f>
        <v>5.16578981899254E-005</v>
      </c>
      <c r="AL518" s="34" t="n">
        <f aca="false">AE518*V518/1000000000</f>
        <v>0.0011970235213382</v>
      </c>
      <c r="AM518" s="34" t="n">
        <f aca="false">AF518*V518/1000000000</f>
        <v>6.02601438903397E-006</v>
      </c>
      <c r="AN518" s="34" t="n">
        <f aca="false">AG518*V518/1000000000</f>
        <v>0.00149676155581681</v>
      </c>
      <c r="AO518" s="34" t="n">
        <f aca="false">AH518*V518/1000000000</f>
        <v>2.13823079402402</v>
      </c>
      <c r="AP518" s="35" t="n">
        <f aca="false">AJ518*AI518*EXP(P518*4)</f>
        <v>9.80022447261013E-005</v>
      </c>
      <c r="AQ518" s="36" t="n">
        <f aca="false">AK518/W518</f>
        <v>1.41528488191577E-007</v>
      </c>
      <c r="AR518" s="37" t="n">
        <f aca="false">AL518/W518</f>
        <v>3.27951649681698E-006</v>
      </c>
      <c r="AS518" s="37" t="n">
        <f aca="false">AM518/W518</f>
        <v>1.65096284631068E-008</v>
      </c>
      <c r="AT518" s="37" t="n">
        <f aca="false">AN518/W518</f>
        <v>4.10071659127894E-006</v>
      </c>
      <c r="AU518" s="37" t="n">
        <f aca="false">AO518/W518</f>
        <v>0.00585816655896992</v>
      </c>
      <c r="AV518" s="49" t="n">
        <f aca="false">AP518/W518</f>
        <v>2.68499300619456E-007</v>
      </c>
      <c r="AW518" s="39" t="n">
        <f aca="false">AK518*1000000</f>
        <v>51.6578981899254</v>
      </c>
      <c r="AX518" s="40" t="n">
        <f aca="false">AL518*1000000</f>
        <v>1197.0235213382</v>
      </c>
      <c r="AY518" s="40" t="n">
        <f aca="false">AM518*1000000</f>
        <v>6.02601438903397</v>
      </c>
      <c r="AZ518" s="40" t="n">
        <f aca="false">AN518*1000000</f>
        <v>1496.76155581681</v>
      </c>
      <c r="BA518" s="40" t="n">
        <f aca="false">AO518*1000000</f>
        <v>2138230.79402402</v>
      </c>
      <c r="BB518" s="41" t="n">
        <f aca="false">AP518*1000000</f>
        <v>98.0022447261013</v>
      </c>
      <c r="BC518" s="39" t="n">
        <f aca="false">AQ518*1000000</f>
        <v>0.141528488191577</v>
      </c>
      <c r="BD518" s="40" t="n">
        <f aca="false">AR518*1000000</f>
        <v>3.27951649681698</v>
      </c>
      <c r="BE518" s="40" t="n">
        <f aca="false">AS518*1000000</f>
        <v>0.0165096284631068</v>
      </c>
      <c r="BF518" s="40" t="n">
        <f aca="false">AT518*1000000</f>
        <v>4.10071659127894</v>
      </c>
      <c r="BG518" s="40" t="n">
        <f aca="false">AU518*1000000</f>
        <v>5858.16655896992</v>
      </c>
      <c r="BH518" s="41" t="n">
        <f aca="false">AV518*1000000</f>
        <v>0.268499300619456</v>
      </c>
      <c r="BI518" s="0" t="n">
        <v>0.1</v>
      </c>
      <c r="BJ518" s="0" t="n">
        <f aca="false">R518*BI518</f>
        <v>111.366187188751</v>
      </c>
      <c r="BK518" s="0" t="n">
        <v>0.1</v>
      </c>
      <c r="BL518" s="0" t="n">
        <f aca="false">AI518*BK518</f>
        <v>98.5166666666667</v>
      </c>
      <c r="BM518" s="45" t="n">
        <v>17.6498016718255</v>
      </c>
      <c r="BN518" s="45" t="n">
        <v>910.91550745518</v>
      </c>
      <c r="BO518" s="45" t="n">
        <v>5.31099102083891</v>
      </c>
      <c r="BP518" s="45" t="n">
        <v>537.6</v>
      </c>
      <c r="BQ518" s="45" t="n">
        <v>384000</v>
      </c>
      <c r="BR518" s="0" t="n">
        <f aca="false">AJ518*0.1</f>
        <v>8.8E-009</v>
      </c>
      <c r="BS518" s="0" t="n">
        <f aca="false">((((BJ518/R518)^2)+((BM518/AD518)^2))^(1/2))*AK518</f>
        <v>2.03233911616555E-005</v>
      </c>
      <c r="BT518" s="0" t="n">
        <f aca="false">((((BJ518/R518)^2)+((BN518/AE518)^2))^(1/2))*AL518</f>
        <v>0.00102148971994656</v>
      </c>
      <c r="BU518" s="0" t="n">
        <f aca="false">((((BJ518/R518)^2)+((BO518/AF518)^2))^(1/2))*AM518</f>
        <v>5.94526633934589E-006</v>
      </c>
      <c r="BV518" s="0" t="n">
        <f aca="false">((((BJ518/R518)^2)+((BP518/AG518)^2))^(1/2))*AN518</f>
        <v>0.000617130599099655</v>
      </c>
      <c r="BW518" s="0" t="n">
        <f aca="false">((((BJ518/R518)^2)+((BQ518/AH518)^2))^(1/2))*AO518</f>
        <v>0.478122940702106</v>
      </c>
      <c r="BX518" s="46" t="n">
        <f aca="false">((((BL518/AI518)^2)+((BR518/AJ518)^2))^(1/2))*AP518</f>
        <v>1.3859610363466E-005</v>
      </c>
    </row>
    <row r="519" customFormat="false" ht="14" hidden="false" customHeight="false" outlineLevel="0" collapsed="false">
      <c r="A519" s="24" t="n">
        <v>4.66682037450346</v>
      </c>
      <c r="B519" s="24" t="n">
        <v>-74.0640339714032</v>
      </c>
      <c r="C519" s="47" t="n">
        <v>33</v>
      </c>
      <c r="D519" s="47" t="n">
        <v>31</v>
      </c>
      <c r="E519" s="47" t="n">
        <v>2400</v>
      </c>
      <c r="F519" s="27" t="s">
        <v>1434</v>
      </c>
      <c r="G519" s="28" t="s">
        <v>1435</v>
      </c>
      <c r="H519" s="27" t="s">
        <v>1436</v>
      </c>
      <c r="I519" s="28" t="s">
        <v>1414</v>
      </c>
      <c r="J519" s="28" t="s">
        <v>65</v>
      </c>
      <c r="K519" s="28" t="n">
        <v>20</v>
      </c>
      <c r="L519" s="28"/>
      <c r="M519" s="28" t="n">
        <v>1985</v>
      </c>
      <c r="N519" s="29" t="s">
        <v>124</v>
      </c>
      <c r="O519" s="29" t="s">
        <v>125</v>
      </c>
      <c r="P519" s="30" t="n">
        <v>0.0383522936065591</v>
      </c>
      <c r="Q519" s="31" t="n">
        <v>0.529961767043949</v>
      </c>
      <c r="R519" s="31" t="n">
        <v>0.617830433721497</v>
      </c>
      <c r="S519" s="4" t="s">
        <v>69</v>
      </c>
      <c r="T519" s="4"/>
      <c r="U519" s="4"/>
      <c r="V519" s="48" t="n">
        <f aca="false">IF(S519="m3_año",R519,IF(OR(O519="CG1",O519="CG3",O519="HG2"),T519,R519))</f>
        <v>0.617830433721497</v>
      </c>
      <c r="W519" s="28" t="n">
        <v>365</v>
      </c>
      <c r="X519" s="32" t="s">
        <v>78</v>
      </c>
      <c r="Y519" s="28"/>
      <c r="Z519" s="28" t="n">
        <v>736</v>
      </c>
      <c r="AA519" s="32" t="s">
        <v>1437</v>
      </c>
      <c r="AB519" s="32"/>
      <c r="AC519" s="33" t="s">
        <v>72</v>
      </c>
      <c r="AD519" s="33" t="n">
        <f aca="false">VLOOKUP($O519,Parámetros!$B$4:$H$25,3,0)</f>
        <v>840000</v>
      </c>
      <c r="AE519" s="33" t="n">
        <f aca="false">VLOOKUP($O519,Parámetros!$B$4:$H$25,4,0)</f>
        <v>2400000</v>
      </c>
      <c r="AF519" s="33" t="n">
        <f aca="false">VLOOKUP($O519,Parámetros!$B$4:$H$25,5,0)</f>
        <v>1800000</v>
      </c>
      <c r="AG519" s="33" t="n">
        <f aca="false">VLOOKUP($O519,Parámetros!$B$4:$H$25,6,0)</f>
        <v>600000</v>
      </c>
      <c r="AH519" s="33" t="n">
        <f aca="false">VLOOKUP($O519,Parámetros!$B$4:$H$25,7,0)</f>
        <v>2676000000</v>
      </c>
      <c r="AI519" s="2" t="n">
        <v>1910.574</v>
      </c>
      <c r="AJ519" s="2" t="n">
        <v>1.21066666666667E-008</v>
      </c>
      <c r="AK519" s="34" t="n">
        <f aca="false">AD519*V519/1000000000</f>
        <v>0.000518977564326057</v>
      </c>
      <c r="AL519" s="34" t="n">
        <f aca="false">AE519*V519/1000000000</f>
        <v>0.00148279304093159</v>
      </c>
      <c r="AM519" s="34" t="n">
        <f aca="false">AF519*V519/1000000000</f>
        <v>0.00111209478069869</v>
      </c>
      <c r="AN519" s="34" t="n">
        <f aca="false">AG519*V519/1000000000</f>
        <v>0.000370698260232898</v>
      </c>
      <c r="AO519" s="34" t="n">
        <f aca="false">AH519*V519/1000000000</f>
        <v>1.65331424063873</v>
      </c>
      <c r="AP519" s="35" t="n">
        <f aca="false">AJ519*AI519*EXP(P519*4)</f>
        <v>2.69657936232483E-005</v>
      </c>
      <c r="AQ519" s="36" t="n">
        <f aca="false">AK519/W519</f>
        <v>1.42185634061934E-006</v>
      </c>
      <c r="AR519" s="37" t="n">
        <f aca="false">AL519/W519</f>
        <v>4.06244668748382E-006</v>
      </c>
      <c r="AS519" s="37" t="n">
        <f aca="false">AM519/W519</f>
        <v>3.04683501561286E-006</v>
      </c>
      <c r="AT519" s="37" t="n">
        <f aca="false">AN519/W519</f>
        <v>1.01561167187095E-006</v>
      </c>
      <c r="AU519" s="37" t="n">
        <f aca="false">AO519/W519</f>
        <v>0.00452962805654446</v>
      </c>
      <c r="AV519" s="49" t="n">
        <f aca="false">AP519/W519</f>
        <v>7.38788866390363E-008</v>
      </c>
      <c r="AW519" s="39" t="n">
        <f aca="false">AK519*1000000</f>
        <v>518.977564326057</v>
      </c>
      <c r="AX519" s="40" t="n">
        <f aca="false">AL519*1000000</f>
        <v>1482.79304093159</v>
      </c>
      <c r="AY519" s="40" t="n">
        <f aca="false">AM519*1000000</f>
        <v>1112.0947806987</v>
      </c>
      <c r="AZ519" s="40" t="n">
        <f aca="false">AN519*1000000</f>
        <v>370.698260232898</v>
      </c>
      <c r="BA519" s="40" t="n">
        <f aca="false">AO519*1000000</f>
        <v>1653314.24063873</v>
      </c>
      <c r="BB519" s="41" t="n">
        <f aca="false">AP519*1000000</f>
        <v>26.9657936232483</v>
      </c>
      <c r="BC519" s="39" t="n">
        <f aca="false">AQ519*1000000</f>
        <v>1.42185634061934</v>
      </c>
      <c r="BD519" s="40" t="n">
        <f aca="false">AR519*1000000</f>
        <v>4.06244668748382</v>
      </c>
      <c r="BE519" s="40" t="n">
        <f aca="false">AS519*1000000</f>
        <v>3.04683501561286</v>
      </c>
      <c r="BF519" s="40" t="n">
        <f aca="false">AT519*1000000</f>
        <v>1.01561167187095</v>
      </c>
      <c r="BG519" s="40" t="n">
        <f aca="false">AU519*1000000</f>
        <v>4529.62805654446</v>
      </c>
      <c r="BH519" s="41" t="n">
        <f aca="false">AV519*1000000</f>
        <v>0.0738788866390364</v>
      </c>
      <c r="BI519" s="0" t="n">
        <v>0.1</v>
      </c>
      <c r="BJ519" s="0" t="n">
        <f aca="false">R519*BI519</f>
        <v>0.0617830433721497</v>
      </c>
      <c r="BK519" s="0" t="n">
        <v>0.1</v>
      </c>
      <c r="BL519" s="0" t="n">
        <f aca="false">AI519*BK519</f>
        <v>191.0574</v>
      </c>
      <c r="BM519" s="45" t="n">
        <v>336000</v>
      </c>
      <c r="BN519" s="45" t="n">
        <v>480000</v>
      </c>
      <c r="BO519" s="45" t="n">
        <v>360000</v>
      </c>
      <c r="BP519" s="45" t="n">
        <v>120000</v>
      </c>
      <c r="BQ519" s="45" t="n">
        <v>1070400000</v>
      </c>
      <c r="BR519" s="0" t="n">
        <f aca="false">AJ519*0.1</f>
        <v>1.21066666666667E-009</v>
      </c>
      <c r="BS519" s="0" t="n">
        <f aca="false">((((BJ519/R519)^2)+((BM519/AD519)^2))^(1/2))*AK519</f>
        <v>0.000213979931504212</v>
      </c>
      <c r="BT519" s="0" t="n">
        <f aca="false">((((BJ519/R519)^2)+((BN519/AE519)^2))^(1/2))*AL519</f>
        <v>0.000331562603608667</v>
      </c>
      <c r="BU519" s="0" t="n">
        <f aca="false">((((BJ519/R519)^2)+((BO519/AF519)^2))^(1/2))*AM519</f>
        <v>0.0002486719527065</v>
      </c>
      <c r="BV519" s="0" t="n">
        <f aca="false">((((BJ519/R519)^2)+((BP519/AG519)^2))^(1/2))*AN519</f>
        <v>8.28906509021668E-005</v>
      </c>
      <c r="BW519" s="0" t="n">
        <f aca="false">((((BJ519/R519)^2)+((BQ519/AH519)^2))^(1/2))*AO519</f>
        <v>0.681678924649132</v>
      </c>
      <c r="BX519" s="46" t="n">
        <f aca="false">((((BL519/AI519)^2)+((BR519/AJ519)^2))^(1/2))*AP519</f>
        <v>3.81353910621516E-006</v>
      </c>
    </row>
    <row r="520" customFormat="false" ht="30" hidden="false" customHeight="true" outlineLevel="0" collapsed="false">
      <c r="A520" s="24" t="n">
        <v>4.66732143532167</v>
      </c>
      <c r="B520" s="24" t="n">
        <v>-74.0666678053295</v>
      </c>
      <c r="C520" s="47" t="n">
        <v>33</v>
      </c>
      <c r="D520" s="47" t="n">
        <v>31</v>
      </c>
      <c r="E520" s="47" t="n">
        <v>2400</v>
      </c>
      <c r="F520" s="27" t="s">
        <v>1438</v>
      </c>
      <c r="G520" s="28" t="s">
        <v>1439</v>
      </c>
      <c r="H520" s="27" t="s">
        <v>1440</v>
      </c>
      <c r="I520" s="28" t="s">
        <v>1414</v>
      </c>
      <c r="J520" s="28" t="s">
        <v>65</v>
      </c>
      <c r="K520" s="28" t="n">
        <v>20</v>
      </c>
      <c r="L520" s="28"/>
      <c r="M520" s="28" t="n">
        <v>2004</v>
      </c>
      <c r="N520" s="29" t="s">
        <v>67</v>
      </c>
      <c r="O520" s="29" t="s">
        <v>68</v>
      </c>
      <c r="P520" s="56" t="n">
        <v>0.00426891489573758</v>
      </c>
      <c r="Q520" s="31" t="n">
        <v>16078.125</v>
      </c>
      <c r="R520" s="31" t="n">
        <v>16355.0270032228</v>
      </c>
      <c r="S520" s="29" t="s">
        <v>69</v>
      </c>
      <c r="T520" s="29"/>
      <c r="U520" s="29"/>
      <c r="V520" s="48" t="n">
        <f aca="false">IF(S520="m3_año",R520,IF(OR(O520="CG1",O520="CG3",O520="HG2"),T520,R520))</f>
        <v>16355.0270032228</v>
      </c>
      <c r="W520" s="28" t="n">
        <v>365</v>
      </c>
      <c r="X520" s="32" t="s">
        <v>98</v>
      </c>
      <c r="Y520" s="28"/>
      <c r="Z520" s="28" t="n">
        <v>2920</v>
      </c>
      <c r="AA520" s="32" t="s">
        <v>596</v>
      </c>
      <c r="AB520" s="32"/>
      <c r="AC520" s="33" t="s">
        <v>72</v>
      </c>
      <c r="AD520" s="33" t="n">
        <f aca="false">VLOOKUP($O520,Parámetros!$B$4:$H$25,3,0)</f>
        <v>46.3856216091623</v>
      </c>
      <c r="AE520" s="33" t="n">
        <f aca="false">VLOOKUP($O520,Parámetros!$B$4:$H$25,4,0)</f>
        <v>1074.85364414012</v>
      </c>
      <c r="AF520" s="33" t="n">
        <f aca="false">VLOOKUP($O520,Parámetros!$B$4:$H$25,5,0)</f>
        <v>5.41099102083891</v>
      </c>
      <c r="AG520" s="33" t="n">
        <f aca="false">VLOOKUP($O520,Parámetros!$B$4:$H$25,6,0)</f>
        <v>1344</v>
      </c>
      <c r="AH520" s="33" t="n">
        <f aca="false">VLOOKUP($O520,Parámetros!$B$4:$H$25,7,0)</f>
        <v>1920000</v>
      </c>
      <c r="AI520" s="51" t="n">
        <v>16078.125</v>
      </c>
      <c r="AJ520" s="52" t="n">
        <v>8.8E-008</v>
      </c>
      <c r="AK520" s="34" t="n">
        <f aca="false">AD520*V520/1000000000</f>
        <v>0.000758638093979124</v>
      </c>
      <c r="AL520" s="34" t="n">
        <f aca="false">AE520*V520/1000000000</f>
        <v>0.0175792603744241</v>
      </c>
      <c r="AM520" s="34" t="n">
        <f aca="false">AF520*V520/1000000000</f>
        <v>8.84969042600165E-005</v>
      </c>
      <c r="AN520" s="34" t="n">
        <f aca="false">AG520*V520/1000000000</f>
        <v>0.0219811562923314</v>
      </c>
      <c r="AO520" s="34" t="n">
        <f aca="false">AH520*V520/1000000000</f>
        <v>31.4016518461878</v>
      </c>
      <c r="AP520" s="35" t="n">
        <f aca="false">AJ520*AI520*EXP(P520*4)</f>
        <v>0.0014392423762836</v>
      </c>
      <c r="AQ520" s="36" t="n">
        <f aca="false">AK520/W520</f>
        <v>2.07846053144966E-006</v>
      </c>
      <c r="AR520" s="37" t="n">
        <f aca="false">AL520/W520</f>
        <v>4.8162357190203E-005</v>
      </c>
      <c r="AS520" s="37" t="n">
        <f aca="false">AM520/W520</f>
        <v>2.42457271945251E-007</v>
      </c>
      <c r="AT520" s="37" t="n">
        <f aca="false">AN520/W520</f>
        <v>6.02223460063875E-005</v>
      </c>
      <c r="AU520" s="37" t="n">
        <f aca="false">AO520/W520</f>
        <v>0.0860319228662679</v>
      </c>
      <c r="AV520" s="49" t="n">
        <f aca="false">AP520/W520</f>
        <v>3.94312979803727E-006</v>
      </c>
      <c r="AW520" s="39" t="n">
        <f aca="false">AK520*1000000</f>
        <v>758.638093979125</v>
      </c>
      <c r="AX520" s="40" t="n">
        <f aca="false">AL520*1000000</f>
        <v>17579.2603744241</v>
      </c>
      <c r="AY520" s="40" t="n">
        <f aca="false">AM520*1000000</f>
        <v>88.4969042600165</v>
      </c>
      <c r="AZ520" s="40" t="n">
        <f aca="false">AN520*1000000</f>
        <v>21981.1562923314</v>
      </c>
      <c r="BA520" s="40" t="n">
        <f aca="false">AO520*1000000</f>
        <v>31401651.8461878</v>
      </c>
      <c r="BB520" s="41" t="n">
        <f aca="false">AP520*1000000</f>
        <v>1439.2423762836</v>
      </c>
      <c r="BC520" s="39" t="n">
        <f aca="false">AQ520*1000000</f>
        <v>2.07846053144966</v>
      </c>
      <c r="BD520" s="40" t="n">
        <f aca="false">AR520*1000000</f>
        <v>48.162357190203</v>
      </c>
      <c r="BE520" s="40" t="n">
        <f aca="false">AS520*1000000</f>
        <v>0.242457271945251</v>
      </c>
      <c r="BF520" s="40" t="n">
        <f aca="false">AT520*1000000</f>
        <v>60.2223460063875</v>
      </c>
      <c r="BG520" s="40" t="n">
        <f aca="false">AU520*1000000</f>
        <v>86031.9228662679</v>
      </c>
      <c r="BH520" s="41" t="n">
        <f aca="false">AV520*1000000</f>
        <v>3.94312979803727</v>
      </c>
      <c r="BI520" s="0" t="n">
        <v>0.1</v>
      </c>
      <c r="BJ520" s="0" t="n">
        <f aca="false">R520*BI520</f>
        <v>1635.50270032228</v>
      </c>
      <c r="BK520" s="0" t="n">
        <v>0.1</v>
      </c>
      <c r="BL520" s="0" t="n">
        <f aca="false">AI520*BK520</f>
        <v>1607.8125</v>
      </c>
      <c r="BM520" s="45" t="n">
        <v>17.6498016718255</v>
      </c>
      <c r="BN520" s="45" t="n">
        <v>910.91550745518</v>
      </c>
      <c r="BO520" s="45" t="n">
        <v>5.31099102083891</v>
      </c>
      <c r="BP520" s="45" t="n">
        <v>537.6</v>
      </c>
      <c r="BQ520" s="45" t="n">
        <v>384000</v>
      </c>
      <c r="BR520" s="0" t="n">
        <f aca="false">AJ520*0.1</f>
        <v>8.8E-009</v>
      </c>
      <c r="BS520" s="0" t="n">
        <f aca="false">((((BJ520/R520)^2)+((BM520/AD520)^2))^(1/2))*AK520</f>
        <v>0.00029846546751446</v>
      </c>
      <c r="BT520" s="0" t="n">
        <f aca="false">((((BJ520/R520)^2)+((BN520/AE520)^2))^(1/2))*AL520</f>
        <v>0.0150014042636883</v>
      </c>
      <c r="BU520" s="0" t="n">
        <f aca="false">((((BJ520/R520)^2)+((BO520/AF520)^2))^(1/2))*AM520</f>
        <v>8.73110537191627E-005</v>
      </c>
      <c r="BV520" s="0" t="n">
        <f aca="false">((((BJ520/R520)^2)+((BP520/AG520)^2))^(1/2))*AN520</f>
        <v>0.00906306291664928</v>
      </c>
      <c r="BW520" s="0" t="n">
        <f aca="false">((((BJ520/R520)^2)+((BQ520/AH520)^2))^(1/2))*AO520</f>
        <v>7.02162281338576</v>
      </c>
      <c r="BX520" s="46" t="n">
        <f aca="false">((((BL520/AI520)^2)+((BR520/AJ520)^2))^(1/2))*AP520</f>
        <v>0.000203539608808235</v>
      </c>
    </row>
    <row r="521" customFormat="false" ht="45" hidden="false" customHeight="true" outlineLevel="0" collapsed="false">
      <c r="A521" s="24" t="n">
        <v>4.66732143532167</v>
      </c>
      <c r="B521" s="24" t="n">
        <v>-74.0666678053295</v>
      </c>
      <c r="C521" s="47" t="n">
        <v>33</v>
      </c>
      <c r="D521" s="47" t="n">
        <v>31</v>
      </c>
      <c r="E521" s="47" t="n">
        <v>2400</v>
      </c>
      <c r="F521" s="27" t="s">
        <v>1438</v>
      </c>
      <c r="G521" s="28" t="s">
        <v>1439</v>
      </c>
      <c r="H521" s="27" t="s">
        <v>1440</v>
      </c>
      <c r="I521" s="28" t="s">
        <v>1414</v>
      </c>
      <c r="J521" s="28" t="s">
        <v>76</v>
      </c>
      <c r="K521" s="55"/>
      <c r="L521" s="55"/>
      <c r="M521" s="28" t="n">
        <v>2005</v>
      </c>
      <c r="N521" s="29" t="s">
        <v>67</v>
      </c>
      <c r="O521" s="29" t="s">
        <v>145</v>
      </c>
      <c r="P521" s="56" t="n">
        <v>0.00426891489573758</v>
      </c>
      <c r="Q521" s="31" t="n">
        <v>3246.25</v>
      </c>
      <c r="R521" s="31" t="n">
        <v>3302.15783303164</v>
      </c>
      <c r="S521" s="29" t="s">
        <v>69</v>
      </c>
      <c r="T521" s="29"/>
      <c r="U521" s="29"/>
      <c r="V521" s="48" t="n">
        <f aca="false">IF(S521="m3_año",R521,IF(OR(O521="CG1",O521="CG3",O521="HG2"),T521,R521))</f>
        <v>3302.15783303164</v>
      </c>
      <c r="W521" s="28" t="n">
        <v>365</v>
      </c>
      <c r="X521" s="32" t="s">
        <v>98</v>
      </c>
      <c r="Y521" s="28"/>
      <c r="Z521" s="28" t="n">
        <v>2920</v>
      </c>
      <c r="AA521" s="32" t="s">
        <v>628</v>
      </c>
      <c r="AB521" s="32"/>
      <c r="AC521" s="33" t="s">
        <v>72</v>
      </c>
      <c r="AD521" s="33" t="n">
        <f aca="false">VLOOKUP($O521,Parámetros!$B$4:$H$25,3,0)</f>
        <v>196.356974196937</v>
      </c>
      <c r="AE521" s="33" t="n">
        <f aca="false">VLOOKUP($O521,Parámetros!$B$4:$H$25,4,0)</f>
        <v>1220.72799074218</v>
      </c>
      <c r="AF521" s="33" t="n">
        <f aca="false">VLOOKUP($O521,Parámetros!$B$4:$H$25,5,0)</f>
        <v>69.6558973259153</v>
      </c>
      <c r="AG521" s="33" t="n">
        <f aca="false">VLOOKUP($O521,Parámetros!$B$4:$H$25,6,0)</f>
        <v>640</v>
      </c>
      <c r="AH521" s="33" t="n">
        <f aca="false">VLOOKUP($O521,Parámetros!$B$4:$H$25,7,0)</f>
        <v>1920000</v>
      </c>
      <c r="AI521" s="51" t="n">
        <v>3246.25</v>
      </c>
      <c r="AJ521" s="52" t="n">
        <v>8.8E-008</v>
      </c>
      <c r="AK521" s="34" t="n">
        <f aca="false">AD521*V521/1000000000</f>
        <v>0.000648401720414807</v>
      </c>
      <c r="AL521" s="34" t="n">
        <f aca="false">AE521*V521/1000000000</f>
        <v>0.00403103649663027</v>
      </c>
      <c r="AM521" s="34" t="n">
        <f aca="false">AF521*V521/1000000000</f>
        <v>0.000230014766971619</v>
      </c>
      <c r="AN521" s="34" t="n">
        <f aca="false">AG521*V521/1000000000</f>
        <v>0.00211338101314025</v>
      </c>
      <c r="AO521" s="34" t="n">
        <f aca="false">AH521*V521/1000000000</f>
        <v>6.34014303942075</v>
      </c>
      <c r="AP521" s="35" t="n">
        <f aca="false">AJ521*AI521*EXP(P521*4)</f>
        <v>0.000290589889306785</v>
      </c>
      <c r="AQ521" s="36" t="n">
        <f aca="false">AK521/W521</f>
        <v>1.77644306962961E-006</v>
      </c>
      <c r="AR521" s="37" t="n">
        <f aca="false">AL521/W521</f>
        <v>1.10439356072062E-005</v>
      </c>
      <c r="AS521" s="37" t="n">
        <f aca="false">AM521/W521</f>
        <v>6.3017744375786E-007</v>
      </c>
      <c r="AT521" s="37" t="n">
        <f aca="false">AN521/W521</f>
        <v>5.79008496750753E-006</v>
      </c>
      <c r="AU521" s="37" t="n">
        <f aca="false">AO521/W521</f>
        <v>0.0173702549025226</v>
      </c>
      <c r="AV521" s="49" t="n">
        <f aca="false">AP521/W521</f>
        <v>7.96136683032287E-007</v>
      </c>
      <c r="AW521" s="39" t="n">
        <f aca="false">AK521*1000000</f>
        <v>648.401720414807</v>
      </c>
      <c r="AX521" s="40" t="n">
        <f aca="false">AL521*1000000</f>
        <v>4031.03649663027</v>
      </c>
      <c r="AY521" s="40" t="n">
        <f aca="false">AM521*1000000</f>
        <v>230.014766971619</v>
      </c>
      <c r="AZ521" s="40" t="n">
        <f aca="false">AN521*1000000</f>
        <v>2113.38101314025</v>
      </c>
      <c r="BA521" s="40" t="n">
        <f aca="false">AO521*1000000</f>
        <v>6340143.03942075</v>
      </c>
      <c r="BB521" s="41" t="n">
        <f aca="false">AP521*1000000</f>
        <v>290.589889306785</v>
      </c>
      <c r="BC521" s="39" t="n">
        <f aca="false">AQ521*1000000</f>
        <v>1.77644306962961</v>
      </c>
      <c r="BD521" s="40" t="n">
        <f aca="false">AR521*1000000</f>
        <v>11.0439356072062</v>
      </c>
      <c r="BE521" s="40" t="n">
        <f aca="false">AS521*1000000</f>
        <v>0.63017744375786</v>
      </c>
      <c r="BF521" s="40" t="n">
        <f aca="false">AT521*1000000</f>
        <v>5.79008496750753</v>
      </c>
      <c r="BG521" s="40" t="n">
        <f aca="false">AU521*1000000</f>
        <v>17370.2549025226</v>
      </c>
      <c r="BH521" s="41" t="n">
        <f aca="false">AV521*1000000</f>
        <v>0.796136683032287</v>
      </c>
      <c r="BI521" s="0" t="n">
        <v>0.1</v>
      </c>
      <c r="BJ521" s="0" t="n">
        <f aca="false">R521*BI521</f>
        <v>330.215783303164</v>
      </c>
      <c r="BK521" s="0" t="n">
        <v>0.1</v>
      </c>
      <c r="BL521" s="0" t="n">
        <f aca="false">AI521*BK521</f>
        <v>324.625</v>
      </c>
      <c r="BM521" s="45" t="n">
        <v>187.562005220738</v>
      </c>
      <c r="BN521" s="45" t="n">
        <v>1012.03746873145</v>
      </c>
      <c r="BO521" s="45" t="n">
        <v>69.5558973259153</v>
      </c>
      <c r="BP521" s="45" t="n">
        <v>256</v>
      </c>
      <c r="BQ521" s="45" t="n">
        <v>384000</v>
      </c>
      <c r="BR521" s="0" t="n">
        <f aca="false">AJ521*0.1</f>
        <v>8.8E-009</v>
      </c>
      <c r="BS521" s="0" t="n">
        <f aca="false">((((BJ521/R521)^2)+((BM521/AD521)^2))^(1/2))*AK521</f>
        <v>0.000622744125464743</v>
      </c>
      <c r="BT521" s="0" t="n">
        <f aca="false">((((BJ521/R521)^2)+((BN521/AE521)^2))^(1/2))*AL521</f>
        <v>0.00336613101172619</v>
      </c>
      <c r="BU521" s="0" t="n">
        <f aca="false">((((BJ521/R521)^2)+((BO521/AF521)^2))^(1/2))*AM521</f>
        <v>0.000230833405261951</v>
      </c>
      <c r="BV521" s="0" t="n">
        <f aca="false">((((BJ521/R521)^2)+((BP521/AG521)^2))^(1/2))*AN521</f>
        <v>0.000871369314435211</v>
      </c>
      <c r="BW521" s="0" t="n">
        <f aca="false">((((BJ521/R521)^2)+((BQ521/AH521)^2))^(1/2))*AO521</f>
        <v>1.41769908232169</v>
      </c>
      <c r="BX521" s="46" t="n">
        <f aca="false">((((BL521/AI521)^2)+((BR521/AJ521)^2))^(1/2))*AP521</f>
        <v>4.10956162546151E-005</v>
      </c>
    </row>
    <row r="522" customFormat="false" ht="14" hidden="false" customHeight="false" outlineLevel="0" collapsed="false">
      <c r="A522" s="24" t="n">
        <v>4.6656785641542</v>
      </c>
      <c r="B522" s="24" t="n">
        <v>-74.0645000223271</v>
      </c>
      <c r="C522" s="47" t="n">
        <v>33</v>
      </c>
      <c r="D522" s="47" t="n">
        <v>31</v>
      </c>
      <c r="E522" s="47" t="n">
        <v>2400</v>
      </c>
      <c r="F522" s="27" t="s">
        <v>1441</v>
      </c>
      <c r="G522" s="28" t="s">
        <v>1442</v>
      </c>
      <c r="H522" s="27" t="s">
        <v>1443</v>
      </c>
      <c r="I522" s="28" t="s">
        <v>1414</v>
      </c>
      <c r="J522" s="28" t="s">
        <v>65</v>
      </c>
      <c r="K522" s="28" t="n">
        <v>30</v>
      </c>
      <c r="L522" s="28"/>
      <c r="M522" s="28" t="n">
        <v>1978</v>
      </c>
      <c r="N522" s="29" t="s">
        <v>124</v>
      </c>
      <c r="O522" s="29" t="s">
        <v>125</v>
      </c>
      <c r="P522" s="56" t="n">
        <v>0.00426891489573758</v>
      </c>
      <c r="Q522" s="31" t="n">
        <v>43.2</v>
      </c>
      <c r="R522" s="31" t="n">
        <v>43.9440025835863</v>
      </c>
      <c r="S522" s="4" t="s">
        <v>69</v>
      </c>
      <c r="T522" s="4"/>
      <c r="U522" s="4"/>
      <c r="V522" s="48" t="n">
        <f aca="false">IF(S522="m3_año",R522,IF(OR(O522="CG1",O522="CG3",O522="HG2"),T522,R522))</f>
        <v>43.9440025835863</v>
      </c>
      <c r="W522" s="28" t="n">
        <v>365</v>
      </c>
      <c r="X522" s="32"/>
      <c r="Y522" s="28"/>
      <c r="Z522" s="28" t="n">
        <v>8760</v>
      </c>
      <c r="AA522" s="32" t="s">
        <v>1444</v>
      </c>
      <c r="AB522" s="32"/>
      <c r="AC522" s="33" t="s">
        <v>72</v>
      </c>
      <c r="AD522" s="33" t="n">
        <f aca="false">VLOOKUP($O522,Parámetros!$B$4:$H$25,3,0)</f>
        <v>840000</v>
      </c>
      <c r="AE522" s="33" t="n">
        <f aca="false">VLOOKUP($O522,Parámetros!$B$4:$H$25,4,0)</f>
        <v>2400000</v>
      </c>
      <c r="AF522" s="33" t="n">
        <f aca="false">VLOOKUP($O522,Parámetros!$B$4:$H$25,5,0)</f>
        <v>1800000</v>
      </c>
      <c r="AG522" s="33" t="n">
        <f aca="false">VLOOKUP($O522,Parámetros!$B$4:$H$25,6,0)</f>
        <v>600000</v>
      </c>
      <c r="AH522" s="33" t="n">
        <f aca="false">VLOOKUP($O522,Parámetros!$B$4:$H$25,7,0)</f>
        <v>2676000000</v>
      </c>
      <c r="AI522" s="51" t="n">
        <v>43.2</v>
      </c>
      <c r="AJ522" s="2" t="n">
        <v>0.0912</v>
      </c>
      <c r="AK522" s="34" t="n">
        <f aca="false">AD522*V522/1000000000</f>
        <v>0.0369129621702125</v>
      </c>
      <c r="AL522" s="34" t="n">
        <f aca="false">AE522*V522/1000000000</f>
        <v>0.105465606200607</v>
      </c>
      <c r="AM522" s="34" t="n">
        <f aca="false">AF522*V522/1000000000</f>
        <v>0.0790992046504553</v>
      </c>
      <c r="AN522" s="34" t="n">
        <f aca="false">AG522*V522/1000000000</f>
        <v>0.0263664015501518</v>
      </c>
      <c r="AO522" s="34" t="n">
        <f aca="false">AH522*V522/1000000000</f>
        <v>117.594150913677</v>
      </c>
      <c r="AP522" s="35" t="n">
        <f aca="false">AJ522*AI522*EXP(P522*4)</f>
        <v>4.00769303562307</v>
      </c>
      <c r="AQ522" s="36" t="n">
        <f aca="false">AK522/W522</f>
        <v>0.000101131403206062</v>
      </c>
      <c r="AR522" s="37" t="n">
        <f aca="false">AL522/W522</f>
        <v>0.000288946866303033</v>
      </c>
      <c r="AS522" s="37" t="n">
        <f aca="false">AM522/W522</f>
        <v>0.000216710149727275</v>
      </c>
      <c r="AT522" s="37" t="n">
        <f aca="false">AN522/W522</f>
        <v>7.22367165757583E-005</v>
      </c>
      <c r="AU522" s="37" t="n">
        <f aca="false">AO522/W522</f>
        <v>0.322175755927882</v>
      </c>
      <c r="AV522" s="49" t="n">
        <f aca="false">AP522/W522</f>
        <v>0.0109799809195153</v>
      </c>
      <c r="AW522" s="39" t="n">
        <f aca="false">AK522*1000000</f>
        <v>36912.9621702125</v>
      </c>
      <c r="AX522" s="40" t="n">
        <f aca="false">AL522*1000000</f>
        <v>105465.606200607</v>
      </c>
      <c r="AY522" s="40" t="n">
        <f aca="false">AM522*1000000</f>
        <v>79099.2046504553</v>
      </c>
      <c r="AZ522" s="40" t="n">
        <f aca="false">AN522*1000000</f>
        <v>26366.4015501518</v>
      </c>
      <c r="BA522" s="40" t="n">
        <f aca="false">AO522*1000000</f>
        <v>117594150.913677</v>
      </c>
      <c r="BB522" s="41" t="n">
        <f aca="false">AP522*1000000</f>
        <v>4007693.03562307</v>
      </c>
      <c r="BC522" s="39" t="n">
        <f aca="false">AQ522*1000000</f>
        <v>101.131403206062</v>
      </c>
      <c r="BD522" s="40" t="n">
        <f aca="false">AR522*1000000</f>
        <v>288.946866303033</v>
      </c>
      <c r="BE522" s="40" t="n">
        <f aca="false">AS522*1000000</f>
        <v>216.710149727275</v>
      </c>
      <c r="BF522" s="40" t="n">
        <f aca="false">AT522*1000000</f>
        <v>72.2367165757583</v>
      </c>
      <c r="BG522" s="40" t="n">
        <f aca="false">AU522*1000000</f>
        <v>322175.755927882</v>
      </c>
      <c r="BH522" s="41" t="n">
        <f aca="false">AV522*1000000</f>
        <v>10979.9809195153</v>
      </c>
      <c r="BI522" s="0" t="n">
        <v>0.1</v>
      </c>
      <c r="BJ522" s="0" t="n">
        <f aca="false">R522*BI522</f>
        <v>4.39440025835863</v>
      </c>
      <c r="BK522" s="0" t="n">
        <v>0.1</v>
      </c>
      <c r="BL522" s="0" t="n">
        <f aca="false">AI522*BK522</f>
        <v>4.32</v>
      </c>
      <c r="BM522" s="45" t="n">
        <v>336000</v>
      </c>
      <c r="BN522" s="45" t="n">
        <v>480000</v>
      </c>
      <c r="BO522" s="45" t="n">
        <v>360000</v>
      </c>
      <c r="BP522" s="45" t="n">
        <v>120000</v>
      </c>
      <c r="BQ522" s="45" t="n">
        <v>1070400000</v>
      </c>
      <c r="BR522" s="0" t="n">
        <f aca="false">AJ522*0.1</f>
        <v>0.00912</v>
      </c>
      <c r="BS522" s="0" t="n">
        <f aca="false">((((BJ522/R522)^2)+((BM522/AD522)^2))^(1/2))*AK522</f>
        <v>0.0152196041982215</v>
      </c>
      <c r="BT522" s="0" t="n">
        <f aca="false">((((BJ522/R522)^2)+((BN522/AE522)^2))^(1/2))*AL522</f>
        <v>0.0235828264752781</v>
      </c>
      <c r="BU522" s="0" t="n">
        <f aca="false">((((BJ522/R522)^2)+((BO522/AF522)^2))^(1/2))*AM522</f>
        <v>0.0176871198564586</v>
      </c>
      <c r="BV522" s="0" t="n">
        <f aca="false">((((BJ522/R522)^2)+((BP522/AG522)^2))^(1/2))*AN522</f>
        <v>0.00589570661881952</v>
      </c>
      <c r="BW522" s="0" t="n">
        <f aca="false">((((BJ522/R522)^2)+((BQ522/AH522)^2))^(1/2))*AO522</f>
        <v>48.4853105171914</v>
      </c>
      <c r="BX522" s="46" t="n">
        <f aca="false">((((BL522/AI522)^2)+((BR522/AJ522)^2))^(1/2))*AP522</f>
        <v>0.566773384480635</v>
      </c>
    </row>
    <row r="523" customFormat="false" ht="15" hidden="false" customHeight="true" outlineLevel="0" collapsed="false">
      <c r="A523" s="24" t="n">
        <v>4.66895478603407</v>
      </c>
      <c r="B523" s="24" t="n">
        <v>-74.0568999936913</v>
      </c>
      <c r="C523" s="47" t="n">
        <v>34</v>
      </c>
      <c r="D523" s="47" t="n">
        <v>32</v>
      </c>
      <c r="E523" s="47" t="n">
        <v>2414</v>
      </c>
      <c r="F523" s="27" t="s">
        <v>1445</v>
      </c>
      <c r="G523" s="28" t="s">
        <v>837</v>
      </c>
      <c r="H523" s="27" t="s">
        <v>1446</v>
      </c>
      <c r="I523" s="28" t="s">
        <v>1447</v>
      </c>
      <c r="J523" s="28" t="s">
        <v>65</v>
      </c>
      <c r="K523" s="28" t="n">
        <v>100</v>
      </c>
      <c r="L523" s="28"/>
      <c r="M523" s="28" t="n">
        <v>1997</v>
      </c>
      <c r="N523" s="29" t="s">
        <v>67</v>
      </c>
      <c r="O523" s="29" t="s">
        <v>68</v>
      </c>
      <c r="P523" s="56" t="n">
        <v>0.00426891489573758</v>
      </c>
      <c r="Q523" s="31" t="n">
        <v>52000</v>
      </c>
      <c r="R523" s="31" t="n">
        <v>52895.558665428</v>
      </c>
      <c r="S523" s="29" t="s">
        <v>69</v>
      </c>
      <c r="T523" s="29"/>
      <c r="U523" s="29"/>
      <c r="V523" s="48" t="n">
        <f aca="false">IF(S523="m3_año",R523,IF(OR(O523="CG1",O523="CG3",O523="HG2"),T523,R523))</f>
        <v>52895.558665428</v>
      </c>
      <c r="W523" s="28" t="n">
        <v>365</v>
      </c>
      <c r="X523" s="32"/>
      <c r="Y523" s="28"/>
      <c r="Z523" s="28" t="n">
        <v>8760</v>
      </c>
      <c r="AA523" s="32" t="s">
        <v>1448</v>
      </c>
      <c r="AB523" s="32"/>
      <c r="AC523" s="33" t="s">
        <v>72</v>
      </c>
      <c r="AD523" s="33" t="n">
        <f aca="false">VLOOKUP($O523,Parámetros!$B$4:$H$25,3,0)</f>
        <v>46.3856216091623</v>
      </c>
      <c r="AE523" s="33" t="n">
        <f aca="false">VLOOKUP($O523,Parámetros!$B$4:$H$25,4,0)</f>
        <v>1074.85364414012</v>
      </c>
      <c r="AF523" s="33" t="n">
        <f aca="false">VLOOKUP($O523,Parámetros!$B$4:$H$25,5,0)</f>
        <v>5.41099102083891</v>
      </c>
      <c r="AG523" s="33" t="n">
        <f aca="false">VLOOKUP($O523,Parámetros!$B$4:$H$25,6,0)</f>
        <v>1344</v>
      </c>
      <c r="AH523" s="33" t="n">
        <f aca="false">VLOOKUP($O523,Parámetros!$B$4:$H$25,7,0)</f>
        <v>1920000</v>
      </c>
      <c r="AI523" s="51" t="n">
        <v>52000</v>
      </c>
      <c r="AJ523" s="52" t="n">
        <v>8.8E-008</v>
      </c>
      <c r="AK523" s="34" t="n">
        <f aca="false">AD523*V523/1000000000</f>
        <v>0.00245359336905979</v>
      </c>
      <c r="AL523" s="34" t="n">
        <f aca="false">AE523*V523/1000000000</f>
        <v>0.0568549839903628</v>
      </c>
      <c r="AM523" s="34" t="n">
        <f aca="false">AF523*V523/1000000000</f>
        <v>0.000286217392980889</v>
      </c>
      <c r="AN523" s="34" t="n">
        <f aca="false">AG523*V523/1000000000</f>
        <v>0.0710916308463352</v>
      </c>
      <c r="AO523" s="34" t="n">
        <f aca="false">AH523*V523/1000000000</f>
        <v>101.559472637622</v>
      </c>
      <c r="AP523" s="35" t="n">
        <f aca="false">AJ523*AI523*EXP(P523*4)</f>
        <v>0.00465480916255766</v>
      </c>
      <c r="AQ523" s="36" t="n">
        <f aca="false">AK523/W523</f>
        <v>6.72217361386244E-006</v>
      </c>
      <c r="AR523" s="37" t="n">
        <f aca="false">AL523/W523</f>
        <v>0.000155767079425651</v>
      </c>
      <c r="AS523" s="37" t="n">
        <f aca="false">AM523/W523</f>
        <v>7.84157241043531E-007</v>
      </c>
      <c r="AT523" s="37" t="n">
        <f aca="false">AN523/W523</f>
        <v>0.000194771591359823</v>
      </c>
      <c r="AU523" s="37" t="n">
        <f aca="false">AO523/W523</f>
        <v>0.278245130514032</v>
      </c>
      <c r="AV523" s="49" t="n">
        <f aca="false">AP523/W523</f>
        <v>1.27529018152265E-005</v>
      </c>
      <c r="AW523" s="39" t="n">
        <f aca="false">AK523*1000000</f>
        <v>2453.59336905979</v>
      </c>
      <c r="AX523" s="40" t="n">
        <f aca="false">AL523*1000000</f>
        <v>56854.9839903628</v>
      </c>
      <c r="AY523" s="40" t="n">
        <f aca="false">AM523*1000000</f>
        <v>286.217392980889</v>
      </c>
      <c r="AZ523" s="40" t="n">
        <f aca="false">AN523*1000000</f>
        <v>71091.6308463352</v>
      </c>
      <c r="BA523" s="40" t="n">
        <f aca="false">AO523*1000000</f>
        <v>101559472.637622</v>
      </c>
      <c r="BB523" s="41" t="n">
        <f aca="false">AP523*1000000</f>
        <v>4654.80916255766</v>
      </c>
      <c r="BC523" s="39" t="n">
        <f aca="false">AQ523*1000000</f>
        <v>6.72217361386244</v>
      </c>
      <c r="BD523" s="40" t="n">
        <f aca="false">AR523*1000000</f>
        <v>155.767079425651</v>
      </c>
      <c r="BE523" s="40" t="n">
        <f aca="false">AS523*1000000</f>
        <v>0.784157241043531</v>
      </c>
      <c r="BF523" s="40" t="n">
        <f aca="false">AT523*1000000</f>
        <v>194.771591359823</v>
      </c>
      <c r="BG523" s="40" t="n">
        <f aca="false">AU523*1000000</f>
        <v>278245.130514032</v>
      </c>
      <c r="BH523" s="41" t="n">
        <f aca="false">AV523*1000000</f>
        <v>12.7529018152265</v>
      </c>
      <c r="BI523" s="0" t="n">
        <v>0.1</v>
      </c>
      <c r="BJ523" s="0" t="n">
        <f aca="false">R523*BI523</f>
        <v>5289.5558665428</v>
      </c>
      <c r="BK523" s="0" t="n">
        <v>0.1</v>
      </c>
      <c r="BL523" s="0" t="n">
        <f aca="false">AI523*BK523</f>
        <v>5200</v>
      </c>
      <c r="BM523" s="45" t="n">
        <v>17.6498016718255</v>
      </c>
      <c r="BN523" s="45" t="n">
        <v>910.91550745518</v>
      </c>
      <c r="BO523" s="45" t="n">
        <v>5.31099102083891</v>
      </c>
      <c r="BP523" s="45" t="n">
        <v>537.6</v>
      </c>
      <c r="BQ523" s="45" t="n">
        <v>384000</v>
      </c>
      <c r="BR523" s="0" t="n">
        <f aca="false">AJ523*0.1</f>
        <v>8.8E-009</v>
      </c>
      <c r="BS523" s="0" t="n">
        <f aca="false">((((BJ523/R523)^2)+((BM523/AD523)^2))^(1/2))*AK523</f>
        <v>0.000965299393477281</v>
      </c>
      <c r="BT523" s="0" t="n">
        <f aca="false">((((BJ523/R523)^2)+((BN523/AE523)^2))^(1/2))*AL523</f>
        <v>0.0485176612143389</v>
      </c>
      <c r="BU523" s="0" t="n">
        <f aca="false">((((BJ523/R523)^2)+((BO523/AF523)^2))^(1/2))*AM523</f>
        <v>0.000282382105711733</v>
      </c>
      <c r="BV523" s="0" t="n">
        <f aca="false">((((BJ523/R523)^2)+((BP523/AG523)^2))^(1/2))*AN523</f>
        <v>0.0293118303076859</v>
      </c>
      <c r="BW523" s="0" t="n">
        <f aca="false">((((BJ523/R523)^2)+((BQ523/AH523)^2))^(1/2))*AO523</f>
        <v>22.7093884576752</v>
      </c>
      <c r="BX523" s="46" t="n">
        <f aca="false">((((BL523/AI523)^2)+((BR523/AJ523)^2))^(1/2))*AP523</f>
        <v>0.000658289424794759</v>
      </c>
    </row>
    <row r="524" customFormat="false" ht="15" hidden="false" customHeight="true" outlineLevel="0" collapsed="false">
      <c r="A524" s="24" t="n">
        <v>4.66895478603407</v>
      </c>
      <c r="B524" s="24" t="n">
        <v>-74.0568999936913</v>
      </c>
      <c r="C524" s="47" t="n">
        <v>34</v>
      </c>
      <c r="D524" s="47" t="n">
        <v>32</v>
      </c>
      <c r="E524" s="47" t="n">
        <v>2414</v>
      </c>
      <c r="F524" s="27" t="s">
        <v>1449</v>
      </c>
      <c r="G524" s="28" t="s">
        <v>837</v>
      </c>
      <c r="H524" s="27" t="s">
        <v>1446</v>
      </c>
      <c r="I524" s="28" t="s">
        <v>1447</v>
      </c>
      <c r="J524" s="28" t="s">
        <v>65</v>
      </c>
      <c r="K524" s="28" t="n">
        <v>100</v>
      </c>
      <c r="L524" s="28"/>
      <c r="M524" s="28" t="n">
        <v>1997</v>
      </c>
      <c r="N524" s="29" t="s">
        <v>67</v>
      </c>
      <c r="O524" s="29" t="s">
        <v>68</v>
      </c>
      <c r="P524" s="56" t="n">
        <v>0.00426891489573758</v>
      </c>
      <c r="Q524" s="31" t="n">
        <v>52000</v>
      </c>
      <c r="R524" s="31" t="n">
        <v>52895.558665428</v>
      </c>
      <c r="S524" s="29" t="s">
        <v>69</v>
      </c>
      <c r="T524" s="29"/>
      <c r="U524" s="29"/>
      <c r="V524" s="48" t="n">
        <f aca="false">IF(S524="m3_año",R524,IF(OR(O524="CG1",O524="CG3",O524="HG2"),T524,R524))</f>
        <v>52895.558665428</v>
      </c>
      <c r="W524" s="28" t="n">
        <v>365</v>
      </c>
      <c r="X524" s="32"/>
      <c r="Y524" s="28"/>
      <c r="Z524" s="28" t="n">
        <v>8760</v>
      </c>
      <c r="AA524" s="32" t="s">
        <v>1448</v>
      </c>
      <c r="AB524" s="32"/>
      <c r="AC524" s="33" t="s">
        <v>72</v>
      </c>
      <c r="AD524" s="33" t="n">
        <f aca="false">VLOOKUP($O524,Parámetros!$B$4:$H$25,3,0)</f>
        <v>46.3856216091623</v>
      </c>
      <c r="AE524" s="33" t="n">
        <f aca="false">VLOOKUP($O524,Parámetros!$B$4:$H$25,4,0)</f>
        <v>1074.85364414012</v>
      </c>
      <c r="AF524" s="33" t="n">
        <f aca="false">VLOOKUP($O524,Parámetros!$B$4:$H$25,5,0)</f>
        <v>5.41099102083891</v>
      </c>
      <c r="AG524" s="33" t="n">
        <f aca="false">VLOOKUP($O524,Parámetros!$B$4:$H$25,6,0)</f>
        <v>1344</v>
      </c>
      <c r="AH524" s="33" t="n">
        <f aca="false">VLOOKUP($O524,Parámetros!$B$4:$H$25,7,0)</f>
        <v>1920000</v>
      </c>
      <c r="AI524" s="51" t="n">
        <v>52000</v>
      </c>
      <c r="AJ524" s="52" t="n">
        <v>8.8E-008</v>
      </c>
      <c r="AK524" s="34" t="n">
        <f aca="false">AD524*V524/1000000000</f>
        <v>0.00245359336905979</v>
      </c>
      <c r="AL524" s="34" t="n">
        <f aca="false">AE524*V524/1000000000</f>
        <v>0.0568549839903628</v>
      </c>
      <c r="AM524" s="34" t="n">
        <f aca="false">AF524*V524/1000000000</f>
        <v>0.000286217392980889</v>
      </c>
      <c r="AN524" s="34" t="n">
        <f aca="false">AG524*V524/1000000000</f>
        <v>0.0710916308463352</v>
      </c>
      <c r="AO524" s="34" t="n">
        <f aca="false">AH524*V524/1000000000</f>
        <v>101.559472637622</v>
      </c>
      <c r="AP524" s="35" t="n">
        <f aca="false">AJ524*AI524*EXP(P524*4)</f>
        <v>0.00465480916255766</v>
      </c>
      <c r="AQ524" s="36" t="n">
        <f aca="false">AK524/W524</f>
        <v>6.72217361386244E-006</v>
      </c>
      <c r="AR524" s="37" t="n">
        <f aca="false">AL524/W524</f>
        <v>0.000155767079425651</v>
      </c>
      <c r="AS524" s="37" t="n">
        <f aca="false">AM524/W524</f>
        <v>7.84157241043531E-007</v>
      </c>
      <c r="AT524" s="37" t="n">
        <f aca="false">AN524/W524</f>
        <v>0.000194771591359823</v>
      </c>
      <c r="AU524" s="37" t="n">
        <f aca="false">AO524/W524</f>
        <v>0.278245130514032</v>
      </c>
      <c r="AV524" s="49" t="n">
        <f aca="false">AP524/W524</f>
        <v>1.27529018152265E-005</v>
      </c>
      <c r="AW524" s="39" t="n">
        <f aca="false">AK524*1000000</f>
        <v>2453.59336905979</v>
      </c>
      <c r="AX524" s="40" t="n">
        <f aca="false">AL524*1000000</f>
        <v>56854.9839903628</v>
      </c>
      <c r="AY524" s="40" t="n">
        <f aca="false">AM524*1000000</f>
        <v>286.217392980889</v>
      </c>
      <c r="AZ524" s="40" t="n">
        <f aca="false">AN524*1000000</f>
        <v>71091.6308463352</v>
      </c>
      <c r="BA524" s="40" t="n">
        <f aca="false">AO524*1000000</f>
        <v>101559472.637622</v>
      </c>
      <c r="BB524" s="41" t="n">
        <f aca="false">AP524*1000000</f>
        <v>4654.80916255766</v>
      </c>
      <c r="BC524" s="39" t="n">
        <f aca="false">AQ524*1000000</f>
        <v>6.72217361386244</v>
      </c>
      <c r="BD524" s="40" t="n">
        <f aca="false">AR524*1000000</f>
        <v>155.767079425651</v>
      </c>
      <c r="BE524" s="40" t="n">
        <f aca="false">AS524*1000000</f>
        <v>0.784157241043531</v>
      </c>
      <c r="BF524" s="40" t="n">
        <f aca="false">AT524*1000000</f>
        <v>194.771591359823</v>
      </c>
      <c r="BG524" s="40" t="n">
        <f aca="false">AU524*1000000</f>
        <v>278245.130514032</v>
      </c>
      <c r="BH524" s="41" t="n">
        <f aca="false">AV524*1000000</f>
        <v>12.7529018152265</v>
      </c>
      <c r="BI524" s="0" t="n">
        <v>0.1</v>
      </c>
      <c r="BJ524" s="0" t="n">
        <f aca="false">R524*BI524</f>
        <v>5289.5558665428</v>
      </c>
      <c r="BK524" s="0" t="n">
        <v>0.1</v>
      </c>
      <c r="BL524" s="0" t="n">
        <f aca="false">AI524*BK524</f>
        <v>5200</v>
      </c>
      <c r="BM524" s="45" t="n">
        <v>17.6498016718255</v>
      </c>
      <c r="BN524" s="45" t="n">
        <v>910.91550745518</v>
      </c>
      <c r="BO524" s="45" t="n">
        <v>5.31099102083891</v>
      </c>
      <c r="BP524" s="45" t="n">
        <v>537.6</v>
      </c>
      <c r="BQ524" s="45" t="n">
        <v>384000</v>
      </c>
      <c r="BR524" s="0" t="n">
        <f aca="false">AJ524*0.1</f>
        <v>8.8E-009</v>
      </c>
      <c r="BS524" s="0" t="n">
        <f aca="false">((((BJ524/R524)^2)+((BM524/AD524)^2))^(1/2))*AK524</f>
        <v>0.000965299393477281</v>
      </c>
      <c r="BT524" s="0" t="n">
        <f aca="false">((((BJ524/R524)^2)+((BN524/AE524)^2))^(1/2))*AL524</f>
        <v>0.0485176612143389</v>
      </c>
      <c r="BU524" s="0" t="n">
        <f aca="false">((((BJ524/R524)^2)+((BO524/AF524)^2))^(1/2))*AM524</f>
        <v>0.000282382105711733</v>
      </c>
      <c r="BV524" s="0" t="n">
        <f aca="false">((((BJ524/R524)^2)+((BP524/AG524)^2))^(1/2))*AN524</f>
        <v>0.0293118303076859</v>
      </c>
      <c r="BW524" s="0" t="n">
        <f aca="false">((((BJ524/R524)^2)+((BQ524/AH524)^2))^(1/2))*AO524</f>
        <v>22.7093884576752</v>
      </c>
      <c r="BX524" s="46" t="n">
        <f aca="false">((((BL524/AI524)^2)+((BR524/AJ524)^2))^(1/2))*AP524</f>
        <v>0.000658289424794759</v>
      </c>
    </row>
    <row r="525" customFormat="false" ht="15" hidden="false" customHeight="true" outlineLevel="0" collapsed="false">
      <c r="A525" s="24" t="n">
        <v>4.68579822089674</v>
      </c>
      <c r="B525" s="24" t="n">
        <v>-74.0512058178377</v>
      </c>
      <c r="C525" s="47" t="n">
        <v>34</v>
      </c>
      <c r="D525" s="47" t="n">
        <v>33</v>
      </c>
      <c r="E525" s="47" t="n">
        <v>2427</v>
      </c>
      <c r="F525" s="27" t="s">
        <v>1450</v>
      </c>
      <c r="G525" s="28" t="s">
        <v>837</v>
      </c>
      <c r="H525" s="27" t="s">
        <v>1451</v>
      </c>
      <c r="I525" s="28" t="s">
        <v>1447</v>
      </c>
      <c r="J525" s="28" t="s">
        <v>65</v>
      </c>
      <c r="K525" s="28" t="n">
        <v>60</v>
      </c>
      <c r="L525" s="28"/>
      <c r="M525" s="28" t="n">
        <v>1968</v>
      </c>
      <c r="N525" s="29" t="s">
        <v>67</v>
      </c>
      <c r="O525" s="29" t="s">
        <v>68</v>
      </c>
      <c r="P525" s="56" t="n">
        <v>0.00426891489573758</v>
      </c>
      <c r="Q525" s="31" t="n">
        <v>78000</v>
      </c>
      <c r="R525" s="31" t="n">
        <v>79343.3379981419</v>
      </c>
      <c r="S525" s="29" t="s">
        <v>69</v>
      </c>
      <c r="T525" s="29"/>
      <c r="U525" s="29"/>
      <c r="V525" s="48" t="n">
        <f aca="false">IF(S525="m3_año",R525,IF(OR(O525="CG1",O525="CG3",O525="HG2"),T525,R525))</f>
        <v>79343.3379981419</v>
      </c>
      <c r="W525" s="28" t="n">
        <v>365</v>
      </c>
      <c r="X525" s="32"/>
      <c r="Y525" s="28"/>
      <c r="Z525" s="28" t="n">
        <v>8760</v>
      </c>
      <c r="AA525" s="32" t="s">
        <v>1448</v>
      </c>
      <c r="AB525" s="32"/>
      <c r="AC525" s="33" t="s">
        <v>72</v>
      </c>
      <c r="AD525" s="33" t="n">
        <f aca="false">VLOOKUP($O525,Parámetros!$B$4:$H$25,3,0)</f>
        <v>46.3856216091623</v>
      </c>
      <c r="AE525" s="33" t="n">
        <f aca="false">VLOOKUP($O525,Parámetros!$B$4:$H$25,4,0)</f>
        <v>1074.85364414012</v>
      </c>
      <c r="AF525" s="33" t="n">
        <f aca="false">VLOOKUP($O525,Parámetros!$B$4:$H$25,5,0)</f>
        <v>5.41099102083891</v>
      </c>
      <c r="AG525" s="33" t="n">
        <f aca="false">VLOOKUP($O525,Parámetros!$B$4:$H$25,6,0)</f>
        <v>1344</v>
      </c>
      <c r="AH525" s="33" t="n">
        <f aca="false">VLOOKUP($O525,Parámetros!$B$4:$H$25,7,0)</f>
        <v>1920000</v>
      </c>
      <c r="AI525" s="51" t="n">
        <v>78000</v>
      </c>
      <c r="AJ525" s="52" t="n">
        <v>8.8E-008</v>
      </c>
      <c r="AK525" s="34" t="n">
        <f aca="false">AD525*V525/1000000000</f>
        <v>0.00368039005358968</v>
      </c>
      <c r="AL525" s="34" t="n">
        <f aca="false">AE525*V525/1000000000</f>
        <v>0.0852824759855441</v>
      </c>
      <c r="AM525" s="34" t="n">
        <f aca="false">AF525*V525/1000000000</f>
        <v>0.000429326089471333</v>
      </c>
      <c r="AN525" s="34" t="n">
        <f aca="false">AG525*V525/1000000000</f>
        <v>0.106637446269503</v>
      </c>
      <c r="AO525" s="34" t="n">
        <f aca="false">AH525*V525/1000000000</f>
        <v>152.339208956432</v>
      </c>
      <c r="AP525" s="35" t="n">
        <f aca="false">AJ525*AI525*EXP(P525*4)</f>
        <v>0.00698221374383649</v>
      </c>
      <c r="AQ525" s="36" t="n">
        <f aca="false">AK525/W525</f>
        <v>1.00832604207936E-005</v>
      </c>
      <c r="AR525" s="37" t="n">
        <f aca="false">AL525/W525</f>
        <v>0.000233650619138477</v>
      </c>
      <c r="AS525" s="37" t="n">
        <f aca="false">AM525/W525</f>
        <v>1.17623586156529E-006</v>
      </c>
      <c r="AT525" s="37" t="n">
        <f aca="false">AN525/W525</f>
        <v>0.000292157387039733</v>
      </c>
      <c r="AU525" s="37" t="n">
        <f aca="false">AO525/W525</f>
        <v>0.417367695771048</v>
      </c>
      <c r="AV525" s="49" t="n">
        <f aca="false">AP525/W525</f>
        <v>1.91293527228397E-005</v>
      </c>
      <c r="AW525" s="39" t="n">
        <f aca="false">AK525*1000000</f>
        <v>3680.39005358968</v>
      </c>
      <c r="AX525" s="40" t="n">
        <f aca="false">AL525*1000000</f>
        <v>85282.4759855441</v>
      </c>
      <c r="AY525" s="40" t="n">
        <f aca="false">AM525*1000000</f>
        <v>429.326089471333</v>
      </c>
      <c r="AZ525" s="40" t="n">
        <f aca="false">AN525*1000000</f>
        <v>106637.446269503</v>
      </c>
      <c r="BA525" s="40" t="n">
        <f aca="false">AO525*1000000</f>
        <v>152339208.956432</v>
      </c>
      <c r="BB525" s="41" t="n">
        <f aca="false">AP525*1000000</f>
        <v>6982.21374383649</v>
      </c>
      <c r="BC525" s="39" t="n">
        <f aca="false">AQ525*1000000</f>
        <v>10.0832604207936</v>
      </c>
      <c r="BD525" s="40" t="n">
        <f aca="false">AR525*1000000</f>
        <v>233.650619138477</v>
      </c>
      <c r="BE525" s="40" t="n">
        <f aca="false">AS525*1000000</f>
        <v>1.17623586156529</v>
      </c>
      <c r="BF525" s="40" t="n">
        <f aca="false">AT525*1000000</f>
        <v>292.157387039733</v>
      </c>
      <c r="BG525" s="40" t="n">
        <f aca="false">AU525*1000000</f>
        <v>417367.695771048</v>
      </c>
      <c r="BH525" s="41" t="n">
        <f aca="false">AV525*1000000</f>
        <v>19.1293527228397</v>
      </c>
      <c r="BI525" s="0" t="n">
        <v>0.1</v>
      </c>
      <c r="BJ525" s="0" t="n">
        <f aca="false">R525*BI525</f>
        <v>7934.33379981419</v>
      </c>
      <c r="BK525" s="0" t="n">
        <v>0.1</v>
      </c>
      <c r="BL525" s="0" t="n">
        <f aca="false">AI525*BK525</f>
        <v>7800</v>
      </c>
      <c r="BM525" s="45" t="n">
        <v>17.6498016718255</v>
      </c>
      <c r="BN525" s="45" t="n">
        <v>910.91550745518</v>
      </c>
      <c r="BO525" s="45" t="n">
        <v>5.31099102083891</v>
      </c>
      <c r="BP525" s="45" t="n">
        <v>537.6</v>
      </c>
      <c r="BQ525" s="45" t="n">
        <v>384000</v>
      </c>
      <c r="BR525" s="0" t="n">
        <f aca="false">AJ525*0.1</f>
        <v>8.8E-009</v>
      </c>
      <c r="BS525" s="0" t="n">
        <f aca="false">((((BJ525/R525)^2)+((BM525/AD525)^2))^(1/2))*AK525</f>
        <v>0.00144794909021592</v>
      </c>
      <c r="BT525" s="0" t="n">
        <f aca="false">((((BJ525/R525)^2)+((BN525/AE525)^2))^(1/2))*AL525</f>
        <v>0.0727764918215082</v>
      </c>
      <c r="BU525" s="0" t="n">
        <f aca="false">((((BJ525/R525)^2)+((BO525/AF525)^2))^(1/2))*AM525</f>
        <v>0.000423573158567599</v>
      </c>
      <c r="BV525" s="0" t="n">
        <f aca="false">((((BJ525/R525)^2)+((BP525/AG525)^2))^(1/2))*AN525</f>
        <v>0.0439677454615288</v>
      </c>
      <c r="BW525" s="0" t="n">
        <f aca="false">((((BJ525/R525)^2)+((BQ525/AH525)^2))^(1/2))*AO525</f>
        <v>34.0640826865128</v>
      </c>
      <c r="BX525" s="46" t="n">
        <f aca="false">((((BL525/AI525)^2)+((BR525/AJ525)^2))^(1/2))*AP525</f>
        <v>0.000987434137192139</v>
      </c>
    </row>
    <row r="526" customFormat="false" ht="14" hidden="false" customHeight="false" outlineLevel="0" collapsed="false">
      <c r="A526" s="24" t="n">
        <v>4.68579822089674</v>
      </c>
      <c r="B526" s="24" t="n">
        <v>-74.0512058178377</v>
      </c>
      <c r="C526" s="47" t="n">
        <v>34</v>
      </c>
      <c r="D526" s="47" t="n">
        <v>33</v>
      </c>
      <c r="E526" s="47" t="n">
        <v>2427</v>
      </c>
      <c r="F526" s="27" t="s">
        <v>1450</v>
      </c>
      <c r="G526" s="28" t="s">
        <v>837</v>
      </c>
      <c r="H526" s="27" t="s">
        <v>1451</v>
      </c>
      <c r="I526" s="28" t="s">
        <v>1447</v>
      </c>
      <c r="J526" s="28" t="s">
        <v>65</v>
      </c>
      <c r="K526" s="28" t="n">
        <v>60</v>
      </c>
      <c r="L526" s="28"/>
      <c r="M526" s="28" t="n">
        <v>1974</v>
      </c>
      <c r="N526" s="29" t="s">
        <v>124</v>
      </c>
      <c r="O526" s="29" t="s">
        <v>125</v>
      </c>
      <c r="P526" s="56" t="n">
        <v>0.00426891489573758</v>
      </c>
      <c r="Q526" s="31" t="n">
        <v>50</v>
      </c>
      <c r="R526" s="31" t="n">
        <v>50.861114101373</v>
      </c>
      <c r="S526" s="4" t="s">
        <v>69</v>
      </c>
      <c r="T526" s="4"/>
      <c r="U526" s="4"/>
      <c r="V526" s="48" t="n">
        <f aca="false">IF(S526="m3_año",R526,IF(OR(O526="CG1",O526="CG3",O526="HG2"),T526,R526))</f>
        <v>50.861114101373</v>
      </c>
      <c r="W526" s="28" t="n">
        <v>365</v>
      </c>
      <c r="X526" s="32"/>
      <c r="Y526" s="28"/>
      <c r="Z526" s="28" t="n">
        <v>0</v>
      </c>
      <c r="AA526" s="32" t="s">
        <v>1452</v>
      </c>
      <c r="AB526" s="32"/>
      <c r="AC526" s="33" t="s">
        <v>72</v>
      </c>
      <c r="AD526" s="33" t="n">
        <f aca="false">VLOOKUP($O526,Parámetros!$B$4:$H$25,3,0)</f>
        <v>840000</v>
      </c>
      <c r="AE526" s="33" t="n">
        <f aca="false">VLOOKUP($O526,Parámetros!$B$4:$H$25,4,0)</f>
        <v>2400000</v>
      </c>
      <c r="AF526" s="33" t="n">
        <f aca="false">VLOOKUP($O526,Parámetros!$B$4:$H$25,5,0)</f>
        <v>1800000</v>
      </c>
      <c r="AG526" s="33" t="n">
        <f aca="false">VLOOKUP($O526,Parámetros!$B$4:$H$25,6,0)</f>
        <v>600000</v>
      </c>
      <c r="AH526" s="33" t="n">
        <f aca="false">VLOOKUP($O526,Parámetros!$B$4:$H$25,7,0)</f>
        <v>2676000000</v>
      </c>
      <c r="AI526" s="51" t="n">
        <v>50</v>
      </c>
      <c r="AJ526" s="2" t="n">
        <v>0.0912</v>
      </c>
      <c r="AK526" s="34" t="n">
        <f aca="false">AD526*V526/1000000000</f>
        <v>0.0427233358451533</v>
      </c>
      <c r="AL526" s="34" t="n">
        <f aca="false">AE526*V526/1000000000</f>
        <v>0.122066673843295</v>
      </c>
      <c r="AM526" s="34" t="n">
        <f aca="false">AF526*V526/1000000000</f>
        <v>0.0915500053824714</v>
      </c>
      <c r="AN526" s="34" t="n">
        <f aca="false">AG526*V526/1000000000</f>
        <v>0.0305166684608238</v>
      </c>
      <c r="AO526" s="34" t="n">
        <f aca="false">AH526*V526/1000000000</f>
        <v>136.104341335274</v>
      </c>
      <c r="AP526" s="35" t="n">
        <f aca="false">AJ526*AI526*EXP(P526*4)</f>
        <v>4.63853360604522</v>
      </c>
      <c r="AQ526" s="36" t="n">
        <f aca="false">AK526/W526</f>
        <v>0.000117050235192201</v>
      </c>
      <c r="AR526" s="37" t="n">
        <f aca="false">AL526/W526</f>
        <v>0.000334429243406288</v>
      </c>
      <c r="AS526" s="37" t="n">
        <f aca="false">AM526/W526</f>
        <v>0.000250821932554716</v>
      </c>
      <c r="AT526" s="37" t="n">
        <f aca="false">AN526/W526</f>
        <v>8.36073108515721E-005</v>
      </c>
      <c r="AU526" s="37" t="n">
        <f aca="false">AO526/W526</f>
        <v>0.372888606398011</v>
      </c>
      <c r="AV526" s="49" t="n">
        <f aca="false">AP526/W526</f>
        <v>0.012708311249439</v>
      </c>
      <c r="AW526" s="39" t="n">
        <f aca="false">AK526*1000000</f>
        <v>42723.3358451533</v>
      </c>
      <c r="AX526" s="40" t="n">
        <f aca="false">AL526*1000000</f>
        <v>122066.673843295</v>
      </c>
      <c r="AY526" s="40" t="n">
        <f aca="false">AM526*1000000</f>
        <v>91550.0053824714</v>
      </c>
      <c r="AZ526" s="40" t="n">
        <f aca="false">AN526*1000000</f>
        <v>30516.6684608238</v>
      </c>
      <c r="BA526" s="40" t="n">
        <f aca="false">AO526*1000000</f>
        <v>136104341.335274</v>
      </c>
      <c r="BB526" s="41" t="n">
        <f aca="false">AP526*1000000</f>
        <v>4638533.60604522</v>
      </c>
      <c r="BC526" s="39" t="n">
        <f aca="false">AQ526*1000000</f>
        <v>117.050235192201</v>
      </c>
      <c r="BD526" s="40" t="n">
        <f aca="false">AR526*1000000</f>
        <v>334.429243406288</v>
      </c>
      <c r="BE526" s="40" t="n">
        <f aca="false">AS526*1000000</f>
        <v>250.821932554716</v>
      </c>
      <c r="BF526" s="40" t="n">
        <f aca="false">AT526*1000000</f>
        <v>83.6073108515721</v>
      </c>
      <c r="BG526" s="40" t="n">
        <f aca="false">AU526*1000000</f>
        <v>372888.606398011</v>
      </c>
      <c r="BH526" s="41" t="n">
        <f aca="false">AV526*1000000</f>
        <v>12708.311249439</v>
      </c>
      <c r="BI526" s="0" t="n">
        <v>0.1</v>
      </c>
      <c r="BJ526" s="0" t="n">
        <f aca="false">R526*BI526</f>
        <v>5.0861114101373</v>
      </c>
      <c r="BK526" s="0" t="n">
        <v>0.1</v>
      </c>
      <c r="BL526" s="0" t="n">
        <f aca="false">AI526*BK526</f>
        <v>5</v>
      </c>
      <c r="BM526" s="45" t="n">
        <v>336000</v>
      </c>
      <c r="BN526" s="45" t="n">
        <v>480000</v>
      </c>
      <c r="BO526" s="45" t="n">
        <v>360000</v>
      </c>
      <c r="BP526" s="45" t="n">
        <v>120000</v>
      </c>
      <c r="BQ526" s="45" t="n">
        <v>1070400000</v>
      </c>
      <c r="BR526" s="0" t="n">
        <f aca="false">AJ526*0.1</f>
        <v>0.00912</v>
      </c>
      <c r="BS526" s="0" t="n">
        <f aca="false">((((BJ526/R526)^2)+((BM526/AD526)^2))^(1/2))*AK526</f>
        <v>0.0176152826368304</v>
      </c>
      <c r="BT526" s="0" t="n">
        <f aca="false">((((BJ526/R526)^2)+((BN526/AE526)^2))^(1/2))*AL526</f>
        <v>0.0272949380500904</v>
      </c>
      <c r="BU526" s="0" t="n">
        <f aca="false">((((BJ526/R526)^2)+((BO526/AF526)^2))^(1/2))*AM526</f>
        <v>0.0204712035375678</v>
      </c>
      <c r="BV526" s="0" t="n">
        <f aca="false">((((BJ526/R526)^2)+((BP526/AG526)^2))^(1/2))*AN526</f>
        <v>0.00682373451252259</v>
      </c>
      <c r="BW526" s="0" t="n">
        <f aca="false">((((BJ526/R526)^2)+((BQ526/AH526)^2))^(1/2))*AO526</f>
        <v>56.1172575430455</v>
      </c>
      <c r="BX526" s="46" t="n">
        <f aca="false">((((BL526/AI526)^2)+((BR526/AJ526)^2))^(1/2))*AP526</f>
        <v>0.655987713519253</v>
      </c>
    </row>
    <row r="527" customFormat="false" ht="30" hidden="false" customHeight="true" outlineLevel="0" collapsed="false">
      <c r="A527" s="24" t="n">
        <v>4.69382030573924</v>
      </c>
      <c r="B527" s="24" t="n">
        <v>-74.055436631591</v>
      </c>
      <c r="C527" s="47" t="n">
        <v>34</v>
      </c>
      <c r="D527" s="47" t="n">
        <v>34</v>
      </c>
      <c r="E527" s="47" t="n">
        <v>2440</v>
      </c>
      <c r="F527" s="27" t="s">
        <v>1453</v>
      </c>
      <c r="G527" s="28" t="s">
        <v>837</v>
      </c>
      <c r="H527" s="27" t="s">
        <v>1454</v>
      </c>
      <c r="I527" s="28" t="s">
        <v>1455</v>
      </c>
      <c r="J527" s="28" t="s">
        <v>65</v>
      </c>
      <c r="K527" s="28" t="n">
        <v>12</v>
      </c>
      <c r="L527" s="28"/>
      <c r="M527" s="28" t="n">
        <v>1998</v>
      </c>
      <c r="N527" s="29" t="s">
        <v>67</v>
      </c>
      <c r="O527" s="29" t="s">
        <v>68</v>
      </c>
      <c r="P527" s="56" t="n">
        <v>0.00426891489573758</v>
      </c>
      <c r="Q527" s="31" t="n">
        <v>7251.83333333333</v>
      </c>
      <c r="R527" s="31" t="n">
        <v>7376.72645221614</v>
      </c>
      <c r="S527" s="29" t="s">
        <v>69</v>
      </c>
      <c r="T527" s="29"/>
      <c r="U527" s="29"/>
      <c r="V527" s="48" t="n">
        <f aca="false">IF(S527="m3_año",R527,IF(OR(O527="CG1",O527="CG3",O527="HG2"),T527,R527))</f>
        <v>7376.72645221614</v>
      </c>
      <c r="W527" s="28" t="n">
        <v>365</v>
      </c>
      <c r="X527" s="32"/>
      <c r="Y527" s="28"/>
      <c r="Z527" s="28" t="n">
        <v>8760</v>
      </c>
      <c r="AA527" s="32" t="s">
        <v>1244</v>
      </c>
      <c r="AB527" s="32"/>
      <c r="AC527" s="33" t="s">
        <v>72</v>
      </c>
      <c r="AD527" s="33" t="n">
        <f aca="false">VLOOKUP($O527,Parámetros!$B$4:$H$25,3,0)</f>
        <v>46.3856216091623</v>
      </c>
      <c r="AE527" s="33" t="n">
        <f aca="false">VLOOKUP($O527,Parámetros!$B$4:$H$25,4,0)</f>
        <v>1074.85364414012</v>
      </c>
      <c r="AF527" s="33" t="n">
        <f aca="false">VLOOKUP($O527,Parámetros!$B$4:$H$25,5,0)</f>
        <v>5.41099102083891</v>
      </c>
      <c r="AG527" s="33" t="n">
        <f aca="false">VLOOKUP($O527,Parámetros!$B$4:$H$25,6,0)</f>
        <v>1344</v>
      </c>
      <c r="AH527" s="33" t="n">
        <f aca="false">VLOOKUP($O527,Parámetros!$B$4:$H$25,7,0)</f>
        <v>1920000</v>
      </c>
      <c r="AI527" s="51" t="n">
        <v>7251.83333333333</v>
      </c>
      <c r="AJ527" s="52" t="n">
        <v>8.8E-008</v>
      </c>
      <c r="AK527" s="34" t="n">
        <f aca="false">AD527*V527/1000000000</f>
        <v>0.000342174041926796</v>
      </c>
      <c r="AL527" s="34" t="n">
        <f aca="false">AE527*V527/1000000000</f>
        <v>0.00792890130898934</v>
      </c>
      <c r="AM527" s="34" t="n">
        <f aca="false">AF527*V527/1000000000</f>
        <v>3.99154005961264E-005</v>
      </c>
      <c r="AN527" s="34" t="n">
        <f aca="false">AG527*V527/1000000000</f>
        <v>0.00991432035177849</v>
      </c>
      <c r="AO527" s="34" t="n">
        <f aca="false">AH527*V527/1000000000</f>
        <v>14.163314788255</v>
      </c>
      <c r="AP527" s="35" t="n">
        <f aca="false">AJ527*AI527*EXP(P527*4)</f>
        <v>0.00064915192779502</v>
      </c>
      <c r="AQ527" s="36" t="n">
        <f aca="false">AK527/W527</f>
        <v>9.37463128566565E-007</v>
      </c>
      <c r="AR527" s="37" t="n">
        <f aca="false">AL527/W527</f>
        <v>2.17230172849023E-005</v>
      </c>
      <c r="AS527" s="37" t="n">
        <f aca="false">AM527/W527</f>
        <v>1.09357261907196E-007</v>
      </c>
      <c r="AT527" s="37" t="n">
        <f aca="false">AN527/W527</f>
        <v>2.71625215117219E-005</v>
      </c>
      <c r="AU527" s="37" t="n">
        <f aca="false">AO527/W527</f>
        <v>0.0388036021596027</v>
      </c>
      <c r="AV527" s="49" t="n">
        <f aca="false">AP527/W527</f>
        <v>1.77849843231512E-006</v>
      </c>
      <c r="AW527" s="39" t="n">
        <f aca="false">AK527*1000000</f>
        <v>342.174041926796</v>
      </c>
      <c r="AX527" s="40" t="n">
        <f aca="false">AL527*1000000</f>
        <v>7928.90130898934</v>
      </c>
      <c r="AY527" s="40" t="n">
        <f aca="false">AM527*1000000</f>
        <v>39.9154005961264</v>
      </c>
      <c r="AZ527" s="40" t="n">
        <f aca="false">AN527*1000000</f>
        <v>9914.32035177849</v>
      </c>
      <c r="BA527" s="40" t="n">
        <f aca="false">AO527*1000000</f>
        <v>14163314.788255</v>
      </c>
      <c r="BB527" s="41" t="n">
        <f aca="false">AP527*1000000</f>
        <v>649.15192779502</v>
      </c>
      <c r="BC527" s="39" t="n">
        <f aca="false">AQ527*1000000</f>
        <v>0.937463128566565</v>
      </c>
      <c r="BD527" s="40" t="n">
        <f aca="false">AR527*1000000</f>
        <v>21.7230172849023</v>
      </c>
      <c r="BE527" s="40" t="n">
        <f aca="false">AS527*1000000</f>
        <v>0.109357261907196</v>
      </c>
      <c r="BF527" s="40" t="n">
        <f aca="false">AT527*1000000</f>
        <v>27.1625215117219</v>
      </c>
      <c r="BG527" s="40" t="n">
        <f aca="false">AU527*1000000</f>
        <v>38803.6021596027</v>
      </c>
      <c r="BH527" s="41" t="n">
        <f aca="false">AV527*1000000</f>
        <v>1.77849843231512</v>
      </c>
      <c r="BI527" s="0" t="n">
        <v>0.1</v>
      </c>
      <c r="BJ527" s="0" t="n">
        <f aca="false">R527*BI527</f>
        <v>737.672645221614</v>
      </c>
      <c r="BK527" s="0" t="n">
        <v>0.1</v>
      </c>
      <c r="BL527" s="0" t="n">
        <f aca="false">AI527*BK527</f>
        <v>725.183333333333</v>
      </c>
      <c r="BM527" s="45" t="n">
        <v>17.6498016718255</v>
      </c>
      <c r="BN527" s="45" t="n">
        <v>910.91550745518</v>
      </c>
      <c r="BO527" s="45" t="n">
        <v>5.31099102083891</v>
      </c>
      <c r="BP527" s="45" t="n">
        <v>537.6</v>
      </c>
      <c r="BQ527" s="45" t="n">
        <v>384000</v>
      </c>
      <c r="BR527" s="0" t="n">
        <f aca="false">AJ527*0.1</f>
        <v>8.8E-009</v>
      </c>
      <c r="BS527" s="0" t="n">
        <f aca="false">((((BJ527/R527)^2)+((BM527/AD527)^2))^(1/2))*AK527</f>
        <v>0.000134619044582019</v>
      </c>
      <c r="BT527" s="0" t="n">
        <f aca="false">((((BJ527/R527)^2)+((BN527/AE527)^2))^(1/2))*AL527</f>
        <v>0.006766192170183</v>
      </c>
      <c r="BU527" s="0" t="n">
        <f aca="false">((((BJ527/R527)^2)+((BO527/AF527)^2))^(1/2))*AM527</f>
        <v>3.93805378257154E-005</v>
      </c>
      <c r="BV527" s="0" t="n">
        <f aca="false">((((BJ527/R527)^2)+((BP527/AG527)^2))^(1/2))*AN527</f>
        <v>0.00408777900165936</v>
      </c>
      <c r="BW527" s="0" t="n">
        <f aca="false">((((BJ527/R527)^2)+((BQ527/AH527)^2))^(1/2))*AO527</f>
        <v>3.16701346532662</v>
      </c>
      <c r="BX527" s="46" t="n">
        <f aca="false">((((BL527/AI527)^2)+((BR527/AJ527)^2))^(1/2))*AP527</f>
        <v>9.18039460328358E-005</v>
      </c>
    </row>
    <row r="528" customFormat="false" ht="15" hidden="false" customHeight="true" outlineLevel="0" collapsed="false">
      <c r="A528" s="24" t="n">
        <v>4.69559070159302</v>
      </c>
      <c r="B528" s="24" t="n">
        <v>-74.0331986270619</v>
      </c>
      <c r="C528" s="47" t="n">
        <v>36</v>
      </c>
      <c r="D528" s="47" t="n">
        <v>34</v>
      </c>
      <c r="E528" s="47" t="n">
        <v>2442</v>
      </c>
      <c r="F528" s="27" t="s">
        <v>1456</v>
      </c>
      <c r="G528" s="28" t="s">
        <v>837</v>
      </c>
      <c r="H528" s="27" t="s">
        <v>1457</v>
      </c>
      <c r="I528" s="28" t="s">
        <v>1455</v>
      </c>
      <c r="J528" s="28" t="s">
        <v>65</v>
      </c>
      <c r="K528" s="28" t="n">
        <v>300</v>
      </c>
      <c r="L528" s="28"/>
      <c r="M528" s="28" t="n">
        <v>1981</v>
      </c>
      <c r="N528" s="29" t="s">
        <v>67</v>
      </c>
      <c r="O528" s="29" t="s">
        <v>108</v>
      </c>
      <c r="P528" s="56" t="n">
        <v>0.00426891489573758</v>
      </c>
      <c r="Q528" s="31" t="n">
        <v>100179.083333333</v>
      </c>
      <c r="R528" s="31" t="n">
        <v>101904.395759752</v>
      </c>
      <c r="S528" s="29" t="s">
        <v>69</v>
      </c>
      <c r="T528" s="29"/>
      <c r="U528" s="29"/>
      <c r="V528" s="48" t="n">
        <f aca="false">IF(S528="m3_año",R528,IF(OR(O528="CG1",O528="CG3",O528="HG2"),T528,R528))</f>
        <v>101904.395759752</v>
      </c>
      <c r="W528" s="28" t="n">
        <v>365</v>
      </c>
      <c r="X528" s="32"/>
      <c r="Y528" s="28"/>
      <c r="Z528" s="28" t="n">
        <v>8760</v>
      </c>
      <c r="AA528" s="32" t="s">
        <v>1458</v>
      </c>
      <c r="AB528" s="32"/>
      <c r="AC528" s="33" t="s">
        <v>72</v>
      </c>
      <c r="AD528" s="33" t="n">
        <f aca="false">VLOOKUP($O528,Parámetros!$B$4:$H$25,3,0)</f>
        <v>589.42211574465</v>
      </c>
      <c r="AE528" s="33" t="n">
        <f aca="false">VLOOKUP($O528,Parámetros!$B$4:$H$25,4,0)</f>
        <v>6395.37711993333</v>
      </c>
      <c r="AF528" s="33" t="n">
        <f aca="false">VLOOKUP($O528,Parámetros!$B$4:$H$25,5,0)</f>
        <v>22.4256162208741</v>
      </c>
      <c r="AG528" s="33" t="n">
        <f aca="false">VLOOKUP($O528,Parámetros!$B$4:$H$25,6,0)</f>
        <v>1344</v>
      </c>
      <c r="AH528" s="33" t="n">
        <f aca="false">VLOOKUP($O528,Parámetros!$B$4:$H$25,7,0)</f>
        <v>1920000</v>
      </c>
      <c r="AI528" s="51" t="n">
        <v>100179.083333333</v>
      </c>
      <c r="AJ528" s="52" t="n">
        <v>8.8E-008</v>
      </c>
      <c r="AK528" s="34" t="n">
        <f aca="false">AD528*V528/1000000000</f>
        <v>0.0600647045523932</v>
      </c>
      <c r="AL528" s="34" t="n">
        <f aca="false">AE528*V528/1000000000</f>
        <v>0.651717041062549</v>
      </c>
      <c r="AM528" s="34" t="n">
        <f aca="false">AF528*V528/1000000000</f>
        <v>0.00228526887052827</v>
      </c>
      <c r="AN528" s="34" t="n">
        <f aca="false">AG528*V528/1000000000</f>
        <v>0.136959507901107</v>
      </c>
      <c r="AO528" s="34" t="n">
        <f aca="false">AH528*V528/1000000000</f>
        <v>195.656439858724</v>
      </c>
      <c r="AP528" s="35" t="n">
        <f aca="false">AJ528*AI528*EXP(P528*4)</f>
        <v>0.00896758682685819</v>
      </c>
      <c r="AQ528" s="36" t="n">
        <f aca="false">AK528/W528</f>
        <v>0.000164560834390118</v>
      </c>
      <c r="AR528" s="37" t="n">
        <f aca="false">AL528/W528</f>
        <v>0.00178552613989739</v>
      </c>
      <c r="AS528" s="37" t="n">
        <f aca="false">AM528/W528</f>
        <v>6.26101060418704E-006</v>
      </c>
      <c r="AT528" s="37" t="n">
        <f aca="false">AN528/W528</f>
        <v>0.000375231528496183</v>
      </c>
      <c r="AU528" s="37" t="n">
        <f aca="false">AO528/W528</f>
        <v>0.536045040708832</v>
      </c>
      <c r="AV528" s="49" t="n">
        <f aca="false">AP528/W528</f>
        <v>2.45687310324882E-005</v>
      </c>
      <c r="AW528" s="39" t="n">
        <f aca="false">AK528*1000000</f>
        <v>60064.7045523932</v>
      </c>
      <c r="AX528" s="40" t="n">
        <f aca="false">AL528*1000000</f>
        <v>651717.041062549</v>
      </c>
      <c r="AY528" s="40" t="n">
        <f aca="false">AM528*1000000</f>
        <v>2285.26887052827</v>
      </c>
      <c r="AZ528" s="40" t="n">
        <f aca="false">AN528*1000000</f>
        <v>136959.507901107</v>
      </c>
      <c r="BA528" s="40" t="n">
        <f aca="false">AO528*1000000</f>
        <v>195656439.858724</v>
      </c>
      <c r="BB528" s="41" t="n">
        <f aca="false">AP528*1000000</f>
        <v>8967.58682685819</v>
      </c>
      <c r="BC528" s="39" t="n">
        <f aca="false">AQ528*1000000</f>
        <v>164.560834390118</v>
      </c>
      <c r="BD528" s="40" t="n">
        <f aca="false">AR528*1000000</f>
        <v>1785.52613989739</v>
      </c>
      <c r="BE528" s="40" t="n">
        <f aca="false">AS528*1000000</f>
        <v>6.26101060418704</v>
      </c>
      <c r="BF528" s="40" t="n">
        <f aca="false">AT528*1000000</f>
        <v>375.231528496183</v>
      </c>
      <c r="BG528" s="40" t="n">
        <f aca="false">AU528*1000000</f>
        <v>536045.040708832</v>
      </c>
      <c r="BH528" s="41" t="n">
        <f aca="false">AV528*1000000</f>
        <v>24.5687310324882</v>
      </c>
      <c r="BI528" s="0" t="n">
        <v>0.1</v>
      </c>
      <c r="BJ528" s="0" t="n">
        <f aca="false">R528*BI528</f>
        <v>10190.4395759752</v>
      </c>
      <c r="BK528" s="0" t="n">
        <v>0.1</v>
      </c>
      <c r="BL528" s="0" t="n">
        <f aca="false">AI528*BK528</f>
        <v>10017.9083333333</v>
      </c>
      <c r="BM528" s="45" t="n">
        <v>491.492522079561</v>
      </c>
      <c r="BN528" s="45" t="n">
        <v>4911.75996922289</v>
      </c>
      <c r="BO528" s="45" t="n">
        <v>16.2785205146239</v>
      </c>
      <c r="BP528" s="45" t="n">
        <v>537.6</v>
      </c>
      <c r="BQ528" s="45" t="n">
        <v>384000</v>
      </c>
      <c r="BR528" s="0" t="n">
        <f aca="false">AJ528*0.1</f>
        <v>8.8E-009</v>
      </c>
      <c r="BS528" s="0" t="n">
        <f aca="false">((((BJ528/R528)^2)+((BM528/AD528)^2))^(1/2))*AK528</f>
        <v>0.0504441255542103</v>
      </c>
      <c r="BT528" s="0" t="n">
        <f aca="false">((((BJ528/R528)^2)+((BN528/AE528)^2))^(1/2))*AL528</f>
        <v>0.504754954036513</v>
      </c>
      <c r="BU528" s="0" t="n">
        <f aca="false">((((BJ528/R528)^2)+((BO528/AF528)^2))^(1/2))*AM528</f>
        <v>0.00167451997297947</v>
      </c>
      <c r="BV528" s="0" t="n">
        <f aca="false">((((BJ528/R528)^2)+((BP528/AG528)^2))^(1/2))*AN528</f>
        <v>0.056469851750888</v>
      </c>
      <c r="BW528" s="0" t="n">
        <f aca="false">((((BJ528/R528)^2)+((BQ528/AH528)^2))^(1/2))*AO528</f>
        <v>43.7501099759706</v>
      </c>
      <c r="BX528" s="46" t="n">
        <f aca="false">((((BL528/AI528)^2)+((BR528/AJ528)^2))^(1/2))*AP528</f>
        <v>0.00126820829123012</v>
      </c>
    </row>
    <row r="529" customFormat="false" ht="15" hidden="false" customHeight="true" outlineLevel="0" collapsed="false">
      <c r="A529" s="24" t="n">
        <v>4.69559070159302</v>
      </c>
      <c r="B529" s="24" t="n">
        <v>-74.0331986270619</v>
      </c>
      <c r="C529" s="47" t="n">
        <v>36</v>
      </c>
      <c r="D529" s="47" t="n">
        <v>34</v>
      </c>
      <c r="E529" s="47" t="n">
        <v>2442</v>
      </c>
      <c r="F529" s="27" t="s">
        <v>1456</v>
      </c>
      <c r="G529" s="28" t="s">
        <v>837</v>
      </c>
      <c r="H529" s="27" t="s">
        <v>1457</v>
      </c>
      <c r="I529" s="28" t="s">
        <v>1455</v>
      </c>
      <c r="J529" s="28" t="s">
        <v>65</v>
      </c>
      <c r="K529" s="28" t="n">
        <v>300</v>
      </c>
      <c r="L529" s="28"/>
      <c r="M529" s="28" t="n">
        <v>1981</v>
      </c>
      <c r="N529" s="29" t="s">
        <v>67</v>
      </c>
      <c r="O529" s="29" t="s">
        <v>108</v>
      </c>
      <c r="P529" s="56" t="n">
        <v>0.00426891489573758</v>
      </c>
      <c r="Q529" s="31" t="n">
        <v>100179.083333333</v>
      </c>
      <c r="R529" s="31" t="n">
        <v>101904.395759752</v>
      </c>
      <c r="S529" s="29" t="s">
        <v>69</v>
      </c>
      <c r="T529" s="29"/>
      <c r="U529" s="29"/>
      <c r="V529" s="48" t="n">
        <f aca="false">IF(S529="m3_año",R529,IF(OR(O529="CG1",O529="CG3",O529="HG2"),T529,R529))</f>
        <v>101904.395759752</v>
      </c>
      <c r="W529" s="28" t="n">
        <v>365</v>
      </c>
      <c r="X529" s="32"/>
      <c r="Y529" s="28"/>
      <c r="Z529" s="28" t="n">
        <v>8760</v>
      </c>
      <c r="AA529" s="32" t="s">
        <v>1458</v>
      </c>
      <c r="AB529" s="32"/>
      <c r="AC529" s="33" t="s">
        <v>72</v>
      </c>
      <c r="AD529" s="33" t="n">
        <f aca="false">VLOOKUP($O529,Parámetros!$B$4:$H$25,3,0)</f>
        <v>589.42211574465</v>
      </c>
      <c r="AE529" s="33" t="n">
        <f aca="false">VLOOKUP($O529,Parámetros!$B$4:$H$25,4,0)</f>
        <v>6395.37711993333</v>
      </c>
      <c r="AF529" s="33" t="n">
        <f aca="false">VLOOKUP($O529,Parámetros!$B$4:$H$25,5,0)</f>
        <v>22.4256162208741</v>
      </c>
      <c r="AG529" s="33" t="n">
        <f aca="false">VLOOKUP($O529,Parámetros!$B$4:$H$25,6,0)</f>
        <v>1344</v>
      </c>
      <c r="AH529" s="33" t="n">
        <f aca="false">VLOOKUP($O529,Parámetros!$B$4:$H$25,7,0)</f>
        <v>1920000</v>
      </c>
      <c r="AI529" s="51" t="n">
        <v>100179.083333333</v>
      </c>
      <c r="AJ529" s="52" t="n">
        <v>8.8E-008</v>
      </c>
      <c r="AK529" s="34" t="n">
        <f aca="false">AD529*V529/1000000000</f>
        <v>0.0600647045523932</v>
      </c>
      <c r="AL529" s="34" t="n">
        <f aca="false">AE529*V529/1000000000</f>
        <v>0.651717041062549</v>
      </c>
      <c r="AM529" s="34" t="n">
        <f aca="false">AF529*V529/1000000000</f>
        <v>0.00228526887052827</v>
      </c>
      <c r="AN529" s="34" t="n">
        <f aca="false">AG529*V529/1000000000</f>
        <v>0.136959507901107</v>
      </c>
      <c r="AO529" s="34" t="n">
        <f aca="false">AH529*V529/1000000000</f>
        <v>195.656439858724</v>
      </c>
      <c r="AP529" s="35" t="n">
        <f aca="false">AJ529*AI529*EXP(P529*4)</f>
        <v>0.00896758682685819</v>
      </c>
      <c r="AQ529" s="36" t="n">
        <f aca="false">AK529/W529</f>
        <v>0.000164560834390118</v>
      </c>
      <c r="AR529" s="37" t="n">
        <f aca="false">AL529/W529</f>
        <v>0.00178552613989739</v>
      </c>
      <c r="AS529" s="37" t="n">
        <f aca="false">AM529/W529</f>
        <v>6.26101060418704E-006</v>
      </c>
      <c r="AT529" s="37" t="n">
        <f aca="false">AN529/W529</f>
        <v>0.000375231528496183</v>
      </c>
      <c r="AU529" s="37" t="n">
        <f aca="false">AO529/W529</f>
        <v>0.536045040708832</v>
      </c>
      <c r="AV529" s="49" t="n">
        <f aca="false">AP529/W529</f>
        <v>2.45687310324882E-005</v>
      </c>
      <c r="AW529" s="39" t="n">
        <f aca="false">AK529*1000000</f>
        <v>60064.7045523932</v>
      </c>
      <c r="AX529" s="40" t="n">
        <f aca="false">AL529*1000000</f>
        <v>651717.041062549</v>
      </c>
      <c r="AY529" s="40" t="n">
        <f aca="false">AM529*1000000</f>
        <v>2285.26887052827</v>
      </c>
      <c r="AZ529" s="40" t="n">
        <f aca="false">AN529*1000000</f>
        <v>136959.507901107</v>
      </c>
      <c r="BA529" s="40" t="n">
        <f aca="false">AO529*1000000</f>
        <v>195656439.858724</v>
      </c>
      <c r="BB529" s="41" t="n">
        <f aca="false">AP529*1000000</f>
        <v>8967.58682685819</v>
      </c>
      <c r="BC529" s="39" t="n">
        <f aca="false">AQ529*1000000</f>
        <v>164.560834390118</v>
      </c>
      <c r="BD529" s="40" t="n">
        <f aca="false">AR529*1000000</f>
        <v>1785.52613989739</v>
      </c>
      <c r="BE529" s="40" t="n">
        <f aca="false">AS529*1000000</f>
        <v>6.26101060418704</v>
      </c>
      <c r="BF529" s="40" t="n">
        <f aca="false">AT529*1000000</f>
        <v>375.231528496183</v>
      </c>
      <c r="BG529" s="40" t="n">
        <f aca="false">AU529*1000000</f>
        <v>536045.040708832</v>
      </c>
      <c r="BH529" s="41" t="n">
        <f aca="false">AV529*1000000</f>
        <v>24.5687310324882</v>
      </c>
      <c r="BI529" s="0" t="n">
        <v>0.1</v>
      </c>
      <c r="BJ529" s="0" t="n">
        <f aca="false">R529*BI529</f>
        <v>10190.4395759752</v>
      </c>
      <c r="BK529" s="0" t="n">
        <v>0.1</v>
      </c>
      <c r="BL529" s="0" t="n">
        <f aca="false">AI529*BK529</f>
        <v>10017.9083333333</v>
      </c>
      <c r="BM529" s="45" t="n">
        <v>491.492522079561</v>
      </c>
      <c r="BN529" s="45" t="n">
        <v>4911.75996922289</v>
      </c>
      <c r="BO529" s="45" t="n">
        <v>16.2785205146239</v>
      </c>
      <c r="BP529" s="45" t="n">
        <v>537.6</v>
      </c>
      <c r="BQ529" s="45" t="n">
        <v>384000</v>
      </c>
      <c r="BR529" s="0" t="n">
        <f aca="false">AJ529*0.1</f>
        <v>8.8E-009</v>
      </c>
      <c r="BS529" s="0" t="n">
        <f aca="false">((((BJ529/R529)^2)+((BM529/AD529)^2))^(1/2))*AK529</f>
        <v>0.0504441255542103</v>
      </c>
      <c r="BT529" s="0" t="n">
        <f aca="false">((((BJ529/R529)^2)+((BN529/AE529)^2))^(1/2))*AL529</f>
        <v>0.504754954036513</v>
      </c>
      <c r="BU529" s="0" t="n">
        <f aca="false">((((BJ529/R529)^2)+((BO529/AF529)^2))^(1/2))*AM529</f>
        <v>0.00167451997297947</v>
      </c>
      <c r="BV529" s="0" t="n">
        <f aca="false">((((BJ529/R529)^2)+((BP529/AG529)^2))^(1/2))*AN529</f>
        <v>0.056469851750888</v>
      </c>
      <c r="BW529" s="0" t="n">
        <f aca="false">((((BJ529/R529)^2)+((BQ529/AH529)^2))^(1/2))*AO529</f>
        <v>43.7501099759706</v>
      </c>
      <c r="BX529" s="46" t="n">
        <f aca="false">((((BL529/AI529)^2)+((BR529/AJ529)^2))^(1/2))*AP529</f>
        <v>0.00126820829123012</v>
      </c>
    </row>
    <row r="530" customFormat="false" ht="15" hidden="false" customHeight="true" outlineLevel="0" collapsed="false">
      <c r="A530" s="24" t="n">
        <v>4.70686276015109</v>
      </c>
      <c r="B530" s="24" t="n">
        <v>-74.0518848234754</v>
      </c>
      <c r="C530" s="47" t="n">
        <v>34</v>
      </c>
      <c r="D530" s="47" t="n">
        <v>36</v>
      </c>
      <c r="E530" s="47" t="n">
        <v>2466</v>
      </c>
      <c r="F530" s="27" t="s">
        <v>1459</v>
      </c>
      <c r="G530" s="28" t="s">
        <v>837</v>
      </c>
      <c r="H530" s="27" t="s">
        <v>1460</v>
      </c>
      <c r="I530" s="28" t="s">
        <v>1455</v>
      </c>
      <c r="J530" s="28" t="s">
        <v>65</v>
      </c>
      <c r="K530" s="28" t="n">
        <v>100</v>
      </c>
      <c r="L530" s="28"/>
      <c r="M530" s="28" t="n">
        <v>1992</v>
      </c>
      <c r="N530" s="29" t="s">
        <v>67</v>
      </c>
      <c r="O530" s="29" t="s">
        <v>68</v>
      </c>
      <c r="P530" s="56" t="n">
        <v>0.00426891489573758</v>
      </c>
      <c r="Q530" s="31" t="n">
        <v>52000</v>
      </c>
      <c r="R530" s="31" t="n">
        <v>52895.558665428</v>
      </c>
      <c r="S530" s="29" t="s">
        <v>69</v>
      </c>
      <c r="T530" s="29"/>
      <c r="U530" s="29"/>
      <c r="V530" s="48" t="n">
        <f aca="false">IF(S530="m3_año",R530,IF(OR(O530="CG1",O530="CG3",O530="HG2"),T530,R530))</f>
        <v>52895.558665428</v>
      </c>
      <c r="W530" s="28" t="n">
        <v>365</v>
      </c>
      <c r="X530" s="32"/>
      <c r="Y530" s="28"/>
      <c r="Z530" s="28" t="n">
        <v>8760</v>
      </c>
      <c r="AA530" s="32" t="s">
        <v>1461</v>
      </c>
      <c r="AB530" s="32"/>
      <c r="AC530" s="33" t="s">
        <v>72</v>
      </c>
      <c r="AD530" s="33" t="n">
        <f aca="false">VLOOKUP($O530,Parámetros!$B$4:$H$25,3,0)</f>
        <v>46.3856216091623</v>
      </c>
      <c r="AE530" s="33" t="n">
        <f aca="false">VLOOKUP($O530,Parámetros!$B$4:$H$25,4,0)</f>
        <v>1074.85364414012</v>
      </c>
      <c r="AF530" s="33" t="n">
        <f aca="false">VLOOKUP($O530,Parámetros!$B$4:$H$25,5,0)</f>
        <v>5.41099102083891</v>
      </c>
      <c r="AG530" s="33" t="n">
        <f aca="false">VLOOKUP($O530,Parámetros!$B$4:$H$25,6,0)</f>
        <v>1344</v>
      </c>
      <c r="AH530" s="33" t="n">
        <f aca="false">VLOOKUP($O530,Parámetros!$B$4:$H$25,7,0)</f>
        <v>1920000</v>
      </c>
      <c r="AI530" s="51" t="n">
        <v>52000</v>
      </c>
      <c r="AJ530" s="52" t="n">
        <v>8.8E-008</v>
      </c>
      <c r="AK530" s="34" t="n">
        <f aca="false">AD530*V530/1000000000</f>
        <v>0.00245359336905979</v>
      </c>
      <c r="AL530" s="34" t="n">
        <f aca="false">AE530*V530/1000000000</f>
        <v>0.0568549839903628</v>
      </c>
      <c r="AM530" s="34" t="n">
        <f aca="false">AF530*V530/1000000000</f>
        <v>0.000286217392980889</v>
      </c>
      <c r="AN530" s="34" t="n">
        <f aca="false">AG530*V530/1000000000</f>
        <v>0.0710916308463352</v>
      </c>
      <c r="AO530" s="34" t="n">
        <f aca="false">AH530*V530/1000000000</f>
        <v>101.559472637622</v>
      </c>
      <c r="AP530" s="35" t="n">
        <f aca="false">AJ530*AI530*EXP(P530*4)</f>
        <v>0.00465480916255766</v>
      </c>
      <c r="AQ530" s="36" t="n">
        <f aca="false">AK530/W530</f>
        <v>6.72217361386244E-006</v>
      </c>
      <c r="AR530" s="37" t="n">
        <f aca="false">AL530/W530</f>
        <v>0.000155767079425651</v>
      </c>
      <c r="AS530" s="37" t="n">
        <f aca="false">AM530/W530</f>
        <v>7.84157241043531E-007</v>
      </c>
      <c r="AT530" s="37" t="n">
        <f aca="false">AN530/W530</f>
        <v>0.000194771591359823</v>
      </c>
      <c r="AU530" s="37" t="n">
        <f aca="false">AO530/W530</f>
        <v>0.278245130514032</v>
      </c>
      <c r="AV530" s="49" t="n">
        <f aca="false">AP530/W530</f>
        <v>1.27529018152265E-005</v>
      </c>
      <c r="AW530" s="39" t="n">
        <f aca="false">AK530*1000000</f>
        <v>2453.59336905979</v>
      </c>
      <c r="AX530" s="40" t="n">
        <f aca="false">AL530*1000000</f>
        <v>56854.9839903628</v>
      </c>
      <c r="AY530" s="40" t="n">
        <f aca="false">AM530*1000000</f>
        <v>286.217392980889</v>
      </c>
      <c r="AZ530" s="40" t="n">
        <f aca="false">AN530*1000000</f>
        <v>71091.6308463352</v>
      </c>
      <c r="BA530" s="40" t="n">
        <f aca="false">AO530*1000000</f>
        <v>101559472.637622</v>
      </c>
      <c r="BB530" s="41" t="n">
        <f aca="false">AP530*1000000</f>
        <v>4654.80916255766</v>
      </c>
      <c r="BC530" s="39" t="n">
        <f aca="false">AQ530*1000000</f>
        <v>6.72217361386244</v>
      </c>
      <c r="BD530" s="40" t="n">
        <f aca="false">AR530*1000000</f>
        <v>155.767079425651</v>
      </c>
      <c r="BE530" s="40" t="n">
        <f aca="false">AS530*1000000</f>
        <v>0.784157241043531</v>
      </c>
      <c r="BF530" s="40" t="n">
        <f aca="false">AT530*1000000</f>
        <v>194.771591359823</v>
      </c>
      <c r="BG530" s="40" t="n">
        <f aca="false">AU530*1000000</f>
        <v>278245.130514032</v>
      </c>
      <c r="BH530" s="41" t="n">
        <f aca="false">AV530*1000000</f>
        <v>12.7529018152265</v>
      </c>
      <c r="BI530" s="0" t="n">
        <v>0.1</v>
      </c>
      <c r="BJ530" s="0" t="n">
        <f aca="false">R530*BI530</f>
        <v>5289.5558665428</v>
      </c>
      <c r="BK530" s="0" t="n">
        <v>0.1</v>
      </c>
      <c r="BL530" s="0" t="n">
        <f aca="false">AI530*BK530</f>
        <v>5200</v>
      </c>
      <c r="BM530" s="45" t="n">
        <v>17.6498016718255</v>
      </c>
      <c r="BN530" s="45" t="n">
        <v>910.91550745518</v>
      </c>
      <c r="BO530" s="45" t="n">
        <v>5.31099102083891</v>
      </c>
      <c r="BP530" s="45" t="n">
        <v>537.6</v>
      </c>
      <c r="BQ530" s="45" t="n">
        <v>384000</v>
      </c>
      <c r="BR530" s="0" t="n">
        <f aca="false">AJ530*0.1</f>
        <v>8.8E-009</v>
      </c>
      <c r="BS530" s="0" t="n">
        <f aca="false">((((BJ530/R530)^2)+((BM530/AD530)^2))^(1/2))*AK530</f>
        <v>0.000965299393477281</v>
      </c>
      <c r="BT530" s="0" t="n">
        <f aca="false">((((BJ530/R530)^2)+((BN530/AE530)^2))^(1/2))*AL530</f>
        <v>0.0485176612143389</v>
      </c>
      <c r="BU530" s="0" t="n">
        <f aca="false">((((BJ530/R530)^2)+((BO530/AF530)^2))^(1/2))*AM530</f>
        <v>0.000282382105711733</v>
      </c>
      <c r="BV530" s="0" t="n">
        <f aca="false">((((BJ530/R530)^2)+((BP530/AG530)^2))^(1/2))*AN530</f>
        <v>0.0293118303076859</v>
      </c>
      <c r="BW530" s="0" t="n">
        <f aca="false">((((BJ530/R530)^2)+((BQ530/AH530)^2))^(1/2))*AO530</f>
        <v>22.7093884576752</v>
      </c>
      <c r="BX530" s="46" t="n">
        <f aca="false">((((BL530/AI530)^2)+((BR530/AJ530)^2))^(1/2))*AP530</f>
        <v>0.000658289424794759</v>
      </c>
    </row>
    <row r="531" customFormat="false" ht="15" hidden="false" customHeight="true" outlineLevel="0" collapsed="false">
      <c r="A531" s="24" t="n">
        <v>4.70686276015109</v>
      </c>
      <c r="B531" s="24" t="n">
        <v>-74.0518848234754</v>
      </c>
      <c r="C531" s="47" t="n">
        <v>34</v>
      </c>
      <c r="D531" s="47" t="n">
        <v>36</v>
      </c>
      <c r="E531" s="47" t="n">
        <v>2466</v>
      </c>
      <c r="F531" s="27" t="s">
        <v>1459</v>
      </c>
      <c r="G531" s="28" t="s">
        <v>837</v>
      </c>
      <c r="H531" s="27" t="s">
        <v>1460</v>
      </c>
      <c r="I531" s="28" t="s">
        <v>1455</v>
      </c>
      <c r="J531" s="28" t="s">
        <v>65</v>
      </c>
      <c r="K531" s="28" t="n">
        <v>100</v>
      </c>
      <c r="L531" s="28"/>
      <c r="M531" s="28" t="n">
        <v>1992</v>
      </c>
      <c r="N531" s="29" t="s">
        <v>67</v>
      </c>
      <c r="O531" s="29" t="s">
        <v>68</v>
      </c>
      <c r="P531" s="56" t="n">
        <v>0.00426891489573758</v>
      </c>
      <c r="Q531" s="31" t="n">
        <v>52000</v>
      </c>
      <c r="R531" s="31" t="n">
        <v>52895.558665428</v>
      </c>
      <c r="S531" s="29" t="s">
        <v>69</v>
      </c>
      <c r="T531" s="29"/>
      <c r="U531" s="29"/>
      <c r="V531" s="48" t="n">
        <f aca="false">IF(S531="m3_año",R531,IF(OR(O531="CG1",O531="CG3",O531="HG2"),T531,R531))</f>
        <v>52895.558665428</v>
      </c>
      <c r="W531" s="28" t="n">
        <v>365</v>
      </c>
      <c r="X531" s="32"/>
      <c r="Y531" s="28"/>
      <c r="Z531" s="28" t="n">
        <v>8760</v>
      </c>
      <c r="AA531" s="32" t="s">
        <v>1461</v>
      </c>
      <c r="AB531" s="32"/>
      <c r="AC531" s="33" t="s">
        <v>72</v>
      </c>
      <c r="AD531" s="33" t="n">
        <f aca="false">VLOOKUP($O531,Parámetros!$B$4:$H$25,3,0)</f>
        <v>46.3856216091623</v>
      </c>
      <c r="AE531" s="33" t="n">
        <f aca="false">VLOOKUP($O531,Parámetros!$B$4:$H$25,4,0)</f>
        <v>1074.85364414012</v>
      </c>
      <c r="AF531" s="33" t="n">
        <f aca="false">VLOOKUP($O531,Parámetros!$B$4:$H$25,5,0)</f>
        <v>5.41099102083891</v>
      </c>
      <c r="AG531" s="33" t="n">
        <f aca="false">VLOOKUP($O531,Parámetros!$B$4:$H$25,6,0)</f>
        <v>1344</v>
      </c>
      <c r="AH531" s="33" t="n">
        <f aca="false">VLOOKUP($O531,Parámetros!$B$4:$H$25,7,0)</f>
        <v>1920000</v>
      </c>
      <c r="AI531" s="51" t="n">
        <v>52000</v>
      </c>
      <c r="AJ531" s="52" t="n">
        <v>8.8E-008</v>
      </c>
      <c r="AK531" s="34" t="n">
        <f aca="false">AD531*V531/1000000000</f>
        <v>0.00245359336905979</v>
      </c>
      <c r="AL531" s="34" t="n">
        <f aca="false">AE531*V531/1000000000</f>
        <v>0.0568549839903628</v>
      </c>
      <c r="AM531" s="34" t="n">
        <f aca="false">AF531*V531/1000000000</f>
        <v>0.000286217392980889</v>
      </c>
      <c r="AN531" s="34" t="n">
        <f aca="false">AG531*V531/1000000000</f>
        <v>0.0710916308463352</v>
      </c>
      <c r="AO531" s="34" t="n">
        <f aca="false">AH531*V531/1000000000</f>
        <v>101.559472637622</v>
      </c>
      <c r="AP531" s="35" t="n">
        <f aca="false">AJ531*AI531*EXP(P531*4)</f>
        <v>0.00465480916255766</v>
      </c>
      <c r="AQ531" s="36" t="n">
        <f aca="false">AK531/W531</f>
        <v>6.72217361386244E-006</v>
      </c>
      <c r="AR531" s="37" t="n">
        <f aca="false">AL531/W531</f>
        <v>0.000155767079425651</v>
      </c>
      <c r="AS531" s="37" t="n">
        <f aca="false">AM531/W531</f>
        <v>7.84157241043531E-007</v>
      </c>
      <c r="AT531" s="37" t="n">
        <f aca="false">AN531/W531</f>
        <v>0.000194771591359823</v>
      </c>
      <c r="AU531" s="37" t="n">
        <f aca="false">AO531/W531</f>
        <v>0.278245130514032</v>
      </c>
      <c r="AV531" s="49" t="n">
        <f aca="false">AP531/W531</f>
        <v>1.27529018152265E-005</v>
      </c>
      <c r="AW531" s="39" t="n">
        <f aca="false">AK531*1000000</f>
        <v>2453.59336905979</v>
      </c>
      <c r="AX531" s="40" t="n">
        <f aca="false">AL531*1000000</f>
        <v>56854.9839903628</v>
      </c>
      <c r="AY531" s="40" t="n">
        <f aca="false">AM531*1000000</f>
        <v>286.217392980889</v>
      </c>
      <c r="AZ531" s="40" t="n">
        <f aca="false">AN531*1000000</f>
        <v>71091.6308463352</v>
      </c>
      <c r="BA531" s="40" t="n">
        <f aca="false">AO531*1000000</f>
        <v>101559472.637622</v>
      </c>
      <c r="BB531" s="41" t="n">
        <f aca="false">AP531*1000000</f>
        <v>4654.80916255766</v>
      </c>
      <c r="BC531" s="39" t="n">
        <f aca="false">AQ531*1000000</f>
        <v>6.72217361386244</v>
      </c>
      <c r="BD531" s="40" t="n">
        <f aca="false">AR531*1000000</f>
        <v>155.767079425651</v>
      </c>
      <c r="BE531" s="40" t="n">
        <f aca="false">AS531*1000000</f>
        <v>0.784157241043531</v>
      </c>
      <c r="BF531" s="40" t="n">
        <f aca="false">AT531*1000000</f>
        <v>194.771591359823</v>
      </c>
      <c r="BG531" s="40" t="n">
        <f aca="false">AU531*1000000</f>
        <v>278245.130514032</v>
      </c>
      <c r="BH531" s="41" t="n">
        <f aca="false">AV531*1000000</f>
        <v>12.7529018152265</v>
      </c>
      <c r="BI531" s="0" t="n">
        <v>0.1</v>
      </c>
      <c r="BJ531" s="0" t="n">
        <f aca="false">R531*BI531</f>
        <v>5289.5558665428</v>
      </c>
      <c r="BK531" s="0" t="n">
        <v>0.1</v>
      </c>
      <c r="BL531" s="0" t="n">
        <f aca="false">AI531*BK531</f>
        <v>5200</v>
      </c>
      <c r="BM531" s="45" t="n">
        <v>17.6498016718255</v>
      </c>
      <c r="BN531" s="45" t="n">
        <v>910.91550745518</v>
      </c>
      <c r="BO531" s="45" t="n">
        <v>5.31099102083891</v>
      </c>
      <c r="BP531" s="45" t="n">
        <v>537.6</v>
      </c>
      <c r="BQ531" s="45" t="n">
        <v>384000</v>
      </c>
      <c r="BR531" s="0" t="n">
        <f aca="false">AJ531*0.1</f>
        <v>8.8E-009</v>
      </c>
      <c r="BS531" s="0" t="n">
        <f aca="false">((((BJ531/R531)^2)+((BM531/AD531)^2))^(1/2))*AK531</f>
        <v>0.000965299393477281</v>
      </c>
      <c r="BT531" s="0" t="n">
        <f aca="false">((((BJ531/R531)^2)+((BN531/AE531)^2))^(1/2))*AL531</f>
        <v>0.0485176612143389</v>
      </c>
      <c r="BU531" s="0" t="n">
        <f aca="false">((((BJ531/R531)^2)+((BO531/AF531)^2))^(1/2))*AM531</f>
        <v>0.000282382105711733</v>
      </c>
      <c r="BV531" s="0" t="n">
        <f aca="false">((((BJ531/R531)^2)+((BP531/AG531)^2))^(1/2))*AN531</f>
        <v>0.0293118303076859</v>
      </c>
      <c r="BW531" s="0" t="n">
        <f aca="false">((((BJ531/R531)^2)+((BQ531/AH531)^2))^(1/2))*AO531</f>
        <v>22.7093884576752</v>
      </c>
      <c r="BX531" s="46" t="n">
        <f aca="false">((((BL531/AI531)^2)+((BR531/AJ531)^2))^(1/2))*AP531</f>
        <v>0.000658289424794759</v>
      </c>
    </row>
    <row r="532" customFormat="false" ht="14" hidden="false" customHeight="false" outlineLevel="0" collapsed="false">
      <c r="A532" s="24" t="n">
        <v>4.74094444444444</v>
      </c>
      <c r="B532" s="24" t="n">
        <v>-74.0343888888889</v>
      </c>
      <c r="C532" s="47" t="n">
        <v>36</v>
      </c>
      <c r="D532" s="47" t="n">
        <v>40</v>
      </c>
      <c r="E532" s="47" t="n">
        <v>594</v>
      </c>
      <c r="F532" s="27" t="s">
        <v>1462</v>
      </c>
      <c r="G532" s="28" t="s">
        <v>837</v>
      </c>
      <c r="H532" s="27" t="s">
        <v>1463</v>
      </c>
      <c r="I532" s="28" t="s">
        <v>1455</v>
      </c>
      <c r="J532" s="28" t="s">
        <v>65</v>
      </c>
      <c r="K532" s="28" t="n">
        <v>70</v>
      </c>
      <c r="L532" s="28"/>
      <c r="M532" s="28" t="n">
        <v>1987</v>
      </c>
      <c r="N532" s="29" t="s">
        <v>124</v>
      </c>
      <c r="O532" s="29" t="s">
        <v>125</v>
      </c>
      <c r="P532" s="56" t="n">
        <v>0.00426891489573758</v>
      </c>
      <c r="Q532" s="31" t="n">
        <v>50</v>
      </c>
      <c r="R532" s="31" t="n">
        <v>50.861114101373</v>
      </c>
      <c r="S532" s="4" t="s">
        <v>69</v>
      </c>
      <c r="T532" s="4"/>
      <c r="U532" s="4"/>
      <c r="V532" s="48" t="n">
        <f aca="false">IF(S532="m3_año",R532,IF(OR(O532="CG1",O532="CG3",O532="HG2"),T532,R532))</f>
        <v>50.861114101373</v>
      </c>
      <c r="W532" s="28" t="n">
        <v>365</v>
      </c>
      <c r="X532" s="32"/>
      <c r="Y532" s="28"/>
      <c r="Z532" s="28" t="n">
        <v>0</v>
      </c>
      <c r="AA532" s="32" t="s">
        <v>1464</v>
      </c>
      <c r="AB532" s="32"/>
      <c r="AC532" s="33" t="s">
        <v>72</v>
      </c>
      <c r="AD532" s="33" t="n">
        <f aca="false">VLOOKUP($O532,Parámetros!$B$4:$H$25,3,0)</f>
        <v>840000</v>
      </c>
      <c r="AE532" s="33" t="n">
        <f aca="false">VLOOKUP($O532,Parámetros!$B$4:$H$25,4,0)</f>
        <v>2400000</v>
      </c>
      <c r="AF532" s="33" t="n">
        <f aca="false">VLOOKUP($O532,Parámetros!$B$4:$H$25,5,0)</f>
        <v>1800000</v>
      </c>
      <c r="AG532" s="33" t="n">
        <f aca="false">VLOOKUP($O532,Parámetros!$B$4:$H$25,6,0)</f>
        <v>600000</v>
      </c>
      <c r="AH532" s="33" t="n">
        <f aca="false">VLOOKUP($O532,Parámetros!$B$4:$H$25,7,0)</f>
        <v>2676000000</v>
      </c>
      <c r="AI532" s="51" t="n">
        <v>50</v>
      </c>
      <c r="AJ532" s="2" t="n">
        <v>0.0912</v>
      </c>
      <c r="AK532" s="34" t="n">
        <f aca="false">AD532*V532/1000000000</f>
        <v>0.0427233358451533</v>
      </c>
      <c r="AL532" s="34" t="n">
        <f aca="false">AE532*V532/1000000000</f>
        <v>0.122066673843295</v>
      </c>
      <c r="AM532" s="34" t="n">
        <f aca="false">AF532*V532/1000000000</f>
        <v>0.0915500053824714</v>
      </c>
      <c r="AN532" s="34" t="n">
        <f aca="false">AG532*V532/1000000000</f>
        <v>0.0305166684608238</v>
      </c>
      <c r="AO532" s="34" t="n">
        <f aca="false">AH532*V532/1000000000</f>
        <v>136.104341335274</v>
      </c>
      <c r="AP532" s="35" t="n">
        <f aca="false">AJ532*AI532*EXP(P532*4)</f>
        <v>4.63853360604522</v>
      </c>
      <c r="AQ532" s="36" t="n">
        <f aca="false">AK532/W532</f>
        <v>0.000117050235192201</v>
      </c>
      <c r="AR532" s="37" t="n">
        <f aca="false">AL532/W532</f>
        <v>0.000334429243406288</v>
      </c>
      <c r="AS532" s="37" t="n">
        <f aca="false">AM532/W532</f>
        <v>0.000250821932554716</v>
      </c>
      <c r="AT532" s="37" t="n">
        <f aca="false">AN532/W532</f>
        <v>8.36073108515721E-005</v>
      </c>
      <c r="AU532" s="37" t="n">
        <f aca="false">AO532/W532</f>
        <v>0.372888606398011</v>
      </c>
      <c r="AV532" s="49" t="n">
        <f aca="false">AP532/W532</f>
        <v>0.012708311249439</v>
      </c>
      <c r="AW532" s="39" t="n">
        <f aca="false">AK532*1000000</f>
        <v>42723.3358451533</v>
      </c>
      <c r="AX532" s="40" t="n">
        <f aca="false">AL532*1000000</f>
        <v>122066.673843295</v>
      </c>
      <c r="AY532" s="40" t="n">
        <f aca="false">AM532*1000000</f>
        <v>91550.0053824714</v>
      </c>
      <c r="AZ532" s="40" t="n">
        <f aca="false">AN532*1000000</f>
        <v>30516.6684608238</v>
      </c>
      <c r="BA532" s="40" t="n">
        <f aca="false">AO532*1000000</f>
        <v>136104341.335274</v>
      </c>
      <c r="BB532" s="41" t="n">
        <f aca="false">AP532*1000000</f>
        <v>4638533.60604522</v>
      </c>
      <c r="BC532" s="39" t="n">
        <f aca="false">AQ532*1000000</f>
        <v>117.050235192201</v>
      </c>
      <c r="BD532" s="40" t="n">
        <f aca="false">AR532*1000000</f>
        <v>334.429243406288</v>
      </c>
      <c r="BE532" s="40" t="n">
        <f aca="false">AS532*1000000</f>
        <v>250.821932554716</v>
      </c>
      <c r="BF532" s="40" t="n">
        <f aca="false">AT532*1000000</f>
        <v>83.6073108515721</v>
      </c>
      <c r="BG532" s="40" t="n">
        <f aca="false">AU532*1000000</f>
        <v>372888.606398011</v>
      </c>
      <c r="BH532" s="41" t="n">
        <f aca="false">AV532*1000000</f>
        <v>12708.311249439</v>
      </c>
      <c r="BI532" s="0" t="n">
        <v>0.1</v>
      </c>
      <c r="BJ532" s="0" t="n">
        <f aca="false">R532*BI532</f>
        <v>5.0861114101373</v>
      </c>
      <c r="BK532" s="0" t="n">
        <v>0.1</v>
      </c>
      <c r="BL532" s="0" t="n">
        <f aca="false">AI532*BK532</f>
        <v>5</v>
      </c>
      <c r="BM532" s="45" t="n">
        <v>336000</v>
      </c>
      <c r="BN532" s="45" t="n">
        <v>480000</v>
      </c>
      <c r="BO532" s="45" t="n">
        <v>360000</v>
      </c>
      <c r="BP532" s="45" t="n">
        <v>120000</v>
      </c>
      <c r="BQ532" s="45" t="n">
        <v>1070400000</v>
      </c>
      <c r="BR532" s="0" t="n">
        <f aca="false">AJ532*0.1</f>
        <v>0.00912</v>
      </c>
      <c r="BS532" s="0" t="n">
        <f aca="false">((((BJ532/R532)^2)+((BM532/AD532)^2))^(1/2))*AK532</f>
        <v>0.0176152826368304</v>
      </c>
      <c r="BT532" s="0" t="n">
        <f aca="false">((((BJ532/R532)^2)+((BN532/AE532)^2))^(1/2))*AL532</f>
        <v>0.0272949380500904</v>
      </c>
      <c r="BU532" s="0" t="n">
        <f aca="false">((((BJ532/R532)^2)+((BO532/AF532)^2))^(1/2))*AM532</f>
        <v>0.0204712035375678</v>
      </c>
      <c r="BV532" s="0" t="n">
        <f aca="false">((((BJ532/R532)^2)+((BP532/AG532)^2))^(1/2))*AN532</f>
        <v>0.00682373451252259</v>
      </c>
      <c r="BW532" s="0" t="n">
        <f aca="false">((((BJ532/R532)^2)+((BQ532/AH532)^2))^(1/2))*AO532</f>
        <v>56.1172575430455</v>
      </c>
      <c r="BX532" s="46" t="n">
        <f aca="false">((((BL532/AI532)^2)+((BR532/AJ532)^2))^(1/2))*AP532</f>
        <v>0.655987713519253</v>
      </c>
    </row>
    <row r="533" customFormat="false" ht="15" hidden="false" customHeight="true" outlineLevel="0" collapsed="false">
      <c r="A533" s="24" t="n">
        <v>4.74094444444444</v>
      </c>
      <c r="B533" s="24" t="n">
        <v>-74.0343888888889</v>
      </c>
      <c r="C533" s="47" t="n">
        <v>36</v>
      </c>
      <c r="D533" s="47" t="n">
        <v>40</v>
      </c>
      <c r="E533" s="47" t="n">
        <v>594</v>
      </c>
      <c r="F533" s="27" t="s">
        <v>1462</v>
      </c>
      <c r="G533" s="28" t="s">
        <v>837</v>
      </c>
      <c r="H533" s="27" t="s">
        <v>1463</v>
      </c>
      <c r="I533" s="28" t="s">
        <v>1455</v>
      </c>
      <c r="J533" s="28" t="s">
        <v>65</v>
      </c>
      <c r="K533" s="28" t="n">
        <v>70</v>
      </c>
      <c r="L533" s="28"/>
      <c r="M533" s="28" t="n">
        <v>1997</v>
      </c>
      <c r="N533" s="29" t="s">
        <v>67</v>
      </c>
      <c r="O533" s="29" t="s">
        <v>68</v>
      </c>
      <c r="P533" s="56" t="n">
        <v>0.00426891489573758</v>
      </c>
      <c r="Q533" s="31" t="n">
        <v>130000</v>
      </c>
      <c r="R533" s="31" t="n">
        <v>132238.89666357</v>
      </c>
      <c r="S533" s="29" t="s">
        <v>69</v>
      </c>
      <c r="T533" s="29"/>
      <c r="U533" s="29"/>
      <c r="V533" s="48" t="n">
        <f aca="false">IF(S533="m3_año",R533,IF(OR(O533="CG1",O533="CG3",O533="HG2"),T533,R533))</f>
        <v>132238.89666357</v>
      </c>
      <c r="W533" s="28" t="n">
        <v>365</v>
      </c>
      <c r="X533" s="32"/>
      <c r="Y533" s="28"/>
      <c r="Z533" s="28" t="n">
        <v>8760</v>
      </c>
      <c r="AA533" s="32" t="s">
        <v>1465</v>
      </c>
      <c r="AB533" s="32"/>
      <c r="AC533" s="33" t="s">
        <v>72</v>
      </c>
      <c r="AD533" s="33" t="n">
        <f aca="false">VLOOKUP($O533,Parámetros!$B$4:$H$25,3,0)</f>
        <v>46.3856216091623</v>
      </c>
      <c r="AE533" s="33" t="n">
        <f aca="false">VLOOKUP($O533,Parámetros!$B$4:$H$25,4,0)</f>
        <v>1074.85364414012</v>
      </c>
      <c r="AF533" s="33" t="n">
        <f aca="false">VLOOKUP($O533,Parámetros!$B$4:$H$25,5,0)</f>
        <v>5.41099102083891</v>
      </c>
      <c r="AG533" s="33" t="n">
        <f aca="false">VLOOKUP($O533,Parámetros!$B$4:$H$25,6,0)</f>
        <v>1344</v>
      </c>
      <c r="AH533" s="33" t="n">
        <f aca="false">VLOOKUP($O533,Parámetros!$B$4:$H$25,7,0)</f>
        <v>1920000</v>
      </c>
      <c r="AI533" s="51" t="n">
        <v>130000</v>
      </c>
      <c r="AJ533" s="52" t="n">
        <v>8.8E-008</v>
      </c>
      <c r="AK533" s="34" t="n">
        <f aca="false">AD533*V533/1000000000</f>
        <v>0.00613398342264947</v>
      </c>
      <c r="AL533" s="34" t="n">
        <f aca="false">AE533*V533/1000000000</f>
        <v>0.142137459975907</v>
      </c>
      <c r="AM533" s="34" t="n">
        <f aca="false">AF533*V533/1000000000</f>
        <v>0.000715543482452222</v>
      </c>
      <c r="AN533" s="34" t="n">
        <f aca="false">AG533*V533/1000000000</f>
        <v>0.177729077115838</v>
      </c>
      <c r="AO533" s="34" t="n">
        <f aca="false">AH533*V533/1000000000</f>
        <v>253.898681594054</v>
      </c>
      <c r="AP533" s="35" t="n">
        <f aca="false">AJ533*AI533*EXP(P533*4)</f>
        <v>0.0116370229063942</v>
      </c>
      <c r="AQ533" s="36" t="n">
        <f aca="false">AK533/W533</f>
        <v>1.68054340346561E-005</v>
      </c>
      <c r="AR533" s="37" t="n">
        <f aca="false">AL533/W533</f>
        <v>0.000389417698564129</v>
      </c>
      <c r="AS533" s="37" t="n">
        <f aca="false">AM533/W533</f>
        <v>1.96039310260883E-006</v>
      </c>
      <c r="AT533" s="37" t="n">
        <f aca="false">AN533/W533</f>
        <v>0.000486928978399556</v>
      </c>
      <c r="AU533" s="37" t="n">
        <f aca="false">AO533/W533</f>
        <v>0.695612826285081</v>
      </c>
      <c r="AV533" s="49" t="n">
        <f aca="false">AP533/W533</f>
        <v>3.18822545380662E-005</v>
      </c>
      <c r="AW533" s="39" t="n">
        <f aca="false">AK533*1000000</f>
        <v>6133.98342264947</v>
      </c>
      <c r="AX533" s="40" t="n">
        <f aca="false">AL533*1000000</f>
        <v>142137.459975907</v>
      </c>
      <c r="AY533" s="40" t="n">
        <f aca="false">AM533*1000000</f>
        <v>715.543482452222</v>
      </c>
      <c r="AZ533" s="40" t="n">
        <f aca="false">AN533*1000000</f>
        <v>177729.077115838</v>
      </c>
      <c r="BA533" s="40" t="n">
        <f aca="false">AO533*1000000</f>
        <v>253898681.594054</v>
      </c>
      <c r="BB533" s="41" t="n">
        <f aca="false">AP533*1000000</f>
        <v>11637.0229063942</v>
      </c>
      <c r="BC533" s="39" t="n">
        <f aca="false">AQ533*1000000</f>
        <v>16.8054340346561</v>
      </c>
      <c r="BD533" s="40" t="n">
        <f aca="false">AR533*1000000</f>
        <v>389.417698564129</v>
      </c>
      <c r="BE533" s="40" t="n">
        <f aca="false">AS533*1000000</f>
        <v>1.96039310260883</v>
      </c>
      <c r="BF533" s="40" t="n">
        <f aca="false">AT533*1000000</f>
        <v>486.928978399556</v>
      </c>
      <c r="BG533" s="40" t="n">
        <f aca="false">AU533*1000000</f>
        <v>695612.826285081</v>
      </c>
      <c r="BH533" s="41" t="n">
        <f aca="false">AV533*1000000</f>
        <v>31.8822545380662</v>
      </c>
      <c r="BI533" s="0" t="n">
        <v>0.1</v>
      </c>
      <c r="BJ533" s="0" t="n">
        <f aca="false">R533*BI533</f>
        <v>13223.889666357</v>
      </c>
      <c r="BK533" s="0" t="n">
        <v>0.1</v>
      </c>
      <c r="BL533" s="0" t="n">
        <f aca="false">AI533*BK533</f>
        <v>13000</v>
      </c>
      <c r="BM533" s="45" t="n">
        <v>17.6498016718255</v>
      </c>
      <c r="BN533" s="45" t="n">
        <v>910.91550745518</v>
      </c>
      <c r="BO533" s="45" t="n">
        <v>5.31099102083891</v>
      </c>
      <c r="BP533" s="45" t="n">
        <v>537.6</v>
      </c>
      <c r="BQ533" s="45" t="n">
        <v>384000</v>
      </c>
      <c r="BR533" s="0" t="n">
        <f aca="false">AJ533*0.1</f>
        <v>8.8E-009</v>
      </c>
      <c r="BS533" s="0" t="n">
        <f aca="false">((((BJ533/R533)^2)+((BM533/AD533)^2))^(1/2))*AK533</f>
        <v>0.0024132484836932</v>
      </c>
      <c r="BT533" s="0" t="n">
        <f aca="false">((((BJ533/R533)^2)+((BN533/AE533)^2))^(1/2))*AL533</f>
        <v>0.121294153035847</v>
      </c>
      <c r="BU533" s="0" t="n">
        <f aca="false">((((BJ533/R533)^2)+((BO533/AF533)^2))^(1/2))*AM533</f>
        <v>0.000705955264279332</v>
      </c>
      <c r="BV533" s="0" t="n">
        <f aca="false">((((BJ533/R533)^2)+((BP533/AG533)^2))^(1/2))*AN533</f>
        <v>0.0732795757692147</v>
      </c>
      <c r="BW533" s="0" t="n">
        <f aca="false">((((BJ533/R533)^2)+((BQ533/AH533)^2))^(1/2))*AO533</f>
        <v>56.773471144188</v>
      </c>
      <c r="BX533" s="46" t="n">
        <f aca="false">((((BL533/AI533)^2)+((BR533/AJ533)^2))^(1/2))*AP533</f>
        <v>0.0016457235619869</v>
      </c>
    </row>
    <row r="534" customFormat="false" ht="15" hidden="false" customHeight="true" outlineLevel="0" collapsed="false">
      <c r="A534" s="24" t="n">
        <v>4.72949216994905</v>
      </c>
      <c r="B534" s="24" t="n">
        <v>-74.0240696823284</v>
      </c>
      <c r="C534" s="47" t="n">
        <v>37</v>
      </c>
      <c r="D534" s="47" t="n">
        <v>38</v>
      </c>
      <c r="E534" s="47" t="n">
        <v>2495</v>
      </c>
      <c r="F534" s="27" t="s">
        <v>1466</v>
      </c>
      <c r="G534" s="28" t="s">
        <v>837</v>
      </c>
      <c r="H534" s="27" t="s">
        <v>1467</v>
      </c>
      <c r="I534" s="28" t="s">
        <v>1455</v>
      </c>
      <c r="J534" s="28" t="s">
        <v>65</v>
      </c>
      <c r="K534" s="33" t="n">
        <v>200</v>
      </c>
      <c r="L534" s="33"/>
      <c r="M534" s="33" t="n">
        <v>1979</v>
      </c>
      <c r="N534" s="29" t="s">
        <v>67</v>
      </c>
      <c r="O534" s="29" t="s">
        <v>108</v>
      </c>
      <c r="P534" s="56" t="n">
        <v>0.00426891489573758</v>
      </c>
      <c r="Q534" s="31" t="n">
        <v>84008.4</v>
      </c>
      <c r="R534" s="31" t="n">
        <v>85455.2163574757</v>
      </c>
      <c r="S534" s="29" t="s">
        <v>69</v>
      </c>
      <c r="T534" s="29"/>
      <c r="U534" s="29"/>
      <c r="V534" s="48" t="n">
        <f aca="false">IF(S534="m3_año",R534,IF(OR(O534="CG1",O534="CG3",O534="HG2"),T534,R534))</f>
        <v>85455.2163574757</v>
      </c>
      <c r="W534" s="28" t="n">
        <v>365</v>
      </c>
      <c r="X534" s="32"/>
      <c r="Y534" s="28"/>
      <c r="Z534" s="28" t="n">
        <v>8760</v>
      </c>
      <c r="AA534" s="62" t="s">
        <v>1468</v>
      </c>
      <c r="AB534" s="62"/>
      <c r="AC534" s="33" t="s">
        <v>72</v>
      </c>
      <c r="AD534" s="33" t="n">
        <f aca="false">VLOOKUP($O534,Parámetros!$B$4:$H$25,3,0)</f>
        <v>589.42211574465</v>
      </c>
      <c r="AE534" s="33" t="n">
        <f aca="false">VLOOKUP($O534,Parámetros!$B$4:$H$25,4,0)</f>
        <v>6395.37711993333</v>
      </c>
      <c r="AF534" s="33" t="n">
        <f aca="false">VLOOKUP($O534,Parámetros!$B$4:$H$25,5,0)</f>
        <v>22.4256162208741</v>
      </c>
      <c r="AG534" s="33" t="n">
        <f aca="false">VLOOKUP($O534,Parámetros!$B$4:$H$25,6,0)</f>
        <v>1344</v>
      </c>
      <c r="AH534" s="33" t="n">
        <f aca="false">VLOOKUP($O534,Parámetros!$B$4:$H$25,7,0)</f>
        <v>1920000</v>
      </c>
      <c r="AI534" s="51" t="n">
        <v>84008.4</v>
      </c>
      <c r="AJ534" s="52" t="n">
        <v>8.8E-008</v>
      </c>
      <c r="AK534" s="34" t="n">
        <f aca="false">AD534*V534/1000000000</f>
        <v>0.0503691944268401</v>
      </c>
      <c r="AL534" s="34" t="n">
        <f aca="false">AE534*V534/1000000000</f>
        <v>0.546518335471552</v>
      </c>
      <c r="AM534" s="34" t="n">
        <f aca="false">AF534*V534/1000000000</f>
        <v>0.00191638588610451</v>
      </c>
      <c r="AN534" s="34" t="n">
        <f aca="false">AG534*V534/1000000000</f>
        <v>0.114851810784447</v>
      </c>
      <c r="AO534" s="34" t="n">
        <f aca="false">AH534*V534/1000000000</f>
        <v>164.074015406353</v>
      </c>
      <c r="AP534" s="35" t="n">
        <f aca="false">AJ534*AI534*EXP(P534*4)</f>
        <v>0.00752005903945786</v>
      </c>
      <c r="AQ534" s="36" t="n">
        <f aca="false">AK534/W534</f>
        <v>0.000137997792950247</v>
      </c>
      <c r="AR534" s="37" t="n">
        <f aca="false">AL534/W534</f>
        <v>0.00149731050814124</v>
      </c>
      <c r="AS534" s="37" t="n">
        <f aca="false">AM534/W534</f>
        <v>5.2503722906973E-006</v>
      </c>
      <c r="AT534" s="37" t="n">
        <f aca="false">AN534/W534</f>
        <v>0.000314662495299856</v>
      </c>
      <c r="AU534" s="37" t="n">
        <f aca="false">AO534/W534</f>
        <v>0.449517850428365</v>
      </c>
      <c r="AV534" s="49" t="n">
        <f aca="false">AP534/W534</f>
        <v>2.06029014779667E-005</v>
      </c>
      <c r="AW534" s="39" t="n">
        <f aca="false">AK534*1000000</f>
        <v>50369.1944268401</v>
      </c>
      <c r="AX534" s="40" t="n">
        <f aca="false">AL534*1000000</f>
        <v>546518.335471552</v>
      </c>
      <c r="AY534" s="40" t="n">
        <f aca="false">AM534*1000000</f>
        <v>1916.38588610451</v>
      </c>
      <c r="AZ534" s="40" t="n">
        <f aca="false">AN534*1000000</f>
        <v>114851.810784447</v>
      </c>
      <c r="BA534" s="40" t="n">
        <f aca="false">AO534*1000000</f>
        <v>164074015.406353</v>
      </c>
      <c r="BB534" s="41" t="n">
        <f aca="false">AP534*1000000</f>
        <v>7520.05903945786</v>
      </c>
      <c r="BC534" s="39" t="n">
        <f aca="false">AQ534*1000000</f>
        <v>137.997792950247</v>
      </c>
      <c r="BD534" s="40" t="n">
        <f aca="false">AR534*1000000</f>
        <v>1497.31050814124</v>
      </c>
      <c r="BE534" s="40" t="n">
        <f aca="false">AS534*1000000</f>
        <v>5.2503722906973</v>
      </c>
      <c r="BF534" s="40" t="n">
        <f aca="false">AT534*1000000</f>
        <v>314.662495299856</v>
      </c>
      <c r="BG534" s="40" t="n">
        <f aca="false">AU534*1000000</f>
        <v>449517.850428365</v>
      </c>
      <c r="BH534" s="41" t="n">
        <f aca="false">AV534*1000000</f>
        <v>20.6029014779667</v>
      </c>
      <c r="BI534" s="0" t="n">
        <v>0.1</v>
      </c>
      <c r="BJ534" s="0" t="n">
        <f aca="false">R534*BI534</f>
        <v>8545.52163574757</v>
      </c>
      <c r="BK534" s="0" t="n">
        <v>0.1</v>
      </c>
      <c r="BL534" s="0" t="n">
        <f aca="false">AI534*BK534</f>
        <v>8400.84</v>
      </c>
      <c r="BM534" s="45" t="n">
        <v>491.492522079561</v>
      </c>
      <c r="BN534" s="45" t="n">
        <v>4911.75996922289</v>
      </c>
      <c r="BO534" s="45" t="n">
        <v>16.2785205146239</v>
      </c>
      <c r="BP534" s="45" t="n">
        <v>537.6</v>
      </c>
      <c r="BQ534" s="45" t="n">
        <v>384000</v>
      </c>
      <c r="BR534" s="0" t="n">
        <f aca="false">AJ534*0.1</f>
        <v>8.8E-009</v>
      </c>
      <c r="BS534" s="0" t="n">
        <f aca="false">((((BJ534/R534)^2)+((BM534/AD534)^2))^(1/2))*AK534</f>
        <v>0.0423015477503205</v>
      </c>
      <c r="BT534" s="0" t="n">
        <f aca="false">((((BJ534/R534)^2)+((BN534/AE534)^2))^(1/2))*AL534</f>
        <v>0.42327853948901</v>
      </c>
      <c r="BU534" s="0" t="n">
        <f aca="false">((((BJ534/R534)^2)+((BO534/AF534)^2))^(1/2))*AM534</f>
        <v>0.00140422270814732</v>
      </c>
      <c r="BV534" s="0" t="n">
        <f aca="false">((((BJ534/R534)^2)+((BP534/AG534)^2))^(1/2))*AN534</f>
        <v>0.047354614715773</v>
      </c>
      <c r="BW534" s="0" t="n">
        <f aca="false">((((BJ534/R534)^2)+((BQ534/AH534)^2))^(1/2))*AO534</f>
        <v>36.6880651789954</v>
      </c>
      <c r="BX534" s="46" t="n">
        <f aca="false">((((BL534/AI534)^2)+((BR534/AJ534)^2))^(1/2))*AP534</f>
        <v>0.00106349694834477</v>
      </c>
    </row>
    <row r="535" customFormat="false" ht="15" hidden="false" customHeight="true" outlineLevel="0" collapsed="false">
      <c r="A535" s="24" t="n">
        <v>4.72949216994905</v>
      </c>
      <c r="B535" s="24" t="n">
        <v>-74.0240696823284</v>
      </c>
      <c r="C535" s="47" t="n">
        <v>37</v>
      </c>
      <c r="D535" s="47" t="n">
        <v>38</v>
      </c>
      <c r="E535" s="47" t="n">
        <v>2495</v>
      </c>
      <c r="F535" s="27" t="s">
        <v>1466</v>
      </c>
      <c r="G535" s="28" t="s">
        <v>837</v>
      </c>
      <c r="H535" s="27" t="s">
        <v>1467</v>
      </c>
      <c r="I535" s="28" t="s">
        <v>1455</v>
      </c>
      <c r="J535" s="28" t="s">
        <v>65</v>
      </c>
      <c r="K535" s="28" t="n">
        <v>200</v>
      </c>
      <c r="L535" s="28"/>
      <c r="M535" s="28" t="n">
        <v>1979</v>
      </c>
      <c r="N535" s="29" t="s">
        <v>67</v>
      </c>
      <c r="O535" s="29" t="s">
        <v>108</v>
      </c>
      <c r="P535" s="56" t="n">
        <v>0.00426891489573758</v>
      </c>
      <c r="Q535" s="31" t="n">
        <v>42857.1428571429</v>
      </c>
      <c r="R535" s="31" t="n">
        <v>43595.2406583198</v>
      </c>
      <c r="S535" s="29" t="s">
        <v>69</v>
      </c>
      <c r="T535" s="29"/>
      <c r="U535" s="29"/>
      <c r="V535" s="48" t="n">
        <f aca="false">IF(S535="m3_año",R535,IF(OR(O535="CG1",O535="CG3",O535="HG2"),T535,R535))</f>
        <v>43595.2406583198</v>
      </c>
      <c r="W535" s="28" t="n">
        <v>365</v>
      </c>
      <c r="X535" s="32"/>
      <c r="Y535" s="28"/>
      <c r="Z535" s="28" t="n">
        <v>0</v>
      </c>
      <c r="AA535" s="32" t="s">
        <v>1469</v>
      </c>
      <c r="AB535" s="32"/>
      <c r="AC535" s="33" t="s">
        <v>72</v>
      </c>
      <c r="AD535" s="33" t="n">
        <f aca="false">VLOOKUP($O535,Parámetros!$B$4:$H$25,3,0)</f>
        <v>589.42211574465</v>
      </c>
      <c r="AE535" s="33" t="n">
        <f aca="false">VLOOKUP($O535,Parámetros!$B$4:$H$25,4,0)</f>
        <v>6395.37711993333</v>
      </c>
      <c r="AF535" s="33" t="n">
        <f aca="false">VLOOKUP($O535,Parámetros!$B$4:$H$25,5,0)</f>
        <v>22.4256162208741</v>
      </c>
      <c r="AG535" s="33" t="n">
        <f aca="false">VLOOKUP($O535,Parámetros!$B$4:$H$25,6,0)</f>
        <v>1344</v>
      </c>
      <c r="AH535" s="33" t="n">
        <f aca="false">VLOOKUP($O535,Parámetros!$B$4:$H$25,7,0)</f>
        <v>1920000</v>
      </c>
      <c r="AI535" s="51" t="n">
        <v>42857.1428571429</v>
      </c>
      <c r="AJ535" s="52" t="n">
        <v>8.8E-008</v>
      </c>
      <c r="AK535" s="34" t="n">
        <f aca="false">AD535*V535/1000000000</f>
        <v>0.025695998985224</v>
      </c>
      <c r="AL535" s="34" t="n">
        <f aca="false">AE535*V535/1000000000</f>
        <v>0.278808004644206</v>
      </c>
      <c r="AM535" s="34" t="n">
        <f aca="false">AF535*V535/1000000000</f>
        <v>0.000977650136060127</v>
      </c>
      <c r="AN535" s="34" t="n">
        <f aca="false">AG535*V535/1000000000</f>
        <v>0.0585920034447818</v>
      </c>
      <c r="AO535" s="34" t="n">
        <f aca="false">AH535*V535/1000000000</f>
        <v>83.702862063974</v>
      </c>
      <c r="AP535" s="35" t="n">
        <f aca="false">AJ535*AI535*EXP(P535*4)</f>
        <v>0.00383638117793214</v>
      </c>
      <c r="AQ535" s="36" t="n">
        <f aca="false">AK535/W535</f>
        <v>7.03999972197919E-005</v>
      </c>
      <c r="AR535" s="37" t="n">
        <f aca="false">AL535/W535</f>
        <v>0.000763857546970427</v>
      </c>
      <c r="AS535" s="37" t="n">
        <f aca="false">AM535/W535</f>
        <v>2.6784935234524E-006</v>
      </c>
      <c r="AT535" s="37" t="n">
        <f aca="false">AN535/W535</f>
        <v>0.000160526036835019</v>
      </c>
      <c r="AU535" s="37" t="n">
        <f aca="false">AO535/W535</f>
        <v>0.229322909764312</v>
      </c>
      <c r="AV535" s="49" t="n">
        <f aca="false">AP535/W535</f>
        <v>1.05106333641976E-005</v>
      </c>
      <c r="AW535" s="39" t="n">
        <f aca="false">AK535*1000000</f>
        <v>25695.998985224</v>
      </c>
      <c r="AX535" s="40" t="n">
        <f aca="false">AL535*1000000</f>
        <v>278808.004644206</v>
      </c>
      <c r="AY535" s="40" t="n">
        <f aca="false">AM535*1000000</f>
        <v>977.650136060127</v>
      </c>
      <c r="AZ535" s="40" t="n">
        <f aca="false">AN535*1000000</f>
        <v>58592.0034447818</v>
      </c>
      <c r="BA535" s="40" t="n">
        <f aca="false">AO535*1000000</f>
        <v>83702862.063974</v>
      </c>
      <c r="BB535" s="41" t="n">
        <f aca="false">AP535*1000000</f>
        <v>3836.38117793214</v>
      </c>
      <c r="BC535" s="39" t="n">
        <f aca="false">AQ535*1000000</f>
        <v>70.3999972197919</v>
      </c>
      <c r="BD535" s="40" t="n">
        <f aca="false">AR535*1000000</f>
        <v>763.857546970427</v>
      </c>
      <c r="BE535" s="40" t="n">
        <f aca="false">AS535*1000000</f>
        <v>2.6784935234524</v>
      </c>
      <c r="BF535" s="40" t="n">
        <f aca="false">AT535*1000000</f>
        <v>160.526036835019</v>
      </c>
      <c r="BG535" s="40" t="n">
        <f aca="false">AU535*1000000</f>
        <v>229322.909764312</v>
      </c>
      <c r="BH535" s="41" t="n">
        <f aca="false">AV535*1000000</f>
        <v>10.5106333641976</v>
      </c>
      <c r="BI535" s="0" t="n">
        <v>0.1</v>
      </c>
      <c r="BJ535" s="0" t="n">
        <f aca="false">R535*BI535</f>
        <v>4359.52406583198</v>
      </c>
      <c r="BK535" s="0" t="n">
        <v>0.1</v>
      </c>
      <c r="BL535" s="0" t="n">
        <f aca="false">AI535*BK535</f>
        <v>4285.71428571429</v>
      </c>
      <c r="BM535" s="45" t="n">
        <v>491.492522079561</v>
      </c>
      <c r="BN535" s="45" t="n">
        <v>4911.75996922289</v>
      </c>
      <c r="BO535" s="45" t="n">
        <v>16.2785205146239</v>
      </c>
      <c r="BP535" s="45" t="n">
        <v>537.6</v>
      </c>
      <c r="BQ535" s="45" t="n">
        <v>384000</v>
      </c>
      <c r="BR535" s="0" t="n">
        <f aca="false">AJ535*0.1</f>
        <v>8.8E-009</v>
      </c>
      <c r="BS535" s="0" t="n">
        <f aca="false">((((BJ535/R535)^2)+((BM535/AD535)^2))^(1/2))*AK535</f>
        <v>0.0215802642951626</v>
      </c>
      <c r="BT535" s="0" t="n">
        <f aca="false">((((BJ535/R535)^2)+((BN535/AE535)^2))^(1/2))*AL535</f>
        <v>0.215936844830318</v>
      </c>
      <c r="BU535" s="0" t="n">
        <f aca="false">((((BJ535/R535)^2)+((BO535/AF535)^2))^(1/2))*AM535</f>
        <v>0.000716368520365985</v>
      </c>
      <c r="BV535" s="0" t="n">
        <f aca="false">((((BJ535/R535)^2)+((BP535/AG535)^2))^(1/2))*AN535</f>
        <v>0.0241581019019389</v>
      </c>
      <c r="BW535" s="0" t="n">
        <f aca="false">((((BJ535/R535)^2)+((BQ535/AH535)^2))^(1/2))*AO535</f>
        <v>18.7165289486334</v>
      </c>
      <c r="BX535" s="46" t="n">
        <f aca="false">((((BL535/AI535)^2)+((BR535/AJ535)^2))^(1/2))*AP535</f>
        <v>0.00054254622922645</v>
      </c>
    </row>
    <row r="536" customFormat="false" ht="15" hidden="false" customHeight="true" outlineLevel="0" collapsed="false">
      <c r="A536" s="24" t="n">
        <v>4.78102777777778</v>
      </c>
      <c r="B536" s="24" t="n">
        <v>-74.0399444444445</v>
      </c>
      <c r="C536" s="47" t="n">
        <v>36</v>
      </c>
      <c r="D536" s="47" t="n">
        <v>44</v>
      </c>
      <c r="E536" s="47" t="n">
        <v>695</v>
      </c>
      <c r="F536" s="27" t="s">
        <v>1470</v>
      </c>
      <c r="G536" s="28" t="s">
        <v>1471</v>
      </c>
      <c r="H536" s="27" t="s">
        <v>1472</v>
      </c>
      <c r="I536" s="28" t="s">
        <v>1455</v>
      </c>
      <c r="J536" s="28" t="s">
        <v>1473</v>
      </c>
      <c r="K536" s="61"/>
      <c r="L536" s="61"/>
      <c r="M536" s="33" t="n">
        <v>1998</v>
      </c>
      <c r="N536" s="29" t="s">
        <v>67</v>
      </c>
      <c r="O536" s="29" t="s">
        <v>142</v>
      </c>
      <c r="P536" s="56" t="n">
        <v>0.00426891489573758</v>
      </c>
      <c r="Q536" s="31" t="n">
        <v>127750</v>
      </c>
      <c r="R536" s="31" t="n">
        <v>129950.146529008</v>
      </c>
      <c r="S536" s="29" t="s">
        <v>69</v>
      </c>
      <c r="T536" s="29"/>
      <c r="U536" s="29"/>
      <c r="V536" s="48" t="n">
        <f aca="false">IF(S536="m3_año",R536,IF(OR(O536="CG1",O536="CG3",O536="HG2"),T536,R536))</f>
        <v>129950.146529008</v>
      </c>
      <c r="W536" s="28" t="n">
        <v>365</v>
      </c>
      <c r="X536" s="32"/>
      <c r="Y536" s="28"/>
      <c r="Z536" s="28" t="n">
        <v>8760</v>
      </c>
      <c r="AA536" s="62" t="s">
        <v>592</v>
      </c>
      <c r="AB536" s="62"/>
      <c r="AC536" s="33" t="s">
        <v>72</v>
      </c>
      <c r="AD536" s="33" t="n">
        <f aca="false">VLOOKUP($O536,Parámetros!$B$4:$H$25,3,0)</f>
        <v>30.4</v>
      </c>
      <c r="AE536" s="33" t="n">
        <f aca="false">VLOOKUP($O536,Parámetros!$B$4:$H$25,4,0)</f>
        <v>1504</v>
      </c>
      <c r="AF536" s="33" t="n">
        <f aca="false">VLOOKUP($O536,Parámetros!$B$4:$H$25,5,0)</f>
        <v>9.6</v>
      </c>
      <c r="AG536" s="33" t="n">
        <f aca="false">VLOOKUP($O536,Parámetros!$B$4:$H$25,6,0)</f>
        <v>640</v>
      </c>
      <c r="AH536" s="33" t="n">
        <f aca="false">VLOOKUP($O536,Parámetros!$B$4:$H$25,7,0)</f>
        <v>1920000</v>
      </c>
      <c r="AI536" s="51" t="n">
        <v>127750</v>
      </c>
      <c r="AJ536" s="52" t="n">
        <v>8.8E-008</v>
      </c>
      <c r="AK536" s="34" t="n">
        <f aca="false">AD536*V536/1000000000</f>
        <v>0.00395048445448184</v>
      </c>
      <c r="AL536" s="34" t="n">
        <f aca="false">AE536*V536/1000000000</f>
        <v>0.195445020379628</v>
      </c>
      <c r="AM536" s="34" t="n">
        <f aca="false">AF536*V536/1000000000</f>
        <v>0.00124752140667848</v>
      </c>
      <c r="AN536" s="34" t="n">
        <f aca="false">AG536*V536/1000000000</f>
        <v>0.0831680937785651</v>
      </c>
      <c r="AO536" s="34" t="n">
        <f aca="false">AH536*V536/1000000000</f>
        <v>249.504281335695</v>
      </c>
      <c r="AP536" s="35" t="n">
        <f aca="false">AJ536*AI536*EXP(P536*4)</f>
        <v>0.0114356128945527</v>
      </c>
      <c r="AQ536" s="36" t="n">
        <f aca="false">AK536/W536</f>
        <v>1.08232450807722E-005</v>
      </c>
      <c r="AR536" s="37" t="n">
        <f aca="false">AL536/W536</f>
        <v>0.000535465809259255</v>
      </c>
      <c r="AS536" s="37" t="n">
        <f aca="false">AM536/W536</f>
        <v>3.41786686761226E-006</v>
      </c>
      <c r="AT536" s="37" t="n">
        <f aca="false">AN536/W536</f>
        <v>0.000227857791174151</v>
      </c>
      <c r="AU536" s="37" t="n">
        <f aca="false">AO536/W536</f>
        <v>0.683573373522453</v>
      </c>
      <c r="AV536" s="49" t="n">
        <f aca="false">AP536/W536</f>
        <v>3.13304462864458E-005</v>
      </c>
      <c r="AW536" s="39" t="n">
        <f aca="false">AK536*1000000</f>
        <v>3950.48445448184</v>
      </c>
      <c r="AX536" s="40" t="n">
        <f aca="false">AL536*1000000</f>
        <v>195445.020379628</v>
      </c>
      <c r="AY536" s="40" t="n">
        <f aca="false">AM536*1000000</f>
        <v>1247.52140667848</v>
      </c>
      <c r="AZ536" s="40" t="n">
        <f aca="false">AN536*1000000</f>
        <v>83168.0937785651</v>
      </c>
      <c r="BA536" s="40" t="n">
        <f aca="false">AO536*1000000</f>
        <v>249504281.335695</v>
      </c>
      <c r="BB536" s="41" t="n">
        <f aca="false">AP536*1000000</f>
        <v>11435.6128945527</v>
      </c>
      <c r="BC536" s="39" t="n">
        <f aca="false">AQ536*1000000</f>
        <v>10.8232450807722</v>
      </c>
      <c r="BD536" s="40" t="n">
        <f aca="false">AR536*1000000</f>
        <v>535.465809259255</v>
      </c>
      <c r="BE536" s="40" t="n">
        <f aca="false">AS536*1000000</f>
        <v>3.41786686761226</v>
      </c>
      <c r="BF536" s="40" t="n">
        <f aca="false">AT536*1000000</f>
        <v>227.857791174151</v>
      </c>
      <c r="BG536" s="40" t="n">
        <f aca="false">AU536*1000000</f>
        <v>683573.373522453</v>
      </c>
      <c r="BH536" s="41" t="n">
        <f aca="false">AV536*1000000</f>
        <v>31.3304462864458</v>
      </c>
      <c r="BI536" s="0" t="n">
        <v>0.1</v>
      </c>
      <c r="BJ536" s="0" t="n">
        <f aca="false">R536*BI536</f>
        <v>12995.0146529008</v>
      </c>
      <c r="BK536" s="0" t="n">
        <v>0.1</v>
      </c>
      <c r="BL536" s="0" t="n">
        <f aca="false">AI536*BK536</f>
        <v>12775</v>
      </c>
      <c r="BM536" s="45" t="n">
        <v>12.16</v>
      </c>
      <c r="BN536" s="45" t="n">
        <v>601.6</v>
      </c>
      <c r="BO536" s="45" t="n">
        <v>1.92</v>
      </c>
      <c r="BP536" s="45" t="n">
        <v>256</v>
      </c>
      <c r="BQ536" s="45" t="n">
        <v>384000</v>
      </c>
      <c r="BR536" s="0" t="n">
        <f aca="false">AJ536*0.1</f>
        <v>8.8E-009</v>
      </c>
      <c r="BS536" s="0" t="n">
        <f aca="false">((((BJ536/R536)^2)+((BM536/AD536)^2))^(1/2))*AK536</f>
        <v>0.00162882646781892</v>
      </c>
      <c r="BT536" s="0" t="n">
        <f aca="false">((((BJ536/R536)^2)+((BN536/AE536)^2))^(1/2))*AL536</f>
        <v>0.0805840463026203</v>
      </c>
      <c r="BU536" s="0" t="n">
        <f aca="false">((((BJ536/R536)^2)+((BO536/AF536)^2))^(1/2))*AM536</f>
        <v>0.000278954266871923</v>
      </c>
      <c r="BV536" s="0" t="n">
        <f aca="false">((((BJ536/R536)^2)+((BP536/AG536)^2))^(1/2))*AN536</f>
        <v>0.0342910835330299</v>
      </c>
      <c r="BW536" s="0" t="n">
        <f aca="false">((((BJ536/R536)^2)+((BQ536/AH536)^2))^(1/2))*AO536</f>
        <v>55.7908533743847</v>
      </c>
      <c r="BX536" s="46" t="n">
        <f aca="false">((((BL536/AI536)^2)+((BR536/AJ536)^2))^(1/2))*AP536</f>
        <v>0.00161723988495251</v>
      </c>
    </row>
    <row r="537" customFormat="false" ht="15" hidden="false" customHeight="true" outlineLevel="0" collapsed="false">
      <c r="A537" s="24" t="n">
        <v>4.78102777777778</v>
      </c>
      <c r="B537" s="24" t="n">
        <v>-74.0399444444445</v>
      </c>
      <c r="C537" s="47" t="n">
        <v>36</v>
      </c>
      <c r="D537" s="47" t="n">
        <v>44</v>
      </c>
      <c r="E537" s="47" t="n">
        <v>695</v>
      </c>
      <c r="F537" s="27" t="s">
        <v>1470</v>
      </c>
      <c r="G537" s="28" t="s">
        <v>1471</v>
      </c>
      <c r="H537" s="27" t="s">
        <v>1472</v>
      </c>
      <c r="I537" s="28" t="s">
        <v>1455</v>
      </c>
      <c r="J537" s="28" t="s">
        <v>1473</v>
      </c>
      <c r="K537" s="61"/>
      <c r="L537" s="61"/>
      <c r="M537" s="33" t="n">
        <v>1998</v>
      </c>
      <c r="N537" s="29" t="s">
        <v>67</v>
      </c>
      <c r="O537" s="29" t="s">
        <v>142</v>
      </c>
      <c r="P537" s="56" t="n">
        <v>0.00426891489573758</v>
      </c>
      <c r="Q537" s="31" t="n">
        <v>54750</v>
      </c>
      <c r="R537" s="31" t="n">
        <v>55692.9199410035</v>
      </c>
      <c r="S537" s="29" t="s">
        <v>69</v>
      </c>
      <c r="T537" s="29"/>
      <c r="U537" s="29"/>
      <c r="V537" s="48" t="n">
        <f aca="false">IF(S537="m3_año",R537,IF(OR(O537="CG1",O537="CG3",O537="HG2"),T537,R537))</f>
        <v>55692.9199410035</v>
      </c>
      <c r="W537" s="28" t="n">
        <v>365</v>
      </c>
      <c r="X537" s="32"/>
      <c r="Y537" s="28"/>
      <c r="Z537" s="28" t="n">
        <v>8760</v>
      </c>
      <c r="AA537" s="62" t="s">
        <v>592</v>
      </c>
      <c r="AB537" s="62"/>
      <c r="AC537" s="33" t="s">
        <v>72</v>
      </c>
      <c r="AD537" s="33" t="n">
        <f aca="false">VLOOKUP($O537,Parámetros!$B$4:$H$25,3,0)</f>
        <v>30.4</v>
      </c>
      <c r="AE537" s="33" t="n">
        <f aca="false">VLOOKUP($O537,Parámetros!$B$4:$H$25,4,0)</f>
        <v>1504</v>
      </c>
      <c r="AF537" s="33" t="n">
        <f aca="false">VLOOKUP($O537,Parámetros!$B$4:$H$25,5,0)</f>
        <v>9.6</v>
      </c>
      <c r="AG537" s="33" t="n">
        <f aca="false">VLOOKUP($O537,Parámetros!$B$4:$H$25,6,0)</f>
        <v>640</v>
      </c>
      <c r="AH537" s="33" t="n">
        <f aca="false">VLOOKUP($O537,Parámetros!$B$4:$H$25,7,0)</f>
        <v>1920000</v>
      </c>
      <c r="AI537" s="51" t="n">
        <v>54750</v>
      </c>
      <c r="AJ537" s="52" t="n">
        <v>8.8E-008</v>
      </c>
      <c r="AK537" s="34" t="n">
        <f aca="false">AD537*V537/1000000000</f>
        <v>0.00169306476620651</v>
      </c>
      <c r="AL537" s="34" t="n">
        <f aca="false">AE537*V537/1000000000</f>
        <v>0.0837621515912693</v>
      </c>
      <c r="AM537" s="34" t="n">
        <f aca="false">AF537*V537/1000000000</f>
        <v>0.000534652031433634</v>
      </c>
      <c r="AN537" s="34" t="n">
        <f aca="false">AG537*V537/1000000000</f>
        <v>0.0356434687622422</v>
      </c>
      <c r="AO537" s="34" t="n">
        <f aca="false">AH537*V537/1000000000</f>
        <v>106.930406286727</v>
      </c>
      <c r="AP537" s="35" t="n">
        <f aca="false">AJ537*AI537*EXP(P537*4)</f>
        <v>0.0049009769548083</v>
      </c>
      <c r="AQ537" s="36" t="n">
        <f aca="false">AK537/W537</f>
        <v>4.63853360604522E-006</v>
      </c>
      <c r="AR537" s="37" t="n">
        <f aca="false">AL537/W537</f>
        <v>0.000229485346825395</v>
      </c>
      <c r="AS537" s="37" t="n">
        <f aca="false">AM537/W537</f>
        <v>1.46480008611954E-006</v>
      </c>
      <c r="AT537" s="37" t="n">
        <f aca="false">AN537/W537</f>
        <v>9.76533390746363E-005</v>
      </c>
      <c r="AU537" s="37" t="n">
        <f aca="false">AO537/W537</f>
        <v>0.292960017223909</v>
      </c>
      <c r="AV537" s="49" t="n">
        <f aca="false">AP537/W537</f>
        <v>1.34273341227625E-005</v>
      </c>
      <c r="AW537" s="39" t="n">
        <f aca="false">AK537*1000000</f>
        <v>1693.06476620651</v>
      </c>
      <c r="AX537" s="40" t="n">
        <f aca="false">AL537*1000000</f>
        <v>83762.1515912693</v>
      </c>
      <c r="AY537" s="40" t="n">
        <f aca="false">AM537*1000000</f>
        <v>534.652031433634</v>
      </c>
      <c r="AZ537" s="40" t="n">
        <f aca="false">AN537*1000000</f>
        <v>35643.4687622422</v>
      </c>
      <c r="BA537" s="40" t="n">
        <f aca="false">AO537*1000000</f>
        <v>106930406.286727</v>
      </c>
      <c r="BB537" s="41" t="n">
        <f aca="false">AP537*1000000</f>
        <v>4900.97695480831</v>
      </c>
      <c r="BC537" s="39" t="n">
        <f aca="false">AQ537*1000000</f>
        <v>4.63853360604522</v>
      </c>
      <c r="BD537" s="40" t="n">
        <f aca="false">AR537*1000000</f>
        <v>229.485346825395</v>
      </c>
      <c r="BE537" s="40" t="n">
        <f aca="false">AS537*1000000</f>
        <v>1.46480008611954</v>
      </c>
      <c r="BF537" s="40" t="n">
        <f aca="false">AT537*1000000</f>
        <v>97.6533390746363</v>
      </c>
      <c r="BG537" s="40" t="n">
        <f aca="false">AU537*1000000</f>
        <v>292960.017223909</v>
      </c>
      <c r="BH537" s="41" t="n">
        <f aca="false">AV537*1000000</f>
        <v>13.4273341227625</v>
      </c>
      <c r="BI537" s="0" t="n">
        <v>0.1</v>
      </c>
      <c r="BJ537" s="0" t="n">
        <f aca="false">R537*BI537</f>
        <v>5569.29199410035</v>
      </c>
      <c r="BK537" s="0" t="n">
        <v>0.1</v>
      </c>
      <c r="BL537" s="0" t="n">
        <f aca="false">AI537*BK537</f>
        <v>5475</v>
      </c>
      <c r="BM537" s="45" t="n">
        <v>12.16</v>
      </c>
      <c r="BN537" s="45" t="n">
        <v>601.6</v>
      </c>
      <c r="BO537" s="45" t="n">
        <v>1.92</v>
      </c>
      <c r="BP537" s="45" t="n">
        <v>256</v>
      </c>
      <c r="BQ537" s="45" t="n">
        <v>384000</v>
      </c>
      <c r="BR537" s="0" t="n">
        <f aca="false">AJ537*0.1</f>
        <v>8.8E-009</v>
      </c>
      <c r="BS537" s="0" t="n">
        <f aca="false">((((BJ537/R537)^2)+((BM537/AD537)^2))^(1/2))*AK537</f>
        <v>0.00069806848620811</v>
      </c>
      <c r="BT537" s="0" t="n">
        <f aca="false">((((BJ537/R537)^2)+((BN537/AE537)^2))^(1/2))*AL537</f>
        <v>0.0345360198439802</v>
      </c>
      <c r="BU537" s="0" t="n">
        <f aca="false">((((BJ537/R537)^2)+((BO537/AF537)^2))^(1/2))*AM537</f>
        <v>0.000119551828659396</v>
      </c>
      <c r="BV537" s="0" t="n">
        <f aca="false">((((BJ537/R537)^2)+((BP537/AG537)^2))^(1/2))*AN537</f>
        <v>0.0146961786570128</v>
      </c>
      <c r="BW537" s="0" t="n">
        <f aca="false">((((BJ537/R537)^2)+((BQ537/AH537)^2))^(1/2))*AO537</f>
        <v>23.9103657318792</v>
      </c>
      <c r="BX537" s="46" t="n">
        <f aca="false">((((BL537/AI537)^2)+((BR537/AJ537)^2))^(1/2))*AP537</f>
        <v>0.00069310280783679</v>
      </c>
    </row>
    <row r="538" customFormat="false" ht="30" hidden="false" customHeight="true" outlineLevel="0" collapsed="false">
      <c r="A538" s="24" t="n">
        <v>4.78466666666667</v>
      </c>
      <c r="B538" s="24" t="n">
        <v>-74.0413888888889</v>
      </c>
      <c r="C538" s="47" t="n">
        <v>36</v>
      </c>
      <c r="D538" s="47" t="n">
        <v>44</v>
      </c>
      <c r="E538" s="47" t="n">
        <v>695</v>
      </c>
      <c r="F538" s="27" t="s">
        <v>1474</v>
      </c>
      <c r="G538" s="28" t="s">
        <v>1471</v>
      </c>
      <c r="H538" s="27" t="s">
        <v>1475</v>
      </c>
      <c r="I538" s="28" t="s">
        <v>1476</v>
      </c>
      <c r="J538" s="28" t="s">
        <v>1473</v>
      </c>
      <c r="K538" s="55"/>
      <c r="L538" s="55"/>
      <c r="M538" s="28" t="n">
        <v>1993</v>
      </c>
      <c r="N538" s="29" t="s">
        <v>67</v>
      </c>
      <c r="O538" s="29" t="s">
        <v>142</v>
      </c>
      <c r="P538" s="56" t="n">
        <v>0.00426891489573758</v>
      </c>
      <c r="Q538" s="31" t="n">
        <v>109239</v>
      </c>
      <c r="R538" s="31" t="n">
        <v>111120.344866398</v>
      </c>
      <c r="S538" s="29" t="s">
        <v>69</v>
      </c>
      <c r="T538" s="29"/>
      <c r="U538" s="29"/>
      <c r="V538" s="48" t="n">
        <f aca="false">IF(S538="m3_año",R538,IF(OR(O538="CG1",O538="CG3",O538="HG2"),T538,R538))</f>
        <v>111120.344866398</v>
      </c>
      <c r="W538" s="28" t="n">
        <v>365</v>
      </c>
      <c r="X538" s="32"/>
      <c r="Y538" s="28"/>
      <c r="Z538" s="28" t="n">
        <v>8760</v>
      </c>
      <c r="AA538" s="32" t="s">
        <v>1477</v>
      </c>
      <c r="AB538" s="32"/>
      <c r="AC538" s="33" t="s">
        <v>72</v>
      </c>
      <c r="AD538" s="33" t="n">
        <f aca="false">VLOOKUP($O538,Parámetros!$B$4:$H$25,3,0)</f>
        <v>30.4</v>
      </c>
      <c r="AE538" s="33" t="n">
        <f aca="false">VLOOKUP($O538,Parámetros!$B$4:$H$25,4,0)</f>
        <v>1504</v>
      </c>
      <c r="AF538" s="33" t="n">
        <f aca="false">VLOOKUP($O538,Parámetros!$B$4:$H$25,5,0)</f>
        <v>9.6</v>
      </c>
      <c r="AG538" s="33" t="n">
        <f aca="false">VLOOKUP($O538,Parámetros!$B$4:$H$25,6,0)</f>
        <v>640</v>
      </c>
      <c r="AH538" s="33" t="n">
        <f aca="false">VLOOKUP($O538,Parámetros!$B$4:$H$25,7,0)</f>
        <v>1920000</v>
      </c>
      <c r="AI538" s="51" t="n">
        <v>109239</v>
      </c>
      <c r="AJ538" s="52" t="n">
        <v>8.8E-008</v>
      </c>
      <c r="AK538" s="34" t="n">
        <f aca="false">AD538*V538/1000000000</f>
        <v>0.0033780584839385</v>
      </c>
      <c r="AL538" s="34" t="n">
        <f aca="false">AE538*V538/1000000000</f>
        <v>0.167124998679063</v>
      </c>
      <c r="AM538" s="34" t="n">
        <f aca="false">AF538*V538/1000000000</f>
        <v>0.00106675531071742</v>
      </c>
      <c r="AN538" s="34" t="n">
        <f aca="false">AG538*V538/1000000000</f>
        <v>0.0711170207144947</v>
      </c>
      <c r="AO538" s="34" t="n">
        <f aca="false">AH538*V538/1000000000</f>
        <v>213.351062143484</v>
      </c>
      <c r="AP538" s="35" t="n">
        <f aca="false">AJ538*AI538*EXP(P538*4)</f>
        <v>0.009778590348243</v>
      </c>
      <c r="AQ538" s="36" t="n">
        <f aca="false">AK538/W538</f>
        <v>9.25495475051644E-006</v>
      </c>
      <c r="AR538" s="37" t="n">
        <f aca="false">AL538/W538</f>
        <v>0.000457876708709761</v>
      </c>
      <c r="AS538" s="37" t="n">
        <f aca="false">AM538/W538</f>
        <v>2.92261728963677E-006</v>
      </c>
      <c r="AT538" s="37" t="n">
        <f aca="false">AN538/W538</f>
        <v>0.000194841152642451</v>
      </c>
      <c r="AU538" s="37" t="n">
        <f aca="false">AO538/W538</f>
        <v>0.584523457927354</v>
      </c>
      <c r="AV538" s="49" t="n">
        <f aca="false">AP538/W538</f>
        <v>2.6790658488337E-005</v>
      </c>
      <c r="AW538" s="39" t="n">
        <f aca="false">AK538*1000000</f>
        <v>3378.0584839385</v>
      </c>
      <c r="AX538" s="40" t="n">
        <f aca="false">AL538*1000000</f>
        <v>167124.998679063</v>
      </c>
      <c r="AY538" s="40" t="n">
        <f aca="false">AM538*1000000</f>
        <v>1066.75531071742</v>
      </c>
      <c r="AZ538" s="40" t="n">
        <f aca="false">AN538*1000000</f>
        <v>71117.0207144947</v>
      </c>
      <c r="BA538" s="40" t="n">
        <f aca="false">AO538*1000000</f>
        <v>213351062.143484</v>
      </c>
      <c r="BB538" s="41" t="n">
        <f aca="false">AP538*1000000</f>
        <v>9778.590348243</v>
      </c>
      <c r="BC538" s="39" t="n">
        <f aca="false">AQ538*1000000</f>
        <v>9.25495475051644</v>
      </c>
      <c r="BD538" s="40" t="n">
        <f aca="false">AR538*1000000</f>
        <v>457.876708709761</v>
      </c>
      <c r="BE538" s="40" t="n">
        <f aca="false">AS538*1000000</f>
        <v>2.92261728963677</v>
      </c>
      <c r="BF538" s="40" t="n">
        <f aca="false">AT538*1000000</f>
        <v>194.841152642451</v>
      </c>
      <c r="BG538" s="40" t="n">
        <f aca="false">AU538*1000000</f>
        <v>584523.457927354</v>
      </c>
      <c r="BH538" s="41" t="n">
        <f aca="false">AV538*1000000</f>
        <v>26.790658488337</v>
      </c>
      <c r="BI538" s="0" t="n">
        <v>0.1</v>
      </c>
      <c r="BJ538" s="0" t="n">
        <f aca="false">R538*BI538</f>
        <v>11112.0344866398</v>
      </c>
      <c r="BK538" s="0" t="n">
        <v>0.1</v>
      </c>
      <c r="BL538" s="0" t="n">
        <f aca="false">AI538*BK538</f>
        <v>10923.9</v>
      </c>
      <c r="BM538" s="45" t="n">
        <v>12.16</v>
      </c>
      <c r="BN538" s="45" t="n">
        <v>601.6</v>
      </c>
      <c r="BO538" s="45" t="n">
        <v>1.92</v>
      </c>
      <c r="BP538" s="45" t="n">
        <v>256</v>
      </c>
      <c r="BQ538" s="45" t="n">
        <v>384000</v>
      </c>
      <c r="BR538" s="0" t="n">
        <f aca="false">AJ538*0.1</f>
        <v>8.8E-009</v>
      </c>
      <c r="BS538" s="0" t="n">
        <f aca="false">((((BJ538/R538)^2)+((BM538/AD538)^2))^(1/2))*AK538</f>
        <v>0.00139280919387923</v>
      </c>
      <c r="BT538" s="0" t="n">
        <f aca="false">((((BJ538/R538)^2)+((BN538/AE538)^2))^(1/2))*AL538</f>
        <v>0.0689074022234987</v>
      </c>
      <c r="BU538" s="0" t="n">
        <f aca="false">((((BJ538/R538)^2)+((BO538/AF538)^2))^(1/2))*AM538</f>
        <v>0.000238533739012306</v>
      </c>
      <c r="BV538" s="0" t="n">
        <f aca="false">((((BJ538/R538)^2)+((BP538/AG538)^2))^(1/2))*AN538</f>
        <v>0.0293222988185101</v>
      </c>
      <c r="BW538" s="0" t="n">
        <f aca="false">((((BJ538/R538)^2)+((BQ538/AH538)^2))^(1/2))*AO538</f>
        <v>47.7067478024613</v>
      </c>
      <c r="BX538" s="46" t="n">
        <f aca="false">((((BL538/AI538)^2)+((BR538/AJ538)^2))^(1/2))*AP538</f>
        <v>0.00138290150913759</v>
      </c>
    </row>
    <row r="539" customFormat="false" ht="30" hidden="false" customHeight="true" outlineLevel="0" collapsed="false">
      <c r="A539" s="24" t="n">
        <v>4.58644035729041</v>
      </c>
      <c r="B539" s="24" t="n">
        <v>-74.1220003616773</v>
      </c>
      <c r="C539" s="47" t="n">
        <v>27</v>
      </c>
      <c r="D539" s="47" t="n">
        <v>22</v>
      </c>
      <c r="E539" s="47" t="n">
        <v>1784</v>
      </c>
      <c r="F539" s="27" t="s">
        <v>1478</v>
      </c>
      <c r="G539" s="28" t="s">
        <v>1479</v>
      </c>
      <c r="H539" s="27" t="s">
        <v>1480</v>
      </c>
      <c r="I539" s="28" t="s">
        <v>1481</v>
      </c>
      <c r="J539" s="28" t="s">
        <v>76</v>
      </c>
      <c r="K539" s="28" t="n">
        <v>11.72</v>
      </c>
      <c r="L539" s="28"/>
      <c r="M539" s="28" t="n">
        <v>2007</v>
      </c>
      <c r="N539" s="29" t="s">
        <v>67</v>
      </c>
      <c r="O539" s="29" t="s">
        <v>145</v>
      </c>
      <c r="P539" s="30" t="n">
        <v>0.00108600994019335</v>
      </c>
      <c r="Q539" s="31" t="n">
        <v>4000</v>
      </c>
      <c r="R539" s="31" t="n">
        <v>4017.41395511538</v>
      </c>
      <c r="S539" s="29" t="s">
        <v>69</v>
      </c>
      <c r="T539" s="29"/>
      <c r="U539" s="29"/>
      <c r="V539" s="48" t="n">
        <f aca="false">IF(S539="m3_año",R539,IF(OR(O539="CG1",O539="CG3",O539="HG2"),T539,R539))</f>
        <v>4017.41395511538</v>
      </c>
      <c r="W539" s="28" t="n">
        <v>365</v>
      </c>
      <c r="X539" s="32"/>
      <c r="Y539" s="28"/>
      <c r="Z539" s="28" t="n">
        <v>8760</v>
      </c>
      <c r="AA539" s="32" t="s">
        <v>1482</v>
      </c>
      <c r="AB539" s="32"/>
      <c r="AC539" s="33" t="s">
        <v>72</v>
      </c>
      <c r="AD539" s="33" t="n">
        <f aca="false">VLOOKUP($O539,Parámetros!$B$4:$H$25,3,0)</f>
        <v>196.356974196937</v>
      </c>
      <c r="AE539" s="33" t="n">
        <f aca="false">VLOOKUP($O539,Parámetros!$B$4:$H$25,4,0)</f>
        <v>1220.72799074218</v>
      </c>
      <c r="AF539" s="33" t="n">
        <f aca="false">VLOOKUP($O539,Parámetros!$B$4:$H$25,5,0)</f>
        <v>69.6558973259153</v>
      </c>
      <c r="AG539" s="33" t="n">
        <f aca="false">VLOOKUP($O539,Parámetros!$B$4:$H$25,6,0)</f>
        <v>640</v>
      </c>
      <c r="AH539" s="33" t="n">
        <f aca="false">VLOOKUP($O539,Parámetros!$B$4:$H$25,7,0)</f>
        <v>1920000</v>
      </c>
      <c r="AI539" s="2" t="n">
        <v>54177.3714285714</v>
      </c>
      <c r="AJ539" s="2" t="n">
        <v>9E-009</v>
      </c>
      <c r="AK539" s="34" t="n">
        <f aca="false">AD539*V539/1000000000</f>
        <v>0.000788847248323005</v>
      </c>
      <c r="AL539" s="34" t="n">
        <f aca="false">AE539*V539/1000000000</f>
        <v>0.00490416966540759</v>
      </c>
      <c r="AM539" s="34" t="n">
        <f aca="false">AF539*V539/1000000000</f>
        <v>0.000279836573973216</v>
      </c>
      <c r="AN539" s="34" t="n">
        <f aca="false">AG539*V539/1000000000</f>
        <v>0.00257114493127384</v>
      </c>
      <c r="AO539" s="34" t="n">
        <f aca="false">AH539*V539/1000000000</f>
        <v>7.71343479382153</v>
      </c>
      <c r="AP539" s="35" t="n">
        <f aca="false">AJ539*AI539*EXP(P539*4)</f>
        <v>0.000489719088064377</v>
      </c>
      <c r="AQ539" s="36" t="n">
        <f aca="false">AK539/W539</f>
        <v>2.16122533787125E-006</v>
      </c>
      <c r="AR539" s="37" t="n">
        <f aca="false">AL539/W539</f>
        <v>1.34360812750893E-005</v>
      </c>
      <c r="AS539" s="37" t="n">
        <f aca="false">AM539/W539</f>
        <v>7.66675545132099E-007</v>
      </c>
      <c r="AT539" s="37" t="n">
        <f aca="false">AN539/W539</f>
        <v>7.04423268842149E-006</v>
      </c>
      <c r="AU539" s="37" t="n">
        <f aca="false">AO539/W539</f>
        <v>0.0211326980652645</v>
      </c>
      <c r="AV539" s="49" t="n">
        <f aca="false">AP539/W539</f>
        <v>1.34169613168322E-006</v>
      </c>
      <c r="AW539" s="39" t="n">
        <f aca="false">AK539*1000000</f>
        <v>788.847248323005</v>
      </c>
      <c r="AX539" s="40" t="n">
        <f aca="false">AL539*1000000</f>
        <v>4904.16966540759</v>
      </c>
      <c r="AY539" s="40" t="n">
        <f aca="false">AM539*1000000</f>
        <v>279.836573973216</v>
      </c>
      <c r="AZ539" s="40" t="n">
        <f aca="false">AN539*1000000</f>
        <v>2571.14493127384</v>
      </c>
      <c r="BA539" s="40" t="n">
        <f aca="false">AO539*1000000</f>
        <v>7713434.79382153</v>
      </c>
      <c r="BB539" s="41" t="n">
        <f aca="false">AP539*1000000</f>
        <v>489.719088064377</v>
      </c>
      <c r="BC539" s="39" t="n">
        <f aca="false">AQ539*1000000</f>
        <v>2.16122533787125</v>
      </c>
      <c r="BD539" s="40" t="n">
        <f aca="false">AR539*1000000</f>
        <v>13.4360812750893</v>
      </c>
      <c r="BE539" s="40" t="n">
        <f aca="false">AS539*1000000</f>
        <v>0.766675545132099</v>
      </c>
      <c r="BF539" s="40" t="n">
        <f aca="false">AT539*1000000</f>
        <v>7.04423268842149</v>
      </c>
      <c r="BG539" s="40" t="n">
        <f aca="false">AU539*1000000</f>
        <v>21132.6980652645</v>
      </c>
      <c r="BH539" s="41" t="n">
        <f aca="false">AV539*1000000</f>
        <v>1.34169613168322</v>
      </c>
      <c r="BI539" s="0" t="n">
        <v>0.1</v>
      </c>
      <c r="BJ539" s="0" t="n">
        <f aca="false">R539*BI539</f>
        <v>401.741395511538</v>
      </c>
      <c r="BK539" s="0" t="n">
        <v>0.1</v>
      </c>
      <c r="BL539" s="0" t="n">
        <f aca="false">AI539*BK539</f>
        <v>5417.73714285714</v>
      </c>
      <c r="BM539" s="45" t="n">
        <v>187.562005220738</v>
      </c>
      <c r="BN539" s="45" t="n">
        <v>1012.03746873145</v>
      </c>
      <c r="BO539" s="45" t="n">
        <v>69.5558973259153</v>
      </c>
      <c r="BP539" s="45" t="n">
        <v>256</v>
      </c>
      <c r="BQ539" s="45" t="n">
        <v>384000</v>
      </c>
      <c r="BR539" s="0" t="n">
        <f aca="false">AJ539*0.1</f>
        <v>9E-010</v>
      </c>
      <c r="BS539" s="0" t="n">
        <f aca="false">((((BJ539/R539)^2)+((BM539/AD539)^2))^(1/2))*AK539</f>
        <v>0.000757632150432771</v>
      </c>
      <c r="BT539" s="0" t="n">
        <f aca="false">((((BJ539/R539)^2)+((BN539/AE539)^2))^(1/2))*AL539</f>
        <v>0.00409524389354828</v>
      </c>
      <c r="BU539" s="0" t="n">
        <f aca="false">((((BJ539/R539)^2)+((BO539/AF539)^2))^(1/2))*AM539</f>
        <v>0.00028083253148284</v>
      </c>
      <c r="BV539" s="0" t="n">
        <f aca="false">((((BJ539/R539)^2)+((BP539/AG539)^2))^(1/2))*AN539</f>
        <v>0.00106011021304135</v>
      </c>
      <c r="BW539" s="0" t="n">
        <f aca="false">((((BJ539/R539)^2)+((BQ539/AH539)^2))^(1/2))*AO539</f>
        <v>1.7247764538997</v>
      </c>
      <c r="BX539" s="46" t="n">
        <f aca="false">((((BL539/AI539)^2)+((BR539/AJ539)^2))^(1/2))*AP539</f>
        <v>6.92567376093625E-005</v>
      </c>
    </row>
    <row r="540" customFormat="false" ht="15" hidden="false" customHeight="true" outlineLevel="0" collapsed="false">
      <c r="A540" s="24" t="n">
        <v>4.58644035729041</v>
      </c>
      <c r="B540" s="24" t="n">
        <v>-74.1220003616773</v>
      </c>
      <c r="C540" s="47" t="n">
        <v>27</v>
      </c>
      <c r="D540" s="47" t="n">
        <v>22</v>
      </c>
      <c r="E540" s="47" t="n">
        <v>1784</v>
      </c>
      <c r="F540" s="27" t="s">
        <v>1478</v>
      </c>
      <c r="G540" s="28" t="s">
        <v>1479</v>
      </c>
      <c r="H540" s="27" t="s">
        <v>1480</v>
      </c>
      <c r="I540" s="28" t="s">
        <v>1481</v>
      </c>
      <c r="J540" s="28" t="s">
        <v>76</v>
      </c>
      <c r="K540" s="28" t="n">
        <v>17.58</v>
      </c>
      <c r="L540" s="28"/>
      <c r="M540" s="28" t="n">
        <v>2007</v>
      </c>
      <c r="N540" s="29" t="s">
        <v>67</v>
      </c>
      <c r="O540" s="29" t="s">
        <v>145</v>
      </c>
      <c r="P540" s="56" t="n">
        <v>0.00426891489573758</v>
      </c>
      <c r="Q540" s="31" t="n">
        <v>6000</v>
      </c>
      <c r="R540" s="31" t="n">
        <v>6103.33369216476</v>
      </c>
      <c r="S540" s="29" t="s">
        <v>69</v>
      </c>
      <c r="T540" s="29"/>
      <c r="U540" s="29"/>
      <c r="V540" s="48" t="n">
        <f aca="false">IF(S540="m3_año",R540,IF(OR(O540="CG1",O540="CG3",O540="HG2"),T540,R540))</f>
        <v>6103.33369216476</v>
      </c>
      <c r="W540" s="28" t="n">
        <v>365</v>
      </c>
      <c r="X540" s="32"/>
      <c r="Y540" s="28"/>
      <c r="Z540" s="28" t="n">
        <v>8760</v>
      </c>
      <c r="AA540" s="32" t="s">
        <v>1482</v>
      </c>
      <c r="AB540" s="32"/>
      <c r="AC540" s="33" t="s">
        <v>72</v>
      </c>
      <c r="AD540" s="33" t="n">
        <f aca="false">VLOOKUP($O540,Parámetros!$B$4:$H$25,3,0)</f>
        <v>196.356974196937</v>
      </c>
      <c r="AE540" s="33" t="n">
        <f aca="false">VLOOKUP($O540,Parámetros!$B$4:$H$25,4,0)</f>
        <v>1220.72799074218</v>
      </c>
      <c r="AF540" s="33" t="n">
        <f aca="false">VLOOKUP($O540,Parámetros!$B$4:$H$25,5,0)</f>
        <v>69.6558973259153</v>
      </c>
      <c r="AG540" s="33" t="n">
        <f aca="false">VLOOKUP($O540,Parámetros!$B$4:$H$25,6,0)</f>
        <v>640</v>
      </c>
      <c r="AH540" s="33" t="n">
        <f aca="false">VLOOKUP($O540,Parámetros!$B$4:$H$25,7,0)</f>
        <v>1920000</v>
      </c>
      <c r="AI540" s="2" t="n">
        <v>54177.3714285714</v>
      </c>
      <c r="AJ540" s="2" t="n">
        <v>9E-009</v>
      </c>
      <c r="AK540" s="34" t="n">
        <f aca="false">AD540*V540/1000000000</f>
        <v>0.00119843213630769</v>
      </c>
      <c r="AL540" s="34" t="n">
        <f aca="false">AE540*V540/1000000000</f>
        <v>0.00745051027486534</v>
      </c>
      <c r="AM540" s="34" t="n">
        <f aca="false">AF540*V540/1000000000</f>
        <v>0.000425133185007228</v>
      </c>
      <c r="AN540" s="34" t="n">
        <f aca="false">AG540*V540/1000000000</f>
        <v>0.00390613356298545</v>
      </c>
      <c r="AO540" s="34" t="n">
        <f aca="false">AH540*V540/1000000000</f>
        <v>11.7184006889563</v>
      </c>
      <c r="AP540" s="35" t="n">
        <f aca="false">AJ540*AI540*EXP(P540*4)</f>
        <v>0.000495993864589387</v>
      </c>
      <c r="AQ540" s="36" t="n">
        <f aca="false">AK540/W540</f>
        <v>3.28337571591148E-006</v>
      </c>
      <c r="AR540" s="37" t="n">
        <f aca="false">AL540/W540</f>
        <v>2.04123569174393E-005</v>
      </c>
      <c r="AS540" s="37" t="n">
        <f aca="false">AM540/W540</f>
        <v>1.1647484520746E-006</v>
      </c>
      <c r="AT540" s="37" t="n">
        <f aca="false">AN540/W540</f>
        <v>1.07017357890012E-005</v>
      </c>
      <c r="AU540" s="37" t="n">
        <f aca="false">AO540/W540</f>
        <v>0.0321052073670037</v>
      </c>
      <c r="AV540" s="49" t="n">
        <f aca="false">AP540/W540</f>
        <v>1.3588873002449E-006</v>
      </c>
      <c r="AW540" s="39" t="n">
        <f aca="false">AK540*1000000</f>
        <v>1198.43213630769</v>
      </c>
      <c r="AX540" s="40" t="n">
        <f aca="false">AL540*1000000</f>
        <v>7450.51027486534</v>
      </c>
      <c r="AY540" s="40" t="n">
        <f aca="false">AM540*1000000</f>
        <v>425.133185007228</v>
      </c>
      <c r="AZ540" s="40" t="n">
        <f aca="false">AN540*1000000</f>
        <v>3906.13356298545</v>
      </c>
      <c r="BA540" s="40" t="n">
        <f aca="false">AO540*1000000</f>
        <v>11718400.6889563</v>
      </c>
      <c r="BB540" s="41" t="n">
        <f aca="false">AP540*1000000</f>
        <v>495.993864589387</v>
      </c>
      <c r="BC540" s="39" t="n">
        <f aca="false">AQ540*1000000</f>
        <v>3.28337571591148</v>
      </c>
      <c r="BD540" s="40" t="n">
        <f aca="false">AR540*1000000</f>
        <v>20.4123569174393</v>
      </c>
      <c r="BE540" s="40" t="n">
        <f aca="false">AS540*1000000</f>
        <v>1.1647484520746</v>
      </c>
      <c r="BF540" s="40" t="n">
        <f aca="false">AT540*1000000</f>
        <v>10.7017357890012</v>
      </c>
      <c r="BG540" s="40" t="n">
        <f aca="false">AU540*1000000</f>
        <v>32105.2073670037</v>
      </c>
      <c r="BH540" s="41" t="n">
        <f aca="false">AV540*1000000</f>
        <v>1.3588873002449</v>
      </c>
      <c r="BI540" s="0" t="n">
        <v>0.1</v>
      </c>
      <c r="BJ540" s="0" t="n">
        <f aca="false">R540*BI540</f>
        <v>610.333369216476</v>
      </c>
      <c r="BK540" s="0" t="n">
        <v>0.1</v>
      </c>
      <c r="BL540" s="0" t="n">
        <f aca="false">AI540*BK540</f>
        <v>5417.73714285714</v>
      </c>
      <c r="BM540" s="45" t="n">
        <v>187.562005220738</v>
      </c>
      <c r="BN540" s="45" t="n">
        <v>1012.03746873145</v>
      </c>
      <c r="BO540" s="45" t="n">
        <v>69.5558973259153</v>
      </c>
      <c r="BP540" s="45" t="n">
        <v>256</v>
      </c>
      <c r="BQ540" s="45" t="n">
        <v>384000</v>
      </c>
      <c r="BR540" s="0" t="n">
        <f aca="false">AJ540*0.1</f>
        <v>9E-010</v>
      </c>
      <c r="BS540" s="0" t="n">
        <f aca="false">((((BJ540/R540)^2)+((BM540/AD540)^2))^(1/2))*AK540</f>
        <v>0.00115100955033915</v>
      </c>
      <c r="BT540" s="0" t="n">
        <f aca="false">((((BJ540/R540)^2)+((BN540/AE540)^2))^(1/2))*AL540</f>
        <v>0.00622157445371033</v>
      </c>
      <c r="BU540" s="0" t="n">
        <f aca="false">((((BJ540/R540)^2)+((BO540/AF540)^2))^(1/2))*AM540</f>
        <v>0.000426646263094865</v>
      </c>
      <c r="BV540" s="0" t="n">
        <f aca="false">((((BJ540/R540)^2)+((BP540/AG540)^2))^(1/2))*AN540</f>
        <v>0.00161054012679593</v>
      </c>
      <c r="BW540" s="0" t="n">
        <f aca="false">((((BJ540/R540)^2)+((BQ540/AH540)^2))^(1/2))*AO540</f>
        <v>2.62031405280867</v>
      </c>
      <c r="BX540" s="46" t="n">
        <f aca="false">((((BL540/AI540)^2)+((BR540/AJ540)^2))^(1/2))*AP540</f>
        <v>7.01441250156155E-005</v>
      </c>
    </row>
    <row r="541" customFormat="false" ht="15" hidden="false" customHeight="true" outlineLevel="0" collapsed="false">
      <c r="A541" s="24" t="n">
        <v>4.58644035729041</v>
      </c>
      <c r="B541" s="24" t="n">
        <v>-74.1220003616773</v>
      </c>
      <c r="C541" s="47" t="n">
        <v>27</v>
      </c>
      <c r="D541" s="47" t="n">
        <v>22</v>
      </c>
      <c r="E541" s="47" t="n">
        <v>1784</v>
      </c>
      <c r="F541" s="27" t="s">
        <v>1478</v>
      </c>
      <c r="G541" s="28" t="s">
        <v>1479</v>
      </c>
      <c r="H541" s="27" t="s">
        <v>1480</v>
      </c>
      <c r="I541" s="28" t="s">
        <v>1481</v>
      </c>
      <c r="J541" s="28" t="s">
        <v>76</v>
      </c>
      <c r="K541" s="28" t="n">
        <v>17.58</v>
      </c>
      <c r="L541" s="28"/>
      <c r="M541" s="28" t="n">
        <v>2007</v>
      </c>
      <c r="N541" s="29" t="s">
        <v>67</v>
      </c>
      <c r="O541" s="29" t="s">
        <v>145</v>
      </c>
      <c r="P541" s="56" t="n">
        <v>0.00426891489573758</v>
      </c>
      <c r="Q541" s="31" t="n">
        <v>4615.38461538462</v>
      </c>
      <c r="R541" s="31" t="n">
        <v>4694.87207089598</v>
      </c>
      <c r="S541" s="29" t="s">
        <v>69</v>
      </c>
      <c r="T541" s="29"/>
      <c r="U541" s="29"/>
      <c r="V541" s="48" t="n">
        <f aca="false">IF(S541="m3_año",R541,IF(OR(O541="CG1",O541="CG3",O541="HG2"),T541,R541))</f>
        <v>4694.87207089598</v>
      </c>
      <c r="W541" s="28" t="n">
        <v>365</v>
      </c>
      <c r="X541" s="32"/>
      <c r="Y541" s="28"/>
      <c r="Z541" s="28" t="n">
        <v>8760</v>
      </c>
      <c r="AA541" s="32" t="s">
        <v>1482</v>
      </c>
      <c r="AB541" s="32"/>
      <c r="AC541" s="33" t="s">
        <v>72</v>
      </c>
      <c r="AD541" s="33" t="n">
        <f aca="false">VLOOKUP($O541,Parámetros!$B$4:$H$25,3,0)</f>
        <v>196.356974196937</v>
      </c>
      <c r="AE541" s="33" t="n">
        <f aca="false">VLOOKUP($O541,Parámetros!$B$4:$H$25,4,0)</f>
        <v>1220.72799074218</v>
      </c>
      <c r="AF541" s="33" t="n">
        <f aca="false">VLOOKUP($O541,Parámetros!$B$4:$H$25,5,0)</f>
        <v>69.6558973259153</v>
      </c>
      <c r="AG541" s="33" t="n">
        <f aca="false">VLOOKUP($O541,Parámetros!$B$4:$H$25,6,0)</f>
        <v>640</v>
      </c>
      <c r="AH541" s="33" t="n">
        <f aca="false">VLOOKUP($O541,Parámetros!$B$4:$H$25,7,0)</f>
        <v>1920000</v>
      </c>
      <c r="AI541" s="2" t="n">
        <v>54177.3714285714</v>
      </c>
      <c r="AJ541" s="2" t="n">
        <v>9E-009</v>
      </c>
      <c r="AK541" s="34" t="n">
        <f aca="false">AD541*V541/1000000000</f>
        <v>0.000921870874082842</v>
      </c>
      <c r="AL541" s="34" t="n">
        <f aca="false">AE541*V541/1000000000</f>
        <v>0.00573116174989643</v>
      </c>
      <c r="AM541" s="34" t="n">
        <f aca="false">AF541*V541/1000000000</f>
        <v>0.000327025526928638</v>
      </c>
      <c r="AN541" s="34" t="n">
        <f aca="false">AG541*V541/1000000000</f>
        <v>0.00300471812537343</v>
      </c>
      <c r="AO541" s="34" t="n">
        <f aca="false">AH541*V541/1000000000</f>
        <v>9.01415437612028</v>
      </c>
      <c r="AP541" s="35" t="n">
        <f aca="false">AJ541*AI541*EXP(P541*4)</f>
        <v>0.000495993864589387</v>
      </c>
      <c r="AQ541" s="36" t="n">
        <f aca="false">AK541/W541</f>
        <v>2.52567362762422E-006</v>
      </c>
      <c r="AR541" s="37" t="n">
        <f aca="false">AL541/W541</f>
        <v>1.57018130134149E-005</v>
      </c>
      <c r="AS541" s="37" t="n">
        <f aca="false">AM541/W541</f>
        <v>8.95960347749693E-007</v>
      </c>
      <c r="AT541" s="37" t="n">
        <f aca="false">AN541/W541</f>
        <v>8.23210445307788E-006</v>
      </c>
      <c r="AU541" s="37" t="n">
        <f aca="false">AO541/W541</f>
        <v>0.0246963133592336</v>
      </c>
      <c r="AV541" s="49" t="n">
        <f aca="false">AP541/W541</f>
        <v>1.3588873002449E-006</v>
      </c>
      <c r="AW541" s="39" t="n">
        <f aca="false">AK541*1000000</f>
        <v>921.870874082842</v>
      </c>
      <c r="AX541" s="40" t="n">
        <f aca="false">AL541*1000000</f>
        <v>5731.16174989643</v>
      </c>
      <c r="AY541" s="40" t="n">
        <f aca="false">AM541*1000000</f>
        <v>327.025526928638</v>
      </c>
      <c r="AZ541" s="40" t="n">
        <f aca="false">AN541*1000000</f>
        <v>3004.71812537343</v>
      </c>
      <c r="BA541" s="40" t="n">
        <f aca="false">AO541*1000000</f>
        <v>9014154.37612028</v>
      </c>
      <c r="BB541" s="41" t="n">
        <f aca="false">AP541*1000000</f>
        <v>495.993864589387</v>
      </c>
      <c r="BC541" s="39" t="n">
        <f aca="false">AQ541*1000000</f>
        <v>2.52567362762422</v>
      </c>
      <c r="BD541" s="40" t="n">
        <f aca="false">AR541*1000000</f>
        <v>15.7018130134149</v>
      </c>
      <c r="BE541" s="40" t="n">
        <f aca="false">AS541*1000000</f>
        <v>0.895960347749692</v>
      </c>
      <c r="BF541" s="40" t="n">
        <f aca="false">AT541*1000000</f>
        <v>8.23210445307788</v>
      </c>
      <c r="BG541" s="40" t="n">
        <f aca="false">AU541*1000000</f>
        <v>24696.3133592336</v>
      </c>
      <c r="BH541" s="41" t="n">
        <f aca="false">AV541*1000000</f>
        <v>1.3588873002449</v>
      </c>
      <c r="BI541" s="0" t="n">
        <v>0.1</v>
      </c>
      <c r="BJ541" s="0" t="n">
        <f aca="false">R541*BI541</f>
        <v>469.487207089598</v>
      </c>
      <c r="BK541" s="0" t="n">
        <v>0.1</v>
      </c>
      <c r="BL541" s="0" t="n">
        <f aca="false">AI541*BK541</f>
        <v>5417.73714285714</v>
      </c>
      <c r="BM541" s="45" t="n">
        <v>187.562005220738</v>
      </c>
      <c r="BN541" s="45" t="n">
        <v>1012.03746873145</v>
      </c>
      <c r="BO541" s="45" t="n">
        <v>69.5558973259153</v>
      </c>
      <c r="BP541" s="45" t="n">
        <v>256</v>
      </c>
      <c r="BQ541" s="45" t="n">
        <v>384000</v>
      </c>
      <c r="BR541" s="0" t="n">
        <f aca="false">AJ541*0.1</f>
        <v>9E-010</v>
      </c>
      <c r="BS541" s="0" t="n">
        <f aca="false">((((BJ541/R541)^2)+((BM541/AD541)^2))^(1/2))*AK541</f>
        <v>0.000885391961799346</v>
      </c>
      <c r="BT541" s="0" t="n">
        <f aca="false">((((BJ541/R541)^2)+((BN541/AE541)^2))^(1/2))*AL541</f>
        <v>0.00478582650285411</v>
      </c>
      <c r="BU541" s="0" t="n">
        <f aca="false">((((BJ541/R541)^2)+((BO541/AF541)^2))^(1/2))*AM541</f>
        <v>0.000328189433149897</v>
      </c>
      <c r="BV541" s="0" t="n">
        <f aca="false">((((BJ541/R541)^2)+((BP541/AG541)^2))^(1/2))*AN541</f>
        <v>0.00123887702061225</v>
      </c>
      <c r="BW541" s="0" t="n">
        <f aca="false">((((BJ541/R541)^2)+((BQ541/AH541)^2))^(1/2))*AO541</f>
        <v>2.01562619446822</v>
      </c>
      <c r="BX541" s="46" t="n">
        <f aca="false">((((BL541/AI541)^2)+((BR541/AJ541)^2))^(1/2))*AP541</f>
        <v>7.01441250156155E-005</v>
      </c>
    </row>
    <row r="542" customFormat="false" ht="15" hidden="false" customHeight="true" outlineLevel="0" collapsed="false">
      <c r="A542" s="24" t="n">
        <v>4.58644035729041</v>
      </c>
      <c r="B542" s="24" t="n">
        <v>-74.1220003616773</v>
      </c>
      <c r="C542" s="47" t="n">
        <v>27</v>
      </c>
      <c r="D542" s="47" t="n">
        <v>22</v>
      </c>
      <c r="E542" s="47" t="n">
        <v>1784</v>
      </c>
      <c r="F542" s="27" t="s">
        <v>1478</v>
      </c>
      <c r="G542" s="28" t="s">
        <v>1479</v>
      </c>
      <c r="H542" s="27" t="s">
        <v>1480</v>
      </c>
      <c r="I542" s="28" t="s">
        <v>1481</v>
      </c>
      <c r="J542" s="28" t="s">
        <v>76</v>
      </c>
      <c r="K542" s="28" t="n">
        <v>17.58</v>
      </c>
      <c r="L542" s="28"/>
      <c r="M542" s="28" t="n">
        <v>2007</v>
      </c>
      <c r="N542" s="29" t="s">
        <v>67</v>
      </c>
      <c r="O542" s="29" t="s">
        <v>145</v>
      </c>
      <c r="P542" s="56" t="n">
        <v>0.00426891489573758</v>
      </c>
      <c r="Q542" s="31" t="n">
        <v>4615.38461538462</v>
      </c>
      <c r="R542" s="31" t="n">
        <v>4694.87207089598</v>
      </c>
      <c r="S542" s="29" t="s">
        <v>69</v>
      </c>
      <c r="T542" s="29"/>
      <c r="U542" s="29"/>
      <c r="V542" s="48" t="n">
        <f aca="false">IF(S542="m3_año",R542,IF(OR(O542="CG1",O542="CG3",O542="HG2"),T542,R542))</f>
        <v>4694.87207089598</v>
      </c>
      <c r="W542" s="28" t="n">
        <v>365</v>
      </c>
      <c r="X542" s="32"/>
      <c r="Y542" s="28"/>
      <c r="Z542" s="28" t="n">
        <v>8760</v>
      </c>
      <c r="AA542" s="32" t="s">
        <v>1482</v>
      </c>
      <c r="AB542" s="32"/>
      <c r="AC542" s="33" t="s">
        <v>72</v>
      </c>
      <c r="AD542" s="33" t="n">
        <f aca="false">VLOOKUP($O542,Parámetros!$B$4:$H$25,3,0)</f>
        <v>196.356974196937</v>
      </c>
      <c r="AE542" s="33" t="n">
        <f aca="false">VLOOKUP($O542,Parámetros!$B$4:$H$25,4,0)</f>
        <v>1220.72799074218</v>
      </c>
      <c r="AF542" s="33" t="n">
        <f aca="false">VLOOKUP($O542,Parámetros!$B$4:$H$25,5,0)</f>
        <v>69.6558973259153</v>
      </c>
      <c r="AG542" s="33" t="n">
        <f aca="false">VLOOKUP($O542,Parámetros!$B$4:$H$25,6,0)</f>
        <v>640</v>
      </c>
      <c r="AH542" s="33" t="n">
        <f aca="false">VLOOKUP($O542,Parámetros!$B$4:$H$25,7,0)</f>
        <v>1920000</v>
      </c>
      <c r="AI542" s="2" t="n">
        <v>54177.3714285714</v>
      </c>
      <c r="AJ542" s="2" t="n">
        <v>9E-009</v>
      </c>
      <c r="AK542" s="34" t="n">
        <f aca="false">AD542*V542/1000000000</f>
        <v>0.000921870874082842</v>
      </c>
      <c r="AL542" s="34" t="n">
        <f aca="false">AE542*V542/1000000000</f>
        <v>0.00573116174989643</v>
      </c>
      <c r="AM542" s="34" t="n">
        <f aca="false">AF542*V542/1000000000</f>
        <v>0.000327025526928638</v>
      </c>
      <c r="AN542" s="34" t="n">
        <f aca="false">AG542*V542/1000000000</f>
        <v>0.00300471812537343</v>
      </c>
      <c r="AO542" s="34" t="n">
        <f aca="false">AH542*V542/1000000000</f>
        <v>9.01415437612028</v>
      </c>
      <c r="AP542" s="35" t="n">
        <f aca="false">AJ542*AI542*EXP(P542*4)</f>
        <v>0.000495993864589387</v>
      </c>
      <c r="AQ542" s="36" t="n">
        <f aca="false">AK542/W542</f>
        <v>2.52567362762422E-006</v>
      </c>
      <c r="AR542" s="37" t="n">
        <f aca="false">AL542/W542</f>
        <v>1.57018130134149E-005</v>
      </c>
      <c r="AS542" s="37" t="n">
        <f aca="false">AM542/W542</f>
        <v>8.95960347749693E-007</v>
      </c>
      <c r="AT542" s="37" t="n">
        <f aca="false">AN542/W542</f>
        <v>8.23210445307788E-006</v>
      </c>
      <c r="AU542" s="37" t="n">
        <f aca="false">AO542/W542</f>
        <v>0.0246963133592336</v>
      </c>
      <c r="AV542" s="49" t="n">
        <f aca="false">AP542/W542</f>
        <v>1.3588873002449E-006</v>
      </c>
      <c r="AW542" s="39" t="n">
        <f aca="false">AK542*1000000</f>
        <v>921.870874082842</v>
      </c>
      <c r="AX542" s="40" t="n">
        <f aca="false">AL542*1000000</f>
        <v>5731.16174989643</v>
      </c>
      <c r="AY542" s="40" t="n">
        <f aca="false">AM542*1000000</f>
        <v>327.025526928638</v>
      </c>
      <c r="AZ542" s="40" t="n">
        <f aca="false">AN542*1000000</f>
        <v>3004.71812537343</v>
      </c>
      <c r="BA542" s="40" t="n">
        <f aca="false">AO542*1000000</f>
        <v>9014154.37612028</v>
      </c>
      <c r="BB542" s="41" t="n">
        <f aca="false">AP542*1000000</f>
        <v>495.993864589387</v>
      </c>
      <c r="BC542" s="39" t="n">
        <f aca="false">AQ542*1000000</f>
        <v>2.52567362762422</v>
      </c>
      <c r="BD542" s="40" t="n">
        <f aca="false">AR542*1000000</f>
        <v>15.7018130134149</v>
      </c>
      <c r="BE542" s="40" t="n">
        <f aca="false">AS542*1000000</f>
        <v>0.895960347749692</v>
      </c>
      <c r="BF542" s="40" t="n">
        <f aca="false">AT542*1000000</f>
        <v>8.23210445307788</v>
      </c>
      <c r="BG542" s="40" t="n">
        <f aca="false">AU542*1000000</f>
        <v>24696.3133592336</v>
      </c>
      <c r="BH542" s="41" t="n">
        <f aca="false">AV542*1000000</f>
        <v>1.3588873002449</v>
      </c>
      <c r="BI542" s="0" t="n">
        <v>0.1</v>
      </c>
      <c r="BJ542" s="0" t="n">
        <f aca="false">R542*BI542</f>
        <v>469.487207089598</v>
      </c>
      <c r="BK542" s="0" t="n">
        <v>0.1</v>
      </c>
      <c r="BL542" s="0" t="n">
        <f aca="false">AI542*BK542</f>
        <v>5417.73714285714</v>
      </c>
      <c r="BM542" s="45" t="n">
        <v>187.562005220738</v>
      </c>
      <c r="BN542" s="45" t="n">
        <v>1012.03746873145</v>
      </c>
      <c r="BO542" s="45" t="n">
        <v>69.5558973259153</v>
      </c>
      <c r="BP542" s="45" t="n">
        <v>256</v>
      </c>
      <c r="BQ542" s="45" t="n">
        <v>384000</v>
      </c>
      <c r="BR542" s="0" t="n">
        <f aca="false">AJ542*0.1</f>
        <v>9E-010</v>
      </c>
      <c r="BS542" s="0" t="n">
        <f aca="false">((((BJ542/R542)^2)+((BM542/AD542)^2))^(1/2))*AK542</f>
        <v>0.000885391961799346</v>
      </c>
      <c r="BT542" s="0" t="n">
        <f aca="false">((((BJ542/R542)^2)+((BN542/AE542)^2))^(1/2))*AL542</f>
        <v>0.00478582650285411</v>
      </c>
      <c r="BU542" s="0" t="n">
        <f aca="false">((((BJ542/R542)^2)+((BO542/AF542)^2))^(1/2))*AM542</f>
        <v>0.000328189433149897</v>
      </c>
      <c r="BV542" s="0" t="n">
        <f aca="false">((((BJ542/R542)^2)+((BP542/AG542)^2))^(1/2))*AN542</f>
        <v>0.00123887702061225</v>
      </c>
      <c r="BW542" s="0" t="n">
        <f aca="false">((((BJ542/R542)^2)+((BQ542/AH542)^2))^(1/2))*AO542</f>
        <v>2.01562619446822</v>
      </c>
      <c r="BX542" s="46" t="n">
        <f aca="false">((((BL542/AI542)^2)+((BR542/AJ542)^2))^(1/2))*AP542</f>
        <v>7.01441250156155E-005</v>
      </c>
    </row>
    <row r="543" customFormat="false" ht="15" hidden="false" customHeight="true" outlineLevel="0" collapsed="false">
      <c r="A543" s="24" t="n">
        <v>4.58644035729041</v>
      </c>
      <c r="B543" s="24" t="n">
        <v>-74.1220003616773</v>
      </c>
      <c r="C543" s="47" t="n">
        <v>27</v>
      </c>
      <c r="D543" s="47" t="n">
        <v>22</v>
      </c>
      <c r="E543" s="47" t="n">
        <v>1784</v>
      </c>
      <c r="F543" s="27" t="s">
        <v>1478</v>
      </c>
      <c r="G543" s="28" t="s">
        <v>1479</v>
      </c>
      <c r="H543" s="27" t="s">
        <v>1480</v>
      </c>
      <c r="I543" s="28" t="s">
        <v>1481</v>
      </c>
      <c r="J543" s="28" t="s">
        <v>76</v>
      </c>
      <c r="K543" s="28" t="n">
        <v>2.93</v>
      </c>
      <c r="L543" s="28"/>
      <c r="M543" s="28" t="n">
        <v>2007</v>
      </c>
      <c r="N543" s="29" t="s">
        <v>67</v>
      </c>
      <c r="O543" s="29" t="s">
        <v>145</v>
      </c>
      <c r="P543" s="56" t="n">
        <v>0.00426891489573758</v>
      </c>
      <c r="Q543" s="31" t="n">
        <v>769.230769230769</v>
      </c>
      <c r="R543" s="31" t="n">
        <v>782.478678482662</v>
      </c>
      <c r="S543" s="29" t="s">
        <v>69</v>
      </c>
      <c r="T543" s="29"/>
      <c r="U543" s="29"/>
      <c r="V543" s="48" t="n">
        <f aca="false">IF(S543="m3_año",R543,IF(OR(O543="CG1",O543="CG3",O543="HG2"),T543,R543))</f>
        <v>782.478678482662</v>
      </c>
      <c r="W543" s="28" t="n">
        <v>365</v>
      </c>
      <c r="X543" s="32"/>
      <c r="Y543" s="28"/>
      <c r="Z543" s="28" t="n">
        <v>8760</v>
      </c>
      <c r="AA543" s="32" t="s">
        <v>1482</v>
      </c>
      <c r="AB543" s="32"/>
      <c r="AC543" s="33" t="s">
        <v>72</v>
      </c>
      <c r="AD543" s="33" t="n">
        <f aca="false">VLOOKUP($O543,Parámetros!$B$4:$H$25,3,0)</f>
        <v>196.356974196937</v>
      </c>
      <c r="AE543" s="33" t="n">
        <f aca="false">VLOOKUP($O543,Parámetros!$B$4:$H$25,4,0)</f>
        <v>1220.72799074218</v>
      </c>
      <c r="AF543" s="33" t="n">
        <f aca="false">VLOOKUP($O543,Parámetros!$B$4:$H$25,5,0)</f>
        <v>69.6558973259153</v>
      </c>
      <c r="AG543" s="33" t="n">
        <f aca="false">VLOOKUP($O543,Parámetros!$B$4:$H$25,6,0)</f>
        <v>640</v>
      </c>
      <c r="AH543" s="33" t="n">
        <f aca="false">VLOOKUP($O543,Parámetros!$B$4:$H$25,7,0)</f>
        <v>1920000</v>
      </c>
      <c r="AI543" s="51" t="n">
        <v>769.230769230769</v>
      </c>
      <c r="AJ543" s="52" t="n">
        <v>8.8E-008</v>
      </c>
      <c r="AK543" s="34" t="n">
        <f aca="false">AD543*V543/1000000000</f>
        <v>0.000153645145680473</v>
      </c>
      <c r="AL543" s="34" t="n">
        <f aca="false">AE543*V543/1000000000</f>
        <v>0.000955193624982736</v>
      </c>
      <c r="AM543" s="34" t="n">
        <f aca="false">AF543*V543/1000000000</f>
        <v>5.45042544881062E-005</v>
      </c>
      <c r="AN543" s="34" t="n">
        <f aca="false">AG543*V543/1000000000</f>
        <v>0.000500786354228904</v>
      </c>
      <c r="AO543" s="34" t="n">
        <f aca="false">AH543*V543/1000000000</f>
        <v>1.50235906268671</v>
      </c>
      <c r="AP543" s="35" t="n">
        <f aca="false">AJ543*AI543*EXP(P543*4)</f>
        <v>6.88581237064742E-005</v>
      </c>
      <c r="AQ543" s="36" t="n">
        <f aca="false">AK543/W543</f>
        <v>4.20945604604037E-007</v>
      </c>
      <c r="AR543" s="37" t="n">
        <f aca="false">AL543/W543</f>
        <v>2.61696883556914E-006</v>
      </c>
      <c r="AS543" s="37" t="n">
        <f aca="false">AM543/W543</f>
        <v>1.49326724624949E-007</v>
      </c>
      <c r="AT543" s="37" t="n">
        <f aca="false">AN543/W543</f>
        <v>1.37201740884631E-006</v>
      </c>
      <c r="AU543" s="37" t="n">
        <f aca="false">AO543/W543</f>
        <v>0.00411605222653893</v>
      </c>
      <c r="AV543" s="49" t="n">
        <f aca="false">AP543/W543</f>
        <v>1.88652393716368E-007</v>
      </c>
      <c r="AW543" s="39" t="n">
        <f aca="false">AK543*1000000</f>
        <v>153.645145680473</v>
      </c>
      <c r="AX543" s="40" t="n">
        <f aca="false">AL543*1000000</f>
        <v>955.193624982736</v>
      </c>
      <c r="AY543" s="40" t="n">
        <f aca="false">AM543*1000000</f>
        <v>54.5042544881062</v>
      </c>
      <c r="AZ543" s="40" t="n">
        <f aca="false">AN543*1000000</f>
        <v>500.786354228904</v>
      </c>
      <c r="BA543" s="40" t="n">
        <f aca="false">AO543*1000000</f>
        <v>1502359.06268671</v>
      </c>
      <c r="BB543" s="41" t="n">
        <f aca="false">AP543*1000000</f>
        <v>68.8581237064742</v>
      </c>
      <c r="BC543" s="39" t="n">
        <f aca="false">AQ543*1000000</f>
        <v>0.420945604604037</v>
      </c>
      <c r="BD543" s="40" t="n">
        <f aca="false">AR543*1000000</f>
        <v>2.61696883556914</v>
      </c>
      <c r="BE543" s="40" t="n">
        <f aca="false">AS543*1000000</f>
        <v>0.149326724624948</v>
      </c>
      <c r="BF543" s="40" t="n">
        <f aca="false">AT543*1000000</f>
        <v>1.37201740884631</v>
      </c>
      <c r="BG543" s="40" t="n">
        <f aca="false">AU543*1000000</f>
        <v>4116.05222653893</v>
      </c>
      <c r="BH543" s="41" t="n">
        <f aca="false">AV543*1000000</f>
        <v>0.188652393716368</v>
      </c>
      <c r="BI543" s="0" t="n">
        <v>0.1</v>
      </c>
      <c r="BJ543" s="0" t="n">
        <f aca="false">R543*BI543</f>
        <v>78.2478678482662</v>
      </c>
      <c r="BK543" s="0" t="n">
        <v>0.1</v>
      </c>
      <c r="BL543" s="0" t="n">
        <f aca="false">AI543*BK543</f>
        <v>76.9230769230769</v>
      </c>
      <c r="BM543" s="45" t="n">
        <v>187.562005220738</v>
      </c>
      <c r="BN543" s="45" t="n">
        <v>1012.03746873145</v>
      </c>
      <c r="BO543" s="45" t="n">
        <v>69.5558973259153</v>
      </c>
      <c r="BP543" s="45" t="n">
        <v>256</v>
      </c>
      <c r="BQ543" s="45" t="n">
        <v>384000</v>
      </c>
      <c r="BR543" s="0" t="n">
        <f aca="false">AJ543*0.1</f>
        <v>8.8E-009</v>
      </c>
      <c r="BS543" s="0" t="n">
        <f aca="false">((((BJ543/R543)^2)+((BM543/AD543)^2))^(1/2))*AK543</f>
        <v>0.000147565326966557</v>
      </c>
      <c r="BT543" s="0" t="n">
        <f aca="false">((((BJ543/R543)^2)+((BN543/AE543)^2))^(1/2))*AL543</f>
        <v>0.000797637750475683</v>
      </c>
      <c r="BU543" s="0" t="n">
        <f aca="false">((((BJ543/R543)^2)+((BO543/AF543)^2))^(1/2))*AM543</f>
        <v>5.46982388583161E-005</v>
      </c>
      <c r="BV543" s="0" t="n">
        <f aca="false">((((BJ543/R543)^2)+((BP543/AG543)^2))^(1/2))*AN543</f>
        <v>0.000206479503435375</v>
      </c>
      <c r="BW543" s="0" t="n">
        <f aca="false">((((BJ543/R543)^2)+((BQ543/AH543)^2))^(1/2))*AO543</f>
        <v>0.335937699078035</v>
      </c>
      <c r="BX543" s="46" t="n">
        <f aca="false">((((BL543/AI543)^2)+((BR543/AJ543)^2))^(1/2))*AP543</f>
        <v>9.73800924252602E-006</v>
      </c>
    </row>
    <row r="544" customFormat="false" ht="30" hidden="false" customHeight="true" outlineLevel="0" collapsed="false">
      <c r="A544" s="24" t="n">
        <v>4.57577777777778</v>
      </c>
      <c r="B544" s="24" t="n">
        <v>-74.1204166666667</v>
      </c>
      <c r="C544" s="47" t="n">
        <v>27</v>
      </c>
      <c r="D544" s="47" t="n">
        <v>21</v>
      </c>
      <c r="E544" s="47" t="n">
        <v>1771</v>
      </c>
      <c r="F544" s="27" t="s">
        <v>1483</v>
      </c>
      <c r="G544" s="28" t="s">
        <v>1484</v>
      </c>
      <c r="H544" s="27" t="s">
        <v>1485</v>
      </c>
      <c r="I544" s="28" t="s">
        <v>1481</v>
      </c>
      <c r="J544" s="28" t="s">
        <v>76</v>
      </c>
      <c r="K544" s="28" t="n">
        <v>32.23</v>
      </c>
      <c r="L544" s="28"/>
      <c r="M544" s="28" t="n">
        <v>2007</v>
      </c>
      <c r="N544" s="29" t="s">
        <v>67</v>
      </c>
      <c r="O544" s="29" t="s">
        <v>145</v>
      </c>
      <c r="P544" s="30" t="n">
        <v>0.0407051181943891</v>
      </c>
      <c r="Q544" s="31" t="n">
        <v>2805.25</v>
      </c>
      <c r="R544" s="31" t="n">
        <v>3301.28944921977</v>
      </c>
      <c r="S544" s="29" t="s">
        <v>69</v>
      </c>
      <c r="T544" s="29"/>
      <c r="U544" s="29"/>
      <c r="V544" s="48" t="n">
        <f aca="false">IF(S544="m3_año",R544,IF(OR(O544="CG1",O544="CG3",O544="HG2"),T544,R544))</f>
        <v>3301.28944921977</v>
      </c>
      <c r="W544" s="28" t="n">
        <v>365</v>
      </c>
      <c r="X544" s="32"/>
      <c r="Y544" s="28"/>
      <c r="Z544" s="28" t="n">
        <v>8760</v>
      </c>
      <c r="AA544" s="32" t="s">
        <v>1486</v>
      </c>
      <c r="AB544" s="32"/>
      <c r="AC544" s="33" t="s">
        <v>72</v>
      </c>
      <c r="AD544" s="33" t="n">
        <f aca="false">VLOOKUP($O544,Parámetros!$B$4:$H$25,3,0)</f>
        <v>196.356974196937</v>
      </c>
      <c r="AE544" s="33" t="n">
        <f aca="false">VLOOKUP($O544,Parámetros!$B$4:$H$25,4,0)</f>
        <v>1220.72799074218</v>
      </c>
      <c r="AF544" s="33" t="n">
        <f aca="false">VLOOKUP($O544,Parámetros!$B$4:$H$25,5,0)</f>
        <v>69.6558973259153</v>
      </c>
      <c r="AG544" s="33" t="n">
        <f aca="false">VLOOKUP($O544,Parámetros!$B$4:$H$25,6,0)</f>
        <v>640</v>
      </c>
      <c r="AH544" s="33" t="n">
        <f aca="false">VLOOKUP($O544,Parámetros!$B$4:$H$25,7,0)</f>
        <v>1920000</v>
      </c>
      <c r="AI544" s="2" t="n">
        <v>30259</v>
      </c>
      <c r="AJ544" s="2" t="n">
        <v>7.6726E-006</v>
      </c>
      <c r="AK544" s="34" t="n">
        <f aca="false">AD544*V544/1000000000</f>
        <v>0.000648231207197067</v>
      </c>
      <c r="AL544" s="34" t="n">
        <f aca="false">AE544*V544/1000000000</f>
        <v>0.00402997643620441</v>
      </c>
      <c r="AM544" s="34" t="n">
        <f aca="false">AF544*V544/1000000000</f>
        <v>0.00022995427891798</v>
      </c>
      <c r="AN544" s="34" t="n">
        <f aca="false">AG544*V544/1000000000</f>
        <v>0.00211282524750065</v>
      </c>
      <c r="AO544" s="34" t="n">
        <f aca="false">AH544*V544/1000000000</f>
        <v>6.33847574250196</v>
      </c>
      <c r="AP544" s="35" t="n">
        <f aca="false">AJ544*AI544*EXP(P544*4)</f>
        <v>0.273217908015464</v>
      </c>
      <c r="AQ544" s="36" t="n">
        <f aca="false">AK544/W544</f>
        <v>1.77597591012895E-006</v>
      </c>
      <c r="AR544" s="37" t="n">
        <f aca="false">AL544/W544</f>
        <v>1.10410313320669E-005</v>
      </c>
      <c r="AS544" s="37" t="n">
        <f aca="false">AM544/W544</f>
        <v>6.30011723062958E-007</v>
      </c>
      <c r="AT544" s="37" t="n">
        <f aca="false">AN544/W544</f>
        <v>5.7885623219196E-006</v>
      </c>
      <c r="AU544" s="37" t="n">
        <f aca="false">AO544/W544</f>
        <v>0.0173656869657588</v>
      </c>
      <c r="AV544" s="49" t="n">
        <f aca="false">AP544/W544</f>
        <v>0.000748542213740999</v>
      </c>
      <c r="AW544" s="39" t="n">
        <f aca="false">AK544*1000000</f>
        <v>648.231207197067</v>
      </c>
      <c r="AX544" s="40" t="n">
        <f aca="false">AL544*1000000</f>
        <v>4029.97643620441</v>
      </c>
      <c r="AY544" s="40" t="n">
        <f aca="false">AM544*1000000</f>
        <v>229.95427891798</v>
      </c>
      <c r="AZ544" s="40" t="n">
        <f aca="false">AN544*1000000</f>
        <v>2112.82524750065</v>
      </c>
      <c r="BA544" s="40" t="n">
        <f aca="false">AO544*1000000</f>
        <v>6338475.74250196</v>
      </c>
      <c r="BB544" s="41" t="n">
        <f aca="false">AP544*1000000</f>
        <v>273217.908015464</v>
      </c>
      <c r="BC544" s="39" t="n">
        <f aca="false">AQ544*1000000</f>
        <v>1.77597591012895</v>
      </c>
      <c r="BD544" s="40" t="n">
        <f aca="false">AR544*1000000</f>
        <v>11.0410313320669</v>
      </c>
      <c r="BE544" s="40" t="n">
        <f aca="false">AS544*1000000</f>
        <v>0.630011723062958</v>
      </c>
      <c r="BF544" s="40" t="n">
        <f aca="false">AT544*1000000</f>
        <v>5.7885623219196</v>
      </c>
      <c r="BG544" s="40" t="n">
        <f aca="false">AU544*1000000</f>
        <v>17365.6869657588</v>
      </c>
      <c r="BH544" s="41" t="n">
        <f aca="false">AV544*1000000</f>
        <v>748.542213740999</v>
      </c>
      <c r="BI544" s="0" t="n">
        <v>0.1</v>
      </c>
      <c r="BJ544" s="0" t="n">
        <f aca="false">R544*BI544</f>
        <v>330.128944921977</v>
      </c>
      <c r="BK544" s="0" t="n">
        <v>0.1</v>
      </c>
      <c r="BL544" s="0" t="n">
        <f aca="false">AI544*BK544</f>
        <v>3025.9</v>
      </c>
      <c r="BM544" s="45" t="n">
        <v>187.562005220738</v>
      </c>
      <c r="BN544" s="45" t="n">
        <v>1012.03746873145</v>
      </c>
      <c r="BO544" s="45" t="n">
        <v>69.5558973259153</v>
      </c>
      <c r="BP544" s="45" t="n">
        <v>256</v>
      </c>
      <c r="BQ544" s="45" t="n">
        <v>384000</v>
      </c>
      <c r="BR544" s="0" t="n">
        <f aca="false">AJ544*0.1</f>
        <v>7.6726E-007</v>
      </c>
      <c r="BS544" s="0" t="n">
        <f aca="false">((((BJ544/R544)^2)+((BM544/AD544)^2))^(1/2))*AK544</f>
        <v>0.000622580359544143</v>
      </c>
      <c r="BT544" s="0" t="n">
        <f aca="false">((((BJ544/R544)^2)+((BN544/AE544)^2))^(1/2))*AL544</f>
        <v>0.00336524580458982</v>
      </c>
      <c r="BU544" s="0" t="n">
        <f aca="false">((((BJ544/R544)^2)+((BO544/AF544)^2))^(1/2))*AM544</f>
        <v>0.000230772701927191</v>
      </c>
      <c r="BV544" s="0" t="n">
        <f aca="false">((((BJ544/R544)^2)+((BP544/AG544)^2))^(1/2))*AN544</f>
        <v>0.000871140166391697</v>
      </c>
      <c r="BW544" s="0" t="n">
        <f aca="false">((((BJ544/R544)^2)+((BQ544/AH544)^2))^(1/2))*AO544</f>
        <v>1.41732626339678</v>
      </c>
      <c r="BX544" s="46" t="n">
        <f aca="false">((((BL544/AI544)^2)+((BR544/AJ544)^2))^(1/2))*AP544</f>
        <v>0.0386388470998675</v>
      </c>
    </row>
    <row r="545" customFormat="false" ht="15" hidden="false" customHeight="true" outlineLevel="0" collapsed="false">
      <c r="A545" s="24" t="n">
        <v>4.57119444444444</v>
      </c>
      <c r="B545" s="24" t="n">
        <v>-74.10725</v>
      </c>
      <c r="C545" s="47" t="n">
        <v>28</v>
      </c>
      <c r="D545" s="47" t="n">
        <v>21</v>
      </c>
      <c r="E545" s="47" t="n">
        <v>1772</v>
      </c>
      <c r="F545" s="27" t="s">
        <v>1487</v>
      </c>
      <c r="G545" s="28" t="s">
        <v>837</v>
      </c>
      <c r="H545" s="27" t="s">
        <v>1488</v>
      </c>
      <c r="I545" s="28" t="s">
        <v>1481</v>
      </c>
      <c r="J545" s="28" t="s">
        <v>65</v>
      </c>
      <c r="K545" s="28" t="n">
        <v>150</v>
      </c>
      <c r="L545" s="28"/>
      <c r="M545" s="28" t="n">
        <v>1984</v>
      </c>
      <c r="N545" s="29" t="s">
        <v>67</v>
      </c>
      <c r="O545" s="29" t="s">
        <v>108</v>
      </c>
      <c r="P545" s="56" t="n">
        <v>0.00426891489573758</v>
      </c>
      <c r="Q545" s="31" t="n">
        <v>87100</v>
      </c>
      <c r="R545" s="31" t="n">
        <v>88600.0607645918</v>
      </c>
      <c r="S545" s="29" t="s">
        <v>69</v>
      </c>
      <c r="T545" s="29"/>
      <c r="U545" s="29"/>
      <c r="V545" s="48" t="n">
        <f aca="false">IF(S545="m3_año",R545,IF(OR(O545="CG1",O545="CG3",O545="HG2"),T545,R545))</f>
        <v>88600.0607645918</v>
      </c>
      <c r="W545" s="28" t="n">
        <v>365</v>
      </c>
      <c r="X545" s="32"/>
      <c r="Y545" s="28"/>
      <c r="Z545" s="28" t="n">
        <v>8760</v>
      </c>
      <c r="AA545" s="32" t="s">
        <v>1489</v>
      </c>
      <c r="AB545" s="32" t="s">
        <v>1490</v>
      </c>
      <c r="AC545" s="33" t="s">
        <v>72</v>
      </c>
      <c r="AD545" s="33" t="n">
        <f aca="false">VLOOKUP($O545,Parámetros!$B$4:$H$25,3,0)</f>
        <v>589.42211574465</v>
      </c>
      <c r="AE545" s="33" t="n">
        <f aca="false">VLOOKUP($O545,Parámetros!$B$4:$H$25,4,0)</f>
        <v>6395.37711993333</v>
      </c>
      <c r="AF545" s="33" t="n">
        <f aca="false">VLOOKUP($O545,Parámetros!$B$4:$H$25,5,0)</f>
        <v>22.4256162208741</v>
      </c>
      <c r="AG545" s="33" t="n">
        <f aca="false">VLOOKUP($O545,Parámetros!$B$4:$H$25,6,0)</f>
        <v>1344</v>
      </c>
      <c r="AH545" s="33" t="n">
        <f aca="false">VLOOKUP($O545,Parámetros!$B$4:$H$25,7,0)</f>
        <v>1920000</v>
      </c>
      <c r="AI545" s="51" t="n">
        <v>87100</v>
      </c>
      <c r="AJ545" s="52" t="n">
        <v>8.8E-008</v>
      </c>
      <c r="AK545" s="34" t="n">
        <f aca="false">AD545*V545/1000000000</f>
        <v>0.0522228352709703</v>
      </c>
      <c r="AL545" s="34" t="n">
        <f aca="false">AE545*V545/1000000000</f>
        <v>0.566630801438573</v>
      </c>
      <c r="AM545" s="34" t="n">
        <f aca="false">AF545*V545/1000000000</f>
        <v>0.00198691095985286</v>
      </c>
      <c r="AN545" s="34" t="n">
        <f aca="false">AG545*V545/1000000000</f>
        <v>0.119078481667611</v>
      </c>
      <c r="AO545" s="34" t="n">
        <f aca="false">AH545*V545/1000000000</f>
        <v>170.112116668016</v>
      </c>
      <c r="AP545" s="35" t="n">
        <f aca="false">AJ545*AI545*EXP(P545*4)</f>
        <v>0.00779680534728408</v>
      </c>
      <c r="AQ545" s="36" t="n">
        <f aca="false">AK545/W545</f>
        <v>0.000143076261016357</v>
      </c>
      <c r="AR545" s="37" t="n">
        <f aca="false">AL545/W545</f>
        <v>0.00155241315462623</v>
      </c>
      <c r="AS545" s="37" t="n">
        <f aca="false">AM545/W545</f>
        <v>5.44359167082976E-006</v>
      </c>
      <c r="AT545" s="37" t="n">
        <f aca="false">AN545/W545</f>
        <v>0.000326242415527702</v>
      </c>
      <c r="AU545" s="37" t="n">
        <f aca="false">AO545/W545</f>
        <v>0.466060593611003</v>
      </c>
      <c r="AV545" s="49" t="n">
        <f aca="false">AP545/W545</f>
        <v>2.13611105405043E-005</v>
      </c>
      <c r="AW545" s="39" t="n">
        <f aca="false">AK545*1000000</f>
        <v>52222.8352709703</v>
      </c>
      <c r="AX545" s="40" t="n">
        <f aca="false">AL545*1000000</f>
        <v>566630.801438573</v>
      </c>
      <c r="AY545" s="40" t="n">
        <f aca="false">AM545*1000000</f>
        <v>1986.91095985286</v>
      </c>
      <c r="AZ545" s="40" t="n">
        <f aca="false">AN545*1000000</f>
        <v>119078.481667611</v>
      </c>
      <c r="BA545" s="40" t="n">
        <f aca="false">AO545*1000000</f>
        <v>170112116.668016</v>
      </c>
      <c r="BB545" s="41" t="n">
        <f aca="false">AP545*1000000</f>
        <v>7796.80534728408</v>
      </c>
      <c r="BC545" s="39" t="n">
        <f aca="false">AQ545*1000000</f>
        <v>143.076261016357</v>
      </c>
      <c r="BD545" s="40" t="n">
        <f aca="false">AR545*1000000</f>
        <v>1552.41315462623</v>
      </c>
      <c r="BE545" s="40" t="n">
        <f aca="false">AS545*1000000</f>
        <v>5.44359167082976</v>
      </c>
      <c r="BF545" s="40" t="n">
        <f aca="false">AT545*1000000</f>
        <v>326.242415527702</v>
      </c>
      <c r="BG545" s="40" t="n">
        <f aca="false">AU545*1000000</f>
        <v>466060.593611003</v>
      </c>
      <c r="BH545" s="41" t="n">
        <f aca="false">AV545*1000000</f>
        <v>21.3611105405043</v>
      </c>
      <c r="BI545" s="0" t="n">
        <v>0.1</v>
      </c>
      <c r="BJ545" s="0" t="n">
        <f aca="false">R545*BI545</f>
        <v>8860.00607645918</v>
      </c>
      <c r="BK545" s="0" t="n">
        <v>0.1</v>
      </c>
      <c r="BL545" s="0" t="n">
        <f aca="false">AI545*BK545</f>
        <v>8710</v>
      </c>
      <c r="BM545" s="45" t="n">
        <v>491.492522079561</v>
      </c>
      <c r="BN545" s="45" t="n">
        <v>4911.75996922289</v>
      </c>
      <c r="BO545" s="45" t="n">
        <v>16.2785205146239</v>
      </c>
      <c r="BP545" s="45" t="n">
        <v>537.6</v>
      </c>
      <c r="BQ545" s="45" t="n">
        <v>384000</v>
      </c>
      <c r="BR545" s="0" t="n">
        <f aca="false">AJ545*0.1</f>
        <v>8.8E-009</v>
      </c>
      <c r="BS545" s="0" t="n">
        <f aca="false">((((BJ545/R545)^2)+((BM545/AD545)^2))^(1/2))*AK545</f>
        <v>0.0438582904692021</v>
      </c>
      <c r="BT545" s="0" t="n">
        <f aca="false">((((BJ545/R545)^2)+((BN545/AE545)^2))^(1/2))*AL545</f>
        <v>0.438855647643483</v>
      </c>
      <c r="BU545" s="0" t="n">
        <f aca="false">((((BJ545/R545)^2)+((BO545/AF545)^2))^(1/2))*AM545</f>
        <v>0.00145589962289047</v>
      </c>
      <c r="BV545" s="0" t="n">
        <f aca="false">((((BJ545/R545)^2)+((BP545/AG545)^2))^(1/2))*AN545</f>
        <v>0.0490973157653738</v>
      </c>
      <c r="BW545" s="0" t="n">
        <f aca="false">((((BJ545/R545)^2)+((BQ545/AH545)^2))^(1/2))*AO545</f>
        <v>38.0382256666059</v>
      </c>
      <c r="BX545" s="46" t="n">
        <f aca="false">((((BL545/AI545)^2)+((BR545/AJ545)^2))^(1/2))*AP545</f>
        <v>0.00110263478653122</v>
      </c>
    </row>
    <row r="546" customFormat="false" ht="15" hidden="false" customHeight="true" outlineLevel="0" collapsed="false">
      <c r="A546" s="24" t="n">
        <v>4.57119444444444</v>
      </c>
      <c r="B546" s="24" t="n">
        <v>-74.10725</v>
      </c>
      <c r="C546" s="47" t="n">
        <v>28</v>
      </c>
      <c r="D546" s="47" t="n">
        <v>21</v>
      </c>
      <c r="E546" s="47" t="n">
        <v>1772</v>
      </c>
      <c r="F546" s="27" t="s">
        <v>1487</v>
      </c>
      <c r="G546" s="28" t="s">
        <v>837</v>
      </c>
      <c r="H546" s="27" t="s">
        <v>1488</v>
      </c>
      <c r="I546" s="28" t="s">
        <v>1481</v>
      </c>
      <c r="J546" s="28" t="s">
        <v>65</v>
      </c>
      <c r="K546" s="28" t="n">
        <v>150</v>
      </c>
      <c r="L546" s="28"/>
      <c r="M546" s="28" t="n">
        <v>1984</v>
      </c>
      <c r="N546" s="29" t="s">
        <v>67</v>
      </c>
      <c r="O546" s="29" t="s">
        <v>108</v>
      </c>
      <c r="P546" s="56" t="n">
        <v>0.00426891489573758</v>
      </c>
      <c r="Q546" s="31" t="n">
        <v>42857.1428571429</v>
      </c>
      <c r="R546" s="31" t="n">
        <v>43595.2406583198</v>
      </c>
      <c r="S546" s="29" t="s">
        <v>69</v>
      </c>
      <c r="T546" s="29"/>
      <c r="U546" s="29"/>
      <c r="V546" s="48" t="n">
        <f aca="false">IF(S546="m3_año",R546,IF(OR(O546="CG1",O546="CG3",O546="HG2"),T546,R546))</f>
        <v>43595.2406583198</v>
      </c>
      <c r="W546" s="28" t="n">
        <v>365</v>
      </c>
      <c r="X546" s="32"/>
      <c r="Y546" s="28"/>
      <c r="Z546" s="28" t="n">
        <v>0</v>
      </c>
      <c r="AA546" s="32" t="s">
        <v>1491</v>
      </c>
      <c r="AB546" s="32"/>
      <c r="AC546" s="33" t="s">
        <v>72</v>
      </c>
      <c r="AD546" s="33" t="n">
        <f aca="false">VLOOKUP($O546,Parámetros!$B$4:$H$25,3,0)</f>
        <v>589.42211574465</v>
      </c>
      <c r="AE546" s="33" t="n">
        <f aca="false">VLOOKUP($O546,Parámetros!$B$4:$H$25,4,0)</f>
        <v>6395.37711993333</v>
      </c>
      <c r="AF546" s="33" t="n">
        <f aca="false">VLOOKUP($O546,Parámetros!$B$4:$H$25,5,0)</f>
        <v>22.4256162208741</v>
      </c>
      <c r="AG546" s="33" t="n">
        <f aca="false">VLOOKUP($O546,Parámetros!$B$4:$H$25,6,0)</f>
        <v>1344</v>
      </c>
      <c r="AH546" s="33" t="n">
        <f aca="false">VLOOKUP($O546,Parámetros!$B$4:$H$25,7,0)</f>
        <v>1920000</v>
      </c>
      <c r="AI546" s="51" t="n">
        <v>42857.1428571429</v>
      </c>
      <c r="AJ546" s="52" t="n">
        <v>8.8E-008</v>
      </c>
      <c r="AK546" s="34" t="n">
        <f aca="false">AD546*V546/1000000000</f>
        <v>0.025695998985224</v>
      </c>
      <c r="AL546" s="34" t="n">
        <f aca="false">AE546*V546/1000000000</f>
        <v>0.278808004644206</v>
      </c>
      <c r="AM546" s="34" t="n">
        <f aca="false">AF546*V546/1000000000</f>
        <v>0.000977650136060127</v>
      </c>
      <c r="AN546" s="34" t="n">
        <f aca="false">AG546*V546/1000000000</f>
        <v>0.0585920034447818</v>
      </c>
      <c r="AO546" s="34" t="n">
        <f aca="false">AH546*V546/1000000000</f>
        <v>83.702862063974</v>
      </c>
      <c r="AP546" s="35" t="n">
        <f aca="false">AJ546*AI546*EXP(P546*4)</f>
        <v>0.00383638117793214</v>
      </c>
      <c r="AQ546" s="36" t="n">
        <f aca="false">AK546/W546</f>
        <v>7.03999972197919E-005</v>
      </c>
      <c r="AR546" s="37" t="n">
        <f aca="false">AL546/W546</f>
        <v>0.000763857546970427</v>
      </c>
      <c r="AS546" s="37" t="n">
        <f aca="false">AM546/W546</f>
        <v>2.6784935234524E-006</v>
      </c>
      <c r="AT546" s="37" t="n">
        <f aca="false">AN546/W546</f>
        <v>0.000160526036835019</v>
      </c>
      <c r="AU546" s="37" t="n">
        <f aca="false">AO546/W546</f>
        <v>0.229322909764312</v>
      </c>
      <c r="AV546" s="49" t="n">
        <f aca="false">AP546/W546</f>
        <v>1.05106333641976E-005</v>
      </c>
      <c r="AW546" s="39" t="n">
        <f aca="false">AK546*1000000</f>
        <v>25695.998985224</v>
      </c>
      <c r="AX546" s="40" t="n">
        <f aca="false">AL546*1000000</f>
        <v>278808.004644206</v>
      </c>
      <c r="AY546" s="40" t="n">
        <f aca="false">AM546*1000000</f>
        <v>977.650136060127</v>
      </c>
      <c r="AZ546" s="40" t="n">
        <f aca="false">AN546*1000000</f>
        <v>58592.0034447818</v>
      </c>
      <c r="BA546" s="40" t="n">
        <f aca="false">AO546*1000000</f>
        <v>83702862.063974</v>
      </c>
      <c r="BB546" s="41" t="n">
        <f aca="false">AP546*1000000</f>
        <v>3836.38117793214</v>
      </c>
      <c r="BC546" s="39" t="n">
        <f aca="false">AQ546*1000000</f>
        <v>70.3999972197919</v>
      </c>
      <c r="BD546" s="40" t="n">
        <f aca="false">AR546*1000000</f>
        <v>763.857546970427</v>
      </c>
      <c r="BE546" s="40" t="n">
        <f aca="false">AS546*1000000</f>
        <v>2.6784935234524</v>
      </c>
      <c r="BF546" s="40" t="n">
        <f aca="false">AT546*1000000</f>
        <v>160.526036835019</v>
      </c>
      <c r="BG546" s="40" t="n">
        <f aca="false">AU546*1000000</f>
        <v>229322.909764312</v>
      </c>
      <c r="BH546" s="41" t="n">
        <f aca="false">AV546*1000000</f>
        <v>10.5106333641976</v>
      </c>
      <c r="BI546" s="0" t="n">
        <v>0.1</v>
      </c>
      <c r="BJ546" s="0" t="n">
        <f aca="false">R546*BI546</f>
        <v>4359.52406583198</v>
      </c>
      <c r="BK546" s="0" t="n">
        <v>0.1</v>
      </c>
      <c r="BL546" s="0" t="n">
        <f aca="false">AI546*BK546</f>
        <v>4285.71428571429</v>
      </c>
      <c r="BM546" s="45" t="n">
        <v>491.492522079561</v>
      </c>
      <c r="BN546" s="45" t="n">
        <v>4911.75996922289</v>
      </c>
      <c r="BO546" s="45" t="n">
        <v>16.2785205146239</v>
      </c>
      <c r="BP546" s="45" t="n">
        <v>537.6</v>
      </c>
      <c r="BQ546" s="45" t="n">
        <v>384000</v>
      </c>
      <c r="BR546" s="0" t="n">
        <f aca="false">AJ546*0.1</f>
        <v>8.8E-009</v>
      </c>
      <c r="BS546" s="0" t="n">
        <f aca="false">((((BJ546/R546)^2)+((BM546/AD546)^2))^(1/2))*AK546</f>
        <v>0.0215802642951626</v>
      </c>
      <c r="BT546" s="0" t="n">
        <f aca="false">((((BJ546/R546)^2)+((BN546/AE546)^2))^(1/2))*AL546</f>
        <v>0.215936844830318</v>
      </c>
      <c r="BU546" s="0" t="n">
        <f aca="false">((((BJ546/R546)^2)+((BO546/AF546)^2))^(1/2))*AM546</f>
        <v>0.000716368520365985</v>
      </c>
      <c r="BV546" s="0" t="n">
        <f aca="false">((((BJ546/R546)^2)+((BP546/AG546)^2))^(1/2))*AN546</f>
        <v>0.0241581019019389</v>
      </c>
      <c r="BW546" s="0" t="n">
        <f aca="false">((((BJ546/R546)^2)+((BQ546/AH546)^2))^(1/2))*AO546</f>
        <v>18.7165289486334</v>
      </c>
      <c r="BX546" s="46" t="n">
        <f aca="false">((((BL546/AI546)^2)+((BR546/AJ546)^2))^(1/2))*AP546</f>
        <v>0.00054254622922645</v>
      </c>
    </row>
    <row r="547" customFormat="false" ht="45" hidden="false" customHeight="true" outlineLevel="0" collapsed="false">
      <c r="A547" s="24" t="n">
        <v>4.57119444444444</v>
      </c>
      <c r="B547" s="24" t="n">
        <v>-74.10725</v>
      </c>
      <c r="C547" s="47" t="n">
        <v>28</v>
      </c>
      <c r="D547" s="47" t="n">
        <v>21</v>
      </c>
      <c r="E547" s="47" t="n">
        <v>1772</v>
      </c>
      <c r="F547" s="27" t="s">
        <v>1487</v>
      </c>
      <c r="G547" s="28" t="s">
        <v>837</v>
      </c>
      <c r="H547" s="27" t="s">
        <v>1488</v>
      </c>
      <c r="I547" s="28" t="s">
        <v>1481</v>
      </c>
      <c r="J547" s="28" t="s">
        <v>834</v>
      </c>
      <c r="K547" s="55"/>
      <c r="L547" s="55"/>
      <c r="M547" s="28" t="n">
        <v>1948</v>
      </c>
      <c r="N547" s="29" t="s">
        <v>67</v>
      </c>
      <c r="O547" s="29" t="s">
        <v>142</v>
      </c>
      <c r="P547" s="56" t="n">
        <v>0.00426891489573758</v>
      </c>
      <c r="Q547" s="58" t="n">
        <v>80400</v>
      </c>
      <c r="R547" s="31" t="n">
        <v>81784.6714750078</v>
      </c>
      <c r="S547" s="29" t="s">
        <v>69</v>
      </c>
      <c r="T547" s="29"/>
      <c r="U547" s="29"/>
      <c r="V547" s="48" t="n">
        <f aca="false">IF(S547="m3_año",R547,IF(OR(O547="CG1",O547="CG3",O547="HG2"),T547,R547))</f>
        <v>81784.6714750078</v>
      </c>
      <c r="W547" s="28" t="n">
        <v>365</v>
      </c>
      <c r="X547" s="32"/>
      <c r="Y547" s="28"/>
      <c r="Z547" s="28" t="n">
        <v>0</v>
      </c>
      <c r="AA547" s="32" t="s">
        <v>1492</v>
      </c>
      <c r="AB547" s="32"/>
      <c r="AC547" s="33" t="s">
        <v>72</v>
      </c>
      <c r="AD547" s="33" t="n">
        <f aca="false">VLOOKUP($O547,Parámetros!$B$4:$H$25,3,0)</f>
        <v>30.4</v>
      </c>
      <c r="AE547" s="33" t="n">
        <f aca="false">VLOOKUP($O547,Parámetros!$B$4:$H$25,4,0)</f>
        <v>1504</v>
      </c>
      <c r="AF547" s="33" t="n">
        <f aca="false">VLOOKUP($O547,Parámetros!$B$4:$H$25,5,0)</f>
        <v>9.6</v>
      </c>
      <c r="AG547" s="33" t="n">
        <f aca="false">VLOOKUP($O547,Parámetros!$B$4:$H$25,6,0)</f>
        <v>640</v>
      </c>
      <c r="AH547" s="33" t="n">
        <f aca="false">VLOOKUP($O547,Parámetros!$B$4:$H$25,7,0)</f>
        <v>1920000</v>
      </c>
      <c r="AI547" s="51" t="n">
        <v>80400</v>
      </c>
      <c r="AJ547" s="52" t="n">
        <v>8.8E-008</v>
      </c>
      <c r="AK547" s="34" t="n">
        <f aca="false">AD547*V547/1000000000</f>
        <v>0.00248625401284024</v>
      </c>
      <c r="AL547" s="34" t="n">
        <f aca="false">AE547*V547/1000000000</f>
        <v>0.123004145898412</v>
      </c>
      <c r="AM547" s="34" t="n">
        <f aca="false">AF547*V547/1000000000</f>
        <v>0.000785132846160075</v>
      </c>
      <c r="AN547" s="34" t="n">
        <f aca="false">AG547*V547/1000000000</f>
        <v>0.052342189744005</v>
      </c>
      <c r="AO547" s="34" t="n">
        <f aca="false">AH547*V547/1000000000</f>
        <v>157.026569232015</v>
      </c>
      <c r="AP547" s="35" t="n">
        <f aca="false">AJ547*AI547*EXP(P547*4)</f>
        <v>0.00719705108980069</v>
      </c>
      <c r="AQ547" s="36" t="n">
        <f aca="false">AK547/W547</f>
        <v>6.81165482969928E-006</v>
      </c>
      <c r="AR547" s="37" t="n">
        <f aca="false">AL547/W547</f>
        <v>0.000336997659995649</v>
      </c>
      <c r="AS547" s="37" t="n">
        <f aca="false">AM547/W547</f>
        <v>2.15104889358925E-006</v>
      </c>
      <c r="AT547" s="37" t="n">
        <f aca="false">AN547/W547</f>
        <v>0.000143403259572616</v>
      </c>
      <c r="AU547" s="37" t="n">
        <f aca="false">AO547/W547</f>
        <v>0.430209778717849</v>
      </c>
      <c r="AV547" s="49" t="n">
        <f aca="false">AP547/W547</f>
        <v>1.97179481912348E-005</v>
      </c>
      <c r="AW547" s="39" t="n">
        <f aca="false">AK547*1000000</f>
        <v>2486.25401284024</v>
      </c>
      <c r="AX547" s="40" t="n">
        <f aca="false">AL547*1000000</f>
        <v>123004.145898412</v>
      </c>
      <c r="AY547" s="40" t="n">
        <f aca="false">AM547*1000000</f>
        <v>785.132846160075</v>
      </c>
      <c r="AZ547" s="40" t="n">
        <f aca="false">AN547*1000000</f>
        <v>52342.189744005</v>
      </c>
      <c r="BA547" s="40" t="n">
        <f aca="false">AO547*1000000</f>
        <v>157026569.232015</v>
      </c>
      <c r="BB547" s="41" t="n">
        <f aca="false">AP547*1000000</f>
        <v>7197.05108980069</v>
      </c>
      <c r="BC547" s="39" t="n">
        <f aca="false">AQ547*1000000</f>
        <v>6.81165482969928</v>
      </c>
      <c r="BD547" s="40" t="n">
        <f aca="false">AR547*1000000</f>
        <v>336.997659995649</v>
      </c>
      <c r="BE547" s="40" t="n">
        <f aca="false">AS547*1000000</f>
        <v>2.15104889358925</v>
      </c>
      <c r="BF547" s="40" t="n">
        <f aca="false">AT547*1000000</f>
        <v>143.403259572616</v>
      </c>
      <c r="BG547" s="40" t="n">
        <f aca="false">AU547*1000000</f>
        <v>430209.778717849</v>
      </c>
      <c r="BH547" s="41" t="n">
        <f aca="false">AV547*1000000</f>
        <v>19.7179481912348</v>
      </c>
      <c r="BI547" s="0" t="n">
        <v>0.1</v>
      </c>
      <c r="BJ547" s="0" t="n">
        <f aca="false">R547*BI547</f>
        <v>8178.46714750078</v>
      </c>
      <c r="BK547" s="0" t="n">
        <v>0.1</v>
      </c>
      <c r="BL547" s="0" t="n">
        <f aca="false">AI547*BK547</f>
        <v>8040</v>
      </c>
      <c r="BM547" s="45" t="n">
        <v>12.16</v>
      </c>
      <c r="BN547" s="45" t="n">
        <v>601.6</v>
      </c>
      <c r="BO547" s="45" t="n">
        <v>1.92</v>
      </c>
      <c r="BP547" s="45" t="n">
        <v>256</v>
      </c>
      <c r="BQ547" s="45" t="n">
        <v>384000</v>
      </c>
      <c r="BR547" s="0" t="n">
        <f aca="false">AJ547*0.1</f>
        <v>8.8E-009</v>
      </c>
      <c r="BS547" s="0" t="n">
        <f aca="false">((((BJ547/R547)^2)+((BM547/AD547)^2))^(1/2))*AK547</f>
        <v>0.00102510879070561</v>
      </c>
      <c r="BT547" s="0" t="n">
        <f aca="false">((((BJ547/R547)^2)+((BN547/AE547)^2))^(1/2))*AL547</f>
        <v>0.0507159085928037</v>
      </c>
      <c r="BU547" s="0" t="n">
        <f aca="false">((((BJ547/R547)^2)+((BO547/AF547)^2))^(1/2))*AM547</f>
        <v>0.000175561041538181</v>
      </c>
      <c r="BV547" s="0" t="n">
        <f aca="false">((((BJ547/R547)^2)+((BP547/AG547)^2))^(1/2))*AN547</f>
        <v>0.0215812376990654</v>
      </c>
      <c r="BW547" s="0" t="n">
        <f aca="false">((((BJ547/R547)^2)+((BQ547/AH547)^2))^(1/2))*AO547</f>
        <v>35.1122083076362</v>
      </c>
      <c r="BX547" s="46" t="n">
        <f aca="false">((((BL547/AI547)^2)+((BR547/AJ547)^2))^(1/2))*AP547</f>
        <v>0.00101781672602882</v>
      </c>
    </row>
    <row r="548" customFormat="false" ht="15" hidden="false" customHeight="true" outlineLevel="0" collapsed="false">
      <c r="A548" s="24" t="n">
        <v>4.57144444444444</v>
      </c>
      <c r="B548" s="24" t="n">
        <v>-74.1289166666667</v>
      </c>
      <c r="C548" s="47" t="n">
        <v>26</v>
      </c>
      <c r="D548" s="47" t="n">
        <v>21</v>
      </c>
      <c r="E548" s="47" t="n">
        <v>1770</v>
      </c>
      <c r="F548" s="27" t="s">
        <v>1493</v>
      </c>
      <c r="G548" s="28" t="s">
        <v>837</v>
      </c>
      <c r="H548" s="27" t="s">
        <v>1494</v>
      </c>
      <c r="I548" s="28" t="s">
        <v>1495</v>
      </c>
      <c r="J548" s="28" t="s">
        <v>65</v>
      </c>
      <c r="K548" s="28" t="n">
        <v>100</v>
      </c>
      <c r="L548" s="28"/>
      <c r="M548" s="28" t="n">
        <v>1993</v>
      </c>
      <c r="N548" s="29" t="s">
        <v>67</v>
      </c>
      <c r="O548" s="29" t="s">
        <v>68</v>
      </c>
      <c r="P548" s="56" t="n">
        <v>0.00426891489573758</v>
      </c>
      <c r="Q548" s="31" t="n">
        <v>135044</v>
      </c>
      <c r="R548" s="31" t="n">
        <v>137369.765854116</v>
      </c>
      <c r="S548" s="29" t="s">
        <v>69</v>
      </c>
      <c r="T548" s="29"/>
      <c r="U548" s="29"/>
      <c r="V548" s="48" t="n">
        <f aca="false">IF(S548="m3_año",R548,IF(OR(O548="CG1",O548="CG3",O548="HG2"),T548,R548))</f>
        <v>137369.765854116</v>
      </c>
      <c r="W548" s="28" t="n">
        <v>365</v>
      </c>
      <c r="X548" s="32"/>
      <c r="Y548" s="28"/>
      <c r="Z548" s="28" t="n">
        <v>4392</v>
      </c>
      <c r="AA548" s="32" t="s">
        <v>1496</v>
      </c>
      <c r="AB548" s="32" t="s">
        <v>1490</v>
      </c>
      <c r="AC548" s="33" t="s">
        <v>72</v>
      </c>
      <c r="AD548" s="33" t="n">
        <f aca="false">VLOOKUP($O548,Parámetros!$B$4:$H$25,3,0)</f>
        <v>46.3856216091623</v>
      </c>
      <c r="AE548" s="33" t="n">
        <f aca="false">VLOOKUP($O548,Parámetros!$B$4:$H$25,4,0)</f>
        <v>1074.85364414012</v>
      </c>
      <c r="AF548" s="33" t="n">
        <f aca="false">VLOOKUP($O548,Parámetros!$B$4:$H$25,5,0)</f>
        <v>5.41099102083891</v>
      </c>
      <c r="AG548" s="33" t="n">
        <f aca="false">VLOOKUP($O548,Parámetros!$B$4:$H$25,6,0)</f>
        <v>1344</v>
      </c>
      <c r="AH548" s="33" t="n">
        <f aca="false">VLOOKUP($O548,Parámetros!$B$4:$H$25,7,0)</f>
        <v>1920000</v>
      </c>
      <c r="AI548" s="51" t="n">
        <v>135044</v>
      </c>
      <c r="AJ548" s="52" t="n">
        <v>8.8E-008</v>
      </c>
      <c r="AK548" s="34" t="n">
        <f aca="false">AD548*V548/1000000000</f>
        <v>0.00637198197944825</v>
      </c>
      <c r="AL548" s="34" t="n">
        <f aca="false">AE548*V548/1000000000</f>
        <v>0.147652393422972</v>
      </c>
      <c r="AM548" s="34" t="n">
        <f aca="false">AF548*V548/1000000000</f>
        <v>0.000743306569571365</v>
      </c>
      <c r="AN548" s="34" t="n">
        <f aca="false">AG548*V548/1000000000</f>
        <v>0.184624965307932</v>
      </c>
      <c r="AO548" s="34" t="n">
        <f aca="false">AH548*V548/1000000000</f>
        <v>263.749950439903</v>
      </c>
      <c r="AP548" s="35" t="n">
        <f aca="false">AJ548*AI548*EXP(P548*4)</f>
        <v>0.0120885393951622</v>
      </c>
      <c r="AQ548" s="36" t="n">
        <f aca="false">AK548/W548</f>
        <v>1.74574848752007E-005</v>
      </c>
      <c r="AR548" s="37" t="n">
        <f aca="false">AL548/W548</f>
        <v>0.000404527105268415</v>
      </c>
      <c r="AS548" s="37" t="n">
        <f aca="false">AM548/W548</f>
        <v>2.03645635499004E-006</v>
      </c>
      <c r="AT548" s="37" t="n">
        <f aca="false">AN548/W548</f>
        <v>0.000505821822761457</v>
      </c>
      <c r="AU548" s="37" t="n">
        <f aca="false">AO548/W548</f>
        <v>0.722602603944939</v>
      </c>
      <c r="AV548" s="49" t="n">
        <f aca="false">AP548/W548</f>
        <v>3.31192860141431E-005</v>
      </c>
      <c r="AW548" s="39" t="n">
        <f aca="false">AK548*1000000</f>
        <v>6371.98197944825</v>
      </c>
      <c r="AX548" s="40" t="n">
        <f aca="false">AL548*1000000</f>
        <v>147652.393422972</v>
      </c>
      <c r="AY548" s="40" t="n">
        <f aca="false">AM548*1000000</f>
        <v>743.306569571365</v>
      </c>
      <c r="AZ548" s="40" t="n">
        <f aca="false">AN548*1000000</f>
        <v>184624.965307932</v>
      </c>
      <c r="BA548" s="40" t="n">
        <f aca="false">AO548*1000000</f>
        <v>263749950.439903</v>
      </c>
      <c r="BB548" s="41" t="n">
        <f aca="false">AP548*1000000</f>
        <v>12088.5393951622</v>
      </c>
      <c r="BC548" s="39" t="n">
        <f aca="false">AQ548*1000000</f>
        <v>17.4574848752007</v>
      </c>
      <c r="BD548" s="40" t="n">
        <f aca="false">AR548*1000000</f>
        <v>404.527105268415</v>
      </c>
      <c r="BE548" s="40" t="n">
        <f aca="false">AS548*1000000</f>
        <v>2.03645635499004</v>
      </c>
      <c r="BF548" s="40" t="n">
        <f aca="false">AT548*1000000</f>
        <v>505.821822761457</v>
      </c>
      <c r="BG548" s="40" t="n">
        <f aca="false">AU548*1000000</f>
        <v>722602.603944939</v>
      </c>
      <c r="BH548" s="41" t="n">
        <f aca="false">AV548*1000000</f>
        <v>33.1192860141431</v>
      </c>
      <c r="BI548" s="0" t="n">
        <v>0.1</v>
      </c>
      <c r="BJ548" s="0" t="n">
        <f aca="false">R548*BI548</f>
        <v>13736.9765854116</v>
      </c>
      <c r="BK548" s="0" t="n">
        <v>0.1</v>
      </c>
      <c r="BL548" s="0" t="n">
        <f aca="false">AI548*BK548</f>
        <v>13504.4</v>
      </c>
      <c r="BM548" s="45" t="n">
        <v>17.6498016718255</v>
      </c>
      <c r="BN548" s="45" t="n">
        <v>910.91550745518</v>
      </c>
      <c r="BO548" s="45" t="n">
        <v>5.31099102083891</v>
      </c>
      <c r="BP548" s="45" t="n">
        <v>537.6</v>
      </c>
      <c r="BQ548" s="45" t="n">
        <v>384000</v>
      </c>
      <c r="BR548" s="0" t="n">
        <f aca="false">AJ548*0.1</f>
        <v>8.8E-009</v>
      </c>
      <c r="BS548" s="0" t="n">
        <f aca="false">((((BJ548/R548)^2)+((BM548/AD548)^2))^(1/2))*AK548</f>
        <v>0.00250688252486049</v>
      </c>
      <c r="BT548" s="0" t="n">
        <f aca="false">((((BJ548/R548)^2)+((BN548/AE548)^2))^(1/2))*AL548</f>
        <v>0.126000366173638</v>
      </c>
      <c r="BU548" s="0" t="n">
        <f aca="false">((((BJ548/R548)^2)+((BO548/AF548)^2))^(1/2))*AM548</f>
        <v>0.000733346328533367</v>
      </c>
      <c r="BV548" s="0" t="n">
        <f aca="false">((((BJ548/R548)^2)+((BP548/AG548)^2))^(1/2))*AN548</f>
        <v>0.07612282330906</v>
      </c>
      <c r="BW548" s="0" t="n">
        <f aca="false">((((BJ548/R548)^2)+((BQ548/AH548)^2))^(1/2))*AO548</f>
        <v>58.9762818245823</v>
      </c>
      <c r="BX548" s="46" t="n">
        <f aca="false">((((BL548/AI548)^2)+((BR548/AJ548)^2))^(1/2))*AP548</f>
        <v>0.00170957763619199</v>
      </c>
    </row>
    <row r="549" customFormat="false" ht="15" hidden="false" customHeight="true" outlineLevel="0" collapsed="false">
      <c r="A549" s="24" t="n">
        <v>4.57144444444444</v>
      </c>
      <c r="B549" s="24" t="n">
        <v>-74.1289166666667</v>
      </c>
      <c r="C549" s="47" t="n">
        <v>26</v>
      </c>
      <c r="D549" s="47" t="n">
        <v>21</v>
      </c>
      <c r="E549" s="47" t="n">
        <v>1770</v>
      </c>
      <c r="F549" s="27" t="s">
        <v>1493</v>
      </c>
      <c r="G549" s="28" t="s">
        <v>837</v>
      </c>
      <c r="H549" s="27" t="s">
        <v>1494</v>
      </c>
      <c r="I549" s="28" t="s">
        <v>1495</v>
      </c>
      <c r="J549" s="28" t="s">
        <v>65</v>
      </c>
      <c r="K549" s="28" t="n">
        <v>100</v>
      </c>
      <c r="L549" s="28"/>
      <c r="M549" s="28" t="n">
        <v>1993</v>
      </c>
      <c r="N549" s="29" t="s">
        <v>67</v>
      </c>
      <c r="O549" s="29" t="s">
        <v>68</v>
      </c>
      <c r="P549" s="56" t="n">
        <v>0.00426891489573758</v>
      </c>
      <c r="Q549" s="31" t="n">
        <v>135044</v>
      </c>
      <c r="R549" s="31" t="n">
        <v>137369.765854116</v>
      </c>
      <c r="S549" s="29" t="s">
        <v>69</v>
      </c>
      <c r="T549" s="29"/>
      <c r="U549" s="29"/>
      <c r="V549" s="48" t="n">
        <f aca="false">IF(S549="m3_año",R549,IF(OR(O549="CG1",O549="CG3",O549="HG2"),T549,R549))</f>
        <v>137369.765854116</v>
      </c>
      <c r="W549" s="28" t="n">
        <v>365</v>
      </c>
      <c r="X549" s="32"/>
      <c r="Y549" s="28"/>
      <c r="Z549" s="28" t="n">
        <v>4392</v>
      </c>
      <c r="AA549" s="32" t="s">
        <v>447</v>
      </c>
      <c r="AB549" s="32"/>
      <c r="AC549" s="33" t="s">
        <v>72</v>
      </c>
      <c r="AD549" s="33" t="n">
        <f aca="false">VLOOKUP($O549,Parámetros!$B$4:$H$25,3,0)</f>
        <v>46.3856216091623</v>
      </c>
      <c r="AE549" s="33" t="n">
        <f aca="false">VLOOKUP($O549,Parámetros!$B$4:$H$25,4,0)</f>
        <v>1074.85364414012</v>
      </c>
      <c r="AF549" s="33" t="n">
        <f aca="false">VLOOKUP($O549,Parámetros!$B$4:$H$25,5,0)</f>
        <v>5.41099102083891</v>
      </c>
      <c r="AG549" s="33" t="n">
        <f aca="false">VLOOKUP($O549,Parámetros!$B$4:$H$25,6,0)</f>
        <v>1344</v>
      </c>
      <c r="AH549" s="33" t="n">
        <f aca="false">VLOOKUP($O549,Parámetros!$B$4:$H$25,7,0)</f>
        <v>1920000</v>
      </c>
      <c r="AI549" s="51" t="n">
        <v>135044</v>
      </c>
      <c r="AJ549" s="52" t="n">
        <v>8.8E-008</v>
      </c>
      <c r="AK549" s="34" t="n">
        <f aca="false">AD549*V549/1000000000</f>
        <v>0.00637198197944825</v>
      </c>
      <c r="AL549" s="34" t="n">
        <f aca="false">AE549*V549/1000000000</f>
        <v>0.147652393422972</v>
      </c>
      <c r="AM549" s="34" t="n">
        <f aca="false">AF549*V549/1000000000</f>
        <v>0.000743306569571365</v>
      </c>
      <c r="AN549" s="34" t="n">
        <f aca="false">AG549*V549/1000000000</f>
        <v>0.184624965307932</v>
      </c>
      <c r="AO549" s="34" t="n">
        <f aca="false">AH549*V549/1000000000</f>
        <v>263.749950439903</v>
      </c>
      <c r="AP549" s="35" t="n">
        <f aca="false">AJ549*AI549*EXP(P549*4)</f>
        <v>0.0120885393951622</v>
      </c>
      <c r="AQ549" s="36" t="n">
        <f aca="false">AK549/W549</f>
        <v>1.74574848752007E-005</v>
      </c>
      <c r="AR549" s="37" t="n">
        <f aca="false">AL549/W549</f>
        <v>0.000404527105268415</v>
      </c>
      <c r="AS549" s="37" t="n">
        <f aca="false">AM549/W549</f>
        <v>2.03645635499004E-006</v>
      </c>
      <c r="AT549" s="37" t="n">
        <f aca="false">AN549/W549</f>
        <v>0.000505821822761457</v>
      </c>
      <c r="AU549" s="37" t="n">
        <f aca="false">AO549/W549</f>
        <v>0.722602603944939</v>
      </c>
      <c r="AV549" s="49" t="n">
        <f aca="false">AP549/W549</f>
        <v>3.31192860141431E-005</v>
      </c>
      <c r="AW549" s="39" t="n">
        <f aca="false">AK549*1000000</f>
        <v>6371.98197944825</v>
      </c>
      <c r="AX549" s="40" t="n">
        <f aca="false">AL549*1000000</f>
        <v>147652.393422972</v>
      </c>
      <c r="AY549" s="40" t="n">
        <f aca="false">AM549*1000000</f>
        <v>743.306569571365</v>
      </c>
      <c r="AZ549" s="40" t="n">
        <f aca="false">AN549*1000000</f>
        <v>184624.965307932</v>
      </c>
      <c r="BA549" s="40" t="n">
        <f aca="false">AO549*1000000</f>
        <v>263749950.439903</v>
      </c>
      <c r="BB549" s="41" t="n">
        <f aca="false">AP549*1000000</f>
        <v>12088.5393951622</v>
      </c>
      <c r="BC549" s="39" t="n">
        <f aca="false">AQ549*1000000</f>
        <v>17.4574848752007</v>
      </c>
      <c r="BD549" s="40" t="n">
        <f aca="false">AR549*1000000</f>
        <v>404.527105268415</v>
      </c>
      <c r="BE549" s="40" t="n">
        <f aca="false">AS549*1000000</f>
        <v>2.03645635499004</v>
      </c>
      <c r="BF549" s="40" t="n">
        <f aca="false">AT549*1000000</f>
        <v>505.821822761457</v>
      </c>
      <c r="BG549" s="40" t="n">
        <f aca="false">AU549*1000000</f>
        <v>722602.603944939</v>
      </c>
      <c r="BH549" s="41" t="n">
        <f aca="false">AV549*1000000</f>
        <v>33.1192860141431</v>
      </c>
      <c r="BI549" s="0" t="n">
        <v>0.1</v>
      </c>
      <c r="BJ549" s="0" t="n">
        <f aca="false">R549*BI549</f>
        <v>13736.9765854116</v>
      </c>
      <c r="BK549" s="0" t="n">
        <v>0.1</v>
      </c>
      <c r="BL549" s="0" t="n">
        <f aca="false">AI549*BK549</f>
        <v>13504.4</v>
      </c>
      <c r="BM549" s="45" t="n">
        <v>17.6498016718255</v>
      </c>
      <c r="BN549" s="45" t="n">
        <v>910.91550745518</v>
      </c>
      <c r="BO549" s="45" t="n">
        <v>5.31099102083891</v>
      </c>
      <c r="BP549" s="45" t="n">
        <v>537.6</v>
      </c>
      <c r="BQ549" s="45" t="n">
        <v>384000</v>
      </c>
      <c r="BR549" s="0" t="n">
        <f aca="false">AJ549*0.1</f>
        <v>8.8E-009</v>
      </c>
      <c r="BS549" s="0" t="n">
        <f aca="false">((((BJ549/R549)^2)+((BM549/AD549)^2))^(1/2))*AK549</f>
        <v>0.00250688252486049</v>
      </c>
      <c r="BT549" s="0" t="n">
        <f aca="false">((((BJ549/R549)^2)+((BN549/AE549)^2))^(1/2))*AL549</f>
        <v>0.126000366173638</v>
      </c>
      <c r="BU549" s="0" t="n">
        <f aca="false">((((BJ549/R549)^2)+((BO549/AF549)^2))^(1/2))*AM549</f>
        <v>0.000733346328533367</v>
      </c>
      <c r="BV549" s="0" t="n">
        <f aca="false">((((BJ549/R549)^2)+((BP549/AG549)^2))^(1/2))*AN549</f>
        <v>0.07612282330906</v>
      </c>
      <c r="BW549" s="0" t="n">
        <f aca="false">((((BJ549/R549)^2)+((BQ549/AH549)^2))^(1/2))*AO549</f>
        <v>58.9762818245823</v>
      </c>
      <c r="BX549" s="46" t="n">
        <f aca="false">((((BL549/AI549)^2)+((BR549/AJ549)^2))^(1/2))*AP549</f>
        <v>0.00170957763619199</v>
      </c>
    </row>
    <row r="550" customFormat="false" ht="15" hidden="false" customHeight="true" outlineLevel="0" collapsed="false">
      <c r="A550" s="24" t="n">
        <v>4.580147320053</v>
      </c>
      <c r="B550" s="24" t="n">
        <v>-74.1070554815309</v>
      </c>
      <c r="C550" s="47" t="n">
        <v>28</v>
      </c>
      <c r="D550" s="47" t="n">
        <v>22</v>
      </c>
      <c r="E550" s="47" t="n">
        <v>1785</v>
      </c>
      <c r="F550" s="27" t="s">
        <v>1497</v>
      </c>
      <c r="G550" s="28" t="s">
        <v>1498</v>
      </c>
      <c r="H550" s="27" t="s">
        <v>1499</v>
      </c>
      <c r="I550" s="28" t="s">
        <v>1481</v>
      </c>
      <c r="J550" s="28" t="s">
        <v>65</v>
      </c>
      <c r="K550" s="28" t="n">
        <v>80</v>
      </c>
      <c r="L550" s="28"/>
      <c r="M550" s="28" t="n">
        <v>1988</v>
      </c>
      <c r="N550" s="29" t="s">
        <v>67</v>
      </c>
      <c r="O550" s="29" t="s">
        <v>68</v>
      </c>
      <c r="P550" s="53" t="n">
        <v>0.013557806644477</v>
      </c>
      <c r="Q550" s="31" t="n">
        <v>9600</v>
      </c>
      <c r="R550" s="31" t="n">
        <v>10134.9953900733</v>
      </c>
      <c r="S550" s="29" t="s">
        <v>69</v>
      </c>
      <c r="T550" s="29"/>
      <c r="U550" s="29"/>
      <c r="V550" s="48" t="n">
        <f aca="false">IF(S550="m3_año",R550,IF(OR(O550="CG1",O550="CG3",O550="HG2"),T550,R550))</f>
        <v>10134.9953900733</v>
      </c>
      <c r="W550" s="28" t="n">
        <v>365</v>
      </c>
      <c r="X550" s="32" t="s">
        <v>98</v>
      </c>
      <c r="Y550" s="28"/>
      <c r="Z550" s="28" t="n">
        <v>2920</v>
      </c>
      <c r="AA550" s="32" t="s">
        <v>1500</v>
      </c>
      <c r="AB550" s="32"/>
      <c r="AC550" s="33" t="s">
        <v>72</v>
      </c>
      <c r="AD550" s="33" t="n">
        <f aca="false">VLOOKUP($O550,Parámetros!$B$4:$H$25,3,0)</f>
        <v>46.3856216091623</v>
      </c>
      <c r="AE550" s="33" t="n">
        <f aca="false">VLOOKUP($O550,Parámetros!$B$4:$H$25,4,0)</f>
        <v>1074.85364414012</v>
      </c>
      <c r="AF550" s="33" t="n">
        <f aca="false">VLOOKUP($O550,Parámetros!$B$4:$H$25,5,0)</f>
        <v>5.41099102083891</v>
      </c>
      <c r="AG550" s="33" t="n">
        <f aca="false">VLOOKUP($O550,Parámetros!$B$4:$H$25,6,0)</f>
        <v>1344</v>
      </c>
      <c r="AH550" s="33" t="n">
        <f aca="false">VLOOKUP($O550,Parámetros!$B$4:$H$25,7,0)</f>
        <v>1920000</v>
      </c>
      <c r="AI550" s="51" t="n">
        <v>9600</v>
      </c>
      <c r="AJ550" s="52" t="n">
        <v>8.8E-008</v>
      </c>
      <c r="AK550" s="34" t="n">
        <f aca="false">AD550*V550/1000000000</f>
        <v>0.000470118061174544</v>
      </c>
      <c r="AL550" s="34" t="n">
        <f aca="false">AE550*V550/1000000000</f>
        <v>0.0108936367283636</v>
      </c>
      <c r="AM550" s="34" t="n">
        <f aca="false">AF550*V550/1000000000</f>
        <v>5.48403690519304E-005</v>
      </c>
      <c r="AN550" s="34" t="n">
        <f aca="false">AG550*V550/1000000000</f>
        <v>0.0136214338042585</v>
      </c>
      <c r="AO550" s="34" t="n">
        <f aca="false">AH550*V550/1000000000</f>
        <v>19.4591911489407</v>
      </c>
      <c r="AP550" s="35" t="n">
        <f aca="false">AJ550*AI550*EXP(P550*4)</f>
        <v>0.000891879594326454</v>
      </c>
      <c r="AQ550" s="36" t="n">
        <f aca="false">AK550/W550</f>
        <v>1.28799468814944E-006</v>
      </c>
      <c r="AR550" s="37" t="n">
        <f aca="false">AL550/W550</f>
        <v>2.98455800777085E-005</v>
      </c>
      <c r="AS550" s="37" t="n">
        <f aca="false">AM550/W550</f>
        <v>1.50247586443645E-007</v>
      </c>
      <c r="AT550" s="37" t="n">
        <f aca="false">AN550/W550</f>
        <v>3.73189967239959E-005</v>
      </c>
      <c r="AU550" s="37" t="n">
        <f aca="false">AO550/W550</f>
        <v>0.0533128524628513</v>
      </c>
      <c r="AV550" s="49" t="n">
        <f aca="false">AP550/W550</f>
        <v>2.4435057378807E-006</v>
      </c>
      <c r="AW550" s="39" t="n">
        <f aca="false">AK550*1000000</f>
        <v>470.118061174544</v>
      </c>
      <c r="AX550" s="40" t="n">
        <f aca="false">AL550*1000000</f>
        <v>10893.6367283636</v>
      </c>
      <c r="AY550" s="40" t="n">
        <f aca="false">AM550*1000000</f>
        <v>54.8403690519304</v>
      </c>
      <c r="AZ550" s="40" t="n">
        <f aca="false">AN550*1000000</f>
        <v>13621.4338042585</v>
      </c>
      <c r="BA550" s="40" t="n">
        <f aca="false">AO550*1000000</f>
        <v>19459191.1489407</v>
      </c>
      <c r="BB550" s="41" t="n">
        <f aca="false">AP550*1000000</f>
        <v>891.879594326454</v>
      </c>
      <c r="BC550" s="39" t="n">
        <f aca="false">AQ550*1000000</f>
        <v>1.28799468814944</v>
      </c>
      <c r="BD550" s="40" t="n">
        <f aca="false">AR550*1000000</f>
        <v>29.8455800777085</v>
      </c>
      <c r="BE550" s="40" t="n">
        <f aca="false">AS550*1000000</f>
        <v>0.150247586443645</v>
      </c>
      <c r="BF550" s="40" t="n">
        <f aca="false">AT550*1000000</f>
        <v>37.3189967239959</v>
      </c>
      <c r="BG550" s="40" t="n">
        <f aca="false">AU550*1000000</f>
        <v>53312.8524628513</v>
      </c>
      <c r="BH550" s="41" t="n">
        <f aca="false">AV550*1000000</f>
        <v>2.4435057378807</v>
      </c>
      <c r="BI550" s="0" t="n">
        <v>0.1</v>
      </c>
      <c r="BJ550" s="0" t="n">
        <f aca="false">R550*BI550</f>
        <v>1013.49953900733</v>
      </c>
      <c r="BK550" s="0" t="n">
        <v>0.1</v>
      </c>
      <c r="BL550" s="0" t="n">
        <f aca="false">AI550*BK550</f>
        <v>960</v>
      </c>
      <c r="BM550" s="45" t="n">
        <v>17.6498016718255</v>
      </c>
      <c r="BN550" s="45" t="n">
        <v>910.91550745518</v>
      </c>
      <c r="BO550" s="45" t="n">
        <v>5.31099102083891</v>
      </c>
      <c r="BP550" s="45" t="n">
        <v>537.6</v>
      </c>
      <c r="BQ550" s="45" t="n">
        <v>384000</v>
      </c>
      <c r="BR550" s="0" t="n">
        <f aca="false">AJ550*0.1</f>
        <v>8.8E-009</v>
      </c>
      <c r="BS550" s="0" t="n">
        <f aca="false">((((BJ550/R550)^2)+((BM550/AD550)^2))^(1/2))*AK550</f>
        <v>0.000184955129499881</v>
      </c>
      <c r="BT550" s="0" t="n">
        <f aca="false">((((BJ550/R550)^2)+((BN550/AE550)^2))^(1/2))*AL550</f>
        <v>0.00929617315991881</v>
      </c>
      <c r="BU550" s="0" t="n">
        <f aca="false">((((BJ550/R550)^2)+((BO550/AF550)^2))^(1/2))*AM550</f>
        <v>5.41055130493997E-005</v>
      </c>
      <c r="BV550" s="0" t="n">
        <f aca="false">((((BJ550/R550)^2)+((BP550/AG550)^2))^(1/2))*AN550</f>
        <v>0.00561626103473169</v>
      </c>
      <c r="BW550" s="0" t="n">
        <f aca="false">((((BJ550/R550)^2)+((BQ550/AH550)^2))^(1/2))*AO550</f>
        <v>4.35120741961937</v>
      </c>
      <c r="BX550" s="46" t="n">
        <f aca="false">((((BL550/AI550)^2)+((BR550/AJ550)^2))^(1/2))*AP550</f>
        <v>0.000126130821830029</v>
      </c>
    </row>
    <row r="551" customFormat="false" ht="30" hidden="false" customHeight="true" outlineLevel="0" collapsed="false">
      <c r="A551" s="24" t="n">
        <v>4.56116377660448</v>
      </c>
      <c r="B551" s="24" t="n">
        <v>-74.1323049481365</v>
      </c>
      <c r="C551" s="47" t="n">
        <v>25</v>
      </c>
      <c r="D551" s="47" t="n">
        <v>20</v>
      </c>
      <c r="E551" s="47" t="n">
        <v>1756</v>
      </c>
      <c r="F551" s="27" t="s">
        <v>1501</v>
      </c>
      <c r="G551" s="28" t="s">
        <v>1502</v>
      </c>
      <c r="H551" s="27" t="s">
        <v>1503</v>
      </c>
      <c r="I551" s="28" t="s">
        <v>1495</v>
      </c>
      <c r="J551" s="28" t="s">
        <v>76</v>
      </c>
      <c r="K551" s="28" t="n">
        <v>43.96</v>
      </c>
      <c r="L551" s="28"/>
      <c r="M551" s="28" t="n">
        <v>2003</v>
      </c>
      <c r="N551" s="29" t="s">
        <v>67</v>
      </c>
      <c r="O551" s="29" t="s">
        <v>145</v>
      </c>
      <c r="P551" s="30" t="n">
        <v>-0.0352321010697174</v>
      </c>
      <c r="Q551" s="31" t="n">
        <v>8925.22222222222</v>
      </c>
      <c r="R551" s="31" t="n">
        <v>7752.01509576977</v>
      </c>
      <c r="S551" s="29" t="s">
        <v>69</v>
      </c>
      <c r="T551" s="29"/>
      <c r="U551" s="29"/>
      <c r="V551" s="48" t="n">
        <f aca="false">IF(S551="m3_año",R551,IF(OR(O551="CG1",O551="CG3",O551="HG2"),T551,R551))</f>
        <v>7752.01509576977</v>
      </c>
      <c r="W551" s="28" t="n">
        <v>365</v>
      </c>
      <c r="X551" s="32"/>
      <c r="Y551" s="28"/>
      <c r="Z551" s="28" t="n">
        <v>8760</v>
      </c>
      <c r="AA551" s="32" t="s">
        <v>1504</v>
      </c>
      <c r="AB551" s="32"/>
      <c r="AC551" s="33" t="s">
        <v>72</v>
      </c>
      <c r="AD551" s="33" t="n">
        <f aca="false">VLOOKUP($O551,Parámetros!$B$4:$H$25,3,0)</f>
        <v>196.356974196937</v>
      </c>
      <c r="AE551" s="33" t="n">
        <f aca="false">VLOOKUP($O551,Parámetros!$B$4:$H$25,4,0)</f>
        <v>1220.72799074218</v>
      </c>
      <c r="AF551" s="33" t="n">
        <f aca="false">VLOOKUP($O551,Parámetros!$B$4:$H$25,5,0)</f>
        <v>69.6558973259153</v>
      </c>
      <c r="AG551" s="33" t="n">
        <f aca="false">VLOOKUP($O551,Parámetros!$B$4:$H$25,6,0)</f>
        <v>640</v>
      </c>
      <c r="AH551" s="33" t="n">
        <f aca="false">VLOOKUP($O551,Parámetros!$B$4:$H$25,7,0)</f>
        <v>1920000</v>
      </c>
      <c r="AI551" s="51" t="n">
        <v>8925.22222222222</v>
      </c>
      <c r="AJ551" s="52" t="n">
        <v>8.8E-008</v>
      </c>
      <c r="AK551" s="34" t="n">
        <f aca="false">AD551*V551/1000000000</f>
        <v>0.00152216222813433</v>
      </c>
      <c r="AL551" s="34" t="n">
        <f aca="false">AE551*V551/1000000000</f>
        <v>0.00946310181206208</v>
      </c>
      <c r="AM551" s="34" t="n">
        <f aca="false">AF551*V551/1000000000</f>
        <v>0.000539973567579885</v>
      </c>
      <c r="AN551" s="34" t="n">
        <f aca="false">AG551*V551/1000000000</f>
        <v>0.00496128966129265</v>
      </c>
      <c r="AO551" s="34" t="n">
        <f aca="false">AH551*V551/1000000000</f>
        <v>14.883868983878</v>
      </c>
      <c r="AP551" s="35" t="n">
        <f aca="false">AJ551*AI551*EXP(P551*4)</f>
        <v>0.000682177328427739</v>
      </c>
      <c r="AQ551" s="36" t="n">
        <f aca="false">AK551/W551</f>
        <v>4.17030747434063E-006</v>
      </c>
      <c r="AR551" s="37" t="n">
        <f aca="false">AL551/W551</f>
        <v>2.59263063344166E-005</v>
      </c>
      <c r="AS551" s="37" t="n">
        <f aca="false">AM551/W551</f>
        <v>1.47937963720516E-006</v>
      </c>
      <c r="AT551" s="37" t="n">
        <f aca="false">AN551/W551</f>
        <v>1.35925744145004E-005</v>
      </c>
      <c r="AU551" s="37" t="n">
        <f aca="false">AO551/W551</f>
        <v>0.0407777232435013</v>
      </c>
      <c r="AV551" s="49" t="n">
        <f aca="false">AP551/W551</f>
        <v>1.86897898199381E-006</v>
      </c>
      <c r="AW551" s="39" t="n">
        <f aca="false">AK551*1000000</f>
        <v>1522.16222813433</v>
      </c>
      <c r="AX551" s="40" t="n">
        <f aca="false">AL551*1000000</f>
        <v>9463.10181206208</v>
      </c>
      <c r="AY551" s="40" t="n">
        <f aca="false">AM551*1000000</f>
        <v>539.973567579885</v>
      </c>
      <c r="AZ551" s="40" t="n">
        <f aca="false">AN551*1000000</f>
        <v>4961.28966129265</v>
      </c>
      <c r="BA551" s="40" t="n">
        <f aca="false">AO551*1000000</f>
        <v>14883868.983878</v>
      </c>
      <c r="BB551" s="41" t="n">
        <f aca="false">AP551*1000000</f>
        <v>682.17732842774</v>
      </c>
      <c r="BC551" s="39" t="n">
        <f aca="false">AQ551*1000000</f>
        <v>4.17030747434063</v>
      </c>
      <c r="BD551" s="40" t="n">
        <f aca="false">AR551*1000000</f>
        <v>25.9263063344167</v>
      </c>
      <c r="BE551" s="40" t="n">
        <f aca="false">AS551*1000000</f>
        <v>1.47937963720516</v>
      </c>
      <c r="BF551" s="40" t="n">
        <f aca="false">AT551*1000000</f>
        <v>13.5925744145004</v>
      </c>
      <c r="BG551" s="40" t="n">
        <f aca="false">AU551*1000000</f>
        <v>40777.7232435013</v>
      </c>
      <c r="BH551" s="41" t="n">
        <f aca="false">AV551*1000000</f>
        <v>1.86897898199381</v>
      </c>
      <c r="BI551" s="0" t="n">
        <v>0.1</v>
      </c>
      <c r="BJ551" s="0" t="n">
        <f aca="false">R551*BI551</f>
        <v>775.201509576977</v>
      </c>
      <c r="BK551" s="0" t="n">
        <v>0.1</v>
      </c>
      <c r="BL551" s="0" t="n">
        <f aca="false">AI551*BK551</f>
        <v>892.522222222222</v>
      </c>
      <c r="BM551" s="45" t="n">
        <v>187.562005220738</v>
      </c>
      <c r="BN551" s="45" t="n">
        <v>1012.03746873145</v>
      </c>
      <c r="BO551" s="45" t="n">
        <v>69.5558973259153</v>
      </c>
      <c r="BP551" s="45" t="n">
        <v>256</v>
      </c>
      <c r="BQ551" s="45" t="n">
        <v>384000</v>
      </c>
      <c r="BR551" s="0" t="n">
        <f aca="false">AJ551*0.1</f>
        <v>8.8E-009</v>
      </c>
      <c r="BS551" s="0" t="n">
        <f aca="false">((((BJ551/R551)^2)+((BM551/AD551)^2))^(1/2))*AK551</f>
        <v>0.00146192947324162</v>
      </c>
      <c r="BT551" s="0" t="n">
        <f aca="false">((((BJ551/R551)^2)+((BN551/AE551)^2))^(1/2))*AL551</f>
        <v>0.00790219599930012</v>
      </c>
      <c r="BU551" s="0" t="n">
        <f aca="false">((((BJ551/R551)^2)+((BO551/AF551)^2))^(1/2))*AM551</f>
        <v>0.000541895370445014</v>
      </c>
      <c r="BV551" s="0" t="n">
        <f aca="false">((((BJ551/R551)^2)+((BP551/AG551)^2))^(1/2))*AN551</f>
        <v>0.00204559213127945</v>
      </c>
      <c r="BW551" s="0" t="n">
        <f aca="false">((((BJ551/R551)^2)+((BQ551/AH551)^2))^(1/2))*AO551</f>
        <v>3.32813428161518</v>
      </c>
      <c r="BX551" s="46" t="n">
        <f aca="false">((((BL551/AI551)^2)+((BR551/AJ551)^2))^(1/2))*AP551</f>
        <v>9.64744429805954E-005</v>
      </c>
    </row>
    <row r="552" customFormat="false" ht="30" hidden="false" customHeight="true" outlineLevel="0" collapsed="false">
      <c r="A552" s="24" t="n">
        <v>4.56116377660448</v>
      </c>
      <c r="B552" s="24" t="n">
        <v>-74.1323049481365</v>
      </c>
      <c r="C552" s="47" t="n">
        <v>25</v>
      </c>
      <c r="D552" s="47" t="n">
        <v>20</v>
      </c>
      <c r="E552" s="47" t="n">
        <v>1756</v>
      </c>
      <c r="F552" s="27" t="s">
        <v>1501</v>
      </c>
      <c r="G552" s="28" t="s">
        <v>1502</v>
      </c>
      <c r="H552" s="27" t="s">
        <v>1503</v>
      </c>
      <c r="I552" s="28" t="s">
        <v>1495</v>
      </c>
      <c r="J552" s="28" t="s">
        <v>76</v>
      </c>
      <c r="K552" s="28" t="n">
        <v>43.96</v>
      </c>
      <c r="L552" s="28"/>
      <c r="M552" s="28" t="n">
        <v>2003</v>
      </c>
      <c r="N552" s="29" t="s">
        <v>67</v>
      </c>
      <c r="O552" s="29" t="s">
        <v>145</v>
      </c>
      <c r="P552" s="30" t="n">
        <v>-0.0352321010697174</v>
      </c>
      <c r="Q552" s="31" t="n">
        <v>8925.22222222222</v>
      </c>
      <c r="R552" s="31" t="n">
        <v>7752.01509576977</v>
      </c>
      <c r="S552" s="29" t="s">
        <v>69</v>
      </c>
      <c r="T552" s="29"/>
      <c r="U552" s="29"/>
      <c r="V552" s="48" t="n">
        <f aca="false">IF(S552="m3_año",R552,IF(OR(O552="CG1",O552="CG3",O552="HG2"),T552,R552))</f>
        <v>7752.01509576977</v>
      </c>
      <c r="W552" s="28" t="n">
        <v>365</v>
      </c>
      <c r="X552" s="32"/>
      <c r="Y552" s="28"/>
      <c r="Z552" s="28" t="n">
        <v>8760</v>
      </c>
      <c r="AA552" s="32" t="s">
        <v>1504</v>
      </c>
      <c r="AB552" s="32"/>
      <c r="AC552" s="33" t="s">
        <v>72</v>
      </c>
      <c r="AD552" s="33" t="n">
        <f aca="false">VLOOKUP($O552,Parámetros!$B$4:$H$25,3,0)</f>
        <v>196.356974196937</v>
      </c>
      <c r="AE552" s="33" t="n">
        <f aca="false">VLOOKUP($O552,Parámetros!$B$4:$H$25,4,0)</f>
        <v>1220.72799074218</v>
      </c>
      <c r="AF552" s="33" t="n">
        <f aca="false">VLOOKUP($O552,Parámetros!$B$4:$H$25,5,0)</f>
        <v>69.6558973259153</v>
      </c>
      <c r="AG552" s="33" t="n">
        <f aca="false">VLOOKUP($O552,Parámetros!$B$4:$H$25,6,0)</f>
        <v>640</v>
      </c>
      <c r="AH552" s="33" t="n">
        <f aca="false">VLOOKUP($O552,Parámetros!$B$4:$H$25,7,0)</f>
        <v>1920000</v>
      </c>
      <c r="AI552" s="51" t="n">
        <v>8925.22222222222</v>
      </c>
      <c r="AJ552" s="52" t="n">
        <v>8.8E-008</v>
      </c>
      <c r="AK552" s="34" t="n">
        <f aca="false">AD552*V552/1000000000</f>
        <v>0.00152216222813433</v>
      </c>
      <c r="AL552" s="34" t="n">
        <f aca="false">AE552*V552/1000000000</f>
        <v>0.00946310181206208</v>
      </c>
      <c r="AM552" s="34" t="n">
        <f aca="false">AF552*V552/1000000000</f>
        <v>0.000539973567579885</v>
      </c>
      <c r="AN552" s="34" t="n">
        <f aca="false">AG552*V552/1000000000</f>
        <v>0.00496128966129265</v>
      </c>
      <c r="AO552" s="34" t="n">
        <f aca="false">AH552*V552/1000000000</f>
        <v>14.883868983878</v>
      </c>
      <c r="AP552" s="35" t="n">
        <f aca="false">AJ552*AI552*EXP(P552*4)</f>
        <v>0.000682177328427739</v>
      </c>
      <c r="AQ552" s="36" t="n">
        <f aca="false">AK552/W552</f>
        <v>4.17030747434063E-006</v>
      </c>
      <c r="AR552" s="37" t="n">
        <f aca="false">AL552/W552</f>
        <v>2.59263063344166E-005</v>
      </c>
      <c r="AS552" s="37" t="n">
        <f aca="false">AM552/W552</f>
        <v>1.47937963720516E-006</v>
      </c>
      <c r="AT552" s="37" t="n">
        <f aca="false">AN552/W552</f>
        <v>1.35925744145004E-005</v>
      </c>
      <c r="AU552" s="37" t="n">
        <f aca="false">AO552/W552</f>
        <v>0.0407777232435013</v>
      </c>
      <c r="AV552" s="49" t="n">
        <f aca="false">AP552/W552</f>
        <v>1.86897898199381E-006</v>
      </c>
      <c r="AW552" s="39" t="n">
        <f aca="false">AK552*1000000</f>
        <v>1522.16222813433</v>
      </c>
      <c r="AX552" s="40" t="n">
        <f aca="false">AL552*1000000</f>
        <v>9463.10181206208</v>
      </c>
      <c r="AY552" s="40" t="n">
        <f aca="false">AM552*1000000</f>
        <v>539.973567579885</v>
      </c>
      <c r="AZ552" s="40" t="n">
        <f aca="false">AN552*1000000</f>
        <v>4961.28966129265</v>
      </c>
      <c r="BA552" s="40" t="n">
        <f aca="false">AO552*1000000</f>
        <v>14883868.983878</v>
      </c>
      <c r="BB552" s="41" t="n">
        <f aca="false">AP552*1000000</f>
        <v>682.17732842774</v>
      </c>
      <c r="BC552" s="39" t="n">
        <f aca="false">AQ552*1000000</f>
        <v>4.17030747434063</v>
      </c>
      <c r="BD552" s="40" t="n">
        <f aca="false">AR552*1000000</f>
        <v>25.9263063344167</v>
      </c>
      <c r="BE552" s="40" t="n">
        <f aca="false">AS552*1000000</f>
        <v>1.47937963720516</v>
      </c>
      <c r="BF552" s="40" t="n">
        <f aca="false">AT552*1000000</f>
        <v>13.5925744145004</v>
      </c>
      <c r="BG552" s="40" t="n">
        <f aca="false">AU552*1000000</f>
        <v>40777.7232435013</v>
      </c>
      <c r="BH552" s="41" t="n">
        <f aca="false">AV552*1000000</f>
        <v>1.86897898199381</v>
      </c>
      <c r="BI552" s="0" t="n">
        <v>0.1</v>
      </c>
      <c r="BJ552" s="0" t="n">
        <f aca="false">R552*BI552</f>
        <v>775.201509576977</v>
      </c>
      <c r="BK552" s="0" t="n">
        <v>0.1</v>
      </c>
      <c r="BL552" s="0" t="n">
        <f aca="false">AI552*BK552</f>
        <v>892.522222222222</v>
      </c>
      <c r="BM552" s="45" t="n">
        <v>187.562005220738</v>
      </c>
      <c r="BN552" s="45" t="n">
        <v>1012.03746873145</v>
      </c>
      <c r="BO552" s="45" t="n">
        <v>69.5558973259153</v>
      </c>
      <c r="BP552" s="45" t="n">
        <v>256</v>
      </c>
      <c r="BQ552" s="45" t="n">
        <v>384000</v>
      </c>
      <c r="BR552" s="0" t="n">
        <f aca="false">AJ552*0.1</f>
        <v>8.8E-009</v>
      </c>
      <c r="BS552" s="0" t="n">
        <f aca="false">((((BJ552/R552)^2)+((BM552/AD552)^2))^(1/2))*AK552</f>
        <v>0.00146192947324162</v>
      </c>
      <c r="BT552" s="0" t="n">
        <f aca="false">((((BJ552/R552)^2)+((BN552/AE552)^2))^(1/2))*AL552</f>
        <v>0.00790219599930012</v>
      </c>
      <c r="BU552" s="0" t="n">
        <f aca="false">((((BJ552/R552)^2)+((BO552/AF552)^2))^(1/2))*AM552</f>
        <v>0.000541895370445014</v>
      </c>
      <c r="BV552" s="0" t="n">
        <f aca="false">((((BJ552/R552)^2)+((BP552/AG552)^2))^(1/2))*AN552</f>
        <v>0.00204559213127945</v>
      </c>
      <c r="BW552" s="0" t="n">
        <f aca="false">((((BJ552/R552)^2)+((BQ552/AH552)^2))^(1/2))*AO552</f>
        <v>3.32813428161518</v>
      </c>
      <c r="BX552" s="46" t="n">
        <f aca="false">((((BL552/AI552)^2)+((BR552/AJ552)^2))^(1/2))*AP552</f>
        <v>9.64744429805954E-005</v>
      </c>
    </row>
    <row r="553" customFormat="false" ht="30" hidden="false" customHeight="true" outlineLevel="0" collapsed="false">
      <c r="A553" s="24" t="n">
        <v>4.56116377660448</v>
      </c>
      <c r="B553" s="24" t="n">
        <v>-74.1323049481365</v>
      </c>
      <c r="C553" s="47" t="n">
        <v>25</v>
      </c>
      <c r="D553" s="47" t="n">
        <v>20</v>
      </c>
      <c r="E553" s="47" t="n">
        <v>1756</v>
      </c>
      <c r="F553" s="27" t="s">
        <v>1501</v>
      </c>
      <c r="G553" s="28" t="s">
        <v>1502</v>
      </c>
      <c r="H553" s="27" t="s">
        <v>1503</v>
      </c>
      <c r="I553" s="28" t="s">
        <v>1495</v>
      </c>
      <c r="J553" s="28" t="s">
        <v>76</v>
      </c>
      <c r="K553" s="28" t="n">
        <v>43.96</v>
      </c>
      <c r="L553" s="28"/>
      <c r="M553" s="28" t="n">
        <v>2003</v>
      </c>
      <c r="N553" s="29" t="s">
        <v>67</v>
      </c>
      <c r="O553" s="29" t="s">
        <v>145</v>
      </c>
      <c r="P553" s="30" t="n">
        <v>-0.0352321010697174</v>
      </c>
      <c r="Q553" s="31" t="n">
        <v>8925.22222222222</v>
      </c>
      <c r="R553" s="31" t="n">
        <v>7752.01509576977</v>
      </c>
      <c r="S553" s="29" t="s">
        <v>69</v>
      </c>
      <c r="T553" s="29"/>
      <c r="U553" s="29"/>
      <c r="V553" s="48" t="n">
        <f aca="false">IF(S553="m3_año",R553,IF(OR(O553="CG1",O553="CG3",O553="HG2"),T553,R553))</f>
        <v>7752.01509576977</v>
      </c>
      <c r="W553" s="28" t="n">
        <v>365</v>
      </c>
      <c r="X553" s="32"/>
      <c r="Y553" s="28"/>
      <c r="Z553" s="28" t="n">
        <v>8760</v>
      </c>
      <c r="AA553" s="32" t="s">
        <v>1504</v>
      </c>
      <c r="AB553" s="32"/>
      <c r="AC553" s="33" t="s">
        <v>72</v>
      </c>
      <c r="AD553" s="33" t="n">
        <f aca="false">VLOOKUP($O553,Parámetros!$B$4:$H$25,3,0)</f>
        <v>196.356974196937</v>
      </c>
      <c r="AE553" s="33" t="n">
        <f aca="false">VLOOKUP($O553,Parámetros!$B$4:$H$25,4,0)</f>
        <v>1220.72799074218</v>
      </c>
      <c r="AF553" s="33" t="n">
        <f aca="false">VLOOKUP($O553,Parámetros!$B$4:$H$25,5,0)</f>
        <v>69.6558973259153</v>
      </c>
      <c r="AG553" s="33" t="n">
        <f aca="false">VLOOKUP($O553,Parámetros!$B$4:$H$25,6,0)</f>
        <v>640</v>
      </c>
      <c r="AH553" s="33" t="n">
        <f aca="false">VLOOKUP($O553,Parámetros!$B$4:$H$25,7,0)</f>
        <v>1920000</v>
      </c>
      <c r="AI553" s="51" t="n">
        <v>8925.22222222222</v>
      </c>
      <c r="AJ553" s="52" t="n">
        <v>8.8E-008</v>
      </c>
      <c r="AK553" s="34" t="n">
        <f aca="false">AD553*V553/1000000000</f>
        <v>0.00152216222813433</v>
      </c>
      <c r="AL553" s="34" t="n">
        <f aca="false">AE553*V553/1000000000</f>
        <v>0.00946310181206208</v>
      </c>
      <c r="AM553" s="34" t="n">
        <f aca="false">AF553*V553/1000000000</f>
        <v>0.000539973567579885</v>
      </c>
      <c r="AN553" s="34" t="n">
        <f aca="false">AG553*V553/1000000000</f>
        <v>0.00496128966129265</v>
      </c>
      <c r="AO553" s="34" t="n">
        <f aca="false">AH553*V553/1000000000</f>
        <v>14.883868983878</v>
      </c>
      <c r="AP553" s="35" t="n">
        <f aca="false">AJ553*AI553*EXP(P553*4)</f>
        <v>0.000682177328427739</v>
      </c>
      <c r="AQ553" s="36" t="n">
        <f aca="false">AK553/W553</f>
        <v>4.17030747434063E-006</v>
      </c>
      <c r="AR553" s="37" t="n">
        <f aca="false">AL553/W553</f>
        <v>2.59263063344166E-005</v>
      </c>
      <c r="AS553" s="37" t="n">
        <f aca="false">AM553/W553</f>
        <v>1.47937963720516E-006</v>
      </c>
      <c r="AT553" s="37" t="n">
        <f aca="false">AN553/W553</f>
        <v>1.35925744145004E-005</v>
      </c>
      <c r="AU553" s="37" t="n">
        <f aca="false">AO553/W553</f>
        <v>0.0407777232435013</v>
      </c>
      <c r="AV553" s="49" t="n">
        <f aca="false">AP553/W553</f>
        <v>1.86897898199381E-006</v>
      </c>
      <c r="AW553" s="39" t="n">
        <f aca="false">AK553*1000000</f>
        <v>1522.16222813433</v>
      </c>
      <c r="AX553" s="40" t="n">
        <f aca="false">AL553*1000000</f>
        <v>9463.10181206208</v>
      </c>
      <c r="AY553" s="40" t="n">
        <f aca="false">AM553*1000000</f>
        <v>539.973567579885</v>
      </c>
      <c r="AZ553" s="40" t="n">
        <f aca="false">AN553*1000000</f>
        <v>4961.28966129265</v>
      </c>
      <c r="BA553" s="40" t="n">
        <f aca="false">AO553*1000000</f>
        <v>14883868.983878</v>
      </c>
      <c r="BB553" s="41" t="n">
        <f aca="false">AP553*1000000</f>
        <v>682.17732842774</v>
      </c>
      <c r="BC553" s="39" t="n">
        <f aca="false">AQ553*1000000</f>
        <v>4.17030747434063</v>
      </c>
      <c r="BD553" s="40" t="n">
        <f aca="false">AR553*1000000</f>
        <v>25.9263063344167</v>
      </c>
      <c r="BE553" s="40" t="n">
        <f aca="false">AS553*1000000</f>
        <v>1.47937963720516</v>
      </c>
      <c r="BF553" s="40" t="n">
        <f aca="false">AT553*1000000</f>
        <v>13.5925744145004</v>
      </c>
      <c r="BG553" s="40" t="n">
        <f aca="false">AU553*1000000</f>
        <v>40777.7232435013</v>
      </c>
      <c r="BH553" s="41" t="n">
        <f aca="false">AV553*1000000</f>
        <v>1.86897898199381</v>
      </c>
      <c r="BI553" s="0" t="n">
        <v>0.1</v>
      </c>
      <c r="BJ553" s="0" t="n">
        <f aca="false">R553*BI553</f>
        <v>775.201509576977</v>
      </c>
      <c r="BK553" s="0" t="n">
        <v>0.1</v>
      </c>
      <c r="BL553" s="0" t="n">
        <f aca="false">AI553*BK553</f>
        <v>892.522222222222</v>
      </c>
      <c r="BM553" s="45" t="n">
        <v>187.562005220738</v>
      </c>
      <c r="BN553" s="45" t="n">
        <v>1012.03746873145</v>
      </c>
      <c r="BO553" s="45" t="n">
        <v>69.5558973259153</v>
      </c>
      <c r="BP553" s="45" t="n">
        <v>256</v>
      </c>
      <c r="BQ553" s="45" t="n">
        <v>384000</v>
      </c>
      <c r="BR553" s="0" t="n">
        <f aca="false">AJ553*0.1</f>
        <v>8.8E-009</v>
      </c>
      <c r="BS553" s="0" t="n">
        <f aca="false">((((BJ553/R553)^2)+((BM553/AD553)^2))^(1/2))*AK553</f>
        <v>0.00146192947324162</v>
      </c>
      <c r="BT553" s="0" t="n">
        <f aca="false">((((BJ553/R553)^2)+((BN553/AE553)^2))^(1/2))*AL553</f>
        <v>0.00790219599930012</v>
      </c>
      <c r="BU553" s="0" t="n">
        <f aca="false">((((BJ553/R553)^2)+((BO553/AF553)^2))^(1/2))*AM553</f>
        <v>0.000541895370445014</v>
      </c>
      <c r="BV553" s="0" t="n">
        <f aca="false">((((BJ553/R553)^2)+((BP553/AG553)^2))^(1/2))*AN553</f>
        <v>0.00204559213127945</v>
      </c>
      <c r="BW553" s="0" t="n">
        <f aca="false">((((BJ553/R553)^2)+((BQ553/AH553)^2))^(1/2))*AO553</f>
        <v>3.32813428161518</v>
      </c>
      <c r="BX553" s="46" t="n">
        <f aca="false">((((BL553/AI553)^2)+((BR553/AJ553)^2))^(1/2))*AP553</f>
        <v>9.64744429805954E-005</v>
      </c>
    </row>
    <row r="554" customFormat="false" ht="30" hidden="false" customHeight="true" outlineLevel="0" collapsed="false">
      <c r="A554" s="24" t="n">
        <v>4.56070988298563</v>
      </c>
      <c r="B554" s="24" t="n">
        <v>-74.1321631278028</v>
      </c>
      <c r="C554" s="47" t="n">
        <v>25</v>
      </c>
      <c r="D554" s="47" t="n">
        <v>20</v>
      </c>
      <c r="E554" s="47" t="n">
        <v>1756</v>
      </c>
      <c r="F554" s="27" t="s">
        <v>1505</v>
      </c>
      <c r="G554" s="28" t="s">
        <v>1506</v>
      </c>
      <c r="H554" s="27" t="s">
        <v>1507</v>
      </c>
      <c r="I554" s="28" t="s">
        <v>1495</v>
      </c>
      <c r="J554" s="28" t="s">
        <v>76</v>
      </c>
      <c r="K554" s="28" t="n">
        <v>99.05</v>
      </c>
      <c r="L554" s="28"/>
      <c r="M554" s="28" t="n">
        <v>2003</v>
      </c>
      <c r="N554" s="29" t="s">
        <v>67</v>
      </c>
      <c r="O554" s="29" t="s">
        <v>145</v>
      </c>
      <c r="P554" s="56" t="n">
        <v>0.00426891489573758</v>
      </c>
      <c r="Q554" s="31" t="n">
        <v>44625</v>
      </c>
      <c r="R554" s="31" t="n">
        <v>45393.5443354754</v>
      </c>
      <c r="S554" s="29" t="s">
        <v>69</v>
      </c>
      <c r="T554" s="29"/>
      <c r="U554" s="29"/>
      <c r="V554" s="48" t="n">
        <f aca="false">IF(S554="m3_año",R554,IF(OR(O554="CG1",O554="CG3",O554="HG2"),T554,R554))</f>
        <v>45393.5443354754</v>
      </c>
      <c r="W554" s="28" t="n">
        <v>365</v>
      </c>
      <c r="X554" s="32"/>
      <c r="Y554" s="28"/>
      <c r="Z554" s="28" t="n">
        <v>8760</v>
      </c>
      <c r="AA554" s="32" t="s">
        <v>1508</v>
      </c>
      <c r="AB554" s="32"/>
      <c r="AC554" s="33" t="s">
        <v>72</v>
      </c>
      <c r="AD554" s="33" t="n">
        <f aca="false">VLOOKUP($O554,Parámetros!$B$4:$H$25,3,0)</f>
        <v>196.356974196937</v>
      </c>
      <c r="AE554" s="33" t="n">
        <f aca="false">VLOOKUP($O554,Parámetros!$B$4:$H$25,4,0)</f>
        <v>1220.72799074218</v>
      </c>
      <c r="AF554" s="33" t="n">
        <f aca="false">VLOOKUP($O554,Parámetros!$B$4:$H$25,5,0)</f>
        <v>69.6558973259153</v>
      </c>
      <c r="AG554" s="33" t="n">
        <f aca="false">VLOOKUP($O554,Parámetros!$B$4:$H$25,6,0)</f>
        <v>640</v>
      </c>
      <c r="AH554" s="33" t="n">
        <f aca="false">VLOOKUP($O554,Parámetros!$B$4:$H$25,7,0)</f>
        <v>1920000</v>
      </c>
      <c r="AI554" s="2" t="n">
        <v>29509.1627659574</v>
      </c>
      <c r="AJ554" s="2" t="n">
        <v>1.9976E-005</v>
      </c>
      <c r="AK554" s="34" t="n">
        <f aca="false">AD554*V554/1000000000</f>
        <v>0.00891333901378846</v>
      </c>
      <c r="AL554" s="34" t="n">
        <f aca="false">AE554*V554/1000000000</f>
        <v>0.055413170169311</v>
      </c>
      <c r="AM554" s="34" t="n">
        <f aca="false">AF554*V554/1000000000</f>
        <v>0.00316192806349126</v>
      </c>
      <c r="AN554" s="34" t="n">
        <f aca="false">AG554*V554/1000000000</f>
        <v>0.0290518683747043</v>
      </c>
      <c r="AO554" s="34" t="n">
        <f aca="false">AH554*V554/1000000000</f>
        <v>87.1556051241128</v>
      </c>
      <c r="AP554" s="35" t="n">
        <f aca="false">AJ554*AI554*EXP(P554*4)</f>
        <v>0.599627140720791</v>
      </c>
      <c r="AQ554" s="36" t="n">
        <f aca="false">AK554/W554</f>
        <v>2.44201068870917E-005</v>
      </c>
      <c r="AR554" s="37" t="n">
        <f aca="false">AL554/W554</f>
        <v>0.000151816904573455</v>
      </c>
      <c r="AS554" s="37" t="n">
        <f aca="false">AM554/W554</f>
        <v>8.66281661230482E-006</v>
      </c>
      <c r="AT554" s="37" t="n">
        <f aca="false">AN554/W554</f>
        <v>7.95941599306966E-005</v>
      </c>
      <c r="AU554" s="37" t="n">
        <f aca="false">AO554/W554</f>
        <v>0.23878247979209</v>
      </c>
      <c r="AV554" s="49" t="n">
        <f aca="false">AP554/W554</f>
        <v>0.00164281408416655</v>
      </c>
      <c r="AW554" s="39" t="n">
        <f aca="false">AK554*1000000</f>
        <v>8913.33901378846</v>
      </c>
      <c r="AX554" s="40" t="n">
        <f aca="false">AL554*1000000</f>
        <v>55413.170169311</v>
      </c>
      <c r="AY554" s="40" t="n">
        <f aca="false">AM554*1000000</f>
        <v>3161.92806349126</v>
      </c>
      <c r="AZ554" s="40" t="n">
        <f aca="false">AN554*1000000</f>
        <v>29051.8683747043</v>
      </c>
      <c r="BA554" s="40" t="n">
        <f aca="false">AO554*1000000</f>
        <v>87155605.1241128</v>
      </c>
      <c r="BB554" s="41" t="n">
        <f aca="false">AP554*1000000</f>
        <v>599627.140720791</v>
      </c>
      <c r="BC554" s="39" t="n">
        <f aca="false">AQ554*1000000</f>
        <v>24.4201068870917</v>
      </c>
      <c r="BD554" s="40" t="n">
        <f aca="false">AR554*1000000</f>
        <v>151.816904573455</v>
      </c>
      <c r="BE554" s="40" t="n">
        <f aca="false">AS554*1000000</f>
        <v>8.66281661230482</v>
      </c>
      <c r="BF554" s="40" t="n">
        <f aca="false">AT554*1000000</f>
        <v>79.5941599306966</v>
      </c>
      <c r="BG554" s="40" t="n">
        <f aca="false">AU554*1000000</f>
        <v>238782.47979209</v>
      </c>
      <c r="BH554" s="41" t="n">
        <f aca="false">AV554*1000000</f>
        <v>1642.81408416655</v>
      </c>
      <c r="BI554" s="0" t="n">
        <v>0.1</v>
      </c>
      <c r="BJ554" s="0" t="n">
        <f aca="false">R554*BI554</f>
        <v>4539.35443354754</v>
      </c>
      <c r="BK554" s="0" t="n">
        <v>0.1</v>
      </c>
      <c r="BL554" s="0" t="n">
        <f aca="false">AI554*BK554</f>
        <v>2950.91627659574</v>
      </c>
      <c r="BM554" s="45" t="n">
        <v>187.562005220738</v>
      </c>
      <c r="BN554" s="45" t="n">
        <v>1012.03746873145</v>
      </c>
      <c r="BO554" s="45" t="n">
        <v>69.5558973259153</v>
      </c>
      <c r="BP554" s="45" t="n">
        <v>256</v>
      </c>
      <c r="BQ554" s="45" t="n">
        <v>384000</v>
      </c>
      <c r="BR554" s="0" t="n">
        <f aca="false">AJ554*0.1</f>
        <v>1.9976E-006</v>
      </c>
      <c r="BS554" s="0" t="n">
        <f aca="false">((((BJ554/R554)^2)+((BM554/AD554)^2))^(1/2))*AK554</f>
        <v>0.00856063353064741</v>
      </c>
      <c r="BT554" s="0" t="n">
        <f aca="false">((((BJ554/R554)^2)+((BN554/AE554)^2))^(1/2))*AL554</f>
        <v>0.0462729599994705</v>
      </c>
      <c r="BU554" s="0" t="n">
        <f aca="false">((((BJ554/R554)^2)+((BO554/AF554)^2))^(1/2))*AM554</f>
        <v>0.00317318158176806</v>
      </c>
      <c r="BV554" s="0" t="n">
        <f aca="false">((((BJ554/R554)^2)+((BP554/AG554)^2))^(1/2))*AN554</f>
        <v>0.0119783921930447</v>
      </c>
      <c r="BW554" s="0" t="n">
        <f aca="false">((((BJ554/R554)^2)+((BQ554/AH554)^2))^(1/2))*AO554</f>
        <v>19.4885857677645</v>
      </c>
      <c r="BX554" s="46" t="n">
        <f aca="false">((((BL554/AI554)^2)+((BR554/AJ554)^2))^(1/2))*AP554</f>
        <v>0.0848000834774343</v>
      </c>
    </row>
    <row r="555" customFormat="false" ht="15" hidden="false" customHeight="true" outlineLevel="0" collapsed="false">
      <c r="A555" s="24" t="n">
        <v>4.56386999454742</v>
      </c>
      <c r="B555" s="24" t="n">
        <v>-74.1290289765796</v>
      </c>
      <c r="C555" s="47" t="n">
        <v>26</v>
      </c>
      <c r="D555" s="47" t="n">
        <v>20</v>
      </c>
      <c r="E555" s="47" t="n">
        <v>1757</v>
      </c>
      <c r="F555" s="27" t="s">
        <v>1509</v>
      </c>
      <c r="G555" s="28" t="s">
        <v>1510</v>
      </c>
      <c r="H555" s="27" t="s">
        <v>1511</v>
      </c>
      <c r="I555" s="28" t="s">
        <v>1495</v>
      </c>
      <c r="J555" s="28" t="s">
        <v>76</v>
      </c>
      <c r="K555" s="28" t="n">
        <v>43.96</v>
      </c>
      <c r="L555" s="28"/>
      <c r="M555" s="28" t="n">
        <v>2005</v>
      </c>
      <c r="N555" s="29" t="s">
        <v>67</v>
      </c>
      <c r="O555" s="29" t="s">
        <v>142</v>
      </c>
      <c r="P555" s="50" t="n">
        <v>0.0356710045865324</v>
      </c>
      <c r="Q555" s="31" t="n">
        <v>2762.5</v>
      </c>
      <c r="R555" s="31" t="n">
        <v>3186.1716462386</v>
      </c>
      <c r="S555" s="29" t="s">
        <v>69</v>
      </c>
      <c r="T555" s="29"/>
      <c r="U555" s="29"/>
      <c r="V555" s="48" t="n">
        <f aca="false">IF(S555="m3_año",R555,IF(OR(O555="CG1",O555="CG3",O555="HG2"),T555,R555))</f>
        <v>3186.1716462386</v>
      </c>
      <c r="W555" s="28" t="n">
        <v>365</v>
      </c>
      <c r="X555" s="32" t="s">
        <v>98</v>
      </c>
      <c r="Y555" s="28"/>
      <c r="Z555" s="28" t="n">
        <v>2920</v>
      </c>
      <c r="AA555" s="32" t="s">
        <v>1512</v>
      </c>
      <c r="AB555" s="32"/>
      <c r="AC555" s="33" t="s">
        <v>72</v>
      </c>
      <c r="AD555" s="33" t="n">
        <f aca="false">VLOOKUP($O555,Parámetros!$B$4:$H$25,3,0)</f>
        <v>30.4</v>
      </c>
      <c r="AE555" s="33" t="n">
        <f aca="false">VLOOKUP($O555,Parámetros!$B$4:$H$25,4,0)</f>
        <v>1504</v>
      </c>
      <c r="AF555" s="33" t="n">
        <f aca="false">VLOOKUP($O555,Parámetros!$B$4:$H$25,5,0)</f>
        <v>9.6</v>
      </c>
      <c r="AG555" s="33" t="n">
        <f aca="false">VLOOKUP($O555,Parámetros!$B$4:$H$25,6,0)</f>
        <v>640</v>
      </c>
      <c r="AH555" s="33" t="n">
        <f aca="false">VLOOKUP($O555,Parámetros!$B$4:$H$25,7,0)</f>
        <v>1920000</v>
      </c>
      <c r="AI555" s="51" t="n">
        <v>2762.5</v>
      </c>
      <c r="AJ555" s="52" t="n">
        <v>8.8E-008</v>
      </c>
      <c r="AK555" s="34" t="n">
        <f aca="false">AD555*V555/1000000000</f>
        <v>9.68596180456534E-005</v>
      </c>
      <c r="AL555" s="34" t="n">
        <f aca="false">AE555*V555/1000000000</f>
        <v>0.00479200215594285</v>
      </c>
      <c r="AM555" s="34" t="n">
        <f aca="false">AF555*V555/1000000000</f>
        <v>3.05872478038906E-005</v>
      </c>
      <c r="AN555" s="34" t="n">
        <f aca="false">AG555*V555/1000000000</f>
        <v>0.0020391498535927</v>
      </c>
      <c r="AO555" s="34" t="n">
        <f aca="false">AH555*V555/1000000000</f>
        <v>6.11744956077811</v>
      </c>
      <c r="AP555" s="35" t="n">
        <f aca="false">AJ555*AI555*EXP(P555*4)</f>
        <v>0.000280383104868997</v>
      </c>
      <c r="AQ555" s="36" t="n">
        <f aca="false">AK555/W555</f>
        <v>2.65368816563434E-007</v>
      </c>
      <c r="AR555" s="37" t="n">
        <f aca="false">AL555/W555</f>
        <v>1.31287730299804E-005</v>
      </c>
      <c r="AS555" s="37" t="n">
        <f aca="false">AM555/W555</f>
        <v>8.38006789147686E-008</v>
      </c>
      <c r="AT555" s="37" t="n">
        <f aca="false">AN555/W555</f>
        <v>5.58671192765124E-006</v>
      </c>
      <c r="AU555" s="37" t="n">
        <f aca="false">AO555/W555</f>
        <v>0.0167601357829537</v>
      </c>
      <c r="AV555" s="49" t="n">
        <f aca="false">AP555/W555</f>
        <v>7.68172890052046E-007</v>
      </c>
      <c r="AW555" s="39" t="n">
        <f aca="false">AK555*1000000</f>
        <v>96.8596180456534</v>
      </c>
      <c r="AX555" s="40" t="n">
        <f aca="false">AL555*1000000</f>
        <v>4792.00215594285</v>
      </c>
      <c r="AY555" s="40" t="n">
        <f aca="false">AM555*1000000</f>
        <v>30.5872478038906</v>
      </c>
      <c r="AZ555" s="40" t="n">
        <f aca="false">AN555*1000000</f>
        <v>2039.1498535927</v>
      </c>
      <c r="BA555" s="40" t="n">
        <f aca="false">AO555*1000000</f>
        <v>6117449.56077811</v>
      </c>
      <c r="BB555" s="41" t="n">
        <f aca="false">AP555*1000000</f>
        <v>280.383104868997</v>
      </c>
      <c r="BC555" s="39" t="n">
        <f aca="false">AQ555*1000000</f>
        <v>0.265368816563434</v>
      </c>
      <c r="BD555" s="40" t="n">
        <f aca="false">AR555*1000000</f>
        <v>13.1287730299804</v>
      </c>
      <c r="BE555" s="40" t="n">
        <f aca="false">AS555*1000000</f>
        <v>0.0838006789147686</v>
      </c>
      <c r="BF555" s="40" t="n">
        <f aca="false">AT555*1000000</f>
        <v>5.58671192765124</v>
      </c>
      <c r="BG555" s="40" t="n">
        <f aca="false">AU555*1000000</f>
        <v>16760.1357829537</v>
      </c>
      <c r="BH555" s="41" t="n">
        <f aca="false">AV555*1000000</f>
        <v>0.768172890052046</v>
      </c>
      <c r="BI555" s="0" t="n">
        <v>0.1</v>
      </c>
      <c r="BJ555" s="0" t="n">
        <f aca="false">R555*BI555</f>
        <v>318.61716462386</v>
      </c>
      <c r="BK555" s="0" t="n">
        <v>0.1</v>
      </c>
      <c r="BL555" s="0" t="n">
        <f aca="false">AI555*BK555</f>
        <v>276.25</v>
      </c>
      <c r="BM555" s="45" t="n">
        <v>12.16</v>
      </c>
      <c r="BN555" s="45" t="n">
        <v>601.6</v>
      </c>
      <c r="BO555" s="45" t="n">
        <v>1.92</v>
      </c>
      <c r="BP555" s="45" t="n">
        <v>256</v>
      </c>
      <c r="BQ555" s="45" t="n">
        <v>384000</v>
      </c>
      <c r="BR555" s="0" t="n">
        <f aca="false">AJ555*0.1</f>
        <v>8.8E-009</v>
      </c>
      <c r="BS555" s="0" t="n">
        <f aca="false">((((BJ555/R555)^2)+((BM555/AD555)^2))^(1/2))*AK555</f>
        <v>3.99362436059212E-005</v>
      </c>
      <c r="BT555" s="0" t="n">
        <f aca="false">((((BJ555/R555)^2)+((BN555/AE555)^2))^(1/2))*AL555</f>
        <v>0.00197579310471399</v>
      </c>
      <c r="BU555" s="0" t="n">
        <f aca="false">((((BJ555/R555)^2)+((BO555/AF555)^2))^(1/2))*AM555</f>
        <v>6.83951653341305E-006</v>
      </c>
      <c r="BV555" s="0" t="n">
        <f aca="false">((((BJ555/R555)^2)+((BP555/AG555)^2))^(1/2))*AN555</f>
        <v>0.000840763023282551</v>
      </c>
      <c r="BW555" s="0" t="n">
        <f aca="false">((((BJ555/R555)^2)+((BQ555/AH555)^2))^(1/2))*AO555</f>
        <v>1.36790330668261</v>
      </c>
      <c r="BX555" s="46" t="n">
        <f aca="false">((((BL555/AI555)^2)+((BR555/AJ555)^2))^(1/2))*AP555</f>
        <v>3.96521589566013E-005</v>
      </c>
    </row>
    <row r="556" customFormat="false" ht="15" hidden="false" customHeight="true" outlineLevel="0" collapsed="false">
      <c r="A556" s="24" t="n">
        <v>4.56386999454742</v>
      </c>
      <c r="B556" s="24" t="n">
        <v>-74.1290289765796</v>
      </c>
      <c r="C556" s="47" t="n">
        <v>26</v>
      </c>
      <c r="D556" s="47" t="n">
        <v>20</v>
      </c>
      <c r="E556" s="47" t="n">
        <v>1757</v>
      </c>
      <c r="F556" s="27" t="s">
        <v>1509</v>
      </c>
      <c r="G556" s="28" t="s">
        <v>1510</v>
      </c>
      <c r="H556" s="27" t="s">
        <v>1511</v>
      </c>
      <c r="I556" s="28" t="s">
        <v>1495</v>
      </c>
      <c r="J556" s="28" t="s">
        <v>65</v>
      </c>
      <c r="K556" s="28" t="n">
        <v>30</v>
      </c>
      <c r="L556" s="28"/>
      <c r="M556" s="28" t="n">
        <v>2007</v>
      </c>
      <c r="N556" s="29" t="s">
        <v>67</v>
      </c>
      <c r="O556" s="29" t="s">
        <v>68</v>
      </c>
      <c r="P556" s="50" t="n">
        <v>0.0356710045865324</v>
      </c>
      <c r="Q556" s="31" t="n">
        <v>112500</v>
      </c>
      <c r="R556" s="31" t="n">
        <v>129753.596453156</v>
      </c>
      <c r="S556" s="29" t="s">
        <v>69</v>
      </c>
      <c r="T556" s="29"/>
      <c r="U556" s="29"/>
      <c r="V556" s="48" t="n">
        <f aca="false">IF(S556="m3_año",R556,IF(OR(O556="CG1",O556="CG3",O556="HG2"),T556,R556))</f>
        <v>129753.596453156</v>
      </c>
      <c r="W556" s="28" t="n">
        <v>365</v>
      </c>
      <c r="X556" s="32"/>
      <c r="Y556" s="28"/>
      <c r="Z556" s="28" t="n">
        <v>8760</v>
      </c>
      <c r="AA556" s="32" t="s">
        <v>1512</v>
      </c>
      <c r="AB556" s="32"/>
      <c r="AC556" s="33" t="s">
        <v>72</v>
      </c>
      <c r="AD556" s="33" t="n">
        <f aca="false">VLOOKUP($O556,Parámetros!$B$4:$H$25,3,0)</f>
        <v>46.3856216091623</v>
      </c>
      <c r="AE556" s="33" t="n">
        <f aca="false">VLOOKUP($O556,Parámetros!$B$4:$H$25,4,0)</f>
        <v>1074.85364414012</v>
      </c>
      <c r="AF556" s="33" t="n">
        <f aca="false">VLOOKUP($O556,Parámetros!$B$4:$H$25,5,0)</f>
        <v>5.41099102083891</v>
      </c>
      <c r="AG556" s="33" t="n">
        <f aca="false">VLOOKUP($O556,Parámetros!$B$4:$H$25,6,0)</f>
        <v>1344</v>
      </c>
      <c r="AH556" s="33" t="n">
        <f aca="false">VLOOKUP($O556,Parámetros!$B$4:$H$25,7,0)</f>
        <v>1920000</v>
      </c>
      <c r="AI556" s="2" t="n">
        <v>29509.1627659574</v>
      </c>
      <c r="AJ556" s="2" t="n">
        <v>1.9976E-005</v>
      </c>
      <c r="AK556" s="34" t="n">
        <f aca="false">AD556*V556/1000000000</f>
        <v>0.00601870122750404</v>
      </c>
      <c r="AL556" s="34" t="n">
        <f aca="false">AE556*V556/1000000000</f>
        <v>0.139466125987961</v>
      </c>
      <c r="AM556" s="34" t="n">
        <f aca="false">AF556*V556/1000000000</f>
        <v>0.000702095545329583</v>
      </c>
      <c r="AN556" s="34" t="n">
        <f aca="false">AG556*V556/1000000000</f>
        <v>0.174388833633042</v>
      </c>
      <c r="AO556" s="34" t="n">
        <f aca="false">AH556*V556/1000000000</f>
        <v>249.12690519006</v>
      </c>
      <c r="AP556" s="35" t="n">
        <f aca="false">AJ556*AI556*EXP(P556*4)</f>
        <v>0.679880052125845</v>
      </c>
      <c r="AQ556" s="36" t="n">
        <f aca="false">AK556/W556</f>
        <v>1.64895924041207E-005</v>
      </c>
      <c r="AR556" s="37" t="n">
        <f aca="false">AL556/W556</f>
        <v>0.000382098975309483</v>
      </c>
      <c r="AS556" s="37" t="n">
        <f aca="false">AM556/W556</f>
        <v>1.92354943925913E-006</v>
      </c>
      <c r="AT556" s="37" t="n">
        <f aca="false">AN556/W556</f>
        <v>0.000477777626391895</v>
      </c>
      <c r="AU556" s="37" t="n">
        <f aca="false">AO556/W556</f>
        <v>0.682539466274136</v>
      </c>
      <c r="AV556" s="49" t="n">
        <f aca="false">AP556/W556</f>
        <v>0.00186268507431738</v>
      </c>
      <c r="AW556" s="39" t="n">
        <f aca="false">AK556*1000000</f>
        <v>6018.70122750404</v>
      </c>
      <c r="AX556" s="40" t="n">
        <f aca="false">AL556*1000000</f>
        <v>139466.125987961</v>
      </c>
      <c r="AY556" s="40" t="n">
        <f aca="false">AM556*1000000</f>
        <v>702.095545329583</v>
      </c>
      <c r="AZ556" s="40" t="n">
        <f aca="false">AN556*1000000</f>
        <v>174388.833633042</v>
      </c>
      <c r="BA556" s="40" t="n">
        <f aca="false">AO556*1000000</f>
        <v>249126905.19006</v>
      </c>
      <c r="BB556" s="41" t="n">
        <f aca="false">AP556*1000000</f>
        <v>679880.052125845</v>
      </c>
      <c r="BC556" s="39" t="n">
        <f aca="false">AQ556*1000000</f>
        <v>16.4895924041207</v>
      </c>
      <c r="BD556" s="40" t="n">
        <f aca="false">AR556*1000000</f>
        <v>382.098975309483</v>
      </c>
      <c r="BE556" s="40" t="n">
        <f aca="false">AS556*1000000</f>
        <v>1.92354943925913</v>
      </c>
      <c r="BF556" s="40" t="n">
        <f aca="false">AT556*1000000</f>
        <v>477.777626391895</v>
      </c>
      <c r="BG556" s="40" t="n">
        <f aca="false">AU556*1000000</f>
        <v>682539.466274136</v>
      </c>
      <c r="BH556" s="41" t="n">
        <f aca="false">AV556*1000000</f>
        <v>1862.68507431738</v>
      </c>
      <c r="BI556" s="0" t="n">
        <v>0.1</v>
      </c>
      <c r="BJ556" s="0" t="n">
        <f aca="false">R556*BI556</f>
        <v>12975.3596453156</v>
      </c>
      <c r="BK556" s="0" t="n">
        <v>0.1</v>
      </c>
      <c r="BL556" s="0" t="n">
        <f aca="false">AI556*BK556</f>
        <v>2950.91627659574</v>
      </c>
      <c r="BM556" s="45" t="n">
        <v>17.6498016718255</v>
      </c>
      <c r="BN556" s="45" t="n">
        <v>910.91550745518</v>
      </c>
      <c r="BO556" s="45" t="n">
        <v>5.31099102083891</v>
      </c>
      <c r="BP556" s="45" t="n">
        <v>537.6</v>
      </c>
      <c r="BQ556" s="45" t="n">
        <v>384000</v>
      </c>
      <c r="BR556" s="0" t="n">
        <f aca="false">AJ556*0.1</f>
        <v>1.9976E-006</v>
      </c>
      <c r="BS556" s="0" t="n">
        <f aca="false">((((BJ556/R556)^2)+((BM556/AD556)^2))^(1/2))*AK556</f>
        <v>0.00236789384813871</v>
      </c>
      <c r="BT556" s="0" t="n">
        <f aca="false">((((BJ556/R556)^2)+((BN556/AE556)^2))^(1/2))*AL556</f>
        <v>0.119014548534693</v>
      </c>
      <c r="BU556" s="0" t="n">
        <f aca="false">((((BJ556/R556)^2)+((BO556/AF556)^2))^(1/2))*AM556</f>
        <v>0.000692687528302073</v>
      </c>
      <c r="BV556" s="0" t="n">
        <f aca="false">((((BJ556/R556)^2)+((BP556/AG556)^2))^(1/2))*AN556</f>
        <v>0.0719023580997297</v>
      </c>
      <c r="BW556" s="0" t="n">
        <f aca="false">((((BJ556/R556)^2)+((BQ556/AH556)^2))^(1/2))*AO556</f>
        <v>55.7064695029118</v>
      </c>
      <c r="BX556" s="46" t="n">
        <f aca="false">((((BL556/AI556)^2)+((BR556/AJ556)^2))^(1/2))*AP556</f>
        <v>0.0961495590503296</v>
      </c>
    </row>
    <row r="557" customFormat="false" ht="15" hidden="false" customHeight="true" outlineLevel="0" collapsed="false">
      <c r="A557" s="24" t="n">
        <v>4.56242347392033</v>
      </c>
      <c r="B557" s="24" t="n">
        <v>-74.1282001249305</v>
      </c>
      <c r="C557" s="47" t="n">
        <v>26</v>
      </c>
      <c r="D557" s="47" t="n">
        <v>20</v>
      </c>
      <c r="E557" s="47" t="n">
        <v>1757</v>
      </c>
      <c r="F557" s="27" t="s">
        <v>1513</v>
      </c>
      <c r="G557" s="28" t="s">
        <v>1514</v>
      </c>
      <c r="H557" s="27" t="s">
        <v>1515</v>
      </c>
      <c r="I557" s="28" t="s">
        <v>1495</v>
      </c>
      <c r="J557" s="28" t="s">
        <v>76</v>
      </c>
      <c r="K557" s="55"/>
      <c r="L557" s="55"/>
      <c r="M557" s="28" t="n">
        <v>1990</v>
      </c>
      <c r="N557" s="29" t="s">
        <v>84</v>
      </c>
      <c r="O557" s="29" t="s">
        <v>85</v>
      </c>
      <c r="P557" s="30" t="n">
        <v>-0.015549305289661</v>
      </c>
      <c r="Q557" s="31" t="n">
        <v>147000</v>
      </c>
      <c r="R557" s="31" t="n">
        <v>138135.538420704</v>
      </c>
      <c r="S557" s="29" t="s">
        <v>86</v>
      </c>
      <c r="T557" s="29" t="n">
        <f aca="false">((R557*Parámetros!$D$30)/1000)/Parámetros!$D$29</f>
        <v>113202.563578102</v>
      </c>
      <c r="U557" s="29" t="s">
        <v>69</v>
      </c>
      <c r="V557" s="48" t="n">
        <f aca="false">IF(S557="m3_año",R557,IF(OR(O557="CG1",O557="CG3",O557="HG2"),T557,R557))</f>
        <v>138135.538420704</v>
      </c>
      <c r="W557" s="28" t="n">
        <v>365</v>
      </c>
      <c r="X557" s="32"/>
      <c r="Y557" s="28"/>
      <c r="Z557" s="28" t="n">
        <v>8760</v>
      </c>
      <c r="AA557" s="32" t="s">
        <v>1516</v>
      </c>
      <c r="AB557" s="32"/>
      <c r="AC557" s="33" t="s">
        <v>246</v>
      </c>
      <c r="AD557" s="33" t="n">
        <f aca="false">VLOOKUP($O557,Parámetros!$B$4:$H$25,3,0)</f>
        <v>12.7152226842523</v>
      </c>
      <c r="AE557" s="33" t="n">
        <f aca="false">VLOOKUP($O557,Parámetros!$B$4:$H$25,4,0)</f>
        <v>4.56382485732941</v>
      </c>
      <c r="AF557" s="33" t="n">
        <f aca="false">VLOOKUP($O557,Parámetros!$B$4:$H$25,5,0)</f>
        <v>12.0799261022882</v>
      </c>
      <c r="AG557" s="33" t="n">
        <f aca="false">VLOOKUP($O557,Parámetros!$B$4:$H$25,6,0)</f>
        <v>6.25</v>
      </c>
      <c r="AH557" s="33" t="n">
        <f aca="false">VLOOKUP($O557,Parámetros!$B$4:$H$25,7,0)</f>
        <v>2343</v>
      </c>
      <c r="AI557" s="2" t="n">
        <v>26143.9814814815</v>
      </c>
      <c r="AJ557" s="2" t="n">
        <v>3E-008</v>
      </c>
      <c r="AK557" s="34" t="n">
        <f aca="false">AD557*V557/1000000000</f>
        <v>0.00175642413162834</v>
      </c>
      <c r="AL557" s="34" t="n">
        <f aca="false">AE557*V557/1000000000</f>
        <v>0.000630426403924991</v>
      </c>
      <c r="AM557" s="34" t="n">
        <f aca="false">AF557*V557/1000000000</f>
        <v>0.0016686670962219</v>
      </c>
      <c r="AN557" s="34" t="n">
        <f aca="false">AG557*V557/1000000000</f>
        <v>0.0008633471151294</v>
      </c>
      <c r="AO557" s="34" t="n">
        <f aca="false">AH557*V557/1000000000</f>
        <v>0.323651566519709</v>
      </c>
      <c r="AP557" s="35" t="n">
        <f aca="false">AJ557*AI557*EXP(P557*4)</f>
        <v>0.000737023052735785</v>
      </c>
      <c r="AQ557" s="36" t="n">
        <f aca="false">AK557/W557</f>
        <v>4.8121209085708E-006</v>
      </c>
      <c r="AR557" s="37" t="n">
        <f aca="false">AL557/W557</f>
        <v>1.72719562719176E-006</v>
      </c>
      <c r="AS557" s="37" t="n">
        <f aca="false">AM557/W557</f>
        <v>4.57169067458054E-006</v>
      </c>
      <c r="AT557" s="37" t="n">
        <f aca="false">AN557/W557</f>
        <v>2.36533456199836E-006</v>
      </c>
      <c r="AU557" s="37" t="n">
        <f aca="false">AO557/W557</f>
        <v>0.000886716620601944</v>
      </c>
      <c r="AV557" s="49" t="n">
        <f aca="false">AP557/W557</f>
        <v>2.01924124037201E-006</v>
      </c>
      <c r="AW557" s="39" t="n">
        <f aca="false">AK557*1000000</f>
        <v>1756.42413162834</v>
      </c>
      <c r="AX557" s="40" t="n">
        <f aca="false">AL557*1000000</f>
        <v>630.426403924991</v>
      </c>
      <c r="AY557" s="40" t="n">
        <f aca="false">AM557*1000000</f>
        <v>1668.6670962219</v>
      </c>
      <c r="AZ557" s="40" t="n">
        <f aca="false">AN557*1000000</f>
        <v>863.3471151294</v>
      </c>
      <c r="BA557" s="40" t="n">
        <f aca="false">AO557*1000000</f>
        <v>323651.566519709</v>
      </c>
      <c r="BB557" s="41" t="n">
        <f aca="false">AP557*1000000</f>
        <v>737.023052735785</v>
      </c>
      <c r="BC557" s="39" t="n">
        <f aca="false">AQ557*1000000</f>
        <v>4.8121209085708</v>
      </c>
      <c r="BD557" s="40" t="n">
        <f aca="false">AR557*1000000</f>
        <v>1.72719562719176</v>
      </c>
      <c r="BE557" s="40" t="n">
        <f aca="false">AS557*1000000</f>
        <v>4.57169067458054</v>
      </c>
      <c r="BF557" s="40" t="n">
        <f aca="false">AT557*1000000</f>
        <v>2.36533456199836</v>
      </c>
      <c r="BG557" s="40" t="n">
        <f aca="false">AU557*1000000</f>
        <v>886.716620601944</v>
      </c>
      <c r="BH557" s="41" t="n">
        <f aca="false">AV557*1000000</f>
        <v>2.01924124037201</v>
      </c>
      <c r="BI557" s="0" t="n">
        <v>0.1</v>
      </c>
      <c r="BJ557" s="0" t="n">
        <f aca="false">R557*BI557</f>
        <v>13813.5538420704</v>
      </c>
      <c r="BK557" s="0" t="n">
        <v>0.1</v>
      </c>
      <c r="BL557" s="0" t="n">
        <f aca="false">AI557*BK557</f>
        <v>2614.39814814815</v>
      </c>
      <c r="BM557" s="45" t="n">
        <v>8.79744109323615</v>
      </c>
      <c r="BN557" s="45" t="n">
        <v>3.62683450723467</v>
      </c>
      <c r="BO557" s="45" t="n">
        <v>10.0538529184284</v>
      </c>
      <c r="BP557" s="45" t="n">
        <v>12.5</v>
      </c>
      <c r="BQ557" s="45" t="n">
        <v>2343</v>
      </c>
      <c r="BR557" s="0" t="n">
        <f aca="false">AJ557*0.1</f>
        <v>3E-009</v>
      </c>
      <c r="BS557" s="0" t="n">
        <f aca="false">((((BJ557/R557)^2)+((BM557/AD557)^2))^(1/2))*AK557</f>
        <v>0.00122786673606904</v>
      </c>
      <c r="BT557" s="0" t="n">
        <f aca="false">((((BJ557/R557)^2)+((BN557/AE557)^2))^(1/2))*AL557</f>
        <v>0.000504945642054511</v>
      </c>
      <c r="BU557" s="0" t="n">
        <f aca="false">((((BJ557/R557)^2)+((BO557/AF557)^2))^(1/2))*AM557</f>
        <v>0.00139878316604623</v>
      </c>
      <c r="BV557" s="0" t="n">
        <f aca="false">((((BJ557/R557)^2)+((BP557/AG557)^2))^(1/2))*AN557</f>
        <v>0.00172885125075035</v>
      </c>
      <c r="BW557" s="0" t="n">
        <f aca="false">((((BJ557/R557)^2)+((BQ557/AH557)^2))^(1/2))*AO557</f>
        <v>0.325265798810401</v>
      </c>
      <c r="BX557" s="46" t="n">
        <f aca="false">((((BL557/AI557)^2)+((BR557/AJ557)^2))^(1/2))*AP557</f>
        <v>0.000104230799696057</v>
      </c>
    </row>
    <row r="558" customFormat="false" ht="15" hidden="false" customHeight="true" outlineLevel="0" collapsed="false">
      <c r="A558" s="24" t="n">
        <v>4.56242347392033</v>
      </c>
      <c r="B558" s="24" t="n">
        <v>-74.1282001249305</v>
      </c>
      <c r="C558" s="47" t="n">
        <v>26</v>
      </c>
      <c r="D558" s="47" t="n">
        <v>20</v>
      </c>
      <c r="E558" s="47" t="n">
        <v>1757</v>
      </c>
      <c r="F558" s="27" t="s">
        <v>1513</v>
      </c>
      <c r="G558" s="28" t="s">
        <v>1514</v>
      </c>
      <c r="H558" s="27" t="s">
        <v>1515</v>
      </c>
      <c r="I558" s="28" t="s">
        <v>1495</v>
      </c>
      <c r="J558" s="28" t="s">
        <v>76</v>
      </c>
      <c r="K558" s="55"/>
      <c r="L558" s="55"/>
      <c r="M558" s="28" t="n">
        <v>1990</v>
      </c>
      <c r="N558" s="29" t="s">
        <v>84</v>
      </c>
      <c r="O558" s="29" t="s">
        <v>85</v>
      </c>
      <c r="P558" s="30" t="n">
        <v>-0.015549305289661</v>
      </c>
      <c r="Q558" s="31" t="n">
        <v>31500</v>
      </c>
      <c r="R558" s="31" t="n">
        <v>29600.4725187222</v>
      </c>
      <c r="S558" s="29" t="s">
        <v>86</v>
      </c>
      <c r="T558" s="29" t="n">
        <f aca="false">((R558*Parámetros!$D$30)/1000)/Parámetros!$D$29</f>
        <v>24257.6921953074</v>
      </c>
      <c r="U558" s="29" t="s">
        <v>69</v>
      </c>
      <c r="V558" s="48" t="n">
        <f aca="false">IF(S558="m3_año",R558,IF(OR(O558="CG1",O558="CG3",O558="HG2"),T558,R558))</f>
        <v>29600.4725187222</v>
      </c>
      <c r="W558" s="28" t="n">
        <v>365</v>
      </c>
      <c r="X558" s="32"/>
      <c r="Y558" s="28"/>
      <c r="Z558" s="28" t="n">
        <v>0</v>
      </c>
      <c r="AA558" s="32" t="s">
        <v>1517</v>
      </c>
      <c r="AB558" s="32"/>
      <c r="AC558" s="33" t="s">
        <v>246</v>
      </c>
      <c r="AD558" s="33" t="n">
        <f aca="false">VLOOKUP($O558,Parámetros!$B$4:$H$25,3,0)</f>
        <v>12.7152226842523</v>
      </c>
      <c r="AE558" s="33" t="n">
        <f aca="false">VLOOKUP($O558,Parámetros!$B$4:$H$25,4,0)</f>
        <v>4.56382485732941</v>
      </c>
      <c r="AF558" s="33" t="n">
        <f aca="false">VLOOKUP($O558,Parámetros!$B$4:$H$25,5,0)</f>
        <v>12.0799261022882</v>
      </c>
      <c r="AG558" s="33" t="n">
        <f aca="false">VLOOKUP($O558,Parámetros!$B$4:$H$25,6,0)</f>
        <v>6.25</v>
      </c>
      <c r="AH558" s="33" t="n">
        <f aca="false">VLOOKUP($O558,Parámetros!$B$4:$H$25,7,0)</f>
        <v>2343</v>
      </c>
      <c r="AI558" s="2" t="n">
        <v>26143.9814814815</v>
      </c>
      <c r="AJ558" s="2" t="n">
        <v>3E-008</v>
      </c>
      <c r="AK558" s="34" t="n">
        <f aca="false">AD558*V558/1000000000</f>
        <v>0.000376376599634643</v>
      </c>
      <c r="AL558" s="34" t="n">
        <f aca="false">AE558*V558/1000000000</f>
        <v>0.00013509137226964</v>
      </c>
      <c r="AM558" s="34" t="n">
        <f aca="false">AF558*V558/1000000000</f>
        <v>0.000357571520618977</v>
      </c>
      <c r="AN558" s="34" t="n">
        <f aca="false">AG558*V558/1000000000</f>
        <v>0.000185002953242014</v>
      </c>
      <c r="AO558" s="34" t="n">
        <f aca="false">AH558*V558/1000000000</f>
        <v>0.0693539071113661</v>
      </c>
      <c r="AP558" s="35" t="n">
        <f aca="false">AJ558*AI558*EXP(P558*4)</f>
        <v>0.000737023052735785</v>
      </c>
      <c r="AQ558" s="36" t="n">
        <f aca="false">AK558/W558</f>
        <v>1.03116876612231E-006</v>
      </c>
      <c r="AR558" s="37" t="n">
        <f aca="false">AL558/W558</f>
        <v>3.70113348683946E-007</v>
      </c>
      <c r="AS558" s="37" t="n">
        <f aca="false">AM558/W558</f>
        <v>9.79648001695827E-007</v>
      </c>
      <c r="AT558" s="37" t="n">
        <f aca="false">AN558/W558</f>
        <v>5.06857406142504E-007</v>
      </c>
      <c r="AU558" s="37" t="n">
        <f aca="false">AO558/W558</f>
        <v>0.000190010704414702</v>
      </c>
      <c r="AV558" s="49" t="n">
        <f aca="false">AP558/W558</f>
        <v>2.01924124037201E-006</v>
      </c>
      <c r="AW558" s="39" t="n">
        <f aca="false">AK558*1000000</f>
        <v>376.376599634643</v>
      </c>
      <c r="AX558" s="40" t="n">
        <f aca="false">AL558*1000000</f>
        <v>135.09137226964</v>
      </c>
      <c r="AY558" s="40" t="n">
        <f aca="false">AM558*1000000</f>
        <v>357.571520618977</v>
      </c>
      <c r="AZ558" s="40" t="n">
        <f aca="false">AN558*1000000</f>
        <v>185.002953242014</v>
      </c>
      <c r="BA558" s="40" t="n">
        <f aca="false">AO558*1000000</f>
        <v>69353.9071113661</v>
      </c>
      <c r="BB558" s="41" t="n">
        <f aca="false">AP558*1000000</f>
        <v>737.023052735785</v>
      </c>
      <c r="BC558" s="39" t="n">
        <f aca="false">AQ558*1000000</f>
        <v>1.03116876612231</v>
      </c>
      <c r="BD558" s="40" t="n">
        <f aca="false">AR558*1000000</f>
        <v>0.370113348683946</v>
      </c>
      <c r="BE558" s="40" t="n">
        <f aca="false">AS558*1000000</f>
        <v>0.979648001695827</v>
      </c>
      <c r="BF558" s="40" t="n">
        <f aca="false">AT558*1000000</f>
        <v>0.506857406142504</v>
      </c>
      <c r="BG558" s="40" t="n">
        <f aca="false">AU558*1000000</f>
        <v>190.010704414702</v>
      </c>
      <c r="BH558" s="41" t="n">
        <f aca="false">AV558*1000000</f>
        <v>2.01924124037201</v>
      </c>
      <c r="BI558" s="0" t="n">
        <v>0.1</v>
      </c>
      <c r="BJ558" s="0" t="n">
        <f aca="false">R558*BI558</f>
        <v>2960.04725187222</v>
      </c>
      <c r="BK558" s="0" t="n">
        <v>0.1</v>
      </c>
      <c r="BL558" s="0" t="n">
        <f aca="false">AI558*BK558</f>
        <v>2614.39814814815</v>
      </c>
      <c r="BM558" s="45" t="n">
        <v>8.79744109323615</v>
      </c>
      <c r="BN558" s="45" t="n">
        <v>3.62683450723467</v>
      </c>
      <c r="BO558" s="45" t="n">
        <v>10.0538529184284</v>
      </c>
      <c r="BP558" s="45" t="n">
        <v>12.5</v>
      </c>
      <c r="BQ558" s="45" t="n">
        <v>2343</v>
      </c>
      <c r="BR558" s="0" t="n">
        <f aca="false">AJ558*0.1</f>
        <v>3E-009</v>
      </c>
      <c r="BS558" s="0" t="n">
        <f aca="false">((((BJ558/R558)^2)+((BM558/AD558)^2))^(1/2))*AK558</f>
        <v>0.000263114300586222</v>
      </c>
      <c r="BT558" s="0" t="n">
        <f aca="false">((((BJ558/R558)^2)+((BN558/AE558)^2))^(1/2))*AL558</f>
        <v>0.000108202637583109</v>
      </c>
      <c r="BU558" s="0" t="n">
        <f aca="false">((((BJ558/R558)^2)+((BO558/AF558)^2))^(1/2))*AM558</f>
        <v>0.000299739249867049</v>
      </c>
      <c r="BV558" s="0" t="n">
        <f aca="false">((((BJ558/R558)^2)+((BP558/AG558)^2))^(1/2))*AN558</f>
        <v>0.000370468125160788</v>
      </c>
      <c r="BW558" s="0" t="n">
        <f aca="false">((((BJ558/R558)^2)+((BQ558/AH558)^2))^(1/2))*AO558</f>
        <v>0.0696998140308001</v>
      </c>
      <c r="BX558" s="46" t="n">
        <f aca="false">((((BL558/AI558)^2)+((BR558/AJ558)^2))^(1/2))*AP558</f>
        <v>0.000104230799696057</v>
      </c>
    </row>
    <row r="559" customFormat="false" ht="30" hidden="false" customHeight="true" outlineLevel="0" collapsed="false">
      <c r="A559" s="24" t="n">
        <v>4.64492488421718</v>
      </c>
      <c r="B559" s="24" t="n">
        <v>-74.1305292750743</v>
      </c>
      <c r="C559" s="47" t="n">
        <v>26</v>
      </c>
      <c r="D559" s="47" t="n">
        <v>29</v>
      </c>
      <c r="E559" s="47" t="n">
        <v>1874</v>
      </c>
      <c r="F559" s="27" t="s">
        <v>1518</v>
      </c>
      <c r="G559" s="28" t="s">
        <v>1519</v>
      </c>
      <c r="H559" s="27" t="s">
        <v>1520</v>
      </c>
      <c r="I559" s="28" t="s">
        <v>216</v>
      </c>
      <c r="J559" s="28" t="s">
        <v>65</v>
      </c>
      <c r="K559" s="28" t="n">
        <v>10</v>
      </c>
      <c r="L559" s="28"/>
      <c r="M559" s="28" t="n">
        <v>1998</v>
      </c>
      <c r="N559" s="29" t="s">
        <v>67</v>
      </c>
      <c r="O559" s="29" t="s">
        <v>68</v>
      </c>
      <c r="P559" s="30" t="n">
        <v>-0.0720228740272761</v>
      </c>
      <c r="Q559" s="31" t="n">
        <v>3731.625</v>
      </c>
      <c r="R559" s="31" t="n">
        <v>2797.57312287298</v>
      </c>
      <c r="S559" s="29" t="s">
        <v>69</v>
      </c>
      <c r="T559" s="29"/>
      <c r="U559" s="29"/>
      <c r="V559" s="48" t="n">
        <f aca="false">IF(S559="m3_año",R559,IF(OR(O559="CG1",O559="CG3",O559="HG2"),T559,R559))</f>
        <v>2797.57312287298</v>
      </c>
      <c r="W559" s="28" t="n">
        <v>365</v>
      </c>
      <c r="X559" s="32"/>
      <c r="Y559" s="28"/>
      <c r="Z559" s="28" t="n">
        <v>8760</v>
      </c>
      <c r="AA559" s="32" t="s">
        <v>1521</v>
      </c>
      <c r="AB559" s="32"/>
      <c r="AC559" s="33" t="s">
        <v>72</v>
      </c>
      <c r="AD559" s="33" t="n">
        <f aca="false">VLOOKUP($O559,Parámetros!$B$4:$H$25,3,0)</f>
        <v>46.3856216091623</v>
      </c>
      <c r="AE559" s="33" t="n">
        <f aca="false">VLOOKUP($O559,Parámetros!$B$4:$H$25,4,0)</f>
        <v>1074.85364414012</v>
      </c>
      <c r="AF559" s="33" t="n">
        <f aca="false">VLOOKUP($O559,Parámetros!$B$4:$H$25,5,0)</f>
        <v>5.41099102083891</v>
      </c>
      <c r="AG559" s="33" t="n">
        <f aca="false">VLOOKUP($O559,Parámetros!$B$4:$H$25,6,0)</f>
        <v>1344</v>
      </c>
      <c r="AH559" s="33" t="n">
        <f aca="false">VLOOKUP($O559,Parámetros!$B$4:$H$25,7,0)</f>
        <v>1920000</v>
      </c>
      <c r="AI559" s="2" t="n">
        <v>32831.976744186</v>
      </c>
      <c r="AJ559" s="2" t="n">
        <v>1.0442E-008</v>
      </c>
      <c r="AK559" s="34" t="n">
        <f aca="false">AD559*V559/1000000000</f>
        <v>0.000129767168301549</v>
      </c>
      <c r="AL559" s="34" t="n">
        <f aca="false">AE559*V559/1000000000</f>
        <v>0.00300698166586848</v>
      </c>
      <c r="AM559" s="34" t="n">
        <f aca="false">AF559*V559/1000000000</f>
        <v>1.5137643048006E-005</v>
      </c>
      <c r="AN559" s="34" t="n">
        <f aca="false">AG559*V559/1000000000</f>
        <v>0.00375993827714128</v>
      </c>
      <c r="AO559" s="34" t="n">
        <f aca="false">AH559*V559/1000000000</f>
        <v>5.37134039591612</v>
      </c>
      <c r="AP559" s="35" t="n">
        <f aca="false">AJ559*AI559*EXP(P559*4)</f>
        <v>0.000257018374924388</v>
      </c>
      <c r="AQ559" s="36" t="n">
        <f aca="false">AK559/W559</f>
        <v>3.55526488497393E-007</v>
      </c>
      <c r="AR559" s="37" t="n">
        <f aca="false">AL559/W559</f>
        <v>8.23830593388624E-006</v>
      </c>
      <c r="AS559" s="37" t="n">
        <f aca="false">AM559/W559</f>
        <v>4.14729946520711E-008</v>
      </c>
      <c r="AT559" s="37" t="n">
        <f aca="false">AN559/W559</f>
        <v>1.03012007592912E-005</v>
      </c>
      <c r="AU559" s="37" t="n">
        <f aca="false">AO559/W559</f>
        <v>0.0147160010847017</v>
      </c>
      <c r="AV559" s="49" t="n">
        <f aca="false">AP559/W559</f>
        <v>7.04159931299693E-007</v>
      </c>
      <c r="AW559" s="39" t="n">
        <f aca="false">AK559*1000000</f>
        <v>129.767168301549</v>
      </c>
      <c r="AX559" s="40" t="n">
        <f aca="false">AL559*1000000</f>
        <v>3006.98166586848</v>
      </c>
      <c r="AY559" s="40" t="n">
        <f aca="false">AM559*1000000</f>
        <v>15.137643048006</v>
      </c>
      <c r="AZ559" s="40" t="n">
        <f aca="false">AN559*1000000</f>
        <v>3759.93827714128</v>
      </c>
      <c r="BA559" s="40" t="n">
        <f aca="false">AO559*1000000</f>
        <v>5371340.39591612</v>
      </c>
      <c r="BB559" s="41" t="n">
        <f aca="false">AP559*1000000</f>
        <v>257.018374924388</v>
      </c>
      <c r="BC559" s="39" t="n">
        <f aca="false">AQ559*1000000</f>
        <v>0.355526488497393</v>
      </c>
      <c r="BD559" s="40" t="n">
        <f aca="false">AR559*1000000</f>
        <v>8.23830593388624</v>
      </c>
      <c r="BE559" s="40" t="n">
        <f aca="false">AS559*1000000</f>
        <v>0.0414729946520711</v>
      </c>
      <c r="BF559" s="40" t="n">
        <f aca="false">AT559*1000000</f>
        <v>10.3012007592912</v>
      </c>
      <c r="BG559" s="40" t="n">
        <f aca="false">AU559*1000000</f>
        <v>14716.0010847017</v>
      </c>
      <c r="BH559" s="41" t="n">
        <f aca="false">AV559*1000000</f>
        <v>0.704159931299693</v>
      </c>
      <c r="BI559" s="0" t="n">
        <v>0.1</v>
      </c>
      <c r="BJ559" s="0" t="n">
        <f aca="false">R559*BI559</f>
        <v>279.757312287298</v>
      </c>
      <c r="BK559" s="0" t="n">
        <v>0.1</v>
      </c>
      <c r="BL559" s="0" t="n">
        <f aca="false">AI559*BK559</f>
        <v>3283.1976744186</v>
      </c>
      <c r="BM559" s="45" t="n">
        <v>17.6498016718255</v>
      </c>
      <c r="BN559" s="45" t="n">
        <v>910.91550745518</v>
      </c>
      <c r="BO559" s="45" t="n">
        <v>5.31099102083891</v>
      </c>
      <c r="BP559" s="45" t="n">
        <v>537.6</v>
      </c>
      <c r="BQ559" s="45" t="n">
        <v>384000</v>
      </c>
      <c r="BR559" s="0" t="n">
        <f aca="false">AJ559*0.1</f>
        <v>1.0442E-009</v>
      </c>
      <c r="BS559" s="0" t="n">
        <f aca="false">((((BJ559/R559)^2)+((BM559/AD559)^2))^(1/2))*AK559</f>
        <v>5.10533531897953E-005</v>
      </c>
      <c r="BT559" s="0" t="n">
        <f aca="false">((((BJ559/R559)^2)+((BN559/AE559)^2))^(1/2))*AL559</f>
        <v>0.00256603216645113</v>
      </c>
      <c r="BU559" s="0" t="n">
        <f aca="false">((((BJ559/R559)^2)+((BO559/AF559)^2))^(1/2))*AM559</f>
        <v>1.49347999955192E-005</v>
      </c>
      <c r="BV559" s="0" t="n">
        <f aca="false">((((BJ559/R559)^2)+((BP559/AG559)^2))^(1/2))*AN559</f>
        <v>0.00155026226624564</v>
      </c>
      <c r="BW559" s="0" t="n">
        <f aca="false">((((BJ559/R559)^2)+((BQ559/AH559)^2))^(1/2))*AO559</f>
        <v>1.20106822555591</v>
      </c>
      <c r="BX559" s="46" t="n">
        <f aca="false">((((BL559/AI559)^2)+((BR559/AJ559)^2))^(1/2))*AP559</f>
        <v>3.63478871597163E-005</v>
      </c>
    </row>
    <row r="560" customFormat="false" ht="30" hidden="false" customHeight="true" outlineLevel="0" collapsed="false">
      <c r="A560" s="24" t="n">
        <v>4.58801007574388</v>
      </c>
      <c r="B560" s="24" t="n">
        <v>-74.1393033424735</v>
      </c>
      <c r="C560" s="47" t="n">
        <v>25</v>
      </c>
      <c r="D560" s="47" t="n">
        <v>23</v>
      </c>
      <c r="E560" s="47" t="n">
        <v>1795</v>
      </c>
      <c r="F560" s="27" t="s">
        <v>1522</v>
      </c>
      <c r="G560" s="28" t="s">
        <v>1523</v>
      </c>
      <c r="H560" s="27" t="s">
        <v>1524</v>
      </c>
      <c r="I560" s="28" t="s">
        <v>216</v>
      </c>
      <c r="J560" s="28" t="s">
        <v>1473</v>
      </c>
      <c r="K560" s="55"/>
      <c r="L560" s="55"/>
      <c r="M560" s="28" t="n">
        <v>2000</v>
      </c>
      <c r="N560" s="29" t="s">
        <v>67</v>
      </c>
      <c r="O560" s="29" t="s">
        <v>142</v>
      </c>
      <c r="P560" s="56" t="n">
        <v>0.00426891489573758</v>
      </c>
      <c r="Q560" s="31" t="n">
        <v>7213.1</v>
      </c>
      <c r="R560" s="31" t="n">
        <v>7337.32604249228</v>
      </c>
      <c r="S560" s="29" t="s">
        <v>69</v>
      </c>
      <c r="T560" s="29"/>
      <c r="U560" s="29"/>
      <c r="V560" s="48" t="n">
        <f aca="false">IF(S560="m3_año",R560,IF(OR(O560="CG1",O560="CG3",O560="HG2"),T560,R560))</f>
        <v>7337.32604249228</v>
      </c>
      <c r="W560" s="28" t="n">
        <v>365</v>
      </c>
      <c r="X560" s="32"/>
      <c r="Y560" s="28"/>
      <c r="Z560" s="28" t="n">
        <v>8760</v>
      </c>
      <c r="AA560" s="32" t="s">
        <v>1525</v>
      </c>
      <c r="AB560" s="32" t="s">
        <v>1526</v>
      </c>
      <c r="AC560" s="33" t="s">
        <v>72</v>
      </c>
      <c r="AD560" s="33" t="n">
        <f aca="false">VLOOKUP($O560,Parámetros!$B$4:$H$25,3,0)</f>
        <v>30.4</v>
      </c>
      <c r="AE560" s="33" t="n">
        <f aca="false">VLOOKUP($O560,Parámetros!$B$4:$H$25,4,0)</f>
        <v>1504</v>
      </c>
      <c r="AF560" s="33" t="n">
        <f aca="false">VLOOKUP($O560,Parámetros!$B$4:$H$25,5,0)</f>
        <v>9.6</v>
      </c>
      <c r="AG560" s="33" t="n">
        <f aca="false">VLOOKUP($O560,Parámetros!$B$4:$H$25,6,0)</f>
        <v>640</v>
      </c>
      <c r="AH560" s="33" t="n">
        <f aca="false">VLOOKUP($O560,Parámetros!$B$4:$H$25,7,0)</f>
        <v>1920000</v>
      </c>
      <c r="AI560" s="51" t="n">
        <v>7213.1</v>
      </c>
      <c r="AJ560" s="52" t="n">
        <v>8.8E-008</v>
      </c>
      <c r="AK560" s="34" t="n">
        <f aca="false">AD560*V560/1000000000</f>
        <v>0.000223054711691765</v>
      </c>
      <c r="AL560" s="34" t="n">
        <f aca="false">AE560*V560/1000000000</f>
        <v>0.0110353383679084</v>
      </c>
      <c r="AM560" s="34" t="n">
        <f aca="false">AF560*V560/1000000000</f>
        <v>7.04383300079259E-005</v>
      </c>
      <c r="AN560" s="34" t="n">
        <f aca="false">AG560*V560/1000000000</f>
        <v>0.00469588866719506</v>
      </c>
      <c r="AO560" s="34" t="n">
        <f aca="false">AH560*V560/1000000000</f>
        <v>14.0876660015852</v>
      </c>
      <c r="AP560" s="35" t="n">
        <f aca="false">AJ560*AI560*EXP(P560*4)</f>
        <v>0.00064568469173932</v>
      </c>
      <c r="AQ560" s="36" t="n">
        <f aca="false">AK560/W560</f>
        <v>6.11108799155521E-007</v>
      </c>
      <c r="AR560" s="37" t="n">
        <f aca="false">AL560/W560</f>
        <v>3.02338037476942E-005</v>
      </c>
      <c r="AS560" s="37" t="n">
        <f aca="false">AM560/W560</f>
        <v>1.92981726049112E-007</v>
      </c>
      <c r="AT560" s="37" t="n">
        <f aca="false">AN560/W560</f>
        <v>1.28654484032741E-005</v>
      </c>
      <c r="AU560" s="37" t="n">
        <f aca="false">AO560/W560</f>
        <v>0.0385963452098224</v>
      </c>
      <c r="AV560" s="49" t="n">
        <f aca="false">AP560/W560</f>
        <v>1.76899915545019E-006</v>
      </c>
      <c r="AW560" s="39" t="n">
        <f aca="false">AK560*1000000</f>
        <v>223.054711691765</v>
      </c>
      <c r="AX560" s="40" t="n">
        <f aca="false">AL560*1000000</f>
        <v>11035.3383679084</v>
      </c>
      <c r="AY560" s="40" t="n">
        <f aca="false">AM560*1000000</f>
        <v>70.4383300079259</v>
      </c>
      <c r="AZ560" s="40" t="n">
        <f aca="false">AN560*1000000</f>
        <v>4695.88866719506</v>
      </c>
      <c r="BA560" s="40" t="n">
        <f aca="false">AO560*1000000</f>
        <v>14087666.0015852</v>
      </c>
      <c r="BB560" s="41" t="n">
        <f aca="false">AP560*1000000</f>
        <v>645.68469173932</v>
      </c>
      <c r="BC560" s="39" t="n">
        <f aca="false">AQ560*1000000</f>
        <v>0.611108799155521</v>
      </c>
      <c r="BD560" s="40" t="n">
        <f aca="false">AR560*1000000</f>
        <v>30.2338037476942</v>
      </c>
      <c r="BE560" s="40" t="n">
        <f aca="false">AS560*1000000</f>
        <v>0.192981726049112</v>
      </c>
      <c r="BF560" s="40" t="n">
        <f aca="false">AT560*1000000</f>
        <v>12.8654484032741</v>
      </c>
      <c r="BG560" s="40" t="n">
        <f aca="false">AU560*1000000</f>
        <v>38596.3452098224</v>
      </c>
      <c r="BH560" s="41" t="n">
        <f aca="false">AV560*1000000</f>
        <v>1.76899915545019</v>
      </c>
      <c r="BI560" s="0" t="n">
        <v>0.1</v>
      </c>
      <c r="BJ560" s="0" t="n">
        <f aca="false">R560*BI560</f>
        <v>733.732604249228</v>
      </c>
      <c r="BK560" s="0" t="n">
        <v>0.1</v>
      </c>
      <c r="BL560" s="0" t="n">
        <f aca="false">AI560*BK560</f>
        <v>721.31</v>
      </c>
      <c r="BM560" s="45" t="n">
        <v>12.16</v>
      </c>
      <c r="BN560" s="45" t="n">
        <v>601.6</v>
      </c>
      <c r="BO560" s="45" t="n">
        <v>1.92</v>
      </c>
      <c r="BP560" s="45" t="n">
        <v>256</v>
      </c>
      <c r="BQ560" s="45" t="n">
        <v>384000</v>
      </c>
      <c r="BR560" s="0" t="n">
        <f aca="false">AJ560*0.1</f>
        <v>8.8E-009</v>
      </c>
      <c r="BS560" s="0" t="n">
        <f aca="false">((((BJ560/R560)^2)+((BM560/AD560)^2))^(1/2))*AK560</f>
        <v>9.19678136596843E-005</v>
      </c>
      <c r="BT560" s="0" t="n">
        <f aca="false">((((BJ560/R560)^2)+((BN560/AE560)^2))^(1/2))*AL560</f>
        <v>0.00454998657053175</v>
      </c>
      <c r="BU560" s="0" t="n">
        <f aca="false">((((BJ560/R560)^2)+((BO560/AF560)^2))^(1/2))*AM560</f>
        <v>1.57504894119286E-005</v>
      </c>
      <c r="BV560" s="0" t="n">
        <f aca="false">((((BJ560/R560)^2)+((BP560/AG560)^2))^(1/2))*AN560</f>
        <v>0.00193616449809862</v>
      </c>
      <c r="BW560" s="0" t="n">
        <f aca="false">((((BJ560/R560)^2)+((BQ560/AH560)^2))^(1/2))*AO560</f>
        <v>3.15009788238571</v>
      </c>
      <c r="BX560" s="46" t="n">
        <f aca="false">((((BL560/AI560)^2)+((BR560/AJ560)^2))^(1/2))*AP560</f>
        <v>9.13136048074438E-005</v>
      </c>
    </row>
    <row r="561" customFormat="false" ht="45" hidden="false" customHeight="true" outlineLevel="0" collapsed="false">
      <c r="A561" s="24" t="n">
        <v>4.59702777777778</v>
      </c>
      <c r="B561" s="24" t="n">
        <v>-74.1358055555556</v>
      </c>
      <c r="C561" s="47" t="n">
        <v>25</v>
      </c>
      <c r="D561" s="47" t="n">
        <v>24</v>
      </c>
      <c r="E561" s="47" t="n">
        <v>1808</v>
      </c>
      <c r="F561" s="27" t="s">
        <v>1527</v>
      </c>
      <c r="G561" s="28" t="s">
        <v>1528</v>
      </c>
      <c r="H561" s="27" t="s">
        <v>1529</v>
      </c>
      <c r="I561" s="28" t="s">
        <v>216</v>
      </c>
      <c r="J561" s="28" t="s">
        <v>76</v>
      </c>
      <c r="K561" s="55"/>
      <c r="L561" s="55"/>
      <c r="M561" s="28" t="n">
        <v>2005</v>
      </c>
      <c r="N561" s="29" t="s">
        <v>67</v>
      </c>
      <c r="O561" s="29" t="s">
        <v>145</v>
      </c>
      <c r="P561" s="30" t="n">
        <v>0.0119278052318739</v>
      </c>
      <c r="Q561" s="31" t="n">
        <v>16594.2</v>
      </c>
      <c r="R561" s="31" t="n">
        <v>17405.1207281591</v>
      </c>
      <c r="S561" s="29" t="s">
        <v>69</v>
      </c>
      <c r="T561" s="29"/>
      <c r="U561" s="29"/>
      <c r="V561" s="48" t="n">
        <f aca="false">IF(S561="m3_año",R561,IF(OR(O561="CG1",O561="CG3",O561="HG2"),T561,R561))</f>
        <v>17405.1207281591</v>
      </c>
      <c r="W561" s="28" t="n">
        <v>365</v>
      </c>
      <c r="X561" s="32"/>
      <c r="Y561" s="28"/>
      <c r="Z561" s="28" t="n">
        <v>8760</v>
      </c>
      <c r="AA561" s="32" t="s">
        <v>1530</v>
      </c>
      <c r="AB561" s="32" t="s">
        <v>1531</v>
      </c>
      <c r="AC561" s="33" t="s">
        <v>72</v>
      </c>
      <c r="AD561" s="33" t="n">
        <f aca="false">VLOOKUP($O561,Parámetros!$B$4:$H$25,3,0)</f>
        <v>196.356974196937</v>
      </c>
      <c r="AE561" s="33" t="n">
        <f aca="false">VLOOKUP($O561,Parámetros!$B$4:$H$25,4,0)</f>
        <v>1220.72799074218</v>
      </c>
      <c r="AF561" s="33" t="n">
        <f aca="false">VLOOKUP($O561,Parámetros!$B$4:$H$25,5,0)</f>
        <v>69.6558973259153</v>
      </c>
      <c r="AG561" s="33" t="n">
        <f aca="false">VLOOKUP($O561,Parámetros!$B$4:$H$25,6,0)</f>
        <v>640</v>
      </c>
      <c r="AH561" s="33" t="n">
        <f aca="false">VLOOKUP($O561,Parámetros!$B$4:$H$25,7,0)</f>
        <v>1920000</v>
      </c>
      <c r="AI561" s="2" t="n">
        <v>8608.38414634146</v>
      </c>
      <c r="AJ561" s="2" t="n">
        <v>1.0442E-008</v>
      </c>
      <c r="AK561" s="34" t="n">
        <f aca="false">AD561*V561/1000000000</f>
        <v>0.00341761684171371</v>
      </c>
      <c r="AL561" s="34" t="n">
        <f aca="false">AE561*V561/1000000000</f>
        <v>0.0212469180551107</v>
      </c>
      <c r="AM561" s="34" t="n">
        <f aca="false">AF561*V561/1000000000</f>
        <v>0.00121236930238581</v>
      </c>
      <c r="AN561" s="34" t="n">
        <f aca="false">AG561*V561/1000000000</f>
        <v>0.0111392772660218</v>
      </c>
      <c r="AO561" s="34" t="n">
        <f aca="false">AH561*V561/1000000000</f>
        <v>33.4178317980655</v>
      </c>
      <c r="AP561" s="35" t="n">
        <f aca="false">AJ561*AI561*EXP(P561*4)</f>
        <v>9.42814054365594E-005</v>
      </c>
      <c r="AQ561" s="36" t="n">
        <f aca="false">AK561/W561</f>
        <v>9.36333381291427E-006</v>
      </c>
      <c r="AR561" s="37" t="n">
        <f aca="false">AL561/W561</f>
        <v>5.82107343975636E-005</v>
      </c>
      <c r="AS561" s="37" t="n">
        <f aca="false">AM561/W561</f>
        <v>3.32155973256386E-006</v>
      </c>
      <c r="AT561" s="37" t="n">
        <f aca="false">AN561/W561</f>
        <v>3.05185678521146E-005</v>
      </c>
      <c r="AU561" s="37" t="n">
        <f aca="false">AO561/W561</f>
        <v>0.0915557035563438</v>
      </c>
      <c r="AV561" s="49" t="n">
        <f aca="false">AP561/W561</f>
        <v>2.58305220374135E-007</v>
      </c>
      <c r="AW561" s="39" t="n">
        <f aca="false">AK561*1000000</f>
        <v>3417.61684171371</v>
      </c>
      <c r="AX561" s="40" t="n">
        <f aca="false">AL561*1000000</f>
        <v>21246.9180551107</v>
      </c>
      <c r="AY561" s="40" t="n">
        <f aca="false">AM561*1000000</f>
        <v>1212.36930238581</v>
      </c>
      <c r="AZ561" s="40" t="n">
        <f aca="false">AN561*1000000</f>
        <v>11139.2772660218</v>
      </c>
      <c r="BA561" s="40" t="n">
        <f aca="false">AO561*1000000</f>
        <v>33417831.7980655</v>
      </c>
      <c r="BB561" s="41" t="n">
        <f aca="false">AP561*1000000</f>
        <v>94.2814054365595</v>
      </c>
      <c r="BC561" s="39" t="n">
        <f aca="false">AQ561*1000000</f>
        <v>9.36333381291427</v>
      </c>
      <c r="BD561" s="40" t="n">
        <f aca="false">AR561*1000000</f>
        <v>58.2107343975636</v>
      </c>
      <c r="BE561" s="40" t="n">
        <f aca="false">AS561*1000000</f>
        <v>3.32155973256386</v>
      </c>
      <c r="BF561" s="40" t="n">
        <f aca="false">AT561*1000000</f>
        <v>30.5185678521146</v>
      </c>
      <c r="BG561" s="40" t="n">
        <f aca="false">AU561*1000000</f>
        <v>91555.7035563438</v>
      </c>
      <c r="BH561" s="41" t="n">
        <f aca="false">AV561*1000000</f>
        <v>0.258305220374135</v>
      </c>
      <c r="BI561" s="0" t="n">
        <v>0.1</v>
      </c>
      <c r="BJ561" s="0" t="n">
        <f aca="false">R561*BI561</f>
        <v>1740.51207281591</v>
      </c>
      <c r="BK561" s="0" t="n">
        <v>0.1</v>
      </c>
      <c r="BL561" s="0" t="n">
        <f aca="false">AI561*BK561</f>
        <v>860.838414634146</v>
      </c>
      <c r="BM561" s="45" t="n">
        <v>187.562005220738</v>
      </c>
      <c r="BN561" s="45" t="n">
        <v>1012.03746873145</v>
      </c>
      <c r="BO561" s="45" t="n">
        <v>69.5558973259153</v>
      </c>
      <c r="BP561" s="45" t="n">
        <v>256</v>
      </c>
      <c r="BQ561" s="45" t="n">
        <v>384000</v>
      </c>
      <c r="BR561" s="0" t="n">
        <f aca="false">AJ561*0.1</f>
        <v>1.0442E-009</v>
      </c>
      <c r="BS561" s="0" t="n">
        <f aca="false">((((BJ561/R561)^2)+((BM561/AD561)^2))^(1/2))*AK561</f>
        <v>0.00328237995714297</v>
      </c>
      <c r="BT561" s="0" t="n">
        <f aca="false">((((BJ561/R561)^2)+((BN561/AE561)^2))^(1/2))*AL561</f>
        <v>0.017742312635646</v>
      </c>
      <c r="BU561" s="0" t="n">
        <f aca="false">((((BJ561/R561)^2)+((BO561/AF561)^2))^(1/2))*AM561</f>
        <v>0.00121668420766786</v>
      </c>
      <c r="BV561" s="0" t="n">
        <f aca="false">((((BJ561/R561)^2)+((BP561/AG561)^2))^(1/2))*AN561</f>
        <v>0.00459284167608495</v>
      </c>
      <c r="BW561" s="0" t="n">
        <f aca="false">((((BJ561/R561)^2)+((BQ561/AH561)^2))^(1/2))*AO561</f>
        <v>7.47245435611284</v>
      </c>
      <c r="BX561" s="46" t="n">
        <f aca="false">((((BL561/AI561)^2)+((BR561/AJ561)^2))^(1/2))*AP561</f>
        <v>1.33334042247979E-005</v>
      </c>
    </row>
    <row r="562" customFormat="false" ht="28" hidden="false" customHeight="false" outlineLevel="0" collapsed="false">
      <c r="A562" s="24" t="n">
        <v>4.5994970444141</v>
      </c>
      <c r="B562" s="24" t="n">
        <v>-74.144951525288</v>
      </c>
      <c r="C562" s="47" t="n">
        <v>24</v>
      </c>
      <c r="D562" s="47" t="n">
        <v>24</v>
      </c>
      <c r="E562" s="47" t="n">
        <v>1807</v>
      </c>
      <c r="F562" s="27" t="s">
        <v>1532</v>
      </c>
      <c r="G562" s="28" t="s">
        <v>1533</v>
      </c>
      <c r="H562" s="27" t="s">
        <v>1534</v>
      </c>
      <c r="I562" s="28" t="s">
        <v>216</v>
      </c>
      <c r="J562" s="28" t="s">
        <v>65</v>
      </c>
      <c r="K562" s="28" t="n">
        <v>10</v>
      </c>
      <c r="L562" s="28"/>
      <c r="M562" s="28" t="n">
        <v>2000</v>
      </c>
      <c r="N562" s="29" t="s">
        <v>124</v>
      </c>
      <c r="O562" s="29" t="s">
        <v>125</v>
      </c>
      <c r="P562" s="56" t="n">
        <v>0.00426891489573758</v>
      </c>
      <c r="Q562" s="31" t="n">
        <v>22.7126471590264</v>
      </c>
      <c r="R562" s="31" t="n">
        <v>23.1038107739894</v>
      </c>
      <c r="S562" s="4" t="s">
        <v>69</v>
      </c>
      <c r="T562" s="4"/>
      <c r="U562" s="4"/>
      <c r="V562" s="48" t="n">
        <f aca="false">IF(S562="m3_año",R562,IF(OR(O562="CG1",O562="CG3",O562="HG2"),T562,R562))</f>
        <v>23.1038107739894</v>
      </c>
      <c r="W562" s="28" t="n">
        <v>365</v>
      </c>
      <c r="X562" s="32" t="s">
        <v>98</v>
      </c>
      <c r="Y562" s="28"/>
      <c r="Z562" s="28" t="n">
        <v>2920</v>
      </c>
      <c r="AA562" s="32" t="s">
        <v>1535</v>
      </c>
      <c r="AB562" s="32" t="s">
        <v>1536</v>
      </c>
      <c r="AC562" s="33" t="s">
        <v>72</v>
      </c>
      <c r="AD562" s="33" t="n">
        <f aca="false">VLOOKUP($O562,Parámetros!$B$4:$H$25,3,0)</f>
        <v>840000</v>
      </c>
      <c r="AE562" s="33" t="n">
        <f aca="false">VLOOKUP($O562,Parámetros!$B$4:$H$25,4,0)</f>
        <v>2400000</v>
      </c>
      <c r="AF562" s="33" t="n">
        <f aca="false">VLOOKUP($O562,Parámetros!$B$4:$H$25,5,0)</f>
        <v>1800000</v>
      </c>
      <c r="AG562" s="33" t="n">
        <f aca="false">VLOOKUP($O562,Parámetros!$B$4:$H$25,6,0)</f>
        <v>600000</v>
      </c>
      <c r="AH562" s="33" t="n">
        <f aca="false">VLOOKUP($O562,Parámetros!$B$4:$H$25,7,0)</f>
        <v>2676000000</v>
      </c>
      <c r="AI562" s="2" t="n">
        <v>1159.09146341463</v>
      </c>
      <c r="AJ562" s="2" t="n">
        <v>0.000142</v>
      </c>
      <c r="AK562" s="34" t="n">
        <f aca="false">AD562*V562/1000000000</f>
        <v>0.0194072010501511</v>
      </c>
      <c r="AL562" s="34" t="n">
        <f aca="false">AE562*V562/1000000000</f>
        <v>0.0554491458575746</v>
      </c>
      <c r="AM562" s="34" t="n">
        <f aca="false">AF562*V562/1000000000</f>
        <v>0.0415868593931809</v>
      </c>
      <c r="AN562" s="34" t="n">
        <f aca="false">AG562*V562/1000000000</f>
        <v>0.0138622864643936</v>
      </c>
      <c r="AO562" s="34" t="n">
        <f aca="false">AH562*V562/1000000000</f>
        <v>61.8257976311956</v>
      </c>
      <c r="AP562" s="35" t="n">
        <f aca="false">AJ562*AI562*EXP(P562*4)</f>
        <v>0.167425620216031</v>
      </c>
      <c r="AQ562" s="36" t="n">
        <f aca="false">AK562/W562</f>
        <v>5.31704138360304E-005</v>
      </c>
      <c r="AR562" s="37" t="n">
        <f aca="false">AL562/W562</f>
        <v>0.000151915468102944</v>
      </c>
      <c r="AS562" s="37" t="n">
        <f aca="false">AM562/W562</f>
        <v>0.000113936601077208</v>
      </c>
      <c r="AT562" s="37" t="n">
        <f aca="false">AN562/W562</f>
        <v>3.7978867025736E-005</v>
      </c>
      <c r="AU562" s="37" t="n">
        <f aca="false">AO562/W562</f>
        <v>0.169385746934783</v>
      </c>
      <c r="AV562" s="49" t="n">
        <f aca="false">AP562/W562</f>
        <v>0.00045870032935899</v>
      </c>
      <c r="AW562" s="39" t="n">
        <f aca="false">AK562*1000000</f>
        <v>19407.2010501511</v>
      </c>
      <c r="AX562" s="40" t="n">
        <f aca="false">AL562*1000000</f>
        <v>55449.1458575746</v>
      </c>
      <c r="AY562" s="40" t="n">
        <f aca="false">AM562*1000000</f>
        <v>41586.8593931809</v>
      </c>
      <c r="AZ562" s="40" t="n">
        <f aca="false">AN562*1000000</f>
        <v>13862.2864643936</v>
      </c>
      <c r="BA562" s="40" t="n">
        <f aca="false">AO562*1000000</f>
        <v>61825797.6311956</v>
      </c>
      <c r="BB562" s="41" t="n">
        <f aca="false">AP562*1000000</f>
        <v>167425.620216031</v>
      </c>
      <c r="BC562" s="39" t="n">
        <f aca="false">AQ562*1000000</f>
        <v>53.1704138360304</v>
      </c>
      <c r="BD562" s="40" t="n">
        <f aca="false">AR562*1000000</f>
        <v>151.915468102944</v>
      </c>
      <c r="BE562" s="40" t="n">
        <f aca="false">AS562*1000000</f>
        <v>113.936601077208</v>
      </c>
      <c r="BF562" s="40" t="n">
        <f aca="false">AT562*1000000</f>
        <v>37.978867025736</v>
      </c>
      <c r="BG562" s="40" t="n">
        <f aca="false">AU562*1000000</f>
        <v>169385.746934783</v>
      </c>
      <c r="BH562" s="41" t="n">
        <f aca="false">AV562*1000000</f>
        <v>458.70032935899</v>
      </c>
      <c r="BI562" s="0" t="n">
        <v>0.1</v>
      </c>
      <c r="BJ562" s="0" t="n">
        <f aca="false">R562*BI562</f>
        <v>2.31038107739894</v>
      </c>
      <c r="BK562" s="0" t="n">
        <v>0.1</v>
      </c>
      <c r="BL562" s="0" t="n">
        <f aca="false">AI562*BK562</f>
        <v>115.909146341463</v>
      </c>
      <c r="BM562" s="45" t="n">
        <v>336000</v>
      </c>
      <c r="BN562" s="45" t="n">
        <v>480000</v>
      </c>
      <c r="BO562" s="45" t="n">
        <v>360000</v>
      </c>
      <c r="BP562" s="45" t="n">
        <v>120000</v>
      </c>
      <c r="BQ562" s="45" t="n">
        <v>1070400000</v>
      </c>
      <c r="BR562" s="0" t="n">
        <f aca="false">AJ562*0.1</f>
        <v>1.42E-005</v>
      </c>
      <c r="BS562" s="0" t="n">
        <f aca="false">((((BJ562/R562)^2)+((BM562/AD562)^2))^(1/2))*AK562</f>
        <v>0.0080017939827371</v>
      </c>
      <c r="BT562" s="0" t="n">
        <f aca="false">((((BJ562/R562)^2)+((BN562/AE562)^2))^(1/2))*AL562</f>
        <v>0.0123988059431838</v>
      </c>
      <c r="BU562" s="0" t="n">
        <f aca="false">((((BJ562/R562)^2)+((BO562/AF562)^2))^(1/2))*AM562</f>
        <v>0.00929910445738782</v>
      </c>
      <c r="BV562" s="0" t="n">
        <f aca="false">((((BJ562/R562)^2)+((BP562/AG562)^2))^(1/2))*AN562</f>
        <v>0.00309970148579594</v>
      </c>
      <c r="BW562" s="0" t="n">
        <f aca="false">((((BJ562/R562)^2)+((BQ562/AH562)^2))^(1/2))*AO562</f>
        <v>25.4914294021482</v>
      </c>
      <c r="BX562" s="46" t="n">
        <f aca="false">((((BL562/AI562)^2)+((BR562/AJ562)^2))^(1/2))*AP562</f>
        <v>0.0236775582798239</v>
      </c>
    </row>
    <row r="563" customFormat="false" ht="15" hidden="false" customHeight="true" outlineLevel="0" collapsed="false">
      <c r="A563" s="24" t="n">
        <v>4.59284234075109</v>
      </c>
      <c r="B563" s="24" t="n">
        <v>-74.1093120405064</v>
      </c>
      <c r="C563" s="47" t="n">
        <v>28</v>
      </c>
      <c r="D563" s="47" t="n">
        <v>23</v>
      </c>
      <c r="E563" s="47" t="n">
        <v>1798</v>
      </c>
      <c r="F563" s="27" t="s">
        <v>1537</v>
      </c>
      <c r="G563" s="28" t="s">
        <v>1538</v>
      </c>
      <c r="H563" s="27" t="s">
        <v>1539</v>
      </c>
      <c r="I563" s="28" t="s">
        <v>1540</v>
      </c>
      <c r="J563" s="28" t="s">
        <v>65</v>
      </c>
      <c r="K563" s="28" t="n">
        <v>15</v>
      </c>
      <c r="L563" s="28"/>
      <c r="M563" s="28" t="n">
        <v>2000</v>
      </c>
      <c r="N563" s="29" t="s">
        <v>67</v>
      </c>
      <c r="O563" s="29" t="s">
        <v>68</v>
      </c>
      <c r="P563" s="56" t="n">
        <v>0.00426891489573758</v>
      </c>
      <c r="Q563" s="31" t="n">
        <v>18375</v>
      </c>
      <c r="R563" s="31" t="n">
        <v>18691.4594322546</v>
      </c>
      <c r="S563" s="29" t="s">
        <v>69</v>
      </c>
      <c r="T563" s="29"/>
      <c r="U563" s="29"/>
      <c r="V563" s="48" t="n">
        <f aca="false">IF(S563="m3_año",R563,IF(OR(O563="CG1",O563="CG3",O563="HG2"),T563,R563))</f>
        <v>18691.4594322546</v>
      </c>
      <c r="W563" s="28" t="n">
        <v>365</v>
      </c>
      <c r="X563" s="32"/>
      <c r="Y563" s="28"/>
      <c r="Z563" s="28" t="n">
        <v>8760</v>
      </c>
      <c r="AA563" s="32" t="s">
        <v>1541</v>
      </c>
      <c r="AB563" s="32" t="s">
        <v>531</v>
      </c>
      <c r="AC563" s="33" t="s">
        <v>72</v>
      </c>
      <c r="AD563" s="33" t="n">
        <f aca="false">VLOOKUP($O563,Parámetros!$B$4:$H$25,3,0)</f>
        <v>46.3856216091623</v>
      </c>
      <c r="AE563" s="33" t="n">
        <f aca="false">VLOOKUP($O563,Parámetros!$B$4:$H$25,4,0)</f>
        <v>1074.85364414012</v>
      </c>
      <c r="AF563" s="33" t="n">
        <f aca="false">VLOOKUP($O563,Parámetros!$B$4:$H$25,5,0)</f>
        <v>5.41099102083891</v>
      </c>
      <c r="AG563" s="33" t="n">
        <f aca="false">VLOOKUP($O563,Parámetros!$B$4:$H$25,6,0)</f>
        <v>1344</v>
      </c>
      <c r="AH563" s="33" t="n">
        <f aca="false">VLOOKUP($O563,Parámetros!$B$4:$H$25,7,0)</f>
        <v>1920000</v>
      </c>
      <c r="AI563" s="51" t="n">
        <f aca="false">Q563</f>
        <v>18375</v>
      </c>
      <c r="AJ563" s="52" t="n">
        <v>8.8E-008</v>
      </c>
      <c r="AK563" s="34" t="n">
        <f aca="false">AD563*V563/1000000000</f>
        <v>0.000867014964547569</v>
      </c>
      <c r="AL563" s="34" t="n">
        <f aca="false">AE563*V563/1000000000</f>
        <v>0.0200905832850561</v>
      </c>
      <c r="AM563" s="34" t="n">
        <f aca="false">AF563*V563/1000000000</f>
        <v>0.000101139319154304</v>
      </c>
      <c r="AN563" s="34" t="n">
        <f aca="false">AG563*V563/1000000000</f>
        <v>0.0251213214769502</v>
      </c>
      <c r="AO563" s="34" t="n">
        <f aca="false">AH563*V563/1000000000</f>
        <v>35.8876021099288</v>
      </c>
      <c r="AP563" s="35" t="n">
        <f aca="false">AJ563*AI563*EXP(P563*4)</f>
        <v>0.0016448484300384</v>
      </c>
      <c r="AQ563" s="36" t="n">
        <f aca="false">AK563/W563</f>
        <v>2.37538346451389E-006</v>
      </c>
      <c r="AR563" s="37" t="n">
        <f aca="false">AL563/W563</f>
        <v>5.50426939316605E-005</v>
      </c>
      <c r="AS563" s="37" t="n">
        <f aca="false">AM563/W563</f>
        <v>2.77094025080286E-007</v>
      </c>
      <c r="AT563" s="37" t="n">
        <f aca="false">AN563/W563</f>
        <v>6.88255382930142E-005</v>
      </c>
      <c r="AU563" s="37" t="n">
        <f aca="false">AO563/W563</f>
        <v>0.0983221975614489</v>
      </c>
      <c r="AV563" s="49" t="n">
        <f aca="false">AP563/W563</f>
        <v>4.50643405489974E-006</v>
      </c>
      <c r="AW563" s="39" t="n">
        <f aca="false">AK563*1000000</f>
        <v>867.014964547569</v>
      </c>
      <c r="AX563" s="40" t="n">
        <f aca="false">AL563*1000000</f>
        <v>20090.5832850561</v>
      </c>
      <c r="AY563" s="40" t="n">
        <f aca="false">AM563*1000000</f>
        <v>101.139319154304</v>
      </c>
      <c r="AZ563" s="40" t="n">
        <f aca="false">AN563*1000000</f>
        <v>25121.3214769502</v>
      </c>
      <c r="BA563" s="40" t="n">
        <f aca="false">AO563*1000000</f>
        <v>35887602.1099288</v>
      </c>
      <c r="BB563" s="41" t="n">
        <f aca="false">AP563*1000000</f>
        <v>1644.8484300384</v>
      </c>
      <c r="BC563" s="39" t="n">
        <f aca="false">AQ563*1000000</f>
        <v>2.37538346451389</v>
      </c>
      <c r="BD563" s="40" t="n">
        <f aca="false">AR563*1000000</f>
        <v>55.0426939316605</v>
      </c>
      <c r="BE563" s="40" t="n">
        <f aca="false">AS563*1000000</f>
        <v>0.277094025080286</v>
      </c>
      <c r="BF563" s="40" t="n">
        <f aca="false">AT563*1000000</f>
        <v>68.8255382930142</v>
      </c>
      <c r="BG563" s="40" t="n">
        <f aca="false">AU563*1000000</f>
        <v>98322.1975614489</v>
      </c>
      <c r="BH563" s="41" t="n">
        <f aca="false">AV563*1000000</f>
        <v>4.50643405489974</v>
      </c>
      <c r="BI563" s="0" t="n">
        <v>0.1</v>
      </c>
      <c r="BJ563" s="0" t="n">
        <f aca="false">R563*BI563</f>
        <v>1869.14594322546</v>
      </c>
      <c r="BK563" s="0" t="n">
        <v>0.1</v>
      </c>
      <c r="BL563" s="0" t="n">
        <f aca="false">AI563*BK563</f>
        <v>1837.5</v>
      </c>
      <c r="BM563" s="45" t="n">
        <v>17.6498016718255</v>
      </c>
      <c r="BN563" s="45" t="n">
        <v>910.91550745518</v>
      </c>
      <c r="BO563" s="45" t="n">
        <v>5.31099102083891</v>
      </c>
      <c r="BP563" s="45" t="n">
        <v>537.6</v>
      </c>
      <c r="BQ563" s="45" t="n">
        <v>384000</v>
      </c>
      <c r="BR563" s="0" t="n">
        <f aca="false">AJ563*0.1</f>
        <v>8.8E-009</v>
      </c>
      <c r="BS563" s="0" t="n">
        <f aca="false">((((BJ563/R563)^2)+((BM563/AD563)^2))^(1/2))*AK563</f>
        <v>0.000341103391445097</v>
      </c>
      <c r="BT563" s="0" t="n">
        <f aca="false">((((BJ563/R563)^2)+((BN563/AE563)^2))^(1/2))*AL563</f>
        <v>0.0171444620156438</v>
      </c>
      <c r="BU563" s="0" t="n">
        <f aca="false">((((BJ563/R563)^2)+((BO563/AF563)^2))^(1/2))*AM563</f>
        <v>9.97840613933286E-005</v>
      </c>
      <c r="BV563" s="0" t="n">
        <f aca="false">((((BJ563/R563)^2)+((BP563/AG563)^2))^(1/2))*AN563</f>
        <v>0.0103577861904563</v>
      </c>
      <c r="BW563" s="0" t="n">
        <f aca="false">((((BJ563/R563)^2)+((BQ563/AH563)^2))^(1/2))*AO563</f>
        <v>8.02471178672658</v>
      </c>
      <c r="BX563" s="46" t="n">
        <f aca="false">((((BL563/AI563)^2)+((BR563/AJ563)^2))^(1/2))*AP563</f>
        <v>0.00023261669578084</v>
      </c>
    </row>
    <row r="564" customFormat="false" ht="30" hidden="false" customHeight="true" outlineLevel="0" collapsed="false">
      <c r="A564" s="24" t="n">
        <v>4.59284234075109</v>
      </c>
      <c r="B564" s="24" t="n">
        <v>-74.1093120405064</v>
      </c>
      <c r="C564" s="47" t="n">
        <v>28</v>
      </c>
      <c r="D564" s="47" t="n">
        <v>23</v>
      </c>
      <c r="E564" s="47" t="n">
        <v>1798</v>
      </c>
      <c r="F564" s="27" t="s">
        <v>1537</v>
      </c>
      <c r="G564" s="28" t="s">
        <v>1538</v>
      </c>
      <c r="H564" s="27" t="s">
        <v>1539</v>
      </c>
      <c r="I564" s="28" t="s">
        <v>1540</v>
      </c>
      <c r="J564" s="28" t="s">
        <v>76</v>
      </c>
      <c r="K564" s="28" t="n">
        <v>293.04</v>
      </c>
      <c r="L564" s="28"/>
      <c r="M564" s="28" t="n">
        <v>2003</v>
      </c>
      <c r="N564" s="29" t="s">
        <v>67</v>
      </c>
      <c r="O564" s="29" t="s">
        <v>145</v>
      </c>
      <c r="P564" s="56" t="n">
        <v>0.00426891489573758</v>
      </c>
      <c r="Q564" s="31" t="n">
        <v>32001.0833333333</v>
      </c>
      <c r="R564" s="31" t="n">
        <v>32552.2150156842</v>
      </c>
      <c r="S564" s="29" t="s">
        <v>69</v>
      </c>
      <c r="T564" s="29"/>
      <c r="U564" s="29"/>
      <c r="V564" s="48" t="n">
        <f aca="false">IF(S564="m3_año",R564,IF(OR(O564="CG1",O564="CG3",O564="HG2"),T564,R564))</f>
        <v>32552.2150156842</v>
      </c>
      <c r="W564" s="28" t="n">
        <v>365</v>
      </c>
      <c r="X564" s="32"/>
      <c r="Y564" s="28"/>
      <c r="Z564" s="28" t="n">
        <v>8760</v>
      </c>
      <c r="AA564" s="32" t="s">
        <v>1542</v>
      </c>
      <c r="AB564" s="32" t="s">
        <v>531</v>
      </c>
      <c r="AC564" s="33" t="s">
        <v>72</v>
      </c>
      <c r="AD564" s="33" t="n">
        <f aca="false">VLOOKUP($O564,Parámetros!$B$4:$H$25,3,0)</f>
        <v>196.356974196937</v>
      </c>
      <c r="AE564" s="33" t="n">
        <f aca="false">VLOOKUP($O564,Parámetros!$B$4:$H$25,4,0)</f>
        <v>1220.72799074218</v>
      </c>
      <c r="AF564" s="33" t="n">
        <f aca="false">VLOOKUP($O564,Parámetros!$B$4:$H$25,5,0)</f>
        <v>69.6558973259153</v>
      </c>
      <c r="AG564" s="33" t="n">
        <f aca="false">VLOOKUP($O564,Parámetros!$B$4:$H$25,6,0)</f>
        <v>640</v>
      </c>
      <c r="AH564" s="33" t="n">
        <f aca="false">VLOOKUP($O564,Parámetros!$B$4:$H$25,7,0)</f>
        <v>1920000</v>
      </c>
      <c r="AI564" s="2" t="n">
        <v>2.98030327868852</v>
      </c>
      <c r="AJ564" s="2" t="n">
        <v>1.362E-005</v>
      </c>
      <c r="AK564" s="34" t="n">
        <f aca="false">AD564*V564/1000000000</f>
        <v>0.00639185444388785</v>
      </c>
      <c r="AL564" s="34" t="n">
        <f aca="false">AE564*V564/1000000000</f>
        <v>0.0397374000303036</v>
      </c>
      <c r="AM564" s="34" t="n">
        <f aca="false">AF564*V564/1000000000</f>
        <v>0.00226745374686362</v>
      </c>
      <c r="AN564" s="34" t="n">
        <f aca="false">AG564*V564/1000000000</f>
        <v>0.0208334176100379</v>
      </c>
      <c r="AO564" s="34" t="n">
        <f aca="false">AH564*V564/1000000000</f>
        <v>62.5002528301137</v>
      </c>
      <c r="AP564" s="35" t="n">
        <f aca="false">AJ564*AI564*EXP(P564*4)</f>
        <v>4.12908128890735E-005</v>
      </c>
      <c r="AQ564" s="36" t="n">
        <f aca="false">AK564/W564</f>
        <v>1.75119299832544E-005</v>
      </c>
      <c r="AR564" s="37" t="n">
        <f aca="false">AL564/W564</f>
        <v>0.000108869589124119</v>
      </c>
      <c r="AS564" s="37" t="n">
        <f aca="false">AM564/W564</f>
        <v>6.21220204620169E-006</v>
      </c>
      <c r="AT564" s="37" t="n">
        <f aca="false">AN564/W564</f>
        <v>5.70778564658572E-005</v>
      </c>
      <c r="AU564" s="37" t="n">
        <f aca="false">AO564/W564</f>
        <v>0.171233569397572</v>
      </c>
      <c r="AV564" s="49" t="n">
        <f aca="false">AP564/W564</f>
        <v>1.13125514764585E-007</v>
      </c>
      <c r="AW564" s="39" t="n">
        <f aca="false">AK564*1000000</f>
        <v>6391.85444388785</v>
      </c>
      <c r="AX564" s="40" t="n">
        <f aca="false">AL564*1000000</f>
        <v>39737.4000303036</v>
      </c>
      <c r="AY564" s="40" t="n">
        <f aca="false">AM564*1000000</f>
        <v>2267.45374686362</v>
      </c>
      <c r="AZ564" s="40" t="n">
        <f aca="false">AN564*1000000</f>
        <v>20833.4176100379</v>
      </c>
      <c r="BA564" s="40" t="n">
        <f aca="false">AO564*1000000</f>
        <v>62500252.8301137</v>
      </c>
      <c r="BB564" s="41" t="n">
        <f aca="false">AP564*1000000</f>
        <v>41.2908128890735</v>
      </c>
      <c r="BC564" s="39" t="n">
        <f aca="false">AQ564*1000000</f>
        <v>17.5119299832544</v>
      </c>
      <c r="BD564" s="40" t="n">
        <f aca="false">AR564*1000000</f>
        <v>108.869589124119</v>
      </c>
      <c r="BE564" s="40" t="n">
        <f aca="false">AS564*1000000</f>
        <v>6.21220204620169</v>
      </c>
      <c r="BF564" s="40" t="n">
        <f aca="false">AT564*1000000</f>
        <v>57.0778564658572</v>
      </c>
      <c r="BG564" s="40" t="n">
        <f aca="false">AU564*1000000</f>
        <v>171233.569397572</v>
      </c>
      <c r="BH564" s="41" t="n">
        <f aca="false">AV564*1000000</f>
        <v>0.113125514764585</v>
      </c>
      <c r="BI564" s="0" t="n">
        <v>0.1</v>
      </c>
      <c r="BJ564" s="0" t="n">
        <f aca="false">R564*BI564</f>
        <v>3255.22150156842</v>
      </c>
      <c r="BK564" s="0" t="n">
        <v>0.1</v>
      </c>
      <c r="BL564" s="0" t="n">
        <f aca="false">AI564*BK564</f>
        <v>0.298030327868852</v>
      </c>
      <c r="BM564" s="45" t="n">
        <v>187.562005220738</v>
      </c>
      <c r="BN564" s="45" t="n">
        <v>1012.03746873145</v>
      </c>
      <c r="BO564" s="45" t="n">
        <v>69.5558973259153</v>
      </c>
      <c r="BP564" s="45" t="n">
        <v>256</v>
      </c>
      <c r="BQ564" s="45" t="n">
        <v>384000</v>
      </c>
      <c r="BR564" s="0" t="n">
        <f aca="false">AJ564*0.1</f>
        <v>1.362E-006</v>
      </c>
      <c r="BS564" s="0" t="n">
        <f aca="false">((((BJ564/R564)^2)+((BM564/AD564)^2))^(1/2))*AK564</f>
        <v>0.00613892542297759</v>
      </c>
      <c r="BT564" s="0" t="n">
        <f aca="false">((((BJ564/R564)^2)+((BN564/AE564)^2))^(1/2))*AL564</f>
        <v>0.0331828537596203</v>
      </c>
      <c r="BU564" s="0" t="n">
        <f aca="false">((((BJ564/R564)^2)+((BO564/AF564)^2))^(1/2))*AM564</f>
        <v>0.002275523769859</v>
      </c>
      <c r="BV564" s="0" t="n">
        <f aca="false">((((BJ564/R564)^2)+((BP564/AG564)^2))^(1/2))*AN564</f>
        <v>0.00858983813487893</v>
      </c>
      <c r="BW564" s="0" t="n">
        <f aca="false">((((BJ564/R564)^2)+((BQ564/AH564)^2))^(1/2))*AO564</f>
        <v>13.9754813939058</v>
      </c>
      <c r="BX564" s="46" t="n">
        <f aca="false">((((BL564/AI564)^2)+((BR564/AJ564)^2))^(1/2))*AP564</f>
        <v>5.83940275891375E-006</v>
      </c>
    </row>
    <row r="565" customFormat="false" ht="30" hidden="false" customHeight="true" outlineLevel="0" collapsed="false">
      <c r="A565" s="24" t="n">
        <v>4.59284234075109</v>
      </c>
      <c r="B565" s="24" t="n">
        <v>-74.1093120405064</v>
      </c>
      <c r="C565" s="47" t="n">
        <v>28</v>
      </c>
      <c r="D565" s="47" t="n">
        <v>23</v>
      </c>
      <c r="E565" s="47" t="n">
        <v>1798</v>
      </c>
      <c r="F565" s="27" t="s">
        <v>1537</v>
      </c>
      <c r="G565" s="28" t="s">
        <v>1538</v>
      </c>
      <c r="H565" s="27" t="s">
        <v>1539</v>
      </c>
      <c r="I565" s="28" t="s">
        <v>1540</v>
      </c>
      <c r="J565" s="28" t="s">
        <v>76</v>
      </c>
      <c r="K565" s="28" t="n">
        <v>131.87</v>
      </c>
      <c r="L565" s="28"/>
      <c r="M565" s="28" t="n">
        <v>2000</v>
      </c>
      <c r="N565" s="29" t="s">
        <v>67</v>
      </c>
      <c r="O565" s="29" t="s">
        <v>145</v>
      </c>
      <c r="P565" s="50" t="n">
        <v>0.0119278052318739</v>
      </c>
      <c r="Q565" s="31" t="n">
        <v>16000.5416666667</v>
      </c>
      <c r="R565" s="31" t="n">
        <v>16782.4516652971</v>
      </c>
      <c r="S565" s="29" t="s">
        <v>69</v>
      </c>
      <c r="T565" s="29"/>
      <c r="U565" s="29"/>
      <c r="V565" s="48" t="n">
        <f aca="false">IF(S565="m3_año",R565,IF(OR(O565="CG1",O565="CG3",O565="HG2"),T565,R565))</f>
        <v>16782.4516652971</v>
      </c>
      <c r="W565" s="28" t="n">
        <v>365</v>
      </c>
      <c r="X565" s="32"/>
      <c r="Y565" s="28"/>
      <c r="Z565" s="28" t="n">
        <v>8760</v>
      </c>
      <c r="AA565" s="32" t="s">
        <v>1542</v>
      </c>
      <c r="AB565" s="32" t="s">
        <v>531</v>
      </c>
      <c r="AC565" s="33" t="s">
        <v>72</v>
      </c>
      <c r="AD565" s="33" t="n">
        <f aca="false">VLOOKUP($O565,Parámetros!$B$4:$H$25,3,0)</f>
        <v>196.356974196937</v>
      </c>
      <c r="AE565" s="33" t="n">
        <f aca="false">VLOOKUP($O565,Parámetros!$B$4:$H$25,4,0)</f>
        <v>1220.72799074218</v>
      </c>
      <c r="AF565" s="33" t="n">
        <f aca="false">VLOOKUP($O565,Parámetros!$B$4:$H$25,5,0)</f>
        <v>69.6558973259153</v>
      </c>
      <c r="AG565" s="33" t="n">
        <f aca="false">VLOOKUP($O565,Parámetros!$B$4:$H$25,6,0)</f>
        <v>640</v>
      </c>
      <c r="AH565" s="33" t="n">
        <f aca="false">VLOOKUP($O565,Parámetros!$B$4:$H$25,7,0)</f>
        <v>1920000</v>
      </c>
      <c r="AI565" s="51" t="n">
        <v>16000.5416666667</v>
      </c>
      <c r="AJ565" s="52" t="n">
        <v>8.8E-008</v>
      </c>
      <c r="AK565" s="34" t="n">
        <f aca="false">AD565*V565/1000000000</f>
        <v>0.00329535142860409</v>
      </c>
      <c r="AL565" s="34" t="n">
        <f aca="false">AE565*V565/1000000000</f>
        <v>0.0204868085011059</v>
      </c>
      <c r="AM565" s="34" t="n">
        <f aca="false">AF565*V565/1000000000</f>
        <v>0.00116899673007507</v>
      </c>
      <c r="AN565" s="34" t="n">
        <f aca="false">AG565*V565/1000000000</f>
        <v>0.0107407690657901</v>
      </c>
      <c r="AO565" s="34" t="n">
        <f aca="false">AH565*V565/1000000000</f>
        <v>32.2223071973704</v>
      </c>
      <c r="AP565" s="35" t="n">
        <f aca="false">AJ565*AI565*EXP(P565*4)</f>
        <v>0.00147685574654615</v>
      </c>
      <c r="AQ565" s="36" t="n">
        <f aca="false">AK565/W565</f>
        <v>9.02836007836736E-006</v>
      </c>
      <c r="AR565" s="37" t="n">
        <f aca="false">AL565/W565</f>
        <v>5.61282424687832E-005</v>
      </c>
      <c r="AS565" s="37" t="n">
        <f aca="false">AM565/W565</f>
        <v>3.20273076732896E-006</v>
      </c>
      <c r="AT565" s="37" t="n">
        <f aca="false">AN565/W565</f>
        <v>2.94267645638086E-005</v>
      </c>
      <c r="AU565" s="37" t="n">
        <f aca="false">AO565/W565</f>
        <v>0.0882802936914258</v>
      </c>
      <c r="AV565" s="49" t="n">
        <f aca="false">AP565/W565</f>
        <v>4.04618012752369E-006</v>
      </c>
      <c r="AW565" s="39" t="n">
        <f aca="false">AK565*1000000</f>
        <v>3295.35142860408</v>
      </c>
      <c r="AX565" s="40" t="n">
        <f aca="false">AL565*1000000</f>
        <v>20486.8085011059</v>
      </c>
      <c r="AY565" s="40" t="n">
        <f aca="false">AM565*1000000</f>
        <v>1168.99673007507</v>
      </c>
      <c r="AZ565" s="40" t="n">
        <f aca="false">AN565*1000000</f>
        <v>10740.7690657901</v>
      </c>
      <c r="BA565" s="40" t="n">
        <f aca="false">AO565*1000000</f>
        <v>32222307.1973704</v>
      </c>
      <c r="BB565" s="41" t="n">
        <f aca="false">AP565*1000000</f>
        <v>1476.85574654615</v>
      </c>
      <c r="BC565" s="39" t="n">
        <f aca="false">AQ565*1000000</f>
        <v>9.02836007836736</v>
      </c>
      <c r="BD565" s="40" t="n">
        <f aca="false">AR565*1000000</f>
        <v>56.1282424687832</v>
      </c>
      <c r="BE565" s="40" t="n">
        <f aca="false">AS565*1000000</f>
        <v>3.20273076732896</v>
      </c>
      <c r="BF565" s="40" t="n">
        <f aca="false">AT565*1000000</f>
        <v>29.4267645638086</v>
      </c>
      <c r="BG565" s="40" t="n">
        <f aca="false">AU565*1000000</f>
        <v>88280.2936914258</v>
      </c>
      <c r="BH565" s="41" t="n">
        <f aca="false">AV565*1000000</f>
        <v>4.04618012752369</v>
      </c>
      <c r="BI565" s="0" t="n">
        <v>0.1</v>
      </c>
      <c r="BJ565" s="0" t="n">
        <f aca="false">R565*BI565</f>
        <v>1678.24516652971</v>
      </c>
      <c r="BK565" s="0" t="n">
        <v>0.1</v>
      </c>
      <c r="BL565" s="0" t="n">
        <f aca="false">AI565*BK565</f>
        <v>1600.05416666667</v>
      </c>
      <c r="BM565" s="45" t="n">
        <v>187.562005220738</v>
      </c>
      <c r="BN565" s="45" t="n">
        <v>1012.03746873145</v>
      </c>
      <c r="BO565" s="45" t="n">
        <v>69.5558973259153</v>
      </c>
      <c r="BP565" s="45" t="n">
        <v>256</v>
      </c>
      <c r="BQ565" s="45" t="n">
        <v>384000</v>
      </c>
      <c r="BR565" s="0" t="n">
        <f aca="false">AJ565*0.1</f>
        <v>8.8E-009</v>
      </c>
      <c r="BS565" s="0" t="n">
        <f aca="false">((((BJ565/R565)^2)+((BM565/AD565)^2))^(1/2))*AK565</f>
        <v>0.00316495265032948</v>
      </c>
      <c r="BT565" s="0" t="n">
        <f aca="false">((((BJ565/R565)^2)+((BN565/AE565)^2))^(1/2))*AL565</f>
        <v>0.017107580515462</v>
      </c>
      <c r="BU565" s="0" t="n">
        <f aca="false">((((BJ565/R565)^2)+((BO565/AF565)^2))^(1/2))*AM565</f>
        <v>0.00117315726940527</v>
      </c>
      <c r="BV565" s="0" t="n">
        <f aca="false">((((BJ565/R565)^2)+((BP565/AG565)^2))^(1/2))*AN565</f>
        <v>0.00442853253586195</v>
      </c>
      <c r="BW565" s="0" t="n">
        <f aca="false">((((BJ565/R565)^2)+((BQ565/AH565)^2))^(1/2))*AO565</f>
        <v>7.2051269285201</v>
      </c>
      <c r="BX565" s="46" t="n">
        <f aca="false">((((BL565/AI565)^2)+((BR565/AJ565)^2))^(1/2))*AP565</f>
        <v>0.00020885894264342</v>
      </c>
    </row>
    <row r="566" customFormat="false" ht="28" hidden="false" customHeight="false" outlineLevel="0" collapsed="false">
      <c r="A566" s="24" t="n">
        <v>4.59303069024075</v>
      </c>
      <c r="B566" s="24" t="n">
        <v>-74.1094994015065</v>
      </c>
      <c r="C566" s="47" t="n">
        <v>28</v>
      </c>
      <c r="D566" s="47" t="n">
        <v>23</v>
      </c>
      <c r="E566" s="47" t="n">
        <v>1798</v>
      </c>
      <c r="F566" s="27" t="s">
        <v>1543</v>
      </c>
      <c r="G566" s="28" t="s">
        <v>1544</v>
      </c>
      <c r="H566" s="27" t="s">
        <v>1545</v>
      </c>
      <c r="I566" s="28" t="s">
        <v>1540</v>
      </c>
      <c r="J566" s="28" t="s">
        <v>65</v>
      </c>
      <c r="K566" s="28" t="n">
        <v>30</v>
      </c>
      <c r="L566" s="28"/>
      <c r="M566" s="28" t="n">
        <v>2003</v>
      </c>
      <c r="N566" s="29" t="s">
        <v>124</v>
      </c>
      <c r="O566" s="29" t="s">
        <v>125</v>
      </c>
      <c r="P566" s="30" t="n">
        <v>-0.0848513586021754</v>
      </c>
      <c r="Q566" s="31" t="n">
        <v>4.54252943180528</v>
      </c>
      <c r="R566" s="31" t="n">
        <v>3.23516058328519</v>
      </c>
      <c r="S566" s="4" t="s">
        <v>69</v>
      </c>
      <c r="T566" s="4"/>
      <c r="U566" s="4"/>
      <c r="V566" s="48" t="n">
        <f aca="false">IF(S566="m3_año",R566,IF(OR(O566="CG1",O566="CG3",O566="HG2"),T566,R566))</f>
        <v>3.23516058328519</v>
      </c>
      <c r="W566" s="28" t="n">
        <v>365</v>
      </c>
      <c r="X566" s="32"/>
      <c r="Y566" s="28"/>
      <c r="Z566" s="28" t="n">
        <v>8760</v>
      </c>
      <c r="AA566" s="32" t="s">
        <v>1546</v>
      </c>
      <c r="AB566" s="32" t="s">
        <v>531</v>
      </c>
      <c r="AC566" s="33" t="s">
        <v>72</v>
      </c>
      <c r="AD566" s="33" t="n">
        <f aca="false">VLOOKUP($O566,Parámetros!$B$4:$H$25,3,0)</f>
        <v>840000</v>
      </c>
      <c r="AE566" s="33" t="n">
        <f aca="false">VLOOKUP($O566,Parámetros!$B$4:$H$25,4,0)</f>
        <v>2400000</v>
      </c>
      <c r="AF566" s="33" t="n">
        <f aca="false">VLOOKUP($O566,Parámetros!$B$4:$H$25,5,0)</f>
        <v>1800000</v>
      </c>
      <c r="AG566" s="33" t="n">
        <f aca="false">VLOOKUP($O566,Parámetros!$B$4:$H$25,6,0)</f>
        <v>600000</v>
      </c>
      <c r="AH566" s="33" t="n">
        <f aca="false">VLOOKUP($O566,Parámetros!$B$4:$H$25,7,0)</f>
        <v>2676000000</v>
      </c>
      <c r="AI566" s="2" t="n">
        <v>30259</v>
      </c>
      <c r="AJ566" s="2" t="n">
        <v>7.6726E-006</v>
      </c>
      <c r="AK566" s="34" t="n">
        <f aca="false">AD566*V566/1000000000</f>
        <v>0.00271753488995956</v>
      </c>
      <c r="AL566" s="34" t="n">
        <f aca="false">AE566*V566/1000000000</f>
        <v>0.00776438539988446</v>
      </c>
      <c r="AM566" s="34" t="n">
        <f aca="false">AF566*V566/1000000000</f>
        <v>0.00582328904991334</v>
      </c>
      <c r="AN566" s="34" t="n">
        <f aca="false">AG566*V566/1000000000</f>
        <v>0.00194109634997111</v>
      </c>
      <c r="AO566" s="34" t="n">
        <f aca="false">AH566*V566/1000000000</f>
        <v>8.65728972087117</v>
      </c>
      <c r="AP566" s="35" t="n">
        <f aca="false">AJ566*AI566*EXP(P566*4)</f>
        <v>0.165346581926619</v>
      </c>
      <c r="AQ566" s="36" t="n">
        <f aca="false">AK566/W566</f>
        <v>7.44530106838236E-006</v>
      </c>
      <c r="AR566" s="37" t="n">
        <f aca="false">AL566/W566</f>
        <v>2.12722887668067E-005</v>
      </c>
      <c r="AS566" s="37" t="n">
        <f aca="false">AM566/W566</f>
        <v>1.5954216575105E-005</v>
      </c>
      <c r="AT566" s="37" t="n">
        <f aca="false">AN566/W566</f>
        <v>5.31807219170168E-006</v>
      </c>
      <c r="AU566" s="37" t="n">
        <f aca="false">AO566/W566</f>
        <v>0.0237186019749895</v>
      </c>
      <c r="AV566" s="49" t="n">
        <f aca="false">AP566/W566</f>
        <v>0.000453004334045531</v>
      </c>
      <c r="AW566" s="39" t="n">
        <f aca="false">AK566*1000000</f>
        <v>2717.53488995956</v>
      </c>
      <c r="AX566" s="40" t="n">
        <f aca="false">AL566*1000000</f>
        <v>7764.38539988446</v>
      </c>
      <c r="AY566" s="40" t="n">
        <f aca="false">AM566*1000000</f>
        <v>5823.28904991334</v>
      </c>
      <c r="AZ566" s="40" t="n">
        <f aca="false">AN566*1000000</f>
        <v>1941.09634997111</v>
      </c>
      <c r="BA566" s="40" t="n">
        <f aca="false">AO566*1000000</f>
        <v>8657289.72087117</v>
      </c>
      <c r="BB566" s="41" t="n">
        <f aca="false">AP566*1000000</f>
        <v>165346.581926619</v>
      </c>
      <c r="BC566" s="39" t="n">
        <f aca="false">AQ566*1000000</f>
        <v>7.44530106838236</v>
      </c>
      <c r="BD566" s="40" t="n">
        <f aca="false">AR566*1000000</f>
        <v>21.2722887668067</v>
      </c>
      <c r="BE566" s="40" t="n">
        <f aca="false">AS566*1000000</f>
        <v>15.9542165751051</v>
      </c>
      <c r="BF566" s="40" t="n">
        <f aca="false">AT566*1000000</f>
        <v>5.31807219170168</v>
      </c>
      <c r="BG566" s="40" t="n">
        <f aca="false">AU566*1000000</f>
        <v>23718.6019749895</v>
      </c>
      <c r="BH566" s="41" t="n">
        <f aca="false">AV566*1000000</f>
        <v>453.004334045531</v>
      </c>
      <c r="BI566" s="0" t="n">
        <v>0.1</v>
      </c>
      <c r="BJ566" s="0" t="n">
        <f aca="false">R566*BI566</f>
        <v>0.323516058328519</v>
      </c>
      <c r="BK566" s="0" t="n">
        <v>0.1</v>
      </c>
      <c r="BL566" s="0" t="n">
        <f aca="false">AI566*BK566</f>
        <v>3025.9</v>
      </c>
      <c r="BM566" s="45" t="n">
        <v>336000</v>
      </c>
      <c r="BN566" s="45" t="n">
        <v>480000</v>
      </c>
      <c r="BO566" s="45" t="n">
        <v>360000</v>
      </c>
      <c r="BP566" s="45" t="n">
        <v>120000</v>
      </c>
      <c r="BQ566" s="45" t="n">
        <v>1070400000</v>
      </c>
      <c r="BR566" s="0" t="n">
        <f aca="false">AJ566*0.1</f>
        <v>7.6726E-007</v>
      </c>
      <c r="BS566" s="0" t="n">
        <f aca="false">((((BJ566/R566)^2)+((BM566/AD566)^2))^(1/2))*AK566</f>
        <v>0.00112046833926045</v>
      </c>
      <c r="BT566" s="0" t="n">
        <f aca="false">((((BJ566/R566)^2)+((BN566/AE566)^2))^(1/2))*AL566</f>
        <v>0.00173616935576485</v>
      </c>
      <c r="BU566" s="0" t="n">
        <f aca="false">((((BJ566/R566)^2)+((BO566/AF566)^2))^(1/2))*AM566</f>
        <v>0.00130212701682364</v>
      </c>
      <c r="BV566" s="0" t="n">
        <f aca="false">((((BJ566/R566)^2)+((BP566/AG566)^2))^(1/2))*AN566</f>
        <v>0.000434042338941213</v>
      </c>
      <c r="BW566" s="0" t="n">
        <f aca="false">((((BJ566/R566)^2)+((BQ566/AH566)^2))^(1/2))*AO566</f>
        <v>3.56949199507259</v>
      </c>
      <c r="BX566" s="46" t="n">
        <f aca="false">((((BL566/AI566)^2)+((BR566/AJ566)^2))^(1/2))*AP566</f>
        <v>0.0233835378652658</v>
      </c>
    </row>
    <row r="567" customFormat="false" ht="30" hidden="false" customHeight="true" outlineLevel="0" collapsed="false">
      <c r="A567" s="24" t="n">
        <v>4.59522229794234</v>
      </c>
      <c r="B567" s="24" t="n">
        <v>-74.1109864680876</v>
      </c>
      <c r="C567" s="47" t="n">
        <v>28</v>
      </c>
      <c r="D567" s="47" t="n">
        <v>23</v>
      </c>
      <c r="E567" s="47" t="n">
        <v>1798</v>
      </c>
      <c r="F567" s="27" t="s">
        <v>1547</v>
      </c>
      <c r="G567" s="28" t="s">
        <v>1548</v>
      </c>
      <c r="H567" s="27" t="s">
        <v>1549</v>
      </c>
      <c r="I567" s="28" t="s">
        <v>1540</v>
      </c>
      <c r="J567" s="28" t="s">
        <v>76</v>
      </c>
      <c r="K567" s="28" t="n">
        <v>43.96</v>
      </c>
      <c r="L567" s="28"/>
      <c r="M567" s="28" t="n">
        <v>2005</v>
      </c>
      <c r="N567" s="29" t="s">
        <v>67</v>
      </c>
      <c r="O567" s="29" t="s">
        <v>145</v>
      </c>
      <c r="P567" s="30" t="n">
        <v>-0.0848513586021754</v>
      </c>
      <c r="Q567" s="31" t="n">
        <v>698.25</v>
      </c>
      <c r="R567" s="31" t="n">
        <v>497.289211042302</v>
      </c>
      <c r="S567" s="29" t="s">
        <v>69</v>
      </c>
      <c r="T567" s="29"/>
      <c r="U567" s="29"/>
      <c r="V567" s="48" t="n">
        <f aca="false">IF(S567="m3_año",R567,IF(OR(O567="CG1",O567="CG3",O567="HG2"),T567,R567))</f>
        <v>497.289211042302</v>
      </c>
      <c r="W567" s="28" t="n">
        <v>365</v>
      </c>
      <c r="X567" s="32"/>
      <c r="Y567" s="28"/>
      <c r="Z567" s="28" t="n">
        <v>0</v>
      </c>
      <c r="AA567" s="32" t="s">
        <v>1550</v>
      </c>
      <c r="AB567" s="32" t="s">
        <v>531</v>
      </c>
      <c r="AC567" s="33" t="s">
        <v>72</v>
      </c>
      <c r="AD567" s="33" t="n">
        <f aca="false">VLOOKUP($O567,Parámetros!$B$4:$H$25,3,0)</f>
        <v>196.356974196937</v>
      </c>
      <c r="AE567" s="33" t="n">
        <f aca="false">VLOOKUP($O567,Parámetros!$B$4:$H$25,4,0)</f>
        <v>1220.72799074218</v>
      </c>
      <c r="AF567" s="33" t="n">
        <f aca="false">VLOOKUP($O567,Parámetros!$B$4:$H$25,5,0)</f>
        <v>69.6558973259153</v>
      </c>
      <c r="AG567" s="33" t="n">
        <f aca="false">VLOOKUP($O567,Parámetros!$B$4:$H$25,6,0)</f>
        <v>640</v>
      </c>
      <c r="AH567" s="33" t="n">
        <f aca="false">VLOOKUP($O567,Parámetros!$B$4:$H$25,7,0)</f>
        <v>1920000</v>
      </c>
      <c r="AI567" s="2" t="n">
        <v>2.98030327868852</v>
      </c>
      <c r="AJ567" s="2" t="n">
        <v>1.362E-005</v>
      </c>
      <c r="AK567" s="34" t="n">
        <f aca="false">AD567*V567/1000000000</f>
        <v>9.76462047810484E-005</v>
      </c>
      <c r="AL567" s="34" t="n">
        <f aca="false">AE567*V567/1000000000</f>
        <v>0.000607054859413433</v>
      </c>
      <c r="AM567" s="34" t="n">
        <f aca="false">AF567*V567/1000000000</f>
        <v>3.4639126225648E-005</v>
      </c>
      <c r="AN567" s="34" t="n">
        <f aca="false">AG567*V567/1000000000</f>
        <v>0.000318265095067073</v>
      </c>
      <c r="AO567" s="34" t="n">
        <f aca="false">AH567*V567/1000000000</f>
        <v>0.95479528520122</v>
      </c>
      <c r="AP567" s="35" t="n">
        <f aca="false">AJ567*AI567*EXP(P567*4)</f>
        <v>2.89091725207782E-005</v>
      </c>
      <c r="AQ567" s="36" t="n">
        <f aca="false">AK567/W567</f>
        <v>2.67523848715201E-007</v>
      </c>
      <c r="AR567" s="37" t="n">
        <f aca="false">AL567/W567</f>
        <v>1.66316399839297E-006</v>
      </c>
      <c r="AS567" s="37" t="n">
        <f aca="false">AM567/W567</f>
        <v>9.49017156867069E-008</v>
      </c>
      <c r="AT567" s="37" t="n">
        <f aca="false">AN567/W567</f>
        <v>8.71959164567324E-007</v>
      </c>
      <c r="AU567" s="37" t="n">
        <f aca="false">AO567/W567</f>
        <v>0.00261587749370197</v>
      </c>
      <c r="AV567" s="49" t="n">
        <f aca="false">AP567/W567</f>
        <v>7.92032123856938E-008</v>
      </c>
      <c r="AW567" s="39" t="n">
        <f aca="false">AK567*1000000</f>
        <v>97.6462047810484</v>
      </c>
      <c r="AX567" s="40" t="n">
        <f aca="false">AL567*1000000</f>
        <v>607.054859413433</v>
      </c>
      <c r="AY567" s="40" t="n">
        <f aca="false">AM567*1000000</f>
        <v>34.639126225648</v>
      </c>
      <c r="AZ567" s="40" t="n">
        <f aca="false">AN567*1000000</f>
        <v>318.265095067073</v>
      </c>
      <c r="BA567" s="40" t="n">
        <f aca="false">AO567*1000000</f>
        <v>954795.28520122</v>
      </c>
      <c r="BB567" s="41" t="n">
        <f aca="false">AP567*1000000</f>
        <v>28.9091725207782</v>
      </c>
      <c r="BC567" s="39" t="n">
        <f aca="false">AQ567*1000000</f>
        <v>0.267523848715201</v>
      </c>
      <c r="BD567" s="40" t="n">
        <f aca="false">AR567*1000000</f>
        <v>1.66316399839297</v>
      </c>
      <c r="BE567" s="40" t="n">
        <f aca="false">AS567*1000000</f>
        <v>0.0949017156867069</v>
      </c>
      <c r="BF567" s="40" t="n">
        <f aca="false">AT567*1000000</f>
        <v>0.871959164567324</v>
      </c>
      <c r="BG567" s="40" t="n">
        <f aca="false">AU567*1000000</f>
        <v>2615.87749370197</v>
      </c>
      <c r="BH567" s="41" t="n">
        <f aca="false">AV567*1000000</f>
        <v>0.0792032123856938</v>
      </c>
      <c r="BI567" s="0" t="n">
        <v>0.1</v>
      </c>
      <c r="BJ567" s="0" t="n">
        <f aca="false">R567*BI567</f>
        <v>49.7289211042302</v>
      </c>
      <c r="BK567" s="0" t="n">
        <v>0.1</v>
      </c>
      <c r="BL567" s="0" t="n">
        <f aca="false">AI567*BK567</f>
        <v>0.298030327868852</v>
      </c>
      <c r="BM567" s="45" t="n">
        <v>187.562005220738</v>
      </c>
      <c r="BN567" s="45" t="n">
        <v>1012.03746873145</v>
      </c>
      <c r="BO567" s="45" t="n">
        <v>69.5558973259153</v>
      </c>
      <c r="BP567" s="45" t="n">
        <v>256</v>
      </c>
      <c r="BQ567" s="45" t="n">
        <v>384000</v>
      </c>
      <c r="BR567" s="0" t="n">
        <f aca="false">AJ567*0.1</f>
        <v>1.362E-006</v>
      </c>
      <c r="BS567" s="0" t="n">
        <f aca="false">((((BJ567/R567)^2)+((BM567/AD567)^2))^(1/2))*AK567</f>
        <v>9.3782293425168E-005</v>
      </c>
      <c r="BT567" s="0" t="n">
        <f aca="false">((((BJ567/R567)^2)+((BN567/AE567)^2))^(1/2))*AL567</f>
        <v>0.000506923266459839</v>
      </c>
      <c r="BU567" s="0" t="n">
        <f aca="false">((((BJ567/R567)^2)+((BO567/AF567)^2))^(1/2))*AM567</f>
        <v>3.47624092454528E-005</v>
      </c>
      <c r="BV567" s="0" t="n">
        <f aca="false">((((BJ567/R567)^2)+((BP567/AG567)^2))^(1/2))*AN567</f>
        <v>0.000131224060390879</v>
      </c>
      <c r="BW567" s="0" t="n">
        <f aca="false">((((BJ567/R567)^2)+((BQ567/AH567)^2))^(1/2))*AO567</f>
        <v>0.213498716230623</v>
      </c>
      <c r="BX567" s="46" t="n">
        <f aca="false">((((BL567/AI567)^2)+((BR567/AJ567)^2))^(1/2))*AP567</f>
        <v>4.08837438558682E-006</v>
      </c>
    </row>
    <row r="568" customFormat="false" ht="30" hidden="false" customHeight="true" outlineLevel="0" collapsed="false">
      <c r="A568" s="24" t="n">
        <v>4.59466666666667</v>
      </c>
      <c r="B568" s="24" t="n">
        <v>-74.1111388888889</v>
      </c>
      <c r="C568" s="47" t="n">
        <v>28</v>
      </c>
      <c r="D568" s="47" t="n">
        <v>23</v>
      </c>
      <c r="E568" s="47" t="n">
        <v>1798</v>
      </c>
      <c r="F568" s="27" t="s">
        <v>1551</v>
      </c>
      <c r="G568" s="28" t="s">
        <v>1552</v>
      </c>
      <c r="H568" s="27" t="s">
        <v>1553</v>
      </c>
      <c r="I568" s="28" t="s">
        <v>1540</v>
      </c>
      <c r="J568" s="28" t="s">
        <v>65</v>
      </c>
      <c r="K568" s="28" t="n">
        <v>20</v>
      </c>
      <c r="L568" s="28"/>
      <c r="M568" s="28" t="n">
        <v>1993</v>
      </c>
      <c r="N568" s="29" t="s">
        <v>67</v>
      </c>
      <c r="O568" s="29" t="s">
        <v>68</v>
      </c>
      <c r="P568" s="30" t="n">
        <v>-0.0848513586021754</v>
      </c>
      <c r="Q568" s="31" t="n">
        <v>24000</v>
      </c>
      <c r="R568" s="31" t="n">
        <v>17092.647425729</v>
      </c>
      <c r="S568" s="29" t="s">
        <v>69</v>
      </c>
      <c r="T568" s="29"/>
      <c r="U568" s="29"/>
      <c r="V568" s="48" t="n">
        <f aca="false">IF(S568="m3_año",R568,IF(OR(O568="CG1",O568="CG3",O568="HG2"),T568,R568))</f>
        <v>17092.647425729</v>
      </c>
      <c r="W568" s="28" t="n">
        <v>365</v>
      </c>
      <c r="X568" s="32" t="s">
        <v>98</v>
      </c>
      <c r="Y568" s="28"/>
      <c r="Z568" s="28" t="n">
        <v>2920</v>
      </c>
      <c r="AA568" s="32" t="s">
        <v>1554</v>
      </c>
      <c r="AB568" s="32" t="s">
        <v>531</v>
      </c>
      <c r="AC568" s="33" t="s">
        <v>72</v>
      </c>
      <c r="AD568" s="33" t="n">
        <f aca="false">VLOOKUP($O568,Parámetros!$B$4:$H$25,3,0)</f>
        <v>46.3856216091623</v>
      </c>
      <c r="AE568" s="33" t="n">
        <f aca="false">VLOOKUP($O568,Parámetros!$B$4:$H$25,4,0)</f>
        <v>1074.85364414012</v>
      </c>
      <c r="AF568" s="33" t="n">
        <f aca="false">VLOOKUP($O568,Parámetros!$B$4:$H$25,5,0)</f>
        <v>5.41099102083891</v>
      </c>
      <c r="AG568" s="33" t="n">
        <f aca="false">VLOOKUP($O568,Parámetros!$B$4:$H$25,6,0)</f>
        <v>1344</v>
      </c>
      <c r="AH568" s="33" t="n">
        <f aca="false">VLOOKUP($O568,Parámetros!$B$4:$H$25,7,0)</f>
        <v>1920000</v>
      </c>
      <c r="AI568" s="2" t="n">
        <v>30259</v>
      </c>
      <c r="AJ568" s="2" t="n">
        <v>7.6726E-006</v>
      </c>
      <c r="AK568" s="34" t="n">
        <f aca="false">AD568*V568/1000000000</f>
        <v>0.000792853075788687</v>
      </c>
      <c r="AL568" s="34" t="n">
        <f aca="false">AE568*V568/1000000000</f>
        <v>0.0183720943735471</v>
      </c>
      <c r="AM568" s="34" t="n">
        <f aca="false">AF568*V568/1000000000</f>
        <v>9.24881617429849E-005</v>
      </c>
      <c r="AN568" s="34" t="n">
        <f aca="false">AG568*V568/1000000000</f>
        <v>0.0229725181401798</v>
      </c>
      <c r="AO568" s="34" t="n">
        <f aca="false">AH568*V568/1000000000</f>
        <v>32.8178830573997</v>
      </c>
      <c r="AP568" s="35" t="n">
        <f aca="false">AJ568*AI568*EXP(P568*4)</f>
        <v>0.165346581926619</v>
      </c>
      <c r="AQ568" s="36" t="n">
        <f aca="false">AK568/W568</f>
        <v>2.17220020764024E-006</v>
      </c>
      <c r="AR568" s="37" t="n">
        <f aca="false">AL568/W568</f>
        <v>5.03345051330056E-005</v>
      </c>
      <c r="AS568" s="37" t="n">
        <f aca="false">AM568/W568</f>
        <v>2.53392223953383E-007</v>
      </c>
      <c r="AT568" s="37" t="n">
        <f aca="false">AN568/W568</f>
        <v>6.29384058635062E-005</v>
      </c>
      <c r="AU568" s="37" t="n">
        <f aca="false">AO568/W568</f>
        <v>0.0899120083764375</v>
      </c>
      <c r="AV568" s="49" t="n">
        <f aca="false">AP568/W568</f>
        <v>0.000453004334045531</v>
      </c>
      <c r="AW568" s="39" t="n">
        <f aca="false">AK568*1000000</f>
        <v>792.853075788687</v>
      </c>
      <c r="AX568" s="40" t="n">
        <f aca="false">AL568*1000000</f>
        <v>18372.0943735471</v>
      </c>
      <c r="AY568" s="40" t="n">
        <f aca="false">AM568*1000000</f>
        <v>92.4881617429849</v>
      </c>
      <c r="AZ568" s="40" t="n">
        <f aca="false">AN568*1000000</f>
        <v>22972.5181401798</v>
      </c>
      <c r="BA568" s="40" t="n">
        <f aca="false">AO568*1000000</f>
        <v>32817883.0573997</v>
      </c>
      <c r="BB568" s="41" t="n">
        <f aca="false">AP568*1000000</f>
        <v>165346.581926619</v>
      </c>
      <c r="BC568" s="39" t="n">
        <f aca="false">AQ568*1000000</f>
        <v>2.17220020764024</v>
      </c>
      <c r="BD568" s="40" t="n">
        <f aca="false">AR568*1000000</f>
        <v>50.3345051330056</v>
      </c>
      <c r="BE568" s="40" t="n">
        <f aca="false">AS568*1000000</f>
        <v>0.253392223953383</v>
      </c>
      <c r="BF568" s="40" t="n">
        <f aca="false">AT568*1000000</f>
        <v>62.9384058635062</v>
      </c>
      <c r="BG568" s="40" t="n">
        <f aca="false">AU568*1000000</f>
        <v>89912.0083764375</v>
      </c>
      <c r="BH568" s="41" t="n">
        <f aca="false">AV568*1000000</f>
        <v>453.004334045531</v>
      </c>
      <c r="BI568" s="0" t="n">
        <v>0.1</v>
      </c>
      <c r="BJ568" s="0" t="n">
        <f aca="false">R568*BI568</f>
        <v>1709.2647425729</v>
      </c>
      <c r="BK568" s="0" t="n">
        <v>0.1</v>
      </c>
      <c r="BL568" s="0" t="n">
        <f aca="false">AI568*BK568</f>
        <v>3025.9</v>
      </c>
      <c r="BM568" s="45" t="n">
        <v>17.6498016718255</v>
      </c>
      <c r="BN568" s="45" t="n">
        <v>910.91550745518</v>
      </c>
      <c r="BO568" s="45" t="n">
        <v>5.31099102083891</v>
      </c>
      <c r="BP568" s="45" t="n">
        <v>537.6</v>
      </c>
      <c r="BQ568" s="45" t="n">
        <v>384000</v>
      </c>
      <c r="BR568" s="0" t="n">
        <f aca="false">AJ568*0.1</f>
        <v>7.6726E-007</v>
      </c>
      <c r="BS568" s="0" t="n">
        <f aca="false">((((BJ568/R568)^2)+((BM568/AD568)^2))^(1/2))*AK568</f>
        <v>0.000311926418952091</v>
      </c>
      <c r="BT568" s="0" t="n">
        <f aca="false">((((BJ568/R568)^2)+((BN568/AE568)^2))^(1/2))*AL568</f>
        <v>0.0156779755802008</v>
      </c>
      <c r="BU568" s="0" t="n">
        <f aca="false">((((BJ568/R568)^2)+((BO568/AF568)^2))^(1/2))*AM568</f>
        <v>9.12488287115916E-005</v>
      </c>
      <c r="BV568" s="0" t="n">
        <f aca="false">((((BJ568/R568)^2)+((BP568/AG568)^2))^(1/2))*AN568</f>
        <v>0.0094718118778379</v>
      </c>
      <c r="BW568" s="0" t="n">
        <f aca="false">((((BJ568/R568)^2)+((BQ568/AH568)^2))^(1/2))*AO568</f>
        <v>7.33830173939843</v>
      </c>
      <c r="BX568" s="46" t="n">
        <f aca="false">((((BL568/AI568)^2)+((BR568/AJ568)^2))^(1/2))*AP568</f>
        <v>0.0233835378652658</v>
      </c>
    </row>
    <row r="569" customFormat="false" ht="30" hidden="false" customHeight="true" outlineLevel="0" collapsed="false">
      <c r="A569" s="24" t="n">
        <v>4.59466666666667</v>
      </c>
      <c r="B569" s="24" t="n">
        <v>-74.1111388888889</v>
      </c>
      <c r="C569" s="47" t="n">
        <v>28</v>
      </c>
      <c r="D569" s="47" t="n">
        <v>23</v>
      </c>
      <c r="E569" s="47" t="n">
        <v>1798</v>
      </c>
      <c r="F569" s="27" t="s">
        <v>1551</v>
      </c>
      <c r="G569" s="28" t="s">
        <v>1552</v>
      </c>
      <c r="H569" s="27" t="s">
        <v>1553</v>
      </c>
      <c r="I569" s="28" t="s">
        <v>1540</v>
      </c>
      <c r="J569" s="28" t="s">
        <v>76</v>
      </c>
      <c r="K569" s="28" t="n">
        <v>234.43</v>
      </c>
      <c r="L569" s="28"/>
      <c r="M569" s="28" t="n">
        <v>1997</v>
      </c>
      <c r="N569" s="29" t="s">
        <v>67</v>
      </c>
      <c r="O569" s="29" t="s">
        <v>145</v>
      </c>
      <c r="P569" s="30" t="n">
        <v>-0.0848513586021754</v>
      </c>
      <c r="Q569" s="31" t="n">
        <v>48000</v>
      </c>
      <c r="R569" s="31" t="n">
        <v>34185.2948514579</v>
      </c>
      <c r="S569" s="29" t="s">
        <v>69</v>
      </c>
      <c r="T569" s="29"/>
      <c r="U569" s="29"/>
      <c r="V569" s="48" t="n">
        <f aca="false">IF(S569="m3_año",R569,IF(OR(O569="CG1",O569="CG3",O569="HG2"),T569,R569))</f>
        <v>34185.2948514579</v>
      </c>
      <c r="W569" s="28" t="n">
        <v>365</v>
      </c>
      <c r="X569" s="32" t="s">
        <v>98</v>
      </c>
      <c r="Y569" s="28"/>
      <c r="Z569" s="28" t="n">
        <v>2920</v>
      </c>
      <c r="AA569" s="32" t="s">
        <v>1554</v>
      </c>
      <c r="AB569" s="32" t="s">
        <v>531</v>
      </c>
      <c r="AC569" s="33" t="s">
        <v>72</v>
      </c>
      <c r="AD569" s="33" t="n">
        <f aca="false">VLOOKUP($O569,Parámetros!$B$4:$H$25,3,0)</f>
        <v>196.356974196937</v>
      </c>
      <c r="AE569" s="33" t="n">
        <f aca="false">VLOOKUP($O569,Parámetros!$B$4:$H$25,4,0)</f>
        <v>1220.72799074218</v>
      </c>
      <c r="AF569" s="33" t="n">
        <f aca="false">VLOOKUP($O569,Parámetros!$B$4:$H$25,5,0)</f>
        <v>69.6558973259153</v>
      </c>
      <c r="AG569" s="33" t="n">
        <f aca="false">VLOOKUP($O569,Parámetros!$B$4:$H$25,6,0)</f>
        <v>640</v>
      </c>
      <c r="AH569" s="33" t="n">
        <f aca="false">VLOOKUP($O569,Parámetros!$B$4:$H$25,7,0)</f>
        <v>1920000</v>
      </c>
      <c r="AI569" s="2" t="n">
        <v>30259</v>
      </c>
      <c r="AJ569" s="2" t="n">
        <v>7.6726E-006</v>
      </c>
      <c r="AK569" s="34" t="n">
        <f aca="false">AD569*V569/1000000000</f>
        <v>0.0067125210590624</v>
      </c>
      <c r="AL569" s="34" t="n">
        <f aca="false">AE569*V569/1000000000</f>
        <v>0.0417309462969492</v>
      </c>
      <c r="AM569" s="34" t="n">
        <f aca="false">AF569*V569/1000000000</f>
        <v>0.00238120738822929</v>
      </c>
      <c r="AN569" s="34" t="n">
        <f aca="false">AG569*V569/1000000000</f>
        <v>0.0218785887049331</v>
      </c>
      <c r="AO569" s="34" t="n">
        <f aca="false">AH569*V569/1000000000</f>
        <v>65.6357661147992</v>
      </c>
      <c r="AP569" s="35" t="n">
        <f aca="false">AJ569*AI569*EXP(P569*4)</f>
        <v>0.165346581926619</v>
      </c>
      <c r="AQ569" s="36" t="n">
        <f aca="false">AK569/W569</f>
        <v>1.83904686549655E-005</v>
      </c>
      <c r="AR569" s="37" t="n">
        <f aca="false">AL569/W569</f>
        <v>0.000114331359717669</v>
      </c>
      <c r="AS569" s="37" t="n">
        <f aca="false">AM569/W569</f>
        <v>6.52385585816244E-006</v>
      </c>
      <c r="AT569" s="37" t="n">
        <f aca="false">AN569/W569</f>
        <v>5.99413389176248E-005</v>
      </c>
      <c r="AU569" s="37" t="n">
        <f aca="false">AO569/W569</f>
        <v>0.179824016752874</v>
      </c>
      <c r="AV569" s="49" t="n">
        <f aca="false">AP569/W569</f>
        <v>0.000453004334045531</v>
      </c>
      <c r="AW569" s="39" t="n">
        <f aca="false">AK569*1000000</f>
        <v>6712.5210590624</v>
      </c>
      <c r="AX569" s="40" t="n">
        <f aca="false">AL569*1000000</f>
        <v>41730.9462969492</v>
      </c>
      <c r="AY569" s="40" t="n">
        <f aca="false">AM569*1000000</f>
        <v>2381.20738822929</v>
      </c>
      <c r="AZ569" s="40" t="n">
        <f aca="false">AN569*1000000</f>
        <v>21878.5887049331</v>
      </c>
      <c r="BA569" s="40" t="n">
        <f aca="false">AO569*1000000</f>
        <v>65635766.1147992</v>
      </c>
      <c r="BB569" s="41" t="n">
        <f aca="false">AP569*1000000</f>
        <v>165346.581926619</v>
      </c>
      <c r="BC569" s="39" t="n">
        <f aca="false">AQ569*1000000</f>
        <v>18.3904686549655</v>
      </c>
      <c r="BD569" s="40" t="n">
        <f aca="false">AR569*1000000</f>
        <v>114.331359717669</v>
      </c>
      <c r="BE569" s="40" t="n">
        <f aca="false">AS569*1000000</f>
        <v>6.52385585816244</v>
      </c>
      <c r="BF569" s="40" t="n">
        <f aca="false">AT569*1000000</f>
        <v>59.9413389176248</v>
      </c>
      <c r="BG569" s="40" t="n">
        <f aca="false">AU569*1000000</f>
        <v>179824.016752874</v>
      </c>
      <c r="BH569" s="41" t="n">
        <f aca="false">AV569*1000000</f>
        <v>453.004334045531</v>
      </c>
      <c r="BI569" s="0" t="n">
        <v>0.1</v>
      </c>
      <c r="BJ569" s="0" t="n">
        <f aca="false">R569*BI569</f>
        <v>3418.52948514579</v>
      </c>
      <c r="BK569" s="0" t="n">
        <v>0.1</v>
      </c>
      <c r="BL569" s="0" t="n">
        <f aca="false">AI569*BK569</f>
        <v>3025.9</v>
      </c>
      <c r="BM569" s="45" t="n">
        <v>187.562005220738</v>
      </c>
      <c r="BN569" s="45" t="n">
        <v>1012.03746873145</v>
      </c>
      <c r="BO569" s="45" t="n">
        <v>69.5558973259153</v>
      </c>
      <c r="BP569" s="45" t="n">
        <v>256</v>
      </c>
      <c r="BQ569" s="45" t="n">
        <v>384000</v>
      </c>
      <c r="BR569" s="0" t="n">
        <f aca="false">AJ569*0.1</f>
        <v>7.6726E-007</v>
      </c>
      <c r="BS569" s="0" t="n">
        <f aca="false">((((BJ569/R569)^2)+((BM569/AD569)^2))^(1/2))*AK569</f>
        <v>0.00644690309260016</v>
      </c>
      <c r="BT569" s="0" t="n">
        <f aca="false">((((BJ569/R569)^2)+((BN569/AE569)^2))^(1/2))*AL569</f>
        <v>0.034847571485961</v>
      </c>
      <c r="BU569" s="0" t="n">
        <f aca="false">((((BJ569/R569)^2)+((BO569/AF569)^2))^(1/2))*AM569</f>
        <v>0.00238968226821587</v>
      </c>
      <c r="BV569" s="0" t="n">
        <f aca="false">((((BJ569/R569)^2)+((BP569/AG569)^2))^(1/2))*AN569</f>
        <v>0.00902077321698845</v>
      </c>
      <c r="BW569" s="0" t="n">
        <f aca="false">((((BJ569/R569)^2)+((BQ569/AH569)^2))^(1/2))*AO569</f>
        <v>14.6766034787968</v>
      </c>
      <c r="BX569" s="46" t="n">
        <f aca="false">((((BL569/AI569)^2)+((BR569/AJ569)^2))^(1/2))*AP569</f>
        <v>0.0233835378652658</v>
      </c>
    </row>
    <row r="570" customFormat="false" ht="30" hidden="false" customHeight="true" outlineLevel="0" collapsed="false">
      <c r="A570" s="24" t="n">
        <v>4.59466666666667</v>
      </c>
      <c r="B570" s="24" t="n">
        <v>-74.1111388888889</v>
      </c>
      <c r="C570" s="47" t="n">
        <v>28</v>
      </c>
      <c r="D570" s="47" t="n">
        <v>23</v>
      </c>
      <c r="E570" s="47" t="n">
        <v>1798</v>
      </c>
      <c r="F570" s="27" t="s">
        <v>1551</v>
      </c>
      <c r="G570" s="28" t="s">
        <v>1552</v>
      </c>
      <c r="H570" s="27" t="s">
        <v>1553</v>
      </c>
      <c r="I570" s="28" t="s">
        <v>1540</v>
      </c>
      <c r="J570" s="28" t="s">
        <v>76</v>
      </c>
      <c r="K570" s="28" t="n">
        <v>234.43</v>
      </c>
      <c r="L570" s="28"/>
      <c r="M570" s="28" t="n">
        <v>1997</v>
      </c>
      <c r="N570" s="29" t="s">
        <v>67</v>
      </c>
      <c r="O570" s="29" t="s">
        <v>145</v>
      </c>
      <c r="P570" s="30" t="n">
        <v>-0.0848513586021754</v>
      </c>
      <c r="Q570" s="31" t="n">
        <v>48000</v>
      </c>
      <c r="R570" s="31" t="n">
        <v>34185.2948514579</v>
      </c>
      <c r="S570" s="29" t="s">
        <v>69</v>
      </c>
      <c r="T570" s="29"/>
      <c r="U570" s="29"/>
      <c r="V570" s="48" t="n">
        <f aca="false">IF(S570="m3_año",R570,IF(OR(O570="CG1",O570="CG3",O570="HG2"),T570,R570))</f>
        <v>34185.2948514579</v>
      </c>
      <c r="W570" s="28" t="n">
        <v>365</v>
      </c>
      <c r="X570" s="32" t="s">
        <v>98</v>
      </c>
      <c r="Y570" s="28"/>
      <c r="Z570" s="28" t="n">
        <v>2920</v>
      </c>
      <c r="AA570" s="32" t="s">
        <v>1554</v>
      </c>
      <c r="AB570" s="32" t="s">
        <v>531</v>
      </c>
      <c r="AC570" s="33" t="s">
        <v>72</v>
      </c>
      <c r="AD570" s="33" t="n">
        <f aca="false">VLOOKUP($O570,Parámetros!$B$4:$H$25,3,0)</f>
        <v>196.356974196937</v>
      </c>
      <c r="AE570" s="33" t="n">
        <f aca="false">VLOOKUP($O570,Parámetros!$B$4:$H$25,4,0)</f>
        <v>1220.72799074218</v>
      </c>
      <c r="AF570" s="33" t="n">
        <f aca="false">VLOOKUP($O570,Parámetros!$B$4:$H$25,5,0)</f>
        <v>69.6558973259153</v>
      </c>
      <c r="AG570" s="33" t="n">
        <f aca="false">VLOOKUP($O570,Parámetros!$B$4:$H$25,6,0)</f>
        <v>640</v>
      </c>
      <c r="AH570" s="33" t="n">
        <f aca="false">VLOOKUP($O570,Parámetros!$B$4:$H$25,7,0)</f>
        <v>1920000</v>
      </c>
      <c r="AI570" s="2" t="n">
        <v>30259</v>
      </c>
      <c r="AJ570" s="2" t="n">
        <v>7.6726E-006</v>
      </c>
      <c r="AK570" s="34" t="n">
        <f aca="false">AD570*V570/1000000000</f>
        <v>0.0067125210590624</v>
      </c>
      <c r="AL570" s="34" t="n">
        <f aca="false">AE570*V570/1000000000</f>
        <v>0.0417309462969492</v>
      </c>
      <c r="AM570" s="34" t="n">
        <f aca="false">AF570*V570/1000000000</f>
        <v>0.00238120738822929</v>
      </c>
      <c r="AN570" s="34" t="n">
        <f aca="false">AG570*V570/1000000000</f>
        <v>0.0218785887049331</v>
      </c>
      <c r="AO570" s="34" t="n">
        <f aca="false">AH570*V570/1000000000</f>
        <v>65.6357661147992</v>
      </c>
      <c r="AP570" s="35" t="n">
        <f aca="false">AJ570*AI570*EXP(P570*4)</f>
        <v>0.165346581926619</v>
      </c>
      <c r="AQ570" s="36" t="n">
        <f aca="false">AK570/W570</f>
        <v>1.83904686549655E-005</v>
      </c>
      <c r="AR570" s="37" t="n">
        <f aca="false">AL570/W570</f>
        <v>0.000114331359717669</v>
      </c>
      <c r="AS570" s="37" t="n">
        <f aca="false">AM570/W570</f>
        <v>6.52385585816244E-006</v>
      </c>
      <c r="AT570" s="37" t="n">
        <f aca="false">AN570/W570</f>
        <v>5.99413389176248E-005</v>
      </c>
      <c r="AU570" s="37" t="n">
        <f aca="false">AO570/W570</f>
        <v>0.179824016752874</v>
      </c>
      <c r="AV570" s="49" t="n">
        <f aca="false">AP570/W570</f>
        <v>0.000453004334045531</v>
      </c>
      <c r="AW570" s="39" t="n">
        <f aca="false">AK570*1000000</f>
        <v>6712.5210590624</v>
      </c>
      <c r="AX570" s="40" t="n">
        <f aca="false">AL570*1000000</f>
        <v>41730.9462969492</v>
      </c>
      <c r="AY570" s="40" t="n">
        <f aca="false">AM570*1000000</f>
        <v>2381.20738822929</v>
      </c>
      <c r="AZ570" s="40" t="n">
        <f aca="false">AN570*1000000</f>
        <v>21878.5887049331</v>
      </c>
      <c r="BA570" s="40" t="n">
        <f aca="false">AO570*1000000</f>
        <v>65635766.1147992</v>
      </c>
      <c r="BB570" s="41" t="n">
        <f aca="false">AP570*1000000</f>
        <v>165346.581926619</v>
      </c>
      <c r="BC570" s="39" t="n">
        <f aca="false">AQ570*1000000</f>
        <v>18.3904686549655</v>
      </c>
      <c r="BD570" s="40" t="n">
        <f aca="false">AR570*1000000</f>
        <v>114.331359717669</v>
      </c>
      <c r="BE570" s="40" t="n">
        <f aca="false">AS570*1000000</f>
        <v>6.52385585816244</v>
      </c>
      <c r="BF570" s="40" t="n">
        <f aca="false">AT570*1000000</f>
        <v>59.9413389176248</v>
      </c>
      <c r="BG570" s="40" t="n">
        <f aca="false">AU570*1000000</f>
        <v>179824.016752874</v>
      </c>
      <c r="BH570" s="41" t="n">
        <f aca="false">AV570*1000000</f>
        <v>453.004334045531</v>
      </c>
      <c r="BI570" s="0" t="n">
        <v>0.1</v>
      </c>
      <c r="BJ570" s="0" t="n">
        <f aca="false">R570*BI570</f>
        <v>3418.52948514579</v>
      </c>
      <c r="BK570" s="0" t="n">
        <v>0.1</v>
      </c>
      <c r="BL570" s="0" t="n">
        <f aca="false">AI570*BK570</f>
        <v>3025.9</v>
      </c>
      <c r="BM570" s="45" t="n">
        <v>187.562005220738</v>
      </c>
      <c r="BN570" s="45" t="n">
        <v>1012.03746873145</v>
      </c>
      <c r="BO570" s="45" t="n">
        <v>69.5558973259153</v>
      </c>
      <c r="BP570" s="45" t="n">
        <v>256</v>
      </c>
      <c r="BQ570" s="45" t="n">
        <v>384000</v>
      </c>
      <c r="BR570" s="0" t="n">
        <f aca="false">AJ570*0.1</f>
        <v>7.6726E-007</v>
      </c>
      <c r="BS570" s="0" t="n">
        <f aca="false">((((BJ570/R570)^2)+((BM570/AD570)^2))^(1/2))*AK570</f>
        <v>0.00644690309260016</v>
      </c>
      <c r="BT570" s="0" t="n">
        <f aca="false">((((BJ570/R570)^2)+((BN570/AE570)^2))^(1/2))*AL570</f>
        <v>0.034847571485961</v>
      </c>
      <c r="BU570" s="0" t="n">
        <f aca="false">((((BJ570/R570)^2)+((BO570/AF570)^2))^(1/2))*AM570</f>
        <v>0.00238968226821587</v>
      </c>
      <c r="BV570" s="0" t="n">
        <f aca="false">((((BJ570/R570)^2)+((BP570/AG570)^2))^(1/2))*AN570</f>
        <v>0.00902077321698845</v>
      </c>
      <c r="BW570" s="0" t="n">
        <f aca="false">((((BJ570/R570)^2)+((BQ570/AH570)^2))^(1/2))*AO570</f>
        <v>14.6766034787968</v>
      </c>
      <c r="BX570" s="46" t="n">
        <f aca="false">((((BL570/AI570)^2)+((BR570/AJ570)^2))^(1/2))*AP570</f>
        <v>0.0233835378652658</v>
      </c>
    </row>
    <row r="571" customFormat="false" ht="30" hidden="false" customHeight="true" outlineLevel="0" collapsed="false">
      <c r="A571" s="24" t="n">
        <v>4.59466666666667</v>
      </c>
      <c r="B571" s="24" t="n">
        <v>-74.1111388888889</v>
      </c>
      <c r="C571" s="47" t="n">
        <v>28</v>
      </c>
      <c r="D571" s="47" t="n">
        <v>23</v>
      </c>
      <c r="E571" s="47" t="n">
        <v>1798</v>
      </c>
      <c r="F571" s="27" t="s">
        <v>1551</v>
      </c>
      <c r="G571" s="28" t="s">
        <v>1552</v>
      </c>
      <c r="H571" s="27" t="s">
        <v>1553</v>
      </c>
      <c r="I571" s="28" t="s">
        <v>1540</v>
      </c>
      <c r="J571" s="28" t="s">
        <v>76</v>
      </c>
      <c r="K571" s="28" t="n">
        <v>234.43</v>
      </c>
      <c r="L571" s="28"/>
      <c r="M571" s="28" t="n">
        <v>1997</v>
      </c>
      <c r="N571" s="29" t="s">
        <v>67</v>
      </c>
      <c r="O571" s="29" t="s">
        <v>145</v>
      </c>
      <c r="P571" s="30" t="n">
        <v>-0.0848513586021754</v>
      </c>
      <c r="Q571" s="31" t="n">
        <v>48000</v>
      </c>
      <c r="R571" s="31" t="n">
        <v>34185.2948514579</v>
      </c>
      <c r="S571" s="29" t="s">
        <v>69</v>
      </c>
      <c r="T571" s="29"/>
      <c r="U571" s="29"/>
      <c r="V571" s="48" t="n">
        <f aca="false">IF(S571="m3_año",R571,IF(OR(O571="CG1",O571="CG3",O571="HG2"),T571,R571))</f>
        <v>34185.2948514579</v>
      </c>
      <c r="W571" s="28" t="n">
        <v>365</v>
      </c>
      <c r="X571" s="32" t="s">
        <v>98</v>
      </c>
      <c r="Y571" s="28"/>
      <c r="Z571" s="28" t="n">
        <v>2920</v>
      </c>
      <c r="AA571" s="32" t="s">
        <v>1554</v>
      </c>
      <c r="AB571" s="32" t="s">
        <v>531</v>
      </c>
      <c r="AC571" s="33" t="s">
        <v>72</v>
      </c>
      <c r="AD571" s="33" t="n">
        <f aca="false">VLOOKUP($O571,Parámetros!$B$4:$H$25,3,0)</f>
        <v>196.356974196937</v>
      </c>
      <c r="AE571" s="33" t="n">
        <f aca="false">VLOOKUP($O571,Parámetros!$B$4:$H$25,4,0)</f>
        <v>1220.72799074218</v>
      </c>
      <c r="AF571" s="33" t="n">
        <f aca="false">VLOOKUP($O571,Parámetros!$B$4:$H$25,5,0)</f>
        <v>69.6558973259153</v>
      </c>
      <c r="AG571" s="33" t="n">
        <f aca="false">VLOOKUP($O571,Parámetros!$B$4:$H$25,6,0)</f>
        <v>640</v>
      </c>
      <c r="AH571" s="33" t="n">
        <f aca="false">VLOOKUP($O571,Parámetros!$B$4:$H$25,7,0)</f>
        <v>1920000</v>
      </c>
      <c r="AI571" s="2" t="n">
        <v>30259</v>
      </c>
      <c r="AJ571" s="2" t="n">
        <v>7.6726E-006</v>
      </c>
      <c r="AK571" s="34" t="n">
        <f aca="false">AD571*V571/1000000000</f>
        <v>0.0067125210590624</v>
      </c>
      <c r="AL571" s="34" t="n">
        <f aca="false">AE571*V571/1000000000</f>
        <v>0.0417309462969492</v>
      </c>
      <c r="AM571" s="34" t="n">
        <f aca="false">AF571*V571/1000000000</f>
        <v>0.00238120738822929</v>
      </c>
      <c r="AN571" s="34" t="n">
        <f aca="false">AG571*V571/1000000000</f>
        <v>0.0218785887049331</v>
      </c>
      <c r="AO571" s="34" t="n">
        <f aca="false">AH571*V571/1000000000</f>
        <v>65.6357661147992</v>
      </c>
      <c r="AP571" s="35" t="n">
        <f aca="false">AJ571*AI571*EXP(P571*4)</f>
        <v>0.165346581926619</v>
      </c>
      <c r="AQ571" s="36" t="n">
        <f aca="false">AK571/W571</f>
        <v>1.83904686549655E-005</v>
      </c>
      <c r="AR571" s="37" t="n">
        <f aca="false">AL571/W571</f>
        <v>0.000114331359717669</v>
      </c>
      <c r="AS571" s="37" t="n">
        <f aca="false">AM571/W571</f>
        <v>6.52385585816244E-006</v>
      </c>
      <c r="AT571" s="37" t="n">
        <f aca="false">AN571/W571</f>
        <v>5.99413389176248E-005</v>
      </c>
      <c r="AU571" s="37" t="n">
        <f aca="false">AO571/W571</f>
        <v>0.179824016752874</v>
      </c>
      <c r="AV571" s="49" t="n">
        <f aca="false">AP571/W571</f>
        <v>0.000453004334045531</v>
      </c>
      <c r="AW571" s="39" t="n">
        <f aca="false">AK571*1000000</f>
        <v>6712.5210590624</v>
      </c>
      <c r="AX571" s="40" t="n">
        <f aca="false">AL571*1000000</f>
        <v>41730.9462969492</v>
      </c>
      <c r="AY571" s="40" t="n">
        <f aca="false">AM571*1000000</f>
        <v>2381.20738822929</v>
      </c>
      <c r="AZ571" s="40" t="n">
        <f aca="false">AN571*1000000</f>
        <v>21878.5887049331</v>
      </c>
      <c r="BA571" s="40" t="n">
        <f aca="false">AO571*1000000</f>
        <v>65635766.1147992</v>
      </c>
      <c r="BB571" s="41" t="n">
        <f aca="false">AP571*1000000</f>
        <v>165346.581926619</v>
      </c>
      <c r="BC571" s="39" t="n">
        <f aca="false">AQ571*1000000</f>
        <v>18.3904686549655</v>
      </c>
      <c r="BD571" s="40" t="n">
        <f aca="false">AR571*1000000</f>
        <v>114.331359717669</v>
      </c>
      <c r="BE571" s="40" t="n">
        <f aca="false">AS571*1000000</f>
        <v>6.52385585816244</v>
      </c>
      <c r="BF571" s="40" t="n">
        <f aca="false">AT571*1000000</f>
        <v>59.9413389176248</v>
      </c>
      <c r="BG571" s="40" t="n">
        <f aca="false">AU571*1000000</f>
        <v>179824.016752874</v>
      </c>
      <c r="BH571" s="41" t="n">
        <f aca="false">AV571*1000000</f>
        <v>453.004334045531</v>
      </c>
      <c r="BI571" s="0" t="n">
        <v>0.1</v>
      </c>
      <c r="BJ571" s="0" t="n">
        <f aca="false">R571*BI571</f>
        <v>3418.52948514579</v>
      </c>
      <c r="BK571" s="0" t="n">
        <v>0.1</v>
      </c>
      <c r="BL571" s="0" t="n">
        <f aca="false">AI571*BK571</f>
        <v>3025.9</v>
      </c>
      <c r="BM571" s="45" t="n">
        <v>187.562005220738</v>
      </c>
      <c r="BN571" s="45" t="n">
        <v>1012.03746873145</v>
      </c>
      <c r="BO571" s="45" t="n">
        <v>69.5558973259153</v>
      </c>
      <c r="BP571" s="45" t="n">
        <v>256</v>
      </c>
      <c r="BQ571" s="45" t="n">
        <v>384000</v>
      </c>
      <c r="BR571" s="0" t="n">
        <f aca="false">AJ571*0.1</f>
        <v>7.6726E-007</v>
      </c>
      <c r="BS571" s="0" t="n">
        <f aca="false">((((BJ571/R571)^2)+((BM571/AD571)^2))^(1/2))*AK571</f>
        <v>0.00644690309260016</v>
      </c>
      <c r="BT571" s="0" t="n">
        <f aca="false">((((BJ571/R571)^2)+((BN571/AE571)^2))^(1/2))*AL571</f>
        <v>0.034847571485961</v>
      </c>
      <c r="BU571" s="0" t="n">
        <f aca="false">((((BJ571/R571)^2)+((BO571/AF571)^2))^(1/2))*AM571</f>
        <v>0.00238968226821587</v>
      </c>
      <c r="BV571" s="0" t="n">
        <f aca="false">((((BJ571/R571)^2)+((BP571/AG571)^2))^(1/2))*AN571</f>
        <v>0.00902077321698845</v>
      </c>
      <c r="BW571" s="0" t="n">
        <f aca="false">((((BJ571/R571)^2)+((BQ571/AH571)^2))^(1/2))*AO571</f>
        <v>14.6766034787968</v>
      </c>
      <c r="BX571" s="46" t="n">
        <f aca="false">((((BL571/AI571)^2)+((BR571/AJ571)^2))^(1/2))*AP571</f>
        <v>0.0233835378652658</v>
      </c>
    </row>
    <row r="572" customFormat="false" ht="30" hidden="false" customHeight="true" outlineLevel="0" collapsed="false">
      <c r="A572" s="24" t="n">
        <v>4.59466666666667</v>
      </c>
      <c r="B572" s="24" t="n">
        <v>-74.1111388888889</v>
      </c>
      <c r="C572" s="47" t="n">
        <v>28</v>
      </c>
      <c r="D572" s="47" t="n">
        <v>23</v>
      </c>
      <c r="E572" s="47" t="n">
        <v>1798</v>
      </c>
      <c r="F572" s="27" t="s">
        <v>1551</v>
      </c>
      <c r="G572" s="28" t="s">
        <v>1552</v>
      </c>
      <c r="H572" s="27" t="s">
        <v>1553</v>
      </c>
      <c r="I572" s="28" t="s">
        <v>1540</v>
      </c>
      <c r="J572" s="28" t="s">
        <v>76</v>
      </c>
      <c r="K572" s="28" t="n">
        <v>234.43</v>
      </c>
      <c r="L572" s="28"/>
      <c r="M572" s="28" t="n">
        <v>2005</v>
      </c>
      <c r="N572" s="29" t="s">
        <v>67</v>
      </c>
      <c r="O572" s="29" t="s">
        <v>145</v>
      </c>
      <c r="P572" s="30" t="n">
        <v>-0.0848513586021754</v>
      </c>
      <c r="Q572" s="31" t="n">
        <v>48000</v>
      </c>
      <c r="R572" s="31" t="n">
        <v>34185.2948514579</v>
      </c>
      <c r="S572" s="29" t="s">
        <v>69</v>
      </c>
      <c r="T572" s="29"/>
      <c r="U572" s="29"/>
      <c r="V572" s="48" t="n">
        <f aca="false">IF(S572="m3_año",R572,IF(OR(O572="CG1",O572="CG3",O572="HG2"),T572,R572))</f>
        <v>34185.2948514579</v>
      </c>
      <c r="W572" s="28" t="n">
        <v>365</v>
      </c>
      <c r="X572" s="32" t="s">
        <v>98</v>
      </c>
      <c r="Y572" s="28"/>
      <c r="Z572" s="28" t="n">
        <v>2920</v>
      </c>
      <c r="AA572" s="32" t="s">
        <v>1554</v>
      </c>
      <c r="AB572" s="32" t="s">
        <v>531</v>
      </c>
      <c r="AC572" s="33" t="s">
        <v>72</v>
      </c>
      <c r="AD572" s="33" t="n">
        <f aca="false">VLOOKUP($O572,Parámetros!$B$4:$H$25,3,0)</f>
        <v>196.356974196937</v>
      </c>
      <c r="AE572" s="33" t="n">
        <f aca="false">VLOOKUP($O572,Parámetros!$B$4:$H$25,4,0)</f>
        <v>1220.72799074218</v>
      </c>
      <c r="AF572" s="33" t="n">
        <f aca="false">VLOOKUP($O572,Parámetros!$B$4:$H$25,5,0)</f>
        <v>69.6558973259153</v>
      </c>
      <c r="AG572" s="33" t="n">
        <f aca="false">VLOOKUP($O572,Parámetros!$B$4:$H$25,6,0)</f>
        <v>640</v>
      </c>
      <c r="AH572" s="33" t="n">
        <f aca="false">VLOOKUP($O572,Parámetros!$B$4:$H$25,7,0)</f>
        <v>1920000</v>
      </c>
      <c r="AI572" s="2" t="n">
        <v>30259</v>
      </c>
      <c r="AJ572" s="2" t="n">
        <v>7.6726E-006</v>
      </c>
      <c r="AK572" s="34" t="n">
        <f aca="false">AD572*V572/1000000000</f>
        <v>0.0067125210590624</v>
      </c>
      <c r="AL572" s="34" t="n">
        <f aca="false">AE572*V572/1000000000</f>
        <v>0.0417309462969492</v>
      </c>
      <c r="AM572" s="34" t="n">
        <f aca="false">AF572*V572/1000000000</f>
        <v>0.00238120738822929</v>
      </c>
      <c r="AN572" s="34" t="n">
        <f aca="false">AG572*V572/1000000000</f>
        <v>0.0218785887049331</v>
      </c>
      <c r="AO572" s="34" t="n">
        <f aca="false">AH572*V572/1000000000</f>
        <v>65.6357661147992</v>
      </c>
      <c r="AP572" s="35" t="n">
        <f aca="false">AJ572*AI572*EXP(P572*4)</f>
        <v>0.165346581926619</v>
      </c>
      <c r="AQ572" s="36" t="n">
        <f aca="false">AK572/W572</f>
        <v>1.83904686549655E-005</v>
      </c>
      <c r="AR572" s="37" t="n">
        <f aca="false">AL572/W572</f>
        <v>0.000114331359717669</v>
      </c>
      <c r="AS572" s="37" t="n">
        <f aca="false">AM572/W572</f>
        <v>6.52385585816244E-006</v>
      </c>
      <c r="AT572" s="37" t="n">
        <f aca="false">AN572/W572</f>
        <v>5.99413389176248E-005</v>
      </c>
      <c r="AU572" s="37" t="n">
        <f aca="false">AO572/W572</f>
        <v>0.179824016752874</v>
      </c>
      <c r="AV572" s="49" t="n">
        <f aca="false">AP572/W572</f>
        <v>0.000453004334045531</v>
      </c>
      <c r="AW572" s="39" t="n">
        <f aca="false">AK572*1000000</f>
        <v>6712.5210590624</v>
      </c>
      <c r="AX572" s="40" t="n">
        <f aca="false">AL572*1000000</f>
        <v>41730.9462969492</v>
      </c>
      <c r="AY572" s="40" t="n">
        <f aca="false">AM572*1000000</f>
        <v>2381.20738822929</v>
      </c>
      <c r="AZ572" s="40" t="n">
        <f aca="false">AN572*1000000</f>
        <v>21878.5887049331</v>
      </c>
      <c r="BA572" s="40" t="n">
        <f aca="false">AO572*1000000</f>
        <v>65635766.1147992</v>
      </c>
      <c r="BB572" s="41" t="n">
        <f aca="false">AP572*1000000</f>
        <v>165346.581926619</v>
      </c>
      <c r="BC572" s="39" t="n">
        <f aca="false">AQ572*1000000</f>
        <v>18.3904686549655</v>
      </c>
      <c r="BD572" s="40" t="n">
        <f aca="false">AR572*1000000</f>
        <v>114.331359717669</v>
      </c>
      <c r="BE572" s="40" t="n">
        <f aca="false">AS572*1000000</f>
        <v>6.52385585816244</v>
      </c>
      <c r="BF572" s="40" t="n">
        <f aca="false">AT572*1000000</f>
        <v>59.9413389176248</v>
      </c>
      <c r="BG572" s="40" t="n">
        <f aca="false">AU572*1000000</f>
        <v>179824.016752874</v>
      </c>
      <c r="BH572" s="41" t="n">
        <f aca="false">AV572*1000000</f>
        <v>453.004334045531</v>
      </c>
      <c r="BI572" s="0" t="n">
        <v>0.1</v>
      </c>
      <c r="BJ572" s="0" t="n">
        <f aca="false">R572*BI572</f>
        <v>3418.52948514579</v>
      </c>
      <c r="BK572" s="0" t="n">
        <v>0.1</v>
      </c>
      <c r="BL572" s="0" t="n">
        <f aca="false">AI572*BK572</f>
        <v>3025.9</v>
      </c>
      <c r="BM572" s="45" t="n">
        <v>187.562005220738</v>
      </c>
      <c r="BN572" s="45" t="n">
        <v>1012.03746873145</v>
      </c>
      <c r="BO572" s="45" t="n">
        <v>69.5558973259153</v>
      </c>
      <c r="BP572" s="45" t="n">
        <v>256</v>
      </c>
      <c r="BQ572" s="45" t="n">
        <v>384000</v>
      </c>
      <c r="BR572" s="0" t="n">
        <f aca="false">AJ572*0.1</f>
        <v>7.6726E-007</v>
      </c>
      <c r="BS572" s="0" t="n">
        <f aca="false">((((BJ572/R572)^2)+((BM572/AD572)^2))^(1/2))*AK572</f>
        <v>0.00644690309260016</v>
      </c>
      <c r="BT572" s="0" t="n">
        <f aca="false">((((BJ572/R572)^2)+((BN572/AE572)^2))^(1/2))*AL572</f>
        <v>0.034847571485961</v>
      </c>
      <c r="BU572" s="0" t="n">
        <f aca="false">((((BJ572/R572)^2)+((BO572/AF572)^2))^(1/2))*AM572</f>
        <v>0.00238968226821587</v>
      </c>
      <c r="BV572" s="0" t="n">
        <f aca="false">((((BJ572/R572)^2)+((BP572/AG572)^2))^(1/2))*AN572</f>
        <v>0.00902077321698845</v>
      </c>
      <c r="BW572" s="0" t="n">
        <f aca="false">((((BJ572/R572)^2)+((BQ572/AH572)^2))^(1/2))*AO572</f>
        <v>14.6766034787968</v>
      </c>
      <c r="BX572" s="46" t="n">
        <f aca="false">((((BL572/AI572)^2)+((BR572/AJ572)^2))^(1/2))*AP572</f>
        <v>0.0233835378652658</v>
      </c>
    </row>
    <row r="573" customFormat="false" ht="30" hidden="false" customHeight="true" outlineLevel="0" collapsed="false">
      <c r="A573" s="24" t="n">
        <v>4.59466666666667</v>
      </c>
      <c r="B573" s="24" t="n">
        <v>-74.1111388888889</v>
      </c>
      <c r="C573" s="47" t="n">
        <v>28</v>
      </c>
      <c r="D573" s="47" t="n">
        <v>23</v>
      </c>
      <c r="E573" s="47" t="n">
        <v>1798</v>
      </c>
      <c r="F573" s="27" t="s">
        <v>1551</v>
      </c>
      <c r="G573" s="28" t="s">
        <v>1552</v>
      </c>
      <c r="H573" s="27" t="s">
        <v>1553</v>
      </c>
      <c r="I573" s="28" t="s">
        <v>1540</v>
      </c>
      <c r="J573" s="28" t="s">
        <v>76</v>
      </c>
      <c r="K573" s="28" t="n">
        <v>234.43</v>
      </c>
      <c r="L573" s="28"/>
      <c r="M573" s="28" t="n">
        <v>2005</v>
      </c>
      <c r="N573" s="29" t="s">
        <v>67</v>
      </c>
      <c r="O573" s="29" t="s">
        <v>145</v>
      </c>
      <c r="P573" s="30" t="n">
        <v>-0.0848513586021754</v>
      </c>
      <c r="Q573" s="31" t="n">
        <v>48000</v>
      </c>
      <c r="R573" s="31" t="n">
        <v>34185.2948514579</v>
      </c>
      <c r="S573" s="29" t="s">
        <v>69</v>
      </c>
      <c r="T573" s="29"/>
      <c r="U573" s="29"/>
      <c r="V573" s="48" t="n">
        <f aca="false">IF(S573="m3_año",R573,IF(OR(O573="CG1",O573="CG3",O573="HG2"),T573,R573))</f>
        <v>34185.2948514579</v>
      </c>
      <c r="W573" s="28" t="n">
        <v>365</v>
      </c>
      <c r="X573" s="32" t="s">
        <v>98</v>
      </c>
      <c r="Y573" s="28"/>
      <c r="Z573" s="28" t="n">
        <v>2920</v>
      </c>
      <c r="AA573" s="32" t="s">
        <v>1554</v>
      </c>
      <c r="AB573" s="32" t="s">
        <v>531</v>
      </c>
      <c r="AC573" s="33" t="s">
        <v>72</v>
      </c>
      <c r="AD573" s="33" t="n">
        <f aca="false">VLOOKUP($O573,Parámetros!$B$4:$H$25,3,0)</f>
        <v>196.356974196937</v>
      </c>
      <c r="AE573" s="33" t="n">
        <f aca="false">VLOOKUP($O573,Parámetros!$B$4:$H$25,4,0)</f>
        <v>1220.72799074218</v>
      </c>
      <c r="AF573" s="33" t="n">
        <f aca="false">VLOOKUP($O573,Parámetros!$B$4:$H$25,5,0)</f>
        <v>69.6558973259153</v>
      </c>
      <c r="AG573" s="33" t="n">
        <f aca="false">VLOOKUP($O573,Parámetros!$B$4:$H$25,6,0)</f>
        <v>640</v>
      </c>
      <c r="AH573" s="33" t="n">
        <f aca="false">VLOOKUP($O573,Parámetros!$B$4:$H$25,7,0)</f>
        <v>1920000</v>
      </c>
      <c r="AI573" s="2" t="n">
        <v>30259</v>
      </c>
      <c r="AJ573" s="2" t="n">
        <v>7.6726E-006</v>
      </c>
      <c r="AK573" s="34" t="n">
        <f aca="false">AD573*V573/1000000000</f>
        <v>0.0067125210590624</v>
      </c>
      <c r="AL573" s="34" t="n">
        <f aca="false">AE573*V573/1000000000</f>
        <v>0.0417309462969492</v>
      </c>
      <c r="AM573" s="34" t="n">
        <f aca="false">AF573*V573/1000000000</f>
        <v>0.00238120738822929</v>
      </c>
      <c r="AN573" s="34" t="n">
        <f aca="false">AG573*V573/1000000000</f>
        <v>0.0218785887049331</v>
      </c>
      <c r="AO573" s="34" t="n">
        <f aca="false">AH573*V573/1000000000</f>
        <v>65.6357661147992</v>
      </c>
      <c r="AP573" s="35" t="n">
        <f aca="false">AJ573*AI573*EXP(P573*4)</f>
        <v>0.165346581926619</v>
      </c>
      <c r="AQ573" s="36" t="n">
        <f aca="false">AK573/W573</f>
        <v>1.83904686549655E-005</v>
      </c>
      <c r="AR573" s="37" t="n">
        <f aca="false">AL573/W573</f>
        <v>0.000114331359717669</v>
      </c>
      <c r="AS573" s="37" t="n">
        <f aca="false">AM573/W573</f>
        <v>6.52385585816244E-006</v>
      </c>
      <c r="AT573" s="37" t="n">
        <f aca="false">AN573/W573</f>
        <v>5.99413389176248E-005</v>
      </c>
      <c r="AU573" s="37" t="n">
        <f aca="false">AO573/W573</f>
        <v>0.179824016752874</v>
      </c>
      <c r="AV573" s="49" t="n">
        <f aca="false">AP573/W573</f>
        <v>0.000453004334045531</v>
      </c>
      <c r="AW573" s="39" t="n">
        <f aca="false">AK573*1000000</f>
        <v>6712.5210590624</v>
      </c>
      <c r="AX573" s="40" t="n">
        <f aca="false">AL573*1000000</f>
        <v>41730.9462969492</v>
      </c>
      <c r="AY573" s="40" t="n">
        <f aca="false">AM573*1000000</f>
        <v>2381.20738822929</v>
      </c>
      <c r="AZ573" s="40" t="n">
        <f aca="false">AN573*1000000</f>
        <v>21878.5887049331</v>
      </c>
      <c r="BA573" s="40" t="n">
        <f aca="false">AO573*1000000</f>
        <v>65635766.1147992</v>
      </c>
      <c r="BB573" s="41" t="n">
        <f aca="false">AP573*1000000</f>
        <v>165346.581926619</v>
      </c>
      <c r="BC573" s="39" t="n">
        <f aca="false">AQ573*1000000</f>
        <v>18.3904686549655</v>
      </c>
      <c r="BD573" s="40" t="n">
        <f aca="false">AR573*1000000</f>
        <v>114.331359717669</v>
      </c>
      <c r="BE573" s="40" t="n">
        <f aca="false">AS573*1000000</f>
        <v>6.52385585816244</v>
      </c>
      <c r="BF573" s="40" t="n">
        <f aca="false">AT573*1000000</f>
        <v>59.9413389176248</v>
      </c>
      <c r="BG573" s="40" t="n">
        <f aca="false">AU573*1000000</f>
        <v>179824.016752874</v>
      </c>
      <c r="BH573" s="41" t="n">
        <f aca="false">AV573*1000000</f>
        <v>453.004334045531</v>
      </c>
      <c r="BI573" s="0" t="n">
        <v>0.1</v>
      </c>
      <c r="BJ573" s="0" t="n">
        <f aca="false">R573*BI573</f>
        <v>3418.52948514579</v>
      </c>
      <c r="BK573" s="0" t="n">
        <v>0.1</v>
      </c>
      <c r="BL573" s="0" t="n">
        <f aca="false">AI573*BK573</f>
        <v>3025.9</v>
      </c>
      <c r="BM573" s="45" t="n">
        <v>187.562005220738</v>
      </c>
      <c r="BN573" s="45" t="n">
        <v>1012.03746873145</v>
      </c>
      <c r="BO573" s="45" t="n">
        <v>69.5558973259153</v>
      </c>
      <c r="BP573" s="45" t="n">
        <v>256</v>
      </c>
      <c r="BQ573" s="45" t="n">
        <v>384000</v>
      </c>
      <c r="BR573" s="0" t="n">
        <f aca="false">AJ573*0.1</f>
        <v>7.6726E-007</v>
      </c>
      <c r="BS573" s="0" t="n">
        <f aca="false">((((BJ573/R573)^2)+((BM573/AD573)^2))^(1/2))*AK573</f>
        <v>0.00644690309260016</v>
      </c>
      <c r="BT573" s="0" t="n">
        <f aca="false">((((BJ573/R573)^2)+((BN573/AE573)^2))^(1/2))*AL573</f>
        <v>0.034847571485961</v>
      </c>
      <c r="BU573" s="0" t="n">
        <f aca="false">((((BJ573/R573)^2)+((BO573/AF573)^2))^(1/2))*AM573</f>
        <v>0.00238968226821587</v>
      </c>
      <c r="BV573" s="0" t="n">
        <f aca="false">((((BJ573/R573)^2)+((BP573/AG573)^2))^(1/2))*AN573</f>
        <v>0.00902077321698845</v>
      </c>
      <c r="BW573" s="0" t="n">
        <f aca="false">((((BJ573/R573)^2)+((BQ573/AH573)^2))^(1/2))*AO573</f>
        <v>14.6766034787968</v>
      </c>
      <c r="BX573" s="46" t="n">
        <f aca="false">((((BL573/AI573)^2)+((BR573/AJ573)^2))^(1/2))*AP573</f>
        <v>0.0233835378652658</v>
      </c>
    </row>
    <row r="574" customFormat="false" ht="30" hidden="false" customHeight="true" outlineLevel="0" collapsed="false">
      <c r="A574" s="24" t="n">
        <v>4.59466666666667</v>
      </c>
      <c r="B574" s="24" t="n">
        <v>-74.1111388888889</v>
      </c>
      <c r="C574" s="47" t="n">
        <v>28</v>
      </c>
      <c r="D574" s="47" t="n">
        <v>23</v>
      </c>
      <c r="E574" s="47" t="n">
        <v>1798</v>
      </c>
      <c r="F574" s="27" t="s">
        <v>1551</v>
      </c>
      <c r="G574" s="28" t="s">
        <v>1552</v>
      </c>
      <c r="H574" s="27" t="s">
        <v>1553</v>
      </c>
      <c r="I574" s="28" t="s">
        <v>1540</v>
      </c>
      <c r="J574" s="28" t="s">
        <v>76</v>
      </c>
      <c r="K574" s="28" t="n">
        <v>234.43</v>
      </c>
      <c r="L574" s="28"/>
      <c r="M574" s="28" t="n">
        <v>1997</v>
      </c>
      <c r="N574" s="29" t="s">
        <v>67</v>
      </c>
      <c r="O574" s="29" t="s">
        <v>145</v>
      </c>
      <c r="P574" s="30" t="n">
        <v>-0.0848513586021754</v>
      </c>
      <c r="Q574" s="31" t="n">
        <v>48000</v>
      </c>
      <c r="R574" s="31" t="n">
        <v>34185.2948514579</v>
      </c>
      <c r="S574" s="29" t="s">
        <v>69</v>
      </c>
      <c r="T574" s="29"/>
      <c r="U574" s="29"/>
      <c r="V574" s="48" t="n">
        <f aca="false">IF(S574="m3_año",R574,IF(OR(O574="CG1",O574="CG3",O574="HG2"),T574,R574))</f>
        <v>34185.2948514579</v>
      </c>
      <c r="W574" s="28" t="n">
        <v>365</v>
      </c>
      <c r="X574" s="32" t="s">
        <v>98</v>
      </c>
      <c r="Y574" s="28"/>
      <c r="Z574" s="28" t="n">
        <v>2920</v>
      </c>
      <c r="AA574" s="32" t="s">
        <v>1554</v>
      </c>
      <c r="AB574" s="32" t="s">
        <v>531</v>
      </c>
      <c r="AC574" s="33" t="s">
        <v>72</v>
      </c>
      <c r="AD574" s="33" t="n">
        <f aca="false">VLOOKUP($O574,Parámetros!$B$4:$H$25,3,0)</f>
        <v>196.356974196937</v>
      </c>
      <c r="AE574" s="33" t="n">
        <f aca="false">VLOOKUP($O574,Parámetros!$B$4:$H$25,4,0)</f>
        <v>1220.72799074218</v>
      </c>
      <c r="AF574" s="33" t="n">
        <f aca="false">VLOOKUP($O574,Parámetros!$B$4:$H$25,5,0)</f>
        <v>69.6558973259153</v>
      </c>
      <c r="AG574" s="33" t="n">
        <f aca="false">VLOOKUP($O574,Parámetros!$B$4:$H$25,6,0)</f>
        <v>640</v>
      </c>
      <c r="AH574" s="33" t="n">
        <f aca="false">VLOOKUP($O574,Parámetros!$B$4:$H$25,7,0)</f>
        <v>1920000</v>
      </c>
      <c r="AI574" s="51" t="n">
        <v>48000</v>
      </c>
      <c r="AJ574" s="52" t="n">
        <v>8.8E-008</v>
      </c>
      <c r="AK574" s="34" t="n">
        <f aca="false">AD574*V574/1000000000</f>
        <v>0.0067125210590624</v>
      </c>
      <c r="AL574" s="34" t="n">
        <f aca="false">AE574*V574/1000000000</f>
        <v>0.0417309462969492</v>
      </c>
      <c r="AM574" s="34" t="n">
        <f aca="false">AF574*V574/1000000000</f>
        <v>0.00238120738822929</v>
      </c>
      <c r="AN574" s="34" t="n">
        <f aca="false">AG574*V574/1000000000</f>
        <v>0.0218785887049331</v>
      </c>
      <c r="AO574" s="34" t="n">
        <f aca="false">AH574*V574/1000000000</f>
        <v>65.6357661147992</v>
      </c>
      <c r="AP574" s="35" t="n">
        <f aca="false">AJ574*AI574*EXP(P574*4)</f>
        <v>0.0030083059469283</v>
      </c>
      <c r="AQ574" s="36" t="n">
        <f aca="false">AK574/W574</f>
        <v>1.83904686549655E-005</v>
      </c>
      <c r="AR574" s="37" t="n">
        <f aca="false">AL574/W574</f>
        <v>0.000114331359717669</v>
      </c>
      <c r="AS574" s="37" t="n">
        <f aca="false">AM574/W574</f>
        <v>6.52385585816244E-006</v>
      </c>
      <c r="AT574" s="37" t="n">
        <f aca="false">AN574/W574</f>
        <v>5.99413389176248E-005</v>
      </c>
      <c r="AU574" s="37" t="n">
        <f aca="false">AO574/W574</f>
        <v>0.179824016752874</v>
      </c>
      <c r="AV574" s="49" t="n">
        <f aca="false">AP574/W574</f>
        <v>8.24193410117342E-006</v>
      </c>
      <c r="AW574" s="39" t="n">
        <f aca="false">AK574*1000000</f>
        <v>6712.5210590624</v>
      </c>
      <c r="AX574" s="40" t="n">
        <f aca="false">AL574*1000000</f>
        <v>41730.9462969492</v>
      </c>
      <c r="AY574" s="40" t="n">
        <f aca="false">AM574*1000000</f>
        <v>2381.20738822929</v>
      </c>
      <c r="AZ574" s="40" t="n">
        <f aca="false">AN574*1000000</f>
        <v>21878.5887049331</v>
      </c>
      <c r="BA574" s="40" t="n">
        <f aca="false">AO574*1000000</f>
        <v>65635766.1147992</v>
      </c>
      <c r="BB574" s="41" t="n">
        <f aca="false">AP574*1000000</f>
        <v>3008.3059469283</v>
      </c>
      <c r="BC574" s="39" t="n">
        <f aca="false">AQ574*1000000</f>
        <v>18.3904686549655</v>
      </c>
      <c r="BD574" s="40" t="n">
        <f aca="false">AR574*1000000</f>
        <v>114.331359717669</v>
      </c>
      <c r="BE574" s="40" t="n">
        <f aca="false">AS574*1000000</f>
        <v>6.52385585816244</v>
      </c>
      <c r="BF574" s="40" t="n">
        <f aca="false">AT574*1000000</f>
        <v>59.9413389176248</v>
      </c>
      <c r="BG574" s="40" t="n">
        <f aca="false">AU574*1000000</f>
        <v>179824.016752874</v>
      </c>
      <c r="BH574" s="41" t="n">
        <f aca="false">AV574*1000000</f>
        <v>8.24193410117342</v>
      </c>
      <c r="BI574" s="0" t="n">
        <v>0.1</v>
      </c>
      <c r="BJ574" s="0" t="n">
        <f aca="false">R574*BI574</f>
        <v>3418.52948514579</v>
      </c>
      <c r="BK574" s="0" t="n">
        <v>0.1</v>
      </c>
      <c r="BL574" s="0" t="n">
        <f aca="false">AI574*BK574</f>
        <v>4800</v>
      </c>
      <c r="BM574" s="45" t="n">
        <v>187.562005220738</v>
      </c>
      <c r="BN574" s="45" t="n">
        <v>1012.03746873145</v>
      </c>
      <c r="BO574" s="45" t="n">
        <v>69.5558973259153</v>
      </c>
      <c r="BP574" s="45" t="n">
        <v>256</v>
      </c>
      <c r="BQ574" s="45" t="n">
        <v>384000</v>
      </c>
      <c r="BR574" s="0" t="n">
        <f aca="false">AJ574*0.1</f>
        <v>8.8E-009</v>
      </c>
      <c r="BS574" s="0" t="n">
        <f aca="false">((((BJ574/R574)^2)+((BM574/AD574)^2))^(1/2))*AK574</f>
        <v>0.00644690309260016</v>
      </c>
      <c r="BT574" s="0" t="n">
        <f aca="false">((((BJ574/R574)^2)+((BN574/AE574)^2))^(1/2))*AL574</f>
        <v>0.034847571485961</v>
      </c>
      <c r="BU574" s="0" t="n">
        <f aca="false">((((BJ574/R574)^2)+((BO574/AF574)^2))^(1/2))*AM574</f>
        <v>0.00238968226821587</v>
      </c>
      <c r="BV574" s="0" t="n">
        <f aca="false">((((BJ574/R574)^2)+((BP574/AG574)^2))^(1/2))*AN574</f>
        <v>0.00902077321698845</v>
      </c>
      <c r="BW574" s="0" t="n">
        <f aca="false">((((BJ574/R574)^2)+((BQ574/AH574)^2))^(1/2))*AO574</f>
        <v>14.6766034787968</v>
      </c>
      <c r="BX574" s="46" t="n">
        <f aca="false">((((BL574/AI574)^2)+((BR574/AJ574)^2))^(1/2))*AP574</f>
        <v>0.000425438706991364</v>
      </c>
    </row>
    <row r="575" customFormat="false" ht="30" hidden="false" customHeight="true" outlineLevel="0" collapsed="false">
      <c r="A575" s="24" t="n">
        <v>4.59466666666667</v>
      </c>
      <c r="B575" s="24" t="n">
        <v>-74.1111388888889</v>
      </c>
      <c r="C575" s="47" t="n">
        <v>28</v>
      </c>
      <c r="D575" s="47" t="n">
        <v>23</v>
      </c>
      <c r="E575" s="47" t="n">
        <v>1798</v>
      </c>
      <c r="F575" s="27" t="s">
        <v>1551</v>
      </c>
      <c r="G575" s="28" t="s">
        <v>1552</v>
      </c>
      <c r="H575" s="27" t="s">
        <v>1553</v>
      </c>
      <c r="I575" s="28" t="s">
        <v>1540</v>
      </c>
      <c r="J575" s="28" t="s">
        <v>76</v>
      </c>
      <c r="K575" s="28" t="n">
        <v>234.43</v>
      </c>
      <c r="L575" s="28"/>
      <c r="M575" s="28" t="n">
        <v>1997</v>
      </c>
      <c r="N575" s="29" t="s">
        <v>67</v>
      </c>
      <c r="O575" s="29" t="s">
        <v>145</v>
      </c>
      <c r="P575" s="30" t="n">
        <v>-0.0848513586021754</v>
      </c>
      <c r="Q575" s="31" t="n">
        <v>48000</v>
      </c>
      <c r="R575" s="31" t="n">
        <v>34185.2948514579</v>
      </c>
      <c r="S575" s="29" t="s">
        <v>69</v>
      </c>
      <c r="T575" s="29"/>
      <c r="U575" s="29"/>
      <c r="V575" s="48" t="n">
        <f aca="false">IF(S575="m3_año",R575,IF(OR(O575="CG1",O575="CG3",O575="HG2"),T575,R575))</f>
        <v>34185.2948514579</v>
      </c>
      <c r="W575" s="28" t="n">
        <v>365</v>
      </c>
      <c r="X575" s="32" t="s">
        <v>98</v>
      </c>
      <c r="Y575" s="28"/>
      <c r="Z575" s="28" t="n">
        <v>2920</v>
      </c>
      <c r="AA575" s="32" t="s">
        <v>1554</v>
      </c>
      <c r="AB575" s="32" t="s">
        <v>531</v>
      </c>
      <c r="AC575" s="33" t="s">
        <v>72</v>
      </c>
      <c r="AD575" s="33" t="n">
        <f aca="false">VLOOKUP($O575,Parámetros!$B$4:$H$25,3,0)</f>
        <v>196.356974196937</v>
      </c>
      <c r="AE575" s="33" t="n">
        <f aca="false">VLOOKUP($O575,Parámetros!$B$4:$H$25,4,0)</f>
        <v>1220.72799074218</v>
      </c>
      <c r="AF575" s="33" t="n">
        <f aca="false">VLOOKUP($O575,Parámetros!$B$4:$H$25,5,0)</f>
        <v>69.6558973259153</v>
      </c>
      <c r="AG575" s="33" t="n">
        <f aca="false">VLOOKUP($O575,Parámetros!$B$4:$H$25,6,0)</f>
        <v>640</v>
      </c>
      <c r="AH575" s="33" t="n">
        <f aca="false">VLOOKUP($O575,Parámetros!$B$4:$H$25,7,0)</f>
        <v>1920000</v>
      </c>
      <c r="AI575" s="51" t="n">
        <v>48000</v>
      </c>
      <c r="AJ575" s="52" t="n">
        <v>8.8E-008</v>
      </c>
      <c r="AK575" s="34" t="n">
        <f aca="false">AD575*V575/1000000000</f>
        <v>0.0067125210590624</v>
      </c>
      <c r="AL575" s="34" t="n">
        <f aca="false">AE575*V575/1000000000</f>
        <v>0.0417309462969492</v>
      </c>
      <c r="AM575" s="34" t="n">
        <f aca="false">AF575*V575/1000000000</f>
        <v>0.00238120738822929</v>
      </c>
      <c r="AN575" s="34" t="n">
        <f aca="false">AG575*V575/1000000000</f>
        <v>0.0218785887049331</v>
      </c>
      <c r="AO575" s="34" t="n">
        <f aca="false">AH575*V575/1000000000</f>
        <v>65.6357661147992</v>
      </c>
      <c r="AP575" s="35" t="n">
        <f aca="false">AJ575*AI575*EXP(P575*4)</f>
        <v>0.0030083059469283</v>
      </c>
      <c r="AQ575" s="36" t="n">
        <f aca="false">AK575/W575</f>
        <v>1.83904686549655E-005</v>
      </c>
      <c r="AR575" s="37" t="n">
        <f aca="false">AL575/W575</f>
        <v>0.000114331359717669</v>
      </c>
      <c r="AS575" s="37" t="n">
        <f aca="false">AM575/W575</f>
        <v>6.52385585816244E-006</v>
      </c>
      <c r="AT575" s="37" t="n">
        <f aca="false">AN575/W575</f>
        <v>5.99413389176248E-005</v>
      </c>
      <c r="AU575" s="37" t="n">
        <f aca="false">AO575/W575</f>
        <v>0.179824016752874</v>
      </c>
      <c r="AV575" s="49" t="n">
        <f aca="false">AP575/W575</f>
        <v>8.24193410117342E-006</v>
      </c>
      <c r="AW575" s="39" t="n">
        <f aca="false">AK575*1000000</f>
        <v>6712.5210590624</v>
      </c>
      <c r="AX575" s="40" t="n">
        <f aca="false">AL575*1000000</f>
        <v>41730.9462969492</v>
      </c>
      <c r="AY575" s="40" t="n">
        <f aca="false">AM575*1000000</f>
        <v>2381.20738822929</v>
      </c>
      <c r="AZ575" s="40" t="n">
        <f aca="false">AN575*1000000</f>
        <v>21878.5887049331</v>
      </c>
      <c r="BA575" s="40" t="n">
        <f aca="false">AO575*1000000</f>
        <v>65635766.1147992</v>
      </c>
      <c r="BB575" s="41" t="n">
        <f aca="false">AP575*1000000</f>
        <v>3008.3059469283</v>
      </c>
      <c r="BC575" s="39" t="n">
        <f aca="false">AQ575*1000000</f>
        <v>18.3904686549655</v>
      </c>
      <c r="BD575" s="40" t="n">
        <f aca="false">AR575*1000000</f>
        <v>114.331359717669</v>
      </c>
      <c r="BE575" s="40" t="n">
        <f aca="false">AS575*1000000</f>
        <v>6.52385585816244</v>
      </c>
      <c r="BF575" s="40" t="n">
        <f aca="false">AT575*1000000</f>
        <v>59.9413389176248</v>
      </c>
      <c r="BG575" s="40" t="n">
        <f aca="false">AU575*1000000</f>
        <v>179824.016752874</v>
      </c>
      <c r="BH575" s="41" t="n">
        <f aca="false">AV575*1000000</f>
        <v>8.24193410117342</v>
      </c>
      <c r="BI575" s="0" t="n">
        <v>0.1</v>
      </c>
      <c r="BJ575" s="0" t="n">
        <f aca="false">R575*BI575</f>
        <v>3418.52948514579</v>
      </c>
      <c r="BK575" s="0" t="n">
        <v>0.1</v>
      </c>
      <c r="BL575" s="0" t="n">
        <f aca="false">AI575*BK575</f>
        <v>4800</v>
      </c>
      <c r="BM575" s="45" t="n">
        <v>187.562005220738</v>
      </c>
      <c r="BN575" s="45" t="n">
        <v>1012.03746873145</v>
      </c>
      <c r="BO575" s="45" t="n">
        <v>69.5558973259153</v>
      </c>
      <c r="BP575" s="45" t="n">
        <v>256</v>
      </c>
      <c r="BQ575" s="45" t="n">
        <v>384000</v>
      </c>
      <c r="BR575" s="0" t="n">
        <f aca="false">AJ575*0.1</f>
        <v>8.8E-009</v>
      </c>
      <c r="BS575" s="0" t="n">
        <f aca="false">((((BJ575/R575)^2)+((BM575/AD575)^2))^(1/2))*AK575</f>
        <v>0.00644690309260016</v>
      </c>
      <c r="BT575" s="0" t="n">
        <f aca="false">((((BJ575/R575)^2)+((BN575/AE575)^2))^(1/2))*AL575</f>
        <v>0.034847571485961</v>
      </c>
      <c r="BU575" s="0" t="n">
        <f aca="false">((((BJ575/R575)^2)+((BO575/AF575)^2))^(1/2))*AM575</f>
        <v>0.00238968226821587</v>
      </c>
      <c r="BV575" s="0" t="n">
        <f aca="false">((((BJ575/R575)^2)+((BP575/AG575)^2))^(1/2))*AN575</f>
        <v>0.00902077321698845</v>
      </c>
      <c r="BW575" s="0" t="n">
        <f aca="false">((((BJ575/R575)^2)+((BQ575/AH575)^2))^(1/2))*AO575</f>
        <v>14.6766034787968</v>
      </c>
      <c r="BX575" s="46" t="n">
        <f aca="false">((((BL575/AI575)^2)+((BR575/AJ575)^2))^(1/2))*AP575</f>
        <v>0.000425438706991364</v>
      </c>
    </row>
    <row r="576" customFormat="false" ht="30" hidden="false" customHeight="true" outlineLevel="0" collapsed="false">
      <c r="A576" s="24" t="n">
        <v>4.59466666666667</v>
      </c>
      <c r="B576" s="24" t="n">
        <v>-74.1111388888889</v>
      </c>
      <c r="C576" s="47" t="n">
        <v>28</v>
      </c>
      <c r="D576" s="47" t="n">
        <v>23</v>
      </c>
      <c r="E576" s="47" t="n">
        <v>1798</v>
      </c>
      <c r="F576" s="27" t="s">
        <v>1551</v>
      </c>
      <c r="G576" s="28" t="s">
        <v>1552</v>
      </c>
      <c r="H576" s="27" t="s">
        <v>1553</v>
      </c>
      <c r="I576" s="28" t="s">
        <v>1540</v>
      </c>
      <c r="J576" s="28" t="s">
        <v>76</v>
      </c>
      <c r="K576" s="28" t="n">
        <v>468.83</v>
      </c>
      <c r="L576" s="28"/>
      <c r="M576" s="28" t="n">
        <v>1997</v>
      </c>
      <c r="N576" s="29" t="s">
        <v>67</v>
      </c>
      <c r="O576" s="29" t="s">
        <v>145</v>
      </c>
      <c r="P576" s="30" t="n">
        <v>-0.0848513586021754</v>
      </c>
      <c r="Q576" s="31" t="n">
        <v>96000</v>
      </c>
      <c r="R576" s="31" t="n">
        <v>68370.5897029159</v>
      </c>
      <c r="S576" s="29" t="s">
        <v>69</v>
      </c>
      <c r="T576" s="29"/>
      <c r="U576" s="29"/>
      <c r="V576" s="48" t="n">
        <f aca="false">IF(S576="m3_año",R576,IF(OR(O576="CG1",O576="CG3",O576="HG2"),T576,R576))</f>
        <v>68370.5897029159</v>
      </c>
      <c r="W576" s="28" t="n">
        <v>365</v>
      </c>
      <c r="X576" s="32" t="s">
        <v>98</v>
      </c>
      <c r="Y576" s="28"/>
      <c r="Z576" s="28" t="n">
        <v>2920</v>
      </c>
      <c r="AA576" s="32" t="s">
        <v>1554</v>
      </c>
      <c r="AB576" s="32" t="s">
        <v>531</v>
      </c>
      <c r="AC576" s="33" t="s">
        <v>72</v>
      </c>
      <c r="AD576" s="33" t="n">
        <f aca="false">VLOOKUP($O576,Parámetros!$B$4:$H$25,3,0)</f>
        <v>196.356974196937</v>
      </c>
      <c r="AE576" s="33" t="n">
        <f aca="false">VLOOKUP($O576,Parámetros!$B$4:$H$25,4,0)</f>
        <v>1220.72799074218</v>
      </c>
      <c r="AF576" s="33" t="n">
        <f aca="false">VLOOKUP($O576,Parámetros!$B$4:$H$25,5,0)</f>
        <v>69.6558973259153</v>
      </c>
      <c r="AG576" s="33" t="n">
        <f aca="false">VLOOKUP($O576,Parámetros!$B$4:$H$25,6,0)</f>
        <v>640</v>
      </c>
      <c r="AH576" s="33" t="n">
        <f aca="false">VLOOKUP($O576,Parámetros!$B$4:$H$25,7,0)</f>
        <v>1920000</v>
      </c>
      <c r="AI576" s="2" t="n">
        <v>30259</v>
      </c>
      <c r="AJ576" s="2" t="n">
        <v>7.6726E-006</v>
      </c>
      <c r="AK576" s="34" t="n">
        <f aca="false">AD576*V576/1000000000</f>
        <v>0.0134250421181248</v>
      </c>
      <c r="AL576" s="34" t="n">
        <f aca="false">AE576*V576/1000000000</f>
        <v>0.0834618925938985</v>
      </c>
      <c r="AM576" s="34" t="n">
        <f aca="false">AF576*V576/1000000000</f>
        <v>0.00476241477645859</v>
      </c>
      <c r="AN576" s="34" t="n">
        <f aca="false">AG576*V576/1000000000</f>
        <v>0.0437571774098662</v>
      </c>
      <c r="AO576" s="34" t="n">
        <f aca="false">AH576*V576/1000000000</f>
        <v>131.271532229599</v>
      </c>
      <c r="AP576" s="35" t="n">
        <f aca="false">AJ576*AI576*EXP(P576*4)</f>
        <v>0.165346581926619</v>
      </c>
      <c r="AQ576" s="36" t="n">
        <f aca="false">AK576/W576</f>
        <v>3.6780937309931E-005</v>
      </c>
      <c r="AR576" s="37" t="n">
        <f aca="false">AL576/W576</f>
        <v>0.000228662719435338</v>
      </c>
      <c r="AS576" s="37" t="n">
        <f aca="false">AM576/W576</f>
        <v>1.30477117163249E-005</v>
      </c>
      <c r="AT576" s="37" t="n">
        <f aca="false">AN576/W576</f>
        <v>0.00011988267783525</v>
      </c>
      <c r="AU576" s="37" t="n">
        <f aca="false">AO576/W576</f>
        <v>0.359648033505749</v>
      </c>
      <c r="AV576" s="49" t="n">
        <f aca="false">AP576/W576</f>
        <v>0.000453004334045531</v>
      </c>
      <c r="AW576" s="39" t="n">
        <f aca="false">AK576*1000000</f>
        <v>13425.0421181248</v>
      </c>
      <c r="AX576" s="40" t="n">
        <f aca="false">AL576*1000000</f>
        <v>83461.8925938985</v>
      </c>
      <c r="AY576" s="40" t="n">
        <f aca="false">AM576*1000000</f>
        <v>4762.41477645859</v>
      </c>
      <c r="AZ576" s="40" t="n">
        <f aca="false">AN576*1000000</f>
        <v>43757.1774098662</v>
      </c>
      <c r="BA576" s="40" t="n">
        <f aca="false">AO576*1000000</f>
        <v>131271532.229599</v>
      </c>
      <c r="BB576" s="41" t="n">
        <f aca="false">AP576*1000000</f>
        <v>165346.581926619</v>
      </c>
      <c r="BC576" s="39" t="n">
        <f aca="false">AQ576*1000000</f>
        <v>36.780937309931</v>
      </c>
      <c r="BD576" s="40" t="n">
        <f aca="false">AR576*1000000</f>
        <v>228.662719435338</v>
      </c>
      <c r="BE576" s="40" t="n">
        <f aca="false">AS576*1000000</f>
        <v>13.0477117163249</v>
      </c>
      <c r="BF576" s="40" t="n">
        <f aca="false">AT576*1000000</f>
        <v>119.88267783525</v>
      </c>
      <c r="BG576" s="40" t="n">
        <f aca="false">AU576*1000000</f>
        <v>359648.033505749</v>
      </c>
      <c r="BH576" s="41" t="n">
        <f aca="false">AV576*1000000</f>
        <v>453.004334045531</v>
      </c>
      <c r="BI576" s="0" t="n">
        <v>0.1</v>
      </c>
      <c r="BJ576" s="0" t="n">
        <f aca="false">R576*BI576</f>
        <v>6837.05897029159</v>
      </c>
      <c r="BK576" s="0" t="n">
        <v>0.1</v>
      </c>
      <c r="BL576" s="0" t="n">
        <f aca="false">AI576*BK576</f>
        <v>3025.9</v>
      </c>
      <c r="BM576" s="45" t="n">
        <v>187.562005220738</v>
      </c>
      <c r="BN576" s="45" t="n">
        <v>1012.03746873145</v>
      </c>
      <c r="BO576" s="45" t="n">
        <v>69.5558973259153</v>
      </c>
      <c r="BP576" s="45" t="n">
        <v>256</v>
      </c>
      <c r="BQ576" s="45" t="n">
        <v>384000</v>
      </c>
      <c r="BR576" s="0" t="n">
        <f aca="false">AJ576*0.1</f>
        <v>7.6726E-007</v>
      </c>
      <c r="BS576" s="0" t="n">
        <f aca="false">((((BJ576/R576)^2)+((BM576/AD576)^2))^(1/2))*AK576</f>
        <v>0.0128938061852003</v>
      </c>
      <c r="BT576" s="0" t="n">
        <f aca="false">((((BJ576/R576)^2)+((BN576/AE576)^2))^(1/2))*AL576</f>
        <v>0.069695142971922</v>
      </c>
      <c r="BU576" s="0" t="n">
        <f aca="false">((((BJ576/R576)^2)+((BO576/AF576)^2))^(1/2))*AM576</f>
        <v>0.00477936453643176</v>
      </c>
      <c r="BV576" s="0" t="n">
        <f aca="false">((((BJ576/R576)^2)+((BP576/AG576)^2))^(1/2))*AN576</f>
        <v>0.0180415464339769</v>
      </c>
      <c r="BW576" s="0" t="n">
        <f aca="false">((((BJ576/R576)^2)+((BQ576/AH576)^2))^(1/2))*AO576</f>
        <v>29.3532069575937</v>
      </c>
      <c r="BX576" s="46" t="n">
        <f aca="false">((((BL576/AI576)^2)+((BR576/AJ576)^2))^(1/2))*AP576</f>
        <v>0.0233835378652658</v>
      </c>
    </row>
    <row r="577" customFormat="false" ht="30" hidden="false" customHeight="true" outlineLevel="0" collapsed="false">
      <c r="A577" s="24" t="n">
        <v>4.59466666666667</v>
      </c>
      <c r="B577" s="24" t="n">
        <v>-74.1111388888889</v>
      </c>
      <c r="C577" s="47" t="n">
        <v>28</v>
      </c>
      <c r="D577" s="47" t="n">
        <v>23</v>
      </c>
      <c r="E577" s="47" t="n">
        <v>1798</v>
      </c>
      <c r="F577" s="27" t="s">
        <v>1551</v>
      </c>
      <c r="G577" s="28" t="s">
        <v>1552</v>
      </c>
      <c r="H577" s="27" t="s">
        <v>1553</v>
      </c>
      <c r="I577" s="28" t="s">
        <v>1540</v>
      </c>
      <c r="J577" s="28" t="s">
        <v>76</v>
      </c>
      <c r="K577" s="28" t="n">
        <v>1172.16</v>
      </c>
      <c r="L577" s="28"/>
      <c r="M577" s="28" t="n">
        <v>2006</v>
      </c>
      <c r="N577" s="29" t="s">
        <v>67</v>
      </c>
      <c r="O577" s="29" t="s">
        <v>145</v>
      </c>
      <c r="P577" s="30" t="n">
        <v>-0.0848513586021754</v>
      </c>
      <c r="Q577" s="31" t="n">
        <v>240000</v>
      </c>
      <c r="R577" s="31" t="n">
        <v>170926.47425729</v>
      </c>
      <c r="S577" s="29" t="s">
        <v>69</v>
      </c>
      <c r="T577" s="29"/>
      <c r="U577" s="29"/>
      <c r="V577" s="48" t="n">
        <f aca="false">IF(S577="m3_año",R577,IF(OR(O577="CG1",O577="CG3",O577="HG2"),T577,R577))</f>
        <v>170926.47425729</v>
      </c>
      <c r="W577" s="28" t="n">
        <v>365</v>
      </c>
      <c r="X577" s="32" t="s">
        <v>98</v>
      </c>
      <c r="Y577" s="28"/>
      <c r="Z577" s="28" t="n">
        <v>2920</v>
      </c>
      <c r="AA577" s="32" t="s">
        <v>1554</v>
      </c>
      <c r="AB577" s="32" t="s">
        <v>531</v>
      </c>
      <c r="AC577" s="33" t="s">
        <v>72</v>
      </c>
      <c r="AD577" s="33" t="n">
        <f aca="false">VLOOKUP($O577,Parámetros!$B$4:$H$25,3,0)</f>
        <v>196.356974196937</v>
      </c>
      <c r="AE577" s="33" t="n">
        <f aca="false">VLOOKUP($O577,Parámetros!$B$4:$H$25,4,0)</f>
        <v>1220.72799074218</v>
      </c>
      <c r="AF577" s="33" t="n">
        <f aca="false">VLOOKUP($O577,Parámetros!$B$4:$H$25,5,0)</f>
        <v>69.6558973259153</v>
      </c>
      <c r="AG577" s="33" t="n">
        <f aca="false">VLOOKUP($O577,Parámetros!$B$4:$H$25,6,0)</f>
        <v>640</v>
      </c>
      <c r="AH577" s="33" t="n">
        <f aca="false">VLOOKUP($O577,Parámetros!$B$4:$H$25,7,0)</f>
        <v>1920000</v>
      </c>
      <c r="AI577" s="2" t="n">
        <v>30259</v>
      </c>
      <c r="AJ577" s="2" t="n">
        <v>7.6726E-006</v>
      </c>
      <c r="AK577" s="34" t="n">
        <f aca="false">AD577*V577/1000000000</f>
        <v>0.0335626052953121</v>
      </c>
      <c r="AL577" s="34" t="n">
        <f aca="false">AE577*V577/1000000000</f>
        <v>0.208654731484747</v>
      </c>
      <c r="AM577" s="34" t="n">
        <f aca="false">AF577*V577/1000000000</f>
        <v>0.0119060369411465</v>
      </c>
      <c r="AN577" s="34" t="n">
        <f aca="false">AG577*V577/1000000000</f>
        <v>0.109392943524666</v>
      </c>
      <c r="AO577" s="34" t="n">
        <f aca="false">AH577*V577/1000000000</f>
        <v>328.178830573997</v>
      </c>
      <c r="AP577" s="35" t="n">
        <f aca="false">AJ577*AI577*EXP(P577*4)</f>
        <v>0.165346581926619</v>
      </c>
      <c r="AQ577" s="36" t="n">
        <f aca="false">AK577/W577</f>
        <v>9.19523432748277E-005</v>
      </c>
      <c r="AR577" s="37" t="n">
        <f aca="false">AL577/W577</f>
        <v>0.000571656798588347</v>
      </c>
      <c r="AS577" s="37" t="n">
        <f aca="false">AM577/W577</f>
        <v>3.26192792908123E-005</v>
      </c>
      <c r="AT577" s="37" t="n">
        <f aca="false">AN577/W577</f>
        <v>0.000299706694588125</v>
      </c>
      <c r="AU577" s="37" t="n">
        <f aca="false">AO577/W577</f>
        <v>0.899120083764375</v>
      </c>
      <c r="AV577" s="49" t="n">
        <f aca="false">AP577/W577</f>
        <v>0.000453004334045531</v>
      </c>
      <c r="AW577" s="39" t="n">
        <f aca="false">AK577*1000000</f>
        <v>33562.6052953121</v>
      </c>
      <c r="AX577" s="40" t="n">
        <f aca="false">AL577*1000000</f>
        <v>208654.731484747</v>
      </c>
      <c r="AY577" s="40" t="n">
        <f aca="false">AM577*1000000</f>
        <v>11906.0369411465</v>
      </c>
      <c r="AZ577" s="40" t="n">
        <f aca="false">AN577*1000000</f>
        <v>109392.943524666</v>
      </c>
      <c r="BA577" s="40" t="n">
        <f aca="false">AO577*1000000</f>
        <v>328178830.573997</v>
      </c>
      <c r="BB577" s="41" t="n">
        <f aca="false">AP577*1000000</f>
        <v>165346.581926619</v>
      </c>
      <c r="BC577" s="39" t="n">
        <f aca="false">AQ577*1000000</f>
        <v>91.9523432748277</v>
      </c>
      <c r="BD577" s="40" t="n">
        <f aca="false">AR577*1000000</f>
        <v>571.656798588347</v>
      </c>
      <c r="BE577" s="40" t="n">
        <f aca="false">AS577*1000000</f>
        <v>32.6192792908123</v>
      </c>
      <c r="BF577" s="40" t="n">
        <f aca="false">AT577*1000000</f>
        <v>299.706694588125</v>
      </c>
      <c r="BG577" s="40" t="n">
        <f aca="false">AU577*1000000</f>
        <v>899120.083764375</v>
      </c>
      <c r="BH577" s="41" t="n">
        <f aca="false">AV577*1000000</f>
        <v>453.004334045531</v>
      </c>
      <c r="BI577" s="0" t="n">
        <v>0.1</v>
      </c>
      <c r="BJ577" s="0" t="n">
        <f aca="false">R577*BI577</f>
        <v>17092.647425729</v>
      </c>
      <c r="BK577" s="0" t="n">
        <v>0.1</v>
      </c>
      <c r="BL577" s="0" t="n">
        <f aca="false">AI577*BK577</f>
        <v>3025.9</v>
      </c>
      <c r="BM577" s="45" t="n">
        <v>187.562005220738</v>
      </c>
      <c r="BN577" s="45" t="n">
        <v>1012.03746873145</v>
      </c>
      <c r="BO577" s="45" t="n">
        <v>69.5558973259153</v>
      </c>
      <c r="BP577" s="45" t="n">
        <v>256</v>
      </c>
      <c r="BQ577" s="45" t="n">
        <v>384000</v>
      </c>
      <c r="BR577" s="0" t="n">
        <f aca="false">AJ577*0.1</f>
        <v>7.6726E-007</v>
      </c>
      <c r="BS577" s="0" t="n">
        <f aca="false">((((BJ577/R577)^2)+((BM577/AD577)^2))^(1/2))*AK577</f>
        <v>0.0322345154630009</v>
      </c>
      <c r="BT577" s="0" t="n">
        <f aca="false">((((BJ577/R577)^2)+((BN577/AE577)^2))^(1/2))*AL577</f>
        <v>0.174237857429805</v>
      </c>
      <c r="BU577" s="0" t="n">
        <f aca="false">((((BJ577/R577)^2)+((BO577/AF577)^2))^(1/2))*AM577</f>
        <v>0.0119484113410794</v>
      </c>
      <c r="BV577" s="0" t="n">
        <f aca="false">((((BJ577/R577)^2)+((BP577/AG577)^2))^(1/2))*AN577</f>
        <v>0.0451038660849424</v>
      </c>
      <c r="BW577" s="0" t="n">
        <f aca="false">((((BJ577/R577)^2)+((BQ577/AH577)^2))^(1/2))*AO577</f>
        <v>73.3830173939843</v>
      </c>
      <c r="BX577" s="46" t="n">
        <f aca="false">((((BL577/AI577)^2)+((BR577/AJ577)^2))^(1/2))*AP577</f>
        <v>0.0233835378652658</v>
      </c>
    </row>
    <row r="578" customFormat="false" ht="30" hidden="false" customHeight="true" outlineLevel="0" collapsed="false">
      <c r="A578" s="24" t="n">
        <v>4.59466666666667</v>
      </c>
      <c r="B578" s="24" t="n">
        <v>-74.1111388888889</v>
      </c>
      <c r="C578" s="47" t="n">
        <v>28</v>
      </c>
      <c r="D578" s="47" t="n">
        <v>23</v>
      </c>
      <c r="E578" s="47" t="n">
        <v>1798</v>
      </c>
      <c r="F578" s="27" t="s">
        <v>1551</v>
      </c>
      <c r="G578" s="28" t="s">
        <v>1552</v>
      </c>
      <c r="H578" s="27" t="s">
        <v>1553</v>
      </c>
      <c r="I578" s="28" t="s">
        <v>1540</v>
      </c>
      <c r="J578" s="28" t="s">
        <v>76</v>
      </c>
      <c r="K578" s="28" t="n">
        <v>0.06</v>
      </c>
      <c r="L578" s="28"/>
      <c r="M578" s="28" t="n">
        <v>2005</v>
      </c>
      <c r="N578" s="29" t="s">
        <v>67</v>
      </c>
      <c r="O578" s="29" t="s">
        <v>145</v>
      </c>
      <c r="P578" s="30" t="n">
        <v>-0.0848513586021754</v>
      </c>
      <c r="Q578" s="31" t="n">
        <v>18000</v>
      </c>
      <c r="R578" s="31" t="n">
        <v>12819.4855692967</v>
      </c>
      <c r="S578" s="29" t="s">
        <v>69</v>
      </c>
      <c r="T578" s="29"/>
      <c r="U578" s="29"/>
      <c r="V578" s="48" t="n">
        <f aca="false">IF(S578="m3_año",R578,IF(OR(O578="CG1",O578="CG3",O578="HG2"),T578,R578))</f>
        <v>12819.4855692967</v>
      </c>
      <c r="W578" s="28" t="n">
        <v>365</v>
      </c>
      <c r="X578" s="32" t="s">
        <v>98</v>
      </c>
      <c r="Y578" s="28"/>
      <c r="Z578" s="28" t="n">
        <v>2920</v>
      </c>
      <c r="AA578" s="32" t="s">
        <v>1554</v>
      </c>
      <c r="AB578" s="32" t="s">
        <v>531</v>
      </c>
      <c r="AC578" s="33" t="s">
        <v>72</v>
      </c>
      <c r="AD578" s="33" t="n">
        <f aca="false">VLOOKUP($O578,Parámetros!$B$4:$H$25,3,0)</f>
        <v>196.356974196937</v>
      </c>
      <c r="AE578" s="33" t="n">
        <f aca="false">VLOOKUP($O578,Parámetros!$B$4:$H$25,4,0)</f>
        <v>1220.72799074218</v>
      </c>
      <c r="AF578" s="33" t="n">
        <f aca="false">VLOOKUP($O578,Parámetros!$B$4:$H$25,5,0)</f>
        <v>69.6558973259153</v>
      </c>
      <c r="AG578" s="33" t="n">
        <f aca="false">VLOOKUP($O578,Parámetros!$B$4:$H$25,6,0)</f>
        <v>640</v>
      </c>
      <c r="AH578" s="33" t="n">
        <f aca="false">VLOOKUP($O578,Parámetros!$B$4:$H$25,7,0)</f>
        <v>1920000</v>
      </c>
      <c r="AI578" s="2" t="n">
        <v>30259</v>
      </c>
      <c r="AJ578" s="2" t="n">
        <v>7.6726E-006</v>
      </c>
      <c r="AK578" s="34" t="n">
        <f aca="false">AD578*V578/1000000000</f>
        <v>0.0025171953971484</v>
      </c>
      <c r="AL578" s="34" t="n">
        <f aca="false">AE578*V578/1000000000</f>
        <v>0.0156491048613559</v>
      </c>
      <c r="AM578" s="34" t="n">
        <f aca="false">AF578*V578/1000000000</f>
        <v>0.000892952770585984</v>
      </c>
      <c r="AN578" s="34" t="n">
        <f aca="false">AG578*V578/1000000000</f>
        <v>0.00820447076434989</v>
      </c>
      <c r="AO578" s="34" t="n">
        <f aca="false">AH578*V578/1000000000</f>
        <v>24.6134122930497</v>
      </c>
      <c r="AP578" s="35" t="n">
        <f aca="false">AJ578*AI578*EXP(P578*4)</f>
        <v>0.165346581926619</v>
      </c>
      <c r="AQ578" s="36" t="n">
        <f aca="false">AK578/W578</f>
        <v>6.89642574561205E-006</v>
      </c>
      <c r="AR578" s="37" t="n">
        <f aca="false">AL578/W578</f>
        <v>4.28742598941258E-005</v>
      </c>
      <c r="AS578" s="37" t="n">
        <f aca="false">AM578/W578</f>
        <v>2.44644594681091E-006</v>
      </c>
      <c r="AT578" s="37" t="n">
        <f aca="false">AN578/W578</f>
        <v>2.24780020941093E-005</v>
      </c>
      <c r="AU578" s="37" t="n">
        <f aca="false">AO578/W578</f>
        <v>0.0674340062823278</v>
      </c>
      <c r="AV578" s="49" t="n">
        <f aca="false">AP578/W578</f>
        <v>0.000453004334045531</v>
      </c>
      <c r="AW578" s="39" t="n">
        <f aca="false">AK578*1000000</f>
        <v>2517.1953971484</v>
      </c>
      <c r="AX578" s="40" t="n">
        <f aca="false">AL578*1000000</f>
        <v>15649.1048613559</v>
      </c>
      <c r="AY578" s="40" t="n">
        <f aca="false">AM578*1000000</f>
        <v>892.952770585984</v>
      </c>
      <c r="AZ578" s="40" t="n">
        <f aca="false">AN578*1000000</f>
        <v>8204.47076434989</v>
      </c>
      <c r="BA578" s="40" t="n">
        <f aca="false">AO578*1000000</f>
        <v>24613412.2930497</v>
      </c>
      <c r="BB578" s="41" t="n">
        <f aca="false">AP578*1000000</f>
        <v>165346.581926619</v>
      </c>
      <c r="BC578" s="39" t="n">
        <f aca="false">AQ578*1000000</f>
        <v>6.89642574561205</v>
      </c>
      <c r="BD578" s="40" t="n">
        <f aca="false">AR578*1000000</f>
        <v>42.8742598941258</v>
      </c>
      <c r="BE578" s="40" t="n">
        <f aca="false">AS578*1000000</f>
        <v>2.44644594681091</v>
      </c>
      <c r="BF578" s="40" t="n">
        <f aca="false">AT578*1000000</f>
        <v>22.4780020941093</v>
      </c>
      <c r="BG578" s="40" t="n">
        <f aca="false">AU578*1000000</f>
        <v>67434.0062823278</v>
      </c>
      <c r="BH578" s="41" t="n">
        <f aca="false">AV578*1000000</f>
        <v>453.004334045531</v>
      </c>
      <c r="BI578" s="0" t="n">
        <v>0.1</v>
      </c>
      <c r="BJ578" s="0" t="n">
        <f aca="false">R578*BI578</f>
        <v>1281.94855692967</v>
      </c>
      <c r="BK578" s="0" t="n">
        <v>0.1</v>
      </c>
      <c r="BL578" s="0" t="n">
        <f aca="false">AI578*BK578</f>
        <v>3025.9</v>
      </c>
      <c r="BM578" s="45" t="n">
        <v>187.562005220738</v>
      </c>
      <c r="BN578" s="45" t="n">
        <v>1012.03746873145</v>
      </c>
      <c r="BO578" s="45" t="n">
        <v>69.5558973259153</v>
      </c>
      <c r="BP578" s="45" t="n">
        <v>256</v>
      </c>
      <c r="BQ578" s="45" t="n">
        <v>384000</v>
      </c>
      <c r="BR578" s="0" t="n">
        <f aca="false">AJ578*0.1</f>
        <v>7.6726E-007</v>
      </c>
      <c r="BS578" s="0" t="n">
        <f aca="false">((((BJ578/R578)^2)+((BM578/AD578)^2))^(1/2))*AK578</f>
        <v>0.00241758865972506</v>
      </c>
      <c r="BT578" s="0" t="n">
        <f aca="false">((((BJ578/R578)^2)+((BN578/AE578)^2))^(1/2))*AL578</f>
        <v>0.0130678393072354</v>
      </c>
      <c r="BU578" s="0" t="n">
        <f aca="false">((((BJ578/R578)^2)+((BO578/AF578)^2))^(1/2))*AM578</f>
        <v>0.000896130850580952</v>
      </c>
      <c r="BV578" s="0" t="n">
        <f aca="false">((((BJ578/R578)^2)+((BP578/AG578)^2))^(1/2))*AN578</f>
        <v>0.00338278995637067</v>
      </c>
      <c r="BW578" s="0" t="n">
        <f aca="false">((((BJ578/R578)^2)+((BQ578/AH578)^2))^(1/2))*AO578</f>
        <v>5.5037263045488</v>
      </c>
      <c r="BX578" s="46" t="n">
        <f aca="false">((((BL578/AI578)^2)+((BR578/AJ578)^2))^(1/2))*AP578</f>
        <v>0.0233835378652658</v>
      </c>
    </row>
    <row r="579" customFormat="false" ht="30" hidden="false" customHeight="true" outlineLevel="0" collapsed="false">
      <c r="A579" s="24" t="n">
        <v>4.59466666666667</v>
      </c>
      <c r="B579" s="24" t="n">
        <v>-74.1111388888889</v>
      </c>
      <c r="C579" s="47" t="n">
        <v>28</v>
      </c>
      <c r="D579" s="47" t="n">
        <v>23</v>
      </c>
      <c r="E579" s="47" t="n">
        <v>1798</v>
      </c>
      <c r="F579" s="27" t="s">
        <v>1551</v>
      </c>
      <c r="G579" s="28" t="s">
        <v>1552</v>
      </c>
      <c r="H579" s="27" t="s">
        <v>1553</v>
      </c>
      <c r="I579" s="28" t="s">
        <v>1540</v>
      </c>
      <c r="J579" s="28" t="s">
        <v>76</v>
      </c>
      <c r="K579" s="28" t="n">
        <v>0.06</v>
      </c>
      <c r="L579" s="28"/>
      <c r="M579" s="28" t="n">
        <v>2005</v>
      </c>
      <c r="N579" s="29" t="s">
        <v>67</v>
      </c>
      <c r="O579" s="29" t="s">
        <v>145</v>
      </c>
      <c r="P579" s="30" t="n">
        <v>-0.0848513586021754</v>
      </c>
      <c r="Q579" s="31" t="n">
        <v>18000</v>
      </c>
      <c r="R579" s="31" t="n">
        <v>12819.4855692967</v>
      </c>
      <c r="S579" s="29" t="s">
        <v>69</v>
      </c>
      <c r="T579" s="29"/>
      <c r="U579" s="29"/>
      <c r="V579" s="48" t="n">
        <f aca="false">IF(S579="m3_año",R579,IF(OR(O579="CG1",O579="CG3",O579="HG2"),T579,R579))</f>
        <v>12819.4855692967</v>
      </c>
      <c r="W579" s="28" t="n">
        <v>365</v>
      </c>
      <c r="X579" s="32" t="s">
        <v>98</v>
      </c>
      <c r="Y579" s="28"/>
      <c r="Z579" s="28" t="n">
        <v>2920</v>
      </c>
      <c r="AA579" s="32" t="s">
        <v>1554</v>
      </c>
      <c r="AB579" s="32" t="s">
        <v>531</v>
      </c>
      <c r="AC579" s="33" t="s">
        <v>72</v>
      </c>
      <c r="AD579" s="33" t="n">
        <f aca="false">VLOOKUP($O579,Parámetros!$B$4:$H$25,3,0)</f>
        <v>196.356974196937</v>
      </c>
      <c r="AE579" s="33" t="n">
        <f aca="false">VLOOKUP($O579,Parámetros!$B$4:$H$25,4,0)</f>
        <v>1220.72799074218</v>
      </c>
      <c r="AF579" s="33" t="n">
        <f aca="false">VLOOKUP($O579,Parámetros!$B$4:$H$25,5,0)</f>
        <v>69.6558973259153</v>
      </c>
      <c r="AG579" s="33" t="n">
        <f aca="false">VLOOKUP($O579,Parámetros!$B$4:$H$25,6,0)</f>
        <v>640</v>
      </c>
      <c r="AH579" s="33" t="n">
        <f aca="false">VLOOKUP($O579,Parámetros!$B$4:$H$25,7,0)</f>
        <v>1920000</v>
      </c>
      <c r="AI579" s="2" t="n">
        <v>30259</v>
      </c>
      <c r="AJ579" s="2" t="n">
        <v>7.6726E-006</v>
      </c>
      <c r="AK579" s="34" t="n">
        <f aca="false">AD579*V579/1000000000</f>
        <v>0.0025171953971484</v>
      </c>
      <c r="AL579" s="34" t="n">
        <f aca="false">AE579*V579/1000000000</f>
        <v>0.0156491048613559</v>
      </c>
      <c r="AM579" s="34" t="n">
        <f aca="false">AF579*V579/1000000000</f>
        <v>0.000892952770585984</v>
      </c>
      <c r="AN579" s="34" t="n">
        <f aca="false">AG579*V579/1000000000</f>
        <v>0.00820447076434989</v>
      </c>
      <c r="AO579" s="34" t="n">
        <f aca="false">AH579*V579/1000000000</f>
        <v>24.6134122930497</v>
      </c>
      <c r="AP579" s="35" t="n">
        <f aca="false">AJ579*AI579*EXP(P579*4)</f>
        <v>0.165346581926619</v>
      </c>
      <c r="AQ579" s="36" t="n">
        <f aca="false">AK579/W579</f>
        <v>6.89642574561205E-006</v>
      </c>
      <c r="AR579" s="37" t="n">
        <f aca="false">AL579/W579</f>
        <v>4.28742598941258E-005</v>
      </c>
      <c r="AS579" s="37" t="n">
        <f aca="false">AM579/W579</f>
        <v>2.44644594681091E-006</v>
      </c>
      <c r="AT579" s="37" t="n">
        <f aca="false">AN579/W579</f>
        <v>2.24780020941093E-005</v>
      </c>
      <c r="AU579" s="37" t="n">
        <f aca="false">AO579/W579</f>
        <v>0.0674340062823278</v>
      </c>
      <c r="AV579" s="49" t="n">
        <f aca="false">AP579/W579</f>
        <v>0.000453004334045531</v>
      </c>
      <c r="AW579" s="39" t="n">
        <f aca="false">AK579*1000000</f>
        <v>2517.1953971484</v>
      </c>
      <c r="AX579" s="40" t="n">
        <f aca="false">AL579*1000000</f>
        <v>15649.1048613559</v>
      </c>
      <c r="AY579" s="40" t="n">
        <f aca="false">AM579*1000000</f>
        <v>892.952770585984</v>
      </c>
      <c r="AZ579" s="40" t="n">
        <f aca="false">AN579*1000000</f>
        <v>8204.47076434989</v>
      </c>
      <c r="BA579" s="40" t="n">
        <f aca="false">AO579*1000000</f>
        <v>24613412.2930497</v>
      </c>
      <c r="BB579" s="41" t="n">
        <f aca="false">AP579*1000000</f>
        <v>165346.581926619</v>
      </c>
      <c r="BC579" s="39" t="n">
        <f aca="false">AQ579*1000000</f>
        <v>6.89642574561205</v>
      </c>
      <c r="BD579" s="40" t="n">
        <f aca="false">AR579*1000000</f>
        <v>42.8742598941258</v>
      </c>
      <c r="BE579" s="40" t="n">
        <f aca="false">AS579*1000000</f>
        <v>2.44644594681091</v>
      </c>
      <c r="BF579" s="40" t="n">
        <f aca="false">AT579*1000000</f>
        <v>22.4780020941093</v>
      </c>
      <c r="BG579" s="40" t="n">
        <f aca="false">AU579*1000000</f>
        <v>67434.0062823278</v>
      </c>
      <c r="BH579" s="41" t="n">
        <f aca="false">AV579*1000000</f>
        <v>453.004334045531</v>
      </c>
      <c r="BI579" s="0" t="n">
        <v>0.1</v>
      </c>
      <c r="BJ579" s="0" t="n">
        <f aca="false">R579*BI579</f>
        <v>1281.94855692967</v>
      </c>
      <c r="BK579" s="0" t="n">
        <v>0.1</v>
      </c>
      <c r="BL579" s="0" t="n">
        <f aca="false">AI579*BK579</f>
        <v>3025.9</v>
      </c>
      <c r="BM579" s="45" t="n">
        <v>187.562005220738</v>
      </c>
      <c r="BN579" s="45" t="n">
        <v>1012.03746873145</v>
      </c>
      <c r="BO579" s="45" t="n">
        <v>69.5558973259153</v>
      </c>
      <c r="BP579" s="45" t="n">
        <v>256</v>
      </c>
      <c r="BQ579" s="45" t="n">
        <v>384000</v>
      </c>
      <c r="BR579" s="0" t="n">
        <f aca="false">AJ579*0.1</f>
        <v>7.6726E-007</v>
      </c>
      <c r="BS579" s="0" t="n">
        <f aca="false">((((BJ579/R579)^2)+((BM579/AD579)^2))^(1/2))*AK579</f>
        <v>0.00241758865972506</v>
      </c>
      <c r="BT579" s="0" t="n">
        <f aca="false">((((BJ579/R579)^2)+((BN579/AE579)^2))^(1/2))*AL579</f>
        <v>0.0130678393072354</v>
      </c>
      <c r="BU579" s="0" t="n">
        <f aca="false">((((BJ579/R579)^2)+((BO579/AF579)^2))^(1/2))*AM579</f>
        <v>0.000896130850580952</v>
      </c>
      <c r="BV579" s="0" t="n">
        <f aca="false">((((BJ579/R579)^2)+((BP579/AG579)^2))^(1/2))*AN579</f>
        <v>0.00338278995637067</v>
      </c>
      <c r="BW579" s="0" t="n">
        <f aca="false">((((BJ579/R579)^2)+((BQ579/AH579)^2))^(1/2))*AO579</f>
        <v>5.5037263045488</v>
      </c>
      <c r="BX579" s="46" t="n">
        <f aca="false">((((BL579/AI579)^2)+((BR579/AJ579)^2))^(1/2))*AP579</f>
        <v>0.0233835378652658</v>
      </c>
    </row>
    <row r="580" customFormat="false" ht="30" hidden="false" customHeight="true" outlineLevel="0" collapsed="false">
      <c r="A580" s="24" t="n">
        <v>4.59466666666667</v>
      </c>
      <c r="B580" s="24" t="n">
        <v>-74.1111388888889</v>
      </c>
      <c r="C580" s="47" t="n">
        <v>28</v>
      </c>
      <c r="D580" s="47" t="n">
        <v>23</v>
      </c>
      <c r="E580" s="47" t="n">
        <v>1798</v>
      </c>
      <c r="F580" s="27" t="s">
        <v>1551</v>
      </c>
      <c r="G580" s="28" t="s">
        <v>1552</v>
      </c>
      <c r="H580" s="27" t="s">
        <v>1553</v>
      </c>
      <c r="I580" s="28" t="s">
        <v>1540</v>
      </c>
      <c r="J580" s="28" t="s">
        <v>76</v>
      </c>
      <c r="K580" s="28" t="n">
        <v>0.06</v>
      </c>
      <c r="L580" s="28"/>
      <c r="M580" s="28" t="n">
        <v>2005</v>
      </c>
      <c r="N580" s="29" t="s">
        <v>67</v>
      </c>
      <c r="O580" s="29" t="s">
        <v>145</v>
      </c>
      <c r="P580" s="30" t="n">
        <v>-0.0848513586021754</v>
      </c>
      <c r="Q580" s="31" t="n">
        <v>18000</v>
      </c>
      <c r="R580" s="31" t="n">
        <v>12819.4855692967</v>
      </c>
      <c r="S580" s="29" t="s">
        <v>69</v>
      </c>
      <c r="T580" s="29"/>
      <c r="U580" s="29"/>
      <c r="V580" s="48" t="n">
        <f aca="false">IF(S580="m3_año",R580,IF(OR(O580="CG1",O580="CG3",O580="HG2"),T580,R580))</f>
        <v>12819.4855692967</v>
      </c>
      <c r="W580" s="28" t="n">
        <v>365</v>
      </c>
      <c r="X580" s="32" t="s">
        <v>98</v>
      </c>
      <c r="Y580" s="28"/>
      <c r="Z580" s="28" t="n">
        <v>2920</v>
      </c>
      <c r="AA580" s="32" t="s">
        <v>1554</v>
      </c>
      <c r="AB580" s="32" t="s">
        <v>531</v>
      </c>
      <c r="AC580" s="33" t="s">
        <v>72</v>
      </c>
      <c r="AD580" s="33" t="n">
        <f aca="false">VLOOKUP($O580,Parámetros!$B$4:$H$25,3,0)</f>
        <v>196.356974196937</v>
      </c>
      <c r="AE580" s="33" t="n">
        <f aca="false">VLOOKUP($O580,Parámetros!$B$4:$H$25,4,0)</f>
        <v>1220.72799074218</v>
      </c>
      <c r="AF580" s="33" t="n">
        <f aca="false">VLOOKUP($O580,Parámetros!$B$4:$H$25,5,0)</f>
        <v>69.6558973259153</v>
      </c>
      <c r="AG580" s="33" t="n">
        <f aca="false">VLOOKUP($O580,Parámetros!$B$4:$H$25,6,0)</f>
        <v>640</v>
      </c>
      <c r="AH580" s="33" t="n">
        <f aca="false">VLOOKUP($O580,Parámetros!$B$4:$H$25,7,0)</f>
        <v>1920000</v>
      </c>
      <c r="AI580" s="2" t="n">
        <v>30259</v>
      </c>
      <c r="AJ580" s="2" t="n">
        <v>7.6726E-006</v>
      </c>
      <c r="AK580" s="34" t="n">
        <f aca="false">AD580*V580/1000000000</f>
        <v>0.0025171953971484</v>
      </c>
      <c r="AL580" s="34" t="n">
        <f aca="false">AE580*V580/1000000000</f>
        <v>0.0156491048613559</v>
      </c>
      <c r="AM580" s="34" t="n">
        <f aca="false">AF580*V580/1000000000</f>
        <v>0.000892952770585984</v>
      </c>
      <c r="AN580" s="34" t="n">
        <f aca="false">AG580*V580/1000000000</f>
        <v>0.00820447076434989</v>
      </c>
      <c r="AO580" s="34" t="n">
        <f aca="false">AH580*V580/1000000000</f>
        <v>24.6134122930497</v>
      </c>
      <c r="AP580" s="35" t="n">
        <f aca="false">AJ580*AI580*EXP(P580*4)</f>
        <v>0.165346581926619</v>
      </c>
      <c r="AQ580" s="36" t="n">
        <f aca="false">AK580/W580</f>
        <v>6.89642574561205E-006</v>
      </c>
      <c r="AR580" s="37" t="n">
        <f aca="false">AL580/W580</f>
        <v>4.28742598941258E-005</v>
      </c>
      <c r="AS580" s="37" t="n">
        <f aca="false">AM580/W580</f>
        <v>2.44644594681091E-006</v>
      </c>
      <c r="AT580" s="37" t="n">
        <f aca="false">AN580/W580</f>
        <v>2.24780020941093E-005</v>
      </c>
      <c r="AU580" s="37" t="n">
        <f aca="false">AO580/W580</f>
        <v>0.0674340062823278</v>
      </c>
      <c r="AV580" s="49" t="n">
        <f aca="false">AP580/W580</f>
        <v>0.000453004334045531</v>
      </c>
      <c r="AW580" s="39" t="n">
        <f aca="false">AK580*1000000</f>
        <v>2517.1953971484</v>
      </c>
      <c r="AX580" s="40" t="n">
        <f aca="false">AL580*1000000</f>
        <v>15649.1048613559</v>
      </c>
      <c r="AY580" s="40" t="n">
        <f aca="false">AM580*1000000</f>
        <v>892.952770585984</v>
      </c>
      <c r="AZ580" s="40" t="n">
        <f aca="false">AN580*1000000</f>
        <v>8204.47076434989</v>
      </c>
      <c r="BA580" s="40" t="n">
        <f aca="false">AO580*1000000</f>
        <v>24613412.2930497</v>
      </c>
      <c r="BB580" s="41" t="n">
        <f aca="false">AP580*1000000</f>
        <v>165346.581926619</v>
      </c>
      <c r="BC580" s="39" t="n">
        <f aca="false">AQ580*1000000</f>
        <v>6.89642574561205</v>
      </c>
      <c r="BD580" s="40" t="n">
        <f aca="false">AR580*1000000</f>
        <v>42.8742598941258</v>
      </c>
      <c r="BE580" s="40" t="n">
        <f aca="false">AS580*1000000</f>
        <v>2.44644594681091</v>
      </c>
      <c r="BF580" s="40" t="n">
        <f aca="false">AT580*1000000</f>
        <v>22.4780020941093</v>
      </c>
      <c r="BG580" s="40" t="n">
        <f aca="false">AU580*1000000</f>
        <v>67434.0062823278</v>
      </c>
      <c r="BH580" s="41" t="n">
        <f aca="false">AV580*1000000</f>
        <v>453.004334045531</v>
      </c>
      <c r="BI580" s="0" t="n">
        <v>0.1</v>
      </c>
      <c r="BJ580" s="0" t="n">
        <f aca="false">R580*BI580</f>
        <v>1281.94855692967</v>
      </c>
      <c r="BK580" s="0" t="n">
        <v>0.1</v>
      </c>
      <c r="BL580" s="0" t="n">
        <f aca="false">AI580*BK580</f>
        <v>3025.9</v>
      </c>
      <c r="BM580" s="45" t="n">
        <v>187.562005220738</v>
      </c>
      <c r="BN580" s="45" t="n">
        <v>1012.03746873145</v>
      </c>
      <c r="BO580" s="45" t="n">
        <v>69.5558973259153</v>
      </c>
      <c r="BP580" s="45" t="n">
        <v>256</v>
      </c>
      <c r="BQ580" s="45" t="n">
        <v>384000</v>
      </c>
      <c r="BR580" s="0" t="n">
        <f aca="false">AJ580*0.1</f>
        <v>7.6726E-007</v>
      </c>
      <c r="BS580" s="0" t="n">
        <f aca="false">((((BJ580/R580)^2)+((BM580/AD580)^2))^(1/2))*AK580</f>
        <v>0.00241758865972506</v>
      </c>
      <c r="BT580" s="0" t="n">
        <f aca="false">((((BJ580/R580)^2)+((BN580/AE580)^2))^(1/2))*AL580</f>
        <v>0.0130678393072354</v>
      </c>
      <c r="BU580" s="0" t="n">
        <f aca="false">((((BJ580/R580)^2)+((BO580/AF580)^2))^(1/2))*AM580</f>
        <v>0.000896130850580952</v>
      </c>
      <c r="BV580" s="0" t="n">
        <f aca="false">((((BJ580/R580)^2)+((BP580/AG580)^2))^(1/2))*AN580</f>
        <v>0.00338278995637067</v>
      </c>
      <c r="BW580" s="0" t="n">
        <f aca="false">((((BJ580/R580)^2)+((BQ580/AH580)^2))^(1/2))*AO580</f>
        <v>5.5037263045488</v>
      </c>
      <c r="BX580" s="46" t="n">
        <f aca="false">((((BL580/AI580)^2)+((BR580/AJ580)^2))^(1/2))*AP580</f>
        <v>0.0233835378652658</v>
      </c>
    </row>
    <row r="581" customFormat="false" ht="30" hidden="false" customHeight="true" outlineLevel="0" collapsed="false">
      <c r="A581" s="24" t="n">
        <v>4.59202846109135</v>
      </c>
      <c r="B581" s="24" t="n">
        <v>-74.1077953542927</v>
      </c>
      <c r="C581" s="47" t="n">
        <v>28</v>
      </c>
      <c r="D581" s="47" t="n">
        <v>23</v>
      </c>
      <c r="E581" s="47" t="n">
        <v>1798</v>
      </c>
      <c r="F581" s="27" t="s">
        <v>1555</v>
      </c>
      <c r="G581" s="28" t="s">
        <v>1556</v>
      </c>
      <c r="H581" s="27" t="s">
        <v>1557</v>
      </c>
      <c r="I581" s="28" t="s">
        <v>1540</v>
      </c>
      <c r="J581" s="28" t="s">
        <v>65</v>
      </c>
      <c r="K581" s="28" t="n">
        <v>60</v>
      </c>
      <c r="L581" s="28"/>
      <c r="M581" s="28" t="n">
        <v>1987</v>
      </c>
      <c r="N581" s="29" t="s">
        <v>67</v>
      </c>
      <c r="O581" s="29" t="s">
        <v>68</v>
      </c>
      <c r="P581" s="50" t="n">
        <v>-0.0164527976114297</v>
      </c>
      <c r="Q581" s="31" t="n">
        <v>117958.333333333</v>
      </c>
      <c r="R581" s="31" t="n">
        <v>110445.287690763</v>
      </c>
      <c r="S581" s="29" t="s">
        <v>69</v>
      </c>
      <c r="T581" s="29"/>
      <c r="U581" s="29"/>
      <c r="V581" s="48" t="n">
        <f aca="false">IF(S581="m3_año",R581,IF(OR(O581="CG1",O581="CG3",O581="HG2"),T581,R581))</f>
        <v>110445.287690763</v>
      </c>
      <c r="W581" s="28" t="n">
        <v>365</v>
      </c>
      <c r="X581" s="32"/>
      <c r="Y581" s="28"/>
      <c r="Z581" s="28" t="n">
        <v>8760</v>
      </c>
      <c r="AA581" s="32" t="s">
        <v>1558</v>
      </c>
      <c r="AB581" s="32" t="s">
        <v>531</v>
      </c>
      <c r="AC581" s="33" t="s">
        <v>72</v>
      </c>
      <c r="AD581" s="33" t="n">
        <f aca="false">VLOOKUP($O581,Parámetros!$B$4:$H$25,3,0)</f>
        <v>46.3856216091623</v>
      </c>
      <c r="AE581" s="33" t="n">
        <f aca="false">VLOOKUP($O581,Parámetros!$B$4:$H$25,4,0)</f>
        <v>1074.85364414012</v>
      </c>
      <c r="AF581" s="33" t="n">
        <f aca="false">VLOOKUP($O581,Parámetros!$B$4:$H$25,5,0)</f>
        <v>5.41099102083891</v>
      </c>
      <c r="AG581" s="33" t="n">
        <f aca="false">VLOOKUP($O581,Parámetros!$B$4:$H$25,6,0)</f>
        <v>1344</v>
      </c>
      <c r="AH581" s="33" t="n">
        <f aca="false">VLOOKUP($O581,Parámetros!$B$4:$H$25,7,0)</f>
        <v>1920000</v>
      </c>
      <c r="AI581" s="51" t="n">
        <v>117958.333333333</v>
      </c>
      <c r="AJ581" s="52" t="n">
        <v>8.8E-008</v>
      </c>
      <c r="AK581" s="34" t="n">
        <f aca="false">AD581*V581/1000000000</f>
        <v>0.0051230733233388</v>
      </c>
      <c r="AL581" s="34" t="n">
        <f aca="false">AE581*V581/1000000000</f>
        <v>0.118712519952521</v>
      </c>
      <c r="AM581" s="34" t="n">
        <f aca="false">AF581*V581/1000000000</f>
        <v>0.000597618459988689</v>
      </c>
      <c r="AN581" s="34" t="n">
        <f aca="false">AG581*V581/1000000000</f>
        <v>0.148438466656386</v>
      </c>
      <c r="AO581" s="34" t="n">
        <f aca="false">AH581*V581/1000000000</f>
        <v>212.054952366265</v>
      </c>
      <c r="AP581" s="35" t="n">
        <f aca="false">AJ581*AI581*EXP(P581*4)</f>
        <v>0.0097191853167871</v>
      </c>
      <c r="AQ581" s="36" t="n">
        <f aca="false">AK581/W581</f>
        <v>1.40358173242159E-005</v>
      </c>
      <c r="AR581" s="37" t="n">
        <f aca="false">AL581/W581</f>
        <v>0.000325239780691837</v>
      </c>
      <c r="AS581" s="37" t="n">
        <f aca="false">AM581/W581</f>
        <v>1.63731084928408E-006</v>
      </c>
      <c r="AT581" s="37" t="n">
        <f aca="false">AN581/W581</f>
        <v>0.00040668073056544</v>
      </c>
      <c r="AU581" s="37" t="n">
        <f aca="false">AO581/W581</f>
        <v>0.580972472236342</v>
      </c>
      <c r="AV581" s="49" t="n">
        <f aca="false">AP581/W581</f>
        <v>2.66279049774989E-005</v>
      </c>
      <c r="AW581" s="39" t="n">
        <f aca="false">AK581*1000000</f>
        <v>5123.0733233388</v>
      </c>
      <c r="AX581" s="40" t="n">
        <f aca="false">AL581*1000000</f>
        <v>118712.519952521</v>
      </c>
      <c r="AY581" s="40" t="n">
        <f aca="false">AM581*1000000</f>
        <v>597.618459988689</v>
      </c>
      <c r="AZ581" s="40" t="n">
        <f aca="false">AN581*1000000</f>
        <v>148438.466656386</v>
      </c>
      <c r="BA581" s="40" t="n">
        <f aca="false">AO581*1000000</f>
        <v>212054952.366265</v>
      </c>
      <c r="BB581" s="41" t="n">
        <f aca="false">AP581*1000000</f>
        <v>9719.1853167871</v>
      </c>
      <c r="BC581" s="39" t="n">
        <f aca="false">AQ581*1000000</f>
        <v>14.0358173242159</v>
      </c>
      <c r="BD581" s="40" t="n">
        <f aca="false">AR581*1000000</f>
        <v>325.239780691837</v>
      </c>
      <c r="BE581" s="40" t="n">
        <f aca="false">AS581*1000000</f>
        <v>1.63731084928408</v>
      </c>
      <c r="BF581" s="40" t="n">
        <f aca="false">AT581*1000000</f>
        <v>406.68073056544</v>
      </c>
      <c r="BG581" s="40" t="n">
        <f aca="false">AU581*1000000</f>
        <v>580972.472236342</v>
      </c>
      <c r="BH581" s="41" t="n">
        <f aca="false">AV581*1000000</f>
        <v>26.6279049774989</v>
      </c>
      <c r="BI581" s="0" t="n">
        <v>0.1</v>
      </c>
      <c r="BJ581" s="0" t="n">
        <f aca="false">R581*BI581</f>
        <v>11044.5287690763</v>
      </c>
      <c r="BK581" s="0" t="n">
        <v>0.1</v>
      </c>
      <c r="BL581" s="0" t="n">
        <f aca="false">AI581*BK581</f>
        <v>11795.8333333333</v>
      </c>
      <c r="BM581" s="45" t="n">
        <v>17.6498016718255</v>
      </c>
      <c r="BN581" s="45" t="n">
        <v>910.91550745518</v>
      </c>
      <c r="BO581" s="45" t="n">
        <v>5.31099102083891</v>
      </c>
      <c r="BP581" s="45" t="n">
        <v>537.6</v>
      </c>
      <c r="BQ581" s="45" t="n">
        <v>384000</v>
      </c>
      <c r="BR581" s="0" t="n">
        <f aca="false">AJ581*0.1</f>
        <v>8.8E-009</v>
      </c>
      <c r="BS581" s="0" t="n">
        <f aca="false">((((BJ581/R581)^2)+((BM581/AD581)^2))^(1/2))*AK581</f>
        <v>0.00201553347597023</v>
      </c>
      <c r="BT581" s="0" t="n">
        <f aca="false">((((BJ581/R581)^2)+((BN581/AE581)^2))^(1/2))*AL581</f>
        <v>0.101304290683348</v>
      </c>
      <c r="BU581" s="0" t="n">
        <f aca="false">((((BJ581/R581)^2)+((BO581/AF581)^2))^(1/2))*AM581</f>
        <v>0.000589610426488222</v>
      </c>
      <c r="BV581" s="0" t="n">
        <f aca="false">((((BJ581/R581)^2)+((BP581/AG581)^2))^(1/2))*AN581</f>
        <v>0.0612027476929003</v>
      </c>
      <c r="BW581" s="0" t="n">
        <f aca="false">((((BJ581/R581)^2)+((BQ581/AH581)^2))^(1/2))*AO581</f>
        <v>47.4169288456448</v>
      </c>
      <c r="BX581" s="46" t="n">
        <f aca="false">((((BL581/AI581)^2)+((BR581/AJ581)^2))^(1/2))*AP581</f>
        <v>0.00137450036902178</v>
      </c>
    </row>
    <row r="582" customFormat="false" ht="30" hidden="false" customHeight="true" outlineLevel="0" collapsed="false">
      <c r="A582" s="24" t="n">
        <v>4.59202846109135</v>
      </c>
      <c r="B582" s="24" t="n">
        <v>-74.1077953542927</v>
      </c>
      <c r="C582" s="47" t="n">
        <v>28</v>
      </c>
      <c r="D582" s="47" t="n">
        <v>23</v>
      </c>
      <c r="E582" s="47" t="n">
        <v>1798</v>
      </c>
      <c r="F582" s="27" t="s">
        <v>1555</v>
      </c>
      <c r="G582" s="28" t="s">
        <v>1556</v>
      </c>
      <c r="H582" s="27" t="s">
        <v>1557</v>
      </c>
      <c r="I582" s="28" t="s">
        <v>1540</v>
      </c>
      <c r="J582" s="28" t="s">
        <v>65</v>
      </c>
      <c r="K582" s="28" t="n">
        <v>80</v>
      </c>
      <c r="L582" s="28"/>
      <c r="M582" s="28" t="n">
        <v>1994</v>
      </c>
      <c r="N582" s="29" t="s">
        <v>67</v>
      </c>
      <c r="O582" s="29" t="s">
        <v>68</v>
      </c>
      <c r="P582" s="50" t="n">
        <v>-0.0164527976114297</v>
      </c>
      <c r="Q582" s="31" t="n">
        <v>3857.14285714286</v>
      </c>
      <c r="R582" s="31" t="n">
        <v>3611.47229265854</v>
      </c>
      <c r="S582" s="29" t="s">
        <v>69</v>
      </c>
      <c r="T582" s="29"/>
      <c r="U582" s="29"/>
      <c r="V582" s="48" t="n">
        <f aca="false">IF(S582="m3_año",R582,IF(OR(O582="CG1",O582="CG3",O582="HG2"),T582,R582))</f>
        <v>3611.47229265854</v>
      </c>
      <c r="W582" s="28" t="n">
        <v>365</v>
      </c>
      <c r="X582" s="32"/>
      <c r="Y582" s="28"/>
      <c r="Z582" s="28" t="n">
        <v>0</v>
      </c>
      <c r="AA582" s="32" t="s">
        <v>1559</v>
      </c>
      <c r="AB582" s="32" t="s">
        <v>531</v>
      </c>
      <c r="AC582" s="33" t="s">
        <v>72</v>
      </c>
      <c r="AD582" s="33" t="n">
        <f aca="false">VLOOKUP($O582,Parámetros!$B$4:$H$25,3,0)</f>
        <v>46.3856216091623</v>
      </c>
      <c r="AE582" s="33" t="n">
        <f aca="false">VLOOKUP($O582,Parámetros!$B$4:$H$25,4,0)</f>
        <v>1074.85364414012</v>
      </c>
      <c r="AF582" s="33" t="n">
        <f aca="false">VLOOKUP($O582,Parámetros!$B$4:$H$25,5,0)</f>
        <v>5.41099102083891</v>
      </c>
      <c r="AG582" s="33" t="n">
        <f aca="false">VLOOKUP($O582,Parámetros!$B$4:$H$25,6,0)</f>
        <v>1344</v>
      </c>
      <c r="AH582" s="33" t="n">
        <f aca="false">VLOOKUP($O582,Parámetros!$B$4:$H$25,7,0)</f>
        <v>1920000</v>
      </c>
      <c r="AI582" s="51" t="n">
        <v>3857.14285714286</v>
      </c>
      <c r="AJ582" s="52" t="n">
        <v>8.8E-008</v>
      </c>
      <c r="AK582" s="34" t="n">
        <f aca="false">AD582*V582/1000000000</f>
        <v>0.000167520387219233</v>
      </c>
      <c r="AL582" s="34" t="n">
        <f aca="false">AE582*V582/1000000000</f>
        <v>0.00388180415447511</v>
      </c>
      <c r="AM582" s="34" t="n">
        <f aca="false">AF582*V582/1000000000</f>
        <v>1.95416441475839E-005</v>
      </c>
      <c r="AN582" s="34" t="n">
        <f aca="false">AG582*V582/1000000000</f>
        <v>0.00485381876133308</v>
      </c>
      <c r="AO582" s="34" t="n">
        <f aca="false">AH582*V582/1000000000</f>
        <v>6.9340268019044</v>
      </c>
      <c r="AP582" s="35" t="n">
        <f aca="false">AJ582*AI582*EXP(P582*4)</f>
        <v>0.000317809561753952</v>
      </c>
      <c r="AQ582" s="36" t="n">
        <f aca="false">AK582/W582</f>
        <v>4.589599649842E-007</v>
      </c>
      <c r="AR582" s="37" t="n">
        <f aca="false">AL582/W582</f>
        <v>1.06350798752743E-005</v>
      </c>
      <c r="AS582" s="37" t="n">
        <f aca="false">AM582/W582</f>
        <v>5.35387510892709E-008</v>
      </c>
      <c r="AT582" s="37" t="n">
        <f aca="false">AN582/W582</f>
        <v>1.32981335926934E-005</v>
      </c>
      <c r="AU582" s="37" t="n">
        <f aca="false">AO582/W582</f>
        <v>0.0189973337038477</v>
      </c>
      <c r="AV582" s="49" t="n">
        <f aca="false">AP582/W582</f>
        <v>8.70711128093019E-007</v>
      </c>
      <c r="AW582" s="39" t="n">
        <f aca="false">AK582*1000000</f>
        <v>167.520387219233</v>
      </c>
      <c r="AX582" s="40" t="n">
        <f aca="false">AL582*1000000</f>
        <v>3881.80415447511</v>
      </c>
      <c r="AY582" s="40" t="n">
        <f aca="false">AM582*1000000</f>
        <v>19.5416441475839</v>
      </c>
      <c r="AZ582" s="40" t="n">
        <f aca="false">AN582*1000000</f>
        <v>4853.81876133308</v>
      </c>
      <c r="BA582" s="40" t="n">
        <f aca="false">AO582*1000000</f>
        <v>6934026.8019044</v>
      </c>
      <c r="BB582" s="41" t="n">
        <f aca="false">AP582*1000000</f>
        <v>317.809561753952</v>
      </c>
      <c r="BC582" s="39" t="n">
        <f aca="false">AQ582*1000000</f>
        <v>0.4589599649842</v>
      </c>
      <c r="BD582" s="40" t="n">
        <f aca="false">AR582*1000000</f>
        <v>10.6350798752743</v>
      </c>
      <c r="BE582" s="40" t="n">
        <f aca="false">AS582*1000000</f>
        <v>0.0535387510892709</v>
      </c>
      <c r="BF582" s="40" t="n">
        <f aca="false">AT582*1000000</f>
        <v>13.2981335926934</v>
      </c>
      <c r="BG582" s="40" t="n">
        <f aca="false">AU582*1000000</f>
        <v>18997.3337038477</v>
      </c>
      <c r="BH582" s="41" t="n">
        <f aca="false">AV582*1000000</f>
        <v>0.870711128093018</v>
      </c>
      <c r="BI582" s="0" t="n">
        <v>0.1</v>
      </c>
      <c r="BJ582" s="0" t="n">
        <f aca="false">R582*BI582</f>
        <v>361.147229265854</v>
      </c>
      <c r="BK582" s="0" t="n">
        <v>0.1</v>
      </c>
      <c r="BL582" s="0" t="n">
        <f aca="false">AI582*BK582</f>
        <v>385.714285714286</v>
      </c>
      <c r="BM582" s="45" t="n">
        <v>17.6498016718255</v>
      </c>
      <c r="BN582" s="45" t="n">
        <v>910.91550745518</v>
      </c>
      <c r="BO582" s="45" t="n">
        <v>5.31099102083891</v>
      </c>
      <c r="BP582" s="45" t="n">
        <v>537.6</v>
      </c>
      <c r="BQ582" s="45" t="n">
        <v>384000</v>
      </c>
      <c r="BR582" s="0" t="n">
        <f aca="false">AJ582*0.1</f>
        <v>8.8E-009</v>
      </c>
      <c r="BS582" s="0" t="n">
        <f aca="false">((((BJ582/R582)^2)+((BM582/AD582)^2))^(1/2))*AK582</f>
        <v>6.59063275182271E-005</v>
      </c>
      <c r="BT582" s="0" t="n">
        <f aca="false">((((BJ582/R582)^2)+((BN582/AE582)^2))^(1/2))*AL582</f>
        <v>0.00331256902471664</v>
      </c>
      <c r="BU582" s="0" t="n">
        <f aca="false">((((BJ582/R582)^2)+((BO582/AF582)^2))^(1/2))*AM582</f>
        <v>1.92797878772956E-005</v>
      </c>
      <c r="BV582" s="0" t="n">
        <f aca="false">((((BJ582/R582)^2)+((BP582/AG582)^2))^(1/2))*AN582</f>
        <v>0.0020012807440581</v>
      </c>
      <c r="BW582" s="0" t="n">
        <f aca="false">((((BJ582/R582)^2)+((BQ582/AH582)^2))^(1/2))*AO582</f>
        <v>1.55049552868637</v>
      </c>
      <c r="BX582" s="46" t="n">
        <f aca="false">((((BL582/AI582)^2)+((BR582/AJ582)^2))^(1/2))*AP582</f>
        <v>4.49450592484288E-005</v>
      </c>
    </row>
    <row r="583" customFormat="false" ht="30" hidden="false" customHeight="true" outlineLevel="0" collapsed="false">
      <c r="A583" s="24" t="n">
        <v>4.58866666666667</v>
      </c>
      <c r="B583" s="24" t="n">
        <v>-74.1143055555555</v>
      </c>
      <c r="C583" s="47" t="n">
        <v>27</v>
      </c>
      <c r="D583" s="47" t="n">
        <v>23</v>
      </c>
      <c r="E583" s="47" t="n">
        <v>1797</v>
      </c>
      <c r="F583" s="27" t="s">
        <v>1560</v>
      </c>
      <c r="G583" s="28" t="s">
        <v>1561</v>
      </c>
      <c r="H583" s="27" t="s">
        <v>1562</v>
      </c>
      <c r="I583" s="28" t="s">
        <v>1540</v>
      </c>
      <c r="J583" s="28" t="s">
        <v>65</v>
      </c>
      <c r="K583" s="28" t="n">
        <v>20</v>
      </c>
      <c r="L583" s="28"/>
      <c r="M583" s="28" t="n">
        <v>1988</v>
      </c>
      <c r="N583" s="29" t="s">
        <v>67</v>
      </c>
      <c r="O583" s="29" t="s">
        <v>68</v>
      </c>
      <c r="P583" s="30" t="n">
        <v>-0.0848513586021754</v>
      </c>
      <c r="Q583" s="31" t="n">
        <v>258.75</v>
      </c>
      <c r="R583" s="31" t="n">
        <v>184.280105058641</v>
      </c>
      <c r="S583" s="29" t="s">
        <v>69</v>
      </c>
      <c r="T583" s="29"/>
      <c r="U583" s="29"/>
      <c r="V583" s="48" t="n">
        <f aca="false">IF(S583="m3_año",R583,IF(OR(O583="CG1",O583="CG3",O583="HG2"),T583,R583))</f>
        <v>184.280105058641</v>
      </c>
      <c r="W583" s="28" t="n">
        <v>365</v>
      </c>
      <c r="X583" s="32"/>
      <c r="Y583" s="28"/>
      <c r="Z583" s="28" t="n">
        <v>8760</v>
      </c>
      <c r="AA583" s="32" t="s">
        <v>1563</v>
      </c>
      <c r="AB583" s="32" t="s">
        <v>311</v>
      </c>
      <c r="AC583" s="33" t="s">
        <v>72</v>
      </c>
      <c r="AD583" s="33" t="n">
        <f aca="false">VLOOKUP($O583,Parámetros!$B$4:$H$25,3,0)</f>
        <v>46.3856216091623</v>
      </c>
      <c r="AE583" s="33" t="n">
        <f aca="false">VLOOKUP($O583,Parámetros!$B$4:$H$25,4,0)</f>
        <v>1074.85364414012</v>
      </c>
      <c r="AF583" s="33" t="n">
        <f aca="false">VLOOKUP($O583,Parámetros!$B$4:$H$25,5,0)</f>
        <v>5.41099102083891</v>
      </c>
      <c r="AG583" s="33" t="n">
        <f aca="false">VLOOKUP($O583,Parámetros!$B$4:$H$25,6,0)</f>
        <v>1344</v>
      </c>
      <c r="AH583" s="33" t="n">
        <f aca="false">VLOOKUP($O583,Parámetros!$B$4:$H$25,7,0)</f>
        <v>1920000</v>
      </c>
      <c r="AI583" s="2" t="n">
        <v>30259</v>
      </c>
      <c r="AJ583" s="2" t="n">
        <v>7.6726E-006</v>
      </c>
      <c r="AK583" s="34" t="n">
        <f aca="false">AD583*V583/1000000000</f>
        <v>8.5479472233468E-006</v>
      </c>
      <c r="AL583" s="34" t="n">
        <f aca="false">AE583*V583/1000000000</f>
        <v>0.000198074142464804</v>
      </c>
      <c r="AM583" s="34" t="n">
        <f aca="false">AF583*V583/1000000000</f>
        <v>9.97137993791558E-007</v>
      </c>
      <c r="AN583" s="34" t="n">
        <f aca="false">AG583*V583/1000000000</f>
        <v>0.000247672461198814</v>
      </c>
      <c r="AO583" s="34" t="n">
        <f aca="false">AH583*V583/1000000000</f>
        <v>0.353817801712591</v>
      </c>
      <c r="AP583" s="35" t="n">
        <f aca="false">AJ583*AI583*EXP(P583*4)</f>
        <v>0.165346581926619</v>
      </c>
      <c r="AQ583" s="36" t="n">
        <f aca="false">AK583/W583</f>
        <v>2.34190334886214E-008</v>
      </c>
      <c r="AR583" s="37" t="n">
        <f aca="false">AL583/W583</f>
        <v>5.42668883465218E-007</v>
      </c>
      <c r="AS583" s="37" t="n">
        <f aca="false">AM583/W583</f>
        <v>2.73188491449742E-009</v>
      </c>
      <c r="AT583" s="37" t="n">
        <f aca="false">AN583/W583</f>
        <v>6.78554688215927E-007</v>
      </c>
      <c r="AU583" s="37" t="n">
        <f aca="false">AO583/W583</f>
        <v>0.000969363840308468</v>
      </c>
      <c r="AV583" s="49" t="n">
        <f aca="false">AP583/W583</f>
        <v>0.000453004334045531</v>
      </c>
      <c r="AW583" s="39" t="n">
        <f aca="false">AK583*1000000</f>
        <v>8.5479472233468</v>
      </c>
      <c r="AX583" s="40" t="n">
        <f aca="false">AL583*1000000</f>
        <v>198.074142464804</v>
      </c>
      <c r="AY583" s="40" t="n">
        <f aca="false">AM583*1000000</f>
        <v>0.997137993791558</v>
      </c>
      <c r="AZ583" s="40" t="n">
        <f aca="false">AN583*1000000</f>
        <v>247.672461198814</v>
      </c>
      <c r="BA583" s="40" t="n">
        <f aca="false">AO583*1000000</f>
        <v>353817.801712591</v>
      </c>
      <c r="BB583" s="41" t="n">
        <f aca="false">AP583*1000000</f>
        <v>165346.581926619</v>
      </c>
      <c r="BC583" s="39" t="n">
        <f aca="false">AQ583*1000000</f>
        <v>0.0234190334886214</v>
      </c>
      <c r="BD583" s="40" t="n">
        <f aca="false">AR583*1000000</f>
        <v>0.542668883465218</v>
      </c>
      <c r="BE583" s="40" t="n">
        <f aca="false">AS583*1000000</f>
        <v>0.00273188491449742</v>
      </c>
      <c r="BF583" s="40" t="n">
        <f aca="false">AT583*1000000</f>
        <v>0.678554688215927</v>
      </c>
      <c r="BG583" s="40" t="n">
        <f aca="false">AU583*1000000</f>
        <v>969.363840308468</v>
      </c>
      <c r="BH583" s="41" t="n">
        <f aca="false">AV583*1000000</f>
        <v>453.004334045531</v>
      </c>
      <c r="BI583" s="0" t="n">
        <v>0.1</v>
      </c>
      <c r="BJ583" s="0" t="n">
        <f aca="false">R583*BI583</f>
        <v>18.4280105058641</v>
      </c>
      <c r="BK583" s="0" t="n">
        <v>0.1</v>
      </c>
      <c r="BL583" s="0" t="n">
        <f aca="false">AI583*BK583</f>
        <v>3025.9</v>
      </c>
      <c r="BM583" s="45" t="n">
        <v>17.6498016718255</v>
      </c>
      <c r="BN583" s="45" t="n">
        <v>910.91550745518</v>
      </c>
      <c r="BO583" s="45" t="n">
        <v>5.31099102083891</v>
      </c>
      <c r="BP583" s="45" t="n">
        <v>537.6</v>
      </c>
      <c r="BQ583" s="45" t="n">
        <v>384000</v>
      </c>
      <c r="BR583" s="0" t="n">
        <f aca="false">AJ583*0.1</f>
        <v>7.6726E-007</v>
      </c>
      <c r="BS583" s="0" t="n">
        <f aca="false">((((BJ583/R583)^2)+((BM583/AD583)^2))^(1/2))*AK583</f>
        <v>3.36295670432724E-006</v>
      </c>
      <c r="BT583" s="0" t="n">
        <f aca="false">((((BJ583/R583)^2)+((BN583/AE583)^2))^(1/2))*AL583</f>
        <v>0.00016902817422404</v>
      </c>
      <c r="BU583" s="0" t="n">
        <f aca="false">((((BJ583/R583)^2)+((BO583/AF583)^2))^(1/2))*AM583</f>
        <v>9.83776434546848E-007</v>
      </c>
      <c r="BV583" s="0" t="n">
        <f aca="false">((((BJ583/R583)^2)+((BP583/AG583)^2))^(1/2))*AN583</f>
        <v>0.00010211797180794</v>
      </c>
      <c r="BW583" s="0" t="n">
        <f aca="false">((((BJ583/R583)^2)+((BQ583/AH583)^2))^(1/2))*AO583</f>
        <v>0.0791160656278894</v>
      </c>
      <c r="BX583" s="46" t="n">
        <f aca="false">((((BL583/AI583)^2)+((BR583/AJ583)^2))^(1/2))*AP583</f>
        <v>0.0233835378652658</v>
      </c>
    </row>
    <row r="584" customFormat="false" ht="14" hidden="false" customHeight="false" outlineLevel="0" collapsed="false">
      <c r="A584" s="24" t="n">
        <v>4.59044735340894</v>
      </c>
      <c r="B584" s="24" t="n">
        <v>-74.1107453383204</v>
      </c>
      <c r="C584" s="47" t="n">
        <v>28</v>
      </c>
      <c r="D584" s="47" t="n">
        <v>23</v>
      </c>
      <c r="E584" s="47" t="n">
        <v>1798</v>
      </c>
      <c r="F584" s="27" t="s">
        <v>1564</v>
      </c>
      <c r="G584" s="28" t="s">
        <v>1565</v>
      </c>
      <c r="H584" s="27" t="s">
        <v>1566</v>
      </c>
      <c r="I584" s="28" t="s">
        <v>1540</v>
      </c>
      <c r="J584" s="28" t="s">
        <v>65</v>
      </c>
      <c r="K584" s="28" t="n">
        <v>60</v>
      </c>
      <c r="L584" s="28"/>
      <c r="M584" s="28" t="n">
        <v>1983</v>
      </c>
      <c r="N584" s="29" t="s">
        <v>124</v>
      </c>
      <c r="O584" s="29" t="s">
        <v>125</v>
      </c>
      <c r="P584" s="56" t="n">
        <v>0.00426891489573758</v>
      </c>
      <c r="Q584" s="31" t="n">
        <v>18.7379339061968</v>
      </c>
      <c r="R584" s="31" t="n">
        <v>19.0606438885412</v>
      </c>
      <c r="S584" s="4" t="s">
        <v>69</v>
      </c>
      <c r="T584" s="4"/>
      <c r="U584" s="4"/>
      <c r="V584" s="48" t="n">
        <f aca="false">IF(S584="m3_año",R584,IF(OR(O584="CG1",O584="CG3",O584="HG2"),T584,R584))</f>
        <v>19.0606438885412</v>
      </c>
      <c r="W584" s="28" t="n">
        <v>365</v>
      </c>
      <c r="X584" s="32"/>
      <c r="Y584" s="28"/>
      <c r="Z584" s="28" t="n">
        <v>0</v>
      </c>
      <c r="AA584" s="32" t="s">
        <v>1567</v>
      </c>
      <c r="AB584" s="32" t="s">
        <v>531</v>
      </c>
      <c r="AC584" s="33" t="s">
        <v>72</v>
      </c>
      <c r="AD584" s="33" t="n">
        <f aca="false">VLOOKUP($O584,Parámetros!$B$4:$H$25,3,0)</f>
        <v>840000</v>
      </c>
      <c r="AE584" s="33" t="n">
        <f aca="false">VLOOKUP($O584,Parámetros!$B$4:$H$25,4,0)</f>
        <v>2400000</v>
      </c>
      <c r="AF584" s="33" t="n">
        <f aca="false">VLOOKUP($O584,Parámetros!$B$4:$H$25,5,0)</f>
        <v>1800000</v>
      </c>
      <c r="AG584" s="33" t="n">
        <f aca="false">VLOOKUP($O584,Parámetros!$B$4:$H$25,6,0)</f>
        <v>600000</v>
      </c>
      <c r="AH584" s="33" t="n">
        <f aca="false">VLOOKUP($O584,Parámetros!$B$4:$H$25,7,0)</f>
        <v>2676000000</v>
      </c>
      <c r="AI584" s="51" t="n">
        <v>18.7379339061968</v>
      </c>
      <c r="AJ584" s="2" t="n">
        <v>0.0912</v>
      </c>
      <c r="AK584" s="34" t="n">
        <f aca="false">AD584*V584/1000000000</f>
        <v>0.0160109408663746</v>
      </c>
      <c r="AL584" s="34" t="n">
        <f aca="false">AE584*V584/1000000000</f>
        <v>0.0457455453324989</v>
      </c>
      <c r="AM584" s="34" t="n">
        <f aca="false">AF584*V584/1000000000</f>
        <v>0.0343091589993742</v>
      </c>
      <c r="AN584" s="34" t="n">
        <f aca="false">AG584*V584/1000000000</f>
        <v>0.0114363863331247</v>
      </c>
      <c r="AO584" s="34" t="n">
        <f aca="false">AH584*V584/1000000000</f>
        <v>51.0062830457363</v>
      </c>
      <c r="AP584" s="35" t="n">
        <f aca="false">AJ584*AI584*EXP(P584*4)</f>
        <v>1.73833072263496</v>
      </c>
      <c r="AQ584" s="36" t="n">
        <f aca="false">AK584/W584</f>
        <v>4.3865591414725E-005</v>
      </c>
      <c r="AR584" s="37" t="n">
        <f aca="false">AL584/W584</f>
        <v>0.000125330261184928</v>
      </c>
      <c r="AS584" s="37" t="n">
        <f aca="false">AM584/W584</f>
        <v>9.39976958886963E-005</v>
      </c>
      <c r="AT584" s="37" t="n">
        <f aca="false">AN584/W584</f>
        <v>3.13325652962321E-005</v>
      </c>
      <c r="AU584" s="37" t="n">
        <f aca="false">AO584/W584</f>
        <v>0.139743241221195</v>
      </c>
      <c r="AV584" s="49" t="n">
        <f aca="false">AP584/W584</f>
        <v>0.00476254992502729</v>
      </c>
      <c r="AW584" s="39" t="n">
        <f aca="false">AK584*1000000</f>
        <v>16010.9408663746</v>
      </c>
      <c r="AX584" s="40" t="n">
        <f aca="false">AL584*1000000</f>
        <v>45745.5453324989</v>
      </c>
      <c r="AY584" s="40" t="n">
        <f aca="false">AM584*1000000</f>
        <v>34309.1589993742</v>
      </c>
      <c r="AZ584" s="40" t="n">
        <f aca="false">AN584*1000000</f>
        <v>11436.3863331247</v>
      </c>
      <c r="BA584" s="40" t="n">
        <f aca="false">AO584*1000000</f>
        <v>51006283.0457363</v>
      </c>
      <c r="BB584" s="41" t="n">
        <f aca="false">AP584*1000000</f>
        <v>1738330.72263496</v>
      </c>
      <c r="BC584" s="39" t="n">
        <f aca="false">AQ584*1000000</f>
        <v>43.865591414725</v>
      </c>
      <c r="BD584" s="40" t="n">
        <f aca="false">AR584*1000000</f>
        <v>125.330261184928</v>
      </c>
      <c r="BE584" s="40" t="n">
        <f aca="false">AS584*1000000</f>
        <v>93.9976958886963</v>
      </c>
      <c r="BF584" s="40" t="n">
        <f aca="false">AT584*1000000</f>
        <v>31.3325652962321</v>
      </c>
      <c r="BG584" s="40" t="n">
        <f aca="false">AU584*1000000</f>
        <v>139743.241221195</v>
      </c>
      <c r="BH584" s="41" t="n">
        <f aca="false">AV584*1000000</f>
        <v>4762.54992502729</v>
      </c>
      <c r="BI584" s="0" t="n">
        <v>0.1</v>
      </c>
      <c r="BJ584" s="0" t="n">
        <f aca="false">R584*BI584</f>
        <v>1.90606438885412</v>
      </c>
      <c r="BK584" s="0" t="n">
        <v>0.1</v>
      </c>
      <c r="BL584" s="0" t="n">
        <f aca="false">AI584*BK584</f>
        <v>1.87379339061968</v>
      </c>
      <c r="BM584" s="45" t="n">
        <v>336000</v>
      </c>
      <c r="BN584" s="45" t="n">
        <v>480000</v>
      </c>
      <c r="BO584" s="45" t="n">
        <v>360000</v>
      </c>
      <c r="BP584" s="45" t="n">
        <v>120000</v>
      </c>
      <c r="BQ584" s="45" t="n">
        <v>1070400000</v>
      </c>
      <c r="BR584" s="0" t="n">
        <f aca="false">AJ584*0.1</f>
        <v>0.00912</v>
      </c>
      <c r="BS584" s="0" t="n">
        <f aca="false">((((BJ584/R584)^2)+((BM584/AD584)^2))^(1/2))*AK584</f>
        <v>0.00660148003575809</v>
      </c>
      <c r="BT584" s="0" t="n">
        <f aca="false">((((BJ584/R584)^2)+((BN584/AE584)^2))^(1/2))*AL584</f>
        <v>0.0102290149031266</v>
      </c>
      <c r="BU584" s="0" t="n">
        <f aca="false">((((BJ584/R584)^2)+((BO584/AF584)^2))^(1/2))*AM584</f>
        <v>0.00767176117734493</v>
      </c>
      <c r="BV584" s="0" t="n">
        <f aca="false">((((BJ584/R584)^2)+((BP584/AG584)^2))^(1/2))*AN584</f>
        <v>0.00255725372578164</v>
      </c>
      <c r="BW584" s="0" t="n">
        <f aca="false">((((BJ584/R584)^2)+((BQ584/AH584)^2))^(1/2))*AO584</f>
        <v>21.0304292567722</v>
      </c>
      <c r="BX584" s="46" t="n">
        <f aca="false">((((BL584/AI584)^2)+((BR584/AJ584)^2))^(1/2))*AP584</f>
        <v>0.245837088384018</v>
      </c>
    </row>
    <row r="585" customFormat="false" ht="14" hidden="false" customHeight="false" outlineLevel="0" collapsed="false">
      <c r="A585" s="24" t="n">
        <v>4.59044735340894</v>
      </c>
      <c r="B585" s="24" t="n">
        <v>-74.1107453383204</v>
      </c>
      <c r="C585" s="47" t="n">
        <v>28</v>
      </c>
      <c r="D585" s="47" t="n">
        <v>23</v>
      </c>
      <c r="E585" s="47" t="n">
        <v>1798</v>
      </c>
      <c r="F585" s="27" t="s">
        <v>1564</v>
      </c>
      <c r="G585" s="28" t="s">
        <v>1565</v>
      </c>
      <c r="H585" s="27" t="s">
        <v>1566</v>
      </c>
      <c r="I585" s="28" t="s">
        <v>1540</v>
      </c>
      <c r="J585" s="28" t="s">
        <v>65</v>
      </c>
      <c r="K585" s="28" t="n">
        <v>40</v>
      </c>
      <c r="L585" s="28"/>
      <c r="M585" s="28" t="n">
        <v>1973</v>
      </c>
      <c r="N585" s="29" t="s">
        <v>124</v>
      </c>
      <c r="O585" s="29" t="s">
        <v>125</v>
      </c>
      <c r="P585" s="56" t="n">
        <v>0.00426891489573758</v>
      </c>
      <c r="Q585" s="31" t="n">
        <v>18.7379339061968</v>
      </c>
      <c r="R585" s="31" t="n">
        <v>19.0606438885412</v>
      </c>
      <c r="S585" s="4" t="s">
        <v>69</v>
      </c>
      <c r="T585" s="4"/>
      <c r="U585" s="4"/>
      <c r="V585" s="48" t="n">
        <f aca="false">IF(S585="m3_año",R585,IF(OR(O585="CG1",O585="CG3",O585="HG2"),T585,R585))</f>
        <v>19.0606438885412</v>
      </c>
      <c r="W585" s="28" t="n">
        <v>365</v>
      </c>
      <c r="X585" s="32"/>
      <c r="Y585" s="28"/>
      <c r="Z585" s="28" t="n">
        <v>8760</v>
      </c>
      <c r="AA585" s="32" t="s">
        <v>1567</v>
      </c>
      <c r="AB585" s="32" t="s">
        <v>1568</v>
      </c>
      <c r="AC585" s="33" t="s">
        <v>72</v>
      </c>
      <c r="AD585" s="33" t="n">
        <f aca="false">VLOOKUP($O585,Parámetros!$B$4:$H$25,3,0)</f>
        <v>840000</v>
      </c>
      <c r="AE585" s="33" t="n">
        <f aca="false">VLOOKUP($O585,Parámetros!$B$4:$H$25,4,0)</f>
        <v>2400000</v>
      </c>
      <c r="AF585" s="33" t="n">
        <f aca="false">VLOOKUP($O585,Parámetros!$B$4:$H$25,5,0)</f>
        <v>1800000</v>
      </c>
      <c r="AG585" s="33" t="n">
        <f aca="false">VLOOKUP($O585,Parámetros!$B$4:$H$25,6,0)</f>
        <v>600000</v>
      </c>
      <c r="AH585" s="33" t="n">
        <f aca="false">VLOOKUP($O585,Parámetros!$B$4:$H$25,7,0)</f>
        <v>2676000000</v>
      </c>
      <c r="AI585" s="51" t="n">
        <v>18.7379339061968</v>
      </c>
      <c r="AJ585" s="2" t="n">
        <v>0.0912</v>
      </c>
      <c r="AK585" s="34" t="n">
        <f aca="false">AD585*V585/1000000000</f>
        <v>0.0160109408663746</v>
      </c>
      <c r="AL585" s="34" t="n">
        <f aca="false">AE585*V585/1000000000</f>
        <v>0.0457455453324989</v>
      </c>
      <c r="AM585" s="34" t="n">
        <f aca="false">AF585*V585/1000000000</f>
        <v>0.0343091589993742</v>
      </c>
      <c r="AN585" s="34" t="n">
        <f aca="false">AG585*V585/1000000000</f>
        <v>0.0114363863331247</v>
      </c>
      <c r="AO585" s="34" t="n">
        <f aca="false">AH585*V585/1000000000</f>
        <v>51.0062830457363</v>
      </c>
      <c r="AP585" s="35" t="n">
        <f aca="false">AJ585*AI585*EXP(P585*4)</f>
        <v>1.73833072263496</v>
      </c>
      <c r="AQ585" s="36" t="n">
        <f aca="false">AK585/W585</f>
        <v>4.3865591414725E-005</v>
      </c>
      <c r="AR585" s="37" t="n">
        <f aca="false">AL585/W585</f>
        <v>0.000125330261184928</v>
      </c>
      <c r="AS585" s="37" t="n">
        <f aca="false">AM585/W585</f>
        <v>9.39976958886963E-005</v>
      </c>
      <c r="AT585" s="37" t="n">
        <f aca="false">AN585/W585</f>
        <v>3.13325652962321E-005</v>
      </c>
      <c r="AU585" s="37" t="n">
        <f aca="false">AO585/W585</f>
        <v>0.139743241221195</v>
      </c>
      <c r="AV585" s="49" t="n">
        <f aca="false">AP585/W585</f>
        <v>0.00476254992502729</v>
      </c>
      <c r="AW585" s="39" t="n">
        <f aca="false">AK585*1000000</f>
        <v>16010.9408663746</v>
      </c>
      <c r="AX585" s="40" t="n">
        <f aca="false">AL585*1000000</f>
        <v>45745.5453324989</v>
      </c>
      <c r="AY585" s="40" t="n">
        <f aca="false">AM585*1000000</f>
        <v>34309.1589993742</v>
      </c>
      <c r="AZ585" s="40" t="n">
        <f aca="false">AN585*1000000</f>
        <v>11436.3863331247</v>
      </c>
      <c r="BA585" s="40" t="n">
        <f aca="false">AO585*1000000</f>
        <v>51006283.0457363</v>
      </c>
      <c r="BB585" s="41" t="n">
        <f aca="false">AP585*1000000</f>
        <v>1738330.72263496</v>
      </c>
      <c r="BC585" s="39" t="n">
        <f aca="false">AQ585*1000000</f>
        <v>43.865591414725</v>
      </c>
      <c r="BD585" s="40" t="n">
        <f aca="false">AR585*1000000</f>
        <v>125.330261184928</v>
      </c>
      <c r="BE585" s="40" t="n">
        <f aca="false">AS585*1000000</f>
        <v>93.9976958886963</v>
      </c>
      <c r="BF585" s="40" t="n">
        <f aca="false">AT585*1000000</f>
        <v>31.3325652962321</v>
      </c>
      <c r="BG585" s="40" t="n">
        <f aca="false">AU585*1000000</f>
        <v>139743.241221195</v>
      </c>
      <c r="BH585" s="41" t="n">
        <f aca="false">AV585*1000000</f>
        <v>4762.54992502729</v>
      </c>
      <c r="BI585" s="0" t="n">
        <v>0.1</v>
      </c>
      <c r="BJ585" s="0" t="n">
        <f aca="false">R585*BI585</f>
        <v>1.90606438885412</v>
      </c>
      <c r="BK585" s="0" t="n">
        <v>0.1</v>
      </c>
      <c r="BL585" s="0" t="n">
        <f aca="false">AI585*BK585</f>
        <v>1.87379339061968</v>
      </c>
      <c r="BM585" s="45" t="n">
        <v>336000</v>
      </c>
      <c r="BN585" s="45" t="n">
        <v>480000</v>
      </c>
      <c r="BO585" s="45" t="n">
        <v>360000</v>
      </c>
      <c r="BP585" s="45" t="n">
        <v>120000</v>
      </c>
      <c r="BQ585" s="45" t="n">
        <v>1070400000</v>
      </c>
      <c r="BR585" s="0" t="n">
        <f aca="false">AJ585*0.1</f>
        <v>0.00912</v>
      </c>
      <c r="BS585" s="0" t="n">
        <f aca="false">((((BJ585/R585)^2)+((BM585/AD585)^2))^(1/2))*AK585</f>
        <v>0.00660148003575809</v>
      </c>
      <c r="BT585" s="0" t="n">
        <f aca="false">((((BJ585/R585)^2)+((BN585/AE585)^2))^(1/2))*AL585</f>
        <v>0.0102290149031266</v>
      </c>
      <c r="BU585" s="0" t="n">
        <f aca="false">((((BJ585/R585)^2)+((BO585/AF585)^2))^(1/2))*AM585</f>
        <v>0.00767176117734493</v>
      </c>
      <c r="BV585" s="0" t="n">
        <f aca="false">((((BJ585/R585)^2)+((BP585/AG585)^2))^(1/2))*AN585</f>
        <v>0.00255725372578164</v>
      </c>
      <c r="BW585" s="0" t="n">
        <f aca="false">((((BJ585/R585)^2)+((BQ585/AH585)^2))^(1/2))*AO585</f>
        <v>21.0304292567722</v>
      </c>
      <c r="BX585" s="46" t="n">
        <f aca="false">((((BL585/AI585)^2)+((BR585/AJ585)^2))^(1/2))*AP585</f>
        <v>0.245837088384018</v>
      </c>
    </row>
    <row r="586" customFormat="false" ht="45" hidden="false" customHeight="true" outlineLevel="0" collapsed="false">
      <c r="A586" s="24" t="n">
        <v>4.58925009372199</v>
      </c>
      <c r="B586" s="24" t="n">
        <v>-74.1095255621174</v>
      </c>
      <c r="C586" s="47" t="n">
        <v>28</v>
      </c>
      <c r="D586" s="47" t="n">
        <v>23</v>
      </c>
      <c r="E586" s="47" t="n">
        <v>1798</v>
      </c>
      <c r="F586" s="27" t="s">
        <v>1569</v>
      </c>
      <c r="G586" s="28" t="s">
        <v>1570</v>
      </c>
      <c r="H586" s="27" t="s">
        <v>1571</v>
      </c>
      <c r="I586" s="28" t="s">
        <v>1540</v>
      </c>
      <c r="J586" s="28" t="s">
        <v>65</v>
      </c>
      <c r="K586" s="28" t="n">
        <v>125</v>
      </c>
      <c r="L586" s="28"/>
      <c r="M586" s="28" t="n">
        <v>1966</v>
      </c>
      <c r="N586" s="29" t="s">
        <v>172</v>
      </c>
      <c r="O586" s="29" t="s">
        <v>244</v>
      </c>
      <c r="P586" s="56" t="n">
        <v>0.00426891489573758</v>
      </c>
      <c r="Q586" s="31" t="n">
        <v>200000</v>
      </c>
      <c r="R586" s="31" t="n">
        <v>203444.456405492</v>
      </c>
      <c r="S586" s="29" t="s">
        <v>86</v>
      </c>
      <c r="T586" s="29" t="n">
        <f aca="false">((R586*Parámetros!$D$30)/1000)/Parámetros!$D$29</f>
        <v>166723.453458543</v>
      </c>
      <c r="U586" s="29" t="s">
        <v>69</v>
      </c>
      <c r="V586" s="48" t="n">
        <f aca="false">IF(S586="m3_año",R586,IF(OR(O586="CG1",O586="CG3",O586="HG2"),T586,R586))</f>
        <v>203444.456405492</v>
      </c>
      <c r="W586" s="28" t="n">
        <v>365</v>
      </c>
      <c r="X586" s="32" t="s">
        <v>98</v>
      </c>
      <c r="Y586" s="28"/>
      <c r="Z586" s="28" t="n">
        <v>2920</v>
      </c>
      <c r="AA586" s="32" t="s">
        <v>1572</v>
      </c>
      <c r="AB586" s="32" t="s">
        <v>1568</v>
      </c>
      <c r="AC586" s="33" t="s">
        <v>246</v>
      </c>
      <c r="AD586" s="33" t="n">
        <f aca="false">VLOOKUP($O586,Parámetros!$B$4:$H$25,3,0)</f>
        <v>5.87787643204989</v>
      </c>
      <c r="AE586" s="33" t="n">
        <f aca="false">VLOOKUP($O586,Parámetros!$B$4:$H$25,4,0)</f>
        <v>7.61681695814629</v>
      </c>
      <c r="AF586" s="33" t="n">
        <f aca="false">VLOOKUP($O586,Parámetros!$B$4:$H$25,5,0)</f>
        <v>22.1296397414769</v>
      </c>
      <c r="AG586" s="33" t="n">
        <f aca="false">VLOOKUP($O586,Parámetros!$B$4:$H$25,6,0)</f>
        <v>0.3</v>
      </c>
      <c r="AH586" s="33" t="n">
        <f aca="false">VLOOKUP($O586,Parámetros!$B$4:$H$25,7,0)</f>
        <v>2840</v>
      </c>
      <c r="AI586" s="2" t="n">
        <v>1159.09146341463</v>
      </c>
      <c r="AJ586" s="2" t="n">
        <v>0.000142</v>
      </c>
      <c r="AK586" s="34" t="n">
        <f aca="false">AD586*V586/1000000000</f>
        <v>0.00119582137553704</v>
      </c>
      <c r="AL586" s="34" t="n">
        <f aca="false">AE586*V586/1000000000</f>
        <v>0.00154959918559021</v>
      </c>
      <c r="AM586" s="34" t="n">
        <f aca="false">AF586*V586/1000000000</f>
        <v>0.00450215252765414</v>
      </c>
      <c r="AN586" s="34" t="n">
        <f aca="false">AG586*V586/1000000000</f>
        <v>6.10333369216476E-005</v>
      </c>
      <c r="AO586" s="34" t="n">
        <f aca="false">AH586*V586/1000000000</f>
        <v>0.577782256191597</v>
      </c>
      <c r="AP586" s="35" t="n">
        <f aca="false">AJ586*AI586*EXP(P586*4)</f>
        <v>0.167425620216031</v>
      </c>
      <c r="AQ586" s="36" t="n">
        <f aca="false">AK586/W586</f>
        <v>3.27622294667683E-006</v>
      </c>
      <c r="AR586" s="37" t="n">
        <f aca="false">AL586/W586</f>
        <v>4.24547722079508E-006</v>
      </c>
      <c r="AS586" s="37" t="n">
        <f aca="false">AM586/W586</f>
        <v>1.23346644593264E-005</v>
      </c>
      <c r="AT586" s="37" t="n">
        <f aca="false">AN586/W586</f>
        <v>1.67214621703144E-007</v>
      </c>
      <c r="AU586" s="37" t="n">
        <f aca="false">AO586/W586</f>
        <v>0.00158296508545643</v>
      </c>
      <c r="AV586" s="49" t="n">
        <f aca="false">AP586/W586</f>
        <v>0.00045870032935899</v>
      </c>
      <c r="AW586" s="39" t="n">
        <f aca="false">AK586*1000000</f>
        <v>1195.82137553704</v>
      </c>
      <c r="AX586" s="40" t="n">
        <f aca="false">AL586*1000000</f>
        <v>1549.59918559021</v>
      </c>
      <c r="AY586" s="40" t="n">
        <f aca="false">AM586*1000000</f>
        <v>4502.15252765414</v>
      </c>
      <c r="AZ586" s="40" t="n">
        <f aca="false">AN586*1000000</f>
        <v>61.0333369216476</v>
      </c>
      <c r="BA586" s="40" t="n">
        <f aca="false">AO586*1000000</f>
        <v>577782.256191597</v>
      </c>
      <c r="BB586" s="41" t="n">
        <f aca="false">AP586*1000000</f>
        <v>167425.620216031</v>
      </c>
      <c r="BC586" s="39" t="n">
        <f aca="false">AQ586*1000000</f>
        <v>3.27622294667683</v>
      </c>
      <c r="BD586" s="40" t="n">
        <f aca="false">AR586*1000000</f>
        <v>4.24547722079508</v>
      </c>
      <c r="BE586" s="40" t="n">
        <f aca="false">AS586*1000000</f>
        <v>12.3346644593264</v>
      </c>
      <c r="BF586" s="40" t="n">
        <f aca="false">AT586*1000000</f>
        <v>0.167214621703144</v>
      </c>
      <c r="BG586" s="40" t="n">
        <f aca="false">AU586*1000000</f>
        <v>1582.96508545643</v>
      </c>
      <c r="BH586" s="41" t="n">
        <f aca="false">AV586*1000000</f>
        <v>458.70032935899</v>
      </c>
      <c r="BI586" s="0" t="n">
        <v>0.1</v>
      </c>
      <c r="BJ586" s="0" t="n">
        <f aca="false">R586*BI586</f>
        <v>20344.4456405492</v>
      </c>
      <c r="BK586" s="0" t="n">
        <v>0.1</v>
      </c>
      <c r="BL586" s="0" t="n">
        <f aca="false">AI586*BK586</f>
        <v>115.909146341463</v>
      </c>
      <c r="BM586" s="45" t="n">
        <v>4.12476460504249</v>
      </c>
      <c r="BN586" s="45" t="n">
        <v>5.03041792329344</v>
      </c>
      <c r="BO586" s="45" t="n">
        <v>17.5971907346429</v>
      </c>
      <c r="BP586" s="45" t="n">
        <v>0.12</v>
      </c>
      <c r="BQ586" s="45" t="n">
        <v>2840</v>
      </c>
      <c r="BR586" s="0" t="n">
        <f aca="false">AJ586*0.1</f>
        <v>1.42E-005</v>
      </c>
      <c r="BS586" s="0" t="n">
        <f aca="false">((((BJ586/R586)^2)+((BM586/AD586)^2))^(1/2))*AK586</f>
        <v>0.000847638024407577</v>
      </c>
      <c r="BT586" s="0" t="n">
        <f aca="false">((((BJ586/R586)^2)+((BN586/AE586)^2))^(1/2))*AL586</f>
        <v>0.00103507580119234</v>
      </c>
      <c r="BU586" s="0" t="n">
        <f aca="false">((((BJ586/R586)^2)+((BO586/AF586)^2))^(1/2))*AM586</f>
        <v>0.00360824863941633</v>
      </c>
      <c r="BV586" s="0" t="n">
        <f aca="false">((((BJ586/R586)^2)+((BP586/AG586)^2))^(1/2))*AN586</f>
        <v>2.51646894811863E-005</v>
      </c>
      <c r="BW586" s="0" t="n">
        <f aca="false">((((BJ586/R586)^2)+((BQ586/AH586)^2))^(1/2))*AO586</f>
        <v>0.580663981081616</v>
      </c>
      <c r="BX586" s="46" t="n">
        <f aca="false">((((BL586/AI586)^2)+((BR586/AJ586)^2))^(1/2))*AP586</f>
        <v>0.0236775582798239</v>
      </c>
    </row>
    <row r="587" customFormat="false" ht="15" hidden="false" customHeight="true" outlineLevel="0" collapsed="false">
      <c r="A587" s="24" t="n">
        <v>4.58920459871053</v>
      </c>
      <c r="B587" s="24" t="n">
        <v>-74.1147464179479</v>
      </c>
      <c r="C587" s="47" t="n">
        <v>27</v>
      </c>
      <c r="D587" s="47" t="n">
        <v>23</v>
      </c>
      <c r="E587" s="47" t="n">
        <v>1797</v>
      </c>
      <c r="F587" s="27" t="s">
        <v>1573</v>
      </c>
      <c r="G587" s="28" t="s">
        <v>743</v>
      </c>
      <c r="H587" s="27" t="s">
        <v>1574</v>
      </c>
      <c r="I587" s="28" t="s">
        <v>1540</v>
      </c>
      <c r="J587" s="28" t="s">
        <v>65</v>
      </c>
      <c r="K587" s="28" t="n">
        <v>30</v>
      </c>
      <c r="L587" s="28"/>
      <c r="M587" s="28" t="n">
        <v>2003</v>
      </c>
      <c r="N587" s="29" t="s">
        <v>67</v>
      </c>
      <c r="O587" s="29" t="s">
        <v>68</v>
      </c>
      <c r="P587" s="30" t="n">
        <v>-0.0848513586021754</v>
      </c>
      <c r="Q587" s="31" t="n">
        <v>19477.5</v>
      </c>
      <c r="R587" s="31" t="n">
        <v>13871.7516764432</v>
      </c>
      <c r="S587" s="29" t="s">
        <v>69</v>
      </c>
      <c r="T587" s="29"/>
      <c r="U587" s="29"/>
      <c r="V587" s="48" t="n">
        <f aca="false">IF(S587="m3_año",R587,IF(OR(O587="CG1",O587="CG3",O587="HG2"),T587,R587))</f>
        <v>13871.7516764432</v>
      </c>
      <c r="W587" s="28" t="n">
        <v>365</v>
      </c>
      <c r="X587" s="32"/>
      <c r="Y587" s="28"/>
      <c r="Z587" s="28" t="n">
        <v>8760</v>
      </c>
      <c r="AA587" s="32" t="s">
        <v>1575</v>
      </c>
      <c r="AB587" s="32" t="s">
        <v>531</v>
      </c>
      <c r="AC587" s="33" t="s">
        <v>72</v>
      </c>
      <c r="AD587" s="33" t="n">
        <f aca="false">VLOOKUP($O587,Parámetros!$B$4:$H$25,3,0)</f>
        <v>46.3856216091623</v>
      </c>
      <c r="AE587" s="33" t="n">
        <f aca="false">VLOOKUP($O587,Parámetros!$B$4:$H$25,4,0)</f>
        <v>1074.85364414012</v>
      </c>
      <c r="AF587" s="33" t="n">
        <f aca="false">VLOOKUP($O587,Parámetros!$B$4:$H$25,5,0)</f>
        <v>5.41099102083891</v>
      </c>
      <c r="AG587" s="33" t="n">
        <f aca="false">VLOOKUP($O587,Parámetros!$B$4:$H$25,6,0)</f>
        <v>1344</v>
      </c>
      <c r="AH587" s="33" t="n">
        <f aca="false">VLOOKUP($O587,Parámetros!$B$4:$H$25,7,0)</f>
        <v>1920000</v>
      </c>
      <c r="AI587" s="2" t="n">
        <v>30259</v>
      </c>
      <c r="AJ587" s="2" t="n">
        <v>7.6726E-006</v>
      </c>
      <c r="AK587" s="34" t="n">
        <f aca="false">AD587*V587/1000000000</f>
        <v>0.000643449824319757</v>
      </c>
      <c r="AL587" s="34" t="n">
        <f aca="false">AE587*V587/1000000000</f>
        <v>0.0149101028400318</v>
      </c>
      <c r="AM587" s="34" t="n">
        <f aca="false">AF587*V587/1000000000</f>
        <v>7.50599237645412E-005</v>
      </c>
      <c r="AN587" s="34" t="n">
        <f aca="false">AG587*V587/1000000000</f>
        <v>0.0186436342531397</v>
      </c>
      <c r="AO587" s="34" t="n">
        <f aca="false">AH587*V587/1000000000</f>
        <v>26.6337632187709</v>
      </c>
      <c r="AP587" s="35" t="n">
        <f aca="false">AJ587*AI587*EXP(P587*4)</f>
        <v>0.165346581926619</v>
      </c>
      <c r="AQ587" s="36" t="n">
        <f aca="false">AK587/W587</f>
        <v>1.76287623101303E-006</v>
      </c>
      <c r="AR587" s="37" t="n">
        <f aca="false">AL587/W587</f>
        <v>4.08495968220049E-005</v>
      </c>
      <c r="AS587" s="37" t="n">
        <f aca="false">AM587/W587</f>
        <v>2.05643626752168E-007</v>
      </c>
      <c r="AT587" s="37" t="n">
        <f aca="false">AN587/W587</f>
        <v>5.10784500086018E-005</v>
      </c>
      <c r="AU587" s="37" t="n">
        <f aca="false">AO587/W587</f>
        <v>0.0729692142980026</v>
      </c>
      <c r="AV587" s="49" t="n">
        <f aca="false">AP587/W587</f>
        <v>0.000453004334045531</v>
      </c>
      <c r="AW587" s="39" t="n">
        <f aca="false">AK587*1000000</f>
        <v>643.449824319757</v>
      </c>
      <c r="AX587" s="40" t="n">
        <f aca="false">AL587*1000000</f>
        <v>14910.1028400318</v>
      </c>
      <c r="AY587" s="40" t="n">
        <f aca="false">AM587*1000000</f>
        <v>75.0599237645413</v>
      </c>
      <c r="AZ587" s="40" t="n">
        <f aca="false">AN587*1000000</f>
        <v>18643.6342531397</v>
      </c>
      <c r="BA587" s="40" t="n">
        <f aca="false">AO587*1000000</f>
        <v>26633763.2187709</v>
      </c>
      <c r="BB587" s="41" t="n">
        <f aca="false">AP587*1000000</f>
        <v>165346.581926619</v>
      </c>
      <c r="BC587" s="39" t="n">
        <f aca="false">AQ587*1000000</f>
        <v>1.76287623101303</v>
      </c>
      <c r="BD587" s="40" t="n">
        <f aca="false">AR587*1000000</f>
        <v>40.8495968220049</v>
      </c>
      <c r="BE587" s="40" t="n">
        <f aca="false">AS587*1000000</f>
        <v>0.205643626752168</v>
      </c>
      <c r="BF587" s="40" t="n">
        <f aca="false">AT587*1000000</f>
        <v>51.0784500086018</v>
      </c>
      <c r="BG587" s="40" t="n">
        <f aca="false">AU587*1000000</f>
        <v>72969.2142980026</v>
      </c>
      <c r="BH587" s="41" t="n">
        <f aca="false">AV587*1000000</f>
        <v>453.004334045531</v>
      </c>
      <c r="BI587" s="0" t="n">
        <v>0.1</v>
      </c>
      <c r="BJ587" s="0" t="n">
        <f aca="false">R587*BI587</f>
        <v>1387.17516764432</v>
      </c>
      <c r="BK587" s="0" t="n">
        <v>0.1</v>
      </c>
      <c r="BL587" s="0" t="n">
        <f aca="false">AI587*BK587</f>
        <v>3025.9</v>
      </c>
      <c r="BM587" s="45" t="n">
        <v>17.6498016718255</v>
      </c>
      <c r="BN587" s="45" t="n">
        <v>910.91550745518</v>
      </c>
      <c r="BO587" s="45" t="n">
        <v>5.31099102083891</v>
      </c>
      <c r="BP587" s="45" t="n">
        <v>537.6</v>
      </c>
      <c r="BQ587" s="45" t="n">
        <v>384000</v>
      </c>
      <c r="BR587" s="0" t="n">
        <f aca="false">AJ587*0.1</f>
        <v>7.6726E-007</v>
      </c>
      <c r="BS587" s="0" t="n">
        <f aca="false">((((BJ587/R587)^2)+((BM587/AD587)^2))^(1/2))*AK587</f>
        <v>0.000253147784380807</v>
      </c>
      <c r="BT587" s="0" t="n">
        <f aca="false">((((BJ587/R587)^2)+((BN587/AE587)^2))^(1/2))*AL587</f>
        <v>0.0127236570568068</v>
      </c>
      <c r="BU587" s="0" t="n">
        <f aca="false">((((BJ587/R587)^2)+((BO587/AF587)^2))^(1/2))*AM587</f>
        <v>7.40541275512511E-005</v>
      </c>
      <c r="BV587" s="0" t="n">
        <f aca="false">((((BJ587/R587)^2)+((BP587/AG587)^2))^(1/2))*AN587</f>
        <v>0.00768696732710783</v>
      </c>
      <c r="BW587" s="0" t="n">
        <f aca="false">((((BJ587/R587)^2)+((BQ587/AH587)^2))^(1/2))*AO587</f>
        <v>5.95549050538054</v>
      </c>
      <c r="BX587" s="46" t="n">
        <f aca="false">((((BL587/AI587)^2)+((BR587/AJ587)^2))^(1/2))*AP587</f>
        <v>0.0233835378652658</v>
      </c>
    </row>
    <row r="588" customFormat="false" ht="30" hidden="false" customHeight="true" outlineLevel="0" collapsed="false">
      <c r="A588" s="24" t="n">
        <v>4.59253790887846</v>
      </c>
      <c r="B588" s="24" t="n">
        <v>-74.1097875661597</v>
      </c>
      <c r="C588" s="47" t="n">
        <v>28</v>
      </c>
      <c r="D588" s="47" t="n">
        <v>23</v>
      </c>
      <c r="E588" s="47" t="n">
        <v>1798</v>
      </c>
      <c r="F588" s="27" t="s">
        <v>1576</v>
      </c>
      <c r="G588" s="28" t="s">
        <v>1577</v>
      </c>
      <c r="H588" s="27" t="s">
        <v>1578</v>
      </c>
      <c r="I588" s="28" t="s">
        <v>1540</v>
      </c>
      <c r="J588" s="28" t="s">
        <v>76</v>
      </c>
      <c r="K588" s="55"/>
      <c r="L588" s="55"/>
      <c r="M588" s="28" t="n">
        <v>1998</v>
      </c>
      <c r="N588" s="29" t="s">
        <v>77</v>
      </c>
      <c r="O588" s="29" t="s">
        <v>77</v>
      </c>
      <c r="P588" s="56" t="n">
        <v>0.00426891489573758</v>
      </c>
      <c r="Q588" s="58" t="n">
        <v>1</v>
      </c>
      <c r="R588" s="31" t="n">
        <v>1.01722228202746</v>
      </c>
      <c r="S588" s="29" t="s">
        <v>69</v>
      </c>
      <c r="T588" s="29"/>
      <c r="U588" s="29"/>
      <c r="V588" s="48" t="n">
        <f aca="false">IF(S588="m3_año",R588,IF(OR(O588="CG1",O588="CG3",O588="HG2"),T588,R588))</f>
        <v>1.01722228202746</v>
      </c>
      <c r="W588" s="28" t="n">
        <v>365</v>
      </c>
      <c r="X588" s="32" t="s">
        <v>98</v>
      </c>
      <c r="Y588" s="28"/>
      <c r="Z588" s="28" t="n">
        <v>2920</v>
      </c>
      <c r="AA588" s="32" t="s">
        <v>1579</v>
      </c>
      <c r="AB588" s="32" t="s">
        <v>447</v>
      </c>
      <c r="AC588" s="33" t="s">
        <v>72</v>
      </c>
      <c r="AD588" s="33" t="n">
        <f aca="false">VLOOKUP($O588,Parámetros!$B$4:$H$25,3,0)</f>
        <v>24000</v>
      </c>
      <c r="AE588" s="33" t="n">
        <f aca="false">VLOOKUP($O588,Parámetros!$B$4:$H$25,4,0)</f>
        <v>2261000</v>
      </c>
      <c r="AF588" s="33" t="n">
        <f aca="false">VLOOKUP($O588,Parámetros!$B$4:$H$25,5,0)</f>
        <v>1200</v>
      </c>
      <c r="AG588" s="33" t="n">
        <f aca="false">VLOOKUP($O588,Parámetros!$B$4:$H$25,6,0)</f>
        <v>381000</v>
      </c>
      <c r="AH588" s="33" t="n">
        <f aca="false">VLOOKUP($O588,Parámetros!$B$4:$H$25,7,0)</f>
        <v>1500000000</v>
      </c>
      <c r="AI588" s="2" t="n">
        <v>2.98030327868852</v>
      </c>
      <c r="AJ588" s="2" t="n">
        <v>1.362E-005</v>
      </c>
      <c r="AK588" s="34" t="n">
        <f aca="false">AD588*V588/1000000000</f>
        <v>2.4413334768659E-005</v>
      </c>
      <c r="AL588" s="34" t="n">
        <f aca="false">AE588*V588/1000000000</f>
        <v>0.00229993957966409</v>
      </c>
      <c r="AM588" s="34" t="n">
        <f aca="false">AF588*V588/1000000000</f>
        <v>1.22066673843295E-006</v>
      </c>
      <c r="AN588" s="34" t="n">
        <f aca="false">AG588*V588/1000000000</f>
        <v>0.000387561689452462</v>
      </c>
      <c r="AO588" s="34" t="n">
        <f aca="false">AH588*V588/1000000000</f>
        <v>1.52583342304119</v>
      </c>
      <c r="AP588" s="35" t="n">
        <f aca="false">AJ588*AI588*EXP(P588*4)</f>
        <v>4.12908128890735E-005</v>
      </c>
      <c r="AQ588" s="36" t="n">
        <f aca="false">AK588/W588</f>
        <v>6.68858486812576E-008</v>
      </c>
      <c r="AR588" s="37" t="n">
        <f aca="false">AL588/W588</f>
        <v>6.30120432784681E-006</v>
      </c>
      <c r="AS588" s="37" t="n">
        <f aca="false">AM588/W588</f>
        <v>3.34429243406288E-009</v>
      </c>
      <c r="AT588" s="37" t="n">
        <f aca="false">AN588/W588</f>
        <v>1.06181284781497E-006</v>
      </c>
      <c r="AU588" s="37" t="n">
        <f aca="false">AO588/W588</f>
        <v>0.0041803655425786</v>
      </c>
      <c r="AV588" s="49" t="n">
        <f aca="false">AP588/W588</f>
        <v>1.13125514764585E-007</v>
      </c>
      <c r="AW588" s="39" t="n">
        <f aca="false">AK588*1000000</f>
        <v>24.413334768659</v>
      </c>
      <c r="AX588" s="40" t="n">
        <f aca="false">AL588*1000000</f>
        <v>2299.93957966409</v>
      </c>
      <c r="AY588" s="40" t="n">
        <f aca="false">AM588*1000000</f>
        <v>1.22066673843295</v>
      </c>
      <c r="AZ588" s="40" t="n">
        <f aca="false">AN588*1000000</f>
        <v>387.561689452462</v>
      </c>
      <c r="BA588" s="40" t="n">
        <f aca="false">AO588*1000000</f>
        <v>1525833.42304119</v>
      </c>
      <c r="BB588" s="41" t="n">
        <f aca="false">AP588*1000000</f>
        <v>41.2908128890735</v>
      </c>
      <c r="BC588" s="39" t="n">
        <f aca="false">AQ588*1000000</f>
        <v>0.0668858486812577</v>
      </c>
      <c r="BD588" s="40" t="n">
        <f aca="false">AR588*1000000</f>
        <v>6.30120432784681</v>
      </c>
      <c r="BE588" s="40" t="n">
        <f aca="false">AS588*1000000</f>
        <v>0.00334429243406288</v>
      </c>
      <c r="BF588" s="40" t="n">
        <f aca="false">AT588*1000000</f>
        <v>1.06181284781497</v>
      </c>
      <c r="BG588" s="40" t="n">
        <f aca="false">AU588*1000000</f>
        <v>4180.3655425786</v>
      </c>
      <c r="BH588" s="41" t="n">
        <f aca="false">AV588*1000000</f>
        <v>0.113125514764585</v>
      </c>
      <c r="BI588" s="0" t="n">
        <v>0.1</v>
      </c>
      <c r="BJ588" s="0" t="n">
        <f aca="false">R588*BI588</f>
        <v>0.101722228202746</v>
      </c>
      <c r="BK588" s="0" t="n">
        <v>0.1</v>
      </c>
      <c r="BL588" s="0" t="n">
        <f aca="false">AI588*BK588</f>
        <v>0.298030327868852</v>
      </c>
      <c r="BM588" s="45" t="n">
        <v>0</v>
      </c>
      <c r="BN588" s="45" t="n">
        <v>0</v>
      </c>
      <c r="BO588" s="45" t="n">
        <v>0</v>
      </c>
      <c r="BP588" s="45" t="n">
        <v>0</v>
      </c>
      <c r="BQ588" s="45" t="n">
        <v>0</v>
      </c>
      <c r="BR588" s="0" t="n">
        <f aca="false">AJ588*0.1</f>
        <v>1.362E-006</v>
      </c>
      <c r="BS588" s="0" t="n">
        <f aca="false">((((BJ588/R588)^2)+((BM588/AD588)^2))^(1/2))*AK588</f>
        <v>2.4413334768659E-006</v>
      </c>
      <c r="BT588" s="0" t="n">
        <f aca="false">((((BJ588/R588)^2)+((BN588/AE588)^2))^(1/2))*AL588</f>
        <v>0.000229993957966409</v>
      </c>
      <c r="BU588" s="0" t="n">
        <f aca="false">((((BJ588/R588)^2)+((BO588/AF588)^2))^(1/2))*AM588</f>
        <v>1.22066673843295E-007</v>
      </c>
      <c r="BV588" s="0" t="n">
        <f aca="false">((((BJ588/R588)^2)+((BP588/AG588)^2))^(1/2))*AN588</f>
        <v>3.87561689452462E-005</v>
      </c>
      <c r="BW588" s="0" t="n">
        <f aca="false">((((BJ588/R588)^2)+((BQ588/AH588)^2))^(1/2))*AO588</f>
        <v>0.152583342304119</v>
      </c>
      <c r="BX588" s="46" t="n">
        <f aca="false">((((BL588/AI588)^2)+((BR588/AJ588)^2))^(1/2))*AP588</f>
        <v>5.83940275891375E-006</v>
      </c>
    </row>
    <row r="589" customFormat="false" ht="15" hidden="false" customHeight="true" outlineLevel="0" collapsed="false">
      <c r="A589" s="24" t="n">
        <v>4.59101062977247</v>
      </c>
      <c r="B589" s="24" t="n">
        <v>-74.1133004363264</v>
      </c>
      <c r="C589" s="47" t="n">
        <v>28</v>
      </c>
      <c r="D589" s="47" t="n">
        <v>23</v>
      </c>
      <c r="E589" s="47" t="n">
        <v>1798</v>
      </c>
      <c r="F589" s="27" t="s">
        <v>1580</v>
      </c>
      <c r="G589" s="28" t="s">
        <v>1581</v>
      </c>
      <c r="H589" s="27" t="s">
        <v>1582</v>
      </c>
      <c r="I589" s="28" t="s">
        <v>1540</v>
      </c>
      <c r="J589" s="28" t="s">
        <v>65</v>
      </c>
      <c r="K589" s="28" t="n">
        <v>11.95</v>
      </c>
      <c r="L589" s="28"/>
      <c r="M589" s="28" t="n">
        <v>2006</v>
      </c>
      <c r="N589" s="29" t="s">
        <v>67</v>
      </c>
      <c r="O589" s="29" t="s">
        <v>68</v>
      </c>
      <c r="P589" s="30" t="n">
        <v>0.0407051181943891</v>
      </c>
      <c r="Q589" s="31" t="n">
        <v>10890</v>
      </c>
      <c r="R589" s="31" t="n">
        <v>12815.6285899664</v>
      </c>
      <c r="S589" s="29" t="s">
        <v>69</v>
      </c>
      <c r="T589" s="29"/>
      <c r="U589" s="29"/>
      <c r="V589" s="48" t="n">
        <f aca="false">IF(S589="m3_año",R589,IF(OR(O589="CG1",O589="CG3",O589="HG2"),T589,R589))</f>
        <v>12815.6285899664</v>
      </c>
      <c r="W589" s="28" t="n">
        <v>365</v>
      </c>
      <c r="X589" s="32" t="s">
        <v>98</v>
      </c>
      <c r="Y589" s="28"/>
      <c r="Z589" s="28" t="n">
        <v>2920</v>
      </c>
      <c r="AA589" s="32" t="s">
        <v>1583</v>
      </c>
      <c r="AB589" s="32" t="s">
        <v>531</v>
      </c>
      <c r="AC589" s="33" t="s">
        <v>72</v>
      </c>
      <c r="AD589" s="33" t="n">
        <f aca="false">VLOOKUP($O589,Parámetros!$B$4:$H$25,3,0)</f>
        <v>46.3856216091623</v>
      </c>
      <c r="AE589" s="33" t="n">
        <f aca="false">VLOOKUP($O589,Parámetros!$B$4:$H$25,4,0)</f>
        <v>1074.85364414012</v>
      </c>
      <c r="AF589" s="33" t="n">
        <f aca="false">VLOOKUP($O589,Parámetros!$B$4:$H$25,5,0)</f>
        <v>5.41099102083891</v>
      </c>
      <c r="AG589" s="33" t="n">
        <f aca="false">VLOOKUP($O589,Parámetros!$B$4:$H$25,6,0)</f>
        <v>1344</v>
      </c>
      <c r="AH589" s="33" t="n">
        <f aca="false">VLOOKUP($O589,Parámetros!$B$4:$H$25,7,0)</f>
        <v>1920000</v>
      </c>
      <c r="AI589" s="2" t="n">
        <v>30259</v>
      </c>
      <c r="AJ589" s="2" t="n">
        <v>7.6726E-006</v>
      </c>
      <c r="AK589" s="34" t="n">
        <f aca="false">AD589*V589/1000000000</f>
        <v>0.000594460898457744</v>
      </c>
      <c r="AL589" s="34" t="n">
        <f aca="false">AE589*V589/1000000000</f>
        <v>0.0137749250918717</v>
      </c>
      <c r="AM589" s="34" t="n">
        <f aca="false">AF589*V589/1000000000</f>
        <v>6.93452512267146E-005</v>
      </c>
      <c r="AN589" s="34" t="n">
        <f aca="false">AG589*V589/1000000000</f>
        <v>0.0172242048249148</v>
      </c>
      <c r="AO589" s="34" t="n">
        <f aca="false">AH589*V589/1000000000</f>
        <v>24.6060068927355</v>
      </c>
      <c r="AP589" s="35" t="n">
        <f aca="false">AJ589*AI589*EXP(P589*4)</f>
        <v>0.273217908015464</v>
      </c>
      <c r="AQ589" s="36" t="n">
        <f aca="false">AK589/W589</f>
        <v>1.62865999577464E-006</v>
      </c>
      <c r="AR589" s="37" t="n">
        <f aca="false">AL589/W589</f>
        <v>3.77395207996485E-005</v>
      </c>
      <c r="AS589" s="37" t="n">
        <f aca="false">AM589/W589</f>
        <v>1.89986989662232E-007</v>
      </c>
      <c r="AT589" s="37" t="n">
        <f aca="false">AN589/W589</f>
        <v>4.71896022600407E-005</v>
      </c>
      <c r="AU589" s="37" t="n">
        <f aca="false">AO589/W589</f>
        <v>0.0674137175143438</v>
      </c>
      <c r="AV589" s="49" t="n">
        <f aca="false">AP589/W589</f>
        <v>0.000748542213740999</v>
      </c>
      <c r="AW589" s="39" t="n">
        <f aca="false">AK589*1000000</f>
        <v>594.460898457744</v>
      </c>
      <c r="AX589" s="40" t="n">
        <f aca="false">AL589*1000000</f>
        <v>13774.9250918717</v>
      </c>
      <c r="AY589" s="40" t="n">
        <f aca="false">AM589*1000000</f>
        <v>69.3452512267146</v>
      </c>
      <c r="AZ589" s="40" t="n">
        <f aca="false">AN589*1000000</f>
        <v>17224.2048249148</v>
      </c>
      <c r="BA589" s="40" t="n">
        <f aca="false">AO589*1000000</f>
        <v>24606006.8927355</v>
      </c>
      <c r="BB589" s="41" t="n">
        <f aca="false">AP589*1000000</f>
        <v>273217.908015464</v>
      </c>
      <c r="BC589" s="39" t="n">
        <f aca="false">AQ589*1000000</f>
        <v>1.62865999577464</v>
      </c>
      <c r="BD589" s="40" t="n">
        <f aca="false">AR589*1000000</f>
        <v>37.7395207996485</v>
      </c>
      <c r="BE589" s="40" t="n">
        <f aca="false">AS589*1000000</f>
        <v>0.189986989662232</v>
      </c>
      <c r="BF589" s="40" t="n">
        <f aca="false">AT589*1000000</f>
        <v>47.1896022600407</v>
      </c>
      <c r="BG589" s="40" t="n">
        <f aca="false">AU589*1000000</f>
        <v>67413.7175143438</v>
      </c>
      <c r="BH589" s="41" t="n">
        <f aca="false">AV589*1000000</f>
        <v>748.542213740999</v>
      </c>
      <c r="BI589" s="0" t="n">
        <v>0.1</v>
      </c>
      <c r="BJ589" s="0" t="n">
        <f aca="false">R589*BI589</f>
        <v>1281.56285899664</v>
      </c>
      <c r="BK589" s="0" t="n">
        <v>0.1</v>
      </c>
      <c r="BL589" s="0" t="n">
        <f aca="false">AI589*BK589</f>
        <v>3025.9</v>
      </c>
      <c r="BM589" s="45" t="n">
        <v>17.6498016718255</v>
      </c>
      <c r="BN589" s="45" t="n">
        <v>910.91550745518</v>
      </c>
      <c r="BO589" s="45" t="n">
        <v>5.31099102083891</v>
      </c>
      <c r="BP589" s="45" t="n">
        <v>537.6</v>
      </c>
      <c r="BQ589" s="45" t="n">
        <v>384000</v>
      </c>
      <c r="BR589" s="0" t="n">
        <f aca="false">AJ589*0.1</f>
        <v>7.6726E-007</v>
      </c>
      <c r="BS589" s="0" t="n">
        <f aca="false">((((BJ589/R589)^2)+((BM589/AD589)^2))^(1/2))*AK589</f>
        <v>0.000233874427589895</v>
      </c>
      <c r="BT589" s="0" t="n">
        <f aca="false">((((BJ589/R589)^2)+((BN589/AE589)^2))^(1/2))*AL589</f>
        <v>0.0117549439284621</v>
      </c>
      <c r="BU589" s="0" t="n">
        <f aca="false">((((BJ589/R589)^2)+((BO589/AF589)^2))^(1/2))*AM589</f>
        <v>6.84160311103676E-005</v>
      </c>
      <c r="BV589" s="0" t="n">
        <f aca="false">((((BJ589/R589)^2)+((BP589/AG589)^2))^(1/2))*AN589</f>
        <v>0.00710172158103972</v>
      </c>
      <c r="BW589" s="0" t="n">
        <f aca="false">((((BJ589/R589)^2)+((BQ589/AH589)^2))^(1/2))*AO589</f>
        <v>5.50207040669849</v>
      </c>
      <c r="BX589" s="46" t="n">
        <f aca="false">((((BL589/AI589)^2)+((BR589/AJ589)^2))^(1/2))*AP589</f>
        <v>0.0386388470998675</v>
      </c>
    </row>
    <row r="590" customFormat="false" ht="15" hidden="false" customHeight="true" outlineLevel="0" collapsed="false">
      <c r="A590" s="24" t="n">
        <v>4.58936111111111</v>
      </c>
      <c r="B590" s="24" t="n">
        <v>-74.1349166666667</v>
      </c>
      <c r="C590" s="47" t="n">
        <v>25</v>
      </c>
      <c r="D590" s="47" t="n">
        <v>23</v>
      </c>
      <c r="E590" s="47" t="n">
        <v>1795</v>
      </c>
      <c r="F590" s="27" t="s">
        <v>1584</v>
      </c>
      <c r="G590" s="28" t="s">
        <v>1585</v>
      </c>
      <c r="H590" s="27" t="s">
        <v>1586</v>
      </c>
      <c r="I590" s="28" t="s">
        <v>1540</v>
      </c>
      <c r="J590" s="28" t="s">
        <v>1473</v>
      </c>
      <c r="K590" s="61" t="s">
        <v>1587</v>
      </c>
      <c r="L590" s="61"/>
      <c r="M590" s="33" t="n">
        <v>1999</v>
      </c>
      <c r="N590" s="29" t="s">
        <v>67</v>
      </c>
      <c r="O590" s="29" t="s">
        <v>142</v>
      </c>
      <c r="P590" s="56" t="n">
        <v>0.00426891489573758</v>
      </c>
      <c r="Q590" s="31" t="n">
        <v>191625</v>
      </c>
      <c r="R590" s="31" t="n">
        <v>194925.219793512</v>
      </c>
      <c r="S590" s="29" t="s">
        <v>69</v>
      </c>
      <c r="T590" s="29"/>
      <c r="U590" s="29"/>
      <c r="V590" s="48" t="n">
        <f aca="false">IF(S590="m3_año",R590,IF(OR(O590="CG1",O590="CG3",O590="HG2"),T590,R590))</f>
        <v>194925.219793512</v>
      </c>
      <c r="W590" s="28" t="n">
        <v>365</v>
      </c>
      <c r="X590" s="32"/>
      <c r="Y590" s="28"/>
      <c r="Z590" s="28" t="n">
        <v>8760</v>
      </c>
      <c r="AA590" s="62" t="s">
        <v>1588</v>
      </c>
      <c r="AB590" s="62" t="s">
        <v>1589</v>
      </c>
      <c r="AC590" s="33" t="s">
        <v>72</v>
      </c>
      <c r="AD590" s="33" t="n">
        <f aca="false">VLOOKUP($O590,Parámetros!$B$4:$H$25,3,0)</f>
        <v>30.4</v>
      </c>
      <c r="AE590" s="33" t="n">
        <f aca="false">VLOOKUP($O590,Parámetros!$B$4:$H$25,4,0)</f>
        <v>1504</v>
      </c>
      <c r="AF590" s="33" t="n">
        <f aca="false">VLOOKUP($O590,Parámetros!$B$4:$H$25,5,0)</f>
        <v>9.6</v>
      </c>
      <c r="AG590" s="33" t="n">
        <f aca="false">VLOOKUP($O590,Parámetros!$B$4:$H$25,6,0)</f>
        <v>640</v>
      </c>
      <c r="AH590" s="33" t="n">
        <f aca="false">VLOOKUP($O590,Parámetros!$B$4:$H$25,7,0)</f>
        <v>1920000</v>
      </c>
      <c r="AI590" s="51" t="n">
        <v>191625</v>
      </c>
      <c r="AJ590" s="52" t="n">
        <v>8.8E-008</v>
      </c>
      <c r="AK590" s="34" t="n">
        <f aca="false">AD590*V590/1000000000</f>
        <v>0.00592572668172276</v>
      </c>
      <c r="AL590" s="34" t="n">
        <f aca="false">AE590*V590/1000000000</f>
        <v>0.293167530569442</v>
      </c>
      <c r="AM590" s="34" t="n">
        <f aca="false">AF590*V590/1000000000</f>
        <v>0.00187128211001771</v>
      </c>
      <c r="AN590" s="34" t="n">
        <f aca="false">AG590*V590/1000000000</f>
        <v>0.124752140667848</v>
      </c>
      <c r="AO590" s="34" t="n">
        <f aca="false">AH590*V590/1000000000</f>
        <v>374.256422003543</v>
      </c>
      <c r="AP590" s="35" t="n">
        <f aca="false">AJ590*AI590*EXP(P590*4)</f>
        <v>0.0171534193418291</v>
      </c>
      <c r="AQ590" s="36" t="n">
        <f aca="false">AK590/W590</f>
        <v>1.62348676211583E-005</v>
      </c>
      <c r="AR590" s="37" t="n">
        <f aca="false">AL590/W590</f>
        <v>0.000803198713888882</v>
      </c>
      <c r="AS590" s="37" t="n">
        <f aca="false">AM590/W590</f>
        <v>5.1268003014184E-006</v>
      </c>
      <c r="AT590" s="37" t="n">
        <f aca="false">AN590/W590</f>
        <v>0.000341786686761226</v>
      </c>
      <c r="AU590" s="37" t="n">
        <f aca="false">AO590/W590</f>
        <v>1.02536006028368</v>
      </c>
      <c r="AV590" s="49" t="n">
        <f aca="false">AP590/W590</f>
        <v>4.69956694296687E-005</v>
      </c>
      <c r="AW590" s="39" t="n">
        <f aca="false">AK590*1000000</f>
        <v>5925.72668172276</v>
      </c>
      <c r="AX590" s="40" t="n">
        <f aca="false">AL590*1000000</f>
        <v>293167.530569442</v>
      </c>
      <c r="AY590" s="40" t="n">
        <f aca="false">AM590*1000000</f>
        <v>1871.28211001772</v>
      </c>
      <c r="AZ590" s="40" t="n">
        <f aca="false">AN590*1000000</f>
        <v>124752.140667848</v>
      </c>
      <c r="BA590" s="40" t="n">
        <f aca="false">AO590*1000000</f>
        <v>374256422.003543</v>
      </c>
      <c r="BB590" s="41" t="n">
        <f aca="false">AP590*1000000</f>
        <v>17153.4193418291</v>
      </c>
      <c r="BC590" s="39" t="n">
        <f aca="false">AQ590*1000000</f>
        <v>16.2348676211583</v>
      </c>
      <c r="BD590" s="40" t="n">
        <f aca="false">AR590*1000000</f>
        <v>803.198713888882</v>
      </c>
      <c r="BE590" s="40" t="n">
        <f aca="false">AS590*1000000</f>
        <v>5.1268003014184</v>
      </c>
      <c r="BF590" s="40" t="n">
        <f aca="false">AT590*1000000</f>
        <v>341.786686761227</v>
      </c>
      <c r="BG590" s="40" t="n">
        <f aca="false">AU590*1000000</f>
        <v>1025360.06028368</v>
      </c>
      <c r="BH590" s="41" t="n">
        <f aca="false">AV590*1000000</f>
        <v>46.9956694296687</v>
      </c>
      <c r="BI590" s="0" t="n">
        <v>0.1</v>
      </c>
      <c r="BJ590" s="0" t="n">
        <f aca="false">R590*BI590</f>
        <v>19492.5219793512</v>
      </c>
      <c r="BK590" s="0" t="n">
        <v>0.1</v>
      </c>
      <c r="BL590" s="0" t="n">
        <f aca="false">AI590*BK590</f>
        <v>19162.5</v>
      </c>
      <c r="BM590" s="45" t="n">
        <v>12.16</v>
      </c>
      <c r="BN590" s="45" t="n">
        <v>601.6</v>
      </c>
      <c r="BO590" s="45" t="n">
        <v>1.92</v>
      </c>
      <c r="BP590" s="45" t="n">
        <v>256</v>
      </c>
      <c r="BQ590" s="45" t="n">
        <v>384000</v>
      </c>
      <c r="BR590" s="0" t="n">
        <f aca="false">AJ590*0.1</f>
        <v>8.8E-009</v>
      </c>
      <c r="BS590" s="0" t="n">
        <f aca="false">((((BJ590/R590)^2)+((BM590/AD590)^2))^(1/2))*AK590</f>
        <v>0.00244323970172838</v>
      </c>
      <c r="BT590" s="0" t="n">
        <f aca="false">((((BJ590/R590)^2)+((BN590/AE590)^2))^(1/2))*AL590</f>
        <v>0.12087606945393</v>
      </c>
      <c r="BU590" s="0" t="n">
        <f aca="false">((((BJ590/R590)^2)+((BO590/AF590)^2))^(1/2))*AM590</f>
        <v>0.000418431400307885</v>
      </c>
      <c r="BV590" s="0" t="n">
        <f aca="false">((((BJ590/R590)^2)+((BP590/AG590)^2))^(1/2))*AN590</f>
        <v>0.0514366252995449</v>
      </c>
      <c r="BW590" s="0" t="n">
        <f aca="false">((((BJ590/R590)^2)+((BQ590/AH590)^2))^(1/2))*AO590</f>
        <v>83.686280061577</v>
      </c>
      <c r="BX590" s="46" t="n">
        <f aca="false">((((BL590/AI590)^2)+((BR590/AJ590)^2))^(1/2))*AP590</f>
        <v>0.00242585982742876</v>
      </c>
    </row>
    <row r="591" customFormat="false" ht="45" hidden="false" customHeight="true" outlineLevel="0" collapsed="false">
      <c r="A591" s="24" t="n">
        <v>4.67245177879121</v>
      </c>
      <c r="B591" s="24" t="n">
        <v>-74.1481156544456</v>
      </c>
      <c r="C591" s="47" t="n">
        <v>24</v>
      </c>
      <c r="D591" s="47" t="n">
        <v>32</v>
      </c>
      <c r="E591" s="47" t="n">
        <v>1911</v>
      </c>
      <c r="F591" s="27" t="s">
        <v>1590</v>
      </c>
      <c r="G591" s="28" t="s">
        <v>1591</v>
      </c>
      <c r="H591" s="27" t="s">
        <v>1592</v>
      </c>
      <c r="I591" s="28" t="s">
        <v>64</v>
      </c>
      <c r="J591" s="28" t="s">
        <v>65</v>
      </c>
      <c r="K591" s="28" t="n">
        <v>8</v>
      </c>
      <c r="L591" s="28"/>
      <c r="M591" s="28" t="n">
        <v>2002</v>
      </c>
      <c r="N591" s="29" t="s">
        <v>67</v>
      </c>
      <c r="O591" s="29" t="s">
        <v>68</v>
      </c>
      <c r="P591" s="56" t="n">
        <v>0.00426891489573758</v>
      </c>
      <c r="Q591" s="31" t="n">
        <v>9177.24</v>
      </c>
      <c r="R591" s="31" t="n">
        <v>9335.29301551369</v>
      </c>
      <c r="S591" s="29" t="s">
        <v>69</v>
      </c>
      <c r="T591" s="29"/>
      <c r="U591" s="29"/>
      <c r="V591" s="48" t="n">
        <f aca="false">IF(S591="m3_año",R591,IF(OR(O591="CG1",O591="CG3",O591="HG2"),T591,R591))</f>
        <v>9335.29301551369</v>
      </c>
      <c r="W591" s="28" t="n">
        <v>365</v>
      </c>
      <c r="X591" s="32"/>
      <c r="Y591" s="28"/>
      <c r="Z591" s="28" t="n">
        <v>8760</v>
      </c>
      <c r="AA591" s="32" t="s">
        <v>1593</v>
      </c>
      <c r="AB591" s="32" t="s">
        <v>1594</v>
      </c>
      <c r="AC591" s="33" t="s">
        <v>72</v>
      </c>
      <c r="AD591" s="33" t="n">
        <f aca="false">VLOOKUP($O591,Parámetros!$B$4:$H$25,3,0)</f>
        <v>46.3856216091623</v>
      </c>
      <c r="AE591" s="33" t="n">
        <f aca="false">VLOOKUP($O591,Parámetros!$B$4:$H$25,4,0)</f>
        <v>1074.85364414012</v>
      </c>
      <c r="AF591" s="33" t="n">
        <f aca="false">VLOOKUP($O591,Parámetros!$B$4:$H$25,5,0)</f>
        <v>5.41099102083891</v>
      </c>
      <c r="AG591" s="33" t="n">
        <f aca="false">VLOOKUP($O591,Parámetros!$B$4:$H$25,6,0)</f>
        <v>1344</v>
      </c>
      <c r="AH591" s="33" t="n">
        <f aca="false">VLOOKUP($O591,Parámetros!$B$4:$H$25,7,0)</f>
        <v>1920000</v>
      </c>
      <c r="AI591" s="2" t="n">
        <v>1159.09146341463</v>
      </c>
      <c r="AJ591" s="2" t="n">
        <v>0.000142</v>
      </c>
      <c r="AK591" s="34" t="n">
        <f aca="false">AD591*V591/1000000000</f>
        <v>0.000433023369428274</v>
      </c>
      <c r="AL591" s="34" t="n">
        <f aca="false">AE591*V591/1000000000</f>
        <v>0.0100340737168407</v>
      </c>
      <c r="AM591" s="34" t="n">
        <f aca="false">AF591*V591/1000000000</f>
        <v>5.05131866838448E-005</v>
      </c>
      <c r="AN591" s="34" t="n">
        <f aca="false">AG591*V591/1000000000</f>
        <v>0.0125466338128504</v>
      </c>
      <c r="AO591" s="34" t="n">
        <f aca="false">AH591*V591/1000000000</f>
        <v>17.9237625897863</v>
      </c>
      <c r="AP591" s="35" t="n">
        <f aca="false">AJ591*AI591*EXP(P591*4)</f>
        <v>0.167425620216031</v>
      </c>
      <c r="AQ591" s="36" t="n">
        <f aca="false">AK591/W591</f>
        <v>1.1863653956939E-006</v>
      </c>
      <c r="AR591" s="37" t="n">
        <f aca="false">AL591/W591</f>
        <v>2.74906129228512E-005</v>
      </c>
      <c r="AS591" s="37" t="n">
        <f aca="false">AM591/W591</f>
        <v>1.38392292284506E-007</v>
      </c>
      <c r="AT591" s="37" t="n">
        <f aca="false">AN591/W591</f>
        <v>3.43743392132888E-005</v>
      </c>
      <c r="AU591" s="37" t="n">
        <f aca="false">AO591/W591</f>
        <v>0.0491061988761268</v>
      </c>
      <c r="AV591" s="49" t="n">
        <f aca="false">AP591/W591</f>
        <v>0.00045870032935899</v>
      </c>
      <c r="AW591" s="39" t="n">
        <f aca="false">AK591*1000000</f>
        <v>433.023369428274</v>
      </c>
      <c r="AX591" s="40" t="n">
        <f aca="false">AL591*1000000</f>
        <v>10034.0737168407</v>
      </c>
      <c r="AY591" s="40" t="n">
        <f aca="false">AM591*1000000</f>
        <v>50.5131866838448</v>
      </c>
      <c r="AZ591" s="40" t="n">
        <f aca="false">AN591*1000000</f>
        <v>12546.6338128504</v>
      </c>
      <c r="BA591" s="40" t="n">
        <f aca="false">AO591*1000000</f>
        <v>17923762.5897863</v>
      </c>
      <c r="BB591" s="41" t="n">
        <f aca="false">AP591*1000000</f>
        <v>167425.620216031</v>
      </c>
      <c r="BC591" s="39" t="n">
        <f aca="false">AQ591*1000000</f>
        <v>1.1863653956939</v>
      </c>
      <c r="BD591" s="40" t="n">
        <f aca="false">AR591*1000000</f>
        <v>27.4906129228512</v>
      </c>
      <c r="BE591" s="40" t="n">
        <f aca="false">AS591*1000000</f>
        <v>0.138392292284506</v>
      </c>
      <c r="BF591" s="40" t="n">
        <f aca="false">AT591*1000000</f>
        <v>34.3743392132888</v>
      </c>
      <c r="BG591" s="40" t="n">
        <f aca="false">AU591*1000000</f>
        <v>49106.1988761268</v>
      </c>
      <c r="BH591" s="41" t="n">
        <f aca="false">AV591*1000000</f>
        <v>458.70032935899</v>
      </c>
      <c r="BI591" s="0" t="n">
        <v>0.1</v>
      </c>
      <c r="BJ591" s="0" t="n">
        <f aca="false">R591*BI591</f>
        <v>933.529301551369</v>
      </c>
      <c r="BK591" s="0" t="n">
        <v>0.1</v>
      </c>
      <c r="BL591" s="0" t="n">
        <f aca="false">AI591*BK591</f>
        <v>115.909146341463</v>
      </c>
      <c r="BM591" s="45" t="n">
        <v>17.6498016718255</v>
      </c>
      <c r="BN591" s="45" t="n">
        <v>910.91550745518</v>
      </c>
      <c r="BO591" s="45" t="n">
        <v>5.31099102083891</v>
      </c>
      <c r="BP591" s="45" t="n">
        <v>537.6</v>
      </c>
      <c r="BQ591" s="45" t="n">
        <v>384000</v>
      </c>
      <c r="BR591" s="0" t="n">
        <f aca="false">AJ591*0.1</f>
        <v>1.42E-005</v>
      </c>
      <c r="BS591" s="0" t="n">
        <f aca="false">((((BJ591/R591)^2)+((BM591/AD591)^2))^(1/2))*AK591</f>
        <v>0.000170361234726835</v>
      </c>
      <c r="BT591" s="0" t="n">
        <f aca="false">((((BJ591/R591)^2)+((BN591/AE591)^2))^(1/2))*AL591</f>
        <v>0.00856265810005151</v>
      </c>
      <c r="BU591" s="0" t="n">
        <f aca="false">((((BJ591/R591)^2)+((BO591/AF591)^2))^(1/2))*AM591</f>
        <v>4.98363145350373E-005</v>
      </c>
      <c r="BV591" s="0" t="n">
        <f aca="false">((((BJ591/R591)^2)+((BP591/AG591)^2))^(1/2))*AN591</f>
        <v>0.00517310964563283</v>
      </c>
      <c r="BW591" s="0" t="n">
        <f aca="false">((((BJ591/R591)^2)+((BQ591/AH591)^2))^(1/2))*AO591</f>
        <v>4.00787515633298</v>
      </c>
      <c r="BX591" s="46" t="n">
        <f aca="false">((((BL591/AI591)^2)+((BR591/AJ591)^2))^(1/2))*AP591</f>
        <v>0.0236775582798239</v>
      </c>
    </row>
    <row r="592" customFormat="false" ht="45" hidden="false" customHeight="true" outlineLevel="0" collapsed="false">
      <c r="A592" s="24" t="n">
        <v>4.67245177879121</v>
      </c>
      <c r="B592" s="24" t="n">
        <v>-74.1481156544456</v>
      </c>
      <c r="C592" s="47" t="n">
        <v>24</v>
      </c>
      <c r="D592" s="47" t="n">
        <v>32</v>
      </c>
      <c r="E592" s="47" t="n">
        <v>1911</v>
      </c>
      <c r="F592" s="27" t="s">
        <v>1590</v>
      </c>
      <c r="G592" s="28" t="s">
        <v>1591</v>
      </c>
      <c r="H592" s="27" t="s">
        <v>1592</v>
      </c>
      <c r="I592" s="28" t="s">
        <v>64</v>
      </c>
      <c r="J592" s="28" t="s">
        <v>76</v>
      </c>
      <c r="K592" s="28" t="n">
        <v>0.75</v>
      </c>
      <c r="L592" s="28"/>
      <c r="M592" s="28" t="n">
        <v>1996</v>
      </c>
      <c r="N592" s="29" t="s">
        <v>67</v>
      </c>
      <c r="O592" s="29" t="s">
        <v>145</v>
      </c>
      <c r="P592" s="56" t="n">
        <v>0.00426891489573758</v>
      </c>
      <c r="Q592" s="31" t="n">
        <v>18354.6</v>
      </c>
      <c r="R592" s="31" t="n">
        <v>18670.7080977012</v>
      </c>
      <c r="S592" s="29" t="s">
        <v>69</v>
      </c>
      <c r="T592" s="29"/>
      <c r="U592" s="29"/>
      <c r="V592" s="48" t="n">
        <f aca="false">IF(S592="m3_año",R592,IF(OR(O592="CG1",O592="CG3",O592="HG2"),T592,R592))</f>
        <v>18670.7080977012</v>
      </c>
      <c r="W592" s="28" t="n">
        <v>365</v>
      </c>
      <c r="X592" s="32"/>
      <c r="Y592" s="28"/>
      <c r="Z592" s="28" t="n">
        <v>8760</v>
      </c>
      <c r="AA592" s="32" t="s">
        <v>1595</v>
      </c>
      <c r="AB592" s="32" t="s">
        <v>1596</v>
      </c>
      <c r="AC592" s="33" t="s">
        <v>72</v>
      </c>
      <c r="AD592" s="33" t="n">
        <f aca="false">VLOOKUP($O592,Parámetros!$B$4:$H$25,3,0)</f>
        <v>196.356974196937</v>
      </c>
      <c r="AE592" s="33" t="n">
        <f aca="false">VLOOKUP($O592,Parámetros!$B$4:$H$25,4,0)</f>
        <v>1220.72799074218</v>
      </c>
      <c r="AF592" s="33" t="n">
        <f aca="false">VLOOKUP($O592,Parámetros!$B$4:$H$25,5,0)</f>
        <v>69.6558973259153</v>
      </c>
      <c r="AG592" s="33" t="n">
        <f aca="false">VLOOKUP($O592,Parámetros!$B$4:$H$25,6,0)</f>
        <v>640</v>
      </c>
      <c r="AH592" s="33" t="n">
        <f aca="false">VLOOKUP($O592,Parámetros!$B$4:$H$25,7,0)</f>
        <v>1920000</v>
      </c>
      <c r="AI592" s="2" t="n">
        <v>1159.09146341463</v>
      </c>
      <c r="AJ592" s="2" t="n">
        <v>0.000142</v>
      </c>
      <c r="AK592" s="34" t="n">
        <f aca="false">AD592*V592/1000000000</f>
        <v>0.00366612374817886</v>
      </c>
      <c r="AL592" s="34" t="n">
        <f aca="false">AE592*V592/1000000000</f>
        <v>0.0227918559818405</v>
      </c>
      <c r="AM592" s="34" t="n">
        <f aca="false">AF592*V592/1000000000</f>
        <v>0.00130052492625561</v>
      </c>
      <c r="AN592" s="34" t="n">
        <f aca="false">AG592*V592/1000000000</f>
        <v>0.0119492531825288</v>
      </c>
      <c r="AO592" s="34" t="n">
        <f aca="false">AH592*V592/1000000000</f>
        <v>35.8477595475863</v>
      </c>
      <c r="AP592" s="35" t="n">
        <f aca="false">AJ592*AI592*EXP(P592*4)</f>
        <v>0.167425620216031</v>
      </c>
      <c r="AQ592" s="36" t="n">
        <f aca="false">AK592/W592</f>
        <v>1.00441746525448E-005</v>
      </c>
      <c r="AR592" s="37" t="n">
        <f aca="false">AL592/W592</f>
        <v>6.24434410461385E-005</v>
      </c>
      <c r="AS592" s="37" t="n">
        <f aca="false">AM592/W592</f>
        <v>3.5630819897414E-006</v>
      </c>
      <c r="AT592" s="37" t="n">
        <f aca="false">AN592/W592</f>
        <v>3.27376799521336E-005</v>
      </c>
      <c r="AU592" s="37" t="n">
        <f aca="false">AO592/W592</f>
        <v>0.0982130398564008</v>
      </c>
      <c r="AV592" s="49" t="n">
        <f aca="false">AP592/W592</f>
        <v>0.00045870032935899</v>
      </c>
      <c r="AW592" s="39" t="n">
        <f aca="false">AK592*1000000</f>
        <v>3666.12374817886</v>
      </c>
      <c r="AX592" s="40" t="n">
        <f aca="false">AL592*1000000</f>
        <v>22791.8559818405</v>
      </c>
      <c r="AY592" s="40" t="n">
        <f aca="false">AM592*1000000</f>
        <v>1300.52492625561</v>
      </c>
      <c r="AZ592" s="40" t="n">
        <f aca="false">AN592*1000000</f>
        <v>11949.2531825288</v>
      </c>
      <c r="BA592" s="40" t="n">
        <f aca="false">AO592*1000000</f>
        <v>35847759.5475863</v>
      </c>
      <c r="BB592" s="41" t="n">
        <f aca="false">AP592*1000000</f>
        <v>167425.620216031</v>
      </c>
      <c r="BC592" s="39" t="n">
        <f aca="false">AQ592*1000000</f>
        <v>10.0441746525448</v>
      </c>
      <c r="BD592" s="40" t="n">
        <f aca="false">AR592*1000000</f>
        <v>62.4434410461385</v>
      </c>
      <c r="BE592" s="40" t="n">
        <f aca="false">AS592*1000000</f>
        <v>3.5630819897414</v>
      </c>
      <c r="BF592" s="40" t="n">
        <f aca="false">AT592*1000000</f>
        <v>32.7376799521336</v>
      </c>
      <c r="BG592" s="40" t="n">
        <f aca="false">AU592*1000000</f>
        <v>98213.0398564008</v>
      </c>
      <c r="BH592" s="41" t="n">
        <f aca="false">AV592*1000000</f>
        <v>458.70032935899</v>
      </c>
      <c r="BI592" s="0" t="n">
        <v>0.1</v>
      </c>
      <c r="BJ592" s="0" t="n">
        <f aca="false">R592*BI592</f>
        <v>1867.07080977012</v>
      </c>
      <c r="BK592" s="0" t="n">
        <v>0.1</v>
      </c>
      <c r="BL592" s="0" t="n">
        <f aca="false">AI592*BK592</f>
        <v>115.909146341463</v>
      </c>
      <c r="BM592" s="45" t="n">
        <v>187.562005220738</v>
      </c>
      <c r="BN592" s="45" t="n">
        <v>1012.03746873145</v>
      </c>
      <c r="BO592" s="45" t="n">
        <v>69.5558973259153</v>
      </c>
      <c r="BP592" s="45" t="n">
        <v>256</v>
      </c>
      <c r="BQ592" s="45" t="n">
        <v>384000</v>
      </c>
      <c r="BR592" s="0" t="n">
        <f aca="false">AJ592*0.1</f>
        <v>1.42E-005</v>
      </c>
      <c r="BS592" s="0" t="n">
        <f aca="false">((((BJ592/R592)^2)+((BM592/AD592)^2))^(1/2))*AK592</f>
        <v>0.00352105331544248</v>
      </c>
      <c r="BT592" s="0" t="n">
        <f aca="false">((((BJ592/R592)^2)+((BN592/AE592)^2))^(1/2))*AL592</f>
        <v>0.0190324184113452</v>
      </c>
      <c r="BU592" s="0" t="n">
        <f aca="false">((((BJ592/R592)^2)+((BO592/AF592)^2))^(1/2))*AM592</f>
        <v>0.0013051535834335</v>
      </c>
      <c r="BV592" s="0" t="n">
        <f aca="false">((((BJ592/R592)^2)+((BP592/AG592)^2))^(1/2))*AN592</f>
        <v>0.00492680330188141</v>
      </c>
      <c r="BW592" s="0" t="n">
        <f aca="false">((((BJ592/R592)^2)+((BQ592/AH592)^2))^(1/2))*AO592</f>
        <v>8.01580271894701</v>
      </c>
      <c r="BX592" s="46" t="n">
        <f aca="false">((((BL592/AI592)^2)+((BR592/AJ592)^2))^(1/2))*AP592</f>
        <v>0.0236775582798239</v>
      </c>
    </row>
    <row r="593" customFormat="false" ht="60" hidden="false" customHeight="true" outlineLevel="0" collapsed="false">
      <c r="A593" s="24" t="n">
        <v>4.63871024420404</v>
      </c>
      <c r="B593" s="24" t="n">
        <v>-74.1335103891914</v>
      </c>
      <c r="C593" s="47" t="n">
        <v>25</v>
      </c>
      <c r="D593" s="47" t="n">
        <v>28</v>
      </c>
      <c r="E593" s="47" t="n">
        <v>1860</v>
      </c>
      <c r="F593" s="27" t="s">
        <v>1597</v>
      </c>
      <c r="G593" s="28" t="s">
        <v>1598</v>
      </c>
      <c r="H593" s="27" t="s">
        <v>1599</v>
      </c>
      <c r="I593" s="28" t="s">
        <v>216</v>
      </c>
      <c r="J593" s="28" t="s">
        <v>65</v>
      </c>
      <c r="K593" s="28" t="n">
        <v>2319</v>
      </c>
      <c r="L593" s="28"/>
      <c r="M593" s="28" t="n">
        <v>1971</v>
      </c>
      <c r="N593" s="29" t="s">
        <v>67</v>
      </c>
      <c r="O593" s="29" t="s">
        <v>108</v>
      </c>
      <c r="P593" s="30" t="n">
        <v>0.0383522936065591</v>
      </c>
      <c r="Q593" s="31" t="n">
        <v>3055000</v>
      </c>
      <c r="R593" s="31" t="n">
        <v>3561524.79743439</v>
      </c>
      <c r="S593" s="29" t="s">
        <v>69</v>
      </c>
      <c r="T593" s="29"/>
      <c r="U593" s="29"/>
      <c r="V593" s="48" t="n">
        <f aca="false">IF(S593="m3_año",R593,IF(OR(O593="CG1",O593="CG3",O593="HG2"),T593,R593))</f>
        <v>3561524.79743439</v>
      </c>
      <c r="W593" s="28" t="n">
        <v>365</v>
      </c>
      <c r="X593" s="32" t="s">
        <v>98</v>
      </c>
      <c r="Y593" s="28"/>
      <c r="Z593" s="28" t="n">
        <v>2920</v>
      </c>
      <c r="AA593" s="32" t="s">
        <v>1600</v>
      </c>
      <c r="AB593" s="32" t="s">
        <v>1601</v>
      </c>
      <c r="AC593" s="33" t="s">
        <v>72</v>
      </c>
      <c r="AD593" s="33" t="n">
        <f aca="false">VLOOKUP($O593,Parámetros!$B$4:$H$25,3,0)</f>
        <v>589.42211574465</v>
      </c>
      <c r="AE593" s="33" t="n">
        <f aca="false">VLOOKUP($O593,Parámetros!$B$4:$H$25,4,0)</f>
        <v>6395.37711993333</v>
      </c>
      <c r="AF593" s="33" t="n">
        <f aca="false">VLOOKUP($O593,Parámetros!$B$4:$H$25,5,0)</f>
        <v>22.4256162208741</v>
      </c>
      <c r="AG593" s="33" t="n">
        <f aca="false">VLOOKUP($O593,Parámetros!$B$4:$H$25,6,0)</f>
        <v>1344</v>
      </c>
      <c r="AH593" s="33" t="n">
        <f aca="false">VLOOKUP($O593,Parámetros!$B$4:$H$25,7,0)</f>
        <v>1920000</v>
      </c>
      <c r="AI593" s="51" t="n">
        <v>3055000</v>
      </c>
      <c r="AJ593" s="52" t="n">
        <v>8.8E-008</v>
      </c>
      <c r="AK593" s="34" t="n">
        <f aca="false">AD593*V593/1000000000</f>
        <v>2.09924148138081</v>
      </c>
      <c r="AL593" s="34" t="n">
        <f aca="false">AE593*V593/1000000000</f>
        <v>22.7772942015871</v>
      </c>
      <c r="AM593" s="34" t="n">
        <f aca="false">AF593*V593/1000000000</f>
        <v>0.07986938826839</v>
      </c>
      <c r="AN593" s="34" t="n">
        <f aca="false">AG593*V593/1000000000</f>
        <v>4.78668932775182</v>
      </c>
      <c r="AO593" s="34" t="n">
        <f aca="false">AH593*V593/1000000000</f>
        <v>6838.12761107403</v>
      </c>
      <c r="AP593" s="35" t="n">
        <f aca="false">AJ593*AI593*EXP(P593*4)</f>
        <v>0.313414182174226</v>
      </c>
      <c r="AQ593" s="36" t="n">
        <f aca="false">AK593/W593</f>
        <v>0.005751346524331</v>
      </c>
      <c r="AR593" s="37" t="n">
        <f aca="false">AL593/W593</f>
        <v>0.0624035457577728</v>
      </c>
      <c r="AS593" s="37" t="n">
        <f aca="false">AM593/W593</f>
        <v>0.000218820241831205</v>
      </c>
      <c r="AT593" s="37" t="n">
        <f aca="false">AN593/W593</f>
        <v>0.0131142173363064</v>
      </c>
      <c r="AU593" s="37" t="n">
        <f aca="false">AO593/W593</f>
        <v>18.7345961947234</v>
      </c>
      <c r="AV593" s="49" t="n">
        <f aca="false">AP593/W593</f>
        <v>0.000858668992258155</v>
      </c>
      <c r="AW593" s="39" t="n">
        <f aca="false">AK593*1000000</f>
        <v>2099241.48138081</v>
      </c>
      <c r="AX593" s="40" t="n">
        <f aca="false">AL593*1000000</f>
        <v>22777294.2015871</v>
      </c>
      <c r="AY593" s="40" t="n">
        <f aca="false">AM593*1000000</f>
        <v>79869.38826839</v>
      </c>
      <c r="AZ593" s="40" t="n">
        <f aca="false">AN593*1000000</f>
        <v>4786689.32775182</v>
      </c>
      <c r="BA593" s="40" t="n">
        <f aca="false">AO593*1000000</f>
        <v>6838127611.07403</v>
      </c>
      <c r="BB593" s="41" t="n">
        <f aca="false">AP593*1000000</f>
        <v>313414.182174226</v>
      </c>
      <c r="BC593" s="39" t="n">
        <f aca="false">AQ593*1000000</f>
        <v>5751.346524331</v>
      </c>
      <c r="BD593" s="40" t="n">
        <f aca="false">AR593*1000000</f>
        <v>62403.5457577728</v>
      </c>
      <c r="BE593" s="40" t="n">
        <f aca="false">AS593*1000000</f>
        <v>218.820241831205</v>
      </c>
      <c r="BF593" s="40" t="n">
        <f aca="false">AT593*1000000</f>
        <v>13114.2173363064</v>
      </c>
      <c r="BG593" s="40" t="n">
        <f aca="false">AU593*1000000</f>
        <v>18734596.1947234</v>
      </c>
      <c r="BH593" s="41" t="n">
        <f aca="false">AV593*1000000</f>
        <v>858.668992258155</v>
      </c>
      <c r="BI593" s="0" t="n">
        <v>0.1</v>
      </c>
      <c r="BJ593" s="0" t="n">
        <f aca="false">R593*BI593</f>
        <v>356152.479743439</v>
      </c>
      <c r="BK593" s="0" t="n">
        <v>0.1</v>
      </c>
      <c r="BL593" s="0" t="n">
        <f aca="false">AI593*BK593</f>
        <v>305500</v>
      </c>
      <c r="BM593" s="45" t="n">
        <v>491.492522079561</v>
      </c>
      <c r="BN593" s="45" t="n">
        <v>4911.75996922289</v>
      </c>
      <c r="BO593" s="45" t="n">
        <v>16.2785205146239</v>
      </c>
      <c r="BP593" s="45" t="n">
        <v>537.6</v>
      </c>
      <c r="BQ593" s="45" t="n">
        <v>384000</v>
      </c>
      <c r="BR593" s="0" t="n">
        <f aca="false">AJ593*0.1</f>
        <v>8.8E-009</v>
      </c>
      <c r="BS593" s="0" t="n">
        <f aca="false">((((BJ593/R593)^2)+((BM593/AD593)^2))^(1/2))*AK593</f>
        <v>1.76300543962571</v>
      </c>
      <c r="BT593" s="0" t="n">
        <f aca="false">((((BJ593/R593)^2)+((BN593/AE593)^2))^(1/2))*AL593</f>
        <v>17.6410180544823</v>
      </c>
      <c r="BU593" s="0" t="n">
        <f aca="false">((((BJ593/R593)^2)+((BO593/AF593)^2))^(1/2))*AM593</f>
        <v>0.0585239170803369</v>
      </c>
      <c r="BV593" s="0" t="n">
        <f aca="false">((((BJ593/R593)^2)+((BP593/AG593)^2))^(1/2))*AN593</f>
        <v>1.97360256953376</v>
      </c>
      <c r="BW593" s="0" t="n">
        <f aca="false">((((BJ593/R593)^2)+((BQ593/AH593)^2))^(1/2))*AO593</f>
        <v>1529.05181771798</v>
      </c>
      <c r="BX593" s="46" t="n">
        <f aca="false">((((BL593/AI593)^2)+((BR593/AJ593)^2))^(1/2))*AP593</f>
        <v>0.0443234587070863</v>
      </c>
    </row>
    <row r="594" customFormat="false" ht="60" hidden="false" customHeight="true" outlineLevel="0" collapsed="false">
      <c r="A594" s="24" t="n">
        <v>4.63871024420404</v>
      </c>
      <c r="B594" s="24" t="n">
        <v>-74.1335103891914</v>
      </c>
      <c r="C594" s="47" t="n">
        <v>25</v>
      </c>
      <c r="D594" s="47" t="n">
        <v>28</v>
      </c>
      <c r="E594" s="47" t="n">
        <v>1860</v>
      </c>
      <c r="F594" s="27" t="s">
        <v>1597</v>
      </c>
      <c r="G594" s="28" t="s">
        <v>1598</v>
      </c>
      <c r="H594" s="27" t="s">
        <v>1599</v>
      </c>
      <c r="I594" s="28" t="s">
        <v>216</v>
      </c>
      <c r="J594" s="28" t="s">
        <v>65</v>
      </c>
      <c r="K594" s="28" t="n">
        <v>2319</v>
      </c>
      <c r="L594" s="28"/>
      <c r="M594" s="28" t="n">
        <v>1971</v>
      </c>
      <c r="N594" s="29" t="s">
        <v>67</v>
      </c>
      <c r="O594" s="29" t="s">
        <v>108</v>
      </c>
      <c r="P594" s="30" t="n">
        <v>0.0383522936065591</v>
      </c>
      <c r="Q594" s="31" t="n">
        <v>1885000</v>
      </c>
      <c r="R594" s="31" t="n">
        <v>2197536.57714037</v>
      </c>
      <c r="S594" s="29" t="s">
        <v>69</v>
      </c>
      <c r="T594" s="29"/>
      <c r="U594" s="29"/>
      <c r="V594" s="48" t="n">
        <f aca="false">IF(S594="m3_año",R594,IF(OR(O594="CG1",O594="CG3",O594="HG2"),T594,R594))</f>
        <v>2197536.57714037</v>
      </c>
      <c r="W594" s="28" t="n">
        <v>365</v>
      </c>
      <c r="X594" s="32" t="s">
        <v>98</v>
      </c>
      <c r="Y594" s="28"/>
      <c r="Z594" s="28" t="n">
        <v>2920</v>
      </c>
      <c r="AA594" s="32"/>
      <c r="AB594" s="32" t="s">
        <v>1601</v>
      </c>
      <c r="AC594" s="33" t="s">
        <v>72</v>
      </c>
      <c r="AD594" s="33" t="n">
        <f aca="false">VLOOKUP($O594,Parámetros!$B$4:$H$25,3,0)</f>
        <v>589.42211574465</v>
      </c>
      <c r="AE594" s="33" t="n">
        <f aca="false">VLOOKUP($O594,Parámetros!$B$4:$H$25,4,0)</f>
        <v>6395.37711993333</v>
      </c>
      <c r="AF594" s="33" t="n">
        <f aca="false">VLOOKUP($O594,Parámetros!$B$4:$H$25,5,0)</f>
        <v>22.4256162208741</v>
      </c>
      <c r="AG594" s="33" t="n">
        <f aca="false">VLOOKUP($O594,Parámetros!$B$4:$H$25,6,0)</f>
        <v>1344</v>
      </c>
      <c r="AH594" s="33" t="n">
        <f aca="false">VLOOKUP($O594,Parámetros!$B$4:$H$25,7,0)</f>
        <v>1920000</v>
      </c>
      <c r="AI594" s="51" t="n">
        <v>1885000</v>
      </c>
      <c r="AJ594" s="52" t="n">
        <v>8.8E-008</v>
      </c>
      <c r="AK594" s="34" t="n">
        <f aca="false">AD594*V594/1000000000</f>
        <v>1.29527665872433</v>
      </c>
      <c r="AL594" s="34" t="n">
        <f aca="false">AE594*V594/1000000000</f>
        <v>14.0540751456601</v>
      </c>
      <c r="AM594" s="34" t="n">
        <f aca="false">AF594*V594/1000000000</f>
        <v>0.0492811119102832</v>
      </c>
      <c r="AN594" s="34" t="n">
        <f aca="false">AG594*V594/1000000000</f>
        <v>2.95348915967666</v>
      </c>
      <c r="AO594" s="34" t="n">
        <f aca="false">AH594*V594/1000000000</f>
        <v>4219.27022810951</v>
      </c>
      <c r="AP594" s="35" t="n">
        <f aca="false">AJ594*AI594*EXP(P594*4)</f>
        <v>0.193383218788353</v>
      </c>
      <c r="AQ594" s="36" t="n">
        <f aca="false">AK594/W594</f>
        <v>0.00354870317458721</v>
      </c>
      <c r="AR594" s="37" t="n">
        <f aca="false">AL594/W594</f>
        <v>0.038504315467562</v>
      </c>
      <c r="AS594" s="37" t="n">
        <f aca="false">AM594/W594</f>
        <v>0.00013501674495968</v>
      </c>
      <c r="AT594" s="37" t="n">
        <f aca="false">AN594/W594</f>
        <v>0.0080917511224018</v>
      </c>
      <c r="AU594" s="37" t="n">
        <f aca="false">AO594/W594</f>
        <v>11.559644460574</v>
      </c>
      <c r="AV594" s="49" t="n">
        <f aca="false">AP594/W594</f>
        <v>0.000529817037776308</v>
      </c>
      <c r="AW594" s="39" t="n">
        <f aca="false">AK594*1000000</f>
        <v>1295276.65872433</v>
      </c>
      <c r="AX594" s="40" t="n">
        <f aca="false">AL594*1000000</f>
        <v>14054075.1456601</v>
      </c>
      <c r="AY594" s="40" t="n">
        <f aca="false">AM594*1000000</f>
        <v>49281.1119102832</v>
      </c>
      <c r="AZ594" s="40" t="n">
        <f aca="false">AN594*1000000</f>
        <v>2953489.15967666</v>
      </c>
      <c r="BA594" s="40" t="n">
        <f aca="false">AO594*1000000</f>
        <v>4219270228.10951</v>
      </c>
      <c r="BB594" s="41" t="n">
        <f aca="false">AP594*1000000</f>
        <v>193383.218788353</v>
      </c>
      <c r="BC594" s="39" t="n">
        <f aca="false">AQ594*1000000</f>
        <v>3548.70317458721</v>
      </c>
      <c r="BD594" s="40" t="n">
        <f aca="false">AR594*1000000</f>
        <v>38504.315467562</v>
      </c>
      <c r="BE594" s="40" t="n">
        <f aca="false">AS594*1000000</f>
        <v>135.01674495968</v>
      </c>
      <c r="BF594" s="40" t="n">
        <f aca="false">AT594*1000000</f>
        <v>8091.7511224018</v>
      </c>
      <c r="BG594" s="40" t="n">
        <f aca="false">AU594*1000000</f>
        <v>11559644.460574</v>
      </c>
      <c r="BH594" s="41" t="n">
        <f aca="false">AV594*1000000</f>
        <v>529.817037776308</v>
      </c>
      <c r="BI594" s="0" t="n">
        <v>0.1</v>
      </c>
      <c r="BJ594" s="0" t="n">
        <f aca="false">R594*BI594</f>
        <v>219753.657714037</v>
      </c>
      <c r="BK594" s="0" t="n">
        <v>0.1</v>
      </c>
      <c r="BL594" s="0" t="n">
        <f aca="false">AI594*BK594</f>
        <v>188500</v>
      </c>
      <c r="BM594" s="45" t="n">
        <v>491.492522079561</v>
      </c>
      <c r="BN594" s="45" t="n">
        <v>4911.75996922289</v>
      </c>
      <c r="BO594" s="45" t="n">
        <v>16.2785205146239</v>
      </c>
      <c r="BP594" s="45" t="n">
        <v>537.6</v>
      </c>
      <c r="BQ594" s="45" t="n">
        <v>384000</v>
      </c>
      <c r="BR594" s="0" t="n">
        <f aca="false">AJ594*0.1</f>
        <v>8.8E-009</v>
      </c>
      <c r="BS594" s="0" t="n">
        <f aca="false">((((BJ594/R594)^2)+((BM594/AD594)^2))^(1/2))*AK594</f>
        <v>1.0878118670031</v>
      </c>
      <c r="BT594" s="0" t="n">
        <f aca="false">((((BJ594/R594)^2)+((BN594/AE594)^2))^(1/2))*AL594</f>
        <v>10.8848834804253</v>
      </c>
      <c r="BU594" s="0" t="n">
        <f aca="false">((((BJ594/R594)^2)+((BO594/AF594)^2))^(1/2))*AM594</f>
        <v>0.036110502028293</v>
      </c>
      <c r="BV594" s="0" t="n">
        <f aca="false">((((BJ594/R594)^2)+((BP594/AG594)^2))^(1/2))*AN594</f>
        <v>1.21775477694636</v>
      </c>
      <c r="BW594" s="0" t="n">
        <f aca="false">((((BJ594/R594)^2)+((BQ594/AH594)^2))^(1/2))*AO594</f>
        <v>943.457504549391</v>
      </c>
      <c r="BX594" s="46" t="n">
        <f aca="false">((((BL594/AI594)^2)+((BR594/AJ594)^2))^(1/2))*AP594</f>
        <v>0.0273485170745852</v>
      </c>
    </row>
    <row r="595" customFormat="false" ht="60" hidden="false" customHeight="true" outlineLevel="0" collapsed="false">
      <c r="A595" s="24" t="n">
        <v>4.63871024420404</v>
      </c>
      <c r="B595" s="24" t="n">
        <v>-74.1335103891914</v>
      </c>
      <c r="C595" s="47" t="n">
        <v>25</v>
      </c>
      <c r="D595" s="47" t="n">
        <v>28</v>
      </c>
      <c r="E595" s="47" t="n">
        <v>1860</v>
      </c>
      <c r="F595" s="27" t="s">
        <v>1597</v>
      </c>
      <c r="G595" s="28" t="s">
        <v>1598</v>
      </c>
      <c r="H595" s="27" t="s">
        <v>1599</v>
      </c>
      <c r="I595" s="28" t="s">
        <v>216</v>
      </c>
      <c r="J595" s="28" t="s">
        <v>65</v>
      </c>
      <c r="K595" s="28" t="n">
        <v>1450</v>
      </c>
      <c r="L595" s="28"/>
      <c r="M595" s="28" t="n">
        <v>1974</v>
      </c>
      <c r="N595" s="29" t="s">
        <v>67</v>
      </c>
      <c r="O595" s="29" t="s">
        <v>108</v>
      </c>
      <c r="P595" s="30" t="n">
        <v>0.0383522936065591</v>
      </c>
      <c r="Q595" s="31" t="n">
        <v>7410000</v>
      </c>
      <c r="R595" s="31" t="n">
        <v>8638592.06186214</v>
      </c>
      <c r="S595" s="29" t="s">
        <v>69</v>
      </c>
      <c r="T595" s="29"/>
      <c r="U595" s="29"/>
      <c r="V595" s="48" t="n">
        <f aca="false">IF(S595="m3_año",R595,IF(OR(O595="CG1",O595="CG3",O595="HG2"),T595,R595))</f>
        <v>8638592.06186214</v>
      </c>
      <c r="W595" s="28" t="n">
        <v>365</v>
      </c>
      <c r="X595" s="32" t="s">
        <v>98</v>
      </c>
      <c r="Y595" s="28"/>
      <c r="Z595" s="28" t="n">
        <v>2920</v>
      </c>
      <c r="AA595" s="32" t="s">
        <v>1602</v>
      </c>
      <c r="AB595" s="32" t="s">
        <v>1601</v>
      </c>
      <c r="AC595" s="33" t="s">
        <v>72</v>
      </c>
      <c r="AD595" s="33" t="n">
        <f aca="false">VLOOKUP($O595,Parámetros!$B$4:$H$25,3,0)</f>
        <v>589.42211574465</v>
      </c>
      <c r="AE595" s="33" t="n">
        <f aca="false">VLOOKUP($O595,Parámetros!$B$4:$H$25,4,0)</f>
        <v>6395.37711993333</v>
      </c>
      <c r="AF595" s="33" t="n">
        <f aca="false">VLOOKUP($O595,Parámetros!$B$4:$H$25,5,0)</f>
        <v>22.4256162208741</v>
      </c>
      <c r="AG595" s="33" t="n">
        <f aca="false">VLOOKUP($O595,Parámetros!$B$4:$H$25,6,0)</f>
        <v>1344</v>
      </c>
      <c r="AH595" s="33" t="n">
        <f aca="false">VLOOKUP($O595,Parámetros!$B$4:$H$25,7,0)</f>
        <v>1920000</v>
      </c>
      <c r="AI595" s="51" t="n">
        <v>7410000</v>
      </c>
      <c r="AJ595" s="52" t="n">
        <v>8.8E-008</v>
      </c>
      <c r="AK595" s="34" t="n">
        <f aca="false">AD595*V595/1000000000</f>
        <v>5.09177721015772</v>
      </c>
      <c r="AL595" s="34" t="n">
        <f aca="false">AE595*V595/1000000000</f>
        <v>55.2470540208708</v>
      </c>
      <c r="AM595" s="34" t="n">
        <f aca="false">AF595*V595/1000000000</f>
        <v>0.19372575026801</v>
      </c>
      <c r="AN595" s="34" t="n">
        <f aca="false">AG595*V595/1000000000</f>
        <v>11.6102677311427</v>
      </c>
      <c r="AO595" s="34" t="n">
        <f aca="false">AH595*V595/1000000000</f>
        <v>16586.0967587753</v>
      </c>
      <c r="AP595" s="35" t="n">
        <f aca="false">AJ595*AI595*EXP(P595*4)</f>
        <v>0.760196101443869</v>
      </c>
      <c r="AQ595" s="36" t="n">
        <f aca="false">AK595/W595</f>
        <v>0.0139500745483773</v>
      </c>
      <c r="AR595" s="37" t="n">
        <f aca="false">AL595/W595</f>
        <v>0.151361791838002</v>
      </c>
      <c r="AS595" s="37" t="n">
        <f aca="false">AM595/W595</f>
        <v>0.000530755480186328</v>
      </c>
      <c r="AT595" s="37" t="n">
        <f aca="false">AN595/W595</f>
        <v>0.0318089526880622</v>
      </c>
      <c r="AU595" s="37" t="n">
        <f aca="false">AO595/W595</f>
        <v>45.4413609829461</v>
      </c>
      <c r="AV595" s="49" t="n">
        <f aca="false">AP595/W595</f>
        <v>0.00208272904505169</v>
      </c>
      <c r="AW595" s="39" t="n">
        <f aca="false">AK595*1000000</f>
        <v>5091777.21015772</v>
      </c>
      <c r="AX595" s="40" t="n">
        <f aca="false">AL595*1000000</f>
        <v>55247054.0208708</v>
      </c>
      <c r="AY595" s="40" t="n">
        <f aca="false">AM595*1000000</f>
        <v>193725.75026801</v>
      </c>
      <c r="AZ595" s="40" t="n">
        <f aca="false">AN595*1000000</f>
        <v>11610267.7311427</v>
      </c>
      <c r="BA595" s="40" t="n">
        <f aca="false">AO595*1000000</f>
        <v>16586096758.7753</v>
      </c>
      <c r="BB595" s="41" t="n">
        <f aca="false">AP595*1000000</f>
        <v>760196.101443869</v>
      </c>
      <c r="BC595" s="39" t="n">
        <f aca="false">AQ595*1000000</f>
        <v>13950.0745483773</v>
      </c>
      <c r="BD595" s="40" t="n">
        <f aca="false">AR595*1000000</f>
        <v>151361.791838002</v>
      </c>
      <c r="BE595" s="40" t="n">
        <f aca="false">AS595*1000000</f>
        <v>530.755480186328</v>
      </c>
      <c r="BF595" s="40" t="n">
        <f aca="false">AT595*1000000</f>
        <v>31808.9526880622</v>
      </c>
      <c r="BG595" s="40" t="n">
        <f aca="false">AU595*1000000</f>
        <v>45441360.9829461</v>
      </c>
      <c r="BH595" s="41" t="n">
        <f aca="false">AV595*1000000</f>
        <v>2082.72904505169</v>
      </c>
      <c r="BI595" s="0" t="n">
        <v>0.1</v>
      </c>
      <c r="BJ595" s="0" t="n">
        <f aca="false">R595*BI595</f>
        <v>863859.206186214</v>
      </c>
      <c r="BK595" s="0" t="n">
        <v>0.1</v>
      </c>
      <c r="BL595" s="0" t="n">
        <f aca="false">AI595*BK595</f>
        <v>741000</v>
      </c>
      <c r="BM595" s="45" t="n">
        <v>491.492522079561</v>
      </c>
      <c r="BN595" s="45" t="n">
        <v>4911.75996922289</v>
      </c>
      <c r="BO595" s="45" t="n">
        <v>16.2785205146239</v>
      </c>
      <c r="BP595" s="45" t="n">
        <v>537.6</v>
      </c>
      <c r="BQ595" s="45" t="n">
        <v>384000</v>
      </c>
      <c r="BR595" s="0" t="n">
        <f aca="false">AJ595*0.1</f>
        <v>8.8E-009</v>
      </c>
      <c r="BS595" s="0" t="n">
        <f aca="false">((((BJ595/R595)^2)+((BM595/AD595)^2))^(1/2))*AK595</f>
        <v>4.27622595994321</v>
      </c>
      <c r="BT595" s="0" t="n">
        <f aca="false">((((BJ595/R595)^2)+((BN595/AE595)^2))^(1/2))*AL595</f>
        <v>42.7888523023614</v>
      </c>
      <c r="BU595" s="0" t="n">
        <f aca="false">((((BJ595/R595)^2)+((BO595/AF595)^2))^(1/2))*AM595</f>
        <v>0.141951628662945</v>
      </c>
      <c r="BV595" s="0" t="n">
        <f aca="false">((((BJ595/R595)^2)+((BP595/AG595)^2))^(1/2))*AN595</f>
        <v>4.78703601972017</v>
      </c>
      <c r="BW595" s="0" t="n">
        <f aca="false">((((BJ595/R595)^2)+((BQ595/AH595)^2))^(1/2))*AO595</f>
        <v>3708.76398340105</v>
      </c>
      <c r="BX595" s="46" t="n">
        <f aca="false">((((BL595/AI595)^2)+((BR595/AJ595)^2))^(1/2))*AP595</f>
        <v>0.107507963672507</v>
      </c>
    </row>
    <row r="596" customFormat="false" ht="60" hidden="false" customHeight="true" outlineLevel="0" collapsed="false">
      <c r="A596" s="24" t="n">
        <v>4.63871024420404</v>
      </c>
      <c r="B596" s="24" t="n">
        <v>-74.1335103891914</v>
      </c>
      <c r="C596" s="47" t="n">
        <v>25</v>
      </c>
      <c r="D596" s="47" t="n">
        <v>28</v>
      </c>
      <c r="E596" s="47" t="n">
        <v>1860</v>
      </c>
      <c r="F596" s="27" t="s">
        <v>1597</v>
      </c>
      <c r="G596" s="28" t="s">
        <v>1598</v>
      </c>
      <c r="H596" s="27" t="s">
        <v>1599</v>
      </c>
      <c r="I596" s="28" t="s">
        <v>216</v>
      </c>
      <c r="J596" s="28" t="s">
        <v>76</v>
      </c>
      <c r="K596" s="28" t="n">
        <v>92000</v>
      </c>
      <c r="L596" s="28"/>
      <c r="M596" s="28" t="n">
        <v>1963</v>
      </c>
      <c r="N596" s="29" t="s">
        <v>67</v>
      </c>
      <c r="O596" s="29" t="s">
        <v>145</v>
      </c>
      <c r="P596" s="50" t="n">
        <v>0.0383522936065591</v>
      </c>
      <c r="Q596" s="31" t="n">
        <v>1062500</v>
      </c>
      <c r="R596" s="31" t="n">
        <v>1238664.51629265</v>
      </c>
      <c r="S596" s="29" t="s">
        <v>69</v>
      </c>
      <c r="T596" s="29"/>
      <c r="U596" s="29"/>
      <c r="V596" s="48" t="n">
        <f aca="false">IF(S596="m3_año",R596,IF(OR(O596="CG1",O596="CG3",O596="HG2"),T596,R596))</f>
        <v>1238664.51629265</v>
      </c>
      <c r="W596" s="28" t="n">
        <v>365</v>
      </c>
      <c r="X596" s="32"/>
      <c r="Y596" s="28"/>
      <c r="Z596" s="28" t="n">
        <v>8760</v>
      </c>
      <c r="AA596" s="32"/>
      <c r="AB596" s="32" t="s">
        <v>1601</v>
      </c>
      <c r="AC596" s="33" t="s">
        <v>72</v>
      </c>
      <c r="AD596" s="33" t="n">
        <f aca="false">VLOOKUP($O596,Parámetros!$B$4:$H$25,3,0)</f>
        <v>196.356974196937</v>
      </c>
      <c r="AE596" s="33" t="n">
        <f aca="false">VLOOKUP($O596,Parámetros!$B$4:$H$25,4,0)</f>
        <v>1220.72799074218</v>
      </c>
      <c r="AF596" s="33" t="n">
        <f aca="false">VLOOKUP($O596,Parámetros!$B$4:$H$25,5,0)</f>
        <v>69.6558973259153</v>
      </c>
      <c r="AG596" s="33" t="n">
        <f aca="false">VLOOKUP($O596,Parámetros!$B$4:$H$25,6,0)</f>
        <v>640</v>
      </c>
      <c r="AH596" s="33" t="n">
        <f aca="false">VLOOKUP($O596,Parámetros!$B$4:$H$25,7,0)</f>
        <v>1920000</v>
      </c>
      <c r="AI596" s="51" t="n">
        <v>1062500</v>
      </c>
      <c r="AJ596" s="52" t="n">
        <v>8.8E-008</v>
      </c>
      <c r="AK596" s="34" t="n">
        <f aca="false">AD596*V596/1000000000</f>
        <v>0.243220416464337</v>
      </c>
      <c r="AL596" s="34" t="n">
        <f aca="false">AE596*V596/1000000000</f>
        <v>1.51207244617756</v>
      </c>
      <c r="AM596" s="34" t="n">
        <f aca="false">AF596*V596/1000000000</f>
        <v>0.0862802883681354</v>
      </c>
      <c r="AN596" s="34" t="n">
        <f aca="false">AG596*V596/1000000000</f>
        <v>0.792745290427296</v>
      </c>
      <c r="AO596" s="34" t="n">
        <f aca="false">AH596*V596/1000000000</f>
        <v>2378.23587128189</v>
      </c>
      <c r="AP596" s="35" t="n">
        <f aca="false">AJ596*AI596*EXP(P596*4)</f>
        <v>0.109002477433753</v>
      </c>
      <c r="AQ596" s="36" t="n">
        <f aca="false">AK596/W596</f>
        <v>0.000666357305381746</v>
      </c>
      <c r="AR596" s="37" t="n">
        <f aca="false">AL596/W596</f>
        <v>0.00414266423610291</v>
      </c>
      <c r="AS596" s="37" t="n">
        <f aca="false">AM596/W596</f>
        <v>0.000236384351693522</v>
      </c>
      <c r="AT596" s="37" t="n">
        <f aca="false">AN596/W596</f>
        <v>0.00217190490528026</v>
      </c>
      <c r="AU596" s="37" t="n">
        <f aca="false">AO596/W596</f>
        <v>6.51571471584079</v>
      </c>
      <c r="AV596" s="49" t="n">
        <f aca="false">AP596/W596</f>
        <v>0.000298636924476036</v>
      </c>
      <c r="AW596" s="39" t="n">
        <f aca="false">AK596*1000000</f>
        <v>243220.416464337</v>
      </c>
      <c r="AX596" s="40" t="n">
        <f aca="false">AL596*1000000</f>
        <v>1512072.44617756</v>
      </c>
      <c r="AY596" s="40" t="n">
        <f aca="false">AM596*1000000</f>
        <v>86280.2883681354</v>
      </c>
      <c r="AZ596" s="40" t="n">
        <f aca="false">AN596*1000000</f>
        <v>792745.290427296</v>
      </c>
      <c r="BA596" s="40" t="n">
        <f aca="false">AO596*1000000</f>
        <v>2378235871.28189</v>
      </c>
      <c r="BB596" s="41" t="n">
        <f aca="false">AP596*1000000</f>
        <v>109002.477433753</v>
      </c>
      <c r="BC596" s="39" t="n">
        <f aca="false">AQ596*1000000</f>
        <v>666.357305381746</v>
      </c>
      <c r="BD596" s="40" t="n">
        <f aca="false">AR596*1000000</f>
        <v>4142.66423610291</v>
      </c>
      <c r="BE596" s="40" t="n">
        <f aca="false">AS596*1000000</f>
        <v>236.384351693522</v>
      </c>
      <c r="BF596" s="40" t="n">
        <f aca="false">AT596*1000000</f>
        <v>2171.90490528026</v>
      </c>
      <c r="BG596" s="40" t="n">
        <f aca="false">AU596*1000000</f>
        <v>6515714.71584079</v>
      </c>
      <c r="BH596" s="41" t="n">
        <f aca="false">AV596*1000000</f>
        <v>298.636924476036</v>
      </c>
      <c r="BI596" s="0" t="n">
        <v>0.1</v>
      </c>
      <c r="BJ596" s="0" t="n">
        <f aca="false">R596*BI596</f>
        <v>123866.451629265</v>
      </c>
      <c r="BK596" s="0" t="n">
        <v>0.1</v>
      </c>
      <c r="BL596" s="0" t="n">
        <f aca="false">AI596*BK596</f>
        <v>106250</v>
      </c>
      <c r="BM596" s="45" t="n">
        <v>187.562005220738</v>
      </c>
      <c r="BN596" s="45" t="n">
        <v>1012.03746873145</v>
      </c>
      <c r="BO596" s="45" t="n">
        <v>69.5558973259153</v>
      </c>
      <c r="BP596" s="45" t="n">
        <v>256</v>
      </c>
      <c r="BQ596" s="45" t="n">
        <v>384000</v>
      </c>
      <c r="BR596" s="0" t="n">
        <f aca="false">AJ596*0.1</f>
        <v>8.8E-009</v>
      </c>
      <c r="BS596" s="0" t="n">
        <f aca="false">((((BJ596/R596)^2)+((BM596/AD596)^2))^(1/2))*AK596</f>
        <v>0.23359605747091</v>
      </c>
      <c r="BT596" s="0" t="n">
        <f aca="false">((((BJ596/R596)^2)+((BN596/AE596)^2))^(1/2))*AL596</f>
        <v>1.26266134214111</v>
      </c>
      <c r="BU596" s="0" t="n">
        <f aca="false">((((BJ596/R596)^2)+((BO596/AF596)^2))^(1/2))*AM596</f>
        <v>0.0865873658166357</v>
      </c>
      <c r="BV596" s="0" t="n">
        <f aca="false">((((BJ596/R596)^2)+((BP596/AG596)^2))^(1/2))*AN596</f>
        <v>0.326857256664269</v>
      </c>
      <c r="BW596" s="0" t="n">
        <f aca="false">((((BJ596/R596)^2)+((BQ596/AH596)^2))^(1/2))*AO596</f>
        <v>531.789707471474</v>
      </c>
      <c r="BX596" s="46" t="n">
        <f aca="false">((((BL596/AI596)^2)+((BR596/AJ596)^2))^(1/2))*AP596</f>
        <v>0.0154152781919081</v>
      </c>
    </row>
    <row r="597" customFormat="false" ht="60" hidden="false" customHeight="true" outlineLevel="0" collapsed="false">
      <c r="A597" s="24" t="n">
        <v>4.63871024420404</v>
      </c>
      <c r="B597" s="24" t="n">
        <v>-74.1335103891914</v>
      </c>
      <c r="C597" s="47" t="n">
        <v>25</v>
      </c>
      <c r="D597" s="47" t="n">
        <v>28</v>
      </c>
      <c r="E597" s="47" t="n">
        <v>1860</v>
      </c>
      <c r="F597" s="27" t="s">
        <v>1597</v>
      </c>
      <c r="G597" s="28" t="s">
        <v>1598</v>
      </c>
      <c r="H597" s="27" t="s">
        <v>1599</v>
      </c>
      <c r="I597" s="28" t="s">
        <v>216</v>
      </c>
      <c r="J597" s="28" t="s">
        <v>76</v>
      </c>
      <c r="K597" s="28" t="n">
        <v>92000</v>
      </c>
      <c r="L597" s="28"/>
      <c r="M597" s="28" t="n">
        <v>1963</v>
      </c>
      <c r="N597" s="29" t="s">
        <v>67</v>
      </c>
      <c r="O597" s="29" t="s">
        <v>145</v>
      </c>
      <c r="P597" s="50" t="n">
        <v>0.0383522936065591</v>
      </c>
      <c r="Q597" s="31" t="n">
        <v>935000</v>
      </c>
      <c r="R597" s="31" t="n">
        <v>1090024.77433753</v>
      </c>
      <c r="S597" s="29" t="s">
        <v>69</v>
      </c>
      <c r="T597" s="29"/>
      <c r="U597" s="29"/>
      <c r="V597" s="48" t="n">
        <f aca="false">IF(S597="m3_año",R597,IF(OR(O597="CG1",O597="CG3",O597="HG2"),T597,R597))</f>
        <v>1090024.77433753</v>
      </c>
      <c r="W597" s="28" t="n">
        <v>365</v>
      </c>
      <c r="X597" s="32"/>
      <c r="Y597" s="28"/>
      <c r="Z597" s="28" t="n">
        <v>8760</v>
      </c>
      <c r="AA597" s="32"/>
      <c r="AB597" s="32" t="s">
        <v>1601</v>
      </c>
      <c r="AC597" s="33" t="s">
        <v>72</v>
      </c>
      <c r="AD597" s="33" t="n">
        <f aca="false">VLOOKUP($O597,Parámetros!$B$4:$H$25,3,0)</f>
        <v>196.356974196937</v>
      </c>
      <c r="AE597" s="33" t="n">
        <f aca="false">VLOOKUP($O597,Parámetros!$B$4:$H$25,4,0)</f>
        <v>1220.72799074218</v>
      </c>
      <c r="AF597" s="33" t="n">
        <f aca="false">VLOOKUP($O597,Parámetros!$B$4:$H$25,5,0)</f>
        <v>69.6558973259153</v>
      </c>
      <c r="AG597" s="33" t="n">
        <f aca="false">VLOOKUP($O597,Parámetros!$B$4:$H$25,6,0)</f>
        <v>640</v>
      </c>
      <c r="AH597" s="33" t="n">
        <f aca="false">VLOOKUP($O597,Parámetros!$B$4:$H$25,7,0)</f>
        <v>1920000</v>
      </c>
      <c r="AI597" s="51" t="n">
        <v>935000</v>
      </c>
      <c r="AJ597" s="52" t="n">
        <v>8.8E-008</v>
      </c>
      <c r="AK597" s="34" t="n">
        <f aca="false">AD597*V597/1000000000</f>
        <v>0.214033966488616</v>
      </c>
      <c r="AL597" s="34" t="n">
        <f aca="false">AE597*V597/1000000000</f>
        <v>1.33062375263625</v>
      </c>
      <c r="AM597" s="34" t="n">
        <f aca="false">AF597*V597/1000000000</f>
        <v>0.075926653763959</v>
      </c>
      <c r="AN597" s="34" t="n">
        <f aca="false">AG597*V597/1000000000</f>
        <v>0.697615855576019</v>
      </c>
      <c r="AO597" s="34" t="n">
        <f aca="false">AH597*V597/1000000000</f>
        <v>2092.84756672806</v>
      </c>
      <c r="AP597" s="35" t="n">
        <f aca="false">AJ597*AI597*EXP(P597*4)</f>
        <v>0.0959221801417027</v>
      </c>
      <c r="AQ597" s="36" t="n">
        <f aca="false">AK597/W597</f>
        <v>0.000586394428735936</v>
      </c>
      <c r="AR597" s="37" t="n">
        <f aca="false">AL597/W597</f>
        <v>0.00364554452777055</v>
      </c>
      <c r="AS597" s="37" t="n">
        <f aca="false">AM597/W597</f>
        <v>0.000208018229490299</v>
      </c>
      <c r="AT597" s="37" t="n">
        <f aca="false">AN597/W597</f>
        <v>0.00191127631664663</v>
      </c>
      <c r="AU597" s="37" t="n">
        <f aca="false">AO597/W597</f>
        <v>5.73382894993988</v>
      </c>
      <c r="AV597" s="49" t="n">
        <f aca="false">AP597/W597</f>
        <v>0.000262800493538912</v>
      </c>
      <c r="AW597" s="39" t="n">
        <f aca="false">AK597*1000000</f>
        <v>214033.966488616</v>
      </c>
      <c r="AX597" s="40" t="n">
        <f aca="false">AL597*1000000</f>
        <v>1330623.75263625</v>
      </c>
      <c r="AY597" s="40" t="n">
        <f aca="false">AM597*1000000</f>
        <v>75926.653763959</v>
      </c>
      <c r="AZ597" s="40" t="n">
        <f aca="false">AN597*1000000</f>
        <v>697615.855576019</v>
      </c>
      <c r="BA597" s="40" t="n">
        <f aca="false">AO597*1000000</f>
        <v>2092847566.72806</v>
      </c>
      <c r="BB597" s="41" t="n">
        <f aca="false">AP597*1000000</f>
        <v>95922.1801417027</v>
      </c>
      <c r="BC597" s="39" t="n">
        <f aca="false">AQ597*1000000</f>
        <v>586.394428735935</v>
      </c>
      <c r="BD597" s="40" t="n">
        <f aca="false">AR597*1000000</f>
        <v>3645.54452777055</v>
      </c>
      <c r="BE597" s="40" t="n">
        <f aca="false">AS597*1000000</f>
        <v>208.018229490299</v>
      </c>
      <c r="BF597" s="40" t="n">
        <f aca="false">AT597*1000000</f>
        <v>1911.27631664663</v>
      </c>
      <c r="BG597" s="40" t="n">
        <f aca="false">AU597*1000000</f>
        <v>5733828.94993988</v>
      </c>
      <c r="BH597" s="41" t="n">
        <f aca="false">AV597*1000000</f>
        <v>262.800493538912</v>
      </c>
      <c r="BI597" s="0" t="n">
        <v>0.1</v>
      </c>
      <c r="BJ597" s="0" t="n">
        <f aca="false">R597*BI597</f>
        <v>109002.477433753</v>
      </c>
      <c r="BK597" s="0" t="n">
        <v>0.1</v>
      </c>
      <c r="BL597" s="0" t="n">
        <f aca="false">AI597*BK597</f>
        <v>93500</v>
      </c>
      <c r="BM597" s="45" t="n">
        <v>187.562005220738</v>
      </c>
      <c r="BN597" s="45" t="n">
        <v>1012.03746873145</v>
      </c>
      <c r="BO597" s="45" t="n">
        <v>69.5558973259153</v>
      </c>
      <c r="BP597" s="45" t="n">
        <v>256</v>
      </c>
      <c r="BQ597" s="45" t="n">
        <v>384000</v>
      </c>
      <c r="BR597" s="0" t="n">
        <f aca="false">AJ597*0.1</f>
        <v>8.8E-009</v>
      </c>
      <c r="BS597" s="0" t="n">
        <f aca="false">((((BJ597/R597)^2)+((BM597/AD597)^2))^(1/2))*AK597</f>
        <v>0.2055645305744</v>
      </c>
      <c r="BT597" s="0" t="n">
        <f aca="false">((((BJ597/R597)^2)+((BN597/AE597)^2))^(1/2))*AL597</f>
        <v>1.11114198108417</v>
      </c>
      <c r="BU597" s="0" t="n">
        <f aca="false">((((BJ597/R597)^2)+((BO597/AF597)^2))^(1/2))*AM597</f>
        <v>0.0761968819186393</v>
      </c>
      <c r="BV597" s="0" t="n">
        <f aca="false">((((BJ597/R597)^2)+((BP597/AG597)^2))^(1/2))*AN597</f>
        <v>0.287634385864556</v>
      </c>
      <c r="BW597" s="0" t="n">
        <f aca="false">((((BJ597/R597)^2)+((BQ597/AH597)^2))^(1/2))*AO597</f>
        <v>467.974942574896</v>
      </c>
      <c r="BX597" s="46" t="n">
        <f aca="false">((((BL597/AI597)^2)+((BR597/AJ597)^2))^(1/2))*AP597</f>
        <v>0.0135654448088791</v>
      </c>
    </row>
    <row r="598" customFormat="false" ht="60" hidden="false" customHeight="true" outlineLevel="0" collapsed="false">
      <c r="A598" s="24" t="n">
        <v>4.63871024420404</v>
      </c>
      <c r="B598" s="24" t="n">
        <v>-74.1335103891914</v>
      </c>
      <c r="C598" s="47" t="n">
        <v>25</v>
      </c>
      <c r="D598" s="47" t="n">
        <v>28</v>
      </c>
      <c r="E598" s="47" t="n">
        <v>1860</v>
      </c>
      <c r="F598" s="27" t="s">
        <v>1597</v>
      </c>
      <c r="G598" s="28" t="s">
        <v>1598</v>
      </c>
      <c r="H598" s="27" t="s">
        <v>1599</v>
      </c>
      <c r="I598" s="28" t="s">
        <v>216</v>
      </c>
      <c r="J598" s="28" t="s">
        <v>76</v>
      </c>
      <c r="K598" s="28" t="n">
        <v>10</v>
      </c>
      <c r="L598" s="28"/>
      <c r="M598" s="28" t="n">
        <v>1995</v>
      </c>
      <c r="N598" s="29" t="s">
        <v>67</v>
      </c>
      <c r="O598" s="29" t="s">
        <v>145</v>
      </c>
      <c r="P598" s="50" t="n">
        <v>0.0383522936065591</v>
      </c>
      <c r="Q598" s="31" t="n">
        <v>500000</v>
      </c>
      <c r="R598" s="31" t="n">
        <v>582900.948843599</v>
      </c>
      <c r="S598" s="29" t="s">
        <v>69</v>
      </c>
      <c r="T598" s="29"/>
      <c r="U598" s="29"/>
      <c r="V598" s="48" t="n">
        <f aca="false">IF(S598="m3_año",R598,IF(OR(O598="CG1",O598="CG3",O598="HG2"),T598,R598))</f>
        <v>582900.948843599</v>
      </c>
      <c r="W598" s="28" t="n">
        <v>365</v>
      </c>
      <c r="X598" s="32"/>
      <c r="Y598" s="28"/>
      <c r="Z598" s="28" t="n">
        <v>8760</v>
      </c>
      <c r="AA598" s="32"/>
      <c r="AB598" s="32" t="s">
        <v>1601</v>
      </c>
      <c r="AC598" s="33" t="s">
        <v>72</v>
      </c>
      <c r="AD598" s="33" t="n">
        <f aca="false">VLOOKUP($O598,Parámetros!$B$4:$H$25,3,0)</f>
        <v>196.356974196937</v>
      </c>
      <c r="AE598" s="33" t="n">
        <f aca="false">VLOOKUP($O598,Parámetros!$B$4:$H$25,4,0)</f>
        <v>1220.72799074218</v>
      </c>
      <c r="AF598" s="33" t="n">
        <f aca="false">VLOOKUP($O598,Parámetros!$B$4:$H$25,5,0)</f>
        <v>69.6558973259153</v>
      </c>
      <c r="AG598" s="33" t="n">
        <f aca="false">VLOOKUP($O598,Parámetros!$B$4:$H$25,6,0)</f>
        <v>640</v>
      </c>
      <c r="AH598" s="33" t="n">
        <f aca="false">VLOOKUP($O598,Parámetros!$B$4:$H$25,7,0)</f>
        <v>1920000</v>
      </c>
      <c r="AI598" s="51" t="n">
        <v>500000</v>
      </c>
      <c r="AJ598" s="52" t="n">
        <v>8.8E-008</v>
      </c>
      <c r="AK598" s="34" t="n">
        <f aca="false">AD598*V598/1000000000</f>
        <v>0.114456666571453</v>
      </c>
      <c r="AL598" s="34" t="n">
        <f aca="false">AE598*V598/1000000000</f>
        <v>0.711563504083557</v>
      </c>
      <c r="AM598" s="34" t="n">
        <f aca="false">AF598*V598/1000000000</f>
        <v>0.0406024886438283</v>
      </c>
      <c r="AN598" s="34" t="n">
        <f aca="false">AG598*V598/1000000000</f>
        <v>0.373056607259903</v>
      </c>
      <c r="AO598" s="34" t="n">
        <f aca="false">AH598*V598/1000000000</f>
        <v>1119.16982177971</v>
      </c>
      <c r="AP598" s="35" t="n">
        <f aca="false">AJ598*AI598*EXP(P598*4)</f>
        <v>0.0512952834982367</v>
      </c>
      <c r="AQ598" s="36" t="n">
        <f aca="false">AK598/W598</f>
        <v>0.000313579908414939</v>
      </c>
      <c r="AR598" s="37" t="n">
        <f aca="false">AL598/W598</f>
        <v>0.00194948905228372</v>
      </c>
      <c r="AS598" s="37" t="n">
        <f aca="false">AM598/W598</f>
        <v>0.000111239694914598</v>
      </c>
      <c r="AT598" s="37" t="n">
        <f aca="false">AN598/W598</f>
        <v>0.00102207289660247</v>
      </c>
      <c r="AU598" s="37" t="n">
        <f aca="false">AO598/W598</f>
        <v>3.06621868980742</v>
      </c>
      <c r="AV598" s="49" t="n">
        <f aca="false">AP598/W598</f>
        <v>0.00014053502328284</v>
      </c>
      <c r="AW598" s="39" t="n">
        <f aca="false">AK598*1000000</f>
        <v>114456.666571453</v>
      </c>
      <c r="AX598" s="40" t="n">
        <f aca="false">AL598*1000000</f>
        <v>711563.504083557</v>
      </c>
      <c r="AY598" s="40" t="n">
        <f aca="false">AM598*1000000</f>
        <v>40602.4886438283</v>
      </c>
      <c r="AZ598" s="40" t="n">
        <f aca="false">AN598*1000000</f>
        <v>373056.607259903</v>
      </c>
      <c r="BA598" s="40" t="n">
        <f aca="false">AO598*1000000</f>
        <v>1119169821.77971</v>
      </c>
      <c r="BB598" s="41" t="n">
        <f aca="false">AP598*1000000</f>
        <v>51295.2834982367</v>
      </c>
      <c r="BC598" s="39" t="n">
        <f aca="false">AQ598*1000000</f>
        <v>313.579908414939</v>
      </c>
      <c r="BD598" s="40" t="n">
        <f aca="false">AR598*1000000</f>
        <v>1949.48905228372</v>
      </c>
      <c r="BE598" s="40" t="n">
        <f aca="false">AS598*1000000</f>
        <v>111.239694914598</v>
      </c>
      <c r="BF598" s="40" t="n">
        <f aca="false">AT598*1000000</f>
        <v>1022.07289660247</v>
      </c>
      <c r="BG598" s="40" t="n">
        <f aca="false">AU598*1000000</f>
        <v>3066218.68980742</v>
      </c>
      <c r="BH598" s="41" t="n">
        <f aca="false">AV598*1000000</f>
        <v>140.53502328284</v>
      </c>
      <c r="BI598" s="0" t="n">
        <v>0.1</v>
      </c>
      <c r="BJ598" s="0" t="n">
        <f aca="false">R598*BI598</f>
        <v>58290.0948843599</v>
      </c>
      <c r="BK598" s="0" t="n">
        <v>0.1</v>
      </c>
      <c r="BL598" s="0" t="n">
        <f aca="false">AI598*BK598</f>
        <v>50000</v>
      </c>
      <c r="BM598" s="45" t="n">
        <v>187.562005220738</v>
      </c>
      <c r="BN598" s="45" t="n">
        <v>1012.03746873145</v>
      </c>
      <c r="BO598" s="45" t="n">
        <v>69.5558973259153</v>
      </c>
      <c r="BP598" s="45" t="n">
        <v>256</v>
      </c>
      <c r="BQ598" s="45" t="n">
        <v>384000</v>
      </c>
      <c r="BR598" s="0" t="n">
        <f aca="false">AJ598*0.1</f>
        <v>8.8E-009</v>
      </c>
      <c r="BS598" s="0" t="n">
        <f aca="false">((((BJ598/R598)^2)+((BM598/AD598)^2))^(1/2))*AK598</f>
        <v>0.109927556456899</v>
      </c>
      <c r="BT598" s="0" t="n">
        <f aca="false">((((BJ598/R598)^2)+((BN598/AE598)^2))^(1/2))*AL598</f>
        <v>0.594193572772286</v>
      </c>
      <c r="BU598" s="0" t="n">
        <f aca="false">((((BJ598/R598)^2)+((BO598/AF598)^2))^(1/2))*AM598</f>
        <v>0.0407469956784167</v>
      </c>
      <c r="BV598" s="0" t="n">
        <f aca="false">((((BJ598/R598)^2)+((BP598/AG598)^2))^(1/2))*AN598</f>
        <v>0.153815179606715</v>
      </c>
      <c r="BW598" s="0" t="n">
        <f aca="false">((((BJ598/R598)^2)+((BQ598/AH598)^2))^(1/2))*AO598</f>
        <v>250.253979986576</v>
      </c>
      <c r="BX598" s="46" t="n">
        <f aca="false">((((BL598/AI598)^2)+((BR598/AJ598)^2))^(1/2))*AP598</f>
        <v>0.00725424856089792</v>
      </c>
    </row>
    <row r="599" customFormat="false" ht="60" hidden="false" customHeight="true" outlineLevel="0" collapsed="false">
      <c r="A599" s="24" t="n">
        <v>4.63871024420404</v>
      </c>
      <c r="B599" s="24" t="n">
        <v>-74.1335103891914</v>
      </c>
      <c r="C599" s="47" t="n">
        <v>25</v>
      </c>
      <c r="D599" s="47" t="n">
        <v>28</v>
      </c>
      <c r="E599" s="47" t="n">
        <v>1860</v>
      </c>
      <c r="F599" s="27" t="s">
        <v>1597</v>
      </c>
      <c r="G599" s="28" t="s">
        <v>1598</v>
      </c>
      <c r="H599" s="27" t="s">
        <v>1599</v>
      </c>
      <c r="I599" s="28" t="s">
        <v>216</v>
      </c>
      <c r="J599" s="28" t="s">
        <v>76</v>
      </c>
      <c r="K599" s="28" t="n">
        <v>10</v>
      </c>
      <c r="L599" s="28"/>
      <c r="M599" s="28" t="n">
        <v>1988</v>
      </c>
      <c r="N599" s="29" t="s">
        <v>67</v>
      </c>
      <c r="O599" s="29" t="s">
        <v>145</v>
      </c>
      <c r="P599" s="50" t="n">
        <v>0.0383522936065591</v>
      </c>
      <c r="Q599" s="31" t="n">
        <v>375000</v>
      </c>
      <c r="R599" s="31" t="n">
        <v>437175.711632699</v>
      </c>
      <c r="S599" s="29" t="s">
        <v>69</v>
      </c>
      <c r="T599" s="29"/>
      <c r="U599" s="29"/>
      <c r="V599" s="48" t="n">
        <f aca="false">IF(S599="m3_año",R599,IF(OR(O599="CG1",O599="CG3",O599="HG2"),T599,R599))</f>
        <v>437175.711632699</v>
      </c>
      <c r="W599" s="28" t="n">
        <v>365</v>
      </c>
      <c r="X599" s="32"/>
      <c r="Y599" s="28"/>
      <c r="Z599" s="28" t="n">
        <v>8760</v>
      </c>
      <c r="AA599" s="32"/>
      <c r="AB599" s="32" t="s">
        <v>1601</v>
      </c>
      <c r="AC599" s="33" t="s">
        <v>72</v>
      </c>
      <c r="AD599" s="33" t="n">
        <f aca="false">VLOOKUP($O599,Parámetros!$B$4:$H$25,3,0)</f>
        <v>196.356974196937</v>
      </c>
      <c r="AE599" s="33" t="n">
        <f aca="false">VLOOKUP($O599,Parámetros!$B$4:$H$25,4,0)</f>
        <v>1220.72799074218</v>
      </c>
      <c r="AF599" s="33" t="n">
        <f aca="false">VLOOKUP($O599,Parámetros!$B$4:$H$25,5,0)</f>
        <v>69.6558973259153</v>
      </c>
      <c r="AG599" s="33" t="n">
        <f aca="false">VLOOKUP($O599,Parámetros!$B$4:$H$25,6,0)</f>
        <v>640</v>
      </c>
      <c r="AH599" s="33" t="n">
        <f aca="false">VLOOKUP($O599,Parámetros!$B$4:$H$25,7,0)</f>
        <v>1920000</v>
      </c>
      <c r="AI599" s="51" t="n">
        <v>375000</v>
      </c>
      <c r="AJ599" s="52" t="n">
        <v>8.8E-008</v>
      </c>
      <c r="AK599" s="34" t="n">
        <f aca="false">AD599*V599/1000000000</f>
        <v>0.0858424999285895</v>
      </c>
      <c r="AL599" s="34" t="n">
        <f aca="false">AE599*V599/1000000000</f>
        <v>0.533672628062667</v>
      </c>
      <c r="AM599" s="34" t="n">
        <f aca="false">AF599*V599/1000000000</f>
        <v>0.0304518664828712</v>
      </c>
      <c r="AN599" s="34" t="n">
        <f aca="false">AG599*V599/1000000000</f>
        <v>0.279792455444927</v>
      </c>
      <c r="AO599" s="34" t="n">
        <f aca="false">AH599*V599/1000000000</f>
        <v>839.377366334782</v>
      </c>
      <c r="AP599" s="35" t="n">
        <f aca="false">AJ599*AI599*EXP(P599*4)</f>
        <v>0.0384714626236776</v>
      </c>
      <c r="AQ599" s="36" t="n">
        <f aca="false">AK599/W599</f>
        <v>0.000235184931311204</v>
      </c>
      <c r="AR599" s="37" t="n">
        <f aca="false">AL599/W599</f>
        <v>0.00146211678921279</v>
      </c>
      <c r="AS599" s="37" t="n">
        <f aca="false">AM599/W599</f>
        <v>8.34297711859486E-005</v>
      </c>
      <c r="AT599" s="37" t="n">
        <f aca="false">AN599/W599</f>
        <v>0.000766554672451856</v>
      </c>
      <c r="AU599" s="37" t="n">
        <f aca="false">AO599/W599</f>
        <v>2.29966401735557</v>
      </c>
      <c r="AV599" s="49" t="n">
        <f aca="false">AP599/W599</f>
        <v>0.00010540126746213</v>
      </c>
      <c r="AW599" s="39" t="n">
        <f aca="false">AK599*1000000</f>
        <v>85842.4999285895</v>
      </c>
      <c r="AX599" s="40" t="n">
        <f aca="false">AL599*1000000</f>
        <v>533672.628062667</v>
      </c>
      <c r="AY599" s="40" t="n">
        <f aca="false">AM599*1000000</f>
        <v>30451.8664828712</v>
      </c>
      <c r="AZ599" s="40" t="n">
        <f aca="false">AN599*1000000</f>
        <v>279792.455444927</v>
      </c>
      <c r="BA599" s="40" t="n">
        <f aca="false">AO599*1000000</f>
        <v>839377366.334782</v>
      </c>
      <c r="BB599" s="41" t="n">
        <f aca="false">AP599*1000000</f>
        <v>38471.4626236776</v>
      </c>
      <c r="BC599" s="39" t="n">
        <f aca="false">AQ599*1000000</f>
        <v>235.184931311204</v>
      </c>
      <c r="BD599" s="40" t="n">
        <f aca="false">AR599*1000000</f>
        <v>1462.11678921279</v>
      </c>
      <c r="BE599" s="40" t="n">
        <f aca="false">AS599*1000000</f>
        <v>83.4297711859486</v>
      </c>
      <c r="BF599" s="40" t="n">
        <f aca="false">AT599*1000000</f>
        <v>766.554672451856</v>
      </c>
      <c r="BG599" s="40" t="n">
        <f aca="false">AU599*1000000</f>
        <v>2299664.01735557</v>
      </c>
      <c r="BH599" s="41" t="n">
        <f aca="false">AV599*1000000</f>
        <v>105.40126746213</v>
      </c>
      <c r="BI599" s="0" t="n">
        <v>0.1</v>
      </c>
      <c r="BJ599" s="0" t="n">
        <f aca="false">R599*BI599</f>
        <v>43717.5711632699</v>
      </c>
      <c r="BK599" s="0" t="n">
        <v>0.1</v>
      </c>
      <c r="BL599" s="0" t="n">
        <f aca="false">AI599*BK599</f>
        <v>37500</v>
      </c>
      <c r="BM599" s="45" t="n">
        <v>187.562005220738</v>
      </c>
      <c r="BN599" s="45" t="n">
        <v>1012.03746873145</v>
      </c>
      <c r="BO599" s="45" t="n">
        <v>69.5558973259153</v>
      </c>
      <c r="BP599" s="45" t="n">
        <v>256</v>
      </c>
      <c r="BQ599" s="45" t="n">
        <v>384000</v>
      </c>
      <c r="BR599" s="0" t="n">
        <f aca="false">AJ599*0.1</f>
        <v>8.8E-009</v>
      </c>
      <c r="BS599" s="0" t="n">
        <f aca="false">((((BJ599/R599)^2)+((BM599/AD599)^2))^(1/2))*AK599</f>
        <v>0.0824456673426739</v>
      </c>
      <c r="BT599" s="0" t="n">
        <f aca="false">((((BJ599/R599)^2)+((BN599/AE599)^2))^(1/2))*AL599</f>
        <v>0.445645179579214</v>
      </c>
      <c r="BU599" s="0" t="n">
        <f aca="false">((((BJ599/R599)^2)+((BO599/AF599)^2))^(1/2))*AM599</f>
        <v>0.0305602467588125</v>
      </c>
      <c r="BV599" s="0" t="n">
        <f aca="false">((((BJ599/R599)^2)+((BP599/AG599)^2))^(1/2))*AN599</f>
        <v>0.115361384705036</v>
      </c>
      <c r="BW599" s="0" t="n">
        <f aca="false">((((BJ599/R599)^2)+((BQ599/AH599)^2))^(1/2))*AO599</f>
        <v>187.690484989932</v>
      </c>
      <c r="BX599" s="46" t="n">
        <f aca="false">((((BL599/AI599)^2)+((BR599/AJ599)^2))^(1/2))*AP599</f>
        <v>0.00544068642067344</v>
      </c>
    </row>
    <row r="600" customFormat="false" ht="30" hidden="false" customHeight="true" outlineLevel="0" collapsed="false">
      <c r="A600" s="24" t="n">
        <v>4.6009125752144</v>
      </c>
      <c r="B600" s="24" t="n">
        <v>-74.1802866326205</v>
      </c>
      <c r="C600" s="47" t="n">
        <v>20</v>
      </c>
      <c r="D600" s="47" t="n">
        <v>24</v>
      </c>
      <c r="E600" s="47" t="n">
        <v>1803</v>
      </c>
      <c r="F600" s="27" t="s">
        <v>1603</v>
      </c>
      <c r="G600" s="28" t="s">
        <v>1604</v>
      </c>
      <c r="H600" s="27" t="s">
        <v>1605</v>
      </c>
      <c r="I600" s="28" t="s">
        <v>443</v>
      </c>
      <c r="J600" s="28" t="s">
        <v>76</v>
      </c>
      <c r="K600" s="28" t="n">
        <v>117.22</v>
      </c>
      <c r="L600" s="28"/>
      <c r="M600" s="28" t="n">
        <v>1990</v>
      </c>
      <c r="N600" s="29" t="s">
        <v>67</v>
      </c>
      <c r="O600" s="29" t="s">
        <v>415</v>
      </c>
      <c r="P600" s="30" t="n">
        <v>0.00812487975091896</v>
      </c>
      <c r="Q600" s="31" t="n">
        <v>183750</v>
      </c>
      <c r="R600" s="31" t="n">
        <v>189819.886562515</v>
      </c>
      <c r="S600" s="29" t="s">
        <v>69</v>
      </c>
      <c r="T600" s="29"/>
      <c r="U600" s="29"/>
      <c r="V600" s="48" t="n">
        <f aca="false">IF(S600="m3_año",R600,IF(OR(O600="CG1",O600="CG3",O600="HG2"),T600,R600))</f>
        <v>189819.886562515</v>
      </c>
      <c r="W600" s="28" t="n">
        <v>365</v>
      </c>
      <c r="X600" s="32"/>
      <c r="Y600" s="28"/>
      <c r="Z600" s="28" t="n">
        <v>8760</v>
      </c>
      <c r="AA600" s="32" t="s">
        <v>1606</v>
      </c>
      <c r="AB600" s="32" t="s">
        <v>1607</v>
      </c>
      <c r="AC600" s="33" t="s">
        <v>72</v>
      </c>
      <c r="AD600" s="33" t="n">
        <f aca="false">VLOOKUP($O600,Parámetros!$B$4:$H$25,3,0)</f>
        <v>196.356974196937</v>
      </c>
      <c r="AE600" s="33" t="n">
        <f aca="false">VLOOKUP($O600,Parámetros!$B$4:$H$25,4,0)</f>
        <v>1220.72799074218</v>
      </c>
      <c r="AF600" s="33" t="n">
        <f aca="false">VLOOKUP($O600,Parámetros!$B$4:$H$25,5,0)</f>
        <v>0.1</v>
      </c>
      <c r="AG600" s="33" t="n">
        <f aca="false">VLOOKUP($O600,Parámetros!$B$4:$H$25,6,0)</f>
        <v>640</v>
      </c>
      <c r="AH600" s="33" t="n">
        <f aca="false">VLOOKUP($O600,Parámetros!$B$4:$H$25,7,0)</f>
        <v>1920000</v>
      </c>
      <c r="AI600" s="2" t="n">
        <v>95073.8272033899</v>
      </c>
      <c r="AJ600" s="2" t="n">
        <v>2.57418E-006</v>
      </c>
      <c r="AK600" s="34" t="n">
        <f aca="false">AD600*V600/1000000000</f>
        <v>0.0372724585678213</v>
      </c>
      <c r="AL600" s="34" t="n">
        <f aca="false">AE600*V600/1000000000</f>
        <v>0.231718448726367</v>
      </c>
      <c r="AM600" s="34" t="n">
        <f aca="false">AF600*V600/1000000000</f>
        <v>1.89819886562515E-005</v>
      </c>
      <c r="AN600" s="34" t="n">
        <f aca="false">AG600*V600/1000000000</f>
        <v>0.12148472740001</v>
      </c>
      <c r="AO600" s="34" t="n">
        <f aca="false">AH600*V600/1000000000</f>
        <v>364.454182200029</v>
      </c>
      <c r="AP600" s="35" t="n">
        <f aca="false">AJ600*AI600*EXP(P600*4)</f>
        <v>0.25282164358423</v>
      </c>
      <c r="AQ600" s="36" t="n">
        <f aca="false">AK600/W600</f>
        <v>0.000102116324843346</v>
      </c>
      <c r="AR600" s="37" t="n">
        <f aca="false">AL600/W600</f>
        <v>0.000634845065003746</v>
      </c>
      <c r="AS600" s="37" t="n">
        <f aca="false">AM600/W600</f>
        <v>5.20054483732918E-008</v>
      </c>
      <c r="AT600" s="37" t="n">
        <f aca="false">AN600/W600</f>
        <v>0.000332834869589067</v>
      </c>
      <c r="AU600" s="37" t="n">
        <f aca="false">AO600/W600</f>
        <v>0.998504608767202</v>
      </c>
      <c r="AV600" s="49" t="n">
        <f aca="false">AP600/W600</f>
        <v>0.000692662037217068</v>
      </c>
      <c r="AW600" s="39" t="n">
        <f aca="false">AK600*1000000</f>
        <v>37272.4585678213</v>
      </c>
      <c r="AX600" s="40" t="n">
        <f aca="false">AL600*1000000</f>
        <v>231718.448726367</v>
      </c>
      <c r="AY600" s="40" t="n">
        <f aca="false">AM600*1000000</f>
        <v>18.9819886562515</v>
      </c>
      <c r="AZ600" s="40" t="n">
        <f aca="false">AN600*1000000</f>
        <v>121484.72740001</v>
      </c>
      <c r="BA600" s="40" t="n">
        <f aca="false">AO600*1000000</f>
        <v>364454182.200029</v>
      </c>
      <c r="BB600" s="41" t="n">
        <f aca="false">AP600*1000000</f>
        <v>252821.64358423</v>
      </c>
      <c r="BC600" s="39" t="n">
        <f aca="false">AQ600*1000000</f>
        <v>102.116324843346</v>
      </c>
      <c r="BD600" s="40" t="n">
        <f aca="false">AR600*1000000</f>
        <v>634.845065003747</v>
      </c>
      <c r="BE600" s="40" t="n">
        <f aca="false">AS600*1000000</f>
        <v>0.0520054483732918</v>
      </c>
      <c r="BF600" s="40" t="n">
        <f aca="false">AT600*1000000</f>
        <v>332.834869589067</v>
      </c>
      <c r="BG600" s="40" t="n">
        <f aca="false">AU600*1000000</f>
        <v>998504.608767202</v>
      </c>
      <c r="BH600" s="41" t="n">
        <f aca="false">AV600*1000000</f>
        <v>692.662037217069</v>
      </c>
      <c r="BI600" s="0" t="n">
        <v>0.1</v>
      </c>
      <c r="BJ600" s="0" t="n">
        <f aca="false">R600*BI600</f>
        <v>18981.9886562515</v>
      </c>
      <c r="BK600" s="0" t="n">
        <v>0.1</v>
      </c>
      <c r="BL600" s="0" t="n">
        <f aca="false">AI600*BK600</f>
        <v>9507.38272033899</v>
      </c>
      <c r="BM600" s="45" t="n">
        <v>187.562005220738</v>
      </c>
      <c r="BN600" s="45" t="n">
        <v>1012.03746873145</v>
      </c>
      <c r="BO600" s="45" t="n">
        <v>0</v>
      </c>
      <c r="BP600" s="45" t="n">
        <v>256</v>
      </c>
      <c r="BQ600" s="45" t="n">
        <v>384000</v>
      </c>
      <c r="BR600" s="0" t="n">
        <f aca="false">AJ600*0.1</f>
        <v>2.57418E-007</v>
      </c>
      <c r="BS600" s="0" t="n">
        <f aca="false">((((BJ600/R600)^2)+((BM600/AD600)^2))^(1/2))*AK600</f>
        <v>0.0357975679026416</v>
      </c>
      <c r="BT600" s="0" t="n">
        <f aca="false">((((BJ600/R600)^2)+((BN600/AE600)^2))^(1/2))*AL600</f>
        <v>0.193497294529321</v>
      </c>
      <c r="BU600" s="0" t="n">
        <f aca="false">((((BJ600/R600)^2)+((BO600/AF600)^2))^(1/2))*AM600</f>
        <v>1.89819886562515E-006</v>
      </c>
      <c r="BV600" s="0" t="n">
        <f aca="false">((((BJ600/R600)^2)+((BP600/AG600)^2))^(1/2))*AN600</f>
        <v>0.0500894362969608</v>
      </c>
      <c r="BW600" s="0" t="n">
        <f aca="false">((((BJ600/R600)^2)+((BQ600/AH600)^2))^(1/2))*AO600</f>
        <v>81.4944326083358</v>
      </c>
      <c r="BX600" s="46" t="n">
        <f aca="false">((((BL600/AI600)^2)+((BR600/AJ600)^2))^(1/2))*AP600</f>
        <v>0.0357543797218275</v>
      </c>
    </row>
    <row r="601" customFormat="false" ht="30" hidden="false" customHeight="true" outlineLevel="0" collapsed="false">
      <c r="A601" s="24" t="n">
        <v>4.6009125752144</v>
      </c>
      <c r="B601" s="24" t="n">
        <v>-74.1802866326205</v>
      </c>
      <c r="C601" s="47" t="n">
        <v>20</v>
      </c>
      <c r="D601" s="47" t="n">
        <v>24</v>
      </c>
      <c r="E601" s="47" t="n">
        <v>1803</v>
      </c>
      <c r="F601" s="27" t="s">
        <v>1603</v>
      </c>
      <c r="G601" s="28" t="s">
        <v>1604</v>
      </c>
      <c r="H601" s="27" t="s">
        <v>1605</v>
      </c>
      <c r="I601" s="28" t="s">
        <v>443</v>
      </c>
      <c r="J601" s="28" t="s">
        <v>76</v>
      </c>
      <c r="K601" s="28" t="n">
        <v>117.22</v>
      </c>
      <c r="L601" s="28"/>
      <c r="M601" s="28" t="n">
        <v>1988</v>
      </c>
      <c r="N601" s="29" t="s">
        <v>67</v>
      </c>
      <c r="O601" s="29" t="s">
        <v>415</v>
      </c>
      <c r="P601" s="30" t="n">
        <v>0.00812487975091896</v>
      </c>
      <c r="Q601" s="31" t="n">
        <v>183750</v>
      </c>
      <c r="R601" s="31" t="n">
        <v>189819.886562515</v>
      </c>
      <c r="S601" s="29" t="s">
        <v>69</v>
      </c>
      <c r="T601" s="29"/>
      <c r="U601" s="29"/>
      <c r="V601" s="48" t="n">
        <f aca="false">IF(S601="m3_año",R601,IF(OR(O601="CG1",O601="CG3",O601="HG2"),T601,R601))</f>
        <v>189819.886562515</v>
      </c>
      <c r="W601" s="28" t="n">
        <v>365</v>
      </c>
      <c r="X601" s="32"/>
      <c r="Y601" s="28"/>
      <c r="Z601" s="28" t="n">
        <v>8760</v>
      </c>
      <c r="AA601" s="32" t="s">
        <v>447</v>
      </c>
      <c r="AB601" s="32" t="s">
        <v>447</v>
      </c>
      <c r="AC601" s="33" t="s">
        <v>72</v>
      </c>
      <c r="AD601" s="33" t="n">
        <f aca="false">VLOOKUP($O601,Parámetros!$B$4:$H$25,3,0)</f>
        <v>196.356974196937</v>
      </c>
      <c r="AE601" s="33" t="n">
        <f aca="false">VLOOKUP($O601,Parámetros!$B$4:$H$25,4,0)</f>
        <v>1220.72799074218</v>
      </c>
      <c r="AF601" s="33" t="n">
        <f aca="false">VLOOKUP($O601,Parámetros!$B$4:$H$25,5,0)</f>
        <v>0.1</v>
      </c>
      <c r="AG601" s="33" t="n">
        <f aca="false">VLOOKUP($O601,Parámetros!$B$4:$H$25,6,0)</f>
        <v>640</v>
      </c>
      <c r="AH601" s="33" t="n">
        <f aca="false">VLOOKUP($O601,Parámetros!$B$4:$H$25,7,0)</f>
        <v>1920000</v>
      </c>
      <c r="AI601" s="2" t="n">
        <v>95073.8272033899</v>
      </c>
      <c r="AJ601" s="2" t="n">
        <v>2.57418E-006</v>
      </c>
      <c r="AK601" s="34" t="n">
        <f aca="false">AD601*V601/1000000000</f>
        <v>0.0372724585678213</v>
      </c>
      <c r="AL601" s="34" t="n">
        <f aca="false">AE601*V601/1000000000</f>
        <v>0.231718448726367</v>
      </c>
      <c r="AM601" s="34" t="n">
        <f aca="false">AF601*V601/1000000000</f>
        <v>1.89819886562515E-005</v>
      </c>
      <c r="AN601" s="34" t="n">
        <f aca="false">AG601*V601/1000000000</f>
        <v>0.12148472740001</v>
      </c>
      <c r="AO601" s="34" t="n">
        <f aca="false">AH601*V601/1000000000</f>
        <v>364.454182200029</v>
      </c>
      <c r="AP601" s="35" t="n">
        <f aca="false">AJ601*AI601*EXP(P601*4)</f>
        <v>0.25282164358423</v>
      </c>
      <c r="AQ601" s="36" t="n">
        <f aca="false">AK601/W601</f>
        <v>0.000102116324843346</v>
      </c>
      <c r="AR601" s="37" t="n">
        <f aca="false">AL601/W601</f>
        <v>0.000634845065003746</v>
      </c>
      <c r="AS601" s="37" t="n">
        <f aca="false">AM601/W601</f>
        <v>5.20054483732918E-008</v>
      </c>
      <c r="AT601" s="37" t="n">
        <f aca="false">AN601/W601</f>
        <v>0.000332834869589067</v>
      </c>
      <c r="AU601" s="37" t="n">
        <f aca="false">AO601/W601</f>
        <v>0.998504608767202</v>
      </c>
      <c r="AV601" s="49" t="n">
        <f aca="false">AP601/W601</f>
        <v>0.000692662037217068</v>
      </c>
      <c r="AW601" s="39" t="n">
        <f aca="false">AK601*1000000</f>
        <v>37272.4585678213</v>
      </c>
      <c r="AX601" s="40" t="n">
        <f aca="false">AL601*1000000</f>
        <v>231718.448726367</v>
      </c>
      <c r="AY601" s="40" t="n">
        <f aca="false">AM601*1000000</f>
        <v>18.9819886562515</v>
      </c>
      <c r="AZ601" s="40" t="n">
        <f aca="false">AN601*1000000</f>
        <v>121484.72740001</v>
      </c>
      <c r="BA601" s="40" t="n">
        <f aca="false">AO601*1000000</f>
        <v>364454182.200029</v>
      </c>
      <c r="BB601" s="41" t="n">
        <f aca="false">AP601*1000000</f>
        <v>252821.64358423</v>
      </c>
      <c r="BC601" s="39" t="n">
        <f aca="false">AQ601*1000000</f>
        <v>102.116324843346</v>
      </c>
      <c r="BD601" s="40" t="n">
        <f aca="false">AR601*1000000</f>
        <v>634.845065003747</v>
      </c>
      <c r="BE601" s="40" t="n">
        <f aca="false">AS601*1000000</f>
        <v>0.0520054483732918</v>
      </c>
      <c r="BF601" s="40" t="n">
        <f aca="false">AT601*1000000</f>
        <v>332.834869589067</v>
      </c>
      <c r="BG601" s="40" t="n">
        <f aca="false">AU601*1000000</f>
        <v>998504.608767202</v>
      </c>
      <c r="BH601" s="41" t="n">
        <f aca="false">AV601*1000000</f>
        <v>692.662037217069</v>
      </c>
      <c r="BI601" s="0" t="n">
        <v>0.1</v>
      </c>
      <c r="BJ601" s="0" t="n">
        <f aca="false">R601*BI601</f>
        <v>18981.9886562515</v>
      </c>
      <c r="BK601" s="0" t="n">
        <v>0.1</v>
      </c>
      <c r="BL601" s="0" t="n">
        <f aca="false">AI601*BK601</f>
        <v>9507.38272033899</v>
      </c>
      <c r="BM601" s="45" t="n">
        <v>187.562005220738</v>
      </c>
      <c r="BN601" s="45" t="n">
        <v>1012.03746873145</v>
      </c>
      <c r="BO601" s="45" t="n">
        <v>0</v>
      </c>
      <c r="BP601" s="45" t="n">
        <v>256</v>
      </c>
      <c r="BQ601" s="45" t="n">
        <v>384000</v>
      </c>
      <c r="BR601" s="0" t="n">
        <f aca="false">AJ601*0.1</f>
        <v>2.57418E-007</v>
      </c>
      <c r="BS601" s="0" t="n">
        <f aca="false">((((BJ601/R601)^2)+((BM601/AD601)^2))^(1/2))*AK601</f>
        <v>0.0357975679026416</v>
      </c>
      <c r="BT601" s="0" t="n">
        <f aca="false">((((BJ601/R601)^2)+((BN601/AE601)^2))^(1/2))*AL601</f>
        <v>0.193497294529321</v>
      </c>
      <c r="BU601" s="0" t="n">
        <f aca="false">((((BJ601/R601)^2)+((BO601/AF601)^2))^(1/2))*AM601</f>
        <v>1.89819886562515E-006</v>
      </c>
      <c r="BV601" s="0" t="n">
        <f aca="false">((((BJ601/R601)^2)+((BP601/AG601)^2))^(1/2))*AN601</f>
        <v>0.0500894362969608</v>
      </c>
      <c r="BW601" s="0" t="n">
        <f aca="false">((((BJ601/R601)^2)+((BQ601/AH601)^2))^(1/2))*AO601</f>
        <v>81.4944326083358</v>
      </c>
      <c r="BX601" s="46" t="n">
        <f aca="false">((((BL601/AI601)^2)+((BR601/AJ601)^2))^(1/2))*AP601</f>
        <v>0.0357543797218275</v>
      </c>
    </row>
    <row r="602" customFormat="false" ht="30" hidden="false" customHeight="true" outlineLevel="0" collapsed="false">
      <c r="A602" s="24" t="n">
        <v>4.6009125752144</v>
      </c>
      <c r="B602" s="24" t="n">
        <v>-74.1802866326205</v>
      </c>
      <c r="C602" s="47" t="n">
        <v>20</v>
      </c>
      <c r="D602" s="47" t="n">
        <v>24</v>
      </c>
      <c r="E602" s="47" t="n">
        <v>1803</v>
      </c>
      <c r="F602" s="27" t="s">
        <v>1603</v>
      </c>
      <c r="G602" s="28" t="s">
        <v>1604</v>
      </c>
      <c r="H602" s="27" t="s">
        <v>1605</v>
      </c>
      <c r="I602" s="28" t="s">
        <v>443</v>
      </c>
      <c r="J602" s="28" t="s">
        <v>76</v>
      </c>
      <c r="K602" s="28" t="n">
        <v>117.22</v>
      </c>
      <c r="L602" s="28"/>
      <c r="M602" s="28" t="n">
        <v>1988</v>
      </c>
      <c r="N602" s="29" t="s">
        <v>67</v>
      </c>
      <c r="O602" s="29" t="s">
        <v>415</v>
      </c>
      <c r="P602" s="30" t="n">
        <v>0.00812487975091896</v>
      </c>
      <c r="Q602" s="31" t="n">
        <v>183750</v>
      </c>
      <c r="R602" s="31" t="n">
        <v>189819.886562515</v>
      </c>
      <c r="S602" s="29" t="s">
        <v>69</v>
      </c>
      <c r="T602" s="29"/>
      <c r="U602" s="29"/>
      <c r="V602" s="48" t="n">
        <f aca="false">IF(S602="m3_año",R602,IF(OR(O602="CG1",O602="CG3",O602="HG2"),T602,R602))</f>
        <v>189819.886562515</v>
      </c>
      <c r="W602" s="28" t="n">
        <v>365</v>
      </c>
      <c r="X602" s="32"/>
      <c r="Y602" s="28"/>
      <c r="Z602" s="28" t="n">
        <v>8760</v>
      </c>
      <c r="AA602" s="32" t="s">
        <v>447</v>
      </c>
      <c r="AB602" s="32" t="s">
        <v>447</v>
      </c>
      <c r="AC602" s="33" t="s">
        <v>72</v>
      </c>
      <c r="AD602" s="33" t="n">
        <f aca="false">VLOOKUP($O602,Parámetros!$B$4:$H$25,3,0)</f>
        <v>196.356974196937</v>
      </c>
      <c r="AE602" s="33" t="n">
        <f aca="false">VLOOKUP($O602,Parámetros!$B$4:$H$25,4,0)</f>
        <v>1220.72799074218</v>
      </c>
      <c r="AF602" s="33" t="n">
        <f aca="false">VLOOKUP($O602,Parámetros!$B$4:$H$25,5,0)</f>
        <v>0.1</v>
      </c>
      <c r="AG602" s="33" t="n">
        <f aca="false">VLOOKUP($O602,Parámetros!$B$4:$H$25,6,0)</f>
        <v>640</v>
      </c>
      <c r="AH602" s="33" t="n">
        <f aca="false">VLOOKUP($O602,Parámetros!$B$4:$H$25,7,0)</f>
        <v>1920000</v>
      </c>
      <c r="AI602" s="2" t="n">
        <v>95073.8272033899</v>
      </c>
      <c r="AJ602" s="2" t="n">
        <v>2.57418E-006</v>
      </c>
      <c r="AK602" s="34" t="n">
        <f aca="false">AD602*V602/1000000000</f>
        <v>0.0372724585678213</v>
      </c>
      <c r="AL602" s="34" t="n">
        <f aca="false">AE602*V602/1000000000</f>
        <v>0.231718448726367</v>
      </c>
      <c r="AM602" s="34" t="n">
        <f aca="false">AF602*V602/1000000000</f>
        <v>1.89819886562515E-005</v>
      </c>
      <c r="AN602" s="34" t="n">
        <f aca="false">AG602*V602/1000000000</f>
        <v>0.12148472740001</v>
      </c>
      <c r="AO602" s="34" t="n">
        <f aca="false">AH602*V602/1000000000</f>
        <v>364.454182200029</v>
      </c>
      <c r="AP602" s="35" t="n">
        <f aca="false">AJ602*AI602*EXP(P602*4)</f>
        <v>0.25282164358423</v>
      </c>
      <c r="AQ602" s="36" t="n">
        <f aca="false">AK602/W602</f>
        <v>0.000102116324843346</v>
      </c>
      <c r="AR602" s="37" t="n">
        <f aca="false">AL602/W602</f>
        <v>0.000634845065003746</v>
      </c>
      <c r="AS602" s="37" t="n">
        <f aca="false">AM602/W602</f>
        <v>5.20054483732918E-008</v>
      </c>
      <c r="AT602" s="37" t="n">
        <f aca="false">AN602/W602</f>
        <v>0.000332834869589067</v>
      </c>
      <c r="AU602" s="37" t="n">
        <f aca="false">AO602/W602</f>
        <v>0.998504608767202</v>
      </c>
      <c r="AV602" s="49" t="n">
        <f aca="false">AP602/W602</f>
        <v>0.000692662037217068</v>
      </c>
      <c r="AW602" s="39" t="n">
        <f aca="false">AK602*1000000</f>
        <v>37272.4585678213</v>
      </c>
      <c r="AX602" s="40" t="n">
        <f aca="false">AL602*1000000</f>
        <v>231718.448726367</v>
      </c>
      <c r="AY602" s="40" t="n">
        <f aca="false">AM602*1000000</f>
        <v>18.9819886562515</v>
      </c>
      <c r="AZ602" s="40" t="n">
        <f aca="false">AN602*1000000</f>
        <v>121484.72740001</v>
      </c>
      <c r="BA602" s="40" t="n">
        <f aca="false">AO602*1000000</f>
        <v>364454182.200029</v>
      </c>
      <c r="BB602" s="41" t="n">
        <f aca="false">AP602*1000000</f>
        <v>252821.64358423</v>
      </c>
      <c r="BC602" s="39" t="n">
        <f aca="false">AQ602*1000000</f>
        <v>102.116324843346</v>
      </c>
      <c r="BD602" s="40" t="n">
        <f aca="false">AR602*1000000</f>
        <v>634.845065003747</v>
      </c>
      <c r="BE602" s="40" t="n">
        <f aca="false">AS602*1000000</f>
        <v>0.0520054483732918</v>
      </c>
      <c r="BF602" s="40" t="n">
        <f aca="false">AT602*1000000</f>
        <v>332.834869589067</v>
      </c>
      <c r="BG602" s="40" t="n">
        <f aca="false">AU602*1000000</f>
        <v>998504.608767202</v>
      </c>
      <c r="BH602" s="41" t="n">
        <f aca="false">AV602*1000000</f>
        <v>692.662037217069</v>
      </c>
      <c r="BI602" s="0" t="n">
        <v>0.1</v>
      </c>
      <c r="BJ602" s="0" t="n">
        <f aca="false">R602*BI602</f>
        <v>18981.9886562515</v>
      </c>
      <c r="BK602" s="0" t="n">
        <v>0.1</v>
      </c>
      <c r="BL602" s="0" t="n">
        <f aca="false">AI602*BK602</f>
        <v>9507.38272033899</v>
      </c>
      <c r="BM602" s="45" t="n">
        <v>187.562005220738</v>
      </c>
      <c r="BN602" s="45" t="n">
        <v>1012.03746873145</v>
      </c>
      <c r="BO602" s="45" t="n">
        <v>0</v>
      </c>
      <c r="BP602" s="45" t="n">
        <v>256</v>
      </c>
      <c r="BQ602" s="45" t="n">
        <v>384000</v>
      </c>
      <c r="BR602" s="0" t="n">
        <f aca="false">AJ602*0.1</f>
        <v>2.57418E-007</v>
      </c>
      <c r="BS602" s="0" t="n">
        <f aca="false">((((BJ602/R602)^2)+((BM602/AD602)^2))^(1/2))*AK602</f>
        <v>0.0357975679026416</v>
      </c>
      <c r="BT602" s="0" t="n">
        <f aca="false">((((BJ602/R602)^2)+((BN602/AE602)^2))^(1/2))*AL602</f>
        <v>0.193497294529321</v>
      </c>
      <c r="BU602" s="0" t="n">
        <f aca="false">((((BJ602/R602)^2)+((BO602/AF602)^2))^(1/2))*AM602</f>
        <v>1.89819886562515E-006</v>
      </c>
      <c r="BV602" s="0" t="n">
        <f aca="false">((((BJ602/R602)^2)+((BP602/AG602)^2))^(1/2))*AN602</f>
        <v>0.0500894362969608</v>
      </c>
      <c r="BW602" s="0" t="n">
        <f aca="false">((((BJ602/R602)^2)+((BQ602/AH602)^2))^(1/2))*AO602</f>
        <v>81.4944326083358</v>
      </c>
      <c r="BX602" s="46" t="n">
        <f aca="false">((((BL602/AI602)^2)+((BR602/AJ602)^2))^(1/2))*AP602</f>
        <v>0.0357543797218275</v>
      </c>
    </row>
    <row r="603" customFormat="false" ht="30" hidden="false" customHeight="true" outlineLevel="0" collapsed="false">
      <c r="A603" s="24" t="n">
        <v>4.6009125752144</v>
      </c>
      <c r="B603" s="24" t="n">
        <v>-74.1802866326205</v>
      </c>
      <c r="C603" s="47" t="n">
        <v>20</v>
      </c>
      <c r="D603" s="47" t="n">
        <v>24</v>
      </c>
      <c r="E603" s="47" t="n">
        <v>1803</v>
      </c>
      <c r="F603" s="27" t="s">
        <v>1603</v>
      </c>
      <c r="G603" s="28" t="s">
        <v>1604</v>
      </c>
      <c r="H603" s="27" t="s">
        <v>1605</v>
      </c>
      <c r="I603" s="28" t="s">
        <v>443</v>
      </c>
      <c r="J603" s="28" t="s">
        <v>76</v>
      </c>
      <c r="K603" s="28" t="n">
        <v>117.22</v>
      </c>
      <c r="L603" s="28"/>
      <c r="M603" s="28" t="n">
        <v>1988</v>
      </c>
      <c r="N603" s="29" t="s">
        <v>67</v>
      </c>
      <c r="O603" s="29" t="s">
        <v>415</v>
      </c>
      <c r="P603" s="30" t="n">
        <v>0.00812487975091896</v>
      </c>
      <c r="Q603" s="31" t="n">
        <v>183750</v>
      </c>
      <c r="R603" s="31" t="n">
        <v>189819.886562515</v>
      </c>
      <c r="S603" s="29" t="s">
        <v>69</v>
      </c>
      <c r="T603" s="29"/>
      <c r="U603" s="29"/>
      <c r="V603" s="48" t="n">
        <f aca="false">IF(S603="m3_año",R603,IF(OR(O603="CG1",O603="CG3",O603="HG2"),T603,R603))</f>
        <v>189819.886562515</v>
      </c>
      <c r="W603" s="28" t="n">
        <v>365</v>
      </c>
      <c r="X603" s="32"/>
      <c r="Y603" s="28"/>
      <c r="Z603" s="28" t="n">
        <v>8760</v>
      </c>
      <c r="AA603" s="32" t="s">
        <v>447</v>
      </c>
      <c r="AB603" s="32" t="s">
        <v>447</v>
      </c>
      <c r="AC603" s="33" t="s">
        <v>72</v>
      </c>
      <c r="AD603" s="33" t="n">
        <f aca="false">VLOOKUP($O603,Parámetros!$B$4:$H$25,3,0)</f>
        <v>196.356974196937</v>
      </c>
      <c r="AE603" s="33" t="n">
        <f aca="false">VLOOKUP($O603,Parámetros!$B$4:$H$25,4,0)</f>
        <v>1220.72799074218</v>
      </c>
      <c r="AF603" s="33" t="n">
        <f aca="false">VLOOKUP($O603,Parámetros!$B$4:$H$25,5,0)</f>
        <v>0.1</v>
      </c>
      <c r="AG603" s="33" t="n">
        <f aca="false">VLOOKUP($O603,Parámetros!$B$4:$H$25,6,0)</f>
        <v>640</v>
      </c>
      <c r="AH603" s="33" t="n">
        <f aca="false">VLOOKUP($O603,Parámetros!$B$4:$H$25,7,0)</f>
        <v>1920000</v>
      </c>
      <c r="AI603" s="2" t="n">
        <v>95073.8272033899</v>
      </c>
      <c r="AJ603" s="2" t="n">
        <v>2.57418E-006</v>
      </c>
      <c r="AK603" s="34" t="n">
        <f aca="false">AD603*V603/1000000000</f>
        <v>0.0372724585678213</v>
      </c>
      <c r="AL603" s="34" t="n">
        <f aca="false">AE603*V603/1000000000</f>
        <v>0.231718448726367</v>
      </c>
      <c r="AM603" s="34" t="n">
        <f aca="false">AF603*V603/1000000000</f>
        <v>1.89819886562515E-005</v>
      </c>
      <c r="AN603" s="34" t="n">
        <f aca="false">AG603*V603/1000000000</f>
        <v>0.12148472740001</v>
      </c>
      <c r="AO603" s="34" t="n">
        <f aca="false">AH603*V603/1000000000</f>
        <v>364.454182200029</v>
      </c>
      <c r="AP603" s="35" t="n">
        <f aca="false">AJ603*AI603*EXP(P603*4)</f>
        <v>0.25282164358423</v>
      </c>
      <c r="AQ603" s="36" t="n">
        <f aca="false">AK603/W603</f>
        <v>0.000102116324843346</v>
      </c>
      <c r="AR603" s="37" t="n">
        <f aca="false">AL603/W603</f>
        <v>0.000634845065003746</v>
      </c>
      <c r="AS603" s="37" t="n">
        <f aca="false">AM603/W603</f>
        <v>5.20054483732918E-008</v>
      </c>
      <c r="AT603" s="37" t="n">
        <f aca="false">AN603/W603</f>
        <v>0.000332834869589067</v>
      </c>
      <c r="AU603" s="37" t="n">
        <f aca="false">AO603/W603</f>
        <v>0.998504608767202</v>
      </c>
      <c r="AV603" s="49" t="n">
        <f aca="false">AP603/W603</f>
        <v>0.000692662037217068</v>
      </c>
      <c r="AW603" s="39" t="n">
        <f aca="false">AK603*1000000</f>
        <v>37272.4585678213</v>
      </c>
      <c r="AX603" s="40" t="n">
        <f aca="false">AL603*1000000</f>
        <v>231718.448726367</v>
      </c>
      <c r="AY603" s="40" t="n">
        <f aca="false">AM603*1000000</f>
        <v>18.9819886562515</v>
      </c>
      <c r="AZ603" s="40" t="n">
        <f aca="false">AN603*1000000</f>
        <v>121484.72740001</v>
      </c>
      <c r="BA603" s="40" t="n">
        <f aca="false">AO603*1000000</f>
        <v>364454182.200029</v>
      </c>
      <c r="BB603" s="41" t="n">
        <f aca="false">AP603*1000000</f>
        <v>252821.64358423</v>
      </c>
      <c r="BC603" s="39" t="n">
        <f aca="false">AQ603*1000000</f>
        <v>102.116324843346</v>
      </c>
      <c r="BD603" s="40" t="n">
        <f aca="false">AR603*1000000</f>
        <v>634.845065003747</v>
      </c>
      <c r="BE603" s="40" t="n">
        <f aca="false">AS603*1000000</f>
        <v>0.0520054483732918</v>
      </c>
      <c r="BF603" s="40" t="n">
        <f aca="false">AT603*1000000</f>
        <v>332.834869589067</v>
      </c>
      <c r="BG603" s="40" t="n">
        <f aca="false">AU603*1000000</f>
        <v>998504.608767202</v>
      </c>
      <c r="BH603" s="41" t="n">
        <f aca="false">AV603*1000000</f>
        <v>692.662037217069</v>
      </c>
      <c r="BI603" s="0" t="n">
        <v>0.1</v>
      </c>
      <c r="BJ603" s="0" t="n">
        <f aca="false">R603*BI603</f>
        <v>18981.9886562515</v>
      </c>
      <c r="BK603" s="0" t="n">
        <v>0.1</v>
      </c>
      <c r="BL603" s="0" t="n">
        <f aca="false">AI603*BK603</f>
        <v>9507.38272033899</v>
      </c>
      <c r="BM603" s="45" t="n">
        <v>187.562005220738</v>
      </c>
      <c r="BN603" s="45" t="n">
        <v>1012.03746873145</v>
      </c>
      <c r="BO603" s="45" t="n">
        <v>0</v>
      </c>
      <c r="BP603" s="45" t="n">
        <v>256</v>
      </c>
      <c r="BQ603" s="45" t="n">
        <v>384000</v>
      </c>
      <c r="BR603" s="0" t="n">
        <f aca="false">AJ603*0.1</f>
        <v>2.57418E-007</v>
      </c>
      <c r="BS603" s="0" t="n">
        <f aca="false">((((BJ603/R603)^2)+((BM603/AD603)^2))^(1/2))*AK603</f>
        <v>0.0357975679026416</v>
      </c>
      <c r="BT603" s="0" t="n">
        <f aca="false">((((BJ603/R603)^2)+((BN603/AE603)^2))^(1/2))*AL603</f>
        <v>0.193497294529321</v>
      </c>
      <c r="BU603" s="0" t="n">
        <f aca="false">((((BJ603/R603)^2)+((BO603/AF603)^2))^(1/2))*AM603</f>
        <v>1.89819886562515E-006</v>
      </c>
      <c r="BV603" s="0" t="n">
        <f aca="false">((((BJ603/R603)^2)+((BP603/AG603)^2))^(1/2))*AN603</f>
        <v>0.0500894362969608</v>
      </c>
      <c r="BW603" s="0" t="n">
        <f aca="false">((((BJ603/R603)^2)+((BQ603/AH603)^2))^(1/2))*AO603</f>
        <v>81.4944326083358</v>
      </c>
      <c r="BX603" s="46" t="n">
        <f aca="false">((((BL603/AI603)^2)+((BR603/AJ603)^2))^(1/2))*AP603</f>
        <v>0.0357543797218275</v>
      </c>
    </row>
    <row r="604" customFormat="false" ht="30" hidden="false" customHeight="true" outlineLevel="0" collapsed="false">
      <c r="A604" s="24" t="n">
        <v>4.6009125752144</v>
      </c>
      <c r="B604" s="24" t="n">
        <v>-74.1802866326205</v>
      </c>
      <c r="C604" s="47" t="n">
        <v>20</v>
      </c>
      <c r="D604" s="47" t="n">
        <v>24</v>
      </c>
      <c r="E604" s="47" t="n">
        <v>1803</v>
      </c>
      <c r="F604" s="27" t="s">
        <v>1603</v>
      </c>
      <c r="G604" s="28" t="s">
        <v>1604</v>
      </c>
      <c r="H604" s="27" t="s">
        <v>1605</v>
      </c>
      <c r="I604" s="28" t="s">
        <v>443</v>
      </c>
      <c r="J604" s="28" t="s">
        <v>76</v>
      </c>
      <c r="K604" s="28" t="n">
        <v>117.22</v>
      </c>
      <c r="L604" s="28"/>
      <c r="M604" s="28" t="n">
        <v>1986</v>
      </c>
      <c r="N604" s="29" t="s">
        <v>67</v>
      </c>
      <c r="O604" s="29" t="s">
        <v>415</v>
      </c>
      <c r="P604" s="30" t="n">
        <v>0.00812487975091896</v>
      </c>
      <c r="Q604" s="31" t="n">
        <v>183750</v>
      </c>
      <c r="R604" s="31" t="n">
        <v>189819.886562515</v>
      </c>
      <c r="S604" s="29" t="s">
        <v>69</v>
      </c>
      <c r="T604" s="29"/>
      <c r="U604" s="29"/>
      <c r="V604" s="48" t="n">
        <f aca="false">IF(S604="m3_año",R604,IF(OR(O604="CG1",O604="CG3",O604="HG2"),T604,R604))</f>
        <v>189819.886562515</v>
      </c>
      <c r="W604" s="28" t="n">
        <v>365</v>
      </c>
      <c r="X604" s="32"/>
      <c r="Y604" s="28"/>
      <c r="Z604" s="28" t="n">
        <v>8760</v>
      </c>
      <c r="AA604" s="32" t="s">
        <v>447</v>
      </c>
      <c r="AB604" s="32" t="s">
        <v>447</v>
      </c>
      <c r="AC604" s="33" t="s">
        <v>72</v>
      </c>
      <c r="AD604" s="33" t="n">
        <f aca="false">VLOOKUP($O604,Parámetros!$B$4:$H$25,3,0)</f>
        <v>196.356974196937</v>
      </c>
      <c r="AE604" s="33" t="n">
        <f aca="false">VLOOKUP($O604,Parámetros!$B$4:$H$25,4,0)</f>
        <v>1220.72799074218</v>
      </c>
      <c r="AF604" s="33" t="n">
        <f aca="false">VLOOKUP($O604,Parámetros!$B$4:$H$25,5,0)</f>
        <v>0.1</v>
      </c>
      <c r="AG604" s="33" t="n">
        <f aca="false">VLOOKUP($O604,Parámetros!$B$4:$H$25,6,0)</f>
        <v>640</v>
      </c>
      <c r="AH604" s="33" t="n">
        <f aca="false">VLOOKUP($O604,Parámetros!$B$4:$H$25,7,0)</f>
        <v>1920000</v>
      </c>
      <c r="AI604" s="2" t="n">
        <v>95073.8272033899</v>
      </c>
      <c r="AJ604" s="2" t="n">
        <v>2.57418E-006</v>
      </c>
      <c r="AK604" s="34" t="n">
        <f aca="false">AD604*V604/1000000000</f>
        <v>0.0372724585678213</v>
      </c>
      <c r="AL604" s="34" t="n">
        <f aca="false">AE604*V604/1000000000</f>
        <v>0.231718448726367</v>
      </c>
      <c r="AM604" s="34" t="n">
        <f aca="false">AF604*V604/1000000000</f>
        <v>1.89819886562515E-005</v>
      </c>
      <c r="AN604" s="34" t="n">
        <f aca="false">AG604*V604/1000000000</f>
        <v>0.12148472740001</v>
      </c>
      <c r="AO604" s="34" t="n">
        <f aca="false">AH604*V604/1000000000</f>
        <v>364.454182200029</v>
      </c>
      <c r="AP604" s="35" t="n">
        <f aca="false">AJ604*AI604*EXP(P604*4)</f>
        <v>0.25282164358423</v>
      </c>
      <c r="AQ604" s="36" t="n">
        <f aca="false">AK604/W604</f>
        <v>0.000102116324843346</v>
      </c>
      <c r="AR604" s="37" t="n">
        <f aca="false">AL604/W604</f>
        <v>0.000634845065003746</v>
      </c>
      <c r="AS604" s="37" t="n">
        <f aca="false">AM604/W604</f>
        <v>5.20054483732918E-008</v>
      </c>
      <c r="AT604" s="37" t="n">
        <f aca="false">AN604/W604</f>
        <v>0.000332834869589067</v>
      </c>
      <c r="AU604" s="37" t="n">
        <f aca="false">AO604/W604</f>
        <v>0.998504608767202</v>
      </c>
      <c r="AV604" s="49" t="n">
        <f aca="false">AP604/W604</f>
        <v>0.000692662037217068</v>
      </c>
      <c r="AW604" s="39" t="n">
        <f aca="false">AK604*1000000</f>
        <v>37272.4585678213</v>
      </c>
      <c r="AX604" s="40" t="n">
        <f aca="false">AL604*1000000</f>
        <v>231718.448726367</v>
      </c>
      <c r="AY604" s="40" t="n">
        <f aca="false">AM604*1000000</f>
        <v>18.9819886562515</v>
      </c>
      <c r="AZ604" s="40" t="n">
        <f aca="false">AN604*1000000</f>
        <v>121484.72740001</v>
      </c>
      <c r="BA604" s="40" t="n">
        <f aca="false">AO604*1000000</f>
        <v>364454182.200029</v>
      </c>
      <c r="BB604" s="41" t="n">
        <f aca="false">AP604*1000000</f>
        <v>252821.64358423</v>
      </c>
      <c r="BC604" s="39" t="n">
        <f aca="false">AQ604*1000000</f>
        <v>102.116324843346</v>
      </c>
      <c r="BD604" s="40" t="n">
        <f aca="false">AR604*1000000</f>
        <v>634.845065003747</v>
      </c>
      <c r="BE604" s="40" t="n">
        <f aca="false">AS604*1000000</f>
        <v>0.0520054483732918</v>
      </c>
      <c r="BF604" s="40" t="n">
        <f aca="false">AT604*1000000</f>
        <v>332.834869589067</v>
      </c>
      <c r="BG604" s="40" t="n">
        <f aca="false">AU604*1000000</f>
        <v>998504.608767202</v>
      </c>
      <c r="BH604" s="41" t="n">
        <f aca="false">AV604*1000000</f>
        <v>692.662037217069</v>
      </c>
      <c r="BI604" s="0" t="n">
        <v>0.1</v>
      </c>
      <c r="BJ604" s="0" t="n">
        <f aca="false">R604*BI604</f>
        <v>18981.9886562515</v>
      </c>
      <c r="BK604" s="0" t="n">
        <v>0.1</v>
      </c>
      <c r="BL604" s="0" t="n">
        <f aca="false">AI604*BK604</f>
        <v>9507.38272033899</v>
      </c>
      <c r="BM604" s="45" t="n">
        <v>187.562005220738</v>
      </c>
      <c r="BN604" s="45" t="n">
        <v>1012.03746873145</v>
      </c>
      <c r="BO604" s="45" t="n">
        <v>0</v>
      </c>
      <c r="BP604" s="45" t="n">
        <v>256</v>
      </c>
      <c r="BQ604" s="45" t="n">
        <v>384000</v>
      </c>
      <c r="BR604" s="0" t="n">
        <f aca="false">AJ604*0.1</f>
        <v>2.57418E-007</v>
      </c>
      <c r="BS604" s="0" t="n">
        <f aca="false">((((BJ604/R604)^2)+((BM604/AD604)^2))^(1/2))*AK604</f>
        <v>0.0357975679026416</v>
      </c>
      <c r="BT604" s="0" t="n">
        <f aca="false">((((BJ604/R604)^2)+((BN604/AE604)^2))^(1/2))*AL604</f>
        <v>0.193497294529321</v>
      </c>
      <c r="BU604" s="0" t="n">
        <f aca="false">((((BJ604/R604)^2)+((BO604/AF604)^2))^(1/2))*AM604</f>
        <v>1.89819886562515E-006</v>
      </c>
      <c r="BV604" s="0" t="n">
        <f aca="false">((((BJ604/R604)^2)+((BP604/AG604)^2))^(1/2))*AN604</f>
        <v>0.0500894362969608</v>
      </c>
      <c r="BW604" s="0" t="n">
        <f aca="false">((((BJ604/R604)^2)+((BQ604/AH604)^2))^(1/2))*AO604</f>
        <v>81.4944326083358</v>
      </c>
      <c r="BX604" s="46" t="n">
        <f aca="false">((((BL604/AI604)^2)+((BR604/AJ604)^2))^(1/2))*AP604</f>
        <v>0.0357543797218275</v>
      </c>
    </row>
    <row r="605" customFormat="false" ht="30" hidden="false" customHeight="true" outlineLevel="0" collapsed="false">
      <c r="A605" s="24" t="n">
        <v>4.6009125752144</v>
      </c>
      <c r="B605" s="24" t="n">
        <v>-74.1802866326205</v>
      </c>
      <c r="C605" s="47" t="n">
        <v>20</v>
      </c>
      <c r="D605" s="47" t="n">
        <v>24</v>
      </c>
      <c r="E605" s="47" t="n">
        <v>1803</v>
      </c>
      <c r="F605" s="27" t="s">
        <v>1603</v>
      </c>
      <c r="G605" s="28" t="s">
        <v>1604</v>
      </c>
      <c r="H605" s="27" t="s">
        <v>1605</v>
      </c>
      <c r="I605" s="28" t="s">
        <v>443</v>
      </c>
      <c r="J605" s="28" t="s">
        <v>76</v>
      </c>
      <c r="K605" s="28" t="n">
        <v>117.22</v>
      </c>
      <c r="L605" s="28"/>
      <c r="M605" s="28" t="n">
        <v>1993</v>
      </c>
      <c r="N605" s="29" t="s">
        <v>67</v>
      </c>
      <c r="O605" s="29" t="s">
        <v>415</v>
      </c>
      <c r="P605" s="30" t="n">
        <v>0.00812487975091896</v>
      </c>
      <c r="Q605" s="31" t="n">
        <v>61250</v>
      </c>
      <c r="R605" s="31" t="n">
        <v>63273.2955208384</v>
      </c>
      <c r="S605" s="29" t="s">
        <v>69</v>
      </c>
      <c r="T605" s="29"/>
      <c r="U605" s="29"/>
      <c r="V605" s="48" t="n">
        <f aca="false">IF(S605="m3_año",R605,IF(OR(O605="CG1",O605="CG3",O605="HG2"),T605,R605))</f>
        <v>63273.2955208384</v>
      </c>
      <c r="W605" s="28" t="n">
        <v>365</v>
      </c>
      <c r="X605" s="32"/>
      <c r="Y605" s="28"/>
      <c r="Z605" s="28" t="n">
        <v>8760</v>
      </c>
      <c r="AA605" s="32" t="s">
        <v>447</v>
      </c>
      <c r="AB605" s="32" t="s">
        <v>447</v>
      </c>
      <c r="AC605" s="33" t="s">
        <v>72</v>
      </c>
      <c r="AD605" s="33" t="n">
        <f aca="false">VLOOKUP($O605,Parámetros!$B$4:$H$25,3,0)</f>
        <v>196.356974196937</v>
      </c>
      <c r="AE605" s="33" t="n">
        <f aca="false">VLOOKUP($O605,Parámetros!$B$4:$H$25,4,0)</f>
        <v>1220.72799074218</v>
      </c>
      <c r="AF605" s="33" t="n">
        <f aca="false">VLOOKUP($O605,Parámetros!$B$4:$H$25,5,0)</f>
        <v>0.1</v>
      </c>
      <c r="AG605" s="33" t="n">
        <f aca="false">VLOOKUP($O605,Parámetros!$B$4:$H$25,6,0)</f>
        <v>640</v>
      </c>
      <c r="AH605" s="33" t="n">
        <f aca="false">VLOOKUP($O605,Parámetros!$B$4:$H$25,7,0)</f>
        <v>1920000</v>
      </c>
      <c r="AI605" s="2" t="n">
        <v>95073.8272033899</v>
      </c>
      <c r="AJ605" s="2" t="n">
        <v>2.57418E-006</v>
      </c>
      <c r="AK605" s="34" t="n">
        <f aca="false">AD605*V605/1000000000</f>
        <v>0.0124241528559404</v>
      </c>
      <c r="AL605" s="34" t="n">
        <f aca="false">AE605*V605/1000000000</f>
        <v>0.0772394829087892</v>
      </c>
      <c r="AM605" s="34" t="n">
        <f aca="false">AF605*V605/1000000000</f>
        <v>6.32732955208384E-006</v>
      </c>
      <c r="AN605" s="34" t="n">
        <f aca="false">AG605*V605/1000000000</f>
        <v>0.0404949091333366</v>
      </c>
      <c r="AO605" s="34" t="n">
        <f aca="false">AH605*V605/1000000000</f>
        <v>121.48472740001</v>
      </c>
      <c r="AP605" s="35" t="n">
        <f aca="false">AJ605*AI605*EXP(P605*4)</f>
        <v>0.25282164358423</v>
      </c>
      <c r="AQ605" s="36" t="n">
        <f aca="false">AK605/W605</f>
        <v>3.4038774947782E-005</v>
      </c>
      <c r="AR605" s="37" t="n">
        <f aca="false">AL605/W605</f>
        <v>0.000211615021667916</v>
      </c>
      <c r="AS605" s="37" t="n">
        <f aca="false">AM605/W605</f>
        <v>1.73351494577639E-008</v>
      </c>
      <c r="AT605" s="37" t="n">
        <f aca="false">AN605/W605</f>
        <v>0.000110944956529689</v>
      </c>
      <c r="AU605" s="37" t="n">
        <f aca="false">AO605/W605</f>
        <v>0.332834869589068</v>
      </c>
      <c r="AV605" s="49" t="n">
        <f aca="false">AP605/W605</f>
        <v>0.000692662037217068</v>
      </c>
      <c r="AW605" s="39" t="n">
        <f aca="false">AK605*1000000</f>
        <v>12424.1528559404</v>
      </c>
      <c r="AX605" s="40" t="n">
        <f aca="false">AL605*1000000</f>
        <v>77239.4829087893</v>
      </c>
      <c r="AY605" s="40" t="n">
        <f aca="false">AM605*1000000</f>
        <v>6.32732955208384</v>
      </c>
      <c r="AZ605" s="40" t="n">
        <f aca="false">AN605*1000000</f>
        <v>40494.9091333366</v>
      </c>
      <c r="BA605" s="40" t="n">
        <f aca="false">AO605*1000000</f>
        <v>121484727.40001</v>
      </c>
      <c r="BB605" s="41" t="n">
        <f aca="false">AP605*1000000</f>
        <v>252821.64358423</v>
      </c>
      <c r="BC605" s="39" t="n">
        <f aca="false">AQ605*1000000</f>
        <v>34.038774947782</v>
      </c>
      <c r="BD605" s="40" t="n">
        <f aca="false">AR605*1000000</f>
        <v>211.615021667916</v>
      </c>
      <c r="BE605" s="40" t="n">
        <f aca="false">AS605*1000000</f>
        <v>0.0173351494577639</v>
      </c>
      <c r="BF605" s="40" t="n">
        <f aca="false">AT605*1000000</f>
        <v>110.944956529689</v>
      </c>
      <c r="BG605" s="40" t="n">
        <f aca="false">AU605*1000000</f>
        <v>332834.869589068</v>
      </c>
      <c r="BH605" s="41" t="n">
        <f aca="false">AV605*1000000</f>
        <v>692.662037217069</v>
      </c>
      <c r="BI605" s="0" t="n">
        <v>0.1</v>
      </c>
      <c r="BJ605" s="0" t="n">
        <f aca="false">R605*BI605</f>
        <v>6327.32955208384</v>
      </c>
      <c r="BK605" s="0" t="n">
        <v>0.1</v>
      </c>
      <c r="BL605" s="0" t="n">
        <f aca="false">AI605*BK605</f>
        <v>9507.38272033899</v>
      </c>
      <c r="BM605" s="45" t="n">
        <v>187.562005220738</v>
      </c>
      <c r="BN605" s="45" t="n">
        <v>1012.03746873145</v>
      </c>
      <c r="BO605" s="45" t="n">
        <v>0</v>
      </c>
      <c r="BP605" s="45" t="n">
        <v>256</v>
      </c>
      <c r="BQ605" s="45" t="n">
        <v>384000</v>
      </c>
      <c r="BR605" s="0" t="n">
        <f aca="false">AJ605*0.1</f>
        <v>2.57418E-007</v>
      </c>
      <c r="BS605" s="0" t="n">
        <f aca="false">((((BJ605/R605)^2)+((BM605/AD605)^2))^(1/2))*AK605</f>
        <v>0.0119325226342139</v>
      </c>
      <c r="BT605" s="0" t="n">
        <f aca="false">((((BJ605/R605)^2)+((BN605/AE605)^2))^(1/2))*AL605</f>
        <v>0.0644990981764405</v>
      </c>
      <c r="BU605" s="0" t="n">
        <f aca="false">((((BJ605/R605)^2)+((BO605/AF605)^2))^(1/2))*AM605</f>
        <v>6.32732955208384E-007</v>
      </c>
      <c r="BV605" s="0" t="n">
        <f aca="false">((((BJ605/R605)^2)+((BP605/AG605)^2))^(1/2))*AN605</f>
        <v>0.0166964787656536</v>
      </c>
      <c r="BW605" s="0" t="n">
        <f aca="false">((((BJ605/R605)^2)+((BQ605/AH605)^2))^(1/2))*AO605</f>
        <v>27.1648108694453</v>
      </c>
      <c r="BX605" s="46" t="n">
        <f aca="false">((((BL605/AI605)^2)+((BR605/AJ605)^2))^(1/2))*AP605</f>
        <v>0.0357543797218275</v>
      </c>
    </row>
    <row r="606" customFormat="false" ht="30" hidden="false" customHeight="true" outlineLevel="0" collapsed="false">
      <c r="A606" s="24" t="n">
        <v>4.6009125752144</v>
      </c>
      <c r="B606" s="24" t="n">
        <v>-74.1802866326205</v>
      </c>
      <c r="C606" s="47" t="n">
        <v>20</v>
      </c>
      <c r="D606" s="47" t="n">
        <v>24</v>
      </c>
      <c r="E606" s="47" t="n">
        <v>1803</v>
      </c>
      <c r="F606" s="27" t="s">
        <v>1603</v>
      </c>
      <c r="G606" s="28" t="s">
        <v>1604</v>
      </c>
      <c r="H606" s="27" t="s">
        <v>1605</v>
      </c>
      <c r="I606" s="28" t="s">
        <v>443</v>
      </c>
      <c r="J606" s="28" t="s">
        <v>76</v>
      </c>
      <c r="K606" s="28" t="n">
        <v>117.22</v>
      </c>
      <c r="L606" s="28"/>
      <c r="M606" s="28" t="n">
        <v>1960</v>
      </c>
      <c r="N606" s="29" t="s">
        <v>67</v>
      </c>
      <c r="O606" s="29" t="s">
        <v>415</v>
      </c>
      <c r="P606" s="30" t="n">
        <v>0.00812487975091896</v>
      </c>
      <c r="Q606" s="31" t="n">
        <v>61250</v>
      </c>
      <c r="R606" s="31" t="n">
        <v>63273.2955208384</v>
      </c>
      <c r="S606" s="29" t="s">
        <v>69</v>
      </c>
      <c r="T606" s="29"/>
      <c r="U606" s="29"/>
      <c r="V606" s="48" t="n">
        <f aca="false">IF(S606="m3_año",R606,IF(OR(O606="CG1",O606="CG3",O606="HG2"),T606,R606))</f>
        <v>63273.2955208384</v>
      </c>
      <c r="W606" s="28" t="n">
        <v>365</v>
      </c>
      <c r="X606" s="32"/>
      <c r="Y606" s="28"/>
      <c r="Z606" s="28" t="n">
        <v>8760</v>
      </c>
      <c r="AA606" s="32" t="s">
        <v>447</v>
      </c>
      <c r="AB606" s="32" t="s">
        <v>447</v>
      </c>
      <c r="AC606" s="33" t="s">
        <v>72</v>
      </c>
      <c r="AD606" s="33" t="n">
        <f aca="false">VLOOKUP($O606,Parámetros!$B$4:$H$25,3,0)</f>
        <v>196.356974196937</v>
      </c>
      <c r="AE606" s="33" t="n">
        <f aca="false">VLOOKUP($O606,Parámetros!$B$4:$H$25,4,0)</f>
        <v>1220.72799074218</v>
      </c>
      <c r="AF606" s="33" t="n">
        <f aca="false">VLOOKUP($O606,Parámetros!$B$4:$H$25,5,0)</f>
        <v>0.1</v>
      </c>
      <c r="AG606" s="33" t="n">
        <f aca="false">VLOOKUP($O606,Parámetros!$B$4:$H$25,6,0)</f>
        <v>640</v>
      </c>
      <c r="AH606" s="33" t="n">
        <f aca="false">VLOOKUP($O606,Parámetros!$B$4:$H$25,7,0)</f>
        <v>1920000</v>
      </c>
      <c r="AI606" s="2" t="n">
        <v>95073.8272033899</v>
      </c>
      <c r="AJ606" s="2" t="n">
        <v>2.57418E-006</v>
      </c>
      <c r="AK606" s="34" t="n">
        <f aca="false">AD606*V606/1000000000</f>
        <v>0.0124241528559404</v>
      </c>
      <c r="AL606" s="34" t="n">
        <f aca="false">AE606*V606/1000000000</f>
        <v>0.0772394829087892</v>
      </c>
      <c r="AM606" s="34" t="n">
        <f aca="false">AF606*V606/1000000000</f>
        <v>6.32732955208384E-006</v>
      </c>
      <c r="AN606" s="34" t="n">
        <f aca="false">AG606*V606/1000000000</f>
        <v>0.0404949091333366</v>
      </c>
      <c r="AO606" s="34" t="n">
        <f aca="false">AH606*V606/1000000000</f>
        <v>121.48472740001</v>
      </c>
      <c r="AP606" s="35" t="n">
        <f aca="false">AJ606*AI606*EXP(P606*4)</f>
        <v>0.25282164358423</v>
      </c>
      <c r="AQ606" s="36" t="n">
        <f aca="false">AK606/W606</f>
        <v>3.4038774947782E-005</v>
      </c>
      <c r="AR606" s="37" t="n">
        <f aca="false">AL606/W606</f>
        <v>0.000211615021667916</v>
      </c>
      <c r="AS606" s="37" t="n">
        <f aca="false">AM606/W606</f>
        <v>1.73351494577639E-008</v>
      </c>
      <c r="AT606" s="37" t="n">
        <f aca="false">AN606/W606</f>
        <v>0.000110944956529689</v>
      </c>
      <c r="AU606" s="37" t="n">
        <f aca="false">AO606/W606</f>
        <v>0.332834869589068</v>
      </c>
      <c r="AV606" s="49" t="n">
        <f aca="false">AP606/W606</f>
        <v>0.000692662037217068</v>
      </c>
      <c r="AW606" s="39" t="n">
        <f aca="false">AK606*1000000</f>
        <v>12424.1528559404</v>
      </c>
      <c r="AX606" s="40" t="n">
        <f aca="false">AL606*1000000</f>
        <v>77239.4829087893</v>
      </c>
      <c r="AY606" s="40" t="n">
        <f aca="false">AM606*1000000</f>
        <v>6.32732955208384</v>
      </c>
      <c r="AZ606" s="40" t="n">
        <f aca="false">AN606*1000000</f>
        <v>40494.9091333366</v>
      </c>
      <c r="BA606" s="40" t="n">
        <f aca="false">AO606*1000000</f>
        <v>121484727.40001</v>
      </c>
      <c r="BB606" s="41" t="n">
        <f aca="false">AP606*1000000</f>
        <v>252821.64358423</v>
      </c>
      <c r="BC606" s="39" t="n">
        <f aca="false">AQ606*1000000</f>
        <v>34.038774947782</v>
      </c>
      <c r="BD606" s="40" t="n">
        <f aca="false">AR606*1000000</f>
        <v>211.615021667916</v>
      </c>
      <c r="BE606" s="40" t="n">
        <f aca="false">AS606*1000000</f>
        <v>0.0173351494577639</v>
      </c>
      <c r="BF606" s="40" t="n">
        <f aca="false">AT606*1000000</f>
        <v>110.944956529689</v>
      </c>
      <c r="BG606" s="40" t="n">
        <f aca="false">AU606*1000000</f>
        <v>332834.869589068</v>
      </c>
      <c r="BH606" s="41" t="n">
        <f aca="false">AV606*1000000</f>
        <v>692.662037217069</v>
      </c>
      <c r="BI606" s="0" t="n">
        <v>0.1</v>
      </c>
      <c r="BJ606" s="0" t="n">
        <f aca="false">R606*BI606</f>
        <v>6327.32955208384</v>
      </c>
      <c r="BK606" s="0" t="n">
        <v>0.1</v>
      </c>
      <c r="BL606" s="0" t="n">
        <f aca="false">AI606*BK606</f>
        <v>9507.38272033899</v>
      </c>
      <c r="BM606" s="45" t="n">
        <v>187.562005220738</v>
      </c>
      <c r="BN606" s="45" t="n">
        <v>1012.03746873145</v>
      </c>
      <c r="BO606" s="45" t="n">
        <v>0</v>
      </c>
      <c r="BP606" s="45" t="n">
        <v>256</v>
      </c>
      <c r="BQ606" s="45" t="n">
        <v>384000</v>
      </c>
      <c r="BR606" s="0" t="n">
        <f aca="false">AJ606*0.1</f>
        <v>2.57418E-007</v>
      </c>
      <c r="BS606" s="0" t="n">
        <f aca="false">((((BJ606/R606)^2)+((BM606/AD606)^2))^(1/2))*AK606</f>
        <v>0.0119325226342139</v>
      </c>
      <c r="BT606" s="0" t="n">
        <f aca="false">((((BJ606/R606)^2)+((BN606/AE606)^2))^(1/2))*AL606</f>
        <v>0.0644990981764405</v>
      </c>
      <c r="BU606" s="0" t="n">
        <f aca="false">((((BJ606/R606)^2)+((BO606/AF606)^2))^(1/2))*AM606</f>
        <v>6.32732955208384E-007</v>
      </c>
      <c r="BV606" s="0" t="n">
        <f aca="false">((((BJ606/R606)^2)+((BP606/AG606)^2))^(1/2))*AN606</f>
        <v>0.0166964787656536</v>
      </c>
      <c r="BW606" s="0" t="n">
        <f aca="false">((((BJ606/R606)^2)+((BQ606/AH606)^2))^(1/2))*AO606</f>
        <v>27.1648108694453</v>
      </c>
      <c r="BX606" s="46" t="n">
        <f aca="false">((((BL606/AI606)^2)+((BR606/AJ606)^2))^(1/2))*AP606</f>
        <v>0.0357543797218275</v>
      </c>
    </row>
    <row r="607" customFormat="false" ht="30" hidden="false" customHeight="true" outlineLevel="0" collapsed="false">
      <c r="A607" s="24" t="n">
        <v>4.6009125752144</v>
      </c>
      <c r="B607" s="24" t="n">
        <v>-74.1802866326205</v>
      </c>
      <c r="C607" s="47" t="n">
        <v>20</v>
      </c>
      <c r="D607" s="47" t="n">
        <v>24</v>
      </c>
      <c r="E607" s="47" t="n">
        <v>1803</v>
      </c>
      <c r="F607" s="27" t="s">
        <v>1603</v>
      </c>
      <c r="G607" s="28" t="s">
        <v>1604</v>
      </c>
      <c r="H607" s="27" t="s">
        <v>1605</v>
      </c>
      <c r="I607" s="28" t="s">
        <v>443</v>
      </c>
      <c r="J607" s="28" t="s">
        <v>76</v>
      </c>
      <c r="K607" s="28" t="n">
        <v>117.22</v>
      </c>
      <c r="L607" s="28"/>
      <c r="M607" s="28" t="n">
        <v>1993</v>
      </c>
      <c r="N607" s="29" t="s">
        <v>67</v>
      </c>
      <c r="O607" s="29" t="s">
        <v>415</v>
      </c>
      <c r="P607" s="30" t="n">
        <v>0.00812487975091896</v>
      </c>
      <c r="Q607" s="31" t="n">
        <v>61250</v>
      </c>
      <c r="R607" s="31" t="n">
        <v>63273.2955208384</v>
      </c>
      <c r="S607" s="29" t="s">
        <v>69</v>
      </c>
      <c r="T607" s="29"/>
      <c r="U607" s="29"/>
      <c r="V607" s="48" t="n">
        <f aca="false">IF(S607="m3_año",R607,IF(OR(O607="CG1",O607="CG3",O607="HG2"),T607,R607))</f>
        <v>63273.2955208384</v>
      </c>
      <c r="W607" s="28" t="n">
        <v>365</v>
      </c>
      <c r="X607" s="32"/>
      <c r="Y607" s="28"/>
      <c r="Z607" s="28" t="n">
        <v>8760</v>
      </c>
      <c r="AA607" s="32" t="s">
        <v>447</v>
      </c>
      <c r="AB607" s="32" t="s">
        <v>447</v>
      </c>
      <c r="AC607" s="33" t="s">
        <v>72</v>
      </c>
      <c r="AD607" s="33" t="n">
        <f aca="false">VLOOKUP($O607,Parámetros!$B$4:$H$25,3,0)</f>
        <v>196.356974196937</v>
      </c>
      <c r="AE607" s="33" t="n">
        <f aca="false">VLOOKUP($O607,Parámetros!$B$4:$H$25,4,0)</f>
        <v>1220.72799074218</v>
      </c>
      <c r="AF607" s="33" t="n">
        <f aca="false">VLOOKUP($O607,Parámetros!$B$4:$H$25,5,0)</f>
        <v>0.1</v>
      </c>
      <c r="AG607" s="33" t="n">
        <f aca="false">VLOOKUP($O607,Parámetros!$B$4:$H$25,6,0)</f>
        <v>640</v>
      </c>
      <c r="AH607" s="33" t="n">
        <f aca="false">VLOOKUP($O607,Parámetros!$B$4:$H$25,7,0)</f>
        <v>1920000</v>
      </c>
      <c r="AI607" s="2" t="n">
        <v>95073.8272033899</v>
      </c>
      <c r="AJ607" s="2" t="n">
        <v>2.57418E-006</v>
      </c>
      <c r="AK607" s="34" t="n">
        <f aca="false">AD607*V607/1000000000</f>
        <v>0.0124241528559404</v>
      </c>
      <c r="AL607" s="34" t="n">
        <f aca="false">AE607*V607/1000000000</f>
        <v>0.0772394829087892</v>
      </c>
      <c r="AM607" s="34" t="n">
        <f aca="false">AF607*V607/1000000000</f>
        <v>6.32732955208384E-006</v>
      </c>
      <c r="AN607" s="34" t="n">
        <f aca="false">AG607*V607/1000000000</f>
        <v>0.0404949091333366</v>
      </c>
      <c r="AO607" s="34" t="n">
        <f aca="false">AH607*V607/1000000000</f>
        <v>121.48472740001</v>
      </c>
      <c r="AP607" s="35" t="n">
        <f aca="false">AJ607*AI607*EXP(P607*4)</f>
        <v>0.25282164358423</v>
      </c>
      <c r="AQ607" s="36" t="n">
        <f aca="false">AK607/W607</f>
        <v>3.4038774947782E-005</v>
      </c>
      <c r="AR607" s="37" t="n">
        <f aca="false">AL607/W607</f>
        <v>0.000211615021667916</v>
      </c>
      <c r="AS607" s="37" t="n">
        <f aca="false">AM607/W607</f>
        <v>1.73351494577639E-008</v>
      </c>
      <c r="AT607" s="37" t="n">
        <f aca="false">AN607/W607</f>
        <v>0.000110944956529689</v>
      </c>
      <c r="AU607" s="37" t="n">
        <f aca="false">AO607/W607</f>
        <v>0.332834869589068</v>
      </c>
      <c r="AV607" s="49" t="n">
        <f aca="false">AP607/W607</f>
        <v>0.000692662037217068</v>
      </c>
      <c r="AW607" s="39" t="n">
        <f aca="false">AK607*1000000</f>
        <v>12424.1528559404</v>
      </c>
      <c r="AX607" s="40" t="n">
        <f aca="false">AL607*1000000</f>
        <v>77239.4829087893</v>
      </c>
      <c r="AY607" s="40" t="n">
        <f aca="false">AM607*1000000</f>
        <v>6.32732955208384</v>
      </c>
      <c r="AZ607" s="40" t="n">
        <f aca="false">AN607*1000000</f>
        <v>40494.9091333366</v>
      </c>
      <c r="BA607" s="40" t="n">
        <f aca="false">AO607*1000000</f>
        <v>121484727.40001</v>
      </c>
      <c r="BB607" s="41" t="n">
        <f aca="false">AP607*1000000</f>
        <v>252821.64358423</v>
      </c>
      <c r="BC607" s="39" t="n">
        <f aca="false">AQ607*1000000</f>
        <v>34.038774947782</v>
      </c>
      <c r="BD607" s="40" t="n">
        <f aca="false">AR607*1000000</f>
        <v>211.615021667916</v>
      </c>
      <c r="BE607" s="40" t="n">
        <f aca="false">AS607*1000000</f>
        <v>0.0173351494577639</v>
      </c>
      <c r="BF607" s="40" t="n">
        <f aca="false">AT607*1000000</f>
        <v>110.944956529689</v>
      </c>
      <c r="BG607" s="40" t="n">
        <f aca="false">AU607*1000000</f>
        <v>332834.869589068</v>
      </c>
      <c r="BH607" s="41" t="n">
        <f aca="false">AV607*1000000</f>
        <v>692.662037217069</v>
      </c>
      <c r="BI607" s="0" t="n">
        <v>0.1</v>
      </c>
      <c r="BJ607" s="0" t="n">
        <f aca="false">R607*BI607</f>
        <v>6327.32955208384</v>
      </c>
      <c r="BK607" s="0" t="n">
        <v>0.1</v>
      </c>
      <c r="BL607" s="0" t="n">
        <f aca="false">AI607*BK607</f>
        <v>9507.38272033899</v>
      </c>
      <c r="BM607" s="45" t="n">
        <v>187.562005220738</v>
      </c>
      <c r="BN607" s="45" t="n">
        <v>1012.03746873145</v>
      </c>
      <c r="BO607" s="45" t="n">
        <v>0</v>
      </c>
      <c r="BP607" s="45" t="n">
        <v>256</v>
      </c>
      <c r="BQ607" s="45" t="n">
        <v>384000</v>
      </c>
      <c r="BR607" s="0" t="n">
        <f aca="false">AJ607*0.1</f>
        <v>2.57418E-007</v>
      </c>
      <c r="BS607" s="0" t="n">
        <f aca="false">((((BJ607/R607)^2)+((BM607/AD607)^2))^(1/2))*AK607</f>
        <v>0.0119325226342139</v>
      </c>
      <c r="BT607" s="0" t="n">
        <f aca="false">((((BJ607/R607)^2)+((BN607/AE607)^2))^(1/2))*AL607</f>
        <v>0.0644990981764405</v>
      </c>
      <c r="BU607" s="0" t="n">
        <f aca="false">((((BJ607/R607)^2)+((BO607/AF607)^2))^(1/2))*AM607</f>
        <v>6.32732955208384E-007</v>
      </c>
      <c r="BV607" s="0" t="n">
        <f aca="false">((((BJ607/R607)^2)+((BP607/AG607)^2))^(1/2))*AN607</f>
        <v>0.0166964787656536</v>
      </c>
      <c r="BW607" s="0" t="n">
        <f aca="false">((((BJ607/R607)^2)+((BQ607/AH607)^2))^(1/2))*AO607</f>
        <v>27.1648108694453</v>
      </c>
      <c r="BX607" s="46" t="n">
        <f aca="false">((((BL607/AI607)^2)+((BR607/AJ607)^2))^(1/2))*AP607</f>
        <v>0.0357543797218275</v>
      </c>
    </row>
    <row r="608" customFormat="false" ht="30" hidden="false" customHeight="true" outlineLevel="0" collapsed="false">
      <c r="A608" s="24" t="n">
        <v>4.60170854523409</v>
      </c>
      <c r="B608" s="24" t="n">
        <v>-74.1801714732434</v>
      </c>
      <c r="C608" s="47" t="n">
        <v>20</v>
      </c>
      <c r="D608" s="47" t="n">
        <v>24</v>
      </c>
      <c r="E608" s="47" t="n">
        <v>1803</v>
      </c>
      <c r="F608" s="27" t="s">
        <v>1608</v>
      </c>
      <c r="G608" s="28" t="s">
        <v>1609</v>
      </c>
      <c r="H608" s="27" t="s">
        <v>1610</v>
      </c>
      <c r="I608" s="28" t="s">
        <v>443</v>
      </c>
      <c r="J608" s="28" t="s">
        <v>65</v>
      </c>
      <c r="K608" s="28" t="n">
        <v>10</v>
      </c>
      <c r="L608" s="28"/>
      <c r="M608" s="28" t="n">
        <v>2001</v>
      </c>
      <c r="N608" s="29" t="s">
        <v>67</v>
      </c>
      <c r="O608" s="29" t="s">
        <v>68</v>
      </c>
      <c r="P608" s="30" t="n">
        <v>-0.0449824446976217</v>
      </c>
      <c r="Q608" s="31" t="n">
        <v>5248.75</v>
      </c>
      <c r="R608" s="31" t="n">
        <v>4384.43239148087</v>
      </c>
      <c r="S608" s="29" t="s">
        <v>69</v>
      </c>
      <c r="T608" s="29"/>
      <c r="U608" s="29"/>
      <c r="V608" s="48" t="n">
        <f aca="false">IF(S608="m3_año",R608,IF(OR(O608="CG1",O608="CG3",O608="HG2"),T608,R608))</f>
        <v>4384.43239148087</v>
      </c>
      <c r="W608" s="28" t="n">
        <v>365</v>
      </c>
      <c r="X608" s="32"/>
      <c r="Y608" s="28"/>
      <c r="Z608" s="28" t="n">
        <v>8760</v>
      </c>
      <c r="AA608" s="32" t="s">
        <v>1611</v>
      </c>
      <c r="AB608" s="32" t="s">
        <v>311</v>
      </c>
      <c r="AC608" s="33" t="s">
        <v>72</v>
      </c>
      <c r="AD608" s="33" t="n">
        <f aca="false">VLOOKUP($O608,Parámetros!$B$4:$H$25,3,0)</f>
        <v>46.3856216091623</v>
      </c>
      <c r="AE608" s="33" t="n">
        <f aca="false">VLOOKUP($O608,Parámetros!$B$4:$H$25,4,0)</f>
        <v>1074.85364414012</v>
      </c>
      <c r="AF608" s="33" t="n">
        <f aca="false">VLOOKUP($O608,Parámetros!$B$4:$H$25,5,0)</f>
        <v>5.41099102083891</v>
      </c>
      <c r="AG608" s="33" t="n">
        <f aca="false">VLOOKUP($O608,Parámetros!$B$4:$H$25,6,0)</f>
        <v>1344</v>
      </c>
      <c r="AH608" s="33" t="n">
        <f aca="false">VLOOKUP($O608,Parámetros!$B$4:$H$25,7,0)</f>
        <v>1920000</v>
      </c>
      <c r="AI608" s="51" t="n">
        <v>5248.75</v>
      </c>
      <c r="AJ608" s="52" t="n">
        <v>8.8E-008</v>
      </c>
      <c r="AK608" s="34" t="n">
        <f aca="false">AD608*V608/1000000000</f>
        <v>0.000203374621882186</v>
      </c>
      <c r="AL608" s="34" t="n">
        <f aca="false">AE608*V608/1000000000</f>
        <v>0.00471262313346919</v>
      </c>
      <c r="AM608" s="34" t="n">
        <f aca="false">AF608*V608/1000000000</f>
        <v>2.37241243017783E-005</v>
      </c>
      <c r="AN608" s="34" t="n">
        <f aca="false">AG608*V608/1000000000</f>
        <v>0.00589267713415029</v>
      </c>
      <c r="AO608" s="34" t="n">
        <f aca="false">AH608*V608/1000000000</f>
        <v>8.41811019164327</v>
      </c>
      <c r="AP608" s="35" t="n">
        <f aca="false">AJ608*AI608*EXP(P608*4)</f>
        <v>0.000385830050450316</v>
      </c>
      <c r="AQ608" s="36" t="n">
        <f aca="false">AK608/W608</f>
        <v>5.57190744882702E-007</v>
      </c>
      <c r="AR608" s="37" t="n">
        <f aca="false">AL608/W608</f>
        <v>1.291129625608E-005</v>
      </c>
      <c r="AS608" s="37" t="n">
        <f aca="false">AM608/W608</f>
        <v>6.49976008267898E-008</v>
      </c>
      <c r="AT608" s="37" t="n">
        <f aca="false">AN608/W608</f>
        <v>1.61443209154802E-005</v>
      </c>
      <c r="AU608" s="37" t="n">
        <f aca="false">AO608/W608</f>
        <v>0.0230633155935432</v>
      </c>
      <c r="AV608" s="49" t="n">
        <f aca="false">AP608/W608</f>
        <v>1.05706863137073E-006</v>
      </c>
      <c r="AW608" s="39" t="n">
        <f aca="false">AK608*1000000</f>
        <v>203.374621882186</v>
      </c>
      <c r="AX608" s="40" t="n">
        <f aca="false">AL608*1000000</f>
        <v>4712.62313346919</v>
      </c>
      <c r="AY608" s="40" t="n">
        <f aca="false">AM608*1000000</f>
        <v>23.7241243017783</v>
      </c>
      <c r="AZ608" s="40" t="n">
        <f aca="false">AN608*1000000</f>
        <v>5892.67713415029</v>
      </c>
      <c r="BA608" s="40" t="n">
        <f aca="false">AO608*1000000</f>
        <v>8418110.19164327</v>
      </c>
      <c r="BB608" s="41" t="n">
        <f aca="false">AP608*1000000</f>
        <v>385.830050450316</v>
      </c>
      <c r="BC608" s="39" t="n">
        <f aca="false">AQ608*1000000</f>
        <v>0.557190744882702</v>
      </c>
      <c r="BD608" s="40" t="n">
        <f aca="false">AR608*1000000</f>
        <v>12.91129625608</v>
      </c>
      <c r="BE608" s="40" t="n">
        <f aca="false">AS608*1000000</f>
        <v>0.0649976008267898</v>
      </c>
      <c r="BF608" s="40" t="n">
        <f aca="false">AT608*1000000</f>
        <v>16.1443209154802</v>
      </c>
      <c r="BG608" s="40" t="n">
        <f aca="false">AU608*1000000</f>
        <v>23063.3155935432</v>
      </c>
      <c r="BH608" s="41" t="n">
        <f aca="false">AV608*1000000</f>
        <v>1.05706863137073</v>
      </c>
      <c r="BI608" s="0" t="n">
        <v>0.1</v>
      </c>
      <c r="BJ608" s="0" t="n">
        <f aca="false">R608*BI608</f>
        <v>438.443239148087</v>
      </c>
      <c r="BK608" s="0" t="n">
        <v>0.1</v>
      </c>
      <c r="BL608" s="0" t="n">
        <f aca="false">AI608*BK608</f>
        <v>524.875</v>
      </c>
      <c r="BM608" s="45" t="n">
        <v>17.6498016718255</v>
      </c>
      <c r="BN608" s="45" t="n">
        <v>910.91550745518</v>
      </c>
      <c r="BO608" s="45" t="n">
        <v>5.31099102083891</v>
      </c>
      <c r="BP608" s="45" t="n">
        <v>537.6</v>
      </c>
      <c r="BQ608" s="45" t="n">
        <v>384000</v>
      </c>
      <c r="BR608" s="0" t="n">
        <f aca="false">AJ608*0.1</f>
        <v>8.8E-009</v>
      </c>
      <c r="BS608" s="0" t="n">
        <f aca="false">((((BJ608/R608)^2)+((BM608/AD608)^2))^(1/2))*AK608</f>
        <v>8.00121982831956E-005</v>
      </c>
      <c r="BT608" s="0" t="n">
        <f aca="false">((((BJ608/R608)^2)+((BN608/AE608)^2))^(1/2))*AL608</f>
        <v>0.00402155513154785</v>
      </c>
      <c r="BU608" s="0" t="n">
        <f aca="false">((((BJ608/R608)^2)+((BO608/AF608)^2))^(1/2))*AM608</f>
        <v>2.34062231743909E-005</v>
      </c>
      <c r="BV608" s="0" t="n">
        <f aca="false">((((BJ608/R608)^2)+((BP608/AG608)^2))^(1/2))*AN608</f>
        <v>0.00242961302417636</v>
      </c>
      <c r="BW608" s="0" t="n">
        <f aca="false">((((BJ608/R608)^2)+((BQ608/AH608)^2))^(1/2))*AO608</f>
        <v>1.88234666305981</v>
      </c>
      <c r="BX608" s="46" t="n">
        <f aca="false">((((BL608/AI608)^2)+((BR608/AJ608)^2))^(1/2))*AP608</f>
        <v>5.45646090117933E-005</v>
      </c>
    </row>
    <row r="609" customFormat="false" ht="45" hidden="false" customHeight="true" outlineLevel="0" collapsed="false">
      <c r="A609" s="24" t="n">
        <v>4.60177666701235</v>
      </c>
      <c r="B609" s="24" t="n">
        <v>-74.1789785254715</v>
      </c>
      <c r="C609" s="47" t="n">
        <v>20</v>
      </c>
      <c r="D609" s="47" t="n">
        <v>24</v>
      </c>
      <c r="E609" s="47" t="n">
        <v>1803</v>
      </c>
      <c r="F609" s="27" t="s">
        <v>1612</v>
      </c>
      <c r="G609" s="28" t="s">
        <v>1613</v>
      </c>
      <c r="H609" s="27" t="s">
        <v>1614</v>
      </c>
      <c r="I609" s="28" t="s">
        <v>443</v>
      </c>
      <c r="J609" s="28" t="s">
        <v>65</v>
      </c>
      <c r="K609" s="28" t="n">
        <v>1.52</v>
      </c>
      <c r="L609" s="28"/>
      <c r="M609" s="28" t="n">
        <v>1985</v>
      </c>
      <c r="N609" s="29" t="s">
        <v>67</v>
      </c>
      <c r="O609" s="29" t="s">
        <v>68</v>
      </c>
      <c r="P609" s="30" t="n">
        <v>-0.0848513586021754</v>
      </c>
      <c r="Q609" s="31" t="n">
        <v>2398.5</v>
      </c>
      <c r="R609" s="31" t="n">
        <v>1708.19645210879</v>
      </c>
      <c r="S609" s="29" t="s">
        <v>69</v>
      </c>
      <c r="T609" s="29"/>
      <c r="U609" s="29"/>
      <c r="V609" s="48" t="n">
        <f aca="false">IF(S609="m3_año",R609,IF(OR(O609="CG1",O609="CG3",O609="HG2"),T609,R609))</f>
        <v>1708.19645210879</v>
      </c>
      <c r="W609" s="28" t="n">
        <v>365</v>
      </c>
      <c r="X609" s="32"/>
      <c r="Y609" s="28"/>
      <c r="Z609" s="28" t="n">
        <v>576</v>
      </c>
      <c r="AA609" s="32" t="s">
        <v>1615</v>
      </c>
      <c r="AB609" s="32" t="s">
        <v>311</v>
      </c>
      <c r="AC609" s="33" t="s">
        <v>72</v>
      </c>
      <c r="AD609" s="33" t="n">
        <f aca="false">VLOOKUP($O609,Parámetros!$B$4:$H$25,3,0)</f>
        <v>46.3856216091623</v>
      </c>
      <c r="AE609" s="33" t="n">
        <f aca="false">VLOOKUP($O609,Parámetros!$B$4:$H$25,4,0)</f>
        <v>1074.85364414012</v>
      </c>
      <c r="AF609" s="33" t="n">
        <f aca="false">VLOOKUP($O609,Parámetros!$B$4:$H$25,5,0)</f>
        <v>5.41099102083891</v>
      </c>
      <c r="AG609" s="33" t="n">
        <f aca="false">VLOOKUP($O609,Parámetros!$B$4:$H$25,6,0)</f>
        <v>1344</v>
      </c>
      <c r="AH609" s="33" t="n">
        <f aca="false">VLOOKUP($O609,Parámetros!$B$4:$H$25,7,0)</f>
        <v>1920000</v>
      </c>
      <c r="AI609" s="2" t="n">
        <v>30259</v>
      </c>
      <c r="AJ609" s="2" t="n">
        <v>7.6726E-006</v>
      </c>
      <c r="AK609" s="34" t="n">
        <f aca="false">AD609*V609/1000000000</f>
        <v>7.92357542616319E-005</v>
      </c>
      <c r="AL609" s="34" t="n">
        <f aca="false">AE609*V609/1000000000</f>
        <v>0.00183606118145636</v>
      </c>
      <c r="AM609" s="34" t="n">
        <f aca="false">AF609*V609/1000000000</f>
        <v>9.24303566418955E-006</v>
      </c>
      <c r="AN609" s="34" t="n">
        <f aca="false">AG609*V609/1000000000</f>
        <v>0.00229581603163421</v>
      </c>
      <c r="AO609" s="34" t="n">
        <f aca="false">AH609*V609/1000000000</f>
        <v>3.27973718804888</v>
      </c>
      <c r="AP609" s="35" t="n">
        <f aca="false">AJ609*AI609*EXP(P609*4)</f>
        <v>0.165346581926619</v>
      </c>
      <c r="AQ609" s="36" t="n">
        <f aca="false">AK609/W609</f>
        <v>2.17084258251046E-007</v>
      </c>
      <c r="AR609" s="37" t="n">
        <f aca="false">AL609/W609</f>
        <v>5.03030460672975E-006</v>
      </c>
      <c r="AS609" s="37" t="n">
        <f aca="false">AM609/W609</f>
        <v>2.53233853813412E-008</v>
      </c>
      <c r="AT609" s="37" t="n">
        <f aca="false">AN609/W609</f>
        <v>6.28990693598415E-006</v>
      </c>
      <c r="AU609" s="37" t="n">
        <f aca="false">AO609/W609</f>
        <v>0.00898558133712021</v>
      </c>
      <c r="AV609" s="49" t="n">
        <f aca="false">AP609/W609</f>
        <v>0.000453004334045531</v>
      </c>
      <c r="AW609" s="39" t="n">
        <f aca="false">AK609*1000000</f>
        <v>79.2357542616319</v>
      </c>
      <c r="AX609" s="40" t="n">
        <f aca="false">AL609*1000000</f>
        <v>1836.06118145636</v>
      </c>
      <c r="AY609" s="40" t="n">
        <f aca="false">AM609*1000000</f>
        <v>9.24303566418955</v>
      </c>
      <c r="AZ609" s="40" t="n">
        <f aca="false">AN609*1000000</f>
        <v>2295.81603163421</v>
      </c>
      <c r="BA609" s="40" t="n">
        <f aca="false">AO609*1000000</f>
        <v>3279737.18804888</v>
      </c>
      <c r="BB609" s="41" t="n">
        <f aca="false">AP609*1000000</f>
        <v>165346.581926619</v>
      </c>
      <c r="BC609" s="39" t="n">
        <f aca="false">AQ609*1000000</f>
        <v>0.217084258251046</v>
      </c>
      <c r="BD609" s="40" t="n">
        <f aca="false">AR609*1000000</f>
        <v>5.03030460672975</v>
      </c>
      <c r="BE609" s="40" t="n">
        <f aca="false">AS609*1000000</f>
        <v>0.0253233853813412</v>
      </c>
      <c r="BF609" s="40" t="n">
        <f aca="false">AT609*1000000</f>
        <v>6.28990693598415</v>
      </c>
      <c r="BG609" s="40" t="n">
        <f aca="false">AU609*1000000</f>
        <v>8985.58133712021</v>
      </c>
      <c r="BH609" s="41" t="n">
        <f aca="false">AV609*1000000</f>
        <v>453.004334045531</v>
      </c>
      <c r="BI609" s="0" t="n">
        <v>0.1</v>
      </c>
      <c r="BJ609" s="0" t="n">
        <f aca="false">R609*BI609</f>
        <v>170.819645210879</v>
      </c>
      <c r="BK609" s="0" t="n">
        <v>0.1</v>
      </c>
      <c r="BL609" s="0" t="n">
        <f aca="false">AI609*BK609</f>
        <v>3025.9</v>
      </c>
      <c r="BM609" s="45" t="n">
        <v>17.6498016718255</v>
      </c>
      <c r="BN609" s="45" t="n">
        <v>910.91550745518</v>
      </c>
      <c r="BO609" s="45" t="n">
        <v>5.31099102083891</v>
      </c>
      <c r="BP609" s="45" t="n">
        <v>537.6</v>
      </c>
      <c r="BQ609" s="45" t="n">
        <v>384000</v>
      </c>
      <c r="BR609" s="0" t="n">
        <f aca="false">AJ609*0.1</f>
        <v>7.6726E-007</v>
      </c>
      <c r="BS609" s="0" t="n">
        <f aca="false">((((BJ609/R609)^2)+((BM609/AD609)^2))^(1/2))*AK609</f>
        <v>3.11731464940246E-005</v>
      </c>
      <c r="BT609" s="0" t="n">
        <f aca="false">((((BJ609/R609)^2)+((BN609/AE609)^2))^(1/2))*AL609</f>
        <v>0.00156681768454632</v>
      </c>
      <c r="BU609" s="0" t="n">
        <f aca="false">((((BJ609/R609)^2)+((BO609/AF609)^2))^(1/2))*AM609</f>
        <v>9.11917981936468E-006</v>
      </c>
      <c r="BV609" s="0" t="n">
        <f aca="false">((((BJ609/R609)^2)+((BP609/AG609)^2))^(1/2))*AN609</f>
        <v>0.000946589199541424</v>
      </c>
      <c r="BW609" s="0" t="n">
        <f aca="false">((((BJ609/R609)^2)+((BQ609/AH609)^2))^(1/2))*AO609</f>
        <v>0.73337153008113</v>
      </c>
      <c r="BX609" s="46" t="n">
        <f aca="false">((((BL609/AI609)^2)+((BR609/AJ609)^2))^(1/2))*AP609</f>
        <v>0.0233835378652658</v>
      </c>
    </row>
    <row r="610" customFormat="false" ht="30" hidden="false" customHeight="true" outlineLevel="0" collapsed="false">
      <c r="A610" s="24" t="n">
        <v>4.59952777777778</v>
      </c>
      <c r="B610" s="24" t="n">
        <v>-74.1807777777778</v>
      </c>
      <c r="C610" s="47" t="n">
        <v>20</v>
      </c>
      <c r="D610" s="47" t="n">
        <v>24</v>
      </c>
      <c r="E610" s="47" t="n">
        <v>1803</v>
      </c>
      <c r="F610" s="27" t="s">
        <v>1616</v>
      </c>
      <c r="G610" s="28" t="s">
        <v>1617</v>
      </c>
      <c r="H610" s="27" t="s">
        <v>1618</v>
      </c>
      <c r="I610" s="28" t="s">
        <v>443</v>
      </c>
      <c r="J610" s="28" t="s">
        <v>76</v>
      </c>
      <c r="K610" s="28" t="n">
        <v>48.8</v>
      </c>
      <c r="L610" s="28"/>
      <c r="M610" s="28" t="n">
        <v>2006</v>
      </c>
      <c r="N610" s="29" t="s">
        <v>67</v>
      </c>
      <c r="O610" s="29" t="s">
        <v>145</v>
      </c>
      <c r="P610" s="30" t="n">
        <v>0.0119278052318739</v>
      </c>
      <c r="Q610" s="31" t="n">
        <v>6828</v>
      </c>
      <c r="R610" s="31" t="n">
        <v>7161.66879583651</v>
      </c>
      <c r="S610" s="29" t="s">
        <v>69</v>
      </c>
      <c r="T610" s="29"/>
      <c r="U610" s="29"/>
      <c r="V610" s="48" t="n">
        <f aca="false">IF(S610="m3_año",R610,IF(OR(O610="CG1",O610="CG3",O610="HG2"),T610,R610))</f>
        <v>7161.66879583651</v>
      </c>
      <c r="W610" s="28" t="n">
        <v>365</v>
      </c>
      <c r="X610" s="32" t="s">
        <v>98</v>
      </c>
      <c r="Y610" s="28"/>
      <c r="Z610" s="28" t="n">
        <v>2920</v>
      </c>
      <c r="AA610" s="32" t="s">
        <v>1619</v>
      </c>
      <c r="AB610" s="32" t="s">
        <v>1620</v>
      </c>
      <c r="AC610" s="33" t="s">
        <v>72</v>
      </c>
      <c r="AD610" s="33" t="n">
        <f aca="false">VLOOKUP($O610,Parámetros!$B$4:$H$25,3,0)</f>
        <v>196.356974196937</v>
      </c>
      <c r="AE610" s="33" t="n">
        <f aca="false">VLOOKUP($O610,Parámetros!$B$4:$H$25,4,0)</f>
        <v>1220.72799074218</v>
      </c>
      <c r="AF610" s="33" t="n">
        <f aca="false">VLOOKUP($O610,Parámetros!$B$4:$H$25,5,0)</f>
        <v>69.6558973259153</v>
      </c>
      <c r="AG610" s="33" t="n">
        <f aca="false">VLOOKUP($O610,Parámetros!$B$4:$H$25,6,0)</f>
        <v>640</v>
      </c>
      <c r="AH610" s="33" t="n">
        <f aca="false">VLOOKUP($O610,Parámetros!$B$4:$H$25,7,0)</f>
        <v>1920000</v>
      </c>
      <c r="AI610" s="2" t="n">
        <v>2.98030327868852</v>
      </c>
      <c r="AJ610" s="2" t="n">
        <v>1.362E-005</v>
      </c>
      <c r="AK610" s="34" t="n">
        <f aca="false">AD610*V610/1000000000</f>
        <v>0.00140624361495108</v>
      </c>
      <c r="AL610" s="34" t="n">
        <f aca="false">AE610*V610/1000000000</f>
        <v>0.00874244955950247</v>
      </c>
      <c r="AM610" s="34" t="n">
        <f aca="false">AF610*V610/1000000000</f>
        <v>0.000498852466324999</v>
      </c>
      <c r="AN610" s="34" t="n">
        <f aca="false">AG610*V610/1000000000</f>
        <v>0.00458346802933537</v>
      </c>
      <c r="AO610" s="34" t="n">
        <f aca="false">AH610*V610/1000000000</f>
        <v>13.7504040880061</v>
      </c>
      <c r="AP610" s="35" t="n">
        <f aca="false">AJ610*AI610*EXP(P610*4)</f>
        <v>4.25753560055941E-005</v>
      </c>
      <c r="AQ610" s="36" t="n">
        <f aca="false">AK610/W610</f>
        <v>3.85272223274268E-006</v>
      </c>
      <c r="AR610" s="37" t="n">
        <f aca="false">AL610/W610</f>
        <v>2.39519166013766E-005</v>
      </c>
      <c r="AS610" s="37" t="n">
        <f aca="false">AM610/W610</f>
        <v>1.36671908582192E-006</v>
      </c>
      <c r="AT610" s="37" t="n">
        <f aca="false">AN610/W610</f>
        <v>1.25574466557133E-005</v>
      </c>
      <c r="AU610" s="37" t="n">
        <f aca="false">AO610/W610</f>
        <v>0.03767233996714</v>
      </c>
      <c r="AV610" s="49" t="n">
        <f aca="false">AP610/W610</f>
        <v>1.1664481097423E-007</v>
      </c>
      <c r="AW610" s="39" t="n">
        <f aca="false">AK610*1000000</f>
        <v>1406.24361495108</v>
      </c>
      <c r="AX610" s="40" t="n">
        <f aca="false">AL610*1000000</f>
        <v>8742.44955950247</v>
      </c>
      <c r="AY610" s="40" t="n">
        <f aca="false">AM610*1000000</f>
        <v>498.852466325</v>
      </c>
      <c r="AZ610" s="40" t="n">
        <f aca="false">AN610*1000000</f>
        <v>4583.46802933537</v>
      </c>
      <c r="BA610" s="40" t="n">
        <f aca="false">AO610*1000000</f>
        <v>13750404.0880061</v>
      </c>
      <c r="BB610" s="41" t="n">
        <f aca="false">AP610*1000000</f>
        <v>42.5753560055941</v>
      </c>
      <c r="BC610" s="39" t="n">
        <f aca="false">AQ610*1000000</f>
        <v>3.85272223274268</v>
      </c>
      <c r="BD610" s="40" t="n">
        <f aca="false">AR610*1000000</f>
        <v>23.9519166013766</v>
      </c>
      <c r="BE610" s="40" t="n">
        <f aca="false">AS610*1000000</f>
        <v>1.36671908582192</v>
      </c>
      <c r="BF610" s="40" t="n">
        <f aca="false">AT610*1000000</f>
        <v>12.5574466557133</v>
      </c>
      <c r="BG610" s="40" t="n">
        <f aca="false">AU610*1000000</f>
        <v>37672.33996714</v>
      </c>
      <c r="BH610" s="41" t="n">
        <f aca="false">AV610*1000000</f>
        <v>0.11664481097423</v>
      </c>
      <c r="BI610" s="0" t="n">
        <v>0.1</v>
      </c>
      <c r="BJ610" s="0" t="n">
        <f aca="false">R610*BI610</f>
        <v>716.166879583651</v>
      </c>
      <c r="BK610" s="0" t="n">
        <v>0.1</v>
      </c>
      <c r="BL610" s="0" t="n">
        <f aca="false">AI610*BK610</f>
        <v>0.298030327868852</v>
      </c>
      <c r="BM610" s="45" t="n">
        <v>187.562005220738</v>
      </c>
      <c r="BN610" s="45" t="n">
        <v>1012.03746873145</v>
      </c>
      <c r="BO610" s="45" t="n">
        <v>69.5558973259153</v>
      </c>
      <c r="BP610" s="45" t="n">
        <v>256</v>
      </c>
      <c r="BQ610" s="45" t="n">
        <v>384000</v>
      </c>
      <c r="BR610" s="0" t="n">
        <f aca="false">AJ610*0.1</f>
        <v>1.362E-006</v>
      </c>
      <c r="BS610" s="0" t="n">
        <f aca="false">((((BJ610/R610)^2)+((BM610/AD610)^2))^(1/2))*AK610</f>
        <v>0.0013505978201644</v>
      </c>
      <c r="BT610" s="0" t="n">
        <f aca="false">((((BJ610/R610)^2)+((BN610/AE610)^2))^(1/2))*AL610</f>
        <v>0.00730041283558055</v>
      </c>
      <c r="BU610" s="0" t="n">
        <f aca="false">((((BJ610/R610)^2)+((BO610/AF610)^2))^(1/2))*AM610</f>
        <v>0.000500627916377781</v>
      </c>
      <c r="BV610" s="0" t="n">
        <f aca="false">((((BJ610/R610)^2)+((BP610/AG610)^2))^(1/2))*AN610</f>
        <v>0.00188981228165913</v>
      </c>
      <c r="BW610" s="0" t="n">
        <f aca="false">((((BJ610/R610)^2)+((BQ610/AH610)^2))^(1/2))*AO610</f>
        <v>3.07468382588726</v>
      </c>
      <c r="BX610" s="46" t="n">
        <f aca="false">((((BL610/AI610)^2)+((BR610/AJ610)^2))^(1/2))*AP610</f>
        <v>6.0210645885974E-006</v>
      </c>
    </row>
    <row r="611" customFormat="false" ht="30" hidden="false" customHeight="true" outlineLevel="0" collapsed="false">
      <c r="A611" s="24" t="n">
        <v>4.60203496604569</v>
      </c>
      <c r="B611" s="24" t="n">
        <v>-74.1641738086769</v>
      </c>
      <c r="C611" s="47" t="n">
        <v>22</v>
      </c>
      <c r="D611" s="47" t="n">
        <v>24</v>
      </c>
      <c r="E611" s="47" t="n">
        <v>1805</v>
      </c>
      <c r="F611" s="27" t="s">
        <v>1621</v>
      </c>
      <c r="G611" s="28" t="s">
        <v>1622</v>
      </c>
      <c r="H611" s="27" t="s">
        <v>1623</v>
      </c>
      <c r="I611" s="28" t="s">
        <v>443</v>
      </c>
      <c r="J611" s="28" t="s">
        <v>65</v>
      </c>
      <c r="K611" s="28" t="n">
        <v>30</v>
      </c>
      <c r="L611" s="28"/>
      <c r="M611" s="28" t="n">
        <v>1997</v>
      </c>
      <c r="N611" s="29" t="s">
        <v>67</v>
      </c>
      <c r="O611" s="29" t="s">
        <v>68</v>
      </c>
      <c r="P611" s="50" t="n">
        <v>0.0356710045865324</v>
      </c>
      <c r="Q611" s="31" t="n">
        <v>9101.75</v>
      </c>
      <c r="R611" s="31" t="n">
        <v>10497.6426357112</v>
      </c>
      <c r="S611" s="29" t="s">
        <v>69</v>
      </c>
      <c r="T611" s="29"/>
      <c r="U611" s="29"/>
      <c r="V611" s="48" t="n">
        <f aca="false">IF(S611="m3_año",R611,IF(OR(O611="CG1",O611="CG3",O611="HG2"),T611,R611))</f>
        <v>10497.6426357112</v>
      </c>
      <c r="W611" s="28" t="n">
        <v>365</v>
      </c>
      <c r="X611" s="32"/>
      <c r="Y611" s="28"/>
      <c r="Z611" s="28" t="n">
        <v>8760</v>
      </c>
      <c r="AA611" s="32" t="s">
        <v>1624</v>
      </c>
      <c r="AB611" s="32" t="s">
        <v>447</v>
      </c>
      <c r="AC611" s="33" t="s">
        <v>72</v>
      </c>
      <c r="AD611" s="33" t="n">
        <f aca="false">VLOOKUP($O611,Parámetros!$B$4:$H$25,3,0)</f>
        <v>46.3856216091623</v>
      </c>
      <c r="AE611" s="33" t="n">
        <f aca="false">VLOOKUP($O611,Parámetros!$B$4:$H$25,4,0)</f>
        <v>1074.85364414012</v>
      </c>
      <c r="AF611" s="33" t="n">
        <f aca="false">VLOOKUP($O611,Parámetros!$B$4:$H$25,5,0)</f>
        <v>5.41099102083891</v>
      </c>
      <c r="AG611" s="33" t="n">
        <f aca="false">VLOOKUP($O611,Parámetros!$B$4:$H$25,6,0)</f>
        <v>1344</v>
      </c>
      <c r="AH611" s="33" t="n">
        <f aca="false">VLOOKUP($O611,Parámetros!$B$4:$H$25,7,0)</f>
        <v>1920000</v>
      </c>
      <c r="AI611" s="2" t="n">
        <v>29509.1627659574</v>
      </c>
      <c r="AJ611" s="2" t="n">
        <v>1.9976E-005</v>
      </c>
      <c r="AK611" s="34" t="n">
        <f aca="false">AD611*V611/1000000000</f>
        <v>0.000486939679088309</v>
      </c>
      <c r="AL611" s="34" t="n">
        <f aca="false">AE611*V611/1000000000</f>
        <v>0.0112834294418749</v>
      </c>
      <c r="AM611" s="34" t="n">
        <f aca="false">AF611*V611/1000000000</f>
        <v>5.6802650041809E-005</v>
      </c>
      <c r="AN611" s="34" t="n">
        <f aca="false">AG611*V611/1000000000</f>
        <v>0.0141088317023959</v>
      </c>
      <c r="AO611" s="34" t="n">
        <f aca="false">AH611*V611/1000000000</f>
        <v>20.1554738605655</v>
      </c>
      <c r="AP611" s="35" t="n">
        <f aca="false">AJ611*AI611*EXP(P611*4)</f>
        <v>0.679880052125845</v>
      </c>
      <c r="AQ611" s="36" t="n">
        <f aca="false">AK611/W611</f>
        <v>1.33408131257071E-006</v>
      </c>
      <c r="AR611" s="37" t="n">
        <f aca="false">AL611/W611</f>
        <v>3.09135053202051E-005</v>
      </c>
      <c r="AS611" s="37" t="n">
        <f aca="false">AM611/W611</f>
        <v>1.55623698744682E-007</v>
      </c>
      <c r="AT611" s="37" t="n">
        <f aca="false">AN611/W611</f>
        <v>3.86543334312215E-005</v>
      </c>
      <c r="AU611" s="37" t="n">
        <f aca="false">AO611/W611</f>
        <v>0.0552204763303165</v>
      </c>
      <c r="AV611" s="49" t="n">
        <f aca="false">AP611/W611</f>
        <v>0.00186268507431738</v>
      </c>
      <c r="AW611" s="39" t="n">
        <f aca="false">AK611*1000000</f>
        <v>486.939679088309</v>
      </c>
      <c r="AX611" s="40" t="n">
        <f aca="false">AL611*1000000</f>
        <v>11283.4294418749</v>
      </c>
      <c r="AY611" s="40" t="n">
        <f aca="false">AM611*1000000</f>
        <v>56.802650041809</v>
      </c>
      <c r="AZ611" s="40" t="n">
        <f aca="false">AN611*1000000</f>
        <v>14108.8317023959</v>
      </c>
      <c r="BA611" s="40" t="n">
        <f aca="false">AO611*1000000</f>
        <v>20155473.8605655</v>
      </c>
      <c r="BB611" s="41" t="n">
        <f aca="false">AP611*1000000</f>
        <v>679880.052125845</v>
      </c>
      <c r="BC611" s="39" t="n">
        <f aca="false">AQ611*1000000</f>
        <v>1.33408131257071</v>
      </c>
      <c r="BD611" s="40" t="n">
        <f aca="false">AR611*1000000</f>
        <v>30.9135053202051</v>
      </c>
      <c r="BE611" s="40" t="n">
        <f aca="false">AS611*1000000</f>
        <v>0.155623698744682</v>
      </c>
      <c r="BF611" s="40" t="n">
        <f aca="false">AT611*1000000</f>
        <v>38.6543334312215</v>
      </c>
      <c r="BG611" s="40" t="n">
        <f aca="false">AU611*1000000</f>
        <v>55220.4763303165</v>
      </c>
      <c r="BH611" s="41" t="n">
        <f aca="false">AV611*1000000</f>
        <v>1862.68507431738</v>
      </c>
      <c r="BI611" s="0" t="n">
        <v>0.1</v>
      </c>
      <c r="BJ611" s="0" t="n">
        <f aca="false">R611*BI611</f>
        <v>1049.76426357112</v>
      </c>
      <c r="BK611" s="0" t="n">
        <v>0.1</v>
      </c>
      <c r="BL611" s="0" t="n">
        <f aca="false">AI611*BK611</f>
        <v>2950.91627659574</v>
      </c>
      <c r="BM611" s="45" t="n">
        <v>17.6498016718255</v>
      </c>
      <c r="BN611" s="45" t="n">
        <v>910.91550745518</v>
      </c>
      <c r="BO611" s="45" t="n">
        <v>5.31099102083891</v>
      </c>
      <c r="BP611" s="45" t="n">
        <v>537.6</v>
      </c>
      <c r="BQ611" s="45" t="n">
        <v>384000</v>
      </c>
      <c r="BR611" s="0" t="n">
        <f aca="false">AJ611*0.1</f>
        <v>1.9976E-006</v>
      </c>
      <c r="BS611" s="0" t="n">
        <f aca="false">((((BJ611/R611)^2)+((BM611/AD611)^2))^(1/2))*AK611</f>
        <v>0.00019157313628708</v>
      </c>
      <c r="BT611" s="0" t="n">
        <f aca="false">((((BJ611/R611)^2)+((BN611/AE611)^2))^(1/2))*AL611</f>
        <v>0.00962880593000566</v>
      </c>
      <c r="BU611" s="0" t="n">
        <f aca="false">((((BJ611/R611)^2)+((BO611/AF611)^2))^(1/2))*AM611</f>
        <v>5.60414996508745E-005</v>
      </c>
      <c r="BV611" s="0" t="n">
        <f aca="false">((((BJ611/R611)^2)+((BP611/AG611)^2))^(1/2))*AN611</f>
        <v>0.00581722033630411</v>
      </c>
      <c r="BW611" s="0" t="n">
        <f aca="false">((((BJ611/R611)^2)+((BQ611/AH611)^2))^(1/2))*AO611</f>
        <v>4.50690096709446</v>
      </c>
      <c r="BX611" s="46" t="n">
        <f aca="false">((((BL611/AI611)^2)+((BR611/AJ611)^2))^(1/2))*AP611</f>
        <v>0.0961495590503296</v>
      </c>
    </row>
    <row r="612" customFormat="false" ht="45" hidden="false" customHeight="true" outlineLevel="0" collapsed="false">
      <c r="A612" s="24" t="n">
        <v>4.59879133226297</v>
      </c>
      <c r="B612" s="24" t="n">
        <v>-74.1652905752354</v>
      </c>
      <c r="C612" s="47" t="n">
        <v>22</v>
      </c>
      <c r="D612" s="47" t="n">
        <v>24</v>
      </c>
      <c r="E612" s="47" t="n">
        <v>1805</v>
      </c>
      <c r="F612" s="27" t="s">
        <v>1625</v>
      </c>
      <c r="G612" s="28" t="s">
        <v>1626</v>
      </c>
      <c r="H612" s="27" t="s">
        <v>1627</v>
      </c>
      <c r="I612" s="28" t="s">
        <v>443</v>
      </c>
      <c r="J612" s="28" t="s">
        <v>76</v>
      </c>
      <c r="K612" s="55"/>
      <c r="L612" s="55"/>
      <c r="M612" s="28" t="n">
        <v>1991</v>
      </c>
      <c r="N612" s="29" t="s">
        <v>67</v>
      </c>
      <c r="O612" s="29" t="s">
        <v>142</v>
      </c>
      <c r="P612" s="50" t="n">
        <v>0.0119278052318739</v>
      </c>
      <c r="Q612" s="31" t="n">
        <v>2499000</v>
      </c>
      <c r="R612" s="31" t="n">
        <v>2621120.43362558</v>
      </c>
      <c r="S612" s="29" t="s">
        <v>69</v>
      </c>
      <c r="T612" s="29"/>
      <c r="U612" s="29"/>
      <c r="V612" s="48" t="n">
        <f aca="false">IF(S612="m3_año",R612,IF(OR(O612="CG1",O612="CG3",O612="HG2"),T612,R612))</f>
        <v>2621120.43362558</v>
      </c>
      <c r="W612" s="28" t="n">
        <v>365</v>
      </c>
      <c r="X612" s="32"/>
      <c r="Y612" s="28"/>
      <c r="Z612" s="28" t="n">
        <v>8760</v>
      </c>
      <c r="AA612" s="32" t="s">
        <v>1628</v>
      </c>
      <c r="AB612" s="32" t="s">
        <v>1629</v>
      </c>
      <c r="AC612" s="33" t="s">
        <v>72</v>
      </c>
      <c r="AD612" s="33" t="n">
        <f aca="false">VLOOKUP($O612,Parámetros!$B$4:$H$25,3,0)</f>
        <v>30.4</v>
      </c>
      <c r="AE612" s="33" t="n">
        <f aca="false">VLOOKUP($O612,Parámetros!$B$4:$H$25,4,0)</f>
        <v>1504</v>
      </c>
      <c r="AF612" s="33" t="n">
        <f aca="false">VLOOKUP($O612,Parámetros!$B$4:$H$25,5,0)</f>
        <v>9.6</v>
      </c>
      <c r="AG612" s="33" t="n">
        <f aca="false">VLOOKUP($O612,Parámetros!$B$4:$H$25,6,0)</f>
        <v>640</v>
      </c>
      <c r="AH612" s="33" t="n">
        <f aca="false">VLOOKUP($O612,Parámetros!$B$4:$H$25,7,0)</f>
        <v>1920000</v>
      </c>
      <c r="AI612" s="51" t="n">
        <f aca="false">Q612</f>
        <v>2499000</v>
      </c>
      <c r="AJ612" s="52" t="n">
        <v>8.8E-008</v>
      </c>
      <c r="AK612" s="34" t="n">
        <f aca="false">AD612*V612/1000000000</f>
        <v>0.0796820611822176</v>
      </c>
      <c r="AL612" s="34" t="n">
        <f aca="false">AE612*V612/1000000000</f>
        <v>3.94216513217287</v>
      </c>
      <c r="AM612" s="34" t="n">
        <f aca="false">AF612*V612/1000000000</f>
        <v>0.0251627561628056</v>
      </c>
      <c r="AN612" s="34" t="n">
        <f aca="false">AG612*V612/1000000000</f>
        <v>1.67751707752037</v>
      </c>
      <c r="AO612" s="34" t="n">
        <f aca="false">AH612*V612/1000000000</f>
        <v>5032.55123256111</v>
      </c>
      <c r="AP612" s="35" t="n">
        <f aca="false">AJ612*AI612*EXP(P612*4)</f>
        <v>0.230658598159051</v>
      </c>
      <c r="AQ612" s="36" t="n">
        <f aca="false">AK612/W612</f>
        <v>0.000218307016937583</v>
      </c>
      <c r="AR612" s="37" t="n">
        <f aca="false">AL612/W612</f>
        <v>0.010800452416912</v>
      </c>
      <c r="AS612" s="37" t="n">
        <f aca="false">AM612/W612</f>
        <v>6.89390579802892E-005</v>
      </c>
      <c r="AT612" s="37" t="n">
        <f aca="false">AN612/W612</f>
        <v>0.00459593719868595</v>
      </c>
      <c r="AU612" s="37" t="n">
        <f aca="false">AO612/W612</f>
        <v>13.7878115960578</v>
      </c>
      <c r="AV612" s="49" t="n">
        <f aca="false">AP612/W612</f>
        <v>0.000631941364819317</v>
      </c>
      <c r="AW612" s="39" t="n">
        <f aca="false">AK612*1000000</f>
        <v>79682.0611822176</v>
      </c>
      <c r="AX612" s="40" t="n">
        <f aca="false">AL612*1000000</f>
        <v>3942165.13217287</v>
      </c>
      <c r="AY612" s="40" t="n">
        <f aca="false">AM612*1000000</f>
        <v>25162.7561628056</v>
      </c>
      <c r="AZ612" s="40" t="n">
        <f aca="false">AN612*1000000</f>
        <v>1677517.07752037</v>
      </c>
      <c r="BA612" s="40" t="n">
        <f aca="false">AO612*1000000</f>
        <v>5032551232.56111</v>
      </c>
      <c r="BB612" s="41" t="n">
        <f aca="false">AP612*1000000</f>
        <v>230658.598159051</v>
      </c>
      <c r="BC612" s="39" t="n">
        <f aca="false">AQ612*1000000</f>
        <v>218.307016937583</v>
      </c>
      <c r="BD612" s="40" t="n">
        <f aca="false">AR612*1000000</f>
        <v>10800.452416912</v>
      </c>
      <c r="BE612" s="40" t="n">
        <f aca="false">AS612*1000000</f>
        <v>68.9390579802892</v>
      </c>
      <c r="BF612" s="40" t="n">
        <f aca="false">AT612*1000000</f>
        <v>4595.93719868595</v>
      </c>
      <c r="BG612" s="40" t="n">
        <f aca="false">AU612*1000000</f>
        <v>13787811.5960578</v>
      </c>
      <c r="BH612" s="41" t="n">
        <f aca="false">AV612*1000000</f>
        <v>631.941364819317</v>
      </c>
      <c r="BI612" s="0" t="n">
        <v>0.1</v>
      </c>
      <c r="BJ612" s="0" t="n">
        <f aca="false">R612*BI612</f>
        <v>262112.043362558</v>
      </c>
      <c r="BK612" s="0" t="n">
        <v>0.1</v>
      </c>
      <c r="BL612" s="0" t="n">
        <f aca="false">AI612*BK612</f>
        <v>249900</v>
      </c>
      <c r="BM612" s="45" t="n">
        <v>12.16</v>
      </c>
      <c r="BN612" s="45" t="n">
        <v>601.6</v>
      </c>
      <c r="BO612" s="45" t="n">
        <v>1.92</v>
      </c>
      <c r="BP612" s="45" t="n">
        <v>256</v>
      </c>
      <c r="BQ612" s="45" t="n">
        <v>384000</v>
      </c>
      <c r="BR612" s="0" t="n">
        <f aca="false">AJ612*0.1</f>
        <v>8.8E-009</v>
      </c>
      <c r="BS612" s="0" t="n">
        <f aca="false">((((BJ612/R612)^2)+((BM612/AD612)^2))^(1/2))*AK612</f>
        <v>0.0328537554721212</v>
      </c>
      <c r="BT612" s="0" t="n">
        <f aca="false">((((BJ612/R612)^2)+((BN612/AE612)^2))^(1/2))*AL612</f>
        <v>1.62539632335758</v>
      </c>
      <c r="BU612" s="0" t="n">
        <f aca="false">((((BJ612/R612)^2)+((BO612/AF612)^2))^(1/2))*AM612</f>
        <v>0.0056265633281285</v>
      </c>
      <c r="BV612" s="0" t="n">
        <f aca="false">((((BJ612/R612)^2)+((BP612/AG612)^2))^(1/2))*AN612</f>
        <v>0.691658009939394</v>
      </c>
      <c r="BW612" s="0" t="n">
        <f aca="false">((((BJ612/R612)^2)+((BQ612/AH612)^2))^(1/2))*AO612</f>
        <v>1125.3126656257</v>
      </c>
      <c r="BX612" s="46" t="n">
        <f aca="false">((((BL612/AI612)^2)+((BR612/AJ612)^2))^(1/2))*AP612</f>
        <v>0.0326200517794495</v>
      </c>
    </row>
    <row r="613" customFormat="false" ht="30" hidden="false" customHeight="true" outlineLevel="0" collapsed="false">
      <c r="A613" s="24" t="n">
        <v>4.59955555555556</v>
      </c>
      <c r="B613" s="24" t="n">
        <v>-74.1675833333333</v>
      </c>
      <c r="C613" s="47" t="n">
        <v>22</v>
      </c>
      <c r="D613" s="47" t="n">
        <v>24</v>
      </c>
      <c r="E613" s="47" t="n">
        <v>1805</v>
      </c>
      <c r="F613" s="27" t="s">
        <v>1630</v>
      </c>
      <c r="G613" s="28" t="s">
        <v>1631</v>
      </c>
      <c r="H613" s="27" t="s">
        <v>1632</v>
      </c>
      <c r="I613" s="28" t="s">
        <v>443</v>
      </c>
      <c r="J613" s="28" t="s">
        <v>65</v>
      </c>
      <c r="K613" s="28" t="n">
        <v>500</v>
      </c>
      <c r="L613" s="28"/>
      <c r="M613" s="28" t="n">
        <v>1981</v>
      </c>
      <c r="N613" s="29" t="s">
        <v>67</v>
      </c>
      <c r="O613" s="29" t="s">
        <v>108</v>
      </c>
      <c r="P613" s="56" t="n">
        <v>0.00426891489573758</v>
      </c>
      <c r="Q613" s="31" t="n">
        <v>131784</v>
      </c>
      <c r="R613" s="31" t="n">
        <v>134053.621214707</v>
      </c>
      <c r="S613" s="29" t="s">
        <v>69</v>
      </c>
      <c r="T613" s="29"/>
      <c r="U613" s="29"/>
      <c r="V613" s="48" t="n">
        <f aca="false">IF(S613="m3_año",R613,IF(OR(O613="CG1",O613="CG3",O613="HG2"),T613,R613))</f>
        <v>134053.621214707</v>
      </c>
      <c r="W613" s="28" t="n">
        <v>365</v>
      </c>
      <c r="X613" s="32"/>
      <c r="Y613" s="28"/>
      <c r="Z613" s="28" t="n">
        <v>8760</v>
      </c>
      <c r="AA613" s="32" t="s">
        <v>1633</v>
      </c>
      <c r="AB613" s="32" t="s">
        <v>1634</v>
      </c>
      <c r="AC613" s="33" t="s">
        <v>72</v>
      </c>
      <c r="AD613" s="33" t="n">
        <f aca="false">VLOOKUP($O613,Parámetros!$B$4:$H$25,3,0)</f>
        <v>589.42211574465</v>
      </c>
      <c r="AE613" s="33" t="n">
        <f aca="false">VLOOKUP($O613,Parámetros!$B$4:$H$25,4,0)</f>
        <v>6395.37711993333</v>
      </c>
      <c r="AF613" s="33" t="n">
        <f aca="false">VLOOKUP($O613,Parámetros!$B$4:$H$25,5,0)</f>
        <v>22.4256162208741</v>
      </c>
      <c r="AG613" s="33" t="n">
        <f aca="false">VLOOKUP($O613,Parámetros!$B$4:$H$25,6,0)</f>
        <v>1344</v>
      </c>
      <c r="AH613" s="33" t="n">
        <f aca="false">VLOOKUP($O613,Parámetros!$B$4:$H$25,7,0)</f>
        <v>1920000</v>
      </c>
      <c r="AI613" s="2" t="n">
        <v>237026</v>
      </c>
      <c r="AJ613" s="2" t="n">
        <v>9E-009</v>
      </c>
      <c r="AK613" s="34" t="n">
        <f aca="false">AD613*V613/1000000000</f>
        <v>0.0790141690396045</v>
      </c>
      <c r="AL613" s="34" t="n">
        <f aca="false">AE613*V613/1000000000</f>
        <v>0.857323461960746</v>
      </c>
      <c r="AM613" s="34" t="n">
        <f aca="false">AF613*V613/1000000000</f>
        <v>0.00300623506237945</v>
      </c>
      <c r="AN613" s="34" t="n">
        <f aca="false">AG613*V613/1000000000</f>
        <v>0.180168066912566</v>
      </c>
      <c r="AO613" s="34" t="n">
        <f aca="false">AH613*V613/1000000000</f>
        <v>257.382952732237</v>
      </c>
      <c r="AP613" s="35" t="n">
        <f aca="false">AJ613*AI613*EXP(P613*4)</f>
        <v>0.00216997315757857</v>
      </c>
      <c r="AQ613" s="36" t="n">
        <f aca="false">AK613/W613</f>
        <v>0.000216477175450971</v>
      </c>
      <c r="AR613" s="37" t="n">
        <f aca="false">AL613/W613</f>
        <v>0.00234883140263218</v>
      </c>
      <c r="AS613" s="37" t="n">
        <f aca="false">AM613/W613</f>
        <v>8.23626044487519E-006</v>
      </c>
      <c r="AT613" s="37" t="n">
        <f aca="false">AN613/W613</f>
        <v>0.000493611142226209</v>
      </c>
      <c r="AU613" s="37" t="n">
        <f aca="false">AO613/W613</f>
        <v>0.70515877460887</v>
      </c>
      <c r="AV613" s="49" t="n">
        <f aca="false">AP613/W613</f>
        <v>5.94513193857142E-006</v>
      </c>
      <c r="AW613" s="39" t="n">
        <f aca="false">AK613*1000000</f>
        <v>79014.1690396045</v>
      </c>
      <c r="AX613" s="40" t="n">
        <f aca="false">AL613*1000000</f>
        <v>857323.461960746</v>
      </c>
      <c r="AY613" s="40" t="n">
        <f aca="false">AM613*1000000</f>
        <v>3006.23506237945</v>
      </c>
      <c r="AZ613" s="40" t="n">
        <f aca="false">AN613*1000000</f>
        <v>180168.066912566</v>
      </c>
      <c r="BA613" s="40" t="n">
        <f aca="false">AO613*1000000</f>
        <v>257382952.732237</v>
      </c>
      <c r="BB613" s="41" t="n">
        <f aca="false">AP613*1000000</f>
        <v>2169.97315757857</v>
      </c>
      <c r="BC613" s="39" t="n">
        <f aca="false">AQ613*1000000</f>
        <v>216.477175450971</v>
      </c>
      <c r="BD613" s="40" t="n">
        <f aca="false">AR613*1000000</f>
        <v>2348.83140263218</v>
      </c>
      <c r="BE613" s="40" t="n">
        <f aca="false">AS613*1000000</f>
        <v>8.23626044487519</v>
      </c>
      <c r="BF613" s="40" t="n">
        <f aca="false">AT613*1000000</f>
        <v>493.611142226209</v>
      </c>
      <c r="BG613" s="40" t="n">
        <f aca="false">AU613*1000000</f>
        <v>705158.77460887</v>
      </c>
      <c r="BH613" s="41" t="n">
        <f aca="false">AV613*1000000</f>
        <v>5.94513193857142</v>
      </c>
      <c r="BI613" s="0" t="n">
        <v>0.1</v>
      </c>
      <c r="BJ613" s="0" t="n">
        <f aca="false">R613*BI613</f>
        <v>13405.3621214707</v>
      </c>
      <c r="BK613" s="0" t="n">
        <v>0.1</v>
      </c>
      <c r="BL613" s="0" t="n">
        <f aca="false">AI613*BK613</f>
        <v>23702.6</v>
      </c>
      <c r="BM613" s="45" t="n">
        <v>491.492522079561</v>
      </c>
      <c r="BN613" s="45" t="n">
        <v>4911.75996922289</v>
      </c>
      <c r="BO613" s="45" t="n">
        <v>16.2785205146239</v>
      </c>
      <c r="BP613" s="45" t="n">
        <v>537.6</v>
      </c>
      <c r="BQ613" s="45" t="n">
        <v>384000</v>
      </c>
      <c r="BR613" s="0" t="n">
        <f aca="false">AJ613*0.1</f>
        <v>9E-010</v>
      </c>
      <c r="BS613" s="0" t="n">
        <f aca="false">((((BJ613/R613)^2)+((BM613/AD613)^2))^(1/2))*AK613</f>
        <v>0.0663584494970532</v>
      </c>
      <c r="BT613" s="0" t="n">
        <f aca="false">((((BJ613/R613)^2)+((BN613/AE613)^2))^(1/2))*AL613</f>
        <v>0.663997160379435</v>
      </c>
      <c r="BU613" s="0" t="n">
        <f aca="false">((((BJ613/R613)^2)+((BO613/AF613)^2))^(1/2))*AM613</f>
        <v>0.00220280454538459</v>
      </c>
      <c r="BV613" s="0" t="n">
        <f aca="false">((((BJ613/R613)^2)+((BP613/AG613)^2))^(1/2))*AN613</f>
        <v>0.0742851970243861</v>
      </c>
      <c r="BW613" s="0" t="n">
        <f aca="false">((((BJ613/R613)^2)+((BQ613/AH613)^2))^(1/2))*AO613</f>
        <v>57.5525778558898</v>
      </c>
      <c r="BX613" s="46" t="n">
        <f aca="false">((((BL613/AI613)^2)+((BR613/AJ613)^2))^(1/2))*AP613</f>
        <v>0.000306880546943318</v>
      </c>
    </row>
    <row r="614" customFormat="false" ht="30" hidden="false" customHeight="true" outlineLevel="0" collapsed="false">
      <c r="A614" s="24" t="n">
        <v>4.59955555555556</v>
      </c>
      <c r="B614" s="24" t="n">
        <v>-74.1675833333333</v>
      </c>
      <c r="C614" s="47" t="n">
        <v>22</v>
      </c>
      <c r="D614" s="47" t="n">
        <v>24</v>
      </c>
      <c r="E614" s="47" t="n">
        <v>1805</v>
      </c>
      <c r="F614" s="27" t="s">
        <v>1630</v>
      </c>
      <c r="G614" s="28" t="s">
        <v>1631</v>
      </c>
      <c r="H614" s="27" t="s">
        <v>1632</v>
      </c>
      <c r="I614" s="28" t="s">
        <v>443</v>
      </c>
      <c r="J614" s="28" t="s">
        <v>65</v>
      </c>
      <c r="K614" s="28" t="n">
        <v>500</v>
      </c>
      <c r="L614" s="28"/>
      <c r="M614" s="28" t="n">
        <v>2007</v>
      </c>
      <c r="N614" s="29" t="s">
        <v>67</v>
      </c>
      <c r="O614" s="29" t="s">
        <v>104</v>
      </c>
      <c r="P614" s="56" t="n">
        <v>0.00426891489573758</v>
      </c>
      <c r="Q614" s="31" t="n">
        <v>4855200</v>
      </c>
      <c r="R614" s="31" t="n">
        <v>4938817.62369973</v>
      </c>
      <c r="S614" s="29" t="s">
        <v>69</v>
      </c>
      <c r="T614" s="29"/>
      <c r="U614" s="29"/>
      <c r="V614" s="48" t="n">
        <f aca="false">IF(S614="m3_año",R614,IF(OR(O614="CG1",O614="CG3",O614="HG2"),T614,R614))</f>
        <v>4938817.62369973</v>
      </c>
      <c r="W614" s="28" t="n">
        <v>365</v>
      </c>
      <c r="X614" s="32"/>
      <c r="Y614" s="28" t="n">
        <v>15</v>
      </c>
      <c r="Z614" s="28" t="n">
        <v>8400</v>
      </c>
      <c r="AA614" s="32" t="s">
        <v>1635</v>
      </c>
      <c r="AB614" s="32" t="s">
        <v>1636</v>
      </c>
      <c r="AC614" s="33" t="s">
        <v>72</v>
      </c>
      <c r="AD614" s="33" t="n">
        <f aca="false">VLOOKUP($O614,Parámetros!$B$4:$H$25,3,0)</f>
        <v>237.180556877129</v>
      </c>
      <c r="AE614" s="33" t="n">
        <f aca="false">VLOOKUP($O614,Parámetros!$B$4:$H$25,4,0)</f>
        <v>787.658122005433</v>
      </c>
      <c r="AF614" s="33" t="n">
        <f aca="false">VLOOKUP($O614,Parámetros!$B$4:$H$25,5,0)</f>
        <v>0.504400709065075</v>
      </c>
      <c r="AG614" s="33" t="n">
        <f aca="false">VLOOKUP($O614,Parámetros!$B$4:$H$25,6,0)</f>
        <v>1344</v>
      </c>
      <c r="AH614" s="33" t="n">
        <f aca="false">VLOOKUP($O614,Parámetros!$B$4:$H$25,7,0)</f>
        <v>1920000</v>
      </c>
      <c r="AI614" s="2" t="n">
        <v>237026</v>
      </c>
      <c r="AJ614" s="2" t="n">
        <v>9E-009</v>
      </c>
      <c r="AK614" s="34" t="n">
        <f aca="false">AD614*V614/1000000000</f>
        <v>1.17139151430368</v>
      </c>
      <c r="AL614" s="34" t="n">
        <f aca="false">AE614*V614/1000000000</f>
        <v>3.89009981441066</v>
      </c>
      <c r="AM614" s="34" t="n">
        <f aca="false">AF614*V614/1000000000</f>
        <v>0.00249114311133723</v>
      </c>
      <c r="AN614" s="34" t="n">
        <f aca="false">AG614*V614/1000000000</f>
        <v>6.63777088625244</v>
      </c>
      <c r="AO614" s="34" t="n">
        <f aca="false">AH614*V614/1000000000</f>
        <v>9482.52983750348</v>
      </c>
      <c r="AP614" s="35" t="n">
        <f aca="false">AJ614*AI614*EXP(P614*4)</f>
        <v>0.00216997315757857</v>
      </c>
      <c r="AQ614" s="36" t="n">
        <f aca="false">AK614/W614</f>
        <v>0.00320929182001008</v>
      </c>
      <c r="AR614" s="37" t="n">
        <f aca="false">AL614/W614</f>
        <v>0.0106578077107142</v>
      </c>
      <c r="AS614" s="37" t="n">
        <f aca="false">AM614/W614</f>
        <v>6.82504962010201E-006</v>
      </c>
      <c r="AT614" s="37" t="n">
        <f aca="false">AN614/W614</f>
        <v>0.0181856736609656</v>
      </c>
      <c r="AU614" s="37" t="n">
        <f aca="false">AO614/W614</f>
        <v>25.9795338013794</v>
      </c>
      <c r="AV614" s="49" t="n">
        <f aca="false">AP614/W614</f>
        <v>5.94513193857142E-006</v>
      </c>
      <c r="AW614" s="39" t="n">
        <f aca="false">AK614*1000000</f>
        <v>1171391.51430368</v>
      </c>
      <c r="AX614" s="40" t="n">
        <f aca="false">AL614*1000000</f>
        <v>3890099.81441066</v>
      </c>
      <c r="AY614" s="40" t="n">
        <f aca="false">AM614*1000000</f>
        <v>2491.14311133723</v>
      </c>
      <c r="AZ614" s="40" t="n">
        <f aca="false">AN614*1000000</f>
        <v>6637770.88625244</v>
      </c>
      <c r="BA614" s="40" t="n">
        <f aca="false">AO614*1000000</f>
        <v>9482529837.50348</v>
      </c>
      <c r="BB614" s="41" t="n">
        <f aca="false">AP614*1000000</f>
        <v>2169.97315757857</v>
      </c>
      <c r="BC614" s="39" t="n">
        <f aca="false">AQ614*1000000</f>
        <v>3209.29182001008</v>
      </c>
      <c r="BD614" s="40" t="n">
        <f aca="false">AR614*1000000</f>
        <v>10657.8077107142</v>
      </c>
      <c r="BE614" s="40" t="n">
        <f aca="false">AS614*1000000</f>
        <v>6.82504962010201</v>
      </c>
      <c r="BF614" s="40" t="n">
        <f aca="false">AT614*1000000</f>
        <v>18185.6736609656</v>
      </c>
      <c r="BG614" s="40" t="n">
        <f aca="false">AU614*1000000</f>
        <v>25979533.8013794</v>
      </c>
      <c r="BH614" s="41" t="n">
        <f aca="false">AV614*1000000</f>
        <v>5.94513193857142</v>
      </c>
      <c r="BI614" s="0" t="n">
        <v>0.1</v>
      </c>
      <c r="BJ614" s="0" t="n">
        <f aca="false">R614*BI614</f>
        <v>493881.762369973</v>
      </c>
      <c r="BK614" s="0" t="n">
        <v>0.1</v>
      </c>
      <c r="BL614" s="0" t="n">
        <f aca="false">AI614*BK614</f>
        <v>23702.6</v>
      </c>
      <c r="BM614" s="45" t="n">
        <v>233.996718041948</v>
      </c>
      <c r="BN614" s="45" t="n">
        <v>664.659238488896</v>
      </c>
      <c r="BO614" s="45" t="n">
        <v>0.404400709065075</v>
      </c>
      <c r="BP614" s="45" t="n">
        <v>537.6</v>
      </c>
      <c r="BQ614" s="45" t="n">
        <v>384000</v>
      </c>
      <c r="BR614" s="0" t="n">
        <f aca="false">AJ614*0.1</f>
        <v>9E-010</v>
      </c>
      <c r="BS614" s="0" t="n">
        <f aca="false">((((BJ614/R614)^2)+((BM614/AD614)^2))^(1/2))*AK614</f>
        <v>1.16158859385873</v>
      </c>
      <c r="BT614" s="0" t="n">
        <f aca="false">((((BJ614/R614)^2)+((BN614/AE614)^2))^(1/2))*AL614</f>
        <v>3.30560032028013</v>
      </c>
      <c r="BU614" s="0" t="n">
        <f aca="false">((((BJ614/R614)^2)+((BO614/AF614)^2))^(1/2))*AM614</f>
        <v>0.00201273715027327</v>
      </c>
      <c r="BV614" s="0" t="n">
        <f aca="false">((((BJ614/R614)^2)+((BP614/AG614)^2))^(1/2))*AN614</f>
        <v>2.73682304826686</v>
      </c>
      <c r="BW614" s="0" t="n">
        <f aca="false">((((BJ614/R614)^2)+((BQ614/AH614)^2))^(1/2))*AO614</f>
        <v>2120.35813153278</v>
      </c>
      <c r="BX614" s="46" t="n">
        <f aca="false">((((BL614/AI614)^2)+((BR614/AJ614)^2))^(1/2))*AP614</f>
        <v>0.000306880546943318</v>
      </c>
    </row>
    <row r="615" customFormat="false" ht="30" hidden="false" customHeight="true" outlineLevel="0" collapsed="false">
      <c r="A615" s="24" t="n">
        <v>4.59955555555556</v>
      </c>
      <c r="B615" s="24" t="n">
        <v>-74.1675833333333</v>
      </c>
      <c r="C615" s="47" t="n">
        <v>22</v>
      </c>
      <c r="D615" s="47" t="n">
        <v>24</v>
      </c>
      <c r="E615" s="47" t="n">
        <v>1805</v>
      </c>
      <c r="F615" s="27" t="s">
        <v>1630</v>
      </c>
      <c r="G615" s="28" t="s">
        <v>1631</v>
      </c>
      <c r="H615" s="27" t="s">
        <v>1632</v>
      </c>
      <c r="I615" s="28" t="s">
        <v>443</v>
      </c>
      <c r="J615" s="28" t="s">
        <v>65</v>
      </c>
      <c r="K615" s="28" t="n">
        <v>80</v>
      </c>
      <c r="L615" s="28"/>
      <c r="M615" s="28" t="n">
        <v>1980</v>
      </c>
      <c r="N615" s="29" t="s">
        <v>67</v>
      </c>
      <c r="O615" s="29" t="s">
        <v>68</v>
      </c>
      <c r="P615" s="56" t="n">
        <v>0.00426891489573758</v>
      </c>
      <c r="Q615" s="31" t="n">
        <v>582750</v>
      </c>
      <c r="R615" s="31" t="n">
        <v>592786.284851503</v>
      </c>
      <c r="S615" s="29" t="s">
        <v>69</v>
      </c>
      <c r="T615" s="29"/>
      <c r="U615" s="29"/>
      <c r="V615" s="48" t="n">
        <f aca="false">IF(S615="m3_año",R615,IF(OR(O615="CG1",O615="CG3",O615="HG2"),T615,R615))</f>
        <v>592786.284851503</v>
      </c>
      <c r="W615" s="28" t="n">
        <v>365</v>
      </c>
      <c r="X615" s="32"/>
      <c r="Y615" s="28"/>
      <c r="Z615" s="28" t="n">
        <v>8760</v>
      </c>
      <c r="AA615" s="32" t="s">
        <v>1637</v>
      </c>
      <c r="AB615" s="32" t="s">
        <v>311</v>
      </c>
      <c r="AC615" s="33" t="s">
        <v>72</v>
      </c>
      <c r="AD615" s="33" t="n">
        <f aca="false">VLOOKUP($O615,Parámetros!$B$4:$H$25,3,0)</f>
        <v>46.3856216091623</v>
      </c>
      <c r="AE615" s="33" t="n">
        <f aca="false">VLOOKUP($O615,Parámetros!$B$4:$H$25,4,0)</f>
        <v>1074.85364414012</v>
      </c>
      <c r="AF615" s="33" t="n">
        <f aca="false">VLOOKUP($O615,Parámetros!$B$4:$H$25,5,0)</f>
        <v>5.41099102083891</v>
      </c>
      <c r="AG615" s="33" t="n">
        <f aca="false">VLOOKUP($O615,Parámetros!$B$4:$H$25,6,0)</f>
        <v>1344</v>
      </c>
      <c r="AH615" s="33" t="n">
        <f aca="false">VLOOKUP($O615,Parámetros!$B$4:$H$25,7,0)</f>
        <v>1920000</v>
      </c>
      <c r="AI615" s="2" t="n">
        <v>237026</v>
      </c>
      <c r="AJ615" s="2" t="n">
        <v>9E-009</v>
      </c>
      <c r="AK615" s="34" t="n">
        <f aca="false">AD615*V615/1000000000</f>
        <v>0.0274967603042229</v>
      </c>
      <c r="AL615" s="34" t="n">
        <f aca="false">AE615*V615/1000000000</f>
        <v>0.637158498468921</v>
      </c>
      <c r="AM615" s="34" t="n">
        <f aca="false">AF615*V615/1000000000</f>
        <v>0.00320756126460794</v>
      </c>
      <c r="AN615" s="34" t="n">
        <f aca="false">AG615*V615/1000000000</f>
        <v>0.79670476684042</v>
      </c>
      <c r="AO615" s="34" t="n">
        <f aca="false">AH615*V615/1000000000</f>
        <v>1138.14966691489</v>
      </c>
      <c r="AP615" s="35" t="n">
        <f aca="false">AJ615*AI615*EXP(P615*4)</f>
        <v>0.00216997315757857</v>
      </c>
      <c r="AQ615" s="36" t="n">
        <f aca="false">AK615/W615</f>
        <v>7.53335898745833E-005</v>
      </c>
      <c r="AR615" s="37" t="n">
        <f aca="false">AL615/W615</f>
        <v>0.00174563972183266</v>
      </c>
      <c r="AS615" s="37" t="n">
        <f aca="false">AM615/W615</f>
        <v>8.78783908111764E-006</v>
      </c>
      <c r="AT615" s="37" t="n">
        <f aca="false">AN615/W615</f>
        <v>0.00218275278586416</v>
      </c>
      <c r="AU615" s="37" t="n">
        <f aca="false">AO615/W615</f>
        <v>3.11821826552023</v>
      </c>
      <c r="AV615" s="49" t="n">
        <f aca="false">AP615/W615</f>
        <v>5.94513193857142E-006</v>
      </c>
      <c r="AW615" s="39" t="n">
        <f aca="false">AK615*1000000</f>
        <v>27496.7603042229</v>
      </c>
      <c r="AX615" s="40" t="n">
        <f aca="false">AL615*1000000</f>
        <v>637158.498468921</v>
      </c>
      <c r="AY615" s="40" t="n">
        <f aca="false">AM615*1000000</f>
        <v>3207.56126460794</v>
      </c>
      <c r="AZ615" s="40" t="n">
        <f aca="false">AN615*1000000</f>
        <v>796704.76684042</v>
      </c>
      <c r="BA615" s="40" t="n">
        <f aca="false">AO615*1000000</f>
        <v>1138149666.91489</v>
      </c>
      <c r="BB615" s="41" t="n">
        <f aca="false">AP615*1000000</f>
        <v>2169.97315757857</v>
      </c>
      <c r="BC615" s="39" t="n">
        <f aca="false">AQ615*1000000</f>
        <v>75.3335898745833</v>
      </c>
      <c r="BD615" s="40" t="n">
        <f aca="false">AR615*1000000</f>
        <v>1745.63972183266</v>
      </c>
      <c r="BE615" s="40" t="n">
        <f aca="false">AS615*1000000</f>
        <v>8.78783908111764</v>
      </c>
      <c r="BF615" s="40" t="n">
        <f aca="false">AT615*1000000</f>
        <v>2182.75278586416</v>
      </c>
      <c r="BG615" s="40" t="n">
        <f aca="false">AU615*1000000</f>
        <v>3118218.26552023</v>
      </c>
      <c r="BH615" s="41" t="n">
        <f aca="false">AV615*1000000</f>
        <v>5.94513193857142</v>
      </c>
      <c r="BI615" s="0" t="n">
        <v>0.1</v>
      </c>
      <c r="BJ615" s="0" t="n">
        <f aca="false">R615*BI615</f>
        <v>59278.6284851503</v>
      </c>
      <c r="BK615" s="0" t="n">
        <v>0.1</v>
      </c>
      <c r="BL615" s="0" t="n">
        <f aca="false">AI615*BK615</f>
        <v>23702.6</v>
      </c>
      <c r="BM615" s="45" t="n">
        <v>17.6498016718255</v>
      </c>
      <c r="BN615" s="45" t="n">
        <v>910.91550745518</v>
      </c>
      <c r="BO615" s="45" t="n">
        <v>5.31099102083891</v>
      </c>
      <c r="BP615" s="45" t="n">
        <v>537.6</v>
      </c>
      <c r="BQ615" s="45" t="n">
        <v>384000</v>
      </c>
      <c r="BR615" s="0" t="n">
        <f aca="false">AJ615*0.1</f>
        <v>9E-010</v>
      </c>
      <c r="BS615" s="0" t="n">
        <f aca="false">((((BJ615/R615)^2)+((BM615/AD615)^2))^(1/2))*AK615</f>
        <v>0.0108178504144016</v>
      </c>
      <c r="BT615" s="0" t="n">
        <f aca="false">((((BJ615/R615)^2)+((BN615/AE615)^2))^(1/2))*AL615</f>
        <v>0.543724366781845</v>
      </c>
      <c r="BU615" s="0" t="n">
        <f aca="false">((((BJ615/R615)^2)+((BO615/AF615)^2))^(1/2))*AM615</f>
        <v>0.00316458023275985</v>
      </c>
      <c r="BV615" s="0" t="n">
        <f aca="false">((((BJ615/R615)^2)+((BP615/AG615)^2))^(1/2))*AN615</f>
        <v>0.328489790611614</v>
      </c>
      <c r="BW615" s="0" t="n">
        <f aca="false">((((BJ615/R615)^2)+((BQ615/AH615)^2))^(1/2))*AO615</f>
        <v>254.498002379043</v>
      </c>
      <c r="BX615" s="46" t="n">
        <f aca="false">((((BL615/AI615)^2)+((BR615/AJ615)^2))^(1/2))*AP615</f>
        <v>0.000306880546943318</v>
      </c>
    </row>
    <row r="616" customFormat="false" ht="30" hidden="false" customHeight="true" outlineLevel="0" collapsed="false">
      <c r="A616" s="24" t="n">
        <v>4.59955555555556</v>
      </c>
      <c r="B616" s="24" t="n">
        <v>-74.1675833333333</v>
      </c>
      <c r="C616" s="47" t="n">
        <v>22</v>
      </c>
      <c r="D616" s="47" t="n">
        <v>24</v>
      </c>
      <c r="E616" s="47" t="n">
        <v>1805</v>
      </c>
      <c r="F616" s="27" t="s">
        <v>1630</v>
      </c>
      <c r="G616" s="28" t="s">
        <v>1631</v>
      </c>
      <c r="H616" s="27" t="s">
        <v>1632</v>
      </c>
      <c r="I616" s="28" t="s">
        <v>443</v>
      </c>
      <c r="J616" s="28" t="s">
        <v>65</v>
      </c>
      <c r="K616" s="28" t="n">
        <v>80</v>
      </c>
      <c r="L616" s="28"/>
      <c r="M616" s="28" t="n">
        <v>1980</v>
      </c>
      <c r="N616" s="29" t="s">
        <v>67</v>
      </c>
      <c r="O616" s="29" t="s">
        <v>68</v>
      </c>
      <c r="P616" s="56" t="n">
        <v>0.00426891489573758</v>
      </c>
      <c r="Q616" s="31" t="n">
        <v>995400</v>
      </c>
      <c r="R616" s="31" t="n">
        <v>1012543.05953013</v>
      </c>
      <c r="S616" s="29" t="s">
        <v>69</v>
      </c>
      <c r="T616" s="29"/>
      <c r="U616" s="29"/>
      <c r="V616" s="48" t="n">
        <f aca="false">IF(S616="m3_año",R616,IF(OR(O616="CG1",O616="CG3",O616="HG2"),T616,R616))</f>
        <v>1012543.05953013</v>
      </c>
      <c r="W616" s="28" t="n">
        <v>365</v>
      </c>
      <c r="X616" s="32"/>
      <c r="Y616" s="28"/>
      <c r="Z616" s="28" t="n">
        <v>8760</v>
      </c>
      <c r="AA616" s="32" t="s">
        <v>1638</v>
      </c>
      <c r="AB616" s="32" t="s">
        <v>447</v>
      </c>
      <c r="AC616" s="33" t="s">
        <v>72</v>
      </c>
      <c r="AD616" s="33" t="n">
        <f aca="false">VLOOKUP($O616,Parámetros!$B$4:$H$25,3,0)</f>
        <v>46.3856216091623</v>
      </c>
      <c r="AE616" s="33" t="n">
        <f aca="false">VLOOKUP($O616,Parámetros!$B$4:$H$25,4,0)</f>
        <v>1074.85364414012</v>
      </c>
      <c r="AF616" s="33" t="n">
        <f aca="false">VLOOKUP($O616,Parámetros!$B$4:$H$25,5,0)</f>
        <v>5.41099102083891</v>
      </c>
      <c r="AG616" s="33" t="n">
        <f aca="false">VLOOKUP($O616,Parámetros!$B$4:$H$25,6,0)</f>
        <v>1344</v>
      </c>
      <c r="AH616" s="33" t="n">
        <f aca="false">VLOOKUP($O616,Parámetros!$B$4:$H$25,7,0)</f>
        <v>1920000</v>
      </c>
      <c r="AI616" s="2" t="n">
        <v>237026</v>
      </c>
      <c r="AJ616" s="2" t="n">
        <v>9E-009</v>
      </c>
      <c r="AK616" s="34" t="n">
        <f aca="false">AD616*V616/1000000000</f>
        <v>0.0469674392223481</v>
      </c>
      <c r="AL616" s="34" t="n">
        <f aca="false">AE616*V616/1000000000</f>
        <v>1.08833559738475</v>
      </c>
      <c r="AM616" s="34" t="n">
        <f aca="false">AF616*V616/1000000000</f>
        <v>0.00547886140333029</v>
      </c>
      <c r="AN616" s="34" t="n">
        <f aca="false">AG616*V616/1000000000</f>
        <v>1.36085787200849</v>
      </c>
      <c r="AO616" s="34" t="n">
        <f aca="false">AH616*V616/1000000000</f>
        <v>1944.08267429785</v>
      </c>
      <c r="AP616" s="35" t="n">
        <f aca="false">AJ616*AI616*EXP(P616*4)</f>
        <v>0.00216997315757857</v>
      </c>
      <c r="AQ616" s="36" t="n">
        <f aca="false">AK616/W616</f>
        <v>0.000128677915677666</v>
      </c>
      <c r="AR616" s="37" t="n">
        <f aca="false">AL616/W616</f>
        <v>0.00298174136269794</v>
      </c>
      <c r="AS616" s="37" t="n">
        <f aca="false">AM616/W616</f>
        <v>1.50105791872063E-005</v>
      </c>
      <c r="AT616" s="37" t="n">
        <f aca="false">AN616/W616</f>
        <v>0.00372837773153012</v>
      </c>
      <c r="AU616" s="37" t="n">
        <f aca="false">AO616/W616</f>
        <v>5.32625390218589</v>
      </c>
      <c r="AV616" s="49" t="n">
        <f aca="false">AP616/W616</f>
        <v>5.94513193857142E-006</v>
      </c>
      <c r="AW616" s="39" t="n">
        <f aca="false">AK616*1000000</f>
        <v>46967.4392223481</v>
      </c>
      <c r="AX616" s="40" t="n">
        <f aca="false">AL616*1000000</f>
        <v>1088335.59738475</v>
      </c>
      <c r="AY616" s="40" t="n">
        <f aca="false">AM616*1000000</f>
        <v>5478.86140333029</v>
      </c>
      <c r="AZ616" s="40" t="n">
        <f aca="false">AN616*1000000</f>
        <v>1360857.87200849</v>
      </c>
      <c r="BA616" s="40" t="n">
        <f aca="false">AO616*1000000</f>
        <v>1944082674.29785</v>
      </c>
      <c r="BB616" s="41" t="n">
        <f aca="false">AP616*1000000</f>
        <v>2169.97315757857</v>
      </c>
      <c r="BC616" s="39" t="n">
        <f aca="false">AQ616*1000000</f>
        <v>128.677915677666</v>
      </c>
      <c r="BD616" s="40" t="n">
        <f aca="false">AR616*1000000</f>
        <v>2981.74136269794</v>
      </c>
      <c r="BE616" s="40" t="n">
        <f aca="false">AS616*1000000</f>
        <v>15.0105791872063</v>
      </c>
      <c r="BF616" s="40" t="n">
        <f aca="false">AT616*1000000</f>
        <v>3728.37773153012</v>
      </c>
      <c r="BG616" s="40" t="n">
        <f aca="false">AU616*1000000</f>
        <v>5326253.90218589</v>
      </c>
      <c r="BH616" s="41" t="n">
        <f aca="false">AV616*1000000</f>
        <v>5.94513193857142</v>
      </c>
      <c r="BI616" s="0" t="n">
        <v>0.1</v>
      </c>
      <c r="BJ616" s="0" t="n">
        <f aca="false">R616*BI616</f>
        <v>101254.305953013</v>
      </c>
      <c r="BK616" s="0" t="n">
        <v>0.1</v>
      </c>
      <c r="BL616" s="0" t="n">
        <f aca="false">AI616*BK616</f>
        <v>23702.6</v>
      </c>
      <c r="BM616" s="45" t="n">
        <v>17.6498016718255</v>
      </c>
      <c r="BN616" s="45" t="n">
        <v>910.91550745518</v>
      </c>
      <c r="BO616" s="45" t="n">
        <v>5.31099102083891</v>
      </c>
      <c r="BP616" s="45" t="n">
        <v>537.6</v>
      </c>
      <c r="BQ616" s="45" t="n">
        <v>384000</v>
      </c>
      <c r="BR616" s="0" t="n">
        <f aca="false">AJ616*0.1</f>
        <v>9E-010</v>
      </c>
      <c r="BS616" s="0" t="n">
        <f aca="false">((((BJ616/R616)^2)+((BM616/AD616)^2))^(1/2))*AK616</f>
        <v>0.01847805800514</v>
      </c>
      <c r="BT616" s="0" t="n">
        <f aca="false">((((BJ616/R616)^2)+((BN616/AE616)^2))^(1/2))*AL616</f>
        <v>0.928739999476013</v>
      </c>
      <c r="BU616" s="0" t="n">
        <f aca="false">((((BJ616/R616)^2)+((BO616/AF616)^2))^(1/2))*AM616</f>
        <v>0.00540544515433572</v>
      </c>
      <c r="BV616" s="0" t="n">
        <f aca="false">((((BJ616/R616)^2)+((BP616/AG616)^2))^(1/2))*AN616</f>
        <v>0.56109607477443</v>
      </c>
      <c r="BW616" s="0" t="n">
        <f aca="false">((((BJ616/R616)^2)+((BQ616/AH616)^2))^(1/2))*AO616</f>
        <v>434.710101360958</v>
      </c>
      <c r="BX616" s="46" t="n">
        <f aca="false">((((BL616/AI616)^2)+((BR616/AJ616)^2))^(1/2))*AP616</f>
        <v>0.000306880546943318</v>
      </c>
    </row>
    <row r="617" customFormat="false" ht="30" hidden="false" customHeight="true" outlineLevel="0" collapsed="false">
      <c r="A617" s="24" t="n">
        <v>4.59955555555556</v>
      </c>
      <c r="B617" s="24" t="n">
        <v>-74.1675833333333</v>
      </c>
      <c r="C617" s="47" t="n">
        <v>22</v>
      </c>
      <c r="D617" s="47" t="n">
        <v>24</v>
      </c>
      <c r="E617" s="47" t="n">
        <v>1805</v>
      </c>
      <c r="F617" s="27" t="s">
        <v>1630</v>
      </c>
      <c r="G617" s="28" t="s">
        <v>1631</v>
      </c>
      <c r="H617" s="27" t="s">
        <v>1632</v>
      </c>
      <c r="I617" s="28" t="s">
        <v>443</v>
      </c>
      <c r="J617" s="28" t="s">
        <v>65</v>
      </c>
      <c r="K617" s="28" t="n">
        <v>150</v>
      </c>
      <c r="L617" s="28"/>
      <c r="M617" s="28" t="n">
        <v>1976</v>
      </c>
      <c r="N617" s="29" t="s">
        <v>67</v>
      </c>
      <c r="O617" s="29" t="s">
        <v>108</v>
      </c>
      <c r="P617" s="56" t="n">
        <v>0.00426891489573758</v>
      </c>
      <c r="Q617" s="31" t="n">
        <v>1213800</v>
      </c>
      <c r="R617" s="31" t="n">
        <v>1234704.40592493</v>
      </c>
      <c r="S617" s="29" t="s">
        <v>69</v>
      </c>
      <c r="T617" s="29"/>
      <c r="U617" s="29"/>
      <c r="V617" s="48" t="n">
        <f aca="false">IF(S617="m3_año",R617,IF(OR(O617="CG1",O617="CG3",O617="HG2"),T617,R617))</f>
        <v>1234704.40592493</v>
      </c>
      <c r="W617" s="28" t="n">
        <v>365</v>
      </c>
      <c r="X617" s="32"/>
      <c r="Y617" s="28"/>
      <c r="Z617" s="28" t="n">
        <v>8760</v>
      </c>
      <c r="AA617" s="32" t="s">
        <v>1639</v>
      </c>
      <c r="AB617" s="32" t="s">
        <v>447</v>
      </c>
      <c r="AC617" s="33" t="s">
        <v>72</v>
      </c>
      <c r="AD617" s="33" t="n">
        <f aca="false">VLOOKUP($O617,Parámetros!$B$4:$H$25,3,0)</f>
        <v>589.42211574465</v>
      </c>
      <c r="AE617" s="33" t="n">
        <f aca="false">VLOOKUP($O617,Parámetros!$B$4:$H$25,4,0)</f>
        <v>6395.37711993333</v>
      </c>
      <c r="AF617" s="33" t="n">
        <f aca="false">VLOOKUP($O617,Parámetros!$B$4:$H$25,5,0)</f>
        <v>22.4256162208741</v>
      </c>
      <c r="AG617" s="33" t="n">
        <f aca="false">VLOOKUP($O617,Parámetros!$B$4:$H$25,6,0)</f>
        <v>1344</v>
      </c>
      <c r="AH617" s="33" t="n">
        <f aca="false">VLOOKUP($O617,Parámetros!$B$4:$H$25,7,0)</f>
        <v>1920000</v>
      </c>
      <c r="AI617" s="2" t="n">
        <v>237026</v>
      </c>
      <c r="AJ617" s="2" t="n">
        <v>9E-009</v>
      </c>
      <c r="AK617" s="34" t="n">
        <f aca="false">AD617*V617/1000000000</f>
        <v>0.727762083259513</v>
      </c>
      <c r="AL617" s="34" t="n">
        <f aca="false">AE617*V617/1000000000</f>
        <v>7.89640030753317</v>
      </c>
      <c r="AM617" s="34" t="n">
        <f aca="false">AF617*V617/1000000000</f>
        <v>0.0276890071534948</v>
      </c>
      <c r="AN617" s="34" t="n">
        <f aca="false">AG617*V617/1000000000</f>
        <v>1.65944272156311</v>
      </c>
      <c r="AO617" s="34" t="n">
        <f aca="false">AH617*V617/1000000000</f>
        <v>2370.63245937587</v>
      </c>
      <c r="AP617" s="35" t="n">
        <f aca="false">AJ617*AI617*EXP(P617*4)</f>
        <v>0.00216997315757857</v>
      </c>
      <c r="AQ617" s="36" t="n">
        <f aca="false">AK617/W617</f>
        <v>0.00199386872125894</v>
      </c>
      <c r="AR617" s="37" t="n">
        <f aca="false">AL617/W617</f>
        <v>0.0216339734452964</v>
      </c>
      <c r="AS617" s="37" t="n">
        <f aca="false">AM617/W617</f>
        <v>7.58602935712187E-005</v>
      </c>
      <c r="AT617" s="37" t="n">
        <f aca="false">AN617/W617</f>
        <v>0.00454641841524139</v>
      </c>
      <c r="AU617" s="37" t="n">
        <f aca="false">AO617/W617</f>
        <v>6.49488345034484</v>
      </c>
      <c r="AV617" s="49" t="n">
        <f aca="false">AP617/W617</f>
        <v>5.94513193857142E-006</v>
      </c>
      <c r="AW617" s="39" t="n">
        <f aca="false">AK617*1000000</f>
        <v>727762.083259513</v>
      </c>
      <c r="AX617" s="40" t="n">
        <f aca="false">AL617*1000000</f>
        <v>7896400.30753317</v>
      </c>
      <c r="AY617" s="40" t="n">
        <f aca="false">AM617*1000000</f>
        <v>27689.0071534948</v>
      </c>
      <c r="AZ617" s="40" t="n">
        <f aca="false">AN617*1000000</f>
        <v>1659442.72156311</v>
      </c>
      <c r="BA617" s="40" t="n">
        <f aca="false">AO617*1000000</f>
        <v>2370632459.37587</v>
      </c>
      <c r="BB617" s="41" t="n">
        <f aca="false">AP617*1000000</f>
        <v>2169.97315757857</v>
      </c>
      <c r="BC617" s="39" t="n">
        <f aca="false">AQ617*1000000</f>
        <v>1993.86872125894</v>
      </c>
      <c r="BD617" s="40" t="n">
        <f aca="false">AR617*1000000</f>
        <v>21633.9734452964</v>
      </c>
      <c r="BE617" s="40" t="n">
        <f aca="false">AS617*1000000</f>
        <v>75.8602935712187</v>
      </c>
      <c r="BF617" s="40" t="n">
        <f aca="false">AT617*1000000</f>
        <v>4546.41841524139</v>
      </c>
      <c r="BG617" s="40" t="n">
        <f aca="false">AU617*1000000</f>
        <v>6494883.45034484</v>
      </c>
      <c r="BH617" s="41" t="n">
        <f aca="false">AV617*1000000</f>
        <v>5.94513193857142</v>
      </c>
      <c r="BI617" s="0" t="n">
        <v>0.1</v>
      </c>
      <c r="BJ617" s="0" t="n">
        <f aca="false">R617*BI617</f>
        <v>123470.440592493</v>
      </c>
      <c r="BK617" s="0" t="n">
        <v>0.1</v>
      </c>
      <c r="BL617" s="0" t="n">
        <f aca="false">AI617*BK617</f>
        <v>23702.6</v>
      </c>
      <c r="BM617" s="45" t="n">
        <v>491.492522079561</v>
      </c>
      <c r="BN617" s="45" t="n">
        <v>4911.75996922289</v>
      </c>
      <c r="BO617" s="45" t="n">
        <v>16.2785205146239</v>
      </c>
      <c r="BP617" s="45" t="n">
        <v>537.6</v>
      </c>
      <c r="BQ617" s="45" t="n">
        <v>384000</v>
      </c>
      <c r="BR617" s="0" t="n">
        <f aca="false">AJ617*0.1</f>
        <v>9E-010</v>
      </c>
      <c r="BS617" s="0" t="n">
        <f aca="false">((((BJ617/R617)^2)+((BM617/AD617)^2))^(1/2))*AK617</f>
        <v>0.611196245367594</v>
      </c>
      <c r="BT617" s="0" t="n">
        <f aca="false">((((BJ617/R617)^2)+((BN617/AE617)^2))^(1/2))*AL617</f>
        <v>6.11576331928426</v>
      </c>
      <c r="BU617" s="0" t="n">
        <f aca="false">((((BJ617/R617)^2)+((BO617/AF617)^2))^(1/2))*AM617</f>
        <v>0.0202889892338054</v>
      </c>
      <c r="BV617" s="0" t="n">
        <f aca="false">((((BJ617/R617)^2)+((BP617/AG617)^2))^(1/2))*AN617</f>
        <v>0.684205762066712</v>
      </c>
      <c r="BW617" s="0" t="n">
        <f aca="false">((((BJ617/R617)^2)+((BQ617/AH617)^2))^(1/2))*AO617</f>
        <v>530.089532883195</v>
      </c>
      <c r="BX617" s="46" t="n">
        <f aca="false">((((BL617/AI617)^2)+((BR617/AJ617)^2))^(1/2))*AP617</f>
        <v>0.000306880546943318</v>
      </c>
    </row>
    <row r="618" customFormat="false" ht="30" hidden="false" customHeight="true" outlineLevel="0" collapsed="false">
      <c r="A618" s="24" t="n">
        <v>4.59955555555556</v>
      </c>
      <c r="B618" s="24" t="n">
        <v>-74.1675833333333</v>
      </c>
      <c r="C618" s="47" t="n">
        <v>22</v>
      </c>
      <c r="D618" s="47" t="n">
        <v>24</v>
      </c>
      <c r="E618" s="47" t="n">
        <v>1805</v>
      </c>
      <c r="F618" s="27" t="s">
        <v>1630</v>
      </c>
      <c r="G618" s="28" t="s">
        <v>1631</v>
      </c>
      <c r="H618" s="27" t="s">
        <v>1632</v>
      </c>
      <c r="I618" s="28" t="s">
        <v>443</v>
      </c>
      <c r="J618" s="28" t="s">
        <v>65</v>
      </c>
      <c r="K618" s="28" t="n">
        <v>118.252714205617</v>
      </c>
      <c r="L618" s="28"/>
      <c r="M618" s="28" t="n">
        <v>1979</v>
      </c>
      <c r="N618" s="29" t="s">
        <v>67</v>
      </c>
      <c r="O618" s="29" t="s">
        <v>108</v>
      </c>
      <c r="P618" s="56" t="n">
        <v>0.00426891489573758</v>
      </c>
      <c r="Q618" s="31" t="n">
        <v>910350</v>
      </c>
      <c r="R618" s="31" t="n">
        <v>926028.304443699</v>
      </c>
      <c r="S618" s="29" t="s">
        <v>69</v>
      </c>
      <c r="T618" s="29"/>
      <c r="U618" s="29"/>
      <c r="V618" s="48" t="n">
        <f aca="false">IF(S618="m3_año",R618,IF(OR(O618="CG1",O618="CG3",O618="HG2"),T618,R618))</f>
        <v>926028.304443699</v>
      </c>
      <c r="W618" s="28" t="n">
        <v>365</v>
      </c>
      <c r="X618" s="32"/>
      <c r="Y618" s="28"/>
      <c r="Z618" s="28" t="n">
        <v>8760</v>
      </c>
      <c r="AA618" s="32" t="s">
        <v>1640</v>
      </c>
      <c r="AB618" s="32" t="s">
        <v>447</v>
      </c>
      <c r="AC618" s="33" t="s">
        <v>72</v>
      </c>
      <c r="AD618" s="33" t="n">
        <f aca="false">VLOOKUP($O618,Parámetros!$B$4:$H$25,3,0)</f>
        <v>589.42211574465</v>
      </c>
      <c r="AE618" s="33" t="n">
        <f aca="false">VLOOKUP($O618,Parámetros!$B$4:$H$25,4,0)</f>
        <v>6395.37711993333</v>
      </c>
      <c r="AF618" s="33" t="n">
        <f aca="false">VLOOKUP($O618,Parámetros!$B$4:$H$25,5,0)</f>
        <v>22.4256162208741</v>
      </c>
      <c r="AG618" s="33" t="n">
        <f aca="false">VLOOKUP($O618,Parámetros!$B$4:$H$25,6,0)</f>
        <v>1344</v>
      </c>
      <c r="AH618" s="33" t="n">
        <f aca="false">VLOOKUP($O618,Parámetros!$B$4:$H$25,7,0)</f>
        <v>1920000</v>
      </c>
      <c r="AI618" s="2" t="n">
        <v>237026</v>
      </c>
      <c r="AJ618" s="2" t="n">
        <v>9E-009</v>
      </c>
      <c r="AK618" s="34" t="n">
        <f aca="false">AD618*V618/1000000000</f>
        <v>0.545821562444636</v>
      </c>
      <c r="AL618" s="34" t="n">
        <f aca="false">AE618*V618/1000000000</f>
        <v>5.92230023064989</v>
      </c>
      <c r="AM618" s="34" t="n">
        <f aca="false">AF618*V618/1000000000</f>
        <v>0.0207667553651212</v>
      </c>
      <c r="AN618" s="34" t="n">
        <f aca="false">AG618*V618/1000000000</f>
        <v>1.24458204117233</v>
      </c>
      <c r="AO618" s="34" t="n">
        <f aca="false">AH618*V618/1000000000</f>
        <v>1777.9743445319</v>
      </c>
      <c r="AP618" s="35" t="n">
        <f aca="false">AJ618*AI618*EXP(P618*4)</f>
        <v>0.00216997315757857</v>
      </c>
      <c r="AQ618" s="36" t="n">
        <f aca="false">AK618/W618</f>
        <v>0.00149540154094421</v>
      </c>
      <c r="AR618" s="37" t="n">
        <f aca="false">AL618/W618</f>
        <v>0.0162254800839723</v>
      </c>
      <c r="AS618" s="37" t="n">
        <f aca="false">AM618/W618</f>
        <v>5.68952201784141E-005</v>
      </c>
      <c r="AT618" s="37" t="n">
        <f aca="false">AN618/W618</f>
        <v>0.00340981381143104</v>
      </c>
      <c r="AU618" s="37" t="n">
        <f aca="false">AO618/W618</f>
        <v>4.87116258775864</v>
      </c>
      <c r="AV618" s="49" t="n">
        <f aca="false">AP618/W618</f>
        <v>5.94513193857142E-006</v>
      </c>
      <c r="AW618" s="39" t="n">
        <f aca="false">AK618*1000000</f>
        <v>545821.562444636</v>
      </c>
      <c r="AX618" s="40" t="n">
        <f aca="false">AL618*1000000</f>
        <v>5922300.23064989</v>
      </c>
      <c r="AY618" s="40" t="n">
        <f aca="false">AM618*1000000</f>
        <v>20766.7553651212</v>
      </c>
      <c r="AZ618" s="40" t="n">
        <f aca="false">AN618*1000000</f>
        <v>1244582.04117233</v>
      </c>
      <c r="BA618" s="40" t="n">
        <f aca="false">AO618*1000000</f>
        <v>1777974344.5319</v>
      </c>
      <c r="BB618" s="41" t="n">
        <f aca="false">AP618*1000000</f>
        <v>2169.97315757857</v>
      </c>
      <c r="BC618" s="39" t="n">
        <f aca="false">AQ618*1000000</f>
        <v>1495.40154094421</v>
      </c>
      <c r="BD618" s="40" t="n">
        <f aca="false">AR618*1000000</f>
        <v>16225.4800839723</v>
      </c>
      <c r="BE618" s="40" t="n">
        <f aca="false">AS618*1000000</f>
        <v>56.8952201784141</v>
      </c>
      <c r="BF618" s="40" t="n">
        <f aca="false">AT618*1000000</f>
        <v>3409.81381143104</v>
      </c>
      <c r="BG618" s="40" t="n">
        <f aca="false">AU618*1000000</f>
        <v>4871162.58775864</v>
      </c>
      <c r="BH618" s="41" t="n">
        <f aca="false">AV618*1000000</f>
        <v>5.94513193857142</v>
      </c>
      <c r="BI618" s="0" t="n">
        <v>0.1</v>
      </c>
      <c r="BJ618" s="0" t="n">
        <f aca="false">R618*BI618</f>
        <v>92602.8304443699</v>
      </c>
      <c r="BK618" s="0" t="n">
        <v>0.1</v>
      </c>
      <c r="BL618" s="0" t="n">
        <f aca="false">AI618*BK618</f>
        <v>23702.6</v>
      </c>
      <c r="BM618" s="45" t="n">
        <v>491.492522079561</v>
      </c>
      <c r="BN618" s="45" t="n">
        <v>4911.75996922289</v>
      </c>
      <c r="BO618" s="45" t="n">
        <v>16.2785205146239</v>
      </c>
      <c r="BP618" s="45" t="n">
        <v>537.6</v>
      </c>
      <c r="BQ618" s="45" t="n">
        <v>384000</v>
      </c>
      <c r="BR618" s="0" t="n">
        <f aca="false">AJ618*0.1</f>
        <v>9E-010</v>
      </c>
      <c r="BS618" s="0" t="n">
        <f aca="false">((((BJ618/R618)^2)+((BM618/AD618)^2))^(1/2))*AK618</f>
        <v>0.458397184025696</v>
      </c>
      <c r="BT618" s="0" t="n">
        <f aca="false">((((BJ618/R618)^2)+((BN618/AE618)^2))^(1/2))*AL618</f>
        <v>4.5868224894632</v>
      </c>
      <c r="BU618" s="0" t="n">
        <f aca="false">((((BJ618/R618)^2)+((BO618/AF618)^2))^(1/2))*AM618</f>
        <v>0.0152167419253541</v>
      </c>
      <c r="BV618" s="0" t="n">
        <f aca="false">((((BJ618/R618)^2)+((BP618/AG618)^2))^(1/2))*AN618</f>
        <v>0.513154321550035</v>
      </c>
      <c r="BW618" s="0" t="n">
        <f aca="false">((((BJ618/R618)^2)+((BQ618/AH618)^2))^(1/2))*AO618</f>
        <v>397.567149662397</v>
      </c>
      <c r="BX618" s="46" t="n">
        <f aca="false">((((BL618/AI618)^2)+((BR618/AJ618)^2))^(1/2))*AP618</f>
        <v>0.000306880546943318</v>
      </c>
    </row>
    <row r="619" customFormat="false" ht="30" hidden="false" customHeight="true" outlineLevel="0" collapsed="false">
      <c r="A619" s="24" t="n">
        <v>4.59955555555556</v>
      </c>
      <c r="B619" s="24" t="n">
        <v>-74.1675833333333</v>
      </c>
      <c r="C619" s="47" t="n">
        <v>22</v>
      </c>
      <c r="D619" s="47" t="n">
        <v>24</v>
      </c>
      <c r="E619" s="47" t="n">
        <v>1805</v>
      </c>
      <c r="F619" s="27" t="s">
        <v>1630</v>
      </c>
      <c r="G619" s="28" t="s">
        <v>1631</v>
      </c>
      <c r="H619" s="27" t="s">
        <v>1632</v>
      </c>
      <c r="I619" s="28" t="s">
        <v>443</v>
      </c>
      <c r="J619" s="28" t="s">
        <v>65</v>
      </c>
      <c r="K619" s="28" t="n">
        <v>236.505428411234</v>
      </c>
      <c r="L619" s="28"/>
      <c r="M619" s="28" t="n">
        <v>1996</v>
      </c>
      <c r="N619" s="29" t="s">
        <v>67</v>
      </c>
      <c r="O619" s="29" t="s">
        <v>108</v>
      </c>
      <c r="P619" s="56" t="n">
        <v>0.00426891489573758</v>
      </c>
      <c r="Q619" s="31" t="n">
        <v>1011500</v>
      </c>
      <c r="R619" s="31" t="n">
        <v>1028920.33827078</v>
      </c>
      <c r="S619" s="29" t="s">
        <v>69</v>
      </c>
      <c r="T619" s="29"/>
      <c r="U619" s="29"/>
      <c r="V619" s="48" t="n">
        <f aca="false">IF(S619="m3_año",R619,IF(OR(O619="CG1",O619="CG3",O619="HG2"),T619,R619))</f>
        <v>1028920.33827078</v>
      </c>
      <c r="W619" s="28" t="n">
        <v>365</v>
      </c>
      <c r="X619" s="32"/>
      <c r="Y619" s="28"/>
      <c r="Z619" s="28" t="n">
        <v>8760</v>
      </c>
      <c r="AA619" s="32" t="s">
        <v>1641</v>
      </c>
      <c r="AB619" s="32" t="s">
        <v>447</v>
      </c>
      <c r="AC619" s="33" t="s">
        <v>72</v>
      </c>
      <c r="AD619" s="33" t="n">
        <f aca="false">VLOOKUP($O619,Parámetros!$B$4:$H$25,3,0)</f>
        <v>589.42211574465</v>
      </c>
      <c r="AE619" s="33" t="n">
        <f aca="false">VLOOKUP($O619,Parámetros!$B$4:$H$25,4,0)</f>
        <v>6395.37711993333</v>
      </c>
      <c r="AF619" s="33" t="n">
        <f aca="false">VLOOKUP($O619,Parámetros!$B$4:$H$25,5,0)</f>
        <v>22.4256162208741</v>
      </c>
      <c r="AG619" s="33" t="n">
        <f aca="false">VLOOKUP($O619,Parámetros!$B$4:$H$25,6,0)</f>
        <v>1344</v>
      </c>
      <c r="AH619" s="33" t="n">
        <f aca="false">VLOOKUP($O619,Parámetros!$B$4:$H$25,7,0)</f>
        <v>1920000</v>
      </c>
      <c r="AI619" s="2" t="n">
        <v>237026</v>
      </c>
      <c r="AJ619" s="2" t="n">
        <v>9E-009</v>
      </c>
      <c r="AK619" s="34" t="n">
        <f aca="false">AD619*V619/1000000000</f>
        <v>0.606468402716264</v>
      </c>
      <c r="AL619" s="34" t="n">
        <f aca="false">AE619*V619/1000000000</f>
        <v>6.58033358961101</v>
      </c>
      <c r="AM619" s="34" t="n">
        <f aca="false">AF619*V619/1000000000</f>
        <v>0.0230741726279125</v>
      </c>
      <c r="AN619" s="34" t="n">
        <f aca="false">AG619*V619/1000000000</f>
        <v>1.38286893463593</v>
      </c>
      <c r="AO619" s="34" t="n">
        <f aca="false">AH619*V619/1000000000</f>
        <v>1975.5270494799</v>
      </c>
      <c r="AP619" s="35" t="n">
        <f aca="false">AJ619*AI619*EXP(P619*4)</f>
        <v>0.00216997315757857</v>
      </c>
      <c r="AQ619" s="36" t="n">
        <f aca="false">AK619/W619</f>
        <v>0.00166155726771579</v>
      </c>
      <c r="AR619" s="37" t="n">
        <f aca="false">AL619/W619</f>
        <v>0.0180283112044137</v>
      </c>
      <c r="AS619" s="37" t="n">
        <f aca="false">AM619/W619</f>
        <v>6.32169113093492E-005</v>
      </c>
      <c r="AT619" s="37" t="n">
        <f aca="false">AN619/W619</f>
        <v>0.00378868201270117</v>
      </c>
      <c r="AU619" s="37" t="n">
        <f aca="false">AO619/W619</f>
        <v>5.41240287528739</v>
      </c>
      <c r="AV619" s="49" t="n">
        <f aca="false">AP619/W619</f>
        <v>5.94513193857142E-006</v>
      </c>
      <c r="AW619" s="39" t="n">
        <f aca="false">AK619*1000000</f>
        <v>606468.402716264</v>
      </c>
      <c r="AX619" s="40" t="n">
        <f aca="false">AL619*1000000</f>
        <v>6580333.58961101</v>
      </c>
      <c r="AY619" s="40" t="n">
        <f aca="false">AM619*1000000</f>
        <v>23074.1726279125</v>
      </c>
      <c r="AZ619" s="40" t="n">
        <f aca="false">AN619*1000000</f>
        <v>1382868.93463593</v>
      </c>
      <c r="BA619" s="40" t="n">
        <f aca="false">AO619*1000000</f>
        <v>1975527049.4799</v>
      </c>
      <c r="BB619" s="41" t="n">
        <f aca="false">AP619*1000000</f>
        <v>2169.97315757857</v>
      </c>
      <c r="BC619" s="39" t="n">
        <f aca="false">AQ619*1000000</f>
        <v>1661.55726771579</v>
      </c>
      <c r="BD619" s="40" t="n">
        <f aca="false">AR619*1000000</f>
        <v>18028.3112044137</v>
      </c>
      <c r="BE619" s="40" t="n">
        <f aca="false">AS619*1000000</f>
        <v>63.2169113093492</v>
      </c>
      <c r="BF619" s="40" t="n">
        <f aca="false">AT619*1000000</f>
        <v>3788.68201270117</v>
      </c>
      <c r="BG619" s="40" t="n">
        <f aca="false">AU619*1000000</f>
        <v>5412402.87528739</v>
      </c>
      <c r="BH619" s="41" t="n">
        <f aca="false">AV619*1000000</f>
        <v>5.94513193857142</v>
      </c>
      <c r="BI619" s="0" t="n">
        <v>0.1</v>
      </c>
      <c r="BJ619" s="0" t="n">
        <f aca="false">R619*BI619</f>
        <v>102892.033827078</v>
      </c>
      <c r="BK619" s="0" t="n">
        <v>0.1</v>
      </c>
      <c r="BL619" s="0" t="n">
        <f aca="false">AI619*BK619</f>
        <v>23702.6</v>
      </c>
      <c r="BM619" s="45" t="n">
        <v>491.492522079561</v>
      </c>
      <c r="BN619" s="45" t="n">
        <v>4911.75996922289</v>
      </c>
      <c r="BO619" s="45" t="n">
        <v>16.2785205146239</v>
      </c>
      <c r="BP619" s="45" t="n">
        <v>537.6</v>
      </c>
      <c r="BQ619" s="45" t="n">
        <v>384000</v>
      </c>
      <c r="BR619" s="0" t="n">
        <f aca="false">AJ619*0.1</f>
        <v>9E-010</v>
      </c>
      <c r="BS619" s="0" t="n">
        <f aca="false">((((BJ619/R619)^2)+((BM619/AD619)^2))^(1/2))*AK619</f>
        <v>0.509330204472998</v>
      </c>
      <c r="BT619" s="0" t="n">
        <f aca="false">((((BJ619/R619)^2)+((BN619/AE619)^2))^(1/2))*AL619</f>
        <v>5.09646943273691</v>
      </c>
      <c r="BU619" s="0" t="n">
        <f aca="false">((((BJ619/R619)^2)+((BO619/AF619)^2))^(1/2))*AM619</f>
        <v>0.0169074910281712</v>
      </c>
      <c r="BV619" s="0" t="n">
        <f aca="false">((((BJ619/R619)^2)+((BP619/AG619)^2))^(1/2))*AN619</f>
        <v>0.57017146838893</v>
      </c>
      <c r="BW619" s="0" t="n">
        <f aca="false">((((BJ619/R619)^2)+((BQ619/AH619)^2))^(1/2))*AO619</f>
        <v>441.741277402664</v>
      </c>
      <c r="BX619" s="46" t="n">
        <f aca="false">((((BL619/AI619)^2)+((BR619/AJ619)^2))^(1/2))*AP619</f>
        <v>0.000306880546943318</v>
      </c>
    </row>
    <row r="620" customFormat="false" ht="30" hidden="false" customHeight="true" outlineLevel="0" collapsed="false">
      <c r="A620" s="24" t="n">
        <v>4.59955555555556</v>
      </c>
      <c r="B620" s="24" t="n">
        <v>-74.1675833333333</v>
      </c>
      <c r="C620" s="47" t="n">
        <v>22</v>
      </c>
      <c r="D620" s="47" t="n">
        <v>24</v>
      </c>
      <c r="E620" s="47" t="n">
        <v>1805</v>
      </c>
      <c r="F620" s="27" t="s">
        <v>1630</v>
      </c>
      <c r="G620" s="28" t="s">
        <v>1631</v>
      </c>
      <c r="H620" s="27" t="s">
        <v>1632</v>
      </c>
      <c r="I620" s="28" t="s">
        <v>443</v>
      </c>
      <c r="J620" s="28" t="s">
        <v>65</v>
      </c>
      <c r="K620" s="28" t="n">
        <v>400</v>
      </c>
      <c r="L620" s="28"/>
      <c r="M620" s="28" t="n">
        <v>1996</v>
      </c>
      <c r="N620" s="29" t="s">
        <v>67</v>
      </c>
      <c r="O620" s="29" t="s">
        <v>108</v>
      </c>
      <c r="P620" s="56" t="n">
        <v>0.00426891489573758</v>
      </c>
      <c r="Q620" s="31" t="n">
        <v>1262520</v>
      </c>
      <c r="R620" s="31" t="n">
        <v>1284263.47550531</v>
      </c>
      <c r="S620" s="29" t="s">
        <v>69</v>
      </c>
      <c r="T620" s="29"/>
      <c r="U620" s="29"/>
      <c r="V620" s="48" t="n">
        <f aca="false">IF(S620="m3_año",R620,IF(OR(O620="CG1",O620="CG3",O620="HG2"),T620,R620))</f>
        <v>1284263.47550531</v>
      </c>
      <c r="W620" s="28" t="n">
        <v>365</v>
      </c>
      <c r="X620" s="32"/>
      <c r="Y620" s="28"/>
      <c r="Z620" s="28" t="n">
        <v>8760</v>
      </c>
      <c r="AA620" s="32" t="s">
        <v>1642</v>
      </c>
      <c r="AB620" s="32" t="s">
        <v>447</v>
      </c>
      <c r="AC620" s="33" t="s">
        <v>72</v>
      </c>
      <c r="AD620" s="33" t="n">
        <f aca="false">VLOOKUP($O620,Parámetros!$B$4:$H$25,3,0)</f>
        <v>589.42211574465</v>
      </c>
      <c r="AE620" s="33" t="n">
        <f aca="false">VLOOKUP($O620,Parámetros!$B$4:$H$25,4,0)</f>
        <v>6395.37711993333</v>
      </c>
      <c r="AF620" s="33" t="n">
        <f aca="false">VLOOKUP($O620,Parámetros!$B$4:$H$25,5,0)</f>
        <v>22.4256162208741</v>
      </c>
      <c r="AG620" s="33" t="n">
        <f aca="false">VLOOKUP($O620,Parámetros!$B$4:$H$25,6,0)</f>
        <v>1344</v>
      </c>
      <c r="AH620" s="33" t="n">
        <f aca="false">VLOOKUP($O620,Parámetros!$B$4:$H$25,7,0)</f>
        <v>1920000</v>
      </c>
      <c r="AI620" s="2" t="n">
        <v>237026</v>
      </c>
      <c r="AJ620" s="2" t="n">
        <v>9E-009</v>
      </c>
      <c r="AK620" s="34" t="n">
        <f aca="false">AD620*V620/1000000000</f>
        <v>0.756973294905917</v>
      </c>
      <c r="AL620" s="34" t="n">
        <f aca="false">AE620*V620/1000000000</f>
        <v>8.21334924721272</v>
      </c>
      <c r="AM620" s="34" t="n">
        <f aca="false">AF620*V620/1000000000</f>
        <v>0.028800399828168</v>
      </c>
      <c r="AN620" s="34" t="n">
        <f aca="false">AG620*V620/1000000000</f>
        <v>1.72605011107914</v>
      </c>
      <c r="AO620" s="34" t="n">
        <f aca="false">AH620*V620/1000000000</f>
        <v>2465.7858729702</v>
      </c>
      <c r="AP620" s="35" t="n">
        <f aca="false">AJ620*AI620*EXP(P620*4)</f>
        <v>0.00216997315757857</v>
      </c>
      <c r="AQ620" s="36" t="n">
        <f aca="false">AK620/W620</f>
        <v>0.0020738994380984</v>
      </c>
      <c r="AR620" s="37" t="n">
        <f aca="false">AL620/W620</f>
        <v>0.0225023267046924</v>
      </c>
      <c r="AS620" s="37" t="n">
        <f aca="false">AM620/W620</f>
        <v>7.89052050086795E-005</v>
      </c>
      <c r="AT620" s="37" t="n">
        <f aca="false">AN620/W620</f>
        <v>0.00472890441391544</v>
      </c>
      <c r="AU620" s="37" t="n">
        <f aca="false">AO620/W620</f>
        <v>6.75557773416492</v>
      </c>
      <c r="AV620" s="49" t="n">
        <f aca="false">AP620/W620</f>
        <v>5.94513193857142E-006</v>
      </c>
      <c r="AW620" s="39" t="n">
        <f aca="false">AK620*1000000</f>
        <v>756973.294905917</v>
      </c>
      <c r="AX620" s="40" t="n">
        <f aca="false">AL620*1000000</f>
        <v>8213349.24721272</v>
      </c>
      <c r="AY620" s="40" t="n">
        <f aca="false">AM620*1000000</f>
        <v>28800.399828168</v>
      </c>
      <c r="AZ620" s="40" t="n">
        <f aca="false">AN620*1000000</f>
        <v>1726050.11107914</v>
      </c>
      <c r="BA620" s="40" t="n">
        <f aca="false">AO620*1000000</f>
        <v>2465785872.9702</v>
      </c>
      <c r="BB620" s="41" t="n">
        <f aca="false">AP620*1000000</f>
        <v>2169.97315757857</v>
      </c>
      <c r="BC620" s="39" t="n">
        <f aca="false">AQ620*1000000</f>
        <v>2073.8994380984</v>
      </c>
      <c r="BD620" s="40" t="n">
        <f aca="false">AR620*1000000</f>
        <v>22502.3267046924</v>
      </c>
      <c r="BE620" s="40" t="n">
        <f aca="false">AS620*1000000</f>
        <v>78.9052050086795</v>
      </c>
      <c r="BF620" s="40" t="n">
        <f aca="false">AT620*1000000</f>
        <v>4728.90441391544</v>
      </c>
      <c r="BG620" s="40" t="n">
        <f aca="false">AU620*1000000</f>
        <v>6755577.73416492</v>
      </c>
      <c r="BH620" s="41" t="n">
        <f aca="false">AV620*1000000</f>
        <v>5.94513193857142</v>
      </c>
      <c r="BI620" s="0" t="n">
        <v>0.1</v>
      </c>
      <c r="BJ620" s="0" t="n">
        <f aca="false">R620*BI620</f>
        <v>128426.347550531</v>
      </c>
      <c r="BK620" s="0" t="n">
        <v>0.1</v>
      </c>
      <c r="BL620" s="0" t="n">
        <f aca="false">AI620*BK620</f>
        <v>23702.6</v>
      </c>
      <c r="BM620" s="45" t="n">
        <v>491.492522079561</v>
      </c>
      <c r="BN620" s="45" t="n">
        <v>4911.75996922289</v>
      </c>
      <c r="BO620" s="45" t="n">
        <v>16.2785205146239</v>
      </c>
      <c r="BP620" s="45" t="n">
        <v>537.6</v>
      </c>
      <c r="BQ620" s="45" t="n">
        <v>384000</v>
      </c>
      <c r="BR620" s="0" t="n">
        <f aca="false">AJ620*0.1</f>
        <v>9E-010</v>
      </c>
      <c r="BS620" s="0" t="n">
        <f aca="false">((((BJ620/R620)^2)+((BM620/AD620)^2))^(1/2))*AK620</f>
        <v>0.635728689818336</v>
      </c>
      <c r="BT620" s="0" t="n">
        <f aca="false">((((BJ620/R620)^2)+((BN620/AE620)^2))^(1/2))*AL620</f>
        <v>6.36124032448738</v>
      </c>
      <c r="BU620" s="0" t="n">
        <f aca="false">((((BJ620/R620)^2)+((BO620/AF620)^2))^(1/2))*AM620</f>
        <v>0.0211033569677575</v>
      </c>
      <c r="BV620" s="0" t="n">
        <f aca="false">((((BJ620/R620)^2)+((BP620/AG620)^2))^(1/2))*AN620</f>
        <v>0.711668692308838</v>
      </c>
      <c r="BW620" s="0" t="n">
        <f aca="false">((((BJ620/R620)^2)+((BQ620/AH620)^2))^(1/2))*AO620</f>
        <v>551.366482992002</v>
      </c>
      <c r="BX620" s="46" t="n">
        <f aca="false">((((BL620/AI620)^2)+((BR620/AJ620)^2))^(1/2))*AP620</f>
        <v>0.000306880546943318</v>
      </c>
    </row>
    <row r="621" customFormat="false" ht="15" hidden="false" customHeight="true" outlineLevel="0" collapsed="false">
      <c r="A621" s="24" t="n">
        <v>4.71963372685962</v>
      </c>
      <c r="B621" s="24" t="n">
        <v>-74.0551181894004</v>
      </c>
      <c r="C621" s="47" t="n">
        <v>34</v>
      </c>
      <c r="D621" s="47" t="n">
        <v>37</v>
      </c>
      <c r="E621" s="47" t="n">
        <v>2479</v>
      </c>
      <c r="F621" s="27" t="s">
        <v>1643</v>
      </c>
      <c r="G621" s="28" t="s">
        <v>1644</v>
      </c>
      <c r="H621" s="27" t="s">
        <v>1645</v>
      </c>
      <c r="I621" s="28" t="s">
        <v>1476</v>
      </c>
      <c r="J621" s="28" t="s">
        <v>65</v>
      </c>
      <c r="K621" s="28" t="n">
        <v>15</v>
      </c>
      <c r="L621" s="28"/>
      <c r="M621" s="28" t="n">
        <v>2002</v>
      </c>
      <c r="N621" s="29" t="s">
        <v>67</v>
      </c>
      <c r="O621" s="29" t="s">
        <v>68</v>
      </c>
      <c r="P621" s="30" t="n">
        <v>-0.0848513586021754</v>
      </c>
      <c r="Q621" s="31" t="n">
        <v>27600</v>
      </c>
      <c r="R621" s="31" t="n">
        <v>19656.5445395883</v>
      </c>
      <c r="S621" s="29" t="s">
        <v>69</v>
      </c>
      <c r="T621" s="29"/>
      <c r="U621" s="29"/>
      <c r="V621" s="48" t="n">
        <f aca="false">IF(S621="m3_año",R621,IF(OR(O621="CG1",O621="CG3",O621="HG2"),T621,R621))</f>
        <v>19656.5445395883</v>
      </c>
      <c r="W621" s="28" t="n">
        <v>365</v>
      </c>
      <c r="X621" s="32"/>
      <c r="Y621" s="28" t="n">
        <v>28</v>
      </c>
      <c r="Z621" s="28" t="n">
        <v>8088</v>
      </c>
      <c r="AA621" s="32" t="s">
        <v>1646</v>
      </c>
      <c r="AB621" s="32" t="s">
        <v>1647</v>
      </c>
      <c r="AC621" s="33" t="s">
        <v>72</v>
      </c>
      <c r="AD621" s="33" t="n">
        <f aca="false">VLOOKUP($O621,Parámetros!$B$4:$H$25,3,0)</f>
        <v>46.3856216091623</v>
      </c>
      <c r="AE621" s="33" t="n">
        <f aca="false">VLOOKUP($O621,Parámetros!$B$4:$H$25,4,0)</f>
        <v>1074.85364414012</v>
      </c>
      <c r="AF621" s="33" t="n">
        <f aca="false">VLOOKUP($O621,Parámetros!$B$4:$H$25,5,0)</f>
        <v>5.41099102083891</v>
      </c>
      <c r="AG621" s="33" t="n">
        <f aca="false">VLOOKUP($O621,Parámetros!$B$4:$H$25,6,0)</f>
        <v>1344</v>
      </c>
      <c r="AH621" s="33" t="n">
        <f aca="false">VLOOKUP($O621,Parámetros!$B$4:$H$25,7,0)</f>
        <v>1920000</v>
      </c>
      <c r="AI621" s="2" t="n">
        <v>30259</v>
      </c>
      <c r="AJ621" s="2" t="n">
        <v>7.6726E-006</v>
      </c>
      <c r="AK621" s="34" t="n">
        <f aca="false">AD621*V621/1000000000</f>
        <v>0.000911781037156988</v>
      </c>
      <c r="AL621" s="34" t="n">
        <f aca="false">AE621*V621/1000000000</f>
        <v>0.0211279085295791</v>
      </c>
      <c r="AM621" s="34" t="n">
        <f aca="false">AF621*V621/1000000000</f>
        <v>0.000106361386004432</v>
      </c>
      <c r="AN621" s="34" t="n">
        <f aca="false">AG621*V621/1000000000</f>
        <v>0.0264183958612067</v>
      </c>
      <c r="AO621" s="34" t="n">
        <f aca="false">AH621*V621/1000000000</f>
        <v>37.7405655160095</v>
      </c>
      <c r="AP621" s="35" t="n">
        <f aca="false">AJ621*AI621*EXP(P621*4)</f>
        <v>0.165346581926619</v>
      </c>
      <c r="AQ621" s="36" t="n">
        <f aca="false">AK621/W621</f>
        <v>2.49803023878627E-006</v>
      </c>
      <c r="AR621" s="37" t="n">
        <f aca="false">AL621/W621</f>
        <v>5.78846809029563E-005</v>
      </c>
      <c r="AS621" s="37" t="n">
        <f aca="false">AM621/W621</f>
        <v>2.9140105754639E-007</v>
      </c>
      <c r="AT621" s="37" t="n">
        <f aca="false">AN621/W621</f>
        <v>7.2379166743032E-005</v>
      </c>
      <c r="AU621" s="37" t="n">
        <f aca="false">AO621/W621</f>
        <v>0.103398809632903</v>
      </c>
      <c r="AV621" s="49" t="n">
        <f aca="false">AP621/W621</f>
        <v>0.000453004334045531</v>
      </c>
      <c r="AW621" s="39" t="n">
        <f aca="false">AK621*1000000</f>
        <v>911.781037156988</v>
      </c>
      <c r="AX621" s="40" t="n">
        <f aca="false">AL621*1000000</f>
        <v>21127.9085295791</v>
      </c>
      <c r="AY621" s="40" t="n">
        <f aca="false">AM621*1000000</f>
        <v>106.361386004432</v>
      </c>
      <c r="AZ621" s="40" t="n">
        <f aca="false">AN621*1000000</f>
        <v>26418.3958612067</v>
      </c>
      <c r="BA621" s="40" t="n">
        <f aca="false">AO621*1000000</f>
        <v>37740565.5160095</v>
      </c>
      <c r="BB621" s="41" t="n">
        <f aca="false">AP621*1000000</f>
        <v>165346.581926619</v>
      </c>
      <c r="BC621" s="39" t="n">
        <f aca="false">AQ621*1000000</f>
        <v>2.49803023878627</v>
      </c>
      <c r="BD621" s="40" t="n">
        <f aca="false">AR621*1000000</f>
        <v>57.8846809029563</v>
      </c>
      <c r="BE621" s="40" t="n">
        <f aca="false">AS621*1000000</f>
        <v>0.29140105754639</v>
      </c>
      <c r="BF621" s="40" t="n">
        <f aca="false">AT621*1000000</f>
        <v>72.379166743032</v>
      </c>
      <c r="BG621" s="40" t="n">
        <f aca="false">AU621*1000000</f>
        <v>103398.809632903</v>
      </c>
      <c r="BH621" s="41" t="n">
        <f aca="false">AV621*1000000</f>
        <v>453.004334045531</v>
      </c>
      <c r="BI621" s="0" t="n">
        <v>0.1</v>
      </c>
      <c r="BJ621" s="0" t="n">
        <f aca="false">R621*BI621</f>
        <v>1965.65445395883</v>
      </c>
      <c r="BK621" s="0" t="n">
        <v>0.1</v>
      </c>
      <c r="BL621" s="0" t="n">
        <f aca="false">AI621*BK621</f>
        <v>3025.9</v>
      </c>
      <c r="BM621" s="45" t="n">
        <v>17.6498016718255</v>
      </c>
      <c r="BN621" s="45" t="n">
        <v>910.91550745518</v>
      </c>
      <c r="BO621" s="45" t="n">
        <v>5.31099102083891</v>
      </c>
      <c r="BP621" s="45" t="n">
        <v>537.6</v>
      </c>
      <c r="BQ621" s="45" t="n">
        <v>384000</v>
      </c>
      <c r="BR621" s="0" t="n">
        <f aca="false">AJ621*0.1</f>
        <v>7.6726E-007</v>
      </c>
      <c r="BS621" s="0" t="n">
        <f aca="false">((((BJ621/R621)^2)+((BM621/AD621)^2))^(1/2))*AK621</f>
        <v>0.000358715381794904</v>
      </c>
      <c r="BT621" s="0" t="n">
        <f aca="false">((((BJ621/R621)^2)+((BN621/AE621)^2))^(1/2))*AL621</f>
        <v>0.0180296719172309</v>
      </c>
      <c r="BU621" s="0" t="n">
        <f aca="false">((((BJ621/R621)^2)+((BO621/AF621)^2))^(1/2))*AM621</f>
        <v>0.00010493615301833</v>
      </c>
      <c r="BV621" s="0" t="n">
        <f aca="false">((((BJ621/R621)^2)+((BP621/AG621)^2))^(1/2))*AN621</f>
        <v>0.0108925836595136</v>
      </c>
      <c r="BW621" s="0" t="n">
        <f aca="false">((((BJ621/R621)^2)+((BQ621/AH621)^2))^(1/2))*AO621</f>
        <v>8.43904700030818</v>
      </c>
      <c r="BX621" s="46" t="n">
        <f aca="false">((((BL621/AI621)^2)+((BR621/AJ621)^2))^(1/2))*AP621</f>
        <v>0.0233835378652658</v>
      </c>
    </row>
    <row r="622" customFormat="false" ht="15" hidden="false" customHeight="true" outlineLevel="0" collapsed="false">
      <c r="A622" s="24" t="n">
        <v>4.71963372685962</v>
      </c>
      <c r="B622" s="24" t="n">
        <v>-74.0551181894004</v>
      </c>
      <c r="C622" s="47" t="n">
        <v>34</v>
      </c>
      <c r="D622" s="47" t="n">
        <v>37</v>
      </c>
      <c r="E622" s="47" t="n">
        <v>2479</v>
      </c>
      <c r="F622" s="27" t="s">
        <v>1643</v>
      </c>
      <c r="G622" s="28" t="s">
        <v>1644</v>
      </c>
      <c r="H622" s="27" t="s">
        <v>1645</v>
      </c>
      <c r="I622" s="28" t="s">
        <v>1476</v>
      </c>
      <c r="J622" s="28" t="s">
        <v>65</v>
      </c>
      <c r="K622" s="28" t="n">
        <v>12</v>
      </c>
      <c r="L622" s="28"/>
      <c r="M622" s="28" t="n">
        <v>1999</v>
      </c>
      <c r="N622" s="29" t="s">
        <v>67</v>
      </c>
      <c r="O622" s="29" t="s">
        <v>68</v>
      </c>
      <c r="P622" s="30" t="n">
        <v>-0.0848513586021754</v>
      </c>
      <c r="Q622" s="31" t="n">
        <v>27600</v>
      </c>
      <c r="R622" s="31" t="n">
        <v>19656.5445395883</v>
      </c>
      <c r="S622" s="29" t="s">
        <v>69</v>
      </c>
      <c r="T622" s="29"/>
      <c r="U622" s="29"/>
      <c r="V622" s="48" t="n">
        <f aca="false">IF(S622="m3_año",R622,IF(OR(O622="CG1",O622="CG3",O622="HG2"),T622,R622))</f>
        <v>19656.5445395883</v>
      </c>
      <c r="W622" s="28" t="n">
        <v>365</v>
      </c>
      <c r="X622" s="32"/>
      <c r="Y622" s="28"/>
      <c r="Z622" s="28" t="n">
        <v>8760</v>
      </c>
      <c r="AA622" s="32" t="s">
        <v>447</v>
      </c>
      <c r="AB622" s="32" t="s">
        <v>447</v>
      </c>
      <c r="AC622" s="33" t="s">
        <v>72</v>
      </c>
      <c r="AD622" s="33" t="n">
        <f aca="false">VLOOKUP($O622,Parámetros!$B$4:$H$25,3,0)</f>
        <v>46.3856216091623</v>
      </c>
      <c r="AE622" s="33" t="n">
        <f aca="false">VLOOKUP($O622,Parámetros!$B$4:$H$25,4,0)</f>
        <v>1074.85364414012</v>
      </c>
      <c r="AF622" s="33" t="n">
        <f aca="false">VLOOKUP($O622,Parámetros!$B$4:$H$25,5,0)</f>
        <v>5.41099102083891</v>
      </c>
      <c r="AG622" s="33" t="n">
        <f aca="false">VLOOKUP($O622,Parámetros!$B$4:$H$25,6,0)</f>
        <v>1344</v>
      </c>
      <c r="AH622" s="33" t="n">
        <f aca="false">VLOOKUP($O622,Parámetros!$B$4:$H$25,7,0)</f>
        <v>1920000</v>
      </c>
      <c r="AI622" s="2" t="n">
        <v>30259</v>
      </c>
      <c r="AJ622" s="2" t="n">
        <v>7.6726E-006</v>
      </c>
      <c r="AK622" s="34" t="n">
        <f aca="false">AD622*V622/1000000000</f>
        <v>0.000911781037156988</v>
      </c>
      <c r="AL622" s="34" t="n">
        <f aca="false">AE622*V622/1000000000</f>
        <v>0.0211279085295791</v>
      </c>
      <c r="AM622" s="34" t="n">
        <f aca="false">AF622*V622/1000000000</f>
        <v>0.000106361386004432</v>
      </c>
      <c r="AN622" s="34" t="n">
        <f aca="false">AG622*V622/1000000000</f>
        <v>0.0264183958612067</v>
      </c>
      <c r="AO622" s="34" t="n">
        <f aca="false">AH622*V622/1000000000</f>
        <v>37.7405655160095</v>
      </c>
      <c r="AP622" s="35" t="n">
        <f aca="false">AJ622*AI622*EXP(P622*4)</f>
        <v>0.165346581926619</v>
      </c>
      <c r="AQ622" s="36" t="n">
        <f aca="false">AK622/W622</f>
        <v>2.49803023878627E-006</v>
      </c>
      <c r="AR622" s="37" t="n">
        <f aca="false">AL622/W622</f>
        <v>5.78846809029563E-005</v>
      </c>
      <c r="AS622" s="37" t="n">
        <f aca="false">AM622/W622</f>
        <v>2.9140105754639E-007</v>
      </c>
      <c r="AT622" s="37" t="n">
        <f aca="false">AN622/W622</f>
        <v>7.2379166743032E-005</v>
      </c>
      <c r="AU622" s="37" t="n">
        <f aca="false">AO622/W622</f>
        <v>0.103398809632903</v>
      </c>
      <c r="AV622" s="49" t="n">
        <f aca="false">AP622/W622</f>
        <v>0.000453004334045531</v>
      </c>
      <c r="AW622" s="39" t="n">
        <f aca="false">AK622*1000000</f>
        <v>911.781037156988</v>
      </c>
      <c r="AX622" s="40" t="n">
        <f aca="false">AL622*1000000</f>
        <v>21127.9085295791</v>
      </c>
      <c r="AY622" s="40" t="n">
        <f aca="false">AM622*1000000</f>
        <v>106.361386004432</v>
      </c>
      <c r="AZ622" s="40" t="n">
        <f aca="false">AN622*1000000</f>
        <v>26418.3958612067</v>
      </c>
      <c r="BA622" s="40" t="n">
        <f aca="false">AO622*1000000</f>
        <v>37740565.5160095</v>
      </c>
      <c r="BB622" s="41" t="n">
        <f aca="false">AP622*1000000</f>
        <v>165346.581926619</v>
      </c>
      <c r="BC622" s="39" t="n">
        <f aca="false">AQ622*1000000</f>
        <v>2.49803023878627</v>
      </c>
      <c r="BD622" s="40" t="n">
        <f aca="false">AR622*1000000</f>
        <v>57.8846809029563</v>
      </c>
      <c r="BE622" s="40" t="n">
        <f aca="false">AS622*1000000</f>
        <v>0.29140105754639</v>
      </c>
      <c r="BF622" s="40" t="n">
        <f aca="false">AT622*1000000</f>
        <v>72.379166743032</v>
      </c>
      <c r="BG622" s="40" t="n">
        <f aca="false">AU622*1000000</f>
        <v>103398.809632903</v>
      </c>
      <c r="BH622" s="41" t="n">
        <f aca="false">AV622*1000000</f>
        <v>453.004334045531</v>
      </c>
      <c r="BI622" s="0" t="n">
        <v>0.1</v>
      </c>
      <c r="BJ622" s="0" t="n">
        <f aca="false">R622*BI622</f>
        <v>1965.65445395883</v>
      </c>
      <c r="BK622" s="0" t="n">
        <v>0.1</v>
      </c>
      <c r="BL622" s="0" t="n">
        <f aca="false">AI622*BK622</f>
        <v>3025.9</v>
      </c>
      <c r="BM622" s="45" t="n">
        <v>17.6498016718255</v>
      </c>
      <c r="BN622" s="45" t="n">
        <v>910.91550745518</v>
      </c>
      <c r="BO622" s="45" t="n">
        <v>5.31099102083891</v>
      </c>
      <c r="BP622" s="45" t="n">
        <v>537.6</v>
      </c>
      <c r="BQ622" s="45" t="n">
        <v>384000</v>
      </c>
      <c r="BR622" s="0" t="n">
        <f aca="false">AJ622*0.1</f>
        <v>7.6726E-007</v>
      </c>
      <c r="BS622" s="0" t="n">
        <f aca="false">((((BJ622/R622)^2)+((BM622/AD622)^2))^(1/2))*AK622</f>
        <v>0.000358715381794904</v>
      </c>
      <c r="BT622" s="0" t="n">
        <f aca="false">((((BJ622/R622)^2)+((BN622/AE622)^2))^(1/2))*AL622</f>
        <v>0.0180296719172309</v>
      </c>
      <c r="BU622" s="0" t="n">
        <f aca="false">((((BJ622/R622)^2)+((BO622/AF622)^2))^(1/2))*AM622</f>
        <v>0.00010493615301833</v>
      </c>
      <c r="BV622" s="0" t="n">
        <f aca="false">((((BJ622/R622)^2)+((BP622/AG622)^2))^(1/2))*AN622</f>
        <v>0.0108925836595136</v>
      </c>
      <c r="BW622" s="0" t="n">
        <f aca="false">((((BJ622/R622)^2)+((BQ622/AH622)^2))^(1/2))*AO622</f>
        <v>8.43904700030818</v>
      </c>
      <c r="BX622" s="46" t="n">
        <f aca="false">((((BL622/AI622)^2)+((BR622/AJ622)^2))^(1/2))*AP622</f>
        <v>0.0233835378652658</v>
      </c>
    </row>
    <row r="623" customFormat="false" ht="15" hidden="false" customHeight="true" outlineLevel="0" collapsed="false">
      <c r="A623" s="24" t="n">
        <v>4.71733429599713</v>
      </c>
      <c r="B623" s="24" t="n">
        <v>-74.0669711843254</v>
      </c>
      <c r="C623" s="47" t="n">
        <v>33</v>
      </c>
      <c r="D623" s="47" t="n">
        <v>37</v>
      </c>
      <c r="E623" s="47" t="n">
        <v>2478</v>
      </c>
      <c r="F623" s="27" t="s">
        <v>1648</v>
      </c>
      <c r="G623" s="28" t="s">
        <v>329</v>
      </c>
      <c r="H623" s="27" t="s">
        <v>1649</v>
      </c>
      <c r="I623" s="28" t="s">
        <v>1476</v>
      </c>
      <c r="J623" s="28" t="s">
        <v>76</v>
      </c>
      <c r="K623" s="55"/>
      <c r="L623" s="55"/>
      <c r="M623" s="28" t="n">
        <v>2004</v>
      </c>
      <c r="N623" s="29" t="s">
        <v>67</v>
      </c>
      <c r="O623" s="29" t="s">
        <v>145</v>
      </c>
      <c r="P623" s="30" t="n">
        <v>0.0141316269503235</v>
      </c>
      <c r="Q623" s="31" t="n">
        <v>13916.6666666667</v>
      </c>
      <c r="R623" s="31" t="n">
        <v>14725.9857376333</v>
      </c>
      <c r="S623" s="29" t="s">
        <v>69</v>
      </c>
      <c r="T623" s="29"/>
      <c r="U623" s="29"/>
      <c r="V623" s="48" t="n">
        <f aca="false">IF(S623="m3_año",R623,IF(OR(O623="CG1",O623="CG3",O623="HG2"),T623,R623))</f>
        <v>14725.9857376333</v>
      </c>
      <c r="W623" s="28" t="n">
        <v>365</v>
      </c>
      <c r="X623" s="32"/>
      <c r="Y623" s="28"/>
      <c r="Z623" s="28" t="n">
        <v>8760</v>
      </c>
      <c r="AA623" s="32" t="s">
        <v>1650</v>
      </c>
      <c r="AB623" s="32" t="s">
        <v>447</v>
      </c>
      <c r="AC623" s="33" t="s">
        <v>72</v>
      </c>
      <c r="AD623" s="33" t="n">
        <f aca="false">VLOOKUP($O623,Parámetros!$B$4:$H$25,3,0)</f>
        <v>196.356974196937</v>
      </c>
      <c r="AE623" s="33" t="n">
        <f aca="false">VLOOKUP($O623,Parámetros!$B$4:$H$25,4,0)</f>
        <v>1220.72799074218</v>
      </c>
      <c r="AF623" s="33" t="n">
        <f aca="false">VLOOKUP($O623,Parámetros!$B$4:$H$25,5,0)</f>
        <v>69.6558973259153</v>
      </c>
      <c r="AG623" s="33" t="n">
        <f aca="false">VLOOKUP($O623,Parámetros!$B$4:$H$25,6,0)</f>
        <v>640</v>
      </c>
      <c r="AH623" s="33" t="n">
        <f aca="false">VLOOKUP($O623,Parámetros!$B$4:$H$25,7,0)</f>
        <v>1920000</v>
      </c>
      <c r="AI623" s="2" t="n">
        <v>2.98030327868852</v>
      </c>
      <c r="AJ623" s="2" t="n">
        <v>1.362E-005</v>
      </c>
      <c r="AK623" s="34" t="n">
        <f aca="false">AD623*V623/1000000000</f>
        <v>0.00289155000150892</v>
      </c>
      <c r="AL623" s="34" t="n">
        <f aca="false">AE623*V623/1000000000</f>
        <v>0.0179764229811991</v>
      </c>
      <c r="AM623" s="34" t="n">
        <f aca="false">AF623*V623/1000000000</f>
        <v>0.00102575175056348</v>
      </c>
      <c r="AN623" s="34" t="n">
        <f aca="false">AG623*V623/1000000000</f>
        <v>0.00942463087208531</v>
      </c>
      <c r="AO623" s="34" t="n">
        <f aca="false">AH623*V623/1000000000</f>
        <v>28.2738926162559</v>
      </c>
      <c r="AP623" s="35" t="n">
        <f aca="false">AJ623*AI623*EXP(P623*4)</f>
        <v>4.29523291043529E-005</v>
      </c>
      <c r="AQ623" s="36" t="n">
        <f aca="false">AK623/W623</f>
        <v>7.92205479865459E-006</v>
      </c>
      <c r="AR623" s="37" t="n">
        <f aca="false">AL623/W623</f>
        <v>4.92504739210934E-005</v>
      </c>
      <c r="AS623" s="37" t="n">
        <f aca="false">AM623/W623</f>
        <v>2.81027876866706E-006</v>
      </c>
      <c r="AT623" s="37" t="n">
        <f aca="false">AN623/W623</f>
        <v>2.58209064988639E-005</v>
      </c>
      <c r="AU623" s="37" t="n">
        <f aca="false">AO623/W623</f>
        <v>0.0774627194965916</v>
      </c>
      <c r="AV623" s="49" t="n">
        <f aca="false">AP623/W623</f>
        <v>1.17677613984528E-007</v>
      </c>
      <c r="AW623" s="39" t="n">
        <f aca="false">AK623*1000000</f>
        <v>2891.55000150892</v>
      </c>
      <c r="AX623" s="40" t="n">
        <f aca="false">AL623*1000000</f>
        <v>17976.4229811991</v>
      </c>
      <c r="AY623" s="40" t="n">
        <f aca="false">AM623*1000000</f>
        <v>1025.75175056348</v>
      </c>
      <c r="AZ623" s="40" t="n">
        <f aca="false">AN623*1000000</f>
        <v>9424.63087208531</v>
      </c>
      <c r="BA623" s="40" t="n">
        <f aca="false">AO623*1000000</f>
        <v>28273892.6162559</v>
      </c>
      <c r="BB623" s="41" t="n">
        <f aca="false">AP623*1000000</f>
        <v>42.9523291043529</v>
      </c>
      <c r="BC623" s="39" t="n">
        <f aca="false">AQ623*1000000</f>
        <v>7.92205479865459</v>
      </c>
      <c r="BD623" s="40" t="n">
        <f aca="false">AR623*1000000</f>
        <v>49.2504739210934</v>
      </c>
      <c r="BE623" s="40" t="n">
        <f aca="false">AS623*1000000</f>
        <v>2.81027876866706</v>
      </c>
      <c r="BF623" s="40" t="n">
        <f aca="false">AT623*1000000</f>
        <v>25.8209064988639</v>
      </c>
      <c r="BG623" s="40" t="n">
        <f aca="false">AU623*1000000</f>
        <v>77462.7194965916</v>
      </c>
      <c r="BH623" s="41" t="n">
        <f aca="false">AV623*1000000</f>
        <v>0.117677613984528</v>
      </c>
      <c r="BI623" s="0" t="n">
        <v>0.1</v>
      </c>
      <c r="BJ623" s="0" t="n">
        <f aca="false">R623*BI623</f>
        <v>1472.59857376333</v>
      </c>
      <c r="BK623" s="0" t="n">
        <v>0.1</v>
      </c>
      <c r="BL623" s="0" t="n">
        <f aca="false">AI623*BK623</f>
        <v>0.298030327868852</v>
      </c>
      <c r="BM623" s="45" t="n">
        <v>187.562005220738</v>
      </c>
      <c r="BN623" s="45" t="n">
        <v>1012.03746873145</v>
      </c>
      <c r="BO623" s="45" t="n">
        <v>69.5558973259153</v>
      </c>
      <c r="BP623" s="45" t="n">
        <v>256</v>
      </c>
      <c r="BQ623" s="45" t="n">
        <v>384000</v>
      </c>
      <c r="BR623" s="0" t="n">
        <f aca="false">AJ623*0.1</f>
        <v>1.362E-006</v>
      </c>
      <c r="BS623" s="0" t="n">
        <f aca="false">((((BJ623/R623)^2)+((BM623/AD623)^2))^(1/2))*AK623</f>
        <v>0.00277712985674263</v>
      </c>
      <c r="BT623" s="0" t="n">
        <f aca="false">((((BJ623/R623)^2)+((BN623/AE623)^2))^(1/2))*AL623</f>
        <v>0.0150112743775715</v>
      </c>
      <c r="BU623" s="0" t="n">
        <f aca="false">((((BJ623/R623)^2)+((BO623/AF623)^2))^(1/2))*AM623</f>
        <v>0.0010294024712126</v>
      </c>
      <c r="BV623" s="0" t="n">
        <f aca="false">((((BJ623/R623)^2)+((BP623/AG623)^2))^(1/2))*AN623</f>
        <v>0.00388587485680648</v>
      </c>
      <c r="BW623" s="0" t="n">
        <f aca="false">((((BJ623/R623)^2)+((BQ623/AH623)^2))^(1/2))*AO623</f>
        <v>6.32223458784777</v>
      </c>
      <c r="BX623" s="46" t="n">
        <f aca="false">((((BL623/AI623)^2)+((BR623/AJ623)^2))^(1/2))*AP623</f>
        <v>6.07437663548884E-006</v>
      </c>
    </row>
    <row r="624" customFormat="false" ht="30" hidden="false" customHeight="true" outlineLevel="0" collapsed="false">
      <c r="A624" s="24" t="n">
        <v>4.75297150360356</v>
      </c>
      <c r="B624" s="24" t="n">
        <v>-74.0887466127346</v>
      </c>
      <c r="C624" s="47" t="n">
        <v>30</v>
      </c>
      <c r="D624" s="47" t="n">
        <v>41</v>
      </c>
      <c r="E624" s="47" t="n">
        <v>90</v>
      </c>
      <c r="F624" s="27" t="s">
        <v>1651</v>
      </c>
      <c r="G624" s="28" t="s">
        <v>1652</v>
      </c>
      <c r="H624" s="27" t="s">
        <v>1653</v>
      </c>
      <c r="I624" s="28" t="s">
        <v>1476</v>
      </c>
      <c r="J624" s="28" t="s">
        <v>65</v>
      </c>
      <c r="K624" s="28" t="n">
        <v>200</v>
      </c>
      <c r="L624" s="28"/>
      <c r="M624" s="28" t="n">
        <v>1989</v>
      </c>
      <c r="N624" s="29" t="s">
        <v>67</v>
      </c>
      <c r="O624" s="29" t="s">
        <v>108</v>
      </c>
      <c r="P624" s="53" t="n">
        <v>0.01</v>
      </c>
      <c r="Q624" s="31" t="n">
        <v>10459.4285714286</v>
      </c>
      <c r="R624" s="31" t="n">
        <v>10886.2859490386</v>
      </c>
      <c r="S624" s="29" t="s">
        <v>69</v>
      </c>
      <c r="T624" s="29"/>
      <c r="U624" s="29"/>
      <c r="V624" s="48" t="n">
        <f aca="false">IF(S624="m3_año",R624,IF(OR(O624="CG1",O624="CG3",O624="HG2"),T624,R624))</f>
        <v>10886.2859490386</v>
      </c>
      <c r="W624" s="28" t="n">
        <v>365</v>
      </c>
      <c r="X624" s="32"/>
      <c r="Y624" s="28"/>
      <c r="Z624" s="28" t="n">
        <v>8760</v>
      </c>
      <c r="AA624" s="32" t="s">
        <v>1654</v>
      </c>
      <c r="AB624" s="32" t="s">
        <v>447</v>
      </c>
      <c r="AC624" s="33" t="s">
        <v>72</v>
      </c>
      <c r="AD624" s="33" t="n">
        <f aca="false">VLOOKUP($O624,Parámetros!$B$4:$H$25,3,0)</f>
        <v>589.42211574465</v>
      </c>
      <c r="AE624" s="33" t="n">
        <f aca="false">VLOOKUP($O624,Parámetros!$B$4:$H$25,4,0)</f>
        <v>6395.37711993333</v>
      </c>
      <c r="AF624" s="33" t="n">
        <f aca="false">VLOOKUP($O624,Parámetros!$B$4:$H$25,5,0)</f>
        <v>22.4256162208741</v>
      </c>
      <c r="AG624" s="33" t="n">
        <f aca="false">VLOOKUP($O624,Parámetros!$B$4:$H$25,6,0)</f>
        <v>1344</v>
      </c>
      <c r="AH624" s="33" t="n">
        <f aca="false">VLOOKUP($O624,Parámetros!$B$4:$H$25,7,0)</f>
        <v>1920000</v>
      </c>
      <c r="AI624" s="51" t="n">
        <v>10459.4285714286</v>
      </c>
      <c r="AJ624" s="52" t="n">
        <v>8.8E-008</v>
      </c>
      <c r="AK624" s="34" t="n">
        <f aca="false">AD624*V624/1000000000</f>
        <v>0.00641661769668359</v>
      </c>
      <c r="AL624" s="34" t="n">
        <f aca="false">AE624*V624/1000000000</f>
        <v>0.0696219040795332</v>
      </c>
      <c r="AM624" s="34" t="n">
        <f aca="false">AF624*V624/1000000000</f>
        <v>0.000244131670763834</v>
      </c>
      <c r="AN624" s="34" t="n">
        <f aca="false">AG624*V624/1000000000</f>
        <v>0.0146311683155079</v>
      </c>
      <c r="AO624" s="34" t="n">
        <f aca="false">AH624*V624/1000000000</f>
        <v>20.9016690221541</v>
      </c>
      <c r="AP624" s="35" t="n">
        <f aca="false">AJ624*AI624*EXP(P624*4)</f>
        <v>0.000957993163515396</v>
      </c>
      <c r="AQ624" s="36" t="n">
        <f aca="false">AK624/W624</f>
        <v>1.75797745114619E-005</v>
      </c>
      <c r="AR624" s="37" t="n">
        <f aca="false">AL624/W624</f>
        <v>0.000190744942683652</v>
      </c>
      <c r="AS624" s="37" t="n">
        <f aca="false">AM624/W624</f>
        <v>6.68853892503654E-007</v>
      </c>
      <c r="AT624" s="37" t="n">
        <f aca="false">AN624/W624</f>
        <v>4.00853926452271E-005</v>
      </c>
      <c r="AU624" s="37" t="n">
        <f aca="false">AO624/W624</f>
        <v>0.0572648466360387</v>
      </c>
      <c r="AV624" s="49" t="n">
        <f aca="false">AP624/W624</f>
        <v>2.62463880415177E-006</v>
      </c>
      <c r="AW624" s="39" t="n">
        <f aca="false">AK624*1000000</f>
        <v>6416.61769668359</v>
      </c>
      <c r="AX624" s="40" t="n">
        <f aca="false">AL624*1000000</f>
        <v>69621.9040795332</v>
      </c>
      <c r="AY624" s="40" t="n">
        <f aca="false">AM624*1000000</f>
        <v>244.131670763834</v>
      </c>
      <c r="AZ624" s="40" t="n">
        <f aca="false">AN624*1000000</f>
        <v>14631.1683155079</v>
      </c>
      <c r="BA624" s="40" t="n">
        <f aca="false">AO624*1000000</f>
        <v>20901669.0221541</v>
      </c>
      <c r="BB624" s="41" t="n">
        <f aca="false">AP624*1000000</f>
        <v>957.993163515396</v>
      </c>
      <c r="BC624" s="39" t="n">
        <f aca="false">AQ624*1000000</f>
        <v>17.5797745114619</v>
      </c>
      <c r="BD624" s="40" t="n">
        <f aca="false">AR624*1000000</f>
        <v>190.744942683652</v>
      </c>
      <c r="BE624" s="40" t="n">
        <f aca="false">AS624*1000000</f>
        <v>0.668853892503654</v>
      </c>
      <c r="BF624" s="40" t="n">
        <f aca="false">AT624*1000000</f>
        <v>40.0853926452271</v>
      </c>
      <c r="BG624" s="40" t="n">
        <f aca="false">AU624*1000000</f>
        <v>57264.8466360387</v>
      </c>
      <c r="BH624" s="41" t="n">
        <f aca="false">AV624*1000000</f>
        <v>2.62463880415177</v>
      </c>
      <c r="BI624" s="0" t="n">
        <v>0.1</v>
      </c>
      <c r="BJ624" s="0" t="n">
        <f aca="false">R624*BI624</f>
        <v>1088.62859490386</v>
      </c>
      <c r="BK624" s="0" t="n">
        <v>0.1</v>
      </c>
      <c r="BL624" s="0" t="n">
        <f aca="false">AI624*BK624</f>
        <v>1045.94285714286</v>
      </c>
      <c r="BM624" s="45" t="n">
        <v>491.492522079561</v>
      </c>
      <c r="BN624" s="45" t="n">
        <v>4911.75996922289</v>
      </c>
      <c r="BO624" s="45" t="n">
        <v>16.2785205146239</v>
      </c>
      <c r="BP624" s="45" t="n">
        <v>537.6</v>
      </c>
      <c r="BQ624" s="45" t="n">
        <v>384000</v>
      </c>
      <c r="BR624" s="0" t="n">
        <f aca="false">AJ624*0.1</f>
        <v>8.8E-009</v>
      </c>
      <c r="BS624" s="0" t="n">
        <f aca="false">((((BJ624/R624)^2)+((BM624/AD624)^2))^(1/2))*AK624</f>
        <v>0.00538886640893297</v>
      </c>
      <c r="BT624" s="0" t="n">
        <f aca="false">((((BJ624/R624)^2)+((BN624/AE624)^2))^(1/2))*AL624</f>
        <v>0.0539221760049489</v>
      </c>
      <c r="BU624" s="0" t="n">
        <f aca="false">((((BJ624/R624)^2)+((BO624/AF624)^2))^(1/2))*AM624</f>
        <v>0.000178886328870523</v>
      </c>
      <c r="BV624" s="0" t="n">
        <f aca="false">((((BJ624/R624)^2)+((BP624/AG624)^2))^(1/2))*AN624</f>
        <v>0.00603258523910294</v>
      </c>
      <c r="BW624" s="0" t="n">
        <f aca="false">((((BJ624/R624)^2)+((BQ624/AH624)^2))^(1/2))*AO624</f>
        <v>4.67375527767382</v>
      </c>
      <c r="BX624" s="46" t="n">
        <f aca="false">((((BL624/AI624)^2)+((BR624/AJ624)^2))^(1/2))*AP624</f>
        <v>0.000135480692450418</v>
      </c>
    </row>
    <row r="625" customFormat="false" ht="30" hidden="false" customHeight="true" outlineLevel="0" collapsed="false">
      <c r="A625" s="24" t="n">
        <v>4.75297150360356</v>
      </c>
      <c r="B625" s="24" t="n">
        <v>-74.0887466127346</v>
      </c>
      <c r="C625" s="47" t="n">
        <v>30</v>
      </c>
      <c r="D625" s="47" t="n">
        <v>41</v>
      </c>
      <c r="E625" s="47" t="n">
        <v>90</v>
      </c>
      <c r="F625" s="27" t="s">
        <v>1651</v>
      </c>
      <c r="G625" s="28" t="s">
        <v>1652</v>
      </c>
      <c r="H625" s="27" t="s">
        <v>1653</v>
      </c>
      <c r="I625" s="28" t="s">
        <v>1476</v>
      </c>
      <c r="J625" s="28" t="s">
        <v>65</v>
      </c>
      <c r="K625" s="28" t="n">
        <v>150</v>
      </c>
      <c r="L625" s="28"/>
      <c r="M625" s="28" t="n">
        <v>1977</v>
      </c>
      <c r="N625" s="29" t="s">
        <v>67</v>
      </c>
      <c r="O625" s="29" t="s">
        <v>108</v>
      </c>
      <c r="P625" s="53" t="n">
        <v>0.01</v>
      </c>
      <c r="Q625" s="31" t="n">
        <v>7844.57142857143</v>
      </c>
      <c r="R625" s="31" t="n">
        <v>8164.71446177892</v>
      </c>
      <c r="S625" s="29" t="s">
        <v>69</v>
      </c>
      <c r="T625" s="29"/>
      <c r="U625" s="29"/>
      <c r="V625" s="48" t="n">
        <f aca="false">IF(S625="m3_año",R625,IF(OR(O625="CG1",O625="CG3",O625="HG2"),T625,R625))</f>
        <v>8164.71446177892</v>
      </c>
      <c r="W625" s="28" t="n">
        <v>365</v>
      </c>
      <c r="X625" s="32"/>
      <c r="Y625" s="28"/>
      <c r="Z625" s="28" t="n">
        <v>8760</v>
      </c>
      <c r="AA625" s="32" t="s">
        <v>447</v>
      </c>
      <c r="AB625" s="32" t="s">
        <v>447</v>
      </c>
      <c r="AC625" s="33" t="s">
        <v>72</v>
      </c>
      <c r="AD625" s="33" t="n">
        <f aca="false">VLOOKUP($O625,Parámetros!$B$4:$H$25,3,0)</f>
        <v>589.42211574465</v>
      </c>
      <c r="AE625" s="33" t="n">
        <f aca="false">VLOOKUP($O625,Parámetros!$B$4:$H$25,4,0)</f>
        <v>6395.37711993333</v>
      </c>
      <c r="AF625" s="33" t="n">
        <f aca="false">VLOOKUP($O625,Parámetros!$B$4:$H$25,5,0)</f>
        <v>22.4256162208741</v>
      </c>
      <c r="AG625" s="33" t="n">
        <f aca="false">VLOOKUP($O625,Parámetros!$B$4:$H$25,6,0)</f>
        <v>1344</v>
      </c>
      <c r="AH625" s="33" t="n">
        <f aca="false">VLOOKUP($O625,Parámetros!$B$4:$H$25,7,0)</f>
        <v>1920000</v>
      </c>
      <c r="AI625" s="51" t="n">
        <v>7844.57142857143</v>
      </c>
      <c r="AJ625" s="52" t="n">
        <v>8.8E-008</v>
      </c>
      <c r="AK625" s="34" t="n">
        <f aca="false">AD625*V625/1000000000</f>
        <v>0.00481246327251267</v>
      </c>
      <c r="AL625" s="34" t="n">
        <f aca="false">AE625*V625/1000000000</f>
        <v>0.0522164280596497</v>
      </c>
      <c r="AM625" s="34" t="n">
        <f aca="false">AF625*V625/1000000000</f>
        <v>0.000183098753072875</v>
      </c>
      <c r="AN625" s="34" t="n">
        <f aca="false">AG625*V625/1000000000</f>
        <v>0.0109733762366309</v>
      </c>
      <c r="AO625" s="34" t="n">
        <f aca="false">AH625*V625/1000000000</f>
        <v>15.6762517666155</v>
      </c>
      <c r="AP625" s="35" t="n">
        <f aca="false">AJ625*AI625*EXP(P625*4)</f>
        <v>0.000718494872636545</v>
      </c>
      <c r="AQ625" s="36" t="n">
        <f aca="false">AK625/W625</f>
        <v>1.31848308835964E-005</v>
      </c>
      <c r="AR625" s="37" t="n">
        <f aca="false">AL625/W625</f>
        <v>0.000143058707012739</v>
      </c>
      <c r="AS625" s="37" t="n">
        <f aca="false">AM625/W625</f>
        <v>5.01640419377739E-007</v>
      </c>
      <c r="AT625" s="37" t="n">
        <f aca="false">AN625/W625</f>
        <v>3.00640444839202E-005</v>
      </c>
      <c r="AU625" s="37" t="n">
        <f aca="false">AO625/W625</f>
        <v>0.0429486349770288</v>
      </c>
      <c r="AV625" s="49" t="n">
        <f aca="false">AP625/W625</f>
        <v>1.96847910311382E-006</v>
      </c>
      <c r="AW625" s="39" t="n">
        <f aca="false">AK625*1000000</f>
        <v>4812.46327251267</v>
      </c>
      <c r="AX625" s="40" t="n">
        <f aca="false">AL625*1000000</f>
        <v>52216.4280596497</v>
      </c>
      <c r="AY625" s="40" t="n">
        <f aca="false">AM625*1000000</f>
        <v>183.098753072875</v>
      </c>
      <c r="AZ625" s="40" t="n">
        <f aca="false">AN625*1000000</f>
        <v>10973.3762366309</v>
      </c>
      <c r="BA625" s="40" t="n">
        <f aca="false">AO625*1000000</f>
        <v>15676251.7666155</v>
      </c>
      <c r="BB625" s="41" t="n">
        <f aca="false">AP625*1000000</f>
        <v>718.494872636545</v>
      </c>
      <c r="BC625" s="39" t="n">
        <f aca="false">AQ625*1000000</f>
        <v>13.1848308835964</v>
      </c>
      <c r="BD625" s="40" t="n">
        <f aca="false">AR625*1000000</f>
        <v>143.058707012739</v>
      </c>
      <c r="BE625" s="40" t="n">
        <f aca="false">AS625*1000000</f>
        <v>0.501640419377739</v>
      </c>
      <c r="BF625" s="40" t="n">
        <f aca="false">AT625*1000000</f>
        <v>30.0640444839202</v>
      </c>
      <c r="BG625" s="40" t="n">
        <f aca="false">AU625*1000000</f>
        <v>42948.6349770288</v>
      </c>
      <c r="BH625" s="41" t="n">
        <f aca="false">AV625*1000000</f>
        <v>1.96847910311382</v>
      </c>
      <c r="BI625" s="0" t="n">
        <v>0.1</v>
      </c>
      <c r="BJ625" s="0" t="n">
        <f aca="false">R625*BI625</f>
        <v>816.471446177892</v>
      </c>
      <c r="BK625" s="0" t="n">
        <v>0.1</v>
      </c>
      <c r="BL625" s="0" t="n">
        <f aca="false">AI625*BK625</f>
        <v>784.457142857143</v>
      </c>
      <c r="BM625" s="45" t="n">
        <v>491.492522079561</v>
      </c>
      <c r="BN625" s="45" t="n">
        <v>4911.75996922289</v>
      </c>
      <c r="BO625" s="45" t="n">
        <v>16.2785205146239</v>
      </c>
      <c r="BP625" s="45" t="n">
        <v>537.6</v>
      </c>
      <c r="BQ625" s="45" t="n">
        <v>384000</v>
      </c>
      <c r="BR625" s="0" t="n">
        <f aca="false">AJ625*0.1</f>
        <v>8.8E-009</v>
      </c>
      <c r="BS625" s="0" t="n">
        <f aca="false">((((BJ625/R625)^2)+((BM625/AD625)^2))^(1/2))*AK625</f>
        <v>0.00404164980669971</v>
      </c>
      <c r="BT625" s="0" t="n">
        <f aca="false">((((BJ625/R625)^2)+((BN625/AE625)^2))^(1/2))*AL625</f>
        <v>0.0404416320037115</v>
      </c>
      <c r="BU625" s="0" t="n">
        <f aca="false">((((BJ625/R625)^2)+((BO625/AF625)^2))^(1/2))*AM625</f>
        <v>0.000134164746652892</v>
      </c>
      <c r="BV625" s="0" t="n">
        <f aca="false">((((BJ625/R625)^2)+((BP625/AG625)^2))^(1/2))*AN625</f>
        <v>0.00452443892932719</v>
      </c>
      <c r="BW625" s="0" t="n">
        <f aca="false">((((BJ625/R625)^2)+((BQ625/AH625)^2))^(1/2))*AO625</f>
        <v>3.50531645825535</v>
      </c>
      <c r="BX625" s="46" t="n">
        <f aca="false">((((BL625/AI625)^2)+((BR625/AJ625)^2))^(1/2))*AP625</f>
        <v>0.000101610519337813</v>
      </c>
    </row>
    <row r="626" customFormat="false" ht="30" hidden="false" customHeight="true" outlineLevel="0" collapsed="false">
      <c r="A626" s="24" t="n">
        <v>4.73891935877479</v>
      </c>
      <c r="B626" s="24" t="n">
        <v>-74.1021360003995</v>
      </c>
      <c r="C626" s="47" t="n">
        <v>29</v>
      </c>
      <c r="D626" s="47" t="n">
        <v>39</v>
      </c>
      <c r="E626" s="47" t="n">
        <v>29</v>
      </c>
      <c r="F626" s="27" t="s">
        <v>1655</v>
      </c>
      <c r="G626" s="28" t="s">
        <v>1656</v>
      </c>
      <c r="H626" s="27" t="s">
        <v>1657</v>
      </c>
      <c r="I626" s="28" t="s">
        <v>1476</v>
      </c>
      <c r="J626" s="28" t="s">
        <v>76</v>
      </c>
      <c r="K626" s="55"/>
      <c r="L626" s="55"/>
      <c r="M626" s="28" t="n">
        <v>2000</v>
      </c>
      <c r="N626" s="29" t="s">
        <v>67</v>
      </c>
      <c r="O626" s="29" t="s">
        <v>142</v>
      </c>
      <c r="P626" s="50" t="n">
        <v>-0.015549305289661</v>
      </c>
      <c r="Q626" s="31" t="n">
        <v>715</v>
      </c>
      <c r="R626" s="31" t="n">
        <v>671.88374129798</v>
      </c>
      <c r="S626" s="29" t="s">
        <v>69</v>
      </c>
      <c r="T626" s="29"/>
      <c r="U626" s="29"/>
      <c r="V626" s="48" t="n">
        <f aca="false">IF(S626="m3_año",R626,IF(OR(O626="CG1",O626="CG3",O626="HG2"),T626,R626))</f>
        <v>671.88374129798</v>
      </c>
      <c r="W626" s="28" t="n">
        <v>365</v>
      </c>
      <c r="X626" s="32"/>
      <c r="Y626" s="28"/>
      <c r="Z626" s="28" t="n">
        <v>8760</v>
      </c>
      <c r="AA626" s="32" t="s">
        <v>1658</v>
      </c>
      <c r="AB626" s="32" t="s">
        <v>1659</v>
      </c>
      <c r="AC626" s="33" t="s">
        <v>72</v>
      </c>
      <c r="AD626" s="33" t="n">
        <f aca="false">VLOOKUP($O626,Parámetros!$B$4:$H$25,3,0)</f>
        <v>30.4</v>
      </c>
      <c r="AE626" s="33" t="n">
        <f aca="false">VLOOKUP($O626,Parámetros!$B$4:$H$25,4,0)</f>
        <v>1504</v>
      </c>
      <c r="AF626" s="33" t="n">
        <f aca="false">VLOOKUP($O626,Parámetros!$B$4:$H$25,5,0)</f>
        <v>9.6</v>
      </c>
      <c r="AG626" s="33" t="n">
        <f aca="false">VLOOKUP($O626,Parámetros!$B$4:$H$25,6,0)</f>
        <v>640</v>
      </c>
      <c r="AH626" s="33" t="n">
        <f aca="false">VLOOKUP($O626,Parámetros!$B$4:$H$25,7,0)</f>
        <v>1920000</v>
      </c>
      <c r="AI626" s="51" t="n">
        <v>715</v>
      </c>
      <c r="AJ626" s="52" t="n">
        <v>8.8E-008</v>
      </c>
      <c r="AK626" s="34" t="n">
        <f aca="false">AD626*V626/1000000000</f>
        <v>2.04252657354586E-005</v>
      </c>
      <c r="AL626" s="34" t="n">
        <f aca="false">AE626*V626/1000000000</f>
        <v>0.00101051314691216</v>
      </c>
      <c r="AM626" s="34" t="n">
        <f aca="false">AF626*V626/1000000000</f>
        <v>6.45008391646061E-006</v>
      </c>
      <c r="AN626" s="34" t="n">
        <f aca="false">AG626*V626/1000000000</f>
        <v>0.000430005594430707</v>
      </c>
      <c r="AO626" s="34" t="n">
        <f aca="false">AH626*V626/1000000000</f>
        <v>1.29001678329212</v>
      </c>
      <c r="AP626" s="35" t="n">
        <f aca="false">AJ626*AI626*EXP(P626*4)</f>
        <v>5.91257692342222E-005</v>
      </c>
      <c r="AQ626" s="36" t="n">
        <f aca="false">AK626/W626</f>
        <v>5.59596321519413E-008</v>
      </c>
      <c r="AR626" s="37" t="n">
        <f aca="false">AL626/W626</f>
        <v>2.76852916962236E-006</v>
      </c>
      <c r="AS626" s="37" t="n">
        <f aca="false">AM626/W626</f>
        <v>1.76714627848236E-008</v>
      </c>
      <c r="AT626" s="37" t="n">
        <f aca="false">AN626/W626</f>
        <v>1.17809751898824E-006</v>
      </c>
      <c r="AU626" s="37" t="n">
        <f aca="false">AO626/W626</f>
        <v>0.00353429255696472</v>
      </c>
      <c r="AV626" s="49" t="n">
        <f aca="false">AP626/W626</f>
        <v>1.61988408860883E-007</v>
      </c>
      <c r="AW626" s="39" t="n">
        <f aca="false">AK626*1000000</f>
        <v>20.4252657354586</v>
      </c>
      <c r="AX626" s="40" t="n">
        <f aca="false">AL626*1000000</f>
        <v>1010.51314691216</v>
      </c>
      <c r="AY626" s="40" t="n">
        <f aca="false">AM626*1000000</f>
        <v>6.45008391646061</v>
      </c>
      <c r="AZ626" s="40" t="n">
        <f aca="false">AN626*1000000</f>
        <v>430.005594430707</v>
      </c>
      <c r="BA626" s="40" t="n">
        <f aca="false">AO626*1000000</f>
        <v>1290016.78329212</v>
      </c>
      <c r="BB626" s="41" t="n">
        <f aca="false">AP626*1000000</f>
        <v>59.1257692342222</v>
      </c>
      <c r="BC626" s="39" t="n">
        <f aca="false">AQ626*1000000</f>
        <v>0.0559596321519413</v>
      </c>
      <c r="BD626" s="40" t="n">
        <f aca="false">AR626*1000000</f>
        <v>2.76852916962236</v>
      </c>
      <c r="BE626" s="40" t="n">
        <f aca="false">AS626*1000000</f>
        <v>0.0176714627848236</v>
      </c>
      <c r="BF626" s="40" t="n">
        <f aca="false">AT626*1000000</f>
        <v>1.17809751898824</v>
      </c>
      <c r="BG626" s="40" t="n">
        <f aca="false">AU626*1000000</f>
        <v>3534.29255696472</v>
      </c>
      <c r="BH626" s="41" t="n">
        <f aca="false">AV626*1000000</f>
        <v>0.161988408860883</v>
      </c>
      <c r="BI626" s="0" t="n">
        <v>0.1</v>
      </c>
      <c r="BJ626" s="0" t="n">
        <f aca="false">R626*BI626</f>
        <v>67.188374129798</v>
      </c>
      <c r="BK626" s="0" t="n">
        <v>0.1</v>
      </c>
      <c r="BL626" s="0" t="n">
        <f aca="false">AI626*BK626</f>
        <v>71.5</v>
      </c>
      <c r="BM626" s="45" t="n">
        <v>12.16</v>
      </c>
      <c r="BN626" s="45" t="n">
        <v>601.6</v>
      </c>
      <c r="BO626" s="45" t="n">
        <v>1.92</v>
      </c>
      <c r="BP626" s="45" t="n">
        <v>256</v>
      </c>
      <c r="BQ626" s="45" t="n">
        <v>384000</v>
      </c>
      <c r="BR626" s="0" t="n">
        <f aca="false">AJ626*0.1</f>
        <v>8.8E-009</v>
      </c>
      <c r="BS626" s="0" t="n">
        <f aca="false">((((BJ626/R626)^2)+((BM626/AD626)^2))^(1/2))*AK626</f>
        <v>8.4215528058605E-006</v>
      </c>
      <c r="BT626" s="0" t="n">
        <f aca="false">((((BJ626/R626)^2)+((BN626/AE626)^2))^(1/2))*AL626</f>
        <v>0.000416645244079414</v>
      </c>
      <c r="BU626" s="0" t="n">
        <f aca="false">((((BJ626/R626)^2)+((BO626/AF626)^2))^(1/2))*AM626</f>
        <v>1.4422826097784E-006</v>
      </c>
      <c r="BV626" s="0" t="n">
        <f aca="false">((((BJ626/R626)^2)+((BP626/AG626)^2))^(1/2))*AN626</f>
        <v>0.000177295848544432</v>
      </c>
      <c r="BW626" s="0" t="n">
        <f aca="false">((((BJ626/R626)^2)+((BQ626/AH626)^2))^(1/2))*AO626</f>
        <v>0.28845652195568</v>
      </c>
      <c r="BX626" s="46" t="n">
        <f aca="false">((((BL626/AI626)^2)+((BR626/AJ626)^2))^(1/2))*AP626</f>
        <v>8.36164647367789E-006</v>
      </c>
    </row>
    <row r="627" customFormat="false" ht="14" hidden="false" customHeight="false" outlineLevel="0" collapsed="false">
      <c r="A627" s="24" t="n">
        <v>4.75680555555556</v>
      </c>
      <c r="B627" s="24" t="n">
        <v>-74.09225</v>
      </c>
      <c r="C627" s="47" t="n">
        <v>30</v>
      </c>
      <c r="D627" s="47" t="n">
        <v>41</v>
      </c>
      <c r="E627" s="47" t="n">
        <v>90</v>
      </c>
      <c r="F627" s="27" t="s">
        <v>1660</v>
      </c>
      <c r="G627" s="28" t="s">
        <v>1661</v>
      </c>
      <c r="H627" s="27" t="s">
        <v>1662</v>
      </c>
      <c r="I627" s="28" t="s">
        <v>1476</v>
      </c>
      <c r="J627" s="28" t="s">
        <v>65</v>
      </c>
      <c r="K627" s="28" t="n">
        <v>40.7767980019369</v>
      </c>
      <c r="L627" s="28"/>
      <c r="M627" s="28" t="n">
        <v>1995</v>
      </c>
      <c r="N627" s="29" t="s">
        <v>124</v>
      </c>
      <c r="O627" s="29" t="s">
        <v>125</v>
      </c>
      <c r="P627" s="56" t="n">
        <v>0.00426891489573758</v>
      </c>
      <c r="Q627" s="31" t="n">
        <v>54.5103531816633</v>
      </c>
      <c r="R627" s="31" t="n">
        <v>55.4491458575744</v>
      </c>
      <c r="S627" s="4" t="s">
        <v>69</v>
      </c>
      <c r="T627" s="4"/>
      <c r="U627" s="4"/>
      <c r="V627" s="48" t="n">
        <f aca="false">IF(S627="m3_año",R627,IF(OR(O627="CG1",O627="CG3",O627="HG2"),T627,R627))</f>
        <v>55.4491458575744</v>
      </c>
      <c r="W627" s="28" t="n">
        <v>365</v>
      </c>
      <c r="X627" s="32"/>
      <c r="Y627" s="28"/>
      <c r="Z627" s="28" t="n">
        <v>8760</v>
      </c>
      <c r="AA627" s="32" t="s">
        <v>1663</v>
      </c>
      <c r="AB627" s="32" t="s">
        <v>447</v>
      </c>
      <c r="AC627" s="33" t="s">
        <v>72</v>
      </c>
      <c r="AD627" s="33" t="n">
        <f aca="false">VLOOKUP($O627,Parámetros!$B$4:$H$25,3,0)</f>
        <v>840000</v>
      </c>
      <c r="AE627" s="33" t="n">
        <f aca="false">VLOOKUP($O627,Parámetros!$B$4:$H$25,4,0)</f>
        <v>2400000</v>
      </c>
      <c r="AF627" s="33" t="n">
        <f aca="false">VLOOKUP($O627,Parámetros!$B$4:$H$25,5,0)</f>
        <v>1800000</v>
      </c>
      <c r="AG627" s="33" t="n">
        <f aca="false">VLOOKUP($O627,Parámetros!$B$4:$H$25,6,0)</f>
        <v>600000</v>
      </c>
      <c r="AH627" s="33" t="n">
        <f aca="false">VLOOKUP($O627,Parámetros!$B$4:$H$25,7,0)</f>
        <v>2676000000</v>
      </c>
      <c r="AI627" s="51" t="n">
        <f aca="false">Q627</f>
        <v>54.5103531816633</v>
      </c>
      <c r="AJ627" s="2" t="n">
        <v>0.0912</v>
      </c>
      <c r="AK627" s="34" t="n">
        <f aca="false">AD627*V627/1000000000</f>
        <v>0.0465772825203625</v>
      </c>
      <c r="AL627" s="34" t="n">
        <f aca="false">AE627*V627/1000000000</f>
        <v>0.133077950058179</v>
      </c>
      <c r="AM627" s="34" t="n">
        <f aca="false">AF627*V627/1000000000</f>
        <v>0.0998084625436339</v>
      </c>
      <c r="AN627" s="34" t="n">
        <f aca="false">AG627*V627/1000000000</f>
        <v>0.0332694875145446</v>
      </c>
      <c r="AO627" s="34" t="n">
        <f aca="false">AH627*V627/1000000000</f>
        <v>148.381914314869</v>
      </c>
      <c r="AP627" s="35" t="n">
        <f aca="false">AJ627*AI627*EXP(P627*4)</f>
        <v>5.05696210221078</v>
      </c>
      <c r="AQ627" s="36" t="n">
        <f aca="false">AK627/W627</f>
        <v>0.000127608993206473</v>
      </c>
      <c r="AR627" s="37" t="n">
        <f aca="false">AL627/W627</f>
        <v>0.000364597123447064</v>
      </c>
      <c r="AS627" s="37" t="n">
        <f aca="false">AM627/W627</f>
        <v>0.000273447842585298</v>
      </c>
      <c r="AT627" s="37" t="n">
        <f aca="false">AN627/W627</f>
        <v>9.11492808617661E-005</v>
      </c>
      <c r="AU627" s="37" t="n">
        <f aca="false">AO627/W627</f>
        <v>0.406525792643477</v>
      </c>
      <c r="AV627" s="49" t="n">
        <f aca="false">AP627/W627</f>
        <v>0.0138546906909885</v>
      </c>
      <c r="AW627" s="39" t="n">
        <f aca="false">AK627*1000000</f>
        <v>46577.2825203625</v>
      </c>
      <c r="AX627" s="40" t="n">
        <f aca="false">AL627*1000000</f>
        <v>133077.950058179</v>
      </c>
      <c r="AY627" s="40" t="n">
        <f aca="false">AM627*1000000</f>
        <v>99808.4625436339</v>
      </c>
      <c r="AZ627" s="40" t="n">
        <f aca="false">AN627*1000000</f>
        <v>33269.4875145446</v>
      </c>
      <c r="BA627" s="40" t="n">
        <f aca="false">AO627*1000000</f>
        <v>148381914.314869</v>
      </c>
      <c r="BB627" s="41" t="n">
        <f aca="false">AP627*1000000</f>
        <v>5056962.10221078</v>
      </c>
      <c r="BC627" s="39" t="n">
        <f aca="false">AQ627*1000000</f>
        <v>127.608993206473</v>
      </c>
      <c r="BD627" s="40" t="n">
        <f aca="false">AR627*1000000</f>
        <v>364.597123447064</v>
      </c>
      <c r="BE627" s="40" t="n">
        <f aca="false">AS627*1000000</f>
        <v>273.447842585298</v>
      </c>
      <c r="BF627" s="40" t="n">
        <f aca="false">AT627*1000000</f>
        <v>91.1492808617661</v>
      </c>
      <c r="BG627" s="40" t="n">
        <f aca="false">AU627*1000000</f>
        <v>406525.792643477</v>
      </c>
      <c r="BH627" s="41" t="n">
        <f aca="false">AV627*1000000</f>
        <v>13854.6906909885</v>
      </c>
      <c r="BI627" s="0" t="n">
        <v>0.1</v>
      </c>
      <c r="BJ627" s="0" t="n">
        <f aca="false">R627*BI627</f>
        <v>5.54491458575744</v>
      </c>
      <c r="BK627" s="0" t="n">
        <v>0.1</v>
      </c>
      <c r="BL627" s="0" t="n">
        <f aca="false">AI627*BK627</f>
        <v>5.45103531816633</v>
      </c>
      <c r="BM627" s="45" t="n">
        <v>336000</v>
      </c>
      <c r="BN627" s="45" t="n">
        <v>480000</v>
      </c>
      <c r="BO627" s="45" t="n">
        <v>360000</v>
      </c>
      <c r="BP627" s="45" t="n">
        <v>120000</v>
      </c>
      <c r="BQ627" s="45" t="n">
        <v>1070400000</v>
      </c>
      <c r="BR627" s="0" t="n">
        <f aca="false">AJ627*0.1</f>
        <v>0.00912</v>
      </c>
      <c r="BS627" s="0" t="n">
        <f aca="false">((((BJ627/R627)^2)+((BM627/AD627)^2))^(1/2))*AK627</f>
        <v>0.019204305558569</v>
      </c>
      <c r="BT627" s="0" t="n">
        <f aca="false">((((BJ627/R627)^2)+((BN627/AE627)^2))^(1/2))*AL627</f>
        <v>0.0297571342636409</v>
      </c>
      <c r="BU627" s="0" t="n">
        <f aca="false">((((BJ627/R627)^2)+((BO627/AF627)^2))^(1/2))*AM627</f>
        <v>0.0223178506977307</v>
      </c>
      <c r="BV627" s="0" t="n">
        <f aca="false">((((BJ627/R627)^2)+((BP627/AG627)^2))^(1/2))*AN627</f>
        <v>0.00743928356591023</v>
      </c>
      <c r="BW627" s="0" t="n">
        <f aca="false">((((BJ627/R627)^2)+((BQ627/AH627)^2))^(1/2))*AO627</f>
        <v>61.1794305651555</v>
      </c>
      <c r="BX627" s="46" t="n">
        <f aca="false">((((BL627/AI627)^2)+((BR627/AJ627)^2))^(1/2))*AP627</f>
        <v>0.715162438935325</v>
      </c>
    </row>
    <row r="628" customFormat="false" ht="15" hidden="false" customHeight="true" outlineLevel="0" collapsed="false">
      <c r="A628" s="24" t="n">
        <v>4.75680555555556</v>
      </c>
      <c r="B628" s="24" t="n">
        <v>-74.09225</v>
      </c>
      <c r="C628" s="47" t="n">
        <v>30</v>
      </c>
      <c r="D628" s="47" t="n">
        <v>41</v>
      </c>
      <c r="E628" s="47" t="n">
        <v>90</v>
      </c>
      <c r="F628" s="27" t="s">
        <v>1660</v>
      </c>
      <c r="G628" s="28" t="s">
        <v>1661</v>
      </c>
      <c r="H628" s="27" t="s">
        <v>1662</v>
      </c>
      <c r="I628" s="28" t="s">
        <v>1476</v>
      </c>
      <c r="J628" s="28" t="s">
        <v>76</v>
      </c>
      <c r="K628" s="55"/>
      <c r="L628" s="55"/>
      <c r="M628" s="28" t="n">
        <v>2008</v>
      </c>
      <c r="N628" s="29" t="s">
        <v>67</v>
      </c>
      <c r="O628" s="29" t="s">
        <v>145</v>
      </c>
      <c r="P628" s="56" t="n">
        <v>0.00426891489573758</v>
      </c>
      <c r="Q628" s="31" t="n">
        <v>5400</v>
      </c>
      <c r="R628" s="31" t="n">
        <v>5493.00032294829</v>
      </c>
      <c r="S628" s="29" t="s">
        <v>69</v>
      </c>
      <c r="T628" s="29"/>
      <c r="U628" s="29"/>
      <c r="V628" s="48" t="n">
        <f aca="false">IF(S628="m3_año",R628,IF(OR(O628="CG1",O628="CG3",O628="HG2"),T628,R628))</f>
        <v>5493.00032294829</v>
      </c>
      <c r="W628" s="28" t="n">
        <v>365</v>
      </c>
      <c r="X628" s="32"/>
      <c r="Y628" s="28"/>
      <c r="Z628" s="28" t="n">
        <v>8760</v>
      </c>
      <c r="AA628" s="32" t="s">
        <v>1664</v>
      </c>
      <c r="AB628" s="32" t="s">
        <v>447</v>
      </c>
      <c r="AC628" s="33" t="s">
        <v>72</v>
      </c>
      <c r="AD628" s="33" t="n">
        <f aca="false">VLOOKUP($O628,Parámetros!$B$4:$H$25,3,0)</f>
        <v>196.356974196937</v>
      </c>
      <c r="AE628" s="33" t="n">
        <f aca="false">VLOOKUP($O628,Parámetros!$B$4:$H$25,4,0)</f>
        <v>1220.72799074218</v>
      </c>
      <c r="AF628" s="33" t="n">
        <f aca="false">VLOOKUP($O628,Parámetros!$B$4:$H$25,5,0)</f>
        <v>69.6558973259153</v>
      </c>
      <c r="AG628" s="33" t="n">
        <f aca="false">VLOOKUP($O628,Parámetros!$B$4:$H$25,6,0)</f>
        <v>640</v>
      </c>
      <c r="AH628" s="33" t="n">
        <f aca="false">VLOOKUP($O628,Parámetros!$B$4:$H$25,7,0)</f>
        <v>1920000</v>
      </c>
      <c r="AI628" s="2" t="n">
        <v>2.98030327868852</v>
      </c>
      <c r="AJ628" s="2" t="n">
        <v>1.362E-005</v>
      </c>
      <c r="AK628" s="34" t="n">
        <f aca="false">AD628*V628/1000000000</f>
        <v>0.00107858892267692</v>
      </c>
      <c r="AL628" s="34" t="n">
        <f aca="false">AE628*V628/1000000000</f>
        <v>0.00670545924737881</v>
      </c>
      <c r="AM628" s="34" t="n">
        <f aca="false">AF628*V628/1000000000</f>
        <v>0.000382619866506506</v>
      </c>
      <c r="AN628" s="34" t="n">
        <f aca="false">AG628*V628/1000000000</f>
        <v>0.00351552020668691</v>
      </c>
      <c r="AO628" s="34" t="n">
        <f aca="false">AH628*V628/1000000000</f>
        <v>10.5465606200607</v>
      </c>
      <c r="AP628" s="35" t="n">
        <f aca="false">AJ628*AI628*EXP(P628*4)</f>
        <v>4.12908128890735E-005</v>
      </c>
      <c r="AQ628" s="36" t="n">
        <f aca="false">AK628/W628</f>
        <v>2.95503814432034E-006</v>
      </c>
      <c r="AR628" s="37" t="n">
        <f aca="false">AL628/W628</f>
        <v>1.83711212256954E-005</v>
      </c>
      <c r="AS628" s="37" t="n">
        <f aca="false">AM628/W628</f>
        <v>1.04827360686714E-006</v>
      </c>
      <c r="AT628" s="37" t="n">
        <f aca="false">AN628/W628</f>
        <v>9.63156221010111E-006</v>
      </c>
      <c r="AU628" s="37" t="n">
        <f aca="false">AO628/W628</f>
        <v>0.0288946866303033</v>
      </c>
      <c r="AV628" s="49" t="n">
        <f aca="false">AP628/W628</f>
        <v>1.13125514764585E-007</v>
      </c>
      <c r="AW628" s="39" t="n">
        <f aca="false">AK628*1000000</f>
        <v>1078.58892267692</v>
      </c>
      <c r="AX628" s="40" t="n">
        <f aca="false">AL628*1000000</f>
        <v>6705.45924737881</v>
      </c>
      <c r="AY628" s="40" t="n">
        <f aca="false">AM628*1000000</f>
        <v>382.619866506506</v>
      </c>
      <c r="AZ628" s="40" t="n">
        <f aca="false">AN628*1000000</f>
        <v>3515.52020668691</v>
      </c>
      <c r="BA628" s="40" t="n">
        <f aca="false">AO628*1000000</f>
        <v>10546560.6200607</v>
      </c>
      <c r="BB628" s="41" t="n">
        <f aca="false">AP628*1000000</f>
        <v>41.2908128890735</v>
      </c>
      <c r="BC628" s="39" t="n">
        <f aca="false">AQ628*1000000</f>
        <v>2.95503814432034</v>
      </c>
      <c r="BD628" s="40" t="n">
        <f aca="false">AR628*1000000</f>
        <v>18.3711212256954</v>
      </c>
      <c r="BE628" s="40" t="n">
        <f aca="false">AS628*1000000</f>
        <v>1.04827360686714</v>
      </c>
      <c r="BF628" s="40" t="n">
        <f aca="false">AT628*1000000</f>
        <v>9.63156221010111</v>
      </c>
      <c r="BG628" s="40" t="n">
        <f aca="false">AU628*1000000</f>
        <v>28894.6866303033</v>
      </c>
      <c r="BH628" s="41" t="n">
        <f aca="false">AV628*1000000</f>
        <v>0.113125514764585</v>
      </c>
      <c r="BI628" s="0" t="n">
        <v>0.1</v>
      </c>
      <c r="BJ628" s="0" t="n">
        <f aca="false">R628*BI628</f>
        <v>549.300032294829</v>
      </c>
      <c r="BK628" s="0" t="n">
        <v>0.1</v>
      </c>
      <c r="BL628" s="0" t="n">
        <f aca="false">AI628*BK628</f>
        <v>0.298030327868852</v>
      </c>
      <c r="BM628" s="45" t="n">
        <v>187.562005220738</v>
      </c>
      <c r="BN628" s="45" t="n">
        <v>1012.03746873145</v>
      </c>
      <c r="BO628" s="45" t="n">
        <v>69.5558973259153</v>
      </c>
      <c r="BP628" s="45" t="n">
        <v>256</v>
      </c>
      <c r="BQ628" s="45" t="n">
        <v>384000</v>
      </c>
      <c r="BR628" s="0" t="n">
        <f aca="false">AJ628*0.1</f>
        <v>1.362E-006</v>
      </c>
      <c r="BS628" s="0" t="n">
        <f aca="false">((((BJ628/R628)^2)+((BM628/AD628)^2))^(1/2))*AK628</f>
        <v>0.00103590859530523</v>
      </c>
      <c r="BT628" s="0" t="n">
        <f aca="false">((((BJ628/R628)^2)+((BN628/AE628)^2))^(1/2))*AL628</f>
        <v>0.0055994170083393</v>
      </c>
      <c r="BU628" s="0" t="n">
        <f aca="false">((((BJ628/R628)^2)+((BO628/AF628)^2))^(1/2))*AM628</f>
        <v>0.000383981636785379</v>
      </c>
      <c r="BV628" s="0" t="n">
        <f aca="false">((((BJ628/R628)^2)+((BP628/AG628)^2))^(1/2))*AN628</f>
        <v>0.00144948611411633</v>
      </c>
      <c r="BW628" s="0" t="n">
        <f aca="false">((((BJ628/R628)^2)+((BQ628/AH628)^2))^(1/2))*AO628</f>
        <v>2.35828264752781</v>
      </c>
      <c r="BX628" s="46" t="n">
        <f aca="false">((((BL628/AI628)^2)+((BR628/AJ628)^2))^(1/2))*AP628</f>
        <v>5.83940275891375E-006</v>
      </c>
    </row>
    <row r="629" customFormat="false" ht="30" hidden="false" customHeight="true" outlineLevel="0" collapsed="false">
      <c r="A629" s="24" t="n">
        <v>4.75680555555556</v>
      </c>
      <c r="B629" s="24" t="n">
        <v>-74.09225</v>
      </c>
      <c r="C629" s="47" t="n">
        <v>30</v>
      </c>
      <c r="D629" s="47" t="n">
        <v>41</v>
      </c>
      <c r="E629" s="47" t="n">
        <v>90</v>
      </c>
      <c r="F629" s="27" t="s">
        <v>1660</v>
      </c>
      <c r="G629" s="28" t="s">
        <v>1661</v>
      </c>
      <c r="H629" s="27" t="s">
        <v>1662</v>
      </c>
      <c r="I629" s="28" t="s">
        <v>1476</v>
      </c>
      <c r="J629" s="28" t="s">
        <v>76</v>
      </c>
      <c r="K629" s="55"/>
      <c r="L629" s="55"/>
      <c r="M629" s="28" t="n">
        <v>2008</v>
      </c>
      <c r="N629" s="29" t="s">
        <v>67</v>
      </c>
      <c r="O629" s="29" t="s">
        <v>145</v>
      </c>
      <c r="P629" s="56" t="n">
        <v>0.00426891489573758</v>
      </c>
      <c r="Q629" s="31" t="n">
        <v>5400</v>
      </c>
      <c r="R629" s="31" t="n">
        <v>5493.00032294829</v>
      </c>
      <c r="S629" s="29" t="s">
        <v>69</v>
      </c>
      <c r="T629" s="29"/>
      <c r="U629" s="29"/>
      <c r="V629" s="48" t="n">
        <f aca="false">IF(S629="m3_año",R629,IF(OR(O629="CG1",O629="CG3",O629="HG2"),T629,R629))</f>
        <v>5493.00032294829</v>
      </c>
      <c r="W629" s="28" t="n">
        <v>365</v>
      </c>
      <c r="X629" s="32"/>
      <c r="Y629" s="28"/>
      <c r="Z629" s="28" t="n">
        <v>8760</v>
      </c>
      <c r="AA629" s="32" t="s">
        <v>1665</v>
      </c>
      <c r="AB629" s="32" t="s">
        <v>447</v>
      </c>
      <c r="AC629" s="33" t="s">
        <v>72</v>
      </c>
      <c r="AD629" s="33" t="n">
        <f aca="false">VLOOKUP($O629,Parámetros!$B$4:$H$25,3,0)</f>
        <v>196.356974196937</v>
      </c>
      <c r="AE629" s="33" t="n">
        <f aca="false">VLOOKUP($O629,Parámetros!$B$4:$H$25,4,0)</f>
        <v>1220.72799074218</v>
      </c>
      <c r="AF629" s="33" t="n">
        <f aca="false">VLOOKUP($O629,Parámetros!$B$4:$H$25,5,0)</f>
        <v>69.6558973259153</v>
      </c>
      <c r="AG629" s="33" t="n">
        <f aca="false">VLOOKUP($O629,Parámetros!$B$4:$H$25,6,0)</f>
        <v>640</v>
      </c>
      <c r="AH629" s="33" t="n">
        <f aca="false">VLOOKUP($O629,Parámetros!$B$4:$H$25,7,0)</f>
        <v>1920000</v>
      </c>
      <c r="AI629" s="2" t="n">
        <v>2.98030327868852</v>
      </c>
      <c r="AJ629" s="2" t="n">
        <v>1.362E-005</v>
      </c>
      <c r="AK629" s="34" t="n">
        <f aca="false">AD629*V629/1000000000</f>
        <v>0.00107858892267692</v>
      </c>
      <c r="AL629" s="34" t="n">
        <f aca="false">AE629*V629/1000000000</f>
        <v>0.00670545924737881</v>
      </c>
      <c r="AM629" s="34" t="n">
        <f aca="false">AF629*V629/1000000000</f>
        <v>0.000382619866506506</v>
      </c>
      <c r="AN629" s="34" t="n">
        <f aca="false">AG629*V629/1000000000</f>
        <v>0.00351552020668691</v>
      </c>
      <c r="AO629" s="34" t="n">
        <f aca="false">AH629*V629/1000000000</f>
        <v>10.5465606200607</v>
      </c>
      <c r="AP629" s="35" t="n">
        <f aca="false">AJ629*AI629*EXP(P629*4)</f>
        <v>4.12908128890735E-005</v>
      </c>
      <c r="AQ629" s="36" t="n">
        <f aca="false">AK629/W629</f>
        <v>2.95503814432034E-006</v>
      </c>
      <c r="AR629" s="37" t="n">
        <f aca="false">AL629/W629</f>
        <v>1.83711212256954E-005</v>
      </c>
      <c r="AS629" s="37" t="n">
        <f aca="false">AM629/W629</f>
        <v>1.04827360686714E-006</v>
      </c>
      <c r="AT629" s="37" t="n">
        <f aca="false">AN629/W629</f>
        <v>9.63156221010111E-006</v>
      </c>
      <c r="AU629" s="37" t="n">
        <f aca="false">AO629/W629</f>
        <v>0.0288946866303033</v>
      </c>
      <c r="AV629" s="49" t="n">
        <f aca="false">AP629/W629</f>
        <v>1.13125514764585E-007</v>
      </c>
      <c r="AW629" s="39" t="n">
        <f aca="false">AK629*1000000</f>
        <v>1078.58892267692</v>
      </c>
      <c r="AX629" s="40" t="n">
        <f aca="false">AL629*1000000</f>
        <v>6705.45924737881</v>
      </c>
      <c r="AY629" s="40" t="n">
        <f aca="false">AM629*1000000</f>
        <v>382.619866506506</v>
      </c>
      <c r="AZ629" s="40" t="n">
        <f aca="false">AN629*1000000</f>
        <v>3515.52020668691</v>
      </c>
      <c r="BA629" s="40" t="n">
        <f aca="false">AO629*1000000</f>
        <v>10546560.6200607</v>
      </c>
      <c r="BB629" s="41" t="n">
        <f aca="false">AP629*1000000</f>
        <v>41.2908128890735</v>
      </c>
      <c r="BC629" s="39" t="n">
        <f aca="false">AQ629*1000000</f>
        <v>2.95503814432034</v>
      </c>
      <c r="BD629" s="40" t="n">
        <f aca="false">AR629*1000000</f>
        <v>18.3711212256954</v>
      </c>
      <c r="BE629" s="40" t="n">
        <f aca="false">AS629*1000000</f>
        <v>1.04827360686714</v>
      </c>
      <c r="BF629" s="40" t="n">
        <f aca="false">AT629*1000000</f>
        <v>9.63156221010111</v>
      </c>
      <c r="BG629" s="40" t="n">
        <f aca="false">AU629*1000000</f>
        <v>28894.6866303033</v>
      </c>
      <c r="BH629" s="41" t="n">
        <f aca="false">AV629*1000000</f>
        <v>0.113125514764585</v>
      </c>
      <c r="BI629" s="0" t="n">
        <v>0.1</v>
      </c>
      <c r="BJ629" s="0" t="n">
        <f aca="false">R629*BI629</f>
        <v>549.300032294829</v>
      </c>
      <c r="BK629" s="0" t="n">
        <v>0.1</v>
      </c>
      <c r="BL629" s="0" t="n">
        <f aca="false">AI629*BK629</f>
        <v>0.298030327868852</v>
      </c>
      <c r="BM629" s="45" t="n">
        <v>187.562005220738</v>
      </c>
      <c r="BN629" s="45" t="n">
        <v>1012.03746873145</v>
      </c>
      <c r="BO629" s="45" t="n">
        <v>69.5558973259153</v>
      </c>
      <c r="BP629" s="45" t="n">
        <v>256</v>
      </c>
      <c r="BQ629" s="45" t="n">
        <v>384000</v>
      </c>
      <c r="BR629" s="0" t="n">
        <f aca="false">AJ629*0.1</f>
        <v>1.362E-006</v>
      </c>
      <c r="BS629" s="0" t="n">
        <f aca="false">((((BJ629/R629)^2)+((BM629/AD629)^2))^(1/2))*AK629</f>
        <v>0.00103590859530523</v>
      </c>
      <c r="BT629" s="0" t="n">
        <f aca="false">((((BJ629/R629)^2)+((BN629/AE629)^2))^(1/2))*AL629</f>
        <v>0.0055994170083393</v>
      </c>
      <c r="BU629" s="0" t="n">
        <f aca="false">((((BJ629/R629)^2)+((BO629/AF629)^2))^(1/2))*AM629</f>
        <v>0.000383981636785379</v>
      </c>
      <c r="BV629" s="0" t="n">
        <f aca="false">((((BJ629/R629)^2)+((BP629/AG629)^2))^(1/2))*AN629</f>
        <v>0.00144948611411633</v>
      </c>
      <c r="BW629" s="0" t="n">
        <f aca="false">((((BJ629/R629)^2)+((BQ629/AH629)^2))^(1/2))*AO629</f>
        <v>2.35828264752781</v>
      </c>
      <c r="BX629" s="46" t="n">
        <f aca="false">((((BL629/AI629)^2)+((BR629/AJ629)^2))^(1/2))*AP629</f>
        <v>5.83940275891375E-006</v>
      </c>
    </row>
    <row r="630" customFormat="false" ht="30" hidden="false" customHeight="true" outlineLevel="0" collapsed="false">
      <c r="A630" s="24" t="n">
        <v>4.75591478339412</v>
      </c>
      <c r="B630" s="24" t="n">
        <v>-74.092955078315</v>
      </c>
      <c r="C630" s="47" t="n">
        <v>30</v>
      </c>
      <c r="D630" s="47" t="n">
        <v>41</v>
      </c>
      <c r="E630" s="47" t="n">
        <v>90</v>
      </c>
      <c r="F630" s="27" t="s">
        <v>1666</v>
      </c>
      <c r="G630" s="28" t="s">
        <v>1667</v>
      </c>
      <c r="H630" s="27" t="s">
        <v>1668</v>
      </c>
      <c r="I630" s="28" t="s">
        <v>1476</v>
      </c>
      <c r="J630" s="28" t="s">
        <v>76</v>
      </c>
      <c r="K630" s="28" t="n">
        <v>615.383121732636</v>
      </c>
      <c r="L630" s="28"/>
      <c r="M630" s="28" t="n">
        <v>2005</v>
      </c>
      <c r="N630" s="29" t="s">
        <v>67</v>
      </c>
      <c r="O630" s="29" t="s">
        <v>145</v>
      </c>
      <c r="P630" s="50" t="n">
        <v>0.0119278052318739</v>
      </c>
      <c r="Q630" s="31" t="n">
        <v>56531.3</v>
      </c>
      <c r="R630" s="31" t="n">
        <v>59293.8557700751</v>
      </c>
      <c r="S630" s="29" t="s">
        <v>69</v>
      </c>
      <c r="T630" s="29"/>
      <c r="U630" s="29"/>
      <c r="V630" s="48" t="n">
        <f aca="false">IF(S630="m3_año",R630,IF(OR(O630="CG1",O630="CG3",O630="HG2"),T630,R630))</f>
        <v>59293.8557700751</v>
      </c>
      <c r="W630" s="28" t="n">
        <v>365</v>
      </c>
      <c r="X630" s="32"/>
      <c r="Y630" s="28" t="n">
        <v>20</v>
      </c>
      <c r="Z630" s="28" t="n">
        <v>8280</v>
      </c>
      <c r="AA630" s="32" t="s">
        <v>1669</v>
      </c>
      <c r="AB630" s="32" t="s">
        <v>1670</v>
      </c>
      <c r="AC630" s="33" t="s">
        <v>72</v>
      </c>
      <c r="AD630" s="33" t="n">
        <f aca="false">VLOOKUP($O630,Parámetros!$B$4:$H$25,3,0)</f>
        <v>196.356974196937</v>
      </c>
      <c r="AE630" s="33" t="n">
        <f aca="false">VLOOKUP($O630,Parámetros!$B$4:$H$25,4,0)</f>
        <v>1220.72799074218</v>
      </c>
      <c r="AF630" s="33" t="n">
        <f aca="false">VLOOKUP($O630,Parámetros!$B$4:$H$25,5,0)</f>
        <v>69.6558973259153</v>
      </c>
      <c r="AG630" s="33" t="n">
        <f aca="false">VLOOKUP($O630,Parámetros!$B$4:$H$25,6,0)</f>
        <v>640</v>
      </c>
      <c r="AH630" s="33" t="n">
        <f aca="false">VLOOKUP($O630,Parámetros!$B$4:$H$25,7,0)</f>
        <v>1920000</v>
      </c>
      <c r="AI630" s="2" t="n">
        <v>32831.976744186</v>
      </c>
      <c r="AJ630" s="2" t="n">
        <v>1.0442E-008</v>
      </c>
      <c r="AK630" s="34" t="n">
        <f aca="false">AD630*V630/1000000000</f>
        <v>0.0116427621074815</v>
      </c>
      <c r="AL630" s="34" t="n">
        <f aca="false">AE630*V630/1000000000</f>
        <v>0.0723816694175604</v>
      </c>
      <c r="AM630" s="34" t="n">
        <f aca="false">AF630*V630/1000000000</f>
        <v>0.00413016672957798</v>
      </c>
      <c r="AN630" s="34" t="n">
        <f aca="false">AG630*V630/1000000000</f>
        <v>0.0379480676928481</v>
      </c>
      <c r="AO630" s="34" t="n">
        <f aca="false">AH630*V630/1000000000</f>
        <v>113.844203078544</v>
      </c>
      <c r="AP630" s="35" t="n">
        <f aca="false">AJ630*AI630*EXP(P630*4)</f>
        <v>0.000359584895153389</v>
      </c>
      <c r="AQ630" s="36" t="n">
        <f aca="false">AK630/W630</f>
        <v>3.18979783766617E-005</v>
      </c>
      <c r="AR630" s="37" t="n">
        <f aca="false">AL630/W630</f>
        <v>0.000198305943609755</v>
      </c>
      <c r="AS630" s="37" t="n">
        <f aca="false">AM630/W630</f>
        <v>1.1315525286515E-005</v>
      </c>
      <c r="AT630" s="37" t="n">
        <f aca="false">AN630/W630</f>
        <v>0.000103967308747529</v>
      </c>
      <c r="AU630" s="37" t="n">
        <f aca="false">AO630/W630</f>
        <v>0.311901926242587</v>
      </c>
      <c r="AV630" s="49" t="n">
        <f aca="false">AP630/W630</f>
        <v>9.85164096310656E-007</v>
      </c>
      <c r="AW630" s="39" t="n">
        <f aca="false">AK630*1000000</f>
        <v>11642.7621074815</v>
      </c>
      <c r="AX630" s="40" t="n">
        <f aca="false">AL630*1000000</f>
        <v>72381.6694175604</v>
      </c>
      <c r="AY630" s="40" t="n">
        <f aca="false">AM630*1000000</f>
        <v>4130.16672957798</v>
      </c>
      <c r="AZ630" s="40" t="n">
        <f aca="false">AN630*1000000</f>
        <v>37948.0676928481</v>
      </c>
      <c r="BA630" s="40" t="n">
        <f aca="false">AO630*1000000</f>
        <v>113844203.078544</v>
      </c>
      <c r="BB630" s="41" t="n">
        <f aca="false">AP630*1000000</f>
        <v>359.584895153389</v>
      </c>
      <c r="BC630" s="39" t="n">
        <f aca="false">AQ630*1000000</f>
        <v>31.8979783766617</v>
      </c>
      <c r="BD630" s="40" t="n">
        <f aca="false">AR630*1000000</f>
        <v>198.305943609755</v>
      </c>
      <c r="BE630" s="40" t="n">
        <f aca="false">AS630*1000000</f>
        <v>11.315525286515</v>
      </c>
      <c r="BF630" s="40" t="n">
        <f aca="false">AT630*1000000</f>
        <v>103.967308747529</v>
      </c>
      <c r="BG630" s="40" t="n">
        <f aca="false">AU630*1000000</f>
        <v>311901.926242587</v>
      </c>
      <c r="BH630" s="41" t="n">
        <f aca="false">AV630*1000000</f>
        <v>0.985164096310656</v>
      </c>
      <c r="BI630" s="0" t="n">
        <v>0.1</v>
      </c>
      <c r="BJ630" s="0" t="n">
        <f aca="false">R630*BI630</f>
        <v>5929.38557700751</v>
      </c>
      <c r="BK630" s="0" t="n">
        <v>0.1</v>
      </c>
      <c r="BL630" s="0" t="n">
        <f aca="false">AI630*BK630</f>
        <v>3283.1976744186</v>
      </c>
      <c r="BM630" s="45" t="n">
        <v>187.562005220738</v>
      </c>
      <c r="BN630" s="45" t="n">
        <v>1012.03746873145</v>
      </c>
      <c r="BO630" s="45" t="n">
        <v>69.5558973259153</v>
      </c>
      <c r="BP630" s="45" t="n">
        <v>256</v>
      </c>
      <c r="BQ630" s="45" t="n">
        <v>384000</v>
      </c>
      <c r="BR630" s="0" t="n">
        <f aca="false">AJ630*0.1</f>
        <v>1.0442E-009</v>
      </c>
      <c r="BS630" s="0" t="n">
        <f aca="false">((((BJ630/R630)^2)+((BM630/AD630)^2))^(1/2))*AK630</f>
        <v>0.0111820519260486</v>
      </c>
      <c r="BT630" s="0" t="n">
        <f aca="false">((((BJ630/R630)^2)+((BN630/AE630)^2))^(1/2))*AL630</f>
        <v>0.0604425641669676</v>
      </c>
      <c r="BU630" s="0" t="n">
        <f aca="false">((((BJ630/R630)^2)+((BO630/AF630)^2))^(1/2))*AM630</f>
        <v>0.00414486627550194</v>
      </c>
      <c r="BV630" s="0" t="n">
        <f aca="false">((((BJ630/R630)^2)+((BP630/AG630)^2))^(1/2))*AN630</f>
        <v>0.0156463891385702</v>
      </c>
      <c r="BW630" s="0" t="n">
        <f aca="false">((((BJ630/R630)^2)+((BQ630/AH630)^2))^(1/2))*AO630</f>
        <v>25.4563376927916</v>
      </c>
      <c r="BX630" s="46" t="n">
        <f aca="false">((((BL630/AI630)^2)+((BR630/AJ630)^2))^(1/2))*AP630</f>
        <v>5.08529835550431E-005</v>
      </c>
    </row>
    <row r="631" customFormat="false" ht="30" hidden="false" customHeight="true" outlineLevel="0" collapsed="false">
      <c r="A631" s="24" t="n">
        <v>4.75591478339412</v>
      </c>
      <c r="B631" s="24" t="n">
        <v>-74.092955078315</v>
      </c>
      <c r="C631" s="47" t="n">
        <v>30</v>
      </c>
      <c r="D631" s="47" t="n">
        <v>41</v>
      </c>
      <c r="E631" s="47" t="n">
        <v>90</v>
      </c>
      <c r="F631" s="27" t="s">
        <v>1666</v>
      </c>
      <c r="G631" s="28" t="s">
        <v>1667</v>
      </c>
      <c r="H631" s="27" t="s">
        <v>1668</v>
      </c>
      <c r="I631" s="28" t="s">
        <v>1476</v>
      </c>
      <c r="J631" s="28" t="s">
        <v>65</v>
      </c>
      <c r="K631" s="28" t="n">
        <v>40</v>
      </c>
      <c r="L631" s="28"/>
      <c r="M631" s="28" t="n">
        <v>1995</v>
      </c>
      <c r="N631" s="29" t="s">
        <v>67</v>
      </c>
      <c r="O631" s="29" t="s">
        <v>68</v>
      </c>
      <c r="P631" s="50" t="n">
        <v>0.0119278052318739</v>
      </c>
      <c r="Q631" s="31" t="n">
        <v>37687.5333333333</v>
      </c>
      <c r="R631" s="31" t="n">
        <v>39529.23718005</v>
      </c>
      <c r="S631" s="29" t="s">
        <v>69</v>
      </c>
      <c r="T631" s="29"/>
      <c r="U631" s="29"/>
      <c r="V631" s="48" t="n">
        <f aca="false">IF(S631="m3_año",R631,IF(OR(O631="CG1",O631="CG3",O631="HG2"),T631,R631))</f>
        <v>39529.23718005</v>
      </c>
      <c r="W631" s="28" t="n">
        <v>365</v>
      </c>
      <c r="X631" s="32"/>
      <c r="Y631" s="28"/>
      <c r="Z631" s="28" t="n">
        <v>8760</v>
      </c>
      <c r="AA631" s="32" t="s">
        <v>1671</v>
      </c>
      <c r="AB631" s="32"/>
      <c r="AC631" s="33" t="s">
        <v>72</v>
      </c>
      <c r="AD631" s="33" t="n">
        <f aca="false">VLOOKUP($O631,Parámetros!$B$4:$H$25,3,0)</f>
        <v>46.3856216091623</v>
      </c>
      <c r="AE631" s="33" t="n">
        <f aca="false">VLOOKUP($O631,Parámetros!$B$4:$H$25,4,0)</f>
        <v>1074.85364414012</v>
      </c>
      <c r="AF631" s="33" t="n">
        <f aca="false">VLOOKUP($O631,Parámetros!$B$4:$H$25,5,0)</f>
        <v>5.41099102083891</v>
      </c>
      <c r="AG631" s="33" t="n">
        <f aca="false">VLOOKUP($O631,Parámetros!$B$4:$H$25,6,0)</f>
        <v>1344</v>
      </c>
      <c r="AH631" s="33" t="n">
        <f aca="false">VLOOKUP($O631,Parámetros!$B$4:$H$25,7,0)</f>
        <v>1920000</v>
      </c>
      <c r="AI631" s="2" t="n">
        <v>8608.38414634146</v>
      </c>
      <c r="AJ631" s="2" t="n">
        <v>1.0442E-008</v>
      </c>
      <c r="AK631" s="34" t="n">
        <f aca="false">AD631*V631/1000000000</f>
        <v>0.00183358823833263</v>
      </c>
      <c r="AL631" s="34" t="n">
        <f aca="false">AE631*V631/1000000000</f>
        <v>0.0424881446330559</v>
      </c>
      <c r="AM631" s="34" t="n">
        <f aca="false">AF631*V631/1000000000</f>
        <v>0.000213892347441862</v>
      </c>
      <c r="AN631" s="34" t="n">
        <f aca="false">AG631*V631/1000000000</f>
        <v>0.0531272947699872</v>
      </c>
      <c r="AO631" s="34" t="n">
        <f aca="false">AH631*V631/1000000000</f>
        <v>75.896135385696</v>
      </c>
      <c r="AP631" s="35" t="n">
        <f aca="false">AJ631*AI631*EXP(P631*4)</f>
        <v>9.42814054365594E-005</v>
      </c>
      <c r="AQ631" s="36" t="n">
        <f aca="false">AK631/W631</f>
        <v>5.02352942008939E-006</v>
      </c>
      <c r="AR631" s="37" t="n">
        <f aca="false">AL631/W631</f>
        <v>0.000116405875707002</v>
      </c>
      <c r="AS631" s="37" t="n">
        <f aca="false">AM631/W631</f>
        <v>5.86006431347568E-007</v>
      </c>
      <c r="AT631" s="37" t="n">
        <f aca="false">AN631/W631</f>
        <v>0.00014555423224654</v>
      </c>
      <c r="AU631" s="37" t="n">
        <f aca="false">AO631/W631</f>
        <v>0.207934617495057</v>
      </c>
      <c r="AV631" s="49" t="n">
        <f aca="false">AP631/W631</f>
        <v>2.58305220374135E-007</v>
      </c>
      <c r="AW631" s="39" t="n">
        <f aca="false">AK631*1000000</f>
        <v>1833.58823833263</v>
      </c>
      <c r="AX631" s="40" t="n">
        <f aca="false">AL631*1000000</f>
        <v>42488.1446330559</v>
      </c>
      <c r="AY631" s="40" t="n">
        <f aca="false">AM631*1000000</f>
        <v>213.892347441862</v>
      </c>
      <c r="AZ631" s="40" t="n">
        <f aca="false">AN631*1000000</f>
        <v>53127.2947699872</v>
      </c>
      <c r="BA631" s="40" t="n">
        <f aca="false">AO631*1000000</f>
        <v>75896135.385696</v>
      </c>
      <c r="BB631" s="41" t="n">
        <f aca="false">AP631*1000000</f>
        <v>94.2814054365595</v>
      </c>
      <c r="BC631" s="39" t="n">
        <f aca="false">AQ631*1000000</f>
        <v>5.02352942008939</v>
      </c>
      <c r="BD631" s="40" t="n">
        <f aca="false">AR631*1000000</f>
        <v>116.405875707002</v>
      </c>
      <c r="BE631" s="40" t="n">
        <f aca="false">AS631*1000000</f>
        <v>0.586006431347567</v>
      </c>
      <c r="BF631" s="40" t="n">
        <f aca="false">AT631*1000000</f>
        <v>145.55423224654</v>
      </c>
      <c r="BG631" s="40" t="n">
        <f aca="false">AU631*1000000</f>
        <v>207934.617495058</v>
      </c>
      <c r="BH631" s="41" t="n">
        <f aca="false">AV631*1000000</f>
        <v>0.258305220374135</v>
      </c>
      <c r="BI631" s="0" t="n">
        <v>0.1</v>
      </c>
      <c r="BJ631" s="0" t="n">
        <f aca="false">R631*BI631</f>
        <v>3952.923718005</v>
      </c>
      <c r="BK631" s="0" t="n">
        <v>0.1</v>
      </c>
      <c r="BL631" s="0" t="n">
        <f aca="false">AI631*BK631</f>
        <v>860.838414634146</v>
      </c>
      <c r="BM631" s="45" t="n">
        <v>17.6498016718255</v>
      </c>
      <c r="BN631" s="45" t="n">
        <v>910.91550745518</v>
      </c>
      <c r="BO631" s="45" t="n">
        <v>5.31099102083891</v>
      </c>
      <c r="BP631" s="45" t="n">
        <v>537.6</v>
      </c>
      <c r="BQ631" s="45" t="n">
        <v>384000</v>
      </c>
      <c r="BR631" s="0" t="n">
        <f aca="false">AJ631*0.1</f>
        <v>1.0442E-009</v>
      </c>
      <c r="BS631" s="0" t="n">
        <f aca="false">((((BJ631/R631)^2)+((BM631/AD631)^2))^(1/2))*AK631</f>
        <v>0.000721375284376404</v>
      </c>
      <c r="BT631" s="0" t="n">
        <f aca="false">((((BJ631/R631)^2)+((BN631/AE631)^2))^(1/2))*AL631</f>
        <v>0.0362576024519127</v>
      </c>
      <c r="BU631" s="0" t="n">
        <f aca="false">((((BJ631/R631)^2)+((BO631/AF631)^2))^(1/2))*AM631</f>
        <v>0.000211026209264269</v>
      </c>
      <c r="BV631" s="0" t="n">
        <f aca="false">((((BJ631/R631)^2)+((BP631/AG631)^2))^(1/2))*AN631</f>
        <v>0.0219049447939982</v>
      </c>
      <c r="BW631" s="0" t="n">
        <f aca="false">((((BJ631/R631)^2)+((BQ631/AH631)^2))^(1/2))*AO631</f>
        <v>16.9708917951943</v>
      </c>
      <c r="BX631" s="46" t="n">
        <f aca="false">((((BL631/AI631)^2)+((BR631/AJ631)^2))^(1/2))*AP631</f>
        <v>1.33334042247979E-005</v>
      </c>
    </row>
    <row r="632" customFormat="false" ht="15" hidden="false" customHeight="true" outlineLevel="0" collapsed="false">
      <c r="A632" s="24" t="n">
        <v>4.751939630414</v>
      </c>
      <c r="B632" s="24" t="n">
        <v>-74.0933496234368</v>
      </c>
      <c r="C632" s="47" t="n">
        <v>30</v>
      </c>
      <c r="D632" s="47" t="n">
        <v>41</v>
      </c>
      <c r="E632" s="47" t="n">
        <v>90</v>
      </c>
      <c r="F632" s="27" t="s">
        <v>1672</v>
      </c>
      <c r="G632" s="28" t="s">
        <v>837</v>
      </c>
      <c r="H632" s="27" t="s">
        <v>1673</v>
      </c>
      <c r="I632" s="28" t="s">
        <v>1476</v>
      </c>
      <c r="J632" s="28" t="s">
        <v>65</v>
      </c>
      <c r="K632" s="28" t="n">
        <v>80</v>
      </c>
      <c r="L632" s="28"/>
      <c r="M632" s="28" t="n">
        <v>2002</v>
      </c>
      <c r="N632" s="29" t="s">
        <v>67</v>
      </c>
      <c r="O632" s="29" t="s">
        <v>68</v>
      </c>
      <c r="P632" s="56" t="n">
        <v>0.00426891489573758</v>
      </c>
      <c r="Q632" s="31" t="n">
        <v>22932</v>
      </c>
      <c r="R632" s="31" t="n">
        <v>23326.9413714537</v>
      </c>
      <c r="S632" s="29" t="s">
        <v>69</v>
      </c>
      <c r="T632" s="29"/>
      <c r="U632" s="29"/>
      <c r="V632" s="48" t="n">
        <f aca="false">IF(S632="m3_año",R632,IF(OR(O632="CG1",O632="CG3",O632="HG2"),T632,R632))</f>
        <v>23326.9413714537</v>
      </c>
      <c r="W632" s="28" t="n">
        <v>365</v>
      </c>
      <c r="X632" s="32"/>
      <c r="Y632" s="28"/>
      <c r="Z632" s="28" t="n">
        <v>4392</v>
      </c>
      <c r="AA632" s="32" t="s">
        <v>1674</v>
      </c>
      <c r="AB632" s="32" t="s">
        <v>1675</v>
      </c>
      <c r="AC632" s="33" t="s">
        <v>72</v>
      </c>
      <c r="AD632" s="33" t="n">
        <f aca="false">VLOOKUP($O632,Parámetros!$B$4:$H$25,3,0)</f>
        <v>46.3856216091623</v>
      </c>
      <c r="AE632" s="33" t="n">
        <f aca="false">VLOOKUP($O632,Parámetros!$B$4:$H$25,4,0)</f>
        <v>1074.85364414012</v>
      </c>
      <c r="AF632" s="33" t="n">
        <f aca="false">VLOOKUP($O632,Parámetros!$B$4:$H$25,5,0)</f>
        <v>5.41099102083891</v>
      </c>
      <c r="AG632" s="33" t="n">
        <f aca="false">VLOOKUP($O632,Parámetros!$B$4:$H$25,6,0)</f>
        <v>1344</v>
      </c>
      <c r="AH632" s="33" t="n">
        <f aca="false">VLOOKUP($O632,Parámetros!$B$4:$H$25,7,0)</f>
        <v>1920000</v>
      </c>
      <c r="AI632" s="51" t="n">
        <v>22932</v>
      </c>
      <c r="AJ632" s="52" t="n">
        <v>8.8E-008</v>
      </c>
      <c r="AK632" s="34" t="n">
        <f aca="false">AD632*V632/1000000000</f>
        <v>0.00108203467575536</v>
      </c>
      <c r="AL632" s="34" t="n">
        <f aca="false">AE632*V632/1000000000</f>
        <v>0.0250730479397499</v>
      </c>
      <c r="AM632" s="34" t="n">
        <f aca="false">AF632*V632/1000000000</f>
        <v>0.000126221870304572</v>
      </c>
      <c r="AN632" s="34" t="n">
        <f aca="false">AG632*V632/1000000000</f>
        <v>0.0313514092032338</v>
      </c>
      <c r="AO632" s="34" t="n">
        <f aca="false">AH632*V632/1000000000</f>
        <v>44.7877274331911</v>
      </c>
      <c r="AP632" s="35" t="n">
        <f aca="false">AJ632*AI632*EXP(P632*4)</f>
        <v>0.00205277084068793</v>
      </c>
      <c r="AQ632" s="36" t="n">
        <f aca="false">AK632/W632</f>
        <v>2.96447856371333E-006</v>
      </c>
      <c r="AR632" s="37" t="n">
        <f aca="false">AL632/W632</f>
        <v>6.86932820267122E-005</v>
      </c>
      <c r="AS632" s="37" t="n">
        <f aca="false">AM632/W632</f>
        <v>3.45813343300196E-007</v>
      </c>
      <c r="AT632" s="37" t="n">
        <f aca="false">AN632/W632</f>
        <v>8.58942717896816E-005</v>
      </c>
      <c r="AU632" s="37" t="n">
        <f aca="false">AO632/W632</f>
        <v>0.122706102556688</v>
      </c>
      <c r="AV632" s="49" t="n">
        <f aca="false">AP632/W632</f>
        <v>5.62402970051487E-006</v>
      </c>
      <c r="AW632" s="39" t="n">
        <f aca="false">AK632*1000000</f>
        <v>1082.03467575536</v>
      </c>
      <c r="AX632" s="40" t="n">
        <f aca="false">AL632*1000000</f>
        <v>25073.0479397499</v>
      </c>
      <c r="AY632" s="40" t="n">
        <f aca="false">AM632*1000000</f>
        <v>126.221870304572</v>
      </c>
      <c r="AZ632" s="40" t="n">
        <f aca="false">AN632*1000000</f>
        <v>31351.4092032338</v>
      </c>
      <c r="BA632" s="40" t="n">
        <f aca="false">AO632*1000000</f>
        <v>44787727.4331911</v>
      </c>
      <c r="BB632" s="41" t="n">
        <f aca="false">AP632*1000000</f>
        <v>2052.77084068793</v>
      </c>
      <c r="BC632" s="39" t="n">
        <f aca="false">AQ632*1000000</f>
        <v>2.96447856371333</v>
      </c>
      <c r="BD632" s="40" t="n">
        <f aca="false">AR632*1000000</f>
        <v>68.6932820267122</v>
      </c>
      <c r="BE632" s="40" t="n">
        <f aca="false">AS632*1000000</f>
        <v>0.345813343300196</v>
      </c>
      <c r="BF632" s="40" t="n">
        <f aca="false">AT632*1000000</f>
        <v>85.8942717896816</v>
      </c>
      <c r="BG632" s="40" t="n">
        <f aca="false">AU632*1000000</f>
        <v>122706.102556688</v>
      </c>
      <c r="BH632" s="41" t="n">
        <f aca="false">AV632*1000000</f>
        <v>5.62402970051487</v>
      </c>
      <c r="BI632" s="0" t="n">
        <v>0.1</v>
      </c>
      <c r="BJ632" s="0" t="n">
        <f aca="false">R632*BI632</f>
        <v>2332.69413714537</v>
      </c>
      <c r="BK632" s="0" t="n">
        <v>0.1</v>
      </c>
      <c r="BL632" s="0" t="n">
        <f aca="false">AI632*BK632</f>
        <v>2293.2</v>
      </c>
      <c r="BM632" s="45" t="n">
        <v>17.6498016718255</v>
      </c>
      <c r="BN632" s="45" t="n">
        <v>910.91550745518</v>
      </c>
      <c r="BO632" s="45" t="n">
        <v>5.31099102083891</v>
      </c>
      <c r="BP632" s="45" t="n">
        <v>537.6</v>
      </c>
      <c r="BQ632" s="45" t="n">
        <v>384000</v>
      </c>
      <c r="BR632" s="0" t="n">
        <f aca="false">AJ632*0.1</f>
        <v>8.8E-009</v>
      </c>
      <c r="BS632" s="0" t="n">
        <f aca="false">((((BJ632/R632)^2)+((BM632/AD632)^2))^(1/2))*AK632</f>
        <v>0.00042569703252348</v>
      </c>
      <c r="BT632" s="0" t="n">
        <f aca="false">((((BJ632/R632)^2)+((BN632/AE632)^2))^(1/2))*AL632</f>
        <v>0.0213962885955234</v>
      </c>
      <c r="BU632" s="0" t="n">
        <f aca="false">((((BJ632/R632)^2)+((BO632/AF632)^2))^(1/2))*AM632</f>
        <v>0.000124530508618874</v>
      </c>
      <c r="BV632" s="0" t="n">
        <f aca="false">((((BJ632/R632)^2)+((BP632/AG632)^2))^(1/2))*AN632</f>
        <v>0.0129265171656894</v>
      </c>
      <c r="BW632" s="0" t="n">
        <f aca="false">((((BJ632/R632)^2)+((BQ632/AH632)^2))^(1/2))*AO632</f>
        <v>10.0148403098347</v>
      </c>
      <c r="BX632" s="46" t="n">
        <f aca="false">((((BL632/AI632)^2)+((BR632/AJ632)^2))^(1/2))*AP632</f>
        <v>0.000290305636334489</v>
      </c>
    </row>
    <row r="633" customFormat="false" ht="15" hidden="false" customHeight="true" outlineLevel="0" collapsed="false">
      <c r="A633" s="24" t="n">
        <v>4.751939630414</v>
      </c>
      <c r="B633" s="24" t="n">
        <v>-74.0933496234368</v>
      </c>
      <c r="C633" s="47" t="n">
        <v>30</v>
      </c>
      <c r="D633" s="47" t="n">
        <v>41</v>
      </c>
      <c r="E633" s="47" t="n">
        <v>90</v>
      </c>
      <c r="F633" s="27" t="s">
        <v>1672</v>
      </c>
      <c r="G633" s="28" t="s">
        <v>837</v>
      </c>
      <c r="H633" s="27" t="s">
        <v>1673</v>
      </c>
      <c r="I633" s="28" t="s">
        <v>1476</v>
      </c>
      <c r="J633" s="28" t="s">
        <v>65</v>
      </c>
      <c r="K633" s="28" t="n">
        <v>80</v>
      </c>
      <c r="L633" s="28"/>
      <c r="M633" s="28" t="n">
        <v>2002</v>
      </c>
      <c r="N633" s="29" t="s">
        <v>67</v>
      </c>
      <c r="O633" s="29" t="s">
        <v>68</v>
      </c>
      <c r="P633" s="56" t="n">
        <v>0.00426891489573758</v>
      </c>
      <c r="Q633" s="31" t="n">
        <v>22932</v>
      </c>
      <c r="R633" s="31" t="n">
        <v>23326.9413714537</v>
      </c>
      <c r="S633" s="29" t="s">
        <v>69</v>
      </c>
      <c r="T633" s="29"/>
      <c r="U633" s="29"/>
      <c r="V633" s="48" t="n">
        <f aca="false">IF(S633="m3_año",R633,IF(OR(O633="CG1",O633="CG3",O633="HG2"),T633,R633))</f>
        <v>23326.9413714537</v>
      </c>
      <c r="W633" s="28" t="n">
        <v>365</v>
      </c>
      <c r="X633" s="32"/>
      <c r="Y633" s="28"/>
      <c r="Z633" s="28" t="n">
        <v>4392</v>
      </c>
      <c r="AA633" s="32" t="s">
        <v>1676</v>
      </c>
      <c r="AB633" s="32" t="s">
        <v>447</v>
      </c>
      <c r="AC633" s="33" t="s">
        <v>72</v>
      </c>
      <c r="AD633" s="33" t="n">
        <f aca="false">VLOOKUP($O633,Parámetros!$B$4:$H$25,3,0)</f>
        <v>46.3856216091623</v>
      </c>
      <c r="AE633" s="33" t="n">
        <f aca="false">VLOOKUP($O633,Parámetros!$B$4:$H$25,4,0)</f>
        <v>1074.85364414012</v>
      </c>
      <c r="AF633" s="33" t="n">
        <f aca="false">VLOOKUP($O633,Parámetros!$B$4:$H$25,5,0)</f>
        <v>5.41099102083891</v>
      </c>
      <c r="AG633" s="33" t="n">
        <f aca="false">VLOOKUP($O633,Parámetros!$B$4:$H$25,6,0)</f>
        <v>1344</v>
      </c>
      <c r="AH633" s="33" t="n">
        <f aca="false">VLOOKUP($O633,Parámetros!$B$4:$H$25,7,0)</f>
        <v>1920000</v>
      </c>
      <c r="AI633" s="51" t="n">
        <v>22932</v>
      </c>
      <c r="AJ633" s="52" t="n">
        <v>8.8E-008</v>
      </c>
      <c r="AK633" s="34" t="n">
        <f aca="false">AD633*V633/1000000000</f>
        <v>0.00108203467575536</v>
      </c>
      <c r="AL633" s="34" t="n">
        <f aca="false">AE633*V633/1000000000</f>
        <v>0.0250730479397499</v>
      </c>
      <c r="AM633" s="34" t="n">
        <f aca="false">AF633*V633/1000000000</f>
        <v>0.000126221870304572</v>
      </c>
      <c r="AN633" s="34" t="n">
        <f aca="false">AG633*V633/1000000000</f>
        <v>0.0313514092032338</v>
      </c>
      <c r="AO633" s="34" t="n">
        <f aca="false">AH633*V633/1000000000</f>
        <v>44.7877274331911</v>
      </c>
      <c r="AP633" s="35" t="n">
        <f aca="false">AJ633*AI633*EXP(P633*4)</f>
        <v>0.00205277084068793</v>
      </c>
      <c r="AQ633" s="36" t="n">
        <f aca="false">AK633/W633</f>
        <v>2.96447856371333E-006</v>
      </c>
      <c r="AR633" s="37" t="n">
        <f aca="false">AL633/W633</f>
        <v>6.86932820267122E-005</v>
      </c>
      <c r="AS633" s="37" t="n">
        <f aca="false">AM633/W633</f>
        <v>3.45813343300196E-007</v>
      </c>
      <c r="AT633" s="37" t="n">
        <f aca="false">AN633/W633</f>
        <v>8.58942717896816E-005</v>
      </c>
      <c r="AU633" s="37" t="n">
        <f aca="false">AO633/W633</f>
        <v>0.122706102556688</v>
      </c>
      <c r="AV633" s="49" t="n">
        <f aca="false">AP633/W633</f>
        <v>5.62402970051487E-006</v>
      </c>
      <c r="AW633" s="39" t="n">
        <f aca="false">AK633*1000000</f>
        <v>1082.03467575536</v>
      </c>
      <c r="AX633" s="40" t="n">
        <f aca="false">AL633*1000000</f>
        <v>25073.0479397499</v>
      </c>
      <c r="AY633" s="40" t="n">
        <f aca="false">AM633*1000000</f>
        <v>126.221870304572</v>
      </c>
      <c r="AZ633" s="40" t="n">
        <f aca="false">AN633*1000000</f>
        <v>31351.4092032338</v>
      </c>
      <c r="BA633" s="40" t="n">
        <f aca="false">AO633*1000000</f>
        <v>44787727.4331911</v>
      </c>
      <c r="BB633" s="41" t="n">
        <f aca="false">AP633*1000000</f>
        <v>2052.77084068793</v>
      </c>
      <c r="BC633" s="39" t="n">
        <f aca="false">AQ633*1000000</f>
        <v>2.96447856371333</v>
      </c>
      <c r="BD633" s="40" t="n">
        <f aca="false">AR633*1000000</f>
        <v>68.6932820267122</v>
      </c>
      <c r="BE633" s="40" t="n">
        <f aca="false">AS633*1000000</f>
        <v>0.345813343300196</v>
      </c>
      <c r="BF633" s="40" t="n">
        <f aca="false">AT633*1000000</f>
        <v>85.8942717896816</v>
      </c>
      <c r="BG633" s="40" t="n">
        <f aca="false">AU633*1000000</f>
        <v>122706.102556688</v>
      </c>
      <c r="BH633" s="41" t="n">
        <f aca="false">AV633*1000000</f>
        <v>5.62402970051487</v>
      </c>
      <c r="BI633" s="0" t="n">
        <v>0.1</v>
      </c>
      <c r="BJ633" s="0" t="n">
        <f aca="false">R633*BI633</f>
        <v>2332.69413714537</v>
      </c>
      <c r="BK633" s="0" t="n">
        <v>0.1</v>
      </c>
      <c r="BL633" s="0" t="n">
        <f aca="false">AI633*BK633</f>
        <v>2293.2</v>
      </c>
      <c r="BM633" s="45" t="n">
        <v>17.6498016718255</v>
      </c>
      <c r="BN633" s="45" t="n">
        <v>910.91550745518</v>
      </c>
      <c r="BO633" s="45" t="n">
        <v>5.31099102083891</v>
      </c>
      <c r="BP633" s="45" t="n">
        <v>537.6</v>
      </c>
      <c r="BQ633" s="45" t="n">
        <v>384000</v>
      </c>
      <c r="BR633" s="0" t="n">
        <f aca="false">AJ633*0.1</f>
        <v>8.8E-009</v>
      </c>
      <c r="BS633" s="0" t="n">
        <f aca="false">((((BJ633/R633)^2)+((BM633/AD633)^2))^(1/2))*AK633</f>
        <v>0.00042569703252348</v>
      </c>
      <c r="BT633" s="0" t="n">
        <f aca="false">((((BJ633/R633)^2)+((BN633/AE633)^2))^(1/2))*AL633</f>
        <v>0.0213962885955234</v>
      </c>
      <c r="BU633" s="0" t="n">
        <f aca="false">((((BJ633/R633)^2)+((BO633/AF633)^2))^(1/2))*AM633</f>
        <v>0.000124530508618874</v>
      </c>
      <c r="BV633" s="0" t="n">
        <f aca="false">((((BJ633/R633)^2)+((BP633/AG633)^2))^(1/2))*AN633</f>
        <v>0.0129265171656894</v>
      </c>
      <c r="BW633" s="0" t="n">
        <f aca="false">((((BJ633/R633)^2)+((BQ633/AH633)^2))^(1/2))*AO633</f>
        <v>10.0148403098347</v>
      </c>
      <c r="BX633" s="46" t="n">
        <f aca="false">((((BL633/AI633)^2)+((BR633/AJ633)^2))^(1/2))*AP633</f>
        <v>0.000290305636334489</v>
      </c>
    </row>
    <row r="634" customFormat="false" ht="15" hidden="false" customHeight="true" outlineLevel="0" collapsed="false">
      <c r="A634" s="24" t="n">
        <v>4.76147222222222</v>
      </c>
      <c r="B634" s="24" t="n">
        <v>-74.0928611111111</v>
      </c>
      <c r="C634" s="47" t="n">
        <v>30</v>
      </c>
      <c r="D634" s="47" t="n">
        <v>42</v>
      </c>
      <c r="E634" s="47" t="n">
        <v>120</v>
      </c>
      <c r="F634" s="27" t="s">
        <v>1677</v>
      </c>
      <c r="G634" s="28" t="s">
        <v>837</v>
      </c>
      <c r="H634" s="27" t="s">
        <v>1678</v>
      </c>
      <c r="I634" s="28" t="s">
        <v>1476</v>
      </c>
      <c r="J634" s="28" t="s">
        <v>65</v>
      </c>
      <c r="K634" s="28" t="n">
        <v>12</v>
      </c>
      <c r="L634" s="28"/>
      <c r="M634" s="28" t="n">
        <v>2003</v>
      </c>
      <c r="N634" s="29" t="s">
        <v>67</v>
      </c>
      <c r="O634" s="29" t="s">
        <v>68</v>
      </c>
      <c r="P634" s="56" t="n">
        <v>0.00426891489573758</v>
      </c>
      <c r="Q634" s="31" t="n">
        <v>7280</v>
      </c>
      <c r="R634" s="31" t="n">
        <v>7405.37821315991</v>
      </c>
      <c r="S634" s="29" t="s">
        <v>69</v>
      </c>
      <c r="T634" s="29"/>
      <c r="U634" s="29"/>
      <c r="V634" s="48" t="n">
        <f aca="false">IF(S634="m3_año",R634,IF(OR(O634="CG1",O634="CG3",O634="HG2"),T634,R634))</f>
        <v>7405.37821315991</v>
      </c>
      <c r="W634" s="28" t="n">
        <v>365</v>
      </c>
      <c r="X634" s="32"/>
      <c r="Y634" s="28"/>
      <c r="Z634" s="28" t="n">
        <v>8760</v>
      </c>
      <c r="AA634" s="32" t="s">
        <v>1679</v>
      </c>
      <c r="AB634" s="32" t="s">
        <v>447</v>
      </c>
      <c r="AC634" s="33" t="s">
        <v>72</v>
      </c>
      <c r="AD634" s="33" t="n">
        <f aca="false">VLOOKUP($O634,Parámetros!$B$4:$H$25,3,0)</f>
        <v>46.3856216091623</v>
      </c>
      <c r="AE634" s="33" t="n">
        <f aca="false">VLOOKUP($O634,Parámetros!$B$4:$H$25,4,0)</f>
        <v>1074.85364414012</v>
      </c>
      <c r="AF634" s="33" t="n">
        <f aca="false">VLOOKUP($O634,Parámetros!$B$4:$H$25,5,0)</f>
        <v>5.41099102083891</v>
      </c>
      <c r="AG634" s="33" t="n">
        <f aca="false">VLOOKUP($O634,Parámetros!$B$4:$H$25,6,0)</f>
        <v>1344</v>
      </c>
      <c r="AH634" s="33" t="n">
        <f aca="false">VLOOKUP($O634,Parámetros!$B$4:$H$25,7,0)</f>
        <v>1920000</v>
      </c>
      <c r="AI634" s="51" t="n">
        <v>7280</v>
      </c>
      <c r="AJ634" s="52" t="n">
        <v>8.8E-008</v>
      </c>
      <c r="AK634" s="34" t="n">
        <f aca="false">AD634*V634/1000000000</f>
        <v>0.00034350307166837</v>
      </c>
      <c r="AL634" s="34" t="n">
        <f aca="false">AE634*V634/1000000000</f>
        <v>0.00795969775865078</v>
      </c>
      <c r="AM634" s="34" t="n">
        <f aca="false">AF634*V634/1000000000</f>
        <v>4.00704350173244E-005</v>
      </c>
      <c r="AN634" s="34" t="n">
        <f aca="false">AG634*V634/1000000000</f>
        <v>0.00995282831848692</v>
      </c>
      <c r="AO634" s="34" t="n">
        <f aca="false">AH634*V634/1000000000</f>
        <v>14.218326169267</v>
      </c>
      <c r="AP634" s="35" t="n">
        <f aca="false">AJ634*AI634*EXP(P634*4)</f>
        <v>0.000651673282758072</v>
      </c>
      <c r="AQ634" s="36" t="n">
        <f aca="false">AK634/W634</f>
        <v>9.4110430594074E-007</v>
      </c>
      <c r="AR634" s="37" t="n">
        <f aca="false">AL634/W634</f>
        <v>2.18073911195912E-005</v>
      </c>
      <c r="AS634" s="37" t="n">
        <f aca="false">AM634/W634</f>
        <v>1.09782013746094E-007</v>
      </c>
      <c r="AT634" s="37" t="n">
        <f aca="false">AN634/W634</f>
        <v>2.72680227903751E-005</v>
      </c>
      <c r="AU634" s="37" t="n">
        <f aca="false">AO634/W634</f>
        <v>0.0389543182719644</v>
      </c>
      <c r="AV634" s="49" t="n">
        <f aca="false">AP634/W634</f>
        <v>1.78540625413171E-006</v>
      </c>
      <c r="AW634" s="39" t="n">
        <f aca="false">AK634*1000000</f>
        <v>343.50307166837</v>
      </c>
      <c r="AX634" s="40" t="n">
        <f aca="false">AL634*1000000</f>
        <v>7959.69775865078</v>
      </c>
      <c r="AY634" s="40" t="n">
        <f aca="false">AM634*1000000</f>
        <v>40.0704350173244</v>
      </c>
      <c r="AZ634" s="40" t="n">
        <f aca="false">AN634*1000000</f>
        <v>9952.82831848692</v>
      </c>
      <c r="BA634" s="40" t="n">
        <f aca="false">AO634*1000000</f>
        <v>14218326.169267</v>
      </c>
      <c r="BB634" s="41" t="n">
        <f aca="false">AP634*1000000</f>
        <v>651.673282758072</v>
      </c>
      <c r="BC634" s="39" t="n">
        <f aca="false">AQ634*1000000</f>
        <v>0.94110430594074</v>
      </c>
      <c r="BD634" s="40" t="n">
        <f aca="false">AR634*1000000</f>
        <v>21.8073911195912</v>
      </c>
      <c r="BE634" s="40" t="n">
        <f aca="false">AS634*1000000</f>
        <v>0.109782013746094</v>
      </c>
      <c r="BF634" s="40" t="n">
        <f aca="false">AT634*1000000</f>
        <v>27.2680227903751</v>
      </c>
      <c r="BG634" s="40" t="n">
        <f aca="false">AU634*1000000</f>
        <v>38954.3182719645</v>
      </c>
      <c r="BH634" s="41" t="n">
        <f aca="false">AV634*1000000</f>
        <v>1.78540625413171</v>
      </c>
      <c r="BI634" s="0" t="n">
        <v>0.1</v>
      </c>
      <c r="BJ634" s="0" t="n">
        <f aca="false">R634*BI634</f>
        <v>740.537821315991</v>
      </c>
      <c r="BK634" s="0" t="n">
        <v>0.1</v>
      </c>
      <c r="BL634" s="0" t="n">
        <f aca="false">AI634*BK634</f>
        <v>728</v>
      </c>
      <c r="BM634" s="45" t="n">
        <v>17.6498016718255</v>
      </c>
      <c r="BN634" s="45" t="n">
        <v>910.91550745518</v>
      </c>
      <c r="BO634" s="45" t="n">
        <v>5.31099102083891</v>
      </c>
      <c r="BP634" s="45" t="n">
        <v>537.6</v>
      </c>
      <c r="BQ634" s="45" t="n">
        <v>384000</v>
      </c>
      <c r="BR634" s="0" t="n">
        <f aca="false">AJ634*0.1</f>
        <v>8.8E-009</v>
      </c>
      <c r="BS634" s="0" t="n">
        <f aca="false">((((BJ634/R634)^2)+((BM634/AD634)^2))^(1/2))*AK634</f>
        <v>0.000135141915086819</v>
      </c>
      <c r="BT634" s="0" t="n">
        <f aca="false">((((BJ634/R634)^2)+((BN634/AE634)^2))^(1/2))*AL634</f>
        <v>0.00679247257000743</v>
      </c>
      <c r="BU634" s="0" t="n">
        <f aca="false">((((BJ634/R634)^2)+((BO634/AF634)^2))^(1/2))*AM634</f>
        <v>3.95334947996425E-005</v>
      </c>
      <c r="BV634" s="0" t="n">
        <f aca="false">((((BJ634/R634)^2)+((BP634/AG634)^2))^(1/2))*AN634</f>
        <v>0.00410365624307602</v>
      </c>
      <c r="BW634" s="0" t="n">
        <f aca="false">((((BJ634/R634)^2)+((BQ634/AH634)^2))^(1/2))*AO634</f>
        <v>3.17931438407453</v>
      </c>
      <c r="BX634" s="46" t="n">
        <f aca="false">((((BL634/AI634)^2)+((BR634/AJ634)^2))^(1/2))*AP634</f>
        <v>9.21605194712663E-005</v>
      </c>
    </row>
    <row r="635" customFormat="false" ht="15" hidden="false" customHeight="true" outlineLevel="0" collapsed="false">
      <c r="A635" s="24" t="n">
        <v>4.61827777777778</v>
      </c>
      <c r="B635" s="24" t="n">
        <v>-74.17975</v>
      </c>
      <c r="C635" s="47" t="n">
        <v>20</v>
      </c>
      <c r="D635" s="47" t="n">
        <v>26</v>
      </c>
      <c r="E635" s="47" t="n">
        <v>1829</v>
      </c>
      <c r="F635" s="27" t="s">
        <v>1680</v>
      </c>
      <c r="G635" s="28" t="s">
        <v>1681</v>
      </c>
      <c r="H635" s="27" t="s">
        <v>1682</v>
      </c>
      <c r="I635" s="28" t="s">
        <v>216</v>
      </c>
      <c r="J635" s="28" t="s">
        <v>65</v>
      </c>
      <c r="K635" s="28" t="n">
        <v>400</v>
      </c>
      <c r="L635" s="28"/>
      <c r="M635" s="28" t="n">
        <v>1979</v>
      </c>
      <c r="N635" s="29" t="s">
        <v>67</v>
      </c>
      <c r="O635" s="29" t="s">
        <v>108</v>
      </c>
      <c r="P635" s="30" t="n">
        <v>-0.0352321010697174</v>
      </c>
      <c r="Q635" s="31" t="n">
        <v>1980000</v>
      </c>
      <c r="R635" s="31" t="n">
        <v>1719731.95820356</v>
      </c>
      <c r="S635" s="29" t="s">
        <v>69</v>
      </c>
      <c r="T635" s="29"/>
      <c r="U635" s="29"/>
      <c r="V635" s="48" t="n">
        <f aca="false">IF(S635="m3_año",R635,IF(OR(O635="CG1",O635="CG3",O635="HG2"),T635,R635))</f>
        <v>1719731.95820356</v>
      </c>
      <c r="W635" s="28" t="n">
        <v>365</v>
      </c>
      <c r="X635" s="32"/>
      <c r="Y635" s="28"/>
      <c r="Z635" s="28" t="n">
        <v>8760</v>
      </c>
      <c r="AA635" s="32" t="s">
        <v>1683</v>
      </c>
      <c r="AB635" s="32" t="s">
        <v>1684</v>
      </c>
      <c r="AC635" s="33" t="s">
        <v>72</v>
      </c>
      <c r="AD635" s="33" t="n">
        <f aca="false">VLOOKUP($O635,Parámetros!$B$4:$H$25,3,0)</f>
        <v>589.42211574465</v>
      </c>
      <c r="AE635" s="33" t="n">
        <f aca="false">VLOOKUP($O635,Parámetros!$B$4:$H$25,4,0)</f>
        <v>6395.37711993333</v>
      </c>
      <c r="AF635" s="33" t="n">
        <f aca="false">VLOOKUP($O635,Parámetros!$B$4:$H$25,5,0)</f>
        <v>22.4256162208741</v>
      </c>
      <c r="AG635" s="33" t="n">
        <f aca="false">VLOOKUP($O635,Parámetros!$B$4:$H$25,6,0)</f>
        <v>1344</v>
      </c>
      <c r="AH635" s="33" t="n">
        <f aca="false">VLOOKUP($O635,Parámetros!$B$4:$H$25,7,0)</f>
        <v>1920000</v>
      </c>
      <c r="AI635" s="51" t="n">
        <v>1980000</v>
      </c>
      <c r="AJ635" s="52" t="n">
        <v>8.8E-008</v>
      </c>
      <c r="AK635" s="34" t="n">
        <f aca="false">AD635*V635/1000000000</f>
        <v>1.01364804931803</v>
      </c>
      <c r="AL635" s="34" t="n">
        <f aca="false">AE635*V635/1000000000</f>
        <v>10.9983344179132</v>
      </c>
      <c r="AM635" s="34" t="n">
        <f aca="false">AF635*V635/1000000000</f>
        <v>0.0385660488974453</v>
      </c>
      <c r="AN635" s="34" t="n">
        <f aca="false">AG635*V635/1000000000</f>
        <v>2.31131975182558</v>
      </c>
      <c r="AO635" s="34" t="n">
        <f aca="false">AH635*V635/1000000000</f>
        <v>3301.88535975083</v>
      </c>
      <c r="AP635" s="35" t="n">
        <f aca="false">AJ635*AI635*EXP(P635*4)</f>
        <v>0.151336412321913</v>
      </c>
      <c r="AQ635" s="36" t="n">
        <f aca="false">AK635/W635</f>
        <v>0.00277711794333707</v>
      </c>
      <c r="AR635" s="37" t="n">
        <f aca="false">AL635/W635</f>
        <v>0.0301324230627759</v>
      </c>
      <c r="AS635" s="37" t="n">
        <f aca="false">AM635/W635</f>
        <v>0.000105660407938206</v>
      </c>
      <c r="AT635" s="37" t="n">
        <f aca="false">AN635/W635</f>
        <v>0.00633238288171393</v>
      </c>
      <c r="AU635" s="37" t="n">
        <f aca="false">AO635/W635</f>
        <v>9.04626125959133</v>
      </c>
      <c r="AV635" s="49" t="n">
        <f aca="false">AP635/W635</f>
        <v>0.000414620307731269</v>
      </c>
      <c r="AW635" s="39" t="n">
        <f aca="false">AK635*1000000</f>
        <v>1013648.04931803</v>
      </c>
      <c r="AX635" s="40" t="n">
        <f aca="false">AL635*1000000</f>
        <v>10998334.4179132</v>
      </c>
      <c r="AY635" s="40" t="n">
        <f aca="false">AM635*1000000</f>
        <v>38566.0488974453</v>
      </c>
      <c r="AZ635" s="40" t="n">
        <f aca="false">AN635*1000000</f>
        <v>2311319.75182558</v>
      </c>
      <c r="BA635" s="40" t="n">
        <f aca="false">AO635*1000000</f>
        <v>3301885359.75083</v>
      </c>
      <c r="BB635" s="41" t="n">
        <f aca="false">AP635*1000000</f>
        <v>151336.412321913</v>
      </c>
      <c r="BC635" s="39" t="n">
        <f aca="false">AQ635*1000000</f>
        <v>2777.11794333707</v>
      </c>
      <c r="BD635" s="40" t="n">
        <f aca="false">AR635*1000000</f>
        <v>30132.4230627759</v>
      </c>
      <c r="BE635" s="40" t="n">
        <f aca="false">AS635*1000000</f>
        <v>105.660407938206</v>
      </c>
      <c r="BF635" s="40" t="n">
        <f aca="false">AT635*1000000</f>
        <v>6332.38288171393</v>
      </c>
      <c r="BG635" s="40" t="n">
        <f aca="false">AU635*1000000</f>
        <v>9046261.25959133</v>
      </c>
      <c r="BH635" s="41" t="n">
        <f aca="false">AV635*1000000</f>
        <v>414.620307731269</v>
      </c>
      <c r="BI635" s="0" t="n">
        <v>0.1</v>
      </c>
      <c r="BJ635" s="0" t="n">
        <f aca="false">R635*BI635</f>
        <v>171973.195820356</v>
      </c>
      <c r="BK635" s="0" t="n">
        <v>0.1</v>
      </c>
      <c r="BL635" s="0" t="n">
        <f aca="false">AI635*BK635</f>
        <v>198000</v>
      </c>
      <c r="BM635" s="45" t="n">
        <v>491.492522079561</v>
      </c>
      <c r="BN635" s="45" t="n">
        <v>4911.75996922289</v>
      </c>
      <c r="BO635" s="45" t="n">
        <v>16.2785205146239</v>
      </c>
      <c r="BP635" s="45" t="n">
        <v>537.6</v>
      </c>
      <c r="BQ635" s="45" t="n">
        <v>384000</v>
      </c>
      <c r="BR635" s="0" t="n">
        <f aca="false">AJ635*0.1</f>
        <v>8.8E-009</v>
      </c>
      <c r="BS635" s="0" t="n">
        <f aca="false">((((BJ635/R635)^2)+((BM635/AD635)^2))^(1/2))*AK635</f>
        <v>0.851291783562796</v>
      </c>
      <c r="BT635" s="0" t="n">
        <f aca="false">((((BJ635/R635)^2)+((BN635/AE635)^2))^(1/2))*AL635</f>
        <v>8.51821179102659</v>
      </c>
      <c r="BU635" s="0" t="n">
        <f aca="false">((((BJ635/R635)^2)+((BO635/AF635)^2))^(1/2))*AM635</f>
        <v>0.0282590902061983</v>
      </c>
      <c r="BV635" s="0" t="n">
        <f aca="false">((((BJ635/R635)^2)+((BP635/AG635)^2))^(1/2))*AN635</f>
        <v>0.952981547135328</v>
      </c>
      <c r="BW635" s="0" t="n">
        <f aca="false">((((BJ635/R635)^2)+((BQ635/AH635)^2))^(1/2))*AO635</f>
        <v>738.324011831422</v>
      </c>
      <c r="BX635" s="46" t="n">
        <f aca="false">((((BL635/AI635)^2)+((BR635/AJ635)^2))^(1/2))*AP635</f>
        <v>0.0214022006786536</v>
      </c>
    </row>
    <row r="636" customFormat="false" ht="14" hidden="false" customHeight="false" outlineLevel="0" collapsed="false">
      <c r="A636" s="24" t="n">
        <v>4.60656662847051</v>
      </c>
      <c r="B636" s="24" t="n">
        <v>-74.1883649253506</v>
      </c>
      <c r="C636" s="47" t="n">
        <v>19</v>
      </c>
      <c r="D636" s="47" t="n">
        <v>25</v>
      </c>
      <c r="E636" s="47" t="n">
        <v>1815</v>
      </c>
      <c r="F636" s="27" t="s">
        <v>1685</v>
      </c>
      <c r="G636" s="28" t="s">
        <v>1686</v>
      </c>
      <c r="H636" s="27" t="s">
        <v>1687</v>
      </c>
      <c r="I636" s="28" t="s">
        <v>443</v>
      </c>
      <c r="J636" s="28" t="s">
        <v>65</v>
      </c>
      <c r="K636" s="28" t="n">
        <v>6</v>
      </c>
      <c r="L636" s="28"/>
      <c r="M636" s="28" t="n">
        <v>1984</v>
      </c>
      <c r="N636" s="29" t="s">
        <v>124</v>
      </c>
      <c r="O636" s="29" t="s">
        <v>125</v>
      </c>
      <c r="P636" s="50" t="n">
        <v>0.00842863539816588</v>
      </c>
      <c r="Q636" s="31" t="n">
        <v>1.89272059658553</v>
      </c>
      <c r="R636" s="31" t="n">
        <v>1.95762069501146</v>
      </c>
      <c r="S636" s="4" t="s">
        <v>69</v>
      </c>
      <c r="T636" s="4"/>
      <c r="U636" s="4"/>
      <c r="V636" s="48" t="n">
        <f aca="false">IF(S636="m3_año",R636,IF(OR(O636="CG1",O636="CG3",O636="HG2"),T636,R636))</f>
        <v>1.95762069501146</v>
      </c>
      <c r="W636" s="28" t="n">
        <v>365</v>
      </c>
      <c r="X636" s="32" t="s">
        <v>98</v>
      </c>
      <c r="Y636" s="28"/>
      <c r="Z636" s="28" t="n">
        <v>2920</v>
      </c>
      <c r="AA636" s="32" t="s">
        <v>447</v>
      </c>
      <c r="AB636" s="32" t="s">
        <v>447</v>
      </c>
      <c r="AC636" s="33" t="s">
        <v>72</v>
      </c>
      <c r="AD636" s="33" t="n">
        <f aca="false">VLOOKUP($O636,Parámetros!$B$4:$H$25,3,0)</f>
        <v>840000</v>
      </c>
      <c r="AE636" s="33" t="n">
        <f aca="false">VLOOKUP($O636,Parámetros!$B$4:$H$25,4,0)</f>
        <v>2400000</v>
      </c>
      <c r="AF636" s="33" t="n">
        <f aca="false">VLOOKUP($O636,Parámetros!$B$4:$H$25,5,0)</f>
        <v>1800000</v>
      </c>
      <c r="AG636" s="33" t="n">
        <f aca="false">VLOOKUP($O636,Parámetros!$B$4:$H$25,6,0)</f>
        <v>600000</v>
      </c>
      <c r="AH636" s="33" t="n">
        <f aca="false">VLOOKUP($O636,Parámetros!$B$4:$H$25,7,0)</f>
        <v>2676000000</v>
      </c>
      <c r="AI636" s="51" t="n">
        <v>1.89272059658553</v>
      </c>
      <c r="AJ636" s="2" t="n">
        <v>0.0912</v>
      </c>
      <c r="AK636" s="34" t="n">
        <f aca="false">AD636*V636/1000000000</f>
        <v>0.00164440138380963</v>
      </c>
      <c r="AL636" s="34" t="n">
        <f aca="false">AE636*V636/1000000000</f>
        <v>0.0046982896680275</v>
      </c>
      <c r="AM636" s="34" t="n">
        <f aca="false">AF636*V636/1000000000</f>
        <v>0.00352371725102063</v>
      </c>
      <c r="AN636" s="34" t="n">
        <f aca="false">AG636*V636/1000000000</f>
        <v>0.00117457241700688</v>
      </c>
      <c r="AO636" s="34" t="n">
        <f aca="false">AH636*V636/1000000000</f>
        <v>5.23859297985067</v>
      </c>
      <c r="AP636" s="35" t="n">
        <f aca="false">AJ636*AI636*EXP(P636*4)</f>
        <v>0.178535007385045</v>
      </c>
      <c r="AQ636" s="36" t="n">
        <f aca="false">AK636/W636</f>
        <v>4.50520927071131E-006</v>
      </c>
      <c r="AR636" s="37" t="n">
        <f aca="false">AL636/W636</f>
        <v>1.28720264877466E-005</v>
      </c>
      <c r="AS636" s="37" t="n">
        <f aca="false">AM636/W636</f>
        <v>9.65401986580994E-006</v>
      </c>
      <c r="AT636" s="37" t="n">
        <f aca="false">AN636/W636</f>
        <v>3.21800662193665E-006</v>
      </c>
      <c r="AU636" s="37" t="n">
        <f aca="false">AO636/W636</f>
        <v>0.0143523095338374</v>
      </c>
      <c r="AV636" s="49" t="n">
        <f aca="false">AP636/W636</f>
        <v>0.00048913700653437</v>
      </c>
      <c r="AW636" s="39" t="n">
        <f aca="false">AK636*1000000</f>
        <v>1644.40138380963</v>
      </c>
      <c r="AX636" s="40" t="n">
        <f aca="false">AL636*1000000</f>
        <v>4698.2896680275</v>
      </c>
      <c r="AY636" s="40" t="n">
        <f aca="false">AM636*1000000</f>
        <v>3523.71725102063</v>
      </c>
      <c r="AZ636" s="40" t="n">
        <f aca="false">AN636*1000000</f>
        <v>1174.57241700688</v>
      </c>
      <c r="BA636" s="40" t="n">
        <f aca="false">AO636*1000000</f>
        <v>5238592.97985067</v>
      </c>
      <c r="BB636" s="41" t="n">
        <f aca="false">AP636*1000000</f>
        <v>178535.007385045</v>
      </c>
      <c r="BC636" s="39" t="n">
        <f aca="false">AQ636*1000000</f>
        <v>4.50520927071131</v>
      </c>
      <c r="BD636" s="40" t="n">
        <f aca="false">AR636*1000000</f>
        <v>12.8720264877466</v>
      </c>
      <c r="BE636" s="40" t="n">
        <f aca="false">AS636*1000000</f>
        <v>9.65401986580994</v>
      </c>
      <c r="BF636" s="40" t="n">
        <f aca="false">AT636*1000000</f>
        <v>3.21800662193665</v>
      </c>
      <c r="BG636" s="40" t="n">
        <f aca="false">AU636*1000000</f>
        <v>14352.3095338374</v>
      </c>
      <c r="BH636" s="41" t="n">
        <f aca="false">AV636*1000000</f>
        <v>489.13700653437</v>
      </c>
      <c r="BI636" s="0" t="n">
        <v>0.1</v>
      </c>
      <c r="BJ636" s="0" t="n">
        <f aca="false">R636*BI636</f>
        <v>0.195762069501146</v>
      </c>
      <c r="BK636" s="0" t="n">
        <v>0.1</v>
      </c>
      <c r="BL636" s="0" t="n">
        <f aca="false">AI636*BK636</f>
        <v>0.189272059658553</v>
      </c>
      <c r="BM636" s="45" t="n">
        <v>336000</v>
      </c>
      <c r="BN636" s="45" t="n">
        <v>480000</v>
      </c>
      <c r="BO636" s="45" t="n">
        <v>360000</v>
      </c>
      <c r="BP636" s="45" t="n">
        <v>120000</v>
      </c>
      <c r="BQ636" s="45" t="n">
        <v>1070400000</v>
      </c>
      <c r="BR636" s="0" t="n">
        <f aca="false">AJ636*0.1</f>
        <v>0.00912</v>
      </c>
      <c r="BS636" s="0" t="n">
        <f aca="false">((((BJ636/R636)^2)+((BM636/AD636)^2))^(1/2))*AK636</f>
        <v>0.000678004059635894</v>
      </c>
      <c r="BT636" s="0" t="n">
        <f aca="false">((((BJ636/R636)^2)+((BN636/AE636)^2))^(1/2))*AL636</f>
        <v>0.00105056950756944</v>
      </c>
      <c r="BU636" s="0" t="n">
        <f aca="false">((((BJ636/R636)^2)+((BO636/AF636)^2))^(1/2))*AM636</f>
        <v>0.000787927130677081</v>
      </c>
      <c r="BV636" s="0" t="n">
        <f aca="false">((((BJ636/R636)^2)+((BP636/AG636)^2))^(1/2))*AN636</f>
        <v>0.00026264237689236</v>
      </c>
      <c r="BW636" s="0" t="n">
        <f aca="false">((((BJ636/R636)^2)+((BQ636/AH636)^2))^(1/2))*AO636</f>
        <v>2.15992721855435</v>
      </c>
      <c r="BX636" s="46" t="n">
        <f aca="false">((((BL636/AI636)^2)+((BR636/AJ636)^2))^(1/2))*AP636</f>
        <v>0.0252486628802312</v>
      </c>
    </row>
    <row r="637" customFormat="false" ht="45" hidden="false" customHeight="true" outlineLevel="0" collapsed="false">
      <c r="A637" s="24" t="n">
        <v>4.65524745203129</v>
      </c>
      <c r="B637" s="24" t="n">
        <v>-74.1530450093909</v>
      </c>
      <c r="C637" s="47" t="n">
        <v>23</v>
      </c>
      <c r="D637" s="47" t="n">
        <v>30</v>
      </c>
      <c r="E637" s="47" t="n">
        <v>1884</v>
      </c>
      <c r="F637" s="27" t="s">
        <v>1688</v>
      </c>
      <c r="G637" s="28" t="s">
        <v>1689</v>
      </c>
      <c r="H637" s="27" t="s">
        <v>1690</v>
      </c>
      <c r="I637" s="28" t="s">
        <v>216</v>
      </c>
      <c r="J637" s="28" t="s">
        <v>65</v>
      </c>
      <c r="K637" s="28" t="n">
        <v>30</v>
      </c>
      <c r="L637" s="28"/>
      <c r="M637" s="28" t="n">
        <v>2000</v>
      </c>
      <c r="N637" s="29" t="s">
        <v>67</v>
      </c>
      <c r="O637" s="29" t="s">
        <v>68</v>
      </c>
      <c r="P637" s="56" t="n">
        <v>0.00426891489573758</v>
      </c>
      <c r="Q637" s="31" t="n">
        <v>12000</v>
      </c>
      <c r="R637" s="31" t="n">
        <v>12206.6673843295</v>
      </c>
      <c r="S637" s="29" t="s">
        <v>69</v>
      </c>
      <c r="T637" s="29"/>
      <c r="U637" s="29"/>
      <c r="V637" s="48" t="n">
        <f aca="false">IF(S637="m3_año",R637,IF(OR(O637="CG1",O637="CG3",O637="HG2"),T637,R637))</f>
        <v>12206.6673843295</v>
      </c>
      <c r="W637" s="28" t="n">
        <v>365</v>
      </c>
      <c r="X637" s="32"/>
      <c r="Y637" s="28"/>
      <c r="Z637" s="28" t="n">
        <v>8760</v>
      </c>
      <c r="AA637" s="32" t="s">
        <v>1691</v>
      </c>
      <c r="AB637" s="32" t="s">
        <v>1692</v>
      </c>
      <c r="AC637" s="33" t="s">
        <v>72</v>
      </c>
      <c r="AD637" s="33" t="n">
        <f aca="false">VLOOKUP($O637,Parámetros!$B$4:$H$25,3,0)</f>
        <v>46.3856216091623</v>
      </c>
      <c r="AE637" s="33" t="n">
        <f aca="false">VLOOKUP($O637,Parámetros!$B$4:$H$25,4,0)</f>
        <v>1074.85364414012</v>
      </c>
      <c r="AF637" s="33" t="n">
        <f aca="false">VLOOKUP($O637,Parámetros!$B$4:$H$25,5,0)</f>
        <v>5.41099102083891</v>
      </c>
      <c r="AG637" s="33" t="n">
        <f aca="false">VLOOKUP($O637,Parámetros!$B$4:$H$25,6,0)</f>
        <v>1344</v>
      </c>
      <c r="AH637" s="33" t="n">
        <f aca="false">VLOOKUP($O637,Parámetros!$B$4:$H$25,7,0)</f>
        <v>1920000</v>
      </c>
      <c r="AI637" s="51" t="n">
        <v>12000</v>
      </c>
      <c r="AJ637" s="52" t="n">
        <v>8.8E-008</v>
      </c>
      <c r="AK637" s="34" t="n">
        <f aca="false">AD637*V637/1000000000</f>
        <v>0.000566213854398411</v>
      </c>
      <c r="AL637" s="34" t="n">
        <f aca="false">AE637*V637/1000000000</f>
        <v>0.0131203809208529</v>
      </c>
      <c r="AM637" s="34" t="n">
        <f aca="false">AF637*V637/1000000000</f>
        <v>6.60501676109741E-005</v>
      </c>
      <c r="AN637" s="34" t="n">
        <f aca="false">AG637*V637/1000000000</f>
        <v>0.0164057609645388</v>
      </c>
      <c r="AO637" s="34" t="n">
        <f aca="false">AH637*V637/1000000000</f>
        <v>23.4368013779126</v>
      </c>
      <c r="AP637" s="35" t="n">
        <f aca="false">AJ637*AI637*EXP(P637*4)</f>
        <v>0.001074186729821</v>
      </c>
      <c r="AQ637" s="36" t="n">
        <f aca="false">AK637/W637</f>
        <v>1.55127083396825E-006</v>
      </c>
      <c r="AR637" s="37" t="n">
        <f aca="false">AL637/W637</f>
        <v>3.59462490982271E-005</v>
      </c>
      <c r="AS637" s="37" t="n">
        <f aca="false">AM637/W637</f>
        <v>1.80959363317737E-007</v>
      </c>
      <c r="AT637" s="37" t="n">
        <f aca="false">AN637/W637</f>
        <v>4.49472903138051E-005</v>
      </c>
      <c r="AU637" s="37" t="n">
        <f aca="false">AO637/W637</f>
        <v>0.0642104147340072</v>
      </c>
      <c r="AV637" s="49" t="n">
        <f aca="false">AP637/W637</f>
        <v>2.94297734197534E-006</v>
      </c>
      <c r="AW637" s="39" t="n">
        <f aca="false">AK637*1000000</f>
        <v>566.213854398411</v>
      </c>
      <c r="AX637" s="40" t="n">
        <f aca="false">AL637*1000000</f>
        <v>13120.3809208529</v>
      </c>
      <c r="AY637" s="40" t="n">
        <f aca="false">AM637*1000000</f>
        <v>66.0501676109741</v>
      </c>
      <c r="AZ637" s="40" t="n">
        <f aca="false">AN637*1000000</f>
        <v>16405.7609645388</v>
      </c>
      <c r="BA637" s="40" t="n">
        <f aca="false">AO637*1000000</f>
        <v>23436801.3779126</v>
      </c>
      <c r="BB637" s="41" t="n">
        <f aca="false">AP637*1000000</f>
        <v>1074.186729821</v>
      </c>
      <c r="BC637" s="39" t="n">
        <f aca="false">AQ637*1000000</f>
        <v>1.55127083396825</v>
      </c>
      <c r="BD637" s="40" t="n">
        <f aca="false">AR637*1000000</f>
        <v>35.9462490982271</v>
      </c>
      <c r="BE637" s="40" t="n">
        <f aca="false">AS637*1000000</f>
        <v>0.180959363317737</v>
      </c>
      <c r="BF637" s="40" t="n">
        <f aca="false">AT637*1000000</f>
        <v>44.9472903138051</v>
      </c>
      <c r="BG637" s="40" t="n">
        <f aca="false">AU637*1000000</f>
        <v>64210.4147340072</v>
      </c>
      <c r="BH637" s="41" t="n">
        <f aca="false">AV637*1000000</f>
        <v>2.94297734197534</v>
      </c>
      <c r="BI637" s="0" t="n">
        <v>0.1</v>
      </c>
      <c r="BJ637" s="0" t="n">
        <f aca="false">R637*BI637</f>
        <v>1220.66673843295</v>
      </c>
      <c r="BK637" s="0" t="n">
        <v>0.1</v>
      </c>
      <c r="BL637" s="0" t="n">
        <f aca="false">AI637*BK637</f>
        <v>1200</v>
      </c>
      <c r="BM637" s="45" t="n">
        <v>17.6498016718255</v>
      </c>
      <c r="BN637" s="45" t="n">
        <v>910.91550745518</v>
      </c>
      <c r="BO637" s="45" t="n">
        <v>5.31099102083891</v>
      </c>
      <c r="BP637" s="45" t="n">
        <v>537.6</v>
      </c>
      <c r="BQ637" s="45" t="n">
        <v>384000</v>
      </c>
      <c r="BR637" s="0" t="n">
        <f aca="false">AJ637*0.1</f>
        <v>8.8E-009</v>
      </c>
      <c r="BS637" s="0" t="n">
        <f aca="false">((((BJ637/R637)^2)+((BM637/AD637)^2))^(1/2))*AK637</f>
        <v>0.000222761398494757</v>
      </c>
      <c r="BT637" s="0" t="n">
        <f aca="false">((((BJ637/R637)^2)+((BN637/AE637)^2))^(1/2))*AL637</f>
        <v>0.0111963833571551</v>
      </c>
      <c r="BU637" s="0" t="n">
        <f aca="false">((((BJ637/R637)^2)+((BO637/AF637)^2))^(1/2))*AM637</f>
        <v>6.5165101318092E-005</v>
      </c>
      <c r="BV637" s="0" t="n">
        <f aca="false">((((BJ637/R637)^2)+((BP637/AG637)^2))^(1/2))*AN637</f>
        <v>0.00676426853254287</v>
      </c>
      <c r="BW637" s="0" t="n">
        <f aca="false">((((BJ637/R637)^2)+((BQ637/AH637)^2))^(1/2))*AO637</f>
        <v>5.24062810561734</v>
      </c>
      <c r="BX637" s="46" t="n">
        <f aca="false">((((BL637/AI637)^2)+((BR637/AJ637)^2))^(1/2))*AP637</f>
        <v>0.000151912944183406</v>
      </c>
    </row>
    <row r="638" customFormat="false" ht="30" hidden="false" customHeight="true" outlineLevel="0" collapsed="false">
      <c r="A638" s="24" t="n">
        <v>4.65524745203129</v>
      </c>
      <c r="B638" s="24" t="n">
        <v>-74.1530450093909</v>
      </c>
      <c r="C638" s="47" t="n">
        <v>23</v>
      </c>
      <c r="D638" s="47" t="n">
        <v>30</v>
      </c>
      <c r="E638" s="47" t="n">
        <v>1884</v>
      </c>
      <c r="F638" s="27" t="s">
        <v>1688</v>
      </c>
      <c r="G638" s="28" t="s">
        <v>1689</v>
      </c>
      <c r="H638" s="27" t="s">
        <v>1690</v>
      </c>
      <c r="I638" s="28" t="s">
        <v>216</v>
      </c>
      <c r="J638" s="28" t="s">
        <v>76</v>
      </c>
      <c r="K638" s="28" t="n">
        <v>200</v>
      </c>
      <c r="L638" s="28"/>
      <c r="M638" s="28" t="n">
        <v>2004</v>
      </c>
      <c r="N638" s="29" t="s">
        <v>67</v>
      </c>
      <c r="O638" s="29" t="s">
        <v>145</v>
      </c>
      <c r="P638" s="56" t="n">
        <v>0.00426891489573758</v>
      </c>
      <c r="Q638" s="31" t="n">
        <v>69000</v>
      </c>
      <c r="R638" s="31" t="n">
        <v>70188.3374598948</v>
      </c>
      <c r="S638" s="29" t="s">
        <v>69</v>
      </c>
      <c r="T638" s="29"/>
      <c r="U638" s="29"/>
      <c r="V638" s="48" t="n">
        <f aca="false">IF(S638="m3_año",R638,IF(OR(O638="CG1",O638="CG3",O638="HG2"),T638,R638))</f>
        <v>70188.3374598948</v>
      </c>
      <c r="W638" s="28" t="n">
        <v>365</v>
      </c>
      <c r="X638" s="32"/>
      <c r="Y638" s="28"/>
      <c r="Z638" s="28" t="n">
        <v>8760</v>
      </c>
      <c r="AA638" s="32" t="s">
        <v>1691</v>
      </c>
      <c r="AB638" s="32" t="s">
        <v>1692</v>
      </c>
      <c r="AC638" s="33" t="s">
        <v>72</v>
      </c>
      <c r="AD638" s="33" t="n">
        <f aca="false">VLOOKUP($O638,Parámetros!$B$4:$H$25,3,0)</f>
        <v>196.356974196937</v>
      </c>
      <c r="AE638" s="33" t="n">
        <f aca="false">VLOOKUP($O638,Parámetros!$B$4:$H$25,4,0)</f>
        <v>1220.72799074218</v>
      </c>
      <c r="AF638" s="33" t="n">
        <f aca="false">VLOOKUP($O638,Parámetros!$B$4:$H$25,5,0)</f>
        <v>69.6558973259153</v>
      </c>
      <c r="AG638" s="33" t="n">
        <f aca="false">VLOOKUP($O638,Parámetros!$B$4:$H$25,6,0)</f>
        <v>640</v>
      </c>
      <c r="AH638" s="33" t="n">
        <f aca="false">VLOOKUP($O638,Parámetros!$B$4:$H$25,7,0)</f>
        <v>1920000</v>
      </c>
      <c r="AI638" s="51" t="n">
        <v>69000</v>
      </c>
      <c r="AJ638" s="52" t="n">
        <v>8.8E-008</v>
      </c>
      <c r="AK638" s="34" t="n">
        <f aca="false">AD638*V638/1000000000</f>
        <v>0.0137819695675385</v>
      </c>
      <c r="AL638" s="34" t="n">
        <f aca="false">AE638*V638/1000000000</f>
        <v>0.0856808681609515</v>
      </c>
      <c r="AM638" s="34" t="n">
        <f aca="false">AF638*V638/1000000000</f>
        <v>0.00488903162758313</v>
      </c>
      <c r="AN638" s="34" t="n">
        <f aca="false">AG638*V638/1000000000</f>
        <v>0.0449205359743327</v>
      </c>
      <c r="AO638" s="34" t="n">
        <f aca="false">AH638*V638/1000000000</f>
        <v>134.761607922998</v>
      </c>
      <c r="AP638" s="35" t="n">
        <f aca="false">AJ638*AI638*EXP(P638*4)</f>
        <v>0.00617657369647074</v>
      </c>
      <c r="AQ638" s="36" t="n">
        <f aca="false">AK638/W638</f>
        <v>3.77588207329821E-005</v>
      </c>
      <c r="AR638" s="37" t="n">
        <f aca="false">AL638/W638</f>
        <v>0.000234742104550552</v>
      </c>
      <c r="AS638" s="37" t="n">
        <f aca="false">AM638/W638</f>
        <v>1.33946071988579E-005</v>
      </c>
      <c r="AT638" s="37" t="n">
        <f aca="false">AN638/W638</f>
        <v>0.000123069961573514</v>
      </c>
      <c r="AU638" s="37" t="n">
        <f aca="false">AO638/W638</f>
        <v>0.369209884720543</v>
      </c>
      <c r="AV638" s="49" t="n">
        <f aca="false">AP638/W638</f>
        <v>1.69221197163582E-005</v>
      </c>
      <c r="AW638" s="39" t="n">
        <f aca="false">AK638*1000000</f>
        <v>13781.9695675385</v>
      </c>
      <c r="AX638" s="40" t="n">
        <f aca="false">AL638*1000000</f>
        <v>85680.8681609515</v>
      </c>
      <c r="AY638" s="40" t="n">
        <f aca="false">AM638*1000000</f>
        <v>4889.03162758313</v>
      </c>
      <c r="AZ638" s="40" t="n">
        <f aca="false">AN638*1000000</f>
        <v>44920.5359743327</v>
      </c>
      <c r="BA638" s="40" t="n">
        <f aca="false">AO638*1000000</f>
        <v>134761607.922998</v>
      </c>
      <c r="BB638" s="41" t="n">
        <f aca="false">AP638*1000000</f>
        <v>6176.57369647074</v>
      </c>
      <c r="BC638" s="39" t="n">
        <f aca="false">AQ638*1000000</f>
        <v>37.7588207329821</v>
      </c>
      <c r="BD638" s="40" t="n">
        <f aca="false">AR638*1000000</f>
        <v>234.742104550552</v>
      </c>
      <c r="BE638" s="40" t="n">
        <f aca="false">AS638*1000000</f>
        <v>13.3946071988579</v>
      </c>
      <c r="BF638" s="40" t="n">
        <f aca="false">AT638*1000000</f>
        <v>123.069961573514</v>
      </c>
      <c r="BG638" s="40" t="n">
        <f aca="false">AU638*1000000</f>
        <v>369209.884720543</v>
      </c>
      <c r="BH638" s="41" t="n">
        <f aca="false">AV638*1000000</f>
        <v>16.9221197163582</v>
      </c>
      <c r="BI638" s="0" t="n">
        <v>0.1</v>
      </c>
      <c r="BJ638" s="0" t="n">
        <f aca="false">R638*BI638</f>
        <v>7018.83374598948</v>
      </c>
      <c r="BK638" s="0" t="n">
        <v>0.1</v>
      </c>
      <c r="BL638" s="0" t="n">
        <f aca="false">AI638*BK638</f>
        <v>6900</v>
      </c>
      <c r="BM638" s="45" t="n">
        <v>187.562005220738</v>
      </c>
      <c r="BN638" s="45" t="n">
        <v>1012.03746873145</v>
      </c>
      <c r="BO638" s="45" t="n">
        <v>69.5558973259153</v>
      </c>
      <c r="BP638" s="45" t="n">
        <v>256</v>
      </c>
      <c r="BQ638" s="45" t="n">
        <v>384000</v>
      </c>
      <c r="BR638" s="0" t="n">
        <f aca="false">AJ638*0.1</f>
        <v>8.8E-009</v>
      </c>
      <c r="BS638" s="0" t="n">
        <f aca="false">((((BJ638/R638)^2)+((BM638/AD638)^2))^(1/2))*AK638</f>
        <v>0.0132366098289002</v>
      </c>
      <c r="BT638" s="0" t="n">
        <f aca="false">((((BJ638/R638)^2)+((BN638/AE638)^2))^(1/2))*AL638</f>
        <v>0.0715481062176688</v>
      </c>
      <c r="BU638" s="0" t="n">
        <f aca="false">((((BJ638/R638)^2)+((BO638/AF638)^2))^(1/2))*AM638</f>
        <v>0.00490643202559096</v>
      </c>
      <c r="BV638" s="0" t="n">
        <f aca="false">((((BJ638/R638)^2)+((BP638/AG638)^2))^(1/2))*AN638</f>
        <v>0.0185212114581532</v>
      </c>
      <c r="BW638" s="0" t="n">
        <f aca="false">((((BJ638/R638)^2)+((BQ638/AH638)^2))^(1/2))*AO638</f>
        <v>30.1336116072998</v>
      </c>
      <c r="BX638" s="46" t="n">
        <f aca="false">((((BL638/AI638)^2)+((BR638/AJ638)^2))^(1/2))*AP638</f>
        <v>0.000873499429054584</v>
      </c>
    </row>
    <row r="639" customFormat="false" ht="30" hidden="false" customHeight="true" outlineLevel="0" collapsed="false">
      <c r="A639" s="24" t="n">
        <v>4.65154159146686</v>
      </c>
      <c r="B639" s="24" t="n">
        <v>-74.138498467759</v>
      </c>
      <c r="C639" s="47" t="n">
        <v>25</v>
      </c>
      <c r="D639" s="47" t="n">
        <v>30</v>
      </c>
      <c r="E639" s="47" t="n">
        <v>1886</v>
      </c>
      <c r="F639" s="27" t="s">
        <v>1693</v>
      </c>
      <c r="G639" s="28" t="s">
        <v>1694</v>
      </c>
      <c r="H639" s="27" t="s">
        <v>1695</v>
      </c>
      <c r="I639" s="28" t="s">
        <v>216</v>
      </c>
      <c r="J639" s="28" t="s">
        <v>76</v>
      </c>
      <c r="K639" s="28" t="n">
        <v>0.15</v>
      </c>
      <c r="L639" s="28"/>
      <c r="M639" s="28" t="n">
        <v>2008</v>
      </c>
      <c r="N639" s="29" t="s">
        <v>67</v>
      </c>
      <c r="O639" s="29" t="s">
        <v>145</v>
      </c>
      <c r="P639" s="50" t="n">
        <v>0.0119278052318739</v>
      </c>
      <c r="Q639" s="31" t="n">
        <v>1596</v>
      </c>
      <c r="R639" s="31" t="n">
        <v>1673.99288197936</v>
      </c>
      <c r="S639" s="29" t="s">
        <v>69</v>
      </c>
      <c r="T639" s="29"/>
      <c r="U639" s="29"/>
      <c r="V639" s="48" t="n">
        <f aca="false">IF(S639="m3_año",R639,IF(OR(O639="CG1",O639="CG3",O639="HG2"),T639,R639))</f>
        <v>1673.99288197936</v>
      </c>
      <c r="W639" s="28" t="n">
        <v>365</v>
      </c>
      <c r="X639" s="32"/>
      <c r="Y639" s="28"/>
      <c r="Z639" s="28" t="n">
        <v>7488</v>
      </c>
      <c r="AA639" s="32" t="s">
        <v>1696</v>
      </c>
      <c r="AB639" s="32" t="s">
        <v>1697</v>
      </c>
      <c r="AC639" s="33" t="s">
        <v>72</v>
      </c>
      <c r="AD639" s="33" t="n">
        <f aca="false">VLOOKUP($O639,Parámetros!$B$4:$H$25,3,0)</f>
        <v>196.356974196937</v>
      </c>
      <c r="AE639" s="33" t="n">
        <f aca="false">VLOOKUP($O639,Parámetros!$B$4:$H$25,4,0)</f>
        <v>1220.72799074218</v>
      </c>
      <c r="AF639" s="33" t="n">
        <f aca="false">VLOOKUP($O639,Parámetros!$B$4:$H$25,5,0)</f>
        <v>69.6558973259153</v>
      </c>
      <c r="AG639" s="33" t="n">
        <f aca="false">VLOOKUP($O639,Parámetros!$B$4:$H$25,6,0)</f>
        <v>640</v>
      </c>
      <c r="AH639" s="33" t="n">
        <f aca="false">VLOOKUP($O639,Parámetros!$B$4:$H$25,7,0)</f>
        <v>1920000</v>
      </c>
      <c r="AI639" s="2" t="n">
        <v>8608.38414634146</v>
      </c>
      <c r="AJ639" s="2" t="n">
        <v>1.0442E-008</v>
      </c>
      <c r="AK639" s="34" t="n">
        <f aca="false">AD639*V639/1000000000</f>
        <v>0.000328700177132677</v>
      </c>
      <c r="AL639" s="34" t="n">
        <f aca="false">AE639*V639/1000000000</f>
        <v>0.00204348996733538</v>
      </c>
      <c r="AM639" s="34" t="n">
        <f aca="false">AF639*V639/1000000000</f>
        <v>0.000116603476311467</v>
      </c>
      <c r="AN639" s="34" t="n">
        <f aca="false">AG639*V639/1000000000</f>
        <v>0.00107135544446679</v>
      </c>
      <c r="AO639" s="34" t="n">
        <f aca="false">AH639*V639/1000000000</f>
        <v>3.21406633340037</v>
      </c>
      <c r="AP639" s="35" t="n">
        <f aca="false">AJ639*AI639*EXP(P639*4)</f>
        <v>9.42814054365594E-005</v>
      </c>
      <c r="AQ639" s="36" t="n">
        <f aca="false">AK639/W639</f>
        <v>9.00548430500486E-007</v>
      </c>
      <c r="AR639" s="37" t="n">
        <f aca="false">AL639/W639</f>
        <v>5.59860265023391E-006</v>
      </c>
      <c r="AS639" s="37" t="n">
        <f aca="false">AM639/W639</f>
        <v>3.19461578935527E-007</v>
      </c>
      <c r="AT639" s="37" t="n">
        <f aca="false">AN639/W639</f>
        <v>2.93522039579943E-006</v>
      </c>
      <c r="AU639" s="37" t="n">
        <f aca="false">AO639/W639</f>
        <v>0.00880566118739828</v>
      </c>
      <c r="AV639" s="49" t="n">
        <f aca="false">AP639/W639</f>
        <v>2.58305220374135E-007</v>
      </c>
      <c r="AW639" s="39" t="n">
        <f aca="false">AK639*1000000</f>
        <v>328.700177132677</v>
      </c>
      <c r="AX639" s="40" t="n">
        <f aca="false">AL639*1000000</f>
        <v>2043.48996733537</v>
      </c>
      <c r="AY639" s="40" t="n">
        <f aca="false">AM639*1000000</f>
        <v>116.603476311467</v>
      </c>
      <c r="AZ639" s="40" t="n">
        <f aca="false">AN639*1000000</f>
        <v>1071.35544446679</v>
      </c>
      <c r="BA639" s="40" t="n">
        <f aca="false">AO639*1000000</f>
        <v>3214066.33340037</v>
      </c>
      <c r="BB639" s="41" t="n">
        <f aca="false">AP639*1000000</f>
        <v>94.2814054365595</v>
      </c>
      <c r="BC639" s="39" t="n">
        <f aca="false">AQ639*1000000</f>
        <v>0.900548430500486</v>
      </c>
      <c r="BD639" s="40" t="n">
        <f aca="false">AR639*1000000</f>
        <v>5.5986026502339</v>
      </c>
      <c r="BE639" s="40" t="n">
        <f aca="false">AS639*1000000</f>
        <v>0.319461578935527</v>
      </c>
      <c r="BF639" s="40" t="n">
        <f aca="false">AT639*1000000</f>
        <v>2.93522039579943</v>
      </c>
      <c r="BG639" s="40" t="n">
        <f aca="false">AU639*1000000</f>
        <v>8805.66118739828</v>
      </c>
      <c r="BH639" s="41" t="n">
        <f aca="false">AV639*1000000</f>
        <v>0.258305220374135</v>
      </c>
      <c r="BI639" s="0" t="n">
        <v>0.1</v>
      </c>
      <c r="BJ639" s="0" t="n">
        <f aca="false">R639*BI639</f>
        <v>167.399288197936</v>
      </c>
      <c r="BK639" s="0" t="n">
        <v>0.1</v>
      </c>
      <c r="BL639" s="0" t="n">
        <f aca="false">AI639*BK639</f>
        <v>860.838414634146</v>
      </c>
      <c r="BM639" s="45" t="n">
        <v>187.562005220738</v>
      </c>
      <c r="BN639" s="45" t="n">
        <v>1012.03746873145</v>
      </c>
      <c r="BO639" s="45" t="n">
        <v>69.5558973259153</v>
      </c>
      <c r="BP639" s="45" t="n">
        <v>256</v>
      </c>
      <c r="BQ639" s="45" t="n">
        <v>384000</v>
      </c>
      <c r="BR639" s="0" t="n">
        <f aca="false">AJ639*0.1</f>
        <v>1.0442E-009</v>
      </c>
      <c r="BS639" s="0" t="n">
        <f aca="false">((((BJ639/R639)^2)+((BM639/AD639)^2))^(1/2))*AK639</f>
        <v>0.00031569333933544</v>
      </c>
      <c r="BT639" s="0" t="n">
        <f aca="false">((((BJ639/R639)^2)+((BN639/AE639)^2))^(1/2))*AL639</f>
        <v>0.00170642338687559</v>
      </c>
      <c r="BU639" s="0" t="n">
        <f aca="false">((((BJ639/R639)^2)+((BO639/AF639)^2))^(1/2))*AM639</f>
        <v>0.000117018476060184</v>
      </c>
      <c r="BV639" s="0" t="n">
        <f aca="false">((((BJ639/R639)^2)+((BP639/AG639)^2))^(1/2))*AN639</f>
        <v>0.000441731166011713</v>
      </c>
      <c r="BW639" s="0" t="n">
        <f aca="false">((((BJ639/R639)^2)+((BQ639/AH639)^2))^(1/2))*AO639</f>
        <v>0.718687080567673</v>
      </c>
      <c r="BX639" s="46" t="n">
        <f aca="false">((((BL639/AI639)^2)+((BR639/AJ639)^2))^(1/2))*AP639</f>
        <v>1.33334042247979E-005</v>
      </c>
    </row>
    <row r="640" customFormat="false" ht="30" hidden="false" customHeight="true" outlineLevel="0" collapsed="false">
      <c r="A640" s="24" t="n">
        <v>4.65477777777778</v>
      </c>
      <c r="B640" s="24" t="n">
        <v>-74.1182777777778</v>
      </c>
      <c r="C640" s="47" t="n">
        <v>27</v>
      </c>
      <c r="D640" s="47" t="n">
        <v>30</v>
      </c>
      <c r="E640" s="47" t="n">
        <v>1888</v>
      </c>
      <c r="F640" s="27" t="s">
        <v>1698</v>
      </c>
      <c r="G640" s="28" t="s">
        <v>1699</v>
      </c>
      <c r="H640" s="27" t="s">
        <v>1700</v>
      </c>
      <c r="I640" s="28" t="s">
        <v>64</v>
      </c>
      <c r="J640" s="28" t="s">
        <v>65</v>
      </c>
      <c r="K640" s="28" t="n">
        <v>200</v>
      </c>
      <c r="L640" s="28"/>
      <c r="M640" s="28" t="n">
        <v>1992</v>
      </c>
      <c r="N640" s="29" t="s">
        <v>911</v>
      </c>
      <c r="O640" s="29" t="s">
        <v>186</v>
      </c>
      <c r="P640" s="53" t="n">
        <v>0.01</v>
      </c>
      <c r="Q640" s="31" t="n">
        <v>353.307844695966</v>
      </c>
      <c r="R640" s="31" t="n">
        <v>367.726611366252</v>
      </c>
      <c r="S640" s="4" t="s">
        <v>69</v>
      </c>
      <c r="T640" s="4"/>
      <c r="U640" s="4"/>
      <c r="V640" s="48" t="n">
        <f aca="false">IF(S640="m3_año",R640,IF(OR(O640="CG1",O640="CG3",O640="HG2"),T640,R640))</f>
        <v>367.726611366252</v>
      </c>
      <c r="W640" s="28" t="n">
        <v>365</v>
      </c>
      <c r="X640" s="32"/>
      <c r="Y640" s="28"/>
      <c r="Z640" s="28" t="n">
        <v>8760</v>
      </c>
      <c r="AA640" s="32" t="s">
        <v>1701</v>
      </c>
      <c r="AB640" s="32" t="s">
        <v>447</v>
      </c>
      <c r="AC640" s="33" t="s">
        <v>72</v>
      </c>
      <c r="AD640" s="33" t="n">
        <f aca="false">VLOOKUP($O640,Parámetros!$B$4:$H$25,3,0)</f>
        <v>6028806.22</v>
      </c>
      <c r="AE640" s="33" t="n">
        <f aca="false">VLOOKUP($O640,Parámetros!$B$4:$H$25,4,0)</f>
        <v>4168764.244</v>
      </c>
      <c r="AF640" s="33" t="n">
        <f aca="false">VLOOKUP($O640,Parámetros!$B$4:$H$25,5,0)</f>
        <v>26460000</v>
      </c>
      <c r="AG640" s="33" t="n">
        <f aca="false">VLOOKUP($O640,Parámetros!$B$4:$H$25,6,0)</f>
        <v>600000</v>
      </c>
      <c r="AH640" s="33" t="n">
        <f aca="false">VLOOKUP($O640,Parámetros!$B$4:$H$25,7,0)</f>
        <v>2640000</v>
      </c>
      <c r="AI640" s="51" t="n">
        <v>353.307844695966</v>
      </c>
      <c r="AJ640" s="2" t="n">
        <v>0.0912</v>
      </c>
      <c r="AK640" s="34" t="n">
        <f aca="false">AD640*V640/1000000000</f>
        <v>2.21695248186438</v>
      </c>
      <c r="AL640" s="34" t="n">
        <f aca="false">AE640*V640/1000000000</f>
        <v>1.53296554903092</v>
      </c>
      <c r="AM640" s="34" t="n">
        <f aca="false">AF640*V640/1000000000</f>
        <v>9.73004613675103</v>
      </c>
      <c r="AN640" s="34" t="n">
        <f aca="false">AG640*V640/1000000000</f>
        <v>0.220635966819751</v>
      </c>
      <c r="AO640" s="34" t="n">
        <f aca="false">AH640*V640/1000000000</f>
        <v>0.970798254006905</v>
      </c>
      <c r="AP640" s="35" t="n">
        <f aca="false">AJ640*AI640*EXP(P640*4)</f>
        <v>33.5366669566022</v>
      </c>
      <c r="AQ640" s="36" t="n">
        <f aca="false">AK640/W640</f>
        <v>0.0060738424160668</v>
      </c>
      <c r="AR640" s="37" t="n">
        <f aca="false">AL640/W640</f>
        <v>0.00419990561378333</v>
      </c>
      <c r="AS640" s="37" t="n">
        <f aca="false">AM640/W640</f>
        <v>0.026657660648633</v>
      </c>
      <c r="AT640" s="37" t="n">
        <f aca="false">AN640/W640</f>
        <v>0.000604482100876031</v>
      </c>
      <c r="AU640" s="37" t="n">
        <f aca="false">AO640/W640</f>
        <v>0.00265972124385453</v>
      </c>
      <c r="AV640" s="49" t="n">
        <f aca="false">AP640/W640</f>
        <v>0.0918812793331568</v>
      </c>
      <c r="AW640" s="39" t="n">
        <f aca="false">AK640*1000000</f>
        <v>2216952.48186438</v>
      </c>
      <c r="AX640" s="40" t="n">
        <f aca="false">AL640*1000000</f>
        <v>1532965.54903092</v>
      </c>
      <c r="AY640" s="40" t="n">
        <f aca="false">AM640*1000000</f>
        <v>9730046.13675103</v>
      </c>
      <c r="AZ640" s="40" t="n">
        <f aca="false">AN640*1000000</f>
        <v>220635.966819751</v>
      </c>
      <c r="BA640" s="40" t="n">
        <f aca="false">AO640*1000000</f>
        <v>970798.254006905</v>
      </c>
      <c r="BB640" s="41" t="n">
        <f aca="false">AP640*1000000</f>
        <v>33536666.9566022</v>
      </c>
      <c r="BC640" s="39" t="n">
        <f aca="false">AQ640*1000000</f>
        <v>6073.8424160668</v>
      </c>
      <c r="BD640" s="40" t="n">
        <f aca="false">AR640*1000000</f>
        <v>4199.90561378333</v>
      </c>
      <c r="BE640" s="40" t="n">
        <f aca="false">AS640*1000000</f>
        <v>26657.660648633</v>
      </c>
      <c r="BF640" s="40" t="n">
        <f aca="false">AT640*1000000</f>
        <v>604.482100876031</v>
      </c>
      <c r="BG640" s="40" t="n">
        <f aca="false">AU640*1000000</f>
        <v>2659.72124385453</v>
      </c>
      <c r="BH640" s="41" t="n">
        <f aca="false">AV640*1000000</f>
        <v>91881.2793331568</v>
      </c>
      <c r="BI640" s="0" t="n">
        <v>0.1</v>
      </c>
      <c r="BJ640" s="0" t="n">
        <f aca="false">R640*BI640</f>
        <v>36.7726611366252</v>
      </c>
      <c r="BK640" s="0" t="n">
        <v>0.1</v>
      </c>
      <c r="BL640" s="0" t="n">
        <f aca="false">AI640*BK640</f>
        <v>35.3307844695966</v>
      </c>
      <c r="BM640" s="45" t="n">
        <v>2023172.266</v>
      </c>
      <c r="BN640" s="45" t="n">
        <v>598737.966</v>
      </c>
      <c r="BO640" s="0" t="n">
        <f aca="false">AF640*0.1</f>
        <v>2646000</v>
      </c>
      <c r="BP640" s="0" t="n">
        <f aca="false">AG640*0.1</f>
        <v>60000</v>
      </c>
      <c r="BQ640" s="0" t="n">
        <f aca="false">AH640*0.1</f>
        <v>264000</v>
      </c>
      <c r="BR640" s="0" t="n">
        <f aca="false">AJ640*0.1</f>
        <v>0.00912</v>
      </c>
      <c r="BS640" s="0" t="n">
        <f aca="false">((((BJ640/R640)^2)+((BM640/AD640)^2))^(1/2))*AK640</f>
        <v>0.776303107510455</v>
      </c>
      <c r="BT640" s="0" t="n">
        <f aca="false">((((BJ640/R640)^2)+((BN640/AE640)^2))^(1/2))*AL640</f>
        <v>0.268282485369019</v>
      </c>
      <c r="BU640" s="0" t="n">
        <f aca="false">((((BJ640/R640)^2)+((BO640/AF640)^2))^(1/2))*AM640</f>
        <v>1.37603632091092</v>
      </c>
      <c r="BV640" s="0" t="n">
        <f aca="false">((((BJ640/R640)^2)+((BP640/AG640)^2))^(1/2))*AN640</f>
        <v>0.0312026376623792</v>
      </c>
      <c r="BW640" s="0" t="n">
        <f aca="false">((((BJ640/R640)^2)+((BQ640/AH640)^2))^(1/2))*AO640</f>
        <v>0.137291605714469</v>
      </c>
      <c r="BX640" s="46" t="n">
        <f aca="false">((((BL640/AI640)^2)+((BR640/AJ640)^2))^(1/2))*AP640</f>
        <v>4.74280092468165</v>
      </c>
    </row>
    <row r="641" customFormat="false" ht="30" hidden="false" customHeight="true" outlineLevel="0" collapsed="false">
      <c r="A641" s="24" t="n">
        <v>4.65477777777778</v>
      </c>
      <c r="B641" s="24" t="n">
        <v>-74.1182777777778</v>
      </c>
      <c r="C641" s="47" t="n">
        <v>27</v>
      </c>
      <c r="D641" s="47" t="n">
        <v>30</v>
      </c>
      <c r="E641" s="47" t="n">
        <v>1888</v>
      </c>
      <c r="F641" s="27" t="s">
        <v>1698</v>
      </c>
      <c r="G641" s="28" t="s">
        <v>1699</v>
      </c>
      <c r="H641" s="27" t="s">
        <v>1700</v>
      </c>
      <c r="I641" s="28" t="s">
        <v>64</v>
      </c>
      <c r="J641" s="28" t="s">
        <v>65</v>
      </c>
      <c r="K641" s="28" t="n">
        <v>300</v>
      </c>
      <c r="L641" s="28"/>
      <c r="M641" s="28" t="n">
        <v>2004</v>
      </c>
      <c r="N641" s="29" t="s">
        <v>172</v>
      </c>
      <c r="O641" s="29" t="s">
        <v>244</v>
      </c>
      <c r="P641" s="53" t="n">
        <v>0.01</v>
      </c>
      <c r="Q641" s="31" t="n">
        <v>700000</v>
      </c>
      <c r="R641" s="31" t="n">
        <v>728567.541934672</v>
      </c>
      <c r="S641" s="29" t="s">
        <v>86</v>
      </c>
      <c r="T641" s="29" t="n">
        <f aca="false">((R641*Parámetros!$D$30)/1000)/Parámetros!$D$29</f>
        <v>597063.684188307</v>
      </c>
      <c r="U641" s="29" t="s">
        <v>69</v>
      </c>
      <c r="V641" s="48" t="n">
        <f aca="false">IF(S641="m3_año",R641,IF(OR(O641="CG1",O641="CG3",O641="HG2"),T641,R641))</f>
        <v>728567.541934672</v>
      </c>
      <c r="W641" s="28" t="n">
        <v>365</v>
      </c>
      <c r="X641" s="32"/>
      <c r="Y641" s="28"/>
      <c r="Z641" s="28" t="n">
        <v>8760</v>
      </c>
      <c r="AA641" s="32" t="s">
        <v>1702</v>
      </c>
      <c r="AB641" s="32" t="s">
        <v>1703</v>
      </c>
      <c r="AC641" s="33" t="s">
        <v>246</v>
      </c>
      <c r="AD641" s="33" t="n">
        <f aca="false">VLOOKUP($O641,Parámetros!$B$4:$H$25,3,0)</f>
        <v>5.87787643204989</v>
      </c>
      <c r="AE641" s="33" t="n">
        <f aca="false">VLOOKUP($O641,Parámetros!$B$4:$H$25,4,0)</f>
        <v>7.61681695814629</v>
      </c>
      <c r="AF641" s="33" t="n">
        <f aca="false">VLOOKUP($O641,Parámetros!$B$4:$H$25,5,0)</f>
        <v>22.1296397414769</v>
      </c>
      <c r="AG641" s="33" t="n">
        <f aca="false">VLOOKUP($O641,Parámetros!$B$4:$H$25,6,0)</f>
        <v>0.3</v>
      </c>
      <c r="AH641" s="33" t="n">
        <f aca="false">VLOOKUP($O641,Parámetros!$B$4:$H$25,7,0)</f>
        <v>2840</v>
      </c>
      <c r="AI641" s="51" t="n">
        <v>700000</v>
      </c>
      <c r="AJ641" s="2" t="n">
        <v>2E-005</v>
      </c>
      <c r="AK641" s="34" t="n">
        <f aca="false">AD641*V641/1000000000</f>
        <v>0.00428242998389433</v>
      </c>
      <c r="AL641" s="34" t="n">
        <f aca="false">AE641*V641/1000000000</f>
        <v>0.00554936560856297</v>
      </c>
      <c r="AM641" s="34" t="n">
        <f aca="false">AF641*V641/1000000000</f>
        <v>0.0161229372303477</v>
      </c>
      <c r="AN641" s="34" t="n">
        <f aca="false">AG641*V641/1000000000</f>
        <v>0.000218570262580402</v>
      </c>
      <c r="AO641" s="34" t="n">
        <f aca="false">AH641*V641/1000000000</f>
        <v>2.06913181909447</v>
      </c>
      <c r="AP641" s="35" t="n">
        <f aca="false">AJ641*AI641*EXP(P641*4)</f>
        <v>14.5713508386934</v>
      </c>
      <c r="AQ641" s="36" t="n">
        <f aca="false">AK641/W641</f>
        <v>1.17326848873817E-005</v>
      </c>
      <c r="AR641" s="37" t="n">
        <f aca="false">AL641/W641</f>
        <v>1.52037413933232E-005</v>
      </c>
      <c r="AS641" s="37" t="n">
        <f aca="false">AM641/W641</f>
        <v>4.41724307680758E-005</v>
      </c>
      <c r="AT641" s="37" t="n">
        <f aca="false">AN641/W641</f>
        <v>5.9882263720658E-007</v>
      </c>
      <c r="AU641" s="37" t="n">
        <f aca="false">AO641/W641</f>
        <v>0.00566885429888896</v>
      </c>
      <c r="AV641" s="49" t="n">
        <f aca="false">AP641/W641</f>
        <v>0.0399215091471053</v>
      </c>
      <c r="AW641" s="39" t="n">
        <f aca="false">AK641*1000000</f>
        <v>4282.42998389433</v>
      </c>
      <c r="AX641" s="40" t="n">
        <f aca="false">AL641*1000000</f>
        <v>5549.36560856297</v>
      </c>
      <c r="AY641" s="40" t="n">
        <f aca="false">AM641*1000000</f>
        <v>16122.9372303477</v>
      </c>
      <c r="AZ641" s="40" t="n">
        <f aca="false">AN641*1000000</f>
        <v>218.570262580402</v>
      </c>
      <c r="BA641" s="40" t="n">
        <f aca="false">AO641*1000000</f>
        <v>2069131.81909447</v>
      </c>
      <c r="BB641" s="41" t="n">
        <f aca="false">AP641*1000000</f>
        <v>14571350.8386934</v>
      </c>
      <c r="BC641" s="39" t="n">
        <f aca="false">AQ641*1000000</f>
        <v>11.7326848873817</v>
      </c>
      <c r="BD641" s="40" t="n">
        <f aca="false">AR641*1000000</f>
        <v>15.2037413933232</v>
      </c>
      <c r="BE641" s="40" t="n">
        <f aca="false">AS641*1000000</f>
        <v>44.1724307680758</v>
      </c>
      <c r="BF641" s="40" t="n">
        <f aca="false">AT641*1000000</f>
        <v>0.59882263720658</v>
      </c>
      <c r="BG641" s="40" t="n">
        <f aca="false">AU641*1000000</f>
        <v>5668.85429888896</v>
      </c>
      <c r="BH641" s="41" t="n">
        <f aca="false">AV641*1000000</f>
        <v>39921.5091471053</v>
      </c>
      <c r="BI641" s="0" t="n">
        <v>0.1</v>
      </c>
      <c r="BJ641" s="0" t="n">
        <f aca="false">R641*BI641</f>
        <v>72856.7541934672</v>
      </c>
      <c r="BK641" s="0" t="n">
        <v>0.1</v>
      </c>
      <c r="BL641" s="0" t="n">
        <f aca="false">AI641*BK641</f>
        <v>70000</v>
      </c>
      <c r="BM641" s="45" t="n">
        <v>4.12476460504249</v>
      </c>
      <c r="BN641" s="45" t="n">
        <v>5.03041792329344</v>
      </c>
      <c r="BO641" s="45" t="n">
        <v>17.5971907346429</v>
      </c>
      <c r="BP641" s="45" t="n">
        <v>0.12</v>
      </c>
      <c r="BQ641" s="45" t="n">
        <v>2840</v>
      </c>
      <c r="BR641" s="0" t="n">
        <f aca="false">AJ641*0.1</f>
        <v>2E-006</v>
      </c>
      <c r="BS641" s="0" t="n">
        <f aca="false">((((BJ641/R641)^2)+((BM641/AD641)^2))^(1/2))*AK641</f>
        <v>0.00303552902253629</v>
      </c>
      <c r="BT641" s="0" t="n">
        <f aca="false">((((BJ641/R641)^2)+((BN641/AE641)^2))^(1/2))*AL641</f>
        <v>0.00370677405280434</v>
      </c>
      <c r="BU641" s="0" t="n">
        <f aca="false">((((BJ641/R641)^2)+((BO641/AF641)^2))^(1/2))*AM641</f>
        <v>0.0129217226576527</v>
      </c>
      <c r="BV641" s="0" t="n">
        <f aca="false">((((BJ641/R641)^2)+((BP641/AG641)^2))^(1/2))*AN641</f>
        <v>9.01188279237983E-005</v>
      </c>
      <c r="BW641" s="0" t="n">
        <f aca="false">((((BJ641/R641)^2)+((BQ641/AH641)^2))^(1/2))*AO641</f>
        <v>2.0794517425603</v>
      </c>
      <c r="BX641" s="46" t="n">
        <f aca="false">((((BL641/AI641)^2)+((BR641/AJ641)^2))^(1/2))*AP641</f>
        <v>2.06070019781768</v>
      </c>
    </row>
    <row r="642" customFormat="false" ht="30" hidden="false" customHeight="true" outlineLevel="0" collapsed="false">
      <c r="A642" s="24" t="n">
        <v>4.6782855607248</v>
      </c>
      <c r="B642" s="24" t="n">
        <v>-74.0896315761011</v>
      </c>
      <c r="C642" s="47" t="n">
        <v>30</v>
      </c>
      <c r="D642" s="47" t="n">
        <v>33</v>
      </c>
      <c r="E642" s="47" t="n">
        <v>2423</v>
      </c>
      <c r="F642" s="27" t="s">
        <v>1704</v>
      </c>
      <c r="G642" s="28" t="s">
        <v>1705</v>
      </c>
      <c r="H642" s="27" t="s">
        <v>1706</v>
      </c>
      <c r="I642" s="28" t="s">
        <v>727</v>
      </c>
      <c r="J642" s="28" t="s">
        <v>65</v>
      </c>
      <c r="K642" s="28" t="n">
        <v>50</v>
      </c>
      <c r="L642" s="28"/>
      <c r="M642" s="28" t="n">
        <v>1998</v>
      </c>
      <c r="N642" s="29" t="s">
        <v>67</v>
      </c>
      <c r="O642" s="29" t="s">
        <v>68</v>
      </c>
      <c r="P642" s="30" t="n">
        <v>-0.0848513586021754</v>
      </c>
      <c r="Q642" s="31" t="n">
        <v>1462.5</v>
      </c>
      <c r="R642" s="31" t="n">
        <v>1041.58320250536</v>
      </c>
      <c r="S642" s="29" t="s">
        <v>69</v>
      </c>
      <c r="T642" s="29"/>
      <c r="U642" s="29"/>
      <c r="V642" s="48" t="n">
        <f aca="false">IF(S642="m3_año",R642,IF(OR(O642="CG1",O642="CG3",O642="HG2"),T642,R642))</f>
        <v>1041.58320250536</v>
      </c>
      <c r="W642" s="28" t="n">
        <v>365</v>
      </c>
      <c r="X642" s="32" t="s">
        <v>98</v>
      </c>
      <c r="Y642" s="28"/>
      <c r="Z642" s="28" t="n">
        <v>2920</v>
      </c>
      <c r="AA642" s="32" t="s">
        <v>1707</v>
      </c>
      <c r="AB642" s="32" t="s">
        <v>1708</v>
      </c>
      <c r="AC642" s="33" t="s">
        <v>72</v>
      </c>
      <c r="AD642" s="33" t="n">
        <f aca="false">VLOOKUP($O642,Parámetros!$B$4:$H$25,3,0)</f>
        <v>46.3856216091623</v>
      </c>
      <c r="AE642" s="33" t="n">
        <f aca="false">VLOOKUP($O642,Parámetros!$B$4:$H$25,4,0)</f>
        <v>1074.85364414012</v>
      </c>
      <c r="AF642" s="33" t="n">
        <f aca="false">VLOOKUP($O642,Parámetros!$B$4:$H$25,5,0)</f>
        <v>5.41099102083891</v>
      </c>
      <c r="AG642" s="33" t="n">
        <f aca="false">VLOOKUP($O642,Parámetros!$B$4:$H$25,6,0)</f>
        <v>1344</v>
      </c>
      <c r="AH642" s="33" t="n">
        <f aca="false">VLOOKUP($O642,Parámetros!$B$4:$H$25,7,0)</f>
        <v>1920000</v>
      </c>
      <c r="AI642" s="2" t="n">
        <v>30259</v>
      </c>
      <c r="AJ642" s="2" t="n">
        <v>7.6726E-006</v>
      </c>
      <c r="AK642" s="34" t="n">
        <f aca="false">AD642*V642/1000000000</f>
        <v>4.83144843058731E-005</v>
      </c>
      <c r="AL642" s="34" t="n">
        <f aca="false">AE642*V642/1000000000</f>
        <v>0.00111954950088802</v>
      </c>
      <c r="AM642" s="34" t="n">
        <f aca="false">AF642*V642/1000000000</f>
        <v>5.63599735621314E-006</v>
      </c>
      <c r="AN642" s="34" t="n">
        <f aca="false">AG642*V642/1000000000</f>
        <v>0.0013998878241672</v>
      </c>
      <c r="AO642" s="34" t="n">
        <f aca="false">AH642*V642/1000000000</f>
        <v>1.99983974881029</v>
      </c>
      <c r="AP642" s="35" t="n">
        <f aca="false">AJ642*AI642*EXP(P642*4)</f>
        <v>0.165346581926619</v>
      </c>
      <c r="AQ642" s="36" t="n">
        <f aca="false">AK642/W642</f>
        <v>1.32368450153077E-007</v>
      </c>
      <c r="AR642" s="37" t="n">
        <f aca="false">AL642/W642</f>
        <v>3.06725890654253E-006</v>
      </c>
      <c r="AS642" s="37" t="n">
        <f aca="false">AM642/W642</f>
        <v>1.54410886471593E-008</v>
      </c>
      <c r="AT642" s="37" t="n">
        <f aca="false">AN642/W642</f>
        <v>3.83530910730741E-006</v>
      </c>
      <c r="AU642" s="37" t="n">
        <f aca="false">AO642/W642</f>
        <v>0.00547901301043915</v>
      </c>
      <c r="AV642" s="49" t="n">
        <f aca="false">AP642/W642</f>
        <v>0.000453004334045531</v>
      </c>
      <c r="AW642" s="39" t="n">
        <f aca="false">AK642*1000000</f>
        <v>48.3144843058731</v>
      </c>
      <c r="AX642" s="40" t="n">
        <f aca="false">AL642*1000000</f>
        <v>1119.54950088802</v>
      </c>
      <c r="AY642" s="40" t="n">
        <f aca="false">AM642*1000000</f>
        <v>5.63599735621314</v>
      </c>
      <c r="AZ642" s="40" t="n">
        <f aca="false">AN642*1000000</f>
        <v>1399.8878241672</v>
      </c>
      <c r="BA642" s="40" t="n">
        <f aca="false">AO642*1000000</f>
        <v>1999839.74881029</v>
      </c>
      <c r="BB642" s="41" t="n">
        <f aca="false">AP642*1000000</f>
        <v>165346.581926619</v>
      </c>
      <c r="BC642" s="39" t="n">
        <f aca="false">AQ642*1000000</f>
        <v>0.132368450153077</v>
      </c>
      <c r="BD642" s="40" t="n">
        <f aca="false">AR642*1000000</f>
        <v>3.06725890654253</v>
      </c>
      <c r="BE642" s="40" t="n">
        <f aca="false">AS642*1000000</f>
        <v>0.0154410886471593</v>
      </c>
      <c r="BF642" s="40" t="n">
        <f aca="false">AT642*1000000</f>
        <v>3.83530910730741</v>
      </c>
      <c r="BG642" s="40" t="n">
        <f aca="false">AU642*1000000</f>
        <v>5479.01301043915</v>
      </c>
      <c r="BH642" s="41" t="n">
        <f aca="false">AV642*1000000</f>
        <v>453.004334045531</v>
      </c>
      <c r="BI642" s="0" t="n">
        <v>0.1</v>
      </c>
      <c r="BJ642" s="0" t="n">
        <f aca="false">R642*BI642</f>
        <v>104.158320250536</v>
      </c>
      <c r="BK642" s="0" t="n">
        <v>0.1</v>
      </c>
      <c r="BL642" s="0" t="n">
        <f aca="false">AI642*BK642</f>
        <v>3025.9</v>
      </c>
      <c r="BM642" s="45" t="n">
        <v>17.6498016718255</v>
      </c>
      <c r="BN642" s="45" t="n">
        <v>910.91550745518</v>
      </c>
      <c r="BO642" s="45" t="n">
        <v>5.31099102083891</v>
      </c>
      <c r="BP642" s="45" t="n">
        <v>537.6</v>
      </c>
      <c r="BQ642" s="45" t="n">
        <v>384000</v>
      </c>
      <c r="BR642" s="0" t="n">
        <f aca="false">AJ642*0.1</f>
        <v>7.6726E-007</v>
      </c>
      <c r="BS642" s="0" t="n">
        <f aca="false">((((BJ642/R642)^2)+((BM642/AD642)^2))^(1/2))*AK642</f>
        <v>1.90080161548931E-005</v>
      </c>
      <c r="BT642" s="0" t="n">
        <f aca="false">((((BJ642/R642)^2)+((BN642/AE642)^2))^(1/2))*AL642</f>
        <v>0.000955376636918488</v>
      </c>
      <c r="BU642" s="0" t="n">
        <f aca="false">((((BJ642/R642)^2)+((BO642/AF642)^2))^(1/2))*AM642</f>
        <v>5.56047549961261E-006</v>
      </c>
      <c r="BV642" s="0" t="n">
        <f aca="false">((((BJ642/R642)^2)+((BP642/AG642)^2))^(1/2))*AN642</f>
        <v>0.000577188536305747</v>
      </c>
      <c r="BW642" s="0" t="n">
        <f aca="false">((((BJ642/R642)^2)+((BQ642/AH642)^2))^(1/2))*AO642</f>
        <v>0.447177762244592</v>
      </c>
      <c r="BX642" s="46" t="n">
        <f aca="false">((((BL642/AI642)^2)+((BR642/AJ642)^2))^(1/2))*AP642</f>
        <v>0.0233835378652658</v>
      </c>
    </row>
    <row r="643" customFormat="false" ht="30" hidden="false" customHeight="true" outlineLevel="0" collapsed="false">
      <c r="A643" s="24" t="n">
        <v>4.68548763430804</v>
      </c>
      <c r="B643" s="24" t="n">
        <v>-74.0970679077361</v>
      </c>
      <c r="C643" s="47" t="n">
        <v>29</v>
      </c>
      <c r="D643" s="47" t="n">
        <v>33</v>
      </c>
      <c r="E643" s="47" t="n">
        <v>2422</v>
      </c>
      <c r="F643" s="27" t="s">
        <v>1709</v>
      </c>
      <c r="G643" s="28" t="s">
        <v>1710</v>
      </c>
      <c r="H643" s="27" t="s">
        <v>1711</v>
      </c>
      <c r="I643" s="28" t="s">
        <v>727</v>
      </c>
      <c r="J643" s="28" t="s">
        <v>76</v>
      </c>
      <c r="K643" s="28" t="n">
        <v>351.65</v>
      </c>
      <c r="L643" s="28"/>
      <c r="M643" s="28" t="n">
        <v>2006</v>
      </c>
      <c r="N643" s="29" t="s">
        <v>67</v>
      </c>
      <c r="O643" s="29" t="s">
        <v>145</v>
      </c>
      <c r="P643" s="56" t="n">
        <v>0.00426891489573758</v>
      </c>
      <c r="Q643" s="31" t="n">
        <v>10833.3333333333</v>
      </c>
      <c r="R643" s="31" t="n">
        <v>11019.9080552975</v>
      </c>
      <c r="S643" s="29" t="s">
        <v>69</v>
      </c>
      <c r="T643" s="29"/>
      <c r="U643" s="29"/>
      <c r="V643" s="48" t="n">
        <f aca="false">IF(S643="m3_año",R643,IF(OR(O643="CG1",O643="CG3",O643="HG2"),T643,R643))</f>
        <v>11019.9080552975</v>
      </c>
      <c r="W643" s="28" t="n">
        <v>365</v>
      </c>
      <c r="X643" s="32"/>
      <c r="Y643" s="28"/>
      <c r="Z643" s="28" t="n">
        <v>8760</v>
      </c>
      <c r="AA643" s="32" t="s">
        <v>1712</v>
      </c>
      <c r="AB643" s="32" t="s">
        <v>447</v>
      </c>
      <c r="AC643" s="33" t="s">
        <v>72</v>
      </c>
      <c r="AD643" s="33" t="n">
        <f aca="false">VLOOKUP($O643,Parámetros!$B$4:$H$25,3,0)</f>
        <v>196.356974196937</v>
      </c>
      <c r="AE643" s="33" t="n">
        <f aca="false">VLOOKUP($O643,Parámetros!$B$4:$H$25,4,0)</f>
        <v>1220.72799074218</v>
      </c>
      <c r="AF643" s="33" t="n">
        <f aca="false">VLOOKUP($O643,Parámetros!$B$4:$H$25,5,0)</f>
        <v>69.6558973259153</v>
      </c>
      <c r="AG643" s="33" t="n">
        <f aca="false">VLOOKUP($O643,Parámetros!$B$4:$H$25,6,0)</f>
        <v>640</v>
      </c>
      <c r="AH643" s="33" t="n">
        <f aca="false">VLOOKUP($O643,Parámetros!$B$4:$H$25,7,0)</f>
        <v>1920000</v>
      </c>
      <c r="AI643" s="51" t="n">
        <v>10833.3333333333</v>
      </c>
      <c r="AJ643" s="52" t="n">
        <v>8.8E-008</v>
      </c>
      <c r="AK643" s="34" t="n">
        <f aca="false">AD643*V643/1000000000</f>
        <v>0.00216383580166667</v>
      </c>
      <c r="AL643" s="34" t="n">
        <f aca="false">AE643*V643/1000000000</f>
        <v>0.0134523102185069</v>
      </c>
      <c r="AM643" s="34" t="n">
        <f aca="false">AF643*V643/1000000000</f>
        <v>0.00076760158404083</v>
      </c>
      <c r="AN643" s="34" t="n">
        <f aca="false">AG643*V643/1000000000</f>
        <v>0.0070527411553904</v>
      </c>
      <c r="AO643" s="34" t="n">
        <f aca="false">AH643*V643/1000000000</f>
        <v>21.1582234661712</v>
      </c>
      <c r="AP643" s="35" t="n">
        <f aca="false">AJ643*AI643*EXP(P643*4)</f>
        <v>0.000969751908866176</v>
      </c>
      <c r="AQ643" s="36" t="n">
        <f aca="false">AK643/W643</f>
        <v>5.92831726484019E-006</v>
      </c>
      <c r="AR643" s="37" t="n">
        <f aca="false">AL643/W643</f>
        <v>3.68556444342654E-005</v>
      </c>
      <c r="AS643" s="37" t="n">
        <f aca="false">AM643/W643</f>
        <v>2.10301803846803E-006</v>
      </c>
      <c r="AT643" s="37" t="n">
        <f aca="false">AN643/W643</f>
        <v>1.93225785079189E-005</v>
      </c>
      <c r="AU643" s="37" t="n">
        <f aca="false">AO643/W643</f>
        <v>0.0579677355237567</v>
      </c>
      <c r="AV643" s="49" t="n">
        <f aca="false">AP643/W643</f>
        <v>2.65685454483884E-006</v>
      </c>
      <c r="AW643" s="39" t="n">
        <f aca="false">AK643*1000000</f>
        <v>2163.83580166667</v>
      </c>
      <c r="AX643" s="40" t="n">
        <f aca="false">AL643*1000000</f>
        <v>13452.3102185069</v>
      </c>
      <c r="AY643" s="40" t="n">
        <f aca="false">AM643*1000000</f>
        <v>767.60158404083</v>
      </c>
      <c r="AZ643" s="40" t="n">
        <f aca="false">AN643*1000000</f>
        <v>7052.7411553904</v>
      </c>
      <c r="BA643" s="40" t="n">
        <f aca="false">AO643*1000000</f>
        <v>21158223.4661712</v>
      </c>
      <c r="BB643" s="41" t="n">
        <f aca="false">AP643*1000000</f>
        <v>969.751908866176</v>
      </c>
      <c r="BC643" s="39" t="n">
        <f aca="false">AQ643*1000000</f>
        <v>5.92831726484019</v>
      </c>
      <c r="BD643" s="40" t="n">
        <f aca="false">AR643*1000000</f>
        <v>36.8556444342654</v>
      </c>
      <c r="BE643" s="40" t="n">
        <f aca="false">AS643*1000000</f>
        <v>2.10301803846803</v>
      </c>
      <c r="BF643" s="40" t="n">
        <f aca="false">AT643*1000000</f>
        <v>19.3225785079189</v>
      </c>
      <c r="BG643" s="40" t="n">
        <f aca="false">AU643*1000000</f>
        <v>57967.7355237567</v>
      </c>
      <c r="BH643" s="41" t="n">
        <f aca="false">AV643*1000000</f>
        <v>2.65685454483884</v>
      </c>
      <c r="BI643" s="0" t="n">
        <v>0.1</v>
      </c>
      <c r="BJ643" s="0" t="n">
        <f aca="false">R643*BI643</f>
        <v>1101.99080552975</v>
      </c>
      <c r="BK643" s="0" t="n">
        <v>0.1</v>
      </c>
      <c r="BL643" s="0" t="n">
        <f aca="false">AI643*BK643</f>
        <v>1083.33333333333</v>
      </c>
      <c r="BM643" s="45" t="n">
        <v>187.562005220738</v>
      </c>
      <c r="BN643" s="45" t="n">
        <v>1012.03746873145</v>
      </c>
      <c r="BO643" s="45" t="n">
        <v>69.5558973259153</v>
      </c>
      <c r="BP643" s="45" t="n">
        <v>256</v>
      </c>
      <c r="BQ643" s="45" t="n">
        <v>384000</v>
      </c>
      <c r="BR643" s="0" t="n">
        <f aca="false">AJ643*0.1</f>
        <v>8.8E-009</v>
      </c>
      <c r="BS643" s="0" t="n">
        <f aca="false">((((BJ643/R643)^2)+((BM643/AD643)^2))^(1/2))*AK643</f>
        <v>0.00207821168811235</v>
      </c>
      <c r="BT643" s="0" t="n">
        <f aca="false">((((BJ643/R643)^2)+((BN643/AE643)^2))^(1/2))*AL643</f>
        <v>0.0112333983191992</v>
      </c>
      <c r="BU643" s="0" t="n">
        <f aca="false">((((BJ643/R643)^2)+((BO643/AF643)^2))^(1/2))*AM643</f>
        <v>0.000770333530587952</v>
      </c>
      <c r="BV643" s="0" t="n">
        <f aca="false">((((BJ643/R643)^2)+((BP643/AG643)^2))^(1/2))*AN643</f>
        <v>0.00290791967338154</v>
      </c>
      <c r="BW643" s="0" t="n">
        <f aca="false">((((BJ643/R643)^2)+((BQ643/AH643)^2))^(1/2))*AO643</f>
        <v>4.731122595349</v>
      </c>
      <c r="BX643" s="46" t="n">
        <f aca="false">((((BL643/AI643)^2)+((BR643/AJ643)^2))^(1/2))*AP643</f>
        <v>0.000137143630165574</v>
      </c>
    </row>
    <row r="644" customFormat="false" ht="30" hidden="false" customHeight="true" outlineLevel="0" collapsed="false">
      <c r="A644" s="24" t="n">
        <v>4.6840512304617</v>
      </c>
      <c r="B644" s="24" t="n">
        <v>-74.0829453402922</v>
      </c>
      <c r="C644" s="47" t="n">
        <v>31</v>
      </c>
      <c r="D644" s="47" t="n">
        <v>33</v>
      </c>
      <c r="E644" s="47" t="n">
        <v>2424</v>
      </c>
      <c r="F644" s="27" t="s">
        <v>1713</v>
      </c>
      <c r="G644" s="28" t="s">
        <v>1714</v>
      </c>
      <c r="H644" s="27" t="s">
        <v>1715</v>
      </c>
      <c r="I644" s="28" t="s">
        <v>727</v>
      </c>
      <c r="J644" s="28" t="s">
        <v>76</v>
      </c>
      <c r="K644" s="55"/>
      <c r="L644" s="55"/>
      <c r="M644" s="28" t="n">
        <v>2007</v>
      </c>
      <c r="N644" s="29" t="s">
        <v>67</v>
      </c>
      <c r="O644" s="29" t="s">
        <v>415</v>
      </c>
      <c r="P644" s="50" t="n">
        <v>0.00842863539816588</v>
      </c>
      <c r="Q644" s="31" t="n">
        <v>21250</v>
      </c>
      <c r="R644" s="31" t="n">
        <v>21978.6480075501</v>
      </c>
      <c r="S644" s="29" t="s">
        <v>69</v>
      </c>
      <c r="T644" s="29"/>
      <c r="U644" s="29"/>
      <c r="V644" s="48" t="n">
        <f aca="false">IF(S644="m3_año",R644,IF(OR(O644="CG1",O644="CG3",O644="HG2"),T644,R644))</f>
        <v>21978.6480075501</v>
      </c>
      <c r="W644" s="28" t="n">
        <v>365</v>
      </c>
      <c r="X644" s="32"/>
      <c r="Y644" s="28" t="n">
        <f aca="false">52*2</f>
        <v>104</v>
      </c>
      <c r="Z644" s="28" t="n">
        <v>6264</v>
      </c>
      <c r="AA644" s="32" t="s">
        <v>1716</v>
      </c>
      <c r="AB644" s="32" t="s">
        <v>1717</v>
      </c>
      <c r="AC644" s="33" t="s">
        <v>72</v>
      </c>
      <c r="AD644" s="33" t="n">
        <f aca="false">VLOOKUP($O644,Parámetros!$B$4:$H$25,3,0)</f>
        <v>196.356974196937</v>
      </c>
      <c r="AE644" s="33" t="n">
        <f aca="false">VLOOKUP($O644,Parámetros!$B$4:$H$25,4,0)</f>
        <v>1220.72799074218</v>
      </c>
      <c r="AF644" s="33" t="n">
        <f aca="false">VLOOKUP($O644,Parámetros!$B$4:$H$25,5,0)</f>
        <v>0.1</v>
      </c>
      <c r="AG644" s="33" t="n">
        <f aca="false">VLOOKUP($O644,Parámetros!$B$4:$H$25,6,0)</f>
        <v>640</v>
      </c>
      <c r="AH644" s="33" t="n">
        <f aca="false">VLOOKUP($O644,Parámetros!$B$4:$H$25,7,0)</f>
        <v>1920000</v>
      </c>
      <c r="AI644" s="51" t="n">
        <v>21250</v>
      </c>
      <c r="AJ644" s="52" t="n">
        <v>8.8E-008</v>
      </c>
      <c r="AK644" s="34" t="n">
        <f aca="false">AD644*V644/1000000000</f>
        <v>0.00431566081970208</v>
      </c>
      <c r="AL644" s="34" t="n">
        <f aca="false">AE644*V644/1000000000</f>
        <v>0.0268299508214862</v>
      </c>
      <c r="AM644" s="34" t="n">
        <f aca="false">AF644*V644/1000000000</f>
        <v>2.19786480075501E-006</v>
      </c>
      <c r="AN644" s="34" t="n">
        <f aca="false">AG644*V644/1000000000</f>
        <v>0.0140663347248321</v>
      </c>
      <c r="AO644" s="34" t="n">
        <f aca="false">AH644*V644/1000000000</f>
        <v>42.1990041744962</v>
      </c>
      <c r="AP644" s="35" t="n">
        <f aca="false">AJ644*AI644*EXP(P644*4)</f>
        <v>0.00193412102466441</v>
      </c>
      <c r="AQ644" s="36" t="n">
        <f aca="false">AK644/W644</f>
        <v>1.18237282731564E-005</v>
      </c>
      <c r="AR644" s="37" t="n">
        <f aca="false">AL644/W644</f>
        <v>7.35067145794144E-005</v>
      </c>
      <c r="AS644" s="37" t="n">
        <f aca="false">AM644/W644</f>
        <v>6.02154739932879E-009</v>
      </c>
      <c r="AT644" s="37" t="n">
        <f aca="false">AN644/W644</f>
        <v>3.85379033557043E-005</v>
      </c>
      <c r="AU644" s="37" t="n">
        <f aca="false">AO644/W644</f>
        <v>0.115613710067113</v>
      </c>
      <c r="AV644" s="49" t="n">
        <f aca="false">AP644/W644</f>
        <v>5.29896171140933E-006</v>
      </c>
      <c r="AW644" s="39" t="n">
        <f aca="false">AK644*1000000</f>
        <v>4315.66081970208</v>
      </c>
      <c r="AX644" s="40" t="n">
        <f aca="false">AL644*1000000</f>
        <v>26829.9508214862</v>
      </c>
      <c r="AY644" s="40" t="n">
        <f aca="false">AM644*1000000</f>
        <v>2.19786480075501</v>
      </c>
      <c r="AZ644" s="40" t="n">
        <f aca="false">AN644*1000000</f>
        <v>14066.3347248321</v>
      </c>
      <c r="BA644" s="40" t="n">
        <f aca="false">AO644*1000000</f>
        <v>42199004.1744962</v>
      </c>
      <c r="BB644" s="41" t="n">
        <f aca="false">AP644*1000000</f>
        <v>1934.12102466441</v>
      </c>
      <c r="BC644" s="39" t="n">
        <f aca="false">AQ644*1000000</f>
        <v>11.8237282731564</v>
      </c>
      <c r="BD644" s="40" t="n">
        <f aca="false">AR644*1000000</f>
        <v>73.5067145794144</v>
      </c>
      <c r="BE644" s="40" t="n">
        <f aca="false">AS644*1000000</f>
        <v>0.0060215473993288</v>
      </c>
      <c r="BF644" s="40" t="n">
        <f aca="false">AT644*1000000</f>
        <v>38.5379033557043</v>
      </c>
      <c r="BG644" s="40" t="n">
        <f aca="false">AU644*1000000</f>
        <v>115613.710067113</v>
      </c>
      <c r="BH644" s="41" t="n">
        <f aca="false">AV644*1000000</f>
        <v>5.29896171140933</v>
      </c>
      <c r="BI644" s="0" t="n">
        <v>0.1</v>
      </c>
      <c r="BJ644" s="0" t="n">
        <f aca="false">R644*BI644</f>
        <v>2197.86480075501</v>
      </c>
      <c r="BK644" s="0" t="n">
        <v>0.1</v>
      </c>
      <c r="BL644" s="0" t="n">
        <f aca="false">AI644*BK644</f>
        <v>2125</v>
      </c>
      <c r="BM644" s="45" t="n">
        <v>187.562005220738</v>
      </c>
      <c r="BN644" s="45" t="n">
        <v>1012.03746873145</v>
      </c>
      <c r="BO644" s="45" t="n">
        <v>0</v>
      </c>
      <c r="BP644" s="45" t="n">
        <v>256</v>
      </c>
      <c r="BQ644" s="45" t="n">
        <v>384000</v>
      </c>
      <c r="BR644" s="0" t="n">
        <f aca="false">AJ644*0.1</f>
        <v>8.8E-009</v>
      </c>
      <c r="BS644" s="0" t="n">
        <f aca="false">((((BJ644/R644)^2)+((BM644/AD644)^2))^(1/2))*AK644</f>
        <v>0.00414488786557891</v>
      </c>
      <c r="BT644" s="0" t="n">
        <f aca="false">((((BJ644/R644)^2)+((BN644/AE644)^2))^(1/2))*AL644</f>
        <v>0.0224044435168946</v>
      </c>
      <c r="BU644" s="0" t="n">
        <f aca="false">((((BJ644/R644)^2)+((BO644/AF644)^2))^(1/2))*AM644</f>
        <v>2.19786480075501E-007</v>
      </c>
      <c r="BV644" s="0" t="n">
        <f aca="false">((((BJ644/R644)^2)+((BP644/AG644)^2))^(1/2))*AN644</f>
        <v>0.00579969838357761</v>
      </c>
      <c r="BW644" s="0" t="n">
        <f aca="false">((((BJ644/R644)^2)+((BQ644/AH644)^2))^(1/2))*AO644</f>
        <v>9.43598419169709</v>
      </c>
      <c r="BX644" s="46" t="n">
        <f aca="false">((((BL644/AI644)^2)+((BR644/AJ644)^2))^(1/2))*AP644</f>
        <v>0.000273526018435135</v>
      </c>
    </row>
    <row r="645" customFormat="false" ht="30" hidden="false" customHeight="true" outlineLevel="0" collapsed="false">
      <c r="A645" s="24" t="n">
        <v>4.6840512304617</v>
      </c>
      <c r="B645" s="24" t="n">
        <v>-74.0829453402922</v>
      </c>
      <c r="C645" s="47" t="n">
        <v>31</v>
      </c>
      <c r="D645" s="47" t="n">
        <v>33</v>
      </c>
      <c r="E645" s="47" t="n">
        <v>2424</v>
      </c>
      <c r="F645" s="27" t="s">
        <v>1713</v>
      </c>
      <c r="G645" s="28" t="s">
        <v>1714</v>
      </c>
      <c r="H645" s="27" t="s">
        <v>1715</v>
      </c>
      <c r="I645" s="28" t="s">
        <v>727</v>
      </c>
      <c r="J645" s="28" t="s">
        <v>76</v>
      </c>
      <c r="K645" s="55"/>
      <c r="L645" s="55"/>
      <c r="M645" s="28" t="n">
        <v>2007</v>
      </c>
      <c r="N645" s="29" t="s">
        <v>67</v>
      </c>
      <c r="O645" s="29" t="s">
        <v>415</v>
      </c>
      <c r="P645" s="50" t="n">
        <v>0.00842863539816588</v>
      </c>
      <c r="Q645" s="31" t="n">
        <v>21250</v>
      </c>
      <c r="R645" s="31" t="n">
        <v>21978.6480075501</v>
      </c>
      <c r="S645" s="29" t="s">
        <v>69</v>
      </c>
      <c r="T645" s="29"/>
      <c r="U645" s="29"/>
      <c r="V645" s="48" t="n">
        <f aca="false">IF(S645="m3_año",R645,IF(OR(O645="CG1",O645="CG3",O645="HG2"),T645,R645))</f>
        <v>21978.6480075501</v>
      </c>
      <c r="W645" s="28" t="n">
        <v>365</v>
      </c>
      <c r="X645" s="32"/>
      <c r="Y645" s="28" t="n">
        <f aca="false">52*2</f>
        <v>104</v>
      </c>
      <c r="Z645" s="28" t="n">
        <v>6264</v>
      </c>
      <c r="AA645" s="32" t="s">
        <v>1716</v>
      </c>
      <c r="AB645" s="32" t="s">
        <v>1717</v>
      </c>
      <c r="AC645" s="33" t="s">
        <v>72</v>
      </c>
      <c r="AD645" s="33" t="n">
        <f aca="false">VLOOKUP($O645,Parámetros!$B$4:$H$25,3,0)</f>
        <v>196.356974196937</v>
      </c>
      <c r="AE645" s="33" t="n">
        <f aca="false">VLOOKUP($O645,Parámetros!$B$4:$H$25,4,0)</f>
        <v>1220.72799074218</v>
      </c>
      <c r="AF645" s="33" t="n">
        <f aca="false">VLOOKUP($O645,Parámetros!$B$4:$H$25,5,0)</f>
        <v>0.1</v>
      </c>
      <c r="AG645" s="33" t="n">
        <f aca="false">VLOOKUP($O645,Parámetros!$B$4:$H$25,6,0)</f>
        <v>640</v>
      </c>
      <c r="AH645" s="33" t="n">
        <f aca="false">VLOOKUP($O645,Parámetros!$B$4:$H$25,7,0)</f>
        <v>1920000</v>
      </c>
      <c r="AI645" s="2" t="n">
        <v>1040783.64285714</v>
      </c>
      <c r="AJ645" s="2" t="n">
        <v>9.9E-012</v>
      </c>
      <c r="AK645" s="34" t="n">
        <f aca="false">AD645*V645/1000000000</f>
        <v>0.00431566081970208</v>
      </c>
      <c r="AL645" s="34" t="n">
        <f aca="false">AE645*V645/1000000000</f>
        <v>0.0268299508214862</v>
      </c>
      <c r="AM645" s="34" t="n">
        <f aca="false">AF645*V645/1000000000</f>
        <v>2.19786480075501E-006</v>
      </c>
      <c r="AN645" s="34" t="n">
        <f aca="false">AG645*V645/1000000000</f>
        <v>0.0140663347248321</v>
      </c>
      <c r="AO645" s="34" t="n">
        <f aca="false">AH645*V645/1000000000</f>
        <v>42.1990041744962</v>
      </c>
      <c r="AP645" s="35" t="n">
        <f aca="false">AJ645*AI645*EXP(P645*4)</f>
        <v>1.06570669011713E-005</v>
      </c>
      <c r="AQ645" s="36" t="n">
        <f aca="false">AK645/W645</f>
        <v>1.18237282731564E-005</v>
      </c>
      <c r="AR645" s="37" t="n">
        <f aca="false">AL645/W645</f>
        <v>7.35067145794144E-005</v>
      </c>
      <c r="AS645" s="37" t="n">
        <f aca="false">AM645/W645</f>
        <v>6.02154739932879E-009</v>
      </c>
      <c r="AT645" s="37" t="n">
        <f aca="false">AN645/W645</f>
        <v>3.85379033557043E-005</v>
      </c>
      <c r="AU645" s="37" t="n">
        <f aca="false">AO645/W645</f>
        <v>0.115613710067113</v>
      </c>
      <c r="AV645" s="49" t="n">
        <f aca="false">AP645/W645</f>
        <v>2.91974435648529E-008</v>
      </c>
      <c r="AW645" s="39" t="n">
        <f aca="false">AK645*1000000</f>
        <v>4315.66081970208</v>
      </c>
      <c r="AX645" s="40" t="n">
        <f aca="false">AL645*1000000</f>
        <v>26829.9508214862</v>
      </c>
      <c r="AY645" s="40" t="n">
        <f aca="false">AM645*1000000</f>
        <v>2.19786480075501</v>
      </c>
      <c r="AZ645" s="40" t="n">
        <f aca="false">AN645*1000000</f>
        <v>14066.3347248321</v>
      </c>
      <c r="BA645" s="40" t="n">
        <f aca="false">AO645*1000000</f>
        <v>42199004.1744962</v>
      </c>
      <c r="BB645" s="41" t="n">
        <f aca="false">AP645*1000000</f>
        <v>10.6570669011713</v>
      </c>
      <c r="BC645" s="39" t="n">
        <f aca="false">AQ645*1000000</f>
        <v>11.8237282731564</v>
      </c>
      <c r="BD645" s="40" t="n">
        <f aca="false">AR645*1000000</f>
        <v>73.5067145794144</v>
      </c>
      <c r="BE645" s="40" t="n">
        <f aca="false">AS645*1000000</f>
        <v>0.0060215473993288</v>
      </c>
      <c r="BF645" s="40" t="n">
        <f aca="false">AT645*1000000</f>
        <v>38.5379033557043</v>
      </c>
      <c r="BG645" s="40" t="n">
        <f aca="false">AU645*1000000</f>
        <v>115613.710067113</v>
      </c>
      <c r="BH645" s="41" t="n">
        <f aca="false">AV645*1000000</f>
        <v>0.0291974435648529</v>
      </c>
      <c r="BI645" s="0" t="n">
        <v>0.1</v>
      </c>
      <c r="BJ645" s="0" t="n">
        <f aca="false">R645*BI645</f>
        <v>2197.86480075501</v>
      </c>
      <c r="BK645" s="0" t="n">
        <v>0.1</v>
      </c>
      <c r="BL645" s="0" t="n">
        <f aca="false">AI645*BK645</f>
        <v>104078.364285714</v>
      </c>
      <c r="BM645" s="45" t="n">
        <v>187.562005220738</v>
      </c>
      <c r="BN645" s="45" t="n">
        <v>1012.03746873145</v>
      </c>
      <c r="BO645" s="45" t="n">
        <v>0</v>
      </c>
      <c r="BP645" s="45" t="n">
        <v>256</v>
      </c>
      <c r="BQ645" s="45" t="n">
        <v>384000</v>
      </c>
      <c r="BR645" s="0" t="n">
        <f aca="false">AJ645*0.1</f>
        <v>9.9E-013</v>
      </c>
      <c r="BS645" s="0" t="n">
        <f aca="false">((((BJ645/R645)^2)+((BM645/AD645)^2))^(1/2))*AK645</f>
        <v>0.00414488786557891</v>
      </c>
      <c r="BT645" s="0" t="n">
        <f aca="false">((((BJ645/R645)^2)+((BN645/AE645)^2))^(1/2))*AL645</f>
        <v>0.0224044435168946</v>
      </c>
      <c r="BU645" s="0" t="n">
        <f aca="false">((((BJ645/R645)^2)+((BO645/AF645)^2))^(1/2))*AM645</f>
        <v>2.19786480075501E-007</v>
      </c>
      <c r="BV645" s="0" t="n">
        <f aca="false">((((BJ645/R645)^2)+((BP645/AG645)^2))^(1/2))*AN645</f>
        <v>0.00579969838357761</v>
      </c>
      <c r="BW645" s="0" t="n">
        <f aca="false">((((BJ645/R645)^2)+((BQ645/AH645)^2))^(1/2))*AO645</f>
        <v>9.43598419169709</v>
      </c>
      <c r="BX645" s="46" t="n">
        <f aca="false">((((BL645/AI645)^2)+((BR645/AJ645)^2))^(1/2))*AP645</f>
        <v>1.50713685467539E-006</v>
      </c>
    </row>
    <row r="646" customFormat="false" ht="30" hidden="false" customHeight="true" outlineLevel="0" collapsed="false">
      <c r="A646" s="24" t="n">
        <v>4.69748386842776</v>
      </c>
      <c r="B646" s="24" t="n">
        <v>-74.103502155053</v>
      </c>
      <c r="C646" s="47" t="n">
        <v>29</v>
      </c>
      <c r="D646" s="47" t="n">
        <v>35</v>
      </c>
      <c r="E646" s="47" t="n">
        <v>2448</v>
      </c>
      <c r="F646" s="27" t="s">
        <v>1718</v>
      </c>
      <c r="G646" s="28" t="s">
        <v>1719</v>
      </c>
      <c r="H646" s="27" t="s">
        <v>1720</v>
      </c>
      <c r="I646" s="28" t="s">
        <v>727</v>
      </c>
      <c r="J646" s="28" t="s">
        <v>76</v>
      </c>
      <c r="K646" s="28" t="n">
        <v>0.13</v>
      </c>
      <c r="L646" s="28"/>
      <c r="M646" s="28" t="n">
        <v>2008</v>
      </c>
      <c r="N646" s="29" t="s">
        <v>67</v>
      </c>
      <c r="O646" s="29" t="s">
        <v>415</v>
      </c>
      <c r="P646" s="50" t="n">
        <v>0.00842863539816588</v>
      </c>
      <c r="Q646" s="31" t="n">
        <v>15925</v>
      </c>
      <c r="R646" s="31" t="n">
        <v>16471.0573891875</v>
      </c>
      <c r="S646" s="29" t="s">
        <v>69</v>
      </c>
      <c r="T646" s="29"/>
      <c r="U646" s="29"/>
      <c r="V646" s="48" t="n">
        <f aca="false">IF(S646="m3_año",R646,IF(OR(O646="CG1",O646="CG3",O646="HG2"),T646,R646))</f>
        <v>16471.0573891875</v>
      </c>
      <c r="W646" s="28" t="n">
        <v>365</v>
      </c>
      <c r="X646" s="32" t="s">
        <v>98</v>
      </c>
      <c r="Y646" s="28"/>
      <c r="Z646" s="28" t="n">
        <v>2920</v>
      </c>
      <c r="AA646" s="32" t="s">
        <v>1721</v>
      </c>
      <c r="AB646" s="32" t="s">
        <v>1722</v>
      </c>
      <c r="AC646" s="33" t="s">
        <v>72</v>
      </c>
      <c r="AD646" s="33" t="n">
        <f aca="false">VLOOKUP($O646,Parámetros!$B$4:$H$25,3,0)</f>
        <v>196.356974196937</v>
      </c>
      <c r="AE646" s="33" t="n">
        <f aca="false">VLOOKUP($O646,Parámetros!$B$4:$H$25,4,0)</f>
        <v>1220.72799074218</v>
      </c>
      <c r="AF646" s="33" t="n">
        <f aca="false">VLOOKUP($O646,Parámetros!$B$4:$H$25,5,0)</f>
        <v>0.1</v>
      </c>
      <c r="AG646" s="33" t="n">
        <f aca="false">VLOOKUP($O646,Parámetros!$B$4:$H$25,6,0)</f>
        <v>640</v>
      </c>
      <c r="AH646" s="33" t="n">
        <f aca="false">VLOOKUP($O646,Parámetros!$B$4:$H$25,7,0)</f>
        <v>1920000</v>
      </c>
      <c r="AI646" s="51" t="n">
        <v>15925</v>
      </c>
      <c r="AJ646" s="52" t="n">
        <v>8.8E-008</v>
      </c>
      <c r="AK646" s="34" t="n">
        <f aca="false">AD646*V646/1000000000</f>
        <v>0.00323420699076496</v>
      </c>
      <c r="AL646" s="34" t="n">
        <f aca="false">AE646*V646/1000000000</f>
        <v>0.020106680792102</v>
      </c>
      <c r="AM646" s="34" t="n">
        <f aca="false">AF646*V646/1000000000</f>
        <v>1.64710573891875E-006</v>
      </c>
      <c r="AN646" s="34" t="n">
        <f aca="false">AG646*V646/1000000000</f>
        <v>0.01054147672908</v>
      </c>
      <c r="AO646" s="34" t="n">
        <f aca="false">AH646*V646/1000000000</f>
        <v>31.62443018724</v>
      </c>
      <c r="AP646" s="35" t="n">
        <f aca="false">AJ646*AI646*EXP(P646*4)</f>
        <v>0.0014494530502485</v>
      </c>
      <c r="AQ646" s="36" t="n">
        <f aca="false">AK646/W646</f>
        <v>8.86084107058893E-006</v>
      </c>
      <c r="AR646" s="37" t="n">
        <f aca="false">AL646/W646</f>
        <v>5.50867966906904E-005</v>
      </c>
      <c r="AS646" s="37" t="n">
        <f aca="false">AM646/W646</f>
        <v>4.5126184627911E-009</v>
      </c>
      <c r="AT646" s="37" t="n">
        <f aca="false">AN646/W646</f>
        <v>2.8880758161863E-005</v>
      </c>
      <c r="AU646" s="37" t="n">
        <f aca="false">AO646/W646</f>
        <v>0.086642274485589</v>
      </c>
      <c r="AV646" s="49" t="n">
        <f aca="false">AP646/W646</f>
        <v>3.97110424725617E-006</v>
      </c>
      <c r="AW646" s="39" t="n">
        <f aca="false">AK646*1000000</f>
        <v>3234.20699076496</v>
      </c>
      <c r="AX646" s="40" t="n">
        <f aca="false">AL646*1000000</f>
        <v>20106.680792102</v>
      </c>
      <c r="AY646" s="40" t="n">
        <f aca="false">AM646*1000000</f>
        <v>1.64710573891875</v>
      </c>
      <c r="AZ646" s="40" t="n">
        <f aca="false">AN646*1000000</f>
        <v>10541.47672908</v>
      </c>
      <c r="BA646" s="40" t="n">
        <f aca="false">AO646*1000000</f>
        <v>31624430.18724</v>
      </c>
      <c r="BB646" s="41" t="n">
        <f aca="false">AP646*1000000</f>
        <v>1449.4530502485</v>
      </c>
      <c r="BC646" s="39" t="n">
        <f aca="false">AQ646*1000000</f>
        <v>8.86084107058893</v>
      </c>
      <c r="BD646" s="40" t="n">
        <f aca="false">AR646*1000000</f>
        <v>55.0867966906904</v>
      </c>
      <c r="BE646" s="40" t="n">
        <f aca="false">AS646*1000000</f>
        <v>0.0045126184627911</v>
      </c>
      <c r="BF646" s="40" t="n">
        <f aca="false">AT646*1000000</f>
        <v>28.880758161863</v>
      </c>
      <c r="BG646" s="40" t="n">
        <f aca="false">AU646*1000000</f>
        <v>86642.274485589</v>
      </c>
      <c r="BH646" s="41" t="n">
        <f aca="false">AV646*1000000</f>
        <v>3.97110424725617</v>
      </c>
      <c r="BI646" s="0" t="n">
        <v>0.1</v>
      </c>
      <c r="BJ646" s="0" t="n">
        <f aca="false">R646*BI646</f>
        <v>1647.10573891875</v>
      </c>
      <c r="BK646" s="0" t="n">
        <v>0.1</v>
      </c>
      <c r="BL646" s="0" t="n">
        <f aca="false">AI646*BK646</f>
        <v>1592.5</v>
      </c>
      <c r="BM646" s="45" t="n">
        <v>187.562005220738</v>
      </c>
      <c r="BN646" s="45" t="n">
        <v>1012.03746873145</v>
      </c>
      <c r="BO646" s="45" t="n">
        <v>0</v>
      </c>
      <c r="BP646" s="45" t="n">
        <v>256</v>
      </c>
      <c r="BQ646" s="45" t="n">
        <v>384000</v>
      </c>
      <c r="BR646" s="0" t="n">
        <f aca="false">AJ646*0.1</f>
        <v>8.8E-009</v>
      </c>
      <c r="BS646" s="0" t="n">
        <f aca="false">((((BJ646/R646)^2)+((BM646/AD646)^2))^(1/2))*AK646</f>
        <v>0.00310622772985148</v>
      </c>
      <c r="BT646" s="0" t="n">
        <f aca="false">((((BJ646/R646)^2)+((BN646/AE646)^2))^(1/2))*AL646</f>
        <v>0.0167901535532492</v>
      </c>
      <c r="BU646" s="0" t="n">
        <f aca="false">((((BJ646/R646)^2)+((BO646/AF646)^2))^(1/2))*AM646</f>
        <v>1.64710573891875E-007</v>
      </c>
      <c r="BV646" s="0" t="n">
        <f aca="false">((((BJ646/R646)^2)+((BP646/AG646)^2))^(1/2))*AN646</f>
        <v>0.00434636220039874</v>
      </c>
      <c r="BW646" s="0" t="n">
        <f aca="false">((((BJ646/R646)^2)+((BQ646/AH646)^2))^(1/2))*AO646</f>
        <v>7.0714375648365</v>
      </c>
      <c r="BX646" s="46" t="n">
        <f aca="false">((((BL646/AI646)^2)+((BR646/AJ646)^2))^(1/2))*AP646</f>
        <v>0.000204983616168448</v>
      </c>
    </row>
    <row r="647" customFormat="false" ht="30" hidden="false" customHeight="true" outlineLevel="0" collapsed="false">
      <c r="A647" s="24" t="n">
        <v>4.69748386842776</v>
      </c>
      <c r="B647" s="24" t="n">
        <v>-74.103502155053</v>
      </c>
      <c r="C647" s="47" t="n">
        <v>29</v>
      </c>
      <c r="D647" s="47" t="n">
        <v>35</v>
      </c>
      <c r="E647" s="47" t="n">
        <v>2448</v>
      </c>
      <c r="F647" s="27" t="s">
        <v>1718</v>
      </c>
      <c r="G647" s="28" t="s">
        <v>1719</v>
      </c>
      <c r="H647" s="27" t="s">
        <v>1720</v>
      </c>
      <c r="I647" s="28" t="s">
        <v>727</v>
      </c>
      <c r="J647" s="28" t="s">
        <v>76</v>
      </c>
      <c r="K647" s="28" t="n">
        <v>0.23</v>
      </c>
      <c r="L647" s="28"/>
      <c r="M647" s="28" t="n">
        <v>2008</v>
      </c>
      <c r="N647" s="29" t="s">
        <v>67</v>
      </c>
      <c r="O647" s="29" t="s">
        <v>415</v>
      </c>
      <c r="P647" s="50" t="n">
        <v>0.00842863539816588</v>
      </c>
      <c r="Q647" s="31" t="n">
        <v>30625</v>
      </c>
      <c r="R647" s="31" t="n">
        <v>31675.1103638222</v>
      </c>
      <c r="S647" s="29" t="s">
        <v>69</v>
      </c>
      <c r="T647" s="29"/>
      <c r="U647" s="29"/>
      <c r="V647" s="48" t="n">
        <f aca="false">IF(S647="m3_año",R647,IF(OR(O647="CG1",O647="CG3",O647="HG2"),T647,R647))</f>
        <v>31675.1103638222</v>
      </c>
      <c r="W647" s="28" t="n">
        <v>365</v>
      </c>
      <c r="X647" s="32" t="s">
        <v>98</v>
      </c>
      <c r="Y647" s="28"/>
      <c r="Z647" s="28" t="n">
        <v>2920</v>
      </c>
      <c r="AA647" s="32" t="s">
        <v>1721</v>
      </c>
      <c r="AB647" s="32" t="s">
        <v>1722</v>
      </c>
      <c r="AC647" s="33" t="s">
        <v>72</v>
      </c>
      <c r="AD647" s="33" t="n">
        <f aca="false">VLOOKUP($O647,Parámetros!$B$4:$H$25,3,0)</f>
        <v>196.356974196937</v>
      </c>
      <c r="AE647" s="33" t="n">
        <f aca="false">VLOOKUP($O647,Parámetros!$B$4:$H$25,4,0)</f>
        <v>1220.72799074218</v>
      </c>
      <c r="AF647" s="33" t="n">
        <f aca="false">VLOOKUP($O647,Parámetros!$B$4:$H$25,5,0)</f>
        <v>0.1</v>
      </c>
      <c r="AG647" s="33" t="n">
        <f aca="false">VLOOKUP($O647,Parámetros!$B$4:$H$25,6,0)</f>
        <v>640</v>
      </c>
      <c r="AH647" s="33" t="n">
        <f aca="false">VLOOKUP($O647,Parámetros!$B$4:$H$25,7,0)</f>
        <v>1920000</v>
      </c>
      <c r="AI647" s="2" t="n">
        <v>1040783.64285714</v>
      </c>
      <c r="AJ647" s="2" t="n">
        <v>9.9E-012</v>
      </c>
      <c r="AK647" s="34" t="n">
        <f aca="false">AD647*V647/1000000000</f>
        <v>0.00621962882839417</v>
      </c>
      <c r="AL647" s="34" t="n">
        <f aca="false">AE647*V647/1000000000</f>
        <v>0.0386666938309655</v>
      </c>
      <c r="AM647" s="34" t="n">
        <f aca="false">AF647*V647/1000000000</f>
        <v>3.16751103638222E-006</v>
      </c>
      <c r="AN647" s="34" t="n">
        <f aca="false">AG647*V647/1000000000</f>
        <v>0.0202720706328462</v>
      </c>
      <c r="AO647" s="34" t="n">
        <f aca="false">AH647*V647/1000000000</f>
        <v>60.8162118985386</v>
      </c>
      <c r="AP647" s="35" t="n">
        <f aca="false">AJ647*AI647*EXP(P647*4)</f>
        <v>1.06570669011713E-005</v>
      </c>
      <c r="AQ647" s="36" t="n">
        <f aca="false">AK647/W647</f>
        <v>1.70400789819018E-005</v>
      </c>
      <c r="AR647" s="37" t="n">
        <f aca="false">AL647/W647</f>
        <v>0.000105936147482097</v>
      </c>
      <c r="AS647" s="37" t="n">
        <f aca="false">AM647/W647</f>
        <v>8.67811242844444E-009</v>
      </c>
      <c r="AT647" s="37" t="n">
        <f aca="false">AN647/W647</f>
        <v>5.55399195420444E-005</v>
      </c>
      <c r="AU647" s="37" t="n">
        <f aca="false">AO647/W647</f>
        <v>0.166619758626133</v>
      </c>
      <c r="AV647" s="49" t="n">
        <f aca="false">AP647/W647</f>
        <v>2.91974435648529E-008</v>
      </c>
      <c r="AW647" s="39" t="n">
        <f aca="false">AK647*1000000</f>
        <v>6219.62882839417</v>
      </c>
      <c r="AX647" s="40" t="n">
        <f aca="false">AL647*1000000</f>
        <v>38666.6938309655</v>
      </c>
      <c r="AY647" s="40" t="n">
        <f aca="false">AM647*1000000</f>
        <v>3.16751103638222</v>
      </c>
      <c r="AZ647" s="40" t="n">
        <f aca="false">AN647*1000000</f>
        <v>20272.0706328462</v>
      </c>
      <c r="BA647" s="40" t="n">
        <f aca="false">AO647*1000000</f>
        <v>60816211.8985386</v>
      </c>
      <c r="BB647" s="41" t="n">
        <f aca="false">AP647*1000000</f>
        <v>10.6570669011713</v>
      </c>
      <c r="BC647" s="39" t="n">
        <f aca="false">AQ647*1000000</f>
        <v>17.0400789819018</v>
      </c>
      <c r="BD647" s="40" t="n">
        <f aca="false">AR647*1000000</f>
        <v>105.936147482097</v>
      </c>
      <c r="BE647" s="40" t="n">
        <f aca="false">AS647*1000000</f>
        <v>0.00867811242844444</v>
      </c>
      <c r="BF647" s="40" t="n">
        <f aca="false">AT647*1000000</f>
        <v>55.5399195420444</v>
      </c>
      <c r="BG647" s="40" t="n">
        <f aca="false">AU647*1000000</f>
        <v>166619.758626133</v>
      </c>
      <c r="BH647" s="41" t="n">
        <f aca="false">AV647*1000000</f>
        <v>0.0291974435648529</v>
      </c>
      <c r="BI647" s="0" t="n">
        <v>0.1</v>
      </c>
      <c r="BJ647" s="0" t="n">
        <f aca="false">R647*BI647</f>
        <v>3167.51103638222</v>
      </c>
      <c r="BK647" s="0" t="n">
        <v>0.1</v>
      </c>
      <c r="BL647" s="0" t="n">
        <f aca="false">AI647*BK647</f>
        <v>104078.364285714</v>
      </c>
      <c r="BM647" s="45" t="n">
        <v>187.562005220738</v>
      </c>
      <c r="BN647" s="45" t="n">
        <v>1012.03746873145</v>
      </c>
      <c r="BO647" s="45" t="n">
        <v>0</v>
      </c>
      <c r="BP647" s="45" t="n">
        <v>256</v>
      </c>
      <c r="BQ647" s="45" t="n">
        <v>384000</v>
      </c>
      <c r="BR647" s="0" t="n">
        <f aca="false">AJ647*0.1</f>
        <v>9.9E-013</v>
      </c>
      <c r="BS647" s="0" t="n">
        <f aca="false">((((BJ647/R647)^2)+((BM647/AD647)^2))^(1/2))*AK647</f>
        <v>0.00597351486509902</v>
      </c>
      <c r="BT647" s="0" t="n">
        <f aca="false">((((BJ647/R647)^2)+((BN647/AE647)^2))^(1/2))*AL647</f>
        <v>0.0322887568331716</v>
      </c>
      <c r="BU647" s="0" t="n">
        <f aca="false">((((BJ647/R647)^2)+((BO647/AF647)^2))^(1/2))*AM647</f>
        <v>3.16751103638222E-007</v>
      </c>
      <c r="BV647" s="0" t="n">
        <f aca="false">((((BJ647/R647)^2)+((BP647/AG647)^2))^(1/2))*AN647</f>
        <v>0.00835838884692068</v>
      </c>
      <c r="BW647" s="0" t="n">
        <f aca="false">((((BJ647/R647)^2)+((BQ647/AH647)^2))^(1/2))*AO647</f>
        <v>13.5989183939164</v>
      </c>
      <c r="BX647" s="46" t="n">
        <f aca="false">((((BL647/AI647)^2)+((BR647/AJ647)^2))^(1/2))*AP647</f>
        <v>1.50713685467539E-006</v>
      </c>
    </row>
    <row r="648" customFormat="false" ht="15" hidden="false" customHeight="true" outlineLevel="0" collapsed="false">
      <c r="A648" s="24" t="n">
        <v>4.69766350077442</v>
      </c>
      <c r="B648" s="24" t="n">
        <v>-74.1030078931486</v>
      </c>
      <c r="C648" s="47" t="n">
        <v>29</v>
      </c>
      <c r="D648" s="47" t="n">
        <v>35</v>
      </c>
      <c r="E648" s="47" t="n">
        <v>2448</v>
      </c>
      <c r="F648" s="27" t="s">
        <v>1723</v>
      </c>
      <c r="G648" s="28" t="s">
        <v>1724</v>
      </c>
      <c r="H648" s="27" t="s">
        <v>1725</v>
      </c>
      <c r="I648" s="28" t="s">
        <v>727</v>
      </c>
      <c r="J648" s="28" t="s">
        <v>65</v>
      </c>
      <c r="K648" s="28" t="n">
        <v>30</v>
      </c>
      <c r="L648" s="28"/>
      <c r="M648" s="28" t="n">
        <v>2000</v>
      </c>
      <c r="N648" s="29" t="s">
        <v>67</v>
      </c>
      <c r="O648" s="29" t="s">
        <v>68</v>
      </c>
      <c r="P648" s="53" t="n">
        <v>0.01</v>
      </c>
      <c r="Q648" s="31" t="n">
        <v>12000</v>
      </c>
      <c r="R648" s="31" t="n">
        <v>12489.7292903087</v>
      </c>
      <c r="S648" s="29" t="s">
        <v>69</v>
      </c>
      <c r="T648" s="29"/>
      <c r="U648" s="29"/>
      <c r="V648" s="48" t="n">
        <f aca="false">IF(S648="m3_año",R648,IF(OR(O648="CG1",O648="CG3",O648="HG2"),T648,R648))</f>
        <v>12489.7292903087</v>
      </c>
      <c r="W648" s="28" t="n">
        <v>365</v>
      </c>
      <c r="X648" s="32" t="s">
        <v>98</v>
      </c>
      <c r="Y648" s="28" t="n">
        <f aca="false">18+Y645</f>
        <v>122</v>
      </c>
      <c r="Z648" s="28" t="n">
        <v>2920</v>
      </c>
      <c r="AA648" s="32" t="s">
        <v>1726</v>
      </c>
      <c r="AB648" s="32" t="s">
        <v>447</v>
      </c>
      <c r="AC648" s="33" t="s">
        <v>72</v>
      </c>
      <c r="AD648" s="33" t="n">
        <f aca="false">VLOOKUP($O648,Parámetros!$B$4:$H$25,3,0)</f>
        <v>46.3856216091623</v>
      </c>
      <c r="AE648" s="33" t="n">
        <f aca="false">VLOOKUP($O648,Parámetros!$B$4:$H$25,4,0)</f>
        <v>1074.85364414012</v>
      </c>
      <c r="AF648" s="33" t="n">
        <f aca="false">VLOOKUP($O648,Parámetros!$B$4:$H$25,5,0)</f>
        <v>5.41099102083891</v>
      </c>
      <c r="AG648" s="33" t="n">
        <f aca="false">VLOOKUP($O648,Parámetros!$B$4:$H$25,6,0)</f>
        <v>1344</v>
      </c>
      <c r="AH648" s="33" t="n">
        <f aca="false">VLOOKUP($O648,Parámetros!$B$4:$H$25,7,0)</f>
        <v>1920000</v>
      </c>
      <c r="AI648" s="51" t="n">
        <v>12000</v>
      </c>
      <c r="AJ648" s="52" t="n">
        <v>8.8E-008</v>
      </c>
      <c r="AK648" s="34" t="n">
        <f aca="false">AD648*V648/1000000000</f>
        <v>0.000579343856861131</v>
      </c>
      <c r="AL648" s="34" t="n">
        <f aca="false">AE648*V648/1000000000</f>
        <v>0.0134246310420119</v>
      </c>
      <c r="AM648" s="34" t="n">
        <f aca="false">AF648*V648/1000000000</f>
        <v>6.75818130425691E-005</v>
      </c>
      <c r="AN648" s="34" t="n">
        <f aca="false">AG648*V648/1000000000</f>
        <v>0.0167861961661749</v>
      </c>
      <c r="AO648" s="34" t="n">
        <f aca="false">AH648*V648/1000000000</f>
        <v>23.9802802373927</v>
      </c>
      <c r="AP648" s="35" t="n">
        <f aca="false">AJ648*AI648*EXP(P648*4)</f>
        <v>0.00109909617754716</v>
      </c>
      <c r="AQ648" s="36" t="n">
        <f aca="false">AK648/W648</f>
        <v>1.58724344345515E-006</v>
      </c>
      <c r="AR648" s="37" t="n">
        <f aca="false">AL648/W648</f>
        <v>3.67798110740052E-005</v>
      </c>
      <c r="AS648" s="37" t="n">
        <f aca="false">AM648/W648</f>
        <v>1.85155652171422E-007</v>
      </c>
      <c r="AT648" s="37" t="n">
        <f aca="false">AN648/W648</f>
        <v>4.59895785374655E-005</v>
      </c>
      <c r="AU648" s="37" t="n">
        <f aca="false">AO648/W648</f>
        <v>0.0656993979106649</v>
      </c>
      <c r="AV648" s="49" t="n">
        <f aca="false">AP648/W648</f>
        <v>3.0112224042388E-006</v>
      </c>
      <c r="AW648" s="39" t="n">
        <f aca="false">AK648*1000000</f>
        <v>579.343856861131</v>
      </c>
      <c r="AX648" s="40" t="n">
        <f aca="false">AL648*1000000</f>
        <v>13424.6310420119</v>
      </c>
      <c r="AY648" s="40" t="n">
        <f aca="false">AM648*1000000</f>
        <v>67.5818130425691</v>
      </c>
      <c r="AZ648" s="40" t="n">
        <f aca="false">AN648*1000000</f>
        <v>16786.1961661749</v>
      </c>
      <c r="BA648" s="40" t="n">
        <f aca="false">AO648*1000000</f>
        <v>23980280.2373927</v>
      </c>
      <c r="BB648" s="41" t="n">
        <f aca="false">AP648*1000000</f>
        <v>1099.09617754716</v>
      </c>
      <c r="BC648" s="39" t="n">
        <f aca="false">AQ648*1000000</f>
        <v>1.58724344345515</v>
      </c>
      <c r="BD648" s="40" t="n">
        <f aca="false">AR648*1000000</f>
        <v>36.7798110740052</v>
      </c>
      <c r="BE648" s="40" t="n">
        <f aca="false">AS648*1000000</f>
        <v>0.185155652171422</v>
      </c>
      <c r="BF648" s="40" t="n">
        <f aca="false">AT648*1000000</f>
        <v>45.9895785374655</v>
      </c>
      <c r="BG648" s="40" t="n">
        <f aca="false">AU648*1000000</f>
        <v>65699.3979106649</v>
      </c>
      <c r="BH648" s="41" t="n">
        <f aca="false">AV648*1000000</f>
        <v>3.0112224042388</v>
      </c>
      <c r="BI648" s="0" t="n">
        <v>0.1</v>
      </c>
      <c r="BJ648" s="0" t="n">
        <f aca="false">R648*BI648</f>
        <v>1248.97292903087</v>
      </c>
      <c r="BK648" s="0" t="n">
        <v>0.1</v>
      </c>
      <c r="BL648" s="0" t="n">
        <f aca="false">AI648*BK648</f>
        <v>1200</v>
      </c>
      <c r="BM648" s="45" t="n">
        <v>17.6498016718255</v>
      </c>
      <c r="BN648" s="45" t="n">
        <v>910.91550745518</v>
      </c>
      <c r="BO648" s="45" t="n">
        <v>5.31099102083891</v>
      </c>
      <c r="BP648" s="45" t="n">
        <v>537.6</v>
      </c>
      <c r="BQ648" s="45" t="n">
        <v>384000</v>
      </c>
      <c r="BR648" s="0" t="n">
        <f aca="false">AJ648*0.1</f>
        <v>8.8E-009</v>
      </c>
      <c r="BS648" s="0" t="n">
        <f aca="false">((((BJ648/R648)^2)+((BM648/AD648)^2))^(1/2))*AK648</f>
        <v>0.000227927039865264</v>
      </c>
      <c r="BT648" s="0" t="n">
        <f aca="false">((((BJ648/R648)^2)+((BN648/AE648)^2))^(1/2))*AL648</f>
        <v>0.0114560176630115</v>
      </c>
      <c r="BU648" s="0" t="n">
        <f aca="false">((((BJ648/R648)^2)+((BO648/AF648)^2))^(1/2))*AM648</f>
        <v>6.66762228389509E-005</v>
      </c>
      <c r="BV648" s="0" t="n">
        <f aca="false">((((BJ648/R648)^2)+((BP648/AG648)^2))^(1/2))*AN648</f>
        <v>0.00692112598454773</v>
      </c>
      <c r="BW648" s="0" t="n">
        <f aca="false">((((BJ648/R648)^2)+((BQ648/AH648)^2))^(1/2))*AO648</f>
        <v>5.36215367303049</v>
      </c>
      <c r="BX648" s="46" t="n">
        <f aca="false">((((BL648/AI648)^2)+((BR648/AJ648)^2))^(1/2))*AP648</f>
        <v>0.000155435672063962</v>
      </c>
    </row>
    <row r="649" customFormat="false" ht="30" hidden="false" customHeight="true" outlineLevel="0" collapsed="false">
      <c r="A649" s="24" t="n">
        <v>4.69858370894851</v>
      </c>
      <c r="B649" s="24" t="n">
        <v>-74.1036810819741</v>
      </c>
      <c r="C649" s="47" t="n">
        <v>29</v>
      </c>
      <c r="D649" s="47" t="n">
        <v>35</v>
      </c>
      <c r="E649" s="47" t="n">
        <v>2448</v>
      </c>
      <c r="F649" s="27" t="s">
        <v>1727</v>
      </c>
      <c r="G649" s="28" t="s">
        <v>1728</v>
      </c>
      <c r="H649" s="27" t="s">
        <v>1729</v>
      </c>
      <c r="I649" s="28" t="s">
        <v>727</v>
      </c>
      <c r="J649" s="28" t="s">
        <v>76</v>
      </c>
      <c r="K649" s="28" t="n">
        <v>0.07</v>
      </c>
      <c r="L649" s="28"/>
      <c r="M649" s="28" t="n">
        <v>1987</v>
      </c>
      <c r="N649" s="29" t="s">
        <v>67</v>
      </c>
      <c r="O649" s="29" t="s">
        <v>415</v>
      </c>
      <c r="P649" s="50" t="n">
        <v>0.00842863539816588</v>
      </c>
      <c r="Q649" s="31" t="n">
        <v>14375</v>
      </c>
      <c r="R649" s="31" t="n">
        <v>14867.9089462839</v>
      </c>
      <c r="S649" s="29" t="s">
        <v>69</v>
      </c>
      <c r="T649" s="29"/>
      <c r="U649" s="29"/>
      <c r="V649" s="48" t="n">
        <f aca="false">IF(S649="m3_año",R649,IF(OR(O649="CG1",O649="CG3",O649="HG2"),T649,R649))</f>
        <v>14867.9089462839</v>
      </c>
      <c r="W649" s="28" t="n">
        <v>365</v>
      </c>
      <c r="X649" s="32"/>
      <c r="Y649" s="28" t="n">
        <f aca="false">18+20</f>
        <v>38</v>
      </c>
      <c r="Z649" s="28" t="n">
        <v>2616</v>
      </c>
      <c r="AA649" s="32" t="s">
        <v>1730</v>
      </c>
      <c r="AB649" s="32" t="s">
        <v>447</v>
      </c>
      <c r="AC649" s="33" t="s">
        <v>72</v>
      </c>
      <c r="AD649" s="33" t="n">
        <f aca="false">VLOOKUP($O649,Parámetros!$B$4:$H$25,3,0)</f>
        <v>196.356974196937</v>
      </c>
      <c r="AE649" s="33" t="n">
        <f aca="false">VLOOKUP($O649,Parámetros!$B$4:$H$25,4,0)</f>
        <v>1220.72799074218</v>
      </c>
      <c r="AF649" s="33" t="n">
        <f aca="false">VLOOKUP($O649,Parámetros!$B$4:$H$25,5,0)</f>
        <v>0.1</v>
      </c>
      <c r="AG649" s="33" t="n">
        <f aca="false">VLOOKUP($O649,Parámetros!$B$4:$H$25,6,0)</f>
        <v>640</v>
      </c>
      <c r="AH649" s="33" t="n">
        <f aca="false">VLOOKUP($O649,Parámetros!$B$4:$H$25,7,0)</f>
        <v>1920000</v>
      </c>
      <c r="AI649" s="2" t="n">
        <v>1040783.64285714</v>
      </c>
      <c r="AJ649" s="2" t="n">
        <v>9.9E-012</v>
      </c>
      <c r="AK649" s="34" t="n">
        <f aca="false">AD649*V649/1000000000</f>
        <v>0.00291941761332788</v>
      </c>
      <c r="AL649" s="34" t="n">
        <f aca="false">AE649*V649/1000000000</f>
        <v>0.0181496726145348</v>
      </c>
      <c r="AM649" s="34" t="n">
        <f aca="false">AF649*V649/1000000000</f>
        <v>1.48679089462839E-006</v>
      </c>
      <c r="AN649" s="34" t="n">
        <f aca="false">AG649*V649/1000000000</f>
        <v>0.0095154617256217</v>
      </c>
      <c r="AO649" s="34" t="n">
        <f aca="false">AH649*V649/1000000000</f>
        <v>28.5463851768651</v>
      </c>
      <c r="AP649" s="35" t="n">
        <f aca="false">AJ649*AI649*EXP(P649*4)</f>
        <v>1.06570669011713E-005</v>
      </c>
      <c r="AQ649" s="36" t="n">
        <f aca="false">AK649/W649</f>
        <v>7.99840442007637E-006</v>
      </c>
      <c r="AR649" s="37" t="n">
        <f aca="false">AL649/W649</f>
        <v>4.97251304507804E-005</v>
      </c>
      <c r="AS649" s="37" t="n">
        <f aca="false">AM649/W649</f>
        <v>4.07339971131066E-009</v>
      </c>
      <c r="AT649" s="37" t="n">
        <f aca="false">AN649/W649</f>
        <v>2.60697581523882E-005</v>
      </c>
      <c r="AU649" s="37" t="n">
        <f aca="false">AO649/W649</f>
        <v>0.0782092744571646</v>
      </c>
      <c r="AV649" s="49" t="n">
        <f aca="false">AP649/W649</f>
        <v>2.91974435648529E-008</v>
      </c>
      <c r="AW649" s="39" t="n">
        <f aca="false">AK649*1000000</f>
        <v>2919.41761332788</v>
      </c>
      <c r="AX649" s="40" t="n">
        <f aca="false">AL649*1000000</f>
        <v>18149.6726145348</v>
      </c>
      <c r="AY649" s="40" t="n">
        <f aca="false">AM649*1000000</f>
        <v>1.48679089462839</v>
      </c>
      <c r="AZ649" s="40" t="n">
        <f aca="false">AN649*1000000</f>
        <v>9515.46172562169</v>
      </c>
      <c r="BA649" s="40" t="n">
        <f aca="false">AO649*1000000</f>
        <v>28546385.1768651</v>
      </c>
      <c r="BB649" s="41" t="n">
        <f aca="false">AP649*1000000</f>
        <v>10.6570669011713</v>
      </c>
      <c r="BC649" s="39" t="n">
        <f aca="false">AQ649*1000000</f>
        <v>7.99840442007637</v>
      </c>
      <c r="BD649" s="40" t="n">
        <f aca="false">AR649*1000000</f>
        <v>49.7251304507804</v>
      </c>
      <c r="BE649" s="40" t="n">
        <f aca="false">AS649*1000000</f>
        <v>0.00407339971131066</v>
      </c>
      <c r="BF649" s="40" t="n">
        <f aca="false">AT649*1000000</f>
        <v>26.0697581523882</v>
      </c>
      <c r="BG649" s="40" t="n">
        <f aca="false">AU649*1000000</f>
        <v>78209.2744571646</v>
      </c>
      <c r="BH649" s="41" t="n">
        <f aca="false">AV649*1000000</f>
        <v>0.0291974435648529</v>
      </c>
      <c r="BI649" s="0" t="n">
        <v>0.1</v>
      </c>
      <c r="BJ649" s="0" t="n">
        <f aca="false">R649*BI649</f>
        <v>1486.79089462839</v>
      </c>
      <c r="BK649" s="0" t="n">
        <v>0.1</v>
      </c>
      <c r="BL649" s="0" t="n">
        <f aca="false">AI649*BK649</f>
        <v>104078.364285714</v>
      </c>
      <c r="BM649" s="45" t="n">
        <v>187.562005220738</v>
      </c>
      <c r="BN649" s="45" t="n">
        <v>1012.03746873145</v>
      </c>
      <c r="BO649" s="45" t="n">
        <v>0</v>
      </c>
      <c r="BP649" s="45" t="n">
        <v>256</v>
      </c>
      <c r="BQ649" s="45" t="n">
        <v>384000</v>
      </c>
      <c r="BR649" s="0" t="n">
        <f aca="false">AJ649*0.1</f>
        <v>9.9E-013</v>
      </c>
      <c r="BS649" s="0" t="n">
        <f aca="false">((((BJ649/R649)^2)+((BM649/AD649)^2))^(1/2))*AK649</f>
        <v>0.0028038947325975</v>
      </c>
      <c r="BT649" s="0" t="n">
        <f aca="false">((((BJ649/R649)^2)+((BN649/AE649)^2))^(1/2))*AL649</f>
        <v>0.0151559470849581</v>
      </c>
      <c r="BU649" s="0" t="n">
        <f aca="false">((((BJ649/R649)^2)+((BO649/AF649)^2))^(1/2))*AM649</f>
        <v>1.48679089462839E-007</v>
      </c>
      <c r="BV649" s="0" t="n">
        <f aca="false">((((BJ649/R649)^2)+((BP649/AG649)^2))^(1/2))*AN649</f>
        <v>0.00392332537712604</v>
      </c>
      <c r="BW649" s="0" t="n">
        <f aca="false">((((BJ649/R649)^2)+((BQ649/AH649)^2))^(1/2))*AO649</f>
        <v>6.38316577673627</v>
      </c>
      <c r="BX649" s="46" t="n">
        <f aca="false">((((BL649/AI649)^2)+((BR649/AJ649)^2))^(1/2))*AP649</f>
        <v>1.50713685467539E-006</v>
      </c>
    </row>
    <row r="650" customFormat="false" ht="30" hidden="false" customHeight="true" outlineLevel="0" collapsed="false">
      <c r="A650" s="24" t="n">
        <v>4.69858370894851</v>
      </c>
      <c r="B650" s="24" t="n">
        <v>-74.1036810819741</v>
      </c>
      <c r="C650" s="47" t="n">
        <v>29</v>
      </c>
      <c r="D650" s="47" t="n">
        <v>35</v>
      </c>
      <c r="E650" s="47" t="n">
        <v>2448</v>
      </c>
      <c r="F650" s="27" t="s">
        <v>1727</v>
      </c>
      <c r="G650" s="28" t="s">
        <v>1728</v>
      </c>
      <c r="H650" s="27" t="s">
        <v>1729</v>
      </c>
      <c r="I650" s="28" t="s">
        <v>727</v>
      </c>
      <c r="J650" s="28" t="s">
        <v>76</v>
      </c>
      <c r="K650" s="28" t="n">
        <v>0.07</v>
      </c>
      <c r="L650" s="28"/>
      <c r="M650" s="28" t="n">
        <v>1986</v>
      </c>
      <c r="N650" s="29" t="s">
        <v>67</v>
      </c>
      <c r="O650" s="29" t="s">
        <v>415</v>
      </c>
      <c r="P650" s="50" t="n">
        <v>0.00842863539816588</v>
      </c>
      <c r="Q650" s="31" t="n">
        <v>14375</v>
      </c>
      <c r="R650" s="31" t="n">
        <v>14867.9089462839</v>
      </c>
      <c r="S650" s="29" t="s">
        <v>69</v>
      </c>
      <c r="T650" s="29"/>
      <c r="U650" s="29"/>
      <c r="V650" s="48" t="n">
        <f aca="false">IF(S650="m3_año",R650,IF(OR(O650="CG1",O650="CG3",O650="HG2"),T650,R650))</f>
        <v>14867.9089462839</v>
      </c>
      <c r="W650" s="28" t="n">
        <v>365</v>
      </c>
      <c r="X650" s="32"/>
      <c r="Y650" s="28"/>
      <c r="Z650" s="28" t="n">
        <v>2920</v>
      </c>
      <c r="AA650" s="32" t="s">
        <v>1731</v>
      </c>
      <c r="AB650" s="32" t="s">
        <v>447</v>
      </c>
      <c r="AC650" s="33" t="s">
        <v>72</v>
      </c>
      <c r="AD650" s="33" t="n">
        <f aca="false">VLOOKUP($O650,Parámetros!$B$4:$H$25,3,0)</f>
        <v>196.356974196937</v>
      </c>
      <c r="AE650" s="33" t="n">
        <f aca="false">VLOOKUP($O650,Parámetros!$B$4:$H$25,4,0)</f>
        <v>1220.72799074218</v>
      </c>
      <c r="AF650" s="33" t="n">
        <f aca="false">VLOOKUP($O650,Parámetros!$B$4:$H$25,5,0)</f>
        <v>0.1</v>
      </c>
      <c r="AG650" s="33" t="n">
        <f aca="false">VLOOKUP($O650,Parámetros!$B$4:$H$25,6,0)</f>
        <v>640</v>
      </c>
      <c r="AH650" s="33" t="n">
        <f aca="false">VLOOKUP($O650,Parámetros!$B$4:$H$25,7,0)</f>
        <v>1920000</v>
      </c>
      <c r="AI650" s="2" t="n">
        <v>1040783.64285714</v>
      </c>
      <c r="AJ650" s="2" t="n">
        <v>9.9E-012</v>
      </c>
      <c r="AK650" s="34" t="n">
        <f aca="false">AD650*V650/1000000000</f>
        <v>0.00291941761332788</v>
      </c>
      <c r="AL650" s="34" t="n">
        <f aca="false">AE650*V650/1000000000</f>
        <v>0.0181496726145348</v>
      </c>
      <c r="AM650" s="34" t="n">
        <f aca="false">AF650*V650/1000000000</f>
        <v>1.48679089462839E-006</v>
      </c>
      <c r="AN650" s="34" t="n">
        <f aca="false">AG650*V650/1000000000</f>
        <v>0.0095154617256217</v>
      </c>
      <c r="AO650" s="34" t="n">
        <f aca="false">AH650*V650/1000000000</f>
        <v>28.5463851768651</v>
      </c>
      <c r="AP650" s="35" t="n">
        <f aca="false">AJ650*AI650*EXP(P650*4)</f>
        <v>1.06570669011713E-005</v>
      </c>
      <c r="AQ650" s="36" t="n">
        <f aca="false">AK650/W650</f>
        <v>7.99840442007637E-006</v>
      </c>
      <c r="AR650" s="37" t="n">
        <f aca="false">AL650/W650</f>
        <v>4.97251304507804E-005</v>
      </c>
      <c r="AS650" s="37" t="n">
        <f aca="false">AM650/W650</f>
        <v>4.07339971131066E-009</v>
      </c>
      <c r="AT650" s="37" t="n">
        <f aca="false">AN650/W650</f>
        <v>2.60697581523882E-005</v>
      </c>
      <c r="AU650" s="37" t="n">
        <f aca="false">AO650/W650</f>
        <v>0.0782092744571646</v>
      </c>
      <c r="AV650" s="49" t="n">
        <f aca="false">AP650/W650</f>
        <v>2.91974435648529E-008</v>
      </c>
      <c r="AW650" s="39" t="n">
        <f aca="false">AK650*1000000</f>
        <v>2919.41761332788</v>
      </c>
      <c r="AX650" s="40" t="n">
        <f aca="false">AL650*1000000</f>
        <v>18149.6726145348</v>
      </c>
      <c r="AY650" s="40" t="n">
        <f aca="false">AM650*1000000</f>
        <v>1.48679089462839</v>
      </c>
      <c r="AZ650" s="40" t="n">
        <f aca="false">AN650*1000000</f>
        <v>9515.46172562169</v>
      </c>
      <c r="BA650" s="40" t="n">
        <f aca="false">AO650*1000000</f>
        <v>28546385.1768651</v>
      </c>
      <c r="BB650" s="41" t="n">
        <f aca="false">AP650*1000000</f>
        <v>10.6570669011713</v>
      </c>
      <c r="BC650" s="39" t="n">
        <f aca="false">AQ650*1000000</f>
        <v>7.99840442007637</v>
      </c>
      <c r="BD650" s="40" t="n">
        <f aca="false">AR650*1000000</f>
        <v>49.7251304507804</v>
      </c>
      <c r="BE650" s="40" t="n">
        <f aca="false">AS650*1000000</f>
        <v>0.00407339971131066</v>
      </c>
      <c r="BF650" s="40" t="n">
        <f aca="false">AT650*1000000</f>
        <v>26.0697581523882</v>
      </c>
      <c r="BG650" s="40" t="n">
        <f aca="false">AU650*1000000</f>
        <v>78209.2744571646</v>
      </c>
      <c r="BH650" s="41" t="n">
        <f aca="false">AV650*1000000</f>
        <v>0.0291974435648529</v>
      </c>
      <c r="BI650" s="0" t="n">
        <v>0.1</v>
      </c>
      <c r="BJ650" s="0" t="n">
        <f aca="false">R650*BI650</f>
        <v>1486.79089462839</v>
      </c>
      <c r="BK650" s="0" t="n">
        <v>0.1</v>
      </c>
      <c r="BL650" s="0" t="n">
        <f aca="false">AI650*BK650</f>
        <v>104078.364285714</v>
      </c>
      <c r="BM650" s="45" t="n">
        <v>187.562005220738</v>
      </c>
      <c r="BN650" s="45" t="n">
        <v>1012.03746873145</v>
      </c>
      <c r="BO650" s="45" t="n">
        <v>0</v>
      </c>
      <c r="BP650" s="45" t="n">
        <v>256</v>
      </c>
      <c r="BQ650" s="45" t="n">
        <v>384000</v>
      </c>
      <c r="BR650" s="0" t="n">
        <f aca="false">AJ650*0.1</f>
        <v>9.9E-013</v>
      </c>
      <c r="BS650" s="0" t="n">
        <f aca="false">((((BJ650/R650)^2)+((BM650/AD650)^2))^(1/2))*AK650</f>
        <v>0.0028038947325975</v>
      </c>
      <c r="BT650" s="0" t="n">
        <f aca="false">((((BJ650/R650)^2)+((BN650/AE650)^2))^(1/2))*AL650</f>
        <v>0.0151559470849581</v>
      </c>
      <c r="BU650" s="0" t="n">
        <f aca="false">((((BJ650/R650)^2)+((BO650/AF650)^2))^(1/2))*AM650</f>
        <v>1.48679089462839E-007</v>
      </c>
      <c r="BV650" s="0" t="n">
        <f aca="false">((((BJ650/R650)^2)+((BP650/AG650)^2))^(1/2))*AN650</f>
        <v>0.00392332537712604</v>
      </c>
      <c r="BW650" s="0" t="n">
        <f aca="false">((((BJ650/R650)^2)+((BQ650/AH650)^2))^(1/2))*AO650</f>
        <v>6.38316577673627</v>
      </c>
      <c r="BX650" s="46" t="n">
        <f aca="false">((((BL650/AI650)^2)+((BR650/AJ650)^2))^(1/2))*AP650</f>
        <v>1.50713685467539E-006</v>
      </c>
    </row>
    <row r="651" customFormat="false" ht="30" hidden="false" customHeight="true" outlineLevel="0" collapsed="false">
      <c r="A651" s="24" t="n">
        <v>4.70499199522116</v>
      </c>
      <c r="B651" s="24" t="n">
        <v>-74.1214922584335</v>
      </c>
      <c r="C651" s="47" t="n">
        <v>27</v>
      </c>
      <c r="D651" s="47" t="n">
        <v>36</v>
      </c>
      <c r="E651" s="47" t="n">
        <v>1970</v>
      </c>
      <c r="F651" s="27" t="s">
        <v>1732</v>
      </c>
      <c r="G651" s="28" t="s">
        <v>1733</v>
      </c>
      <c r="H651" s="27" t="s">
        <v>1734</v>
      </c>
      <c r="I651" s="28" t="s">
        <v>727</v>
      </c>
      <c r="J651" s="28" t="s">
        <v>76</v>
      </c>
      <c r="K651" s="61"/>
      <c r="L651" s="61"/>
      <c r="M651" s="33" t="n">
        <v>2006</v>
      </c>
      <c r="N651" s="29" t="s">
        <v>77</v>
      </c>
      <c r="O651" s="29" t="s">
        <v>77</v>
      </c>
      <c r="P651" s="50" t="n">
        <v>-0.015549305289661</v>
      </c>
      <c r="Q651" s="31" t="n">
        <v>0</v>
      </c>
      <c r="R651" s="31" t="n">
        <v>0</v>
      </c>
      <c r="S651" s="29" t="s">
        <v>69</v>
      </c>
      <c r="T651" s="29"/>
      <c r="U651" s="29"/>
      <c r="V651" s="48" t="n">
        <f aca="false">IF(S651="m3_año",R651,IF(OR(O651="CG1",O651="CG3",O651="HG2"),T651,R651))</f>
        <v>0</v>
      </c>
      <c r="W651" s="28" t="n">
        <v>365</v>
      </c>
      <c r="X651" s="62"/>
      <c r="Y651" s="27"/>
      <c r="Z651" s="28" t="n">
        <v>0</v>
      </c>
      <c r="AA651" s="62" t="s">
        <v>1735</v>
      </c>
      <c r="AB651" s="62" t="s">
        <v>1736</v>
      </c>
      <c r="AC651" s="33" t="s">
        <v>72</v>
      </c>
      <c r="AD651" s="33" t="n">
        <f aca="false">VLOOKUP($O651,Parámetros!$B$4:$H$25,3,0)</f>
        <v>24000</v>
      </c>
      <c r="AE651" s="33" t="n">
        <f aca="false">VLOOKUP($O651,Parámetros!$B$4:$H$25,4,0)</f>
        <v>2261000</v>
      </c>
      <c r="AF651" s="33" t="n">
        <f aca="false">VLOOKUP($O651,Parámetros!$B$4:$H$25,5,0)</f>
        <v>1200</v>
      </c>
      <c r="AG651" s="33" t="n">
        <f aca="false">VLOOKUP($O651,Parámetros!$B$4:$H$25,6,0)</f>
        <v>381000</v>
      </c>
      <c r="AH651" s="33" t="n">
        <f aca="false">VLOOKUP($O651,Parámetros!$B$4:$H$25,7,0)</f>
        <v>1500000000</v>
      </c>
      <c r="AI651" s="51" t="n">
        <v>0</v>
      </c>
      <c r="AJ651" s="2" t="n">
        <v>0.024</v>
      </c>
      <c r="AK651" s="34" t="n">
        <f aca="false">AD651*V651/1000000000</f>
        <v>0</v>
      </c>
      <c r="AL651" s="34" t="n">
        <f aca="false">AE651*V651/1000000000</f>
        <v>0</v>
      </c>
      <c r="AM651" s="34" t="n">
        <f aca="false">AF651*V651/1000000000</f>
        <v>0</v>
      </c>
      <c r="AN651" s="34" t="n">
        <f aca="false">AG651*V651/1000000000</f>
        <v>0</v>
      </c>
      <c r="AO651" s="34" t="n">
        <f aca="false">AH651*V651/1000000000</f>
        <v>0</v>
      </c>
      <c r="AP651" s="35" t="n">
        <f aca="false">AJ651*AI651*EXP(P651*4)</f>
        <v>0</v>
      </c>
      <c r="AQ651" s="36" t="n">
        <f aca="false">AK651/W651</f>
        <v>0</v>
      </c>
      <c r="AR651" s="37" t="n">
        <f aca="false">AL651/W651</f>
        <v>0</v>
      </c>
      <c r="AS651" s="37" t="n">
        <f aca="false">AM651/W651</f>
        <v>0</v>
      </c>
      <c r="AT651" s="37" t="n">
        <f aca="false">AN651/W651</f>
        <v>0</v>
      </c>
      <c r="AU651" s="37" t="n">
        <f aca="false">AO651/W651</f>
        <v>0</v>
      </c>
      <c r="AV651" s="49" t="n">
        <f aca="false">AP651/W651</f>
        <v>0</v>
      </c>
      <c r="AW651" s="39" t="n">
        <f aca="false">AK651*1000000</f>
        <v>0</v>
      </c>
      <c r="AX651" s="40" t="n">
        <f aca="false">AL651*1000000</f>
        <v>0</v>
      </c>
      <c r="AY651" s="40" t="n">
        <f aca="false">AM651*1000000</f>
        <v>0</v>
      </c>
      <c r="AZ651" s="40" t="n">
        <f aca="false">AN651*1000000</f>
        <v>0</v>
      </c>
      <c r="BA651" s="40" t="n">
        <f aca="false">AO651*1000000</f>
        <v>0</v>
      </c>
      <c r="BB651" s="41" t="n">
        <f aca="false">AP651*1000000</f>
        <v>0</v>
      </c>
      <c r="BC651" s="39" t="n">
        <f aca="false">AQ651*1000000</f>
        <v>0</v>
      </c>
      <c r="BD651" s="40" t="n">
        <f aca="false">AR651*1000000</f>
        <v>0</v>
      </c>
      <c r="BE651" s="40" t="n">
        <f aca="false">AS651*1000000</f>
        <v>0</v>
      </c>
      <c r="BF651" s="40" t="n">
        <f aca="false">AT651*1000000</f>
        <v>0</v>
      </c>
      <c r="BG651" s="40" t="n">
        <f aca="false">AU651*1000000</f>
        <v>0</v>
      </c>
      <c r="BH651" s="41" t="n">
        <f aca="false">AV651*1000000</f>
        <v>0</v>
      </c>
      <c r="BI651" s="0" t="n">
        <v>0.1</v>
      </c>
      <c r="BJ651" s="0" t="n">
        <f aca="false">R651*BI651</f>
        <v>0</v>
      </c>
      <c r="BK651" s="0" t="n">
        <v>0.1</v>
      </c>
      <c r="BL651" s="0" t="n">
        <f aca="false">AI651*BK651</f>
        <v>0</v>
      </c>
      <c r="BM651" s="45" t="n">
        <v>0</v>
      </c>
      <c r="BN651" s="45" t="n">
        <v>0</v>
      </c>
      <c r="BO651" s="45" t="n">
        <v>0</v>
      </c>
      <c r="BP651" s="45" t="n">
        <v>0</v>
      </c>
      <c r="BQ651" s="45" t="n">
        <v>0</v>
      </c>
      <c r="BR651" s="0" t="n">
        <f aca="false">AJ651*0.1</f>
        <v>0.0024</v>
      </c>
      <c r="BS651" s="0" t="e">
        <f aca="false">((((BJ651/R651)^2)+((BM651/AD651)^2))^(1/2))*AK651</f>
        <v>#DIV/0!</v>
      </c>
      <c r="BT651" s="0" t="e">
        <f aca="false">((((BJ651/R651)^2)+((BN651/AE651)^2))^(1/2))*AL651</f>
        <v>#DIV/0!</v>
      </c>
      <c r="BU651" s="0" t="e">
        <f aca="false">((((BJ651/R651)^2)+((BO651/AF651)^2))^(1/2))*AM651</f>
        <v>#DIV/0!</v>
      </c>
      <c r="BV651" s="0" t="e">
        <f aca="false">((((BJ651/R651)^2)+((BP651/AG651)^2))^(1/2))*AN651</f>
        <v>#DIV/0!</v>
      </c>
      <c r="BW651" s="0" t="e">
        <f aca="false">((((BJ651/R651)^2)+((BQ651/AH651)^2))^(1/2))*AO651</f>
        <v>#DIV/0!</v>
      </c>
      <c r="BX651" s="46" t="e">
        <f aca="false">((((BL651/AI651)^2)+((BR651/AJ651)^2))^(1/2))*AP651</f>
        <v>#DIV/0!</v>
      </c>
    </row>
    <row r="652" customFormat="false" ht="28" hidden="false" customHeight="false" outlineLevel="0" collapsed="false">
      <c r="A652" s="24" t="n">
        <v>4.68806422427133</v>
      </c>
      <c r="B652" s="24" t="n">
        <v>-74.1632129019444</v>
      </c>
      <c r="C652" s="47" t="n">
        <v>22</v>
      </c>
      <c r="D652" s="47" t="n">
        <v>34</v>
      </c>
      <c r="E652" s="47" t="n">
        <v>1937</v>
      </c>
      <c r="F652" s="27" t="s">
        <v>1737</v>
      </c>
      <c r="G652" s="28" t="s">
        <v>1738</v>
      </c>
      <c r="H652" s="27" t="s">
        <v>1739</v>
      </c>
      <c r="I652" s="28" t="s">
        <v>64</v>
      </c>
      <c r="J652" s="28" t="s">
        <v>65</v>
      </c>
      <c r="K652" s="28" t="n">
        <v>80</v>
      </c>
      <c r="L652" s="28"/>
      <c r="M652" s="28" t="n">
        <v>1996</v>
      </c>
      <c r="N652" s="29" t="s">
        <v>124</v>
      </c>
      <c r="O652" s="29" t="s">
        <v>125</v>
      </c>
      <c r="P652" s="30" t="n">
        <v>-0.0064746611082949</v>
      </c>
      <c r="Q652" s="31" t="n">
        <v>52.3299390543968</v>
      </c>
      <c r="R652" s="31" t="n">
        <v>50.992063925418</v>
      </c>
      <c r="S652" s="4" t="s">
        <v>69</v>
      </c>
      <c r="T652" s="4"/>
      <c r="U652" s="4"/>
      <c r="V652" s="48" t="n">
        <f aca="false">IF(S652="m3_año",R652,IF(OR(O652="CG1",O652="CG3",O652="HG2"),T652,R652))</f>
        <v>50.992063925418</v>
      </c>
      <c r="W652" s="28" t="n">
        <v>365</v>
      </c>
      <c r="X652" s="32" t="s">
        <v>98</v>
      </c>
      <c r="Y652" s="28" t="n">
        <v>31</v>
      </c>
      <c r="Z652" s="28" t="n">
        <v>2672</v>
      </c>
      <c r="AA652" s="32" t="s">
        <v>1740</v>
      </c>
      <c r="AB652" s="32" t="s">
        <v>447</v>
      </c>
      <c r="AC652" s="33" t="s">
        <v>72</v>
      </c>
      <c r="AD652" s="33" t="n">
        <f aca="false">VLOOKUP($O652,Parámetros!$B$4:$H$25,3,0)</f>
        <v>840000</v>
      </c>
      <c r="AE652" s="33" t="n">
        <f aca="false">VLOOKUP($O652,Parámetros!$B$4:$H$25,4,0)</f>
        <v>2400000</v>
      </c>
      <c r="AF652" s="33" t="n">
        <f aca="false">VLOOKUP($O652,Parámetros!$B$4:$H$25,5,0)</f>
        <v>1800000</v>
      </c>
      <c r="AG652" s="33" t="n">
        <f aca="false">VLOOKUP($O652,Parámetros!$B$4:$H$25,6,0)</f>
        <v>600000</v>
      </c>
      <c r="AH652" s="33" t="n">
        <f aca="false">VLOOKUP($O652,Parámetros!$B$4:$H$25,7,0)</f>
        <v>2676000000</v>
      </c>
      <c r="AI652" s="2" t="n">
        <v>8608.38414634146</v>
      </c>
      <c r="AJ652" s="2" t="n">
        <v>1.0442E-008</v>
      </c>
      <c r="AK652" s="34" t="n">
        <f aca="false">AD652*V652/1000000000</f>
        <v>0.0428333336973511</v>
      </c>
      <c r="AL652" s="34" t="n">
        <f aca="false">AE652*V652/1000000000</f>
        <v>0.122380953421003</v>
      </c>
      <c r="AM652" s="34" t="n">
        <f aca="false">AF652*V652/1000000000</f>
        <v>0.0917857150657524</v>
      </c>
      <c r="AN652" s="34" t="n">
        <f aca="false">AG652*V652/1000000000</f>
        <v>0.0305952383552508</v>
      </c>
      <c r="AO652" s="34" t="n">
        <f aca="false">AH652*V652/1000000000</f>
        <v>136.454763064419</v>
      </c>
      <c r="AP652" s="35" t="n">
        <f aca="false">AJ652*AI652*EXP(P652*4)</f>
        <v>8.75906379614548E-005</v>
      </c>
      <c r="AQ652" s="36" t="n">
        <f aca="false">AK652/W652</f>
        <v>0.000117351599170825</v>
      </c>
      <c r="AR652" s="37" t="n">
        <f aca="false">AL652/W652</f>
        <v>0.000335290283345214</v>
      </c>
      <c r="AS652" s="37" t="n">
        <f aca="false">AM652/W652</f>
        <v>0.000251467712508911</v>
      </c>
      <c r="AT652" s="37" t="n">
        <f aca="false">AN652/W652</f>
        <v>8.38225708363036E-005</v>
      </c>
      <c r="AU652" s="37" t="n">
        <f aca="false">AO652/W652</f>
        <v>0.373848665929914</v>
      </c>
      <c r="AV652" s="49" t="n">
        <f aca="false">AP652/W652</f>
        <v>2.39974350579328E-007</v>
      </c>
      <c r="AW652" s="39" t="n">
        <f aca="false">AK652*1000000</f>
        <v>42833.3336973511</v>
      </c>
      <c r="AX652" s="40" t="n">
        <f aca="false">AL652*1000000</f>
        <v>122380.953421003</v>
      </c>
      <c r="AY652" s="40" t="n">
        <f aca="false">AM652*1000000</f>
        <v>91785.7150657524</v>
      </c>
      <c r="AZ652" s="40" t="n">
        <f aca="false">AN652*1000000</f>
        <v>30595.2383552508</v>
      </c>
      <c r="BA652" s="40" t="n">
        <f aca="false">AO652*1000000</f>
        <v>136454763.064419</v>
      </c>
      <c r="BB652" s="41" t="n">
        <f aca="false">AP652*1000000</f>
        <v>87.5906379614548</v>
      </c>
      <c r="BC652" s="39" t="n">
        <f aca="false">AQ652*1000000</f>
        <v>117.351599170825</v>
      </c>
      <c r="BD652" s="40" t="n">
        <f aca="false">AR652*1000000</f>
        <v>335.290283345214</v>
      </c>
      <c r="BE652" s="40" t="n">
        <f aca="false">AS652*1000000</f>
        <v>251.467712508911</v>
      </c>
      <c r="BF652" s="40" t="n">
        <f aca="false">AT652*1000000</f>
        <v>83.8225708363036</v>
      </c>
      <c r="BG652" s="40" t="n">
        <f aca="false">AU652*1000000</f>
        <v>373848.665929914</v>
      </c>
      <c r="BH652" s="41" t="n">
        <f aca="false">AV652*1000000</f>
        <v>0.239974350579328</v>
      </c>
      <c r="BI652" s="0" t="n">
        <v>0.1</v>
      </c>
      <c r="BJ652" s="0" t="n">
        <f aca="false">R652*BI652</f>
        <v>5.0992063925418</v>
      </c>
      <c r="BK652" s="0" t="n">
        <v>0.1</v>
      </c>
      <c r="BL652" s="0" t="n">
        <f aca="false">AI652*BK652</f>
        <v>860.838414634146</v>
      </c>
      <c r="BM652" s="45" t="n">
        <v>336000</v>
      </c>
      <c r="BN652" s="45" t="n">
        <v>480000</v>
      </c>
      <c r="BO652" s="45" t="n">
        <v>360000</v>
      </c>
      <c r="BP652" s="45" t="n">
        <v>120000</v>
      </c>
      <c r="BQ652" s="45" t="n">
        <v>1070400000</v>
      </c>
      <c r="BR652" s="0" t="n">
        <f aca="false">AJ652*0.1</f>
        <v>1.0442E-009</v>
      </c>
      <c r="BS652" s="0" t="n">
        <f aca="false">((((BJ652/R652)^2)+((BM652/AD652)^2))^(1/2))*AK652</f>
        <v>0.0176606359131507</v>
      </c>
      <c r="BT652" s="0" t="n">
        <f aca="false">((((BJ652/R652)^2)+((BN652/AE652)^2))^(1/2))*AL652</f>
        <v>0.0273652131000599</v>
      </c>
      <c r="BU652" s="0" t="n">
        <f aca="false">((((BJ652/R652)^2)+((BO652/AF652)^2))^(1/2))*AM652</f>
        <v>0.0205239098250449</v>
      </c>
      <c r="BV652" s="0" t="n">
        <f aca="false">((((BJ652/R652)^2)+((BP652/AG652)^2))^(1/2))*AN652</f>
        <v>0.00684130327501497</v>
      </c>
      <c r="BW652" s="0" t="n">
        <f aca="false">((((BJ652/R652)^2)+((BQ652/AH652)^2))^(1/2))*AO652</f>
        <v>56.2617401233229</v>
      </c>
      <c r="BX652" s="46" t="n">
        <f aca="false">((((BL652/AI652)^2)+((BR652/AJ652)^2))^(1/2))*AP652</f>
        <v>1.23871868142001E-005</v>
      </c>
    </row>
    <row r="653" customFormat="false" ht="15" hidden="false" customHeight="true" outlineLevel="0" collapsed="false">
      <c r="A653" s="24" t="n">
        <v>4.68633917162514</v>
      </c>
      <c r="B653" s="24" t="n">
        <v>-74.166407625975</v>
      </c>
      <c r="C653" s="47" t="n">
        <v>22</v>
      </c>
      <c r="D653" s="47" t="n">
        <v>33</v>
      </c>
      <c r="E653" s="47" t="n">
        <v>1923</v>
      </c>
      <c r="F653" s="27" t="s">
        <v>1741</v>
      </c>
      <c r="G653" s="28" t="s">
        <v>1742</v>
      </c>
      <c r="H653" s="27" t="s">
        <v>1743</v>
      </c>
      <c r="I653" s="28" t="s">
        <v>64</v>
      </c>
      <c r="J653" s="28" t="s">
        <v>76</v>
      </c>
      <c r="K653" s="28" t="n">
        <v>439.56</v>
      </c>
      <c r="L653" s="28"/>
      <c r="M653" s="28" t="n">
        <v>1991</v>
      </c>
      <c r="N653" s="29" t="s">
        <v>1744</v>
      </c>
      <c r="O653" s="29" t="s">
        <v>645</v>
      </c>
      <c r="P653" s="30" t="n">
        <v>0.0260627135989486</v>
      </c>
      <c r="Q653" s="31" t="n">
        <v>0.0423969413635159</v>
      </c>
      <c r="R653" s="31" t="n">
        <v>0.0470554680145564</v>
      </c>
      <c r="S653" s="4" t="s">
        <v>69</v>
      </c>
      <c r="T653" s="4"/>
      <c r="U653" s="4"/>
      <c r="V653" s="48" t="n">
        <f aca="false">IF(S653="m3_año",R653,IF(OR(O653="CG1",O653="CG3",O653="HG2"),T653,R653))</f>
        <v>0.0470554680145564</v>
      </c>
      <c r="W653" s="28" t="n">
        <v>365</v>
      </c>
      <c r="X653" s="32"/>
      <c r="Y653" s="28"/>
      <c r="Z653" s="28" t="n">
        <v>8760</v>
      </c>
      <c r="AA653" s="32" t="s">
        <v>1745</v>
      </c>
      <c r="AB653" s="32" t="s">
        <v>1746</v>
      </c>
      <c r="AC653" s="33" t="s">
        <v>246</v>
      </c>
      <c r="AD653" s="33" t="n">
        <f aca="false">VLOOKUP($O653,Parámetros!$B$4:$H$25,3,0)</f>
        <v>476000</v>
      </c>
      <c r="AE653" s="33" t="n">
        <f aca="false">VLOOKUP($O653,Parámetros!$B$4:$H$25,4,0)</f>
        <v>2142000</v>
      </c>
      <c r="AF653" s="33" t="n">
        <f aca="false">VLOOKUP($O653,Parámetros!$B$4:$H$25,5,0)</f>
        <v>1704000</v>
      </c>
      <c r="AG653" s="33" t="n">
        <f aca="false">VLOOKUP($O653,Parámetros!$B$4:$H$25,6,0)</f>
        <v>595000</v>
      </c>
      <c r="AH653" s="33" t="n">
        <f aca="false">VLOOKUP($O653,Parámetros!$B$4:$H$25,7,0)</f>
        <v>2676000000</v>
      </c>
      <c r="AI653" s="51" t="n">
        <v>0.0423969413635159</v>
      </c>
      <c r="AJ653" s="2" t="n">
        <v>0.0912</v>
      </c>
      <c r="AK653" s="34" t="n">
        <f aca="false">AD653*V653/1000000000</f>
        <v>2.23984027749288E-005</v>
      </c>
      <c r="AL653" s="34" t="n">
        <f aca="false">AE653*V653/1000000000</f>
        <v>0.00010079281248718</v>
      </c>
      <c r="AM653" s="34" t="n">
        <f aca="false">AF653*V653/1000000000</f>
        <v>8.01825174968041E-005</v>
      </c>
      <c r="AN653" s="34" t="n">
        <f aca="false">AG653*V653/1000000000</f>
        <v>2.79980034686611E-005</v>
      </c>
      <c r="AO653" s="34" t="n">
        <f aca="false">AH653*V653/1000000000</f>
        <v>0.125920432406953</v>
      </c>
      <c r="AP653" s="35" t="n">
        <f aca="false">AJ653*AI653*EXP(P653*4)</f>
        <v>0.00429145868292754</v>
      </c>
      <c r="AQ653" s="36" t="n">
        <f aca="false">AK653/W653</f>
        <v>6.13654870545996E-008</v>
      </c>
      <c r="AR653" s="37" t="n">
        <f aca="false">AL653/W653</f>
        <v>2.76144691745698E-007</v>
      </c>
      <c r="AS653" s="37" t="n">
        <f aca="false">AM653/W653</f>
        <v>2.1967813012823E-007</v>
      </c>
      <c r="AT653" s="37" t="n">
        <f aca="false">AN653/W653</f>
        <v>7.67068588182495E-008</v>
      </c>
      <c r="AU653" s="37" t="n">
        <f aca="false">AO653/W653</f>
        <v>0.000344987486046446</v>
      </c>
      <c r="AV653" s="49" t="n">
        <f aca="false">AP653/W653</f>
        <v>1.17574210491166E-005</v>
      </c>
      <c r="AW653" s="39" t="n">
        <f aca="false">AK653*1000000</f>
        <v>22.3984027749288</v>
      </c>
      <c r="AX653" s="40" t="n">
        <f aca="false">AL653*1000000</f>
        <v>100.79281248718</v>
      </c>
      <c r="AY653" s="40" t="n">
        <f aca="false">AM653*1000000</f>
        <v>80.1825174968041</v>
      </c>
      <c r="AZ653" s="40" t="n">
        <f aca="false">AN653*1000000</f>
        <v>27.9980034686611</v>
      </c>
      <c r="BA653" s="40" t="n">
        <f aca="false">AO653*1000000</f>
        <v>125920.432406953</v>
      </c>
      <c r="BB653" s="41" t="n">
        <f aca="false">AP653*1000000</f>
        <v>4291.45868292754</v>
      </c>
      <c r="BC653" s="39" t="n">
        <f aca="false">AQ653*1000000</f>
        <v>0.0613654870545996</v>
      </c>
      <c r="BD653" s="40" t="n">
        <f aca="false">AR653*1000000</f>
        <v>0.276144691745698</v>
      </c>
      <c r="BE653" s="40" t="n">
        <f aca="false">AS653*1000000</f>
        <v>0.21967813012823</v>
      </c>
      <c r="BF653" s="40" t="n">
        <f aca="false">AT653*1000000</f>
        <v>0.0767068588182495</v>
      </c>
      <c r="BG653" s="40" t="n">
        <f aca="false">AU653*1000000</f>
        <v>344.987486046446</v>
      </c>
      <c r="BH653" s="41" t="n">
        <f aca="false">AV653*1000000</f>
        <v>11.7574210491166</v>
      </c>
      <c r="BI653" s="0" t="n">
        <v>0.1</v>
      </c>
      <c r="BJ653" s="0" t="n">
        <f aca="false">R653*BI653</f>
        <v>0.00470554680145564</v>
      </c>
      <c r="BK653" s="0" t="n">
        <v>0.1</v>
      </c>
      <c r="BL653" s="0" t="n">
        <f aca="false">AI653*BK653</f>
        <v>0.00423969413635159</v>
      </c>
      <c r="BM653" s="45" t="n">
        <v>190400</v>
      </c>
      <c r="BN653" s="45" t="n">
        <v>428400</v>
      </c>
      <c r="BO653" s="45" t="n">
        <v>340800</v>
      </c>
      <c r="BP653" s="45" t="n">
        <v>119000</v>
      </c>
      <c r="BQ653" s="45" t="n">
        <v>1070400000</v>
      </c>
      <c r="BR653" s="0" t="n">
        <f aca="false">AJ653*0.1</f>
        <v>0.00912</v>
      </c>
      <c r="BS653" s="0" t="n">
        <f aca="false">((((BJ653/R653)^2)+((BM653/AD653)^2))^(1/2))*AK653</f>
        <v>9.23509804861594E-006</v>
      </c>
      <c r="BT653" s="0" t="n">
        <f aca="false">((((BJ653/R653)^2)+((BN653/AE653)^2))^(1/2))*AL653</f>
        <v>2.25379580364724E-005</v>
      </c>
      <c r="BU653" s="0" t="n">
        <f aca="false">((((BJ653/R653)^2)+((BO653/AF653)^2))^(1/2))*AM653</f>
        <v>1.7929355972992E-005</v>
      </c>
      <c r="BV653" s="0" t="n">
        <f aca="false">((((BJ653/R653)^2)+((BP653/AG653)^2))^(1/2))*AN653</f>
        <v>6.2605438990201E-006</v>
      </c>
      <c r="BW653" s="0" t="n">
        <f aca="false">((((BJ653/R653)^2)+((BQ653/AH653)^2))^(1/2))*AO653</f>
        <v>0.0519183243237316</v>
      </c>
      <c r="BX653" s="46" t="n">
        <f aca="false">((((BL653/AI653)^2)+((BR653/AJ653)^2))^(1/2))*AP653</f>
        <v>0.000606903907175991</v>
      </c>
    </row>
    <row r="654" customFormat="false" ht="15" hidden="false" customHeight="true" outlineLevel="0" collapsed="false">
      <c r="A654" s="24" t="n">
        <v>4.68633917162514</v>
      </c>
      <c r="B654" s="24" t="n">
        <v>-74.166407625975</v>
      </c>
      <c r="C654" s="47" t="n">
        <v>22</v>
      </c>
      <c r="D654" s="47" t="n">
        <v>33</v>
      </c>
      <c r="E654" s="47" t="n">
        <v>1923</v>
      </c>
      <c r="F654" s="27" t="s">
        <v>1741</v>
      </c>
      <c r="G654" s="28" t="s">
        <v>1742</v>
      </c>
      <c r="H654" s="27" t="s">
        <v>1743</v>
      </c>
      <c r="I654" s="28" t="s">
        <v>64</v>
      </c>
      <c r="J654" s="28" t="s">
        <v>65</v>
      </c>
      <c r="K654" s="28" t="n">
        <v>85</v>
      </c>
      <c r="L654" s="28"/>
      <c r="M654" s="28" t="n">
        <v>1962</v>
      </c>
      <c r="N654" s="29" t="s">
        <v>1744</v>
      </c>
      <c r="O654" s="29" t="s">
        <v>1747</v>
      </c>
      <c r="P654" s="56" t="n">
        <v>0.00426891489573758</v>
      </c>
      <c r="Q654" s="31" t="n">
        <v>223.219896278911</v>
      </c>
      <c r="R654" s="31" t="n">
        <v>227.064252286767</v>
      </c>
      <c r="S654" s="4" t="s">
        <v>69</v>
      </c>
      <c r="T654" s="4"/>
      <c r="U654" s="4"/>
      <c r="V654" s="48" t="n">
        <f aca="false">IF(S654="m3_año",R654,IF(OR(O654="CG1",O654="CG3",O654="HG2"),T654,R654))</f>
        <v>227.064252286767</v>
      </c>
      <c r="W654" s="28" t="n">
        <v>365</v>
      </c>
      <c r="X654" s="32"/>
      <c r="Y654" s="28"/>
      <c r="Z654" s="28" t="n">
        <v>8760</v>
      </c>
      <c r="AA654" s="32" t="s">
        <v>1745</v>
      </c>
      <c r="AB654" s="32" t="s">
        <v>1746</v>
      </c>
      <c r="AC654" s="33" t="s">
        <v>246</v>
      </c>
      <c r="AD654" s="33" t="n">
        <f aca="false">VLOOKUP($O654,Parámetros!$B$4:$H$25,3,0)</f>
        <v>1200000</v>
      </c>
      <c r="AE654" s="33" t="n">
        <f aca="false">VLOOKUP($O654,Parámetros!$B$4:$H$25,4,0)</f>
        <v>6600000</v>
      </c>
      <c r="AF654" s="33" t="n">
        <f aca="false">VLOOKUP($O654,Parámetros!$B$4:$H$25,5,0)</f>
        <v>2072400</v>
      </c>
      <c r="AG654" s="33" t="n">
        <f aca="false">VLOOKUP($O654,Parámetros!$B$4:$H$25,6,0)</f>
        <v>600000</v>
      </c>
      <c r="AH654" s="33" t="n">
        <f aca="false">VLOOKUP($O654,Parámetros!$B$4:$H$25,7,0)</f>
        <v>3000000000</v>
      </c>
      <c r="AI654" s="51" t="n">
        <v>223.219896278911</v>
      </c>
      <c r="AJ654" s="2" t="n">
        <v>0.0912</v>
      </c>
      <c r="AK654" s="34" t="n">
        <f aca="false">AD654*V654/1000000000</f>
        <v>0.27247710274412</v>
      </c>
      <c r="AL654" s="34" t="n">
        <f aca="false">AE654*V654/1000000000</f>
        <v>1.49862406509266</v>
      </c>
      <c r="AM654" s="34" t="n">
        <f aca="false">AF654*V654/1000000000</f>
        <v>0.470567956439096</v>
      </c>
      <c r="AN654" s="34" t="n">
        <f aca="false">AG654*V654/1000000000</f>
        <v>0.13623855137206</v>
      </c>
      <c r="AO654" s="34" t="n">
        <f aca="false">AH654*V654/1000000000</f>
        <v>681.192756860301</v>
      </c>
      <c r="AP654" s="35" t="n">
        <f aca="false">AJ654*AI654*EXP(P654*4)</f>
        <v>20.7082598085531</v>
      </c>
      <c r="AQ654" s="36" t="n">
        <f aca="false">AK654/W654</f>
        <v>0.000746512610257864</v>
      </c>
      <c r="AR654" s="37" t="n">
        <f aca="false">AL654/W654</f>
        <v>0.00410581935641825</v>
      </c>
      <c r="AS654" s="37" t="n">
        <f aca="false">AM654/W654</f>
        <v>0.00128922727791533</v>
      </c>
      <c r="AT654" s="37" t="n">
        <f aca="false">AN654/W654</f>
        <v>0.000373256305128932</v>
      </c>
      <c r="AU654" s="37" t="n">
        <f aca="false">AO654/W654</f>
        <v>1.86628152564466</v>
      </c>
      <c r="AV654" s="49" t="n">
        <f aca="false">AP654/W654</f>
        <v>0.0567349583795976</v>
      </c>
      <c r="AW654" s="39" t="n">
        <f aca="false">AK654*1000000</f>
        <v>272477.10274412</v>
      </c>
      <c r="AX654" s="40" t="n">
        <f aca="false">AL654*1000000</f>
        <v>1498624.06509266</v>
      </c>
      <c r="AY654" s="40" t="n">
        <f aca="false">AM654*1000000</f>
        <v>470567.956439096</v>
      </c>
      <c r="AZ654" s="40" t="n">
        <f aca="false">AN654*1000000</f>
        <v>136238.55137206</v>
      </c>
      <c r="BA654" s="40" t="n">
        <f aca="false">AO654*1000000</f>
        <v>681192756.860301</v>
      </c>
      <c r="BB654" s="41" t="n">
        <f aca="false">AP654*1000000</f>
        <v>20708259.8085531</v>
      </c>
      <c r="BC654" s="39" t="n">
        <f aca="false">AQ654*1000000</f>
        <v>746.512610257864</v>
      </c>
      <c r="BD654" s="40" t="n">
        <f aca="false">AR654*1000000</f>
        <v>4105.81935641825</v>
      </c>
      <c r="BE654" s="40" t="n">
        <f aca="false">AS654*1000000</f>
        <v>1289.22727791533</v>
      </c>
      <c r="BF654" s="40" t="n">
        <f aca="false">AT654*1000000</f>
        <v>373.256305128932</v>
      </c>
      <c r="BG654" s="40" t="n">
        <f aca="false">AU654*1000000</f>
        <v>1866281.52564466</v>
      </c>
      <c r="BH654" s="41" t="n">
        <f aca="false">AV654*1000000</f>
        <v>56734.9583795976</v>
      </c>
      <c r="BI654" s="0" t="n">
        <v>0.1</v>
      </c>
      <c r="BJ654" s="0" t="n">
        <f aca="false">R654*BI654</f>
        <v>22.7064252286767</v>
      </c>
      <c r="BK654" s="0" t="n">
        <v>0.1</v>
      </c>
      <c r="BL654" s="0" t="n">
        <f aca="false">AI654*BK654</f>
        <v>22.3219896278911</v>
      </c>
      <c r="BM654" s="45" t="n">
        <v>480000</v>
      </c>
      <c r="BN654" s="45" t="n">
        <v>1320000</v>
      </c>
      <c r="BO654" s="45" t="n">
        <v>414480</v>
      </c>
      <c r="BP654" s="45" t="n">
        <v>120000</v>
      </c>
      <c r="BQ654" s="45" t="n">
        <v>600000000</v>
      </c>
      <c r="BR654" s="0" t="n">
        <f aca="false">AJ654*0.1</f>
        <v>0.00912</v>
      </c>
      <c r="BS654" s="0" t="n">
        <f aca="false">((((BJ654/R654)^2)+((BM654/AD654)^2))^(1/2))*AK654</f>
        <v>0.112345187517628</v>
      </c>
      <c r="BT654" s="0" t="n">
        <f aca="false">((((BJ654/R654)^2)+((BN654/AE654)^2))^(1/2))*AL654</f>
        <v>0.335102528226426</v>
      </c>
      <c r="BU654" s="0" t="n">
        <f aca="false">((((BJ654/R654)^2)+((BO654/AF654)^2))^(1/2))*AM654</f>
        <v>0.105222193863098</v>
      </c>
      <c r="BV654" s="0" t="n">
        <f aca="false">((((BJ654/R654)^2)+((BP654/AG654)^2))^(1/2))*AN654</f>
        <v>0.0304638662024024</v>
      </c>
      <c r="BW654" s="0" t="n">
        <f aca="false">((((BJ654/R654)^2)+((BQ654/AH654)^2))^(1/2))*AO654</f>
        <v>152.319331012012</v>
      </c>
      <c r="BX654" s="46" t="n">
        <f aca="false">((((BL654/AI654)^2)+((BR654/AJ654)^2))^(1/2))*AP654</f>
        <v>2.92859018744015</v>
      </c>
    </row>
    <row r="655" customFormat="false" ht="30" hidden="false" customHeight="true" outlineLevel="0" collapsed="false">
      <c r="A655" s="24" t="n">
        <v>4.68890343238342</v>
      </c>
      <c r="B655" s="24" t="n">
        <v>-74.1654011480852</v>
      </c>
      <c r="C655" s="47" t="n">
        <v>22</v>
      </c>
      <c r="D655" s="47" t="n">
        <v>34</v>
      </c>
      <c r="E655" s="47" t="n">
        <v>1937</v>
      </c>
      <c r="F655" s="27" t="s">
        <v>1748</v>
      </c>
      <c r="G655" s="28" t="s">
        <v>1749</v>
      </c>
      <c r="H655" s="27" t="s">
        <v>1750</v>
      </c>
      <c r="I655" s="28" t="s">
        <v>64</v>
      </c>
      <c r="J655" s="28" t="s">
        <v>1288</v>
      </c>
      <c r="K655" s="55"/>
      <c r="L655" s="55"/>
      <c r="M655" s="28" t="n">
        <v>2008</v>
      </c>
      <c r="N655" s="29" t="s">
        <v>67</v>
      </c>
      <c r="O655" s="29" t="s">
        <v>142</v>
      </c>
      <c r="P655" s="30" t="n">
        <v>0.0119278052318739</v>
      </c>
      <c r="Q655" s="58" t="n">
        <v>10000</v>
      </c>
      <c r="R655" s="31" t="n">
        <v>10488.6772053845</v>
      </c>
      <c r="S655" s="29" t="s">
        <v>69</v>
      </c>
      <c r="T655" s="29"/>
      <c r="U655" s="29"/>
      <c r="V655" s="48" t="n">
        <f aca="false">IF(S655="m3_año",R655,IF(OR(O655="CG1",O655="CG3",O655="HG2"),T655,R655))</f>
        <v>10488.6772053845</v>
      </c>
      <c r="W655" s="28" t="n">
        <v>365</v>
      </c>
      <c r="X655" s="32"/>
      <c r="Y655" s="28"/>
      <c r="Z655" s="28" t="n">
        <v>0</v>
      </c>
      <c r="AA655" s="32" t="s">
        <v>1751</v>
      </c>
      <c r="AB655" s="32" t="s">
        <v>1752</v>
      </c>
      <c r="AC655" s="33" t="s">
        <v>72</v>
      </c>
      <c r="AD655" s="33" t="n">
        <f aca="false">VLOOKUP($O655,Parámetros!$B$4:$H$25,3,0)</f>
        <v>30.4</v>
      </c>
      <c r="AE655" s="33" t="n">
        <f aca="false">VLOOKUP($O655,Parámetros!$B$4:$H$25,4,0)</f>
        <v>1504</v>
      </c>
      <c r="AF655" s="33" t="n">
        <f aca="false">VLOOKUP($O655,Parámetros!$B$4:$H$25,5,0)</f>
        <v>9.6</v>
      </c>
      <c r="AG655" s="33" t="n">
        <f aca="false">VLOOKUP($O655,Parámetros!$B$4:$H$25,6,0)</f>
        <v>640</v>
      </c>
      <c r="AH655" s="33" t="n">
        <f aca="false">VLOOKUP($O655,Parámetros!$B$4:$H$25,7,0)</f>
        <v>1920000</v>
      </c>
      <c r="AI655" s="51" t="n">
        <v>10000</v>
      </c>
      <c r="AJ655" s="52" t="n">
        <v>8.8E-008</v>
      </c>
      <c r="AK655" s="34" t="n">
        <f aca="false">AD655*V655/1000000000</f>
        <v>0.000318855787043689</v>
      </c>
      <c r="AL655" s="34" t="n">
        <f aca="false">AE655*V655/1000000000</f>
        <v>0.0157749705168983</v>
      </c>
      <c r="AM655" s="34" t="n">
        <f aca="false">AF655*V655/1000000000</f>
        <v>0.000100691301171691</v>
      </c>
      <c r="AN655" s="34" t="n">
        <f aca="false">AG655*V655/1000000000</f>
        <v>0.00671275341144608</v>
      </c>
      <c r="AO655" s="34" t="n">
        <f aca="false">AH655*V655/1000000000</f>
        <v>20.1382602343382</v>
      </c>
      <c r="AP655" s="35" t="n">
        <f aca="false">AJ655*AI655*EXP(P655*4)</f>
        <v>0.000923003594073832</v>
      </c>
      <c r="AQ655" s="36" t="n">
        <f aca="false">AK655/W655</f>
        <v>8.73577498749832E-007</v>
      </c>
      <c r="AR655" s="37" t="n">
        <f aca="false">AL655/W655</f>
        <v>4.32190973065707E-005</v>
      </c>
      <c r="AS655" s="37" t="n">
        <f aca="false">AM655/W655</f>
        <v>2.75866578552579E-007</v>
      </c>
      <c r="AT655" s="37" t="n">
        <f aca="false">AN655/W655</f>
        <v>1.83911052368386E-005</v>
      </c>
      <c r="AU655" s="37" t="n">
        <f aca="false">AO655/W655</f>
        <v>0.0551733157105157</v>
      </c>
      <c r="AV655" s="49" t="n">
        <f aca="false">AP655/W655</f>
        <v>2.52877697006529E-006</v>
      </c>
      <c r="AW655" s="39" t="n">
        <f aca="false">AK655*1000000</f>
        <v>318.855787043689</v>
      </c>
      <c r="AX655" s="40" t="n">
        <f aca="false">AL655*1000000</f>
        <v>15774.9705168983</v>
      </c>
      <c r="AY655" s="40" t="n">
        <f aca="false">AM655*1000000</f>
        <v>100.691301171691</v>
      </c>
      <c r="AZ655" s="40" t="n">
        <f aca="false">AN655*1000000</f>
        <v>6712.75341144608</v>
      </c>
      <c r="BA655" s="40" t="n">
        <f aca="false">AO655*1000000</f>
        <v>20138260.2343382</v>
      </c>
      <c r="BB655" s="41" t="n">
        <f aca="false">AP655*1000000</f>
        <v>923.003594073832</v>
      </c>
      <c r="BC655" s="39" t="n">
        <f aca="false">AQ655*1000000</f>
        <v>0.873577498749832</v>
      </c>
      <c r="BD655" s="40" t="n">
        <f aca="false">AR655*1000000</f>
        <v>43.2190973065707</v>
      </c>
      <c r="BE655" s="40" t="n">
        <f aca="false">AS655*1000000</f>
        <v>0.275866578552579</v>
      </c>
      <c r="BF655" s="40" t="n">
        <f aca="false">AT655*1000000</f>
        <v>18.3911052368386</v>
      </c>
      <c r="BG655" s="40" t="n">
        <f aca="false">AU655*1000000</f>
        <v>55173.3157105157</v>
      </c>
      <c r="BH655" s="41" t="n">
        <f aca="false">AV655*1000000</f>
        <v>2.52877697006529</v>
      </c>
      <c r="BI655" s="0" t="n">
        <v>0.1</v>
      </c>
      <c r="BJ655" s="0" t="n">
        <f aca="false">R655*BI655</f>
        <v>1048.86772053845</v>
      </c>
      <c r="BK655" s="0" t="n">
        <v>0.1</v>
      </c>
      <c r="BL655" s="0" t="n">
        <f aca="false">AI655*BK655</f>
        <v>1000</v>
      </c>
      <c r="BM655" s="45" t="n">
        <v>12.16</v>
      </c>
      <c r="BN655" s="45" t="n">
        <v>601.6</v>
      </c>
      <c r="BO655" s="45" t="n">
        <v>1.92</v>
      </c>
      <c r="BP655" s="45" t="n">
        <v>256</v>
      </c>
      <c r="BQ655" s="45" t="n">
        <v>384000</v>
      </c>
      <c r="BR655" s="0" t="n">
        <f aca="false">AJ655*0.1</f>
        <v>8.8E-009</v>
      </c>
      <c r="BS655" s="0" t="n">
        <f aca="false">((((BJ655/R655)^2)+((BM655/AD655)^2))^(1/2))*AK655</f>
        <v>0.000131467608932058</v>
      </c>
      <c r="BT655" s="0" t="n">
        <f aca="false">((((BJ655/R655)^2)+((BN655/AE655)^2))^(1/2))*AL655</f>
        <v>0.00650418696821761</v>
      </c>
      <c r="BU655" s="0" t="n">
        <f aca="false">((((BJ655/R655)^2)+((BO655/AF655)^2))^(1/2))*AM655</f>
        <v>2.25152594162806E-005</v>
      </c>
      <c r="BV655" s="0" t="n">
        <f aca="false">((((BJ655/R655)^2)+((BP655/AG655)^2))^(1/2))*AN655</f>
        <v>0.00276773913541175</v>
      </c>
      <c r="BW655" s="0" t="n">
        <f aca="false">((((BJ655/R655)^2)+((BQ655/AH655)^2))^(1/2))*AO655</f>
        <v>4.50305188325611</v>
      </c>
      <c r="BX655" s="46" t="n">
        <f aca="false">((((BL655/AI655)^2)+((BR655/AJ655)^2))^(1/2))*AP655</f>
        <v>0.000130532420085832</v>
      </c>
    </row>
    <row r="656" customFormat="false" ht="30" hidden="false" customHeight="true" outlineLevel="0" collapsed="false">
      <c r="A656" s="24" t="n">
        <v>4.68890343238342</v>
      </c>
      <c r="B656" s="24" t="n">
        <v>-74.1654011480852</v>
      </c>
      <c r="C656" s="47" t="n">
        <v>22</v>
      </c>
      <c r="D656" s="47" t="n">
        <v>34</v>
      </c>
      <c r="E656" s="47" t="n">
        <v>1937</v>
      </c>
      <c r="F656" s="27" t="s">
        <v>1748</v>
      </c>
      <c r="G656" s="28" t="s">
        <v>1749</v>
      </c>
      <c r="H656" s="27" t="s">
        <v>1750</v>
      </c>
      <c r="I656" s="28" t="s">
        <v>64</v>
      </c>
      <c r="J656" s="28" t="s">
        <v>1288</v>
      </c>
      <c r="K656" s="55"/>
      <c r="L656" s="55"/>
      <c r="M656" s="28" t="n">
        <v>2008</v>
      </c>
      <c r="N656" s="29" t="s">
        <v>67</v>
      </c>
      <c r="O656" s="29" t="s">
        <v>142</v>
      </c>
      <c r="P656" s="30" t="n">
        <v>0.0119278052318739</v>
      </c>
      <c r="Q656" s="58" t="n">
        <v>10000</v>
      </c>
      <c r="R656" s="31" t="n">
        <v>10488.6772053845</v>
      </c>
      <c r="S656" s="29" t="s">
        <v>69</v>
      </c>
      <c r="T656" s="29"/>
      <c r="U656" s="29"/>
      <c r="V656" s="48" t="n">
        <f aca="false">IF(S656="m3_año",R656,IF(OR(O656="CG1",O656="CG3",O656="HG2"),T656,R656))</f>
        <v>10488.6772053845</v>
      </c>
      <c r="W656" s="28" t="n">
        <v>365</v>
      </c>
      <c r="X656" s="32"/>
      <c r="Y656" s="28"/>
      <c r="Z656" s="28" t="n">
        <v>0</v>
      </c>
      <c r="AA656" s="32" t="s">
        <v>1751</v>
      </c>
      <c r="AB656" s="32" t="s">
        <v>1752</v>
      </c>
      <c r="AC656" s="33" t="s">
        <v>72</v>
      </c>
      <c r="AD656" s="33" t="n">
        <f aca="false">VLOOKUP($O656,Parámetros!$B$4:$H$25,3,0)</f>
        <v>30.4</v>
      </c>
      <c r="AE656" s="33" t="n">
        <f aca="false">VLOOKUP($O656,Parámetros!$B$4:$H$25,4,0)</f>
        <v>1504</v>
      </c>
      <c r="AF656" s="33" t="n">
        <f aca="false">VLOOKUP($O656,Parámetros!$B$4:$H$25,5,0)</f>
        <v>9.6</v>
      </c>
      <c r="AG656" s="33" t="n">
        <f aca="false">VLOOKUP($O656,Parámetros!$B$4:$H$25,6,0)</f>
        <v>640</v>
      </c>
      <c r="AH656" s="33" t="n">
        <f aca="false">VLOOKUP($O656,Parámetros!$B$4:$H$25,7,0)</f>
        <v>1920000</v>
      </c>
      <c r="AI656" s="51" t="n">
        <v>10000</v>
      </c>
      <c r="AJ656" s="52" t="n">
        <v>8.8E-008</v>
      </c>
      <c r="AK656" s="34" t="n">
        <f aca="false">AD656*V656/1000000000</f>
        <v>0.000318855787043689</v>
      </c>
      <c r="AL656" s="34" t="n">
        <f aca="false">AE656*V656/1000000000</f>
        <v>0.0157749705168983</v>
      </c>
      <c r="AM656" s="34" t="n">
        <f aca="false">AF656*V656/1000000000</f>
        <v>0.000100691301171691</v>
      </c>
      <c r="AN656" s="34" t="n">
        <f aca="false">AG656*V656/1000000000</f>
        <v>0.00671275341144608</v>
      </c>
      <c r="AO656" s="34" t="n">
        <f aca="false">AH656*V656/1000000000</f>
        <v>20.1382602343382</v>
      </c>
      <c r="AP656" s="35" t="n">
        <f aca="false">AJ656*AI656*EXP(P656*4)</f>
        <v>0.000923003594073832</v>
      </c>
      <c r="AQ656" s="36" t="n">
        <f aca="false">AK656/W656</f>
        <v>8.73577498749832E-007</v>
      </c>
      <c r="AR656" s="37" t="n">
        <f aca="false">AL656/W656</f>
        <v>4.32190973065707E-005</v>
      </c>
      <c r="AS656" s="37" t="n">
        <f aca="false">AM656/W656</f>
        <v>2.75866578552579E-007</v>
      </c>
      <c r="AT656" s="37" t="n">
        <f aca="false">AN656/W656</f>
        <v>1.83911052368386E-005</v>
      </c>
      <c r="AU656" s="37" t="n">
        <f aca="false">AO656/W656</f>
        <v>0.0551733157105157</v>
      </c>
      <c r="AV656" s="49" t="n">
        <f aca="false">AP656/W656</f>
        <v>2.52877697006529E-006</v>
      </c>
      <c r="AW656" s="39" t="n">
        <f aca="false">AK656*1000000</f>
        <v>318.855787043689</v>
      </c>
      <c r="AX656" s="40" t="n">
        <f aca="false">AL656*1000000</f>
        <v>15774.9705168983</v>
      </c>
      <c r="AY656" s="40" t="n">
        <f aca="false">AM656*1000000</f>
        <v>100.691301171691</v>
      </c>
      <c r="AZ656" s="40" t="n">
        <f aca="false">AN656*1000000</f>
        <v>6712.75341144608</v>
      </c>
      <c r="BA656" s="40" t="n">
        <f aca="false">AO656*1000000</f>
        <v>20138260.2343382</v>
      </c>
      <c r="BB656" s="41" t="n">
        <f aca="false">AP656*1000000</f>
        <v>923.003594073832</v>
      </c>
      <c r="BC656" s="39" t="n">
        <f aca="false">AQ656*1000000</f>
        <v>0.873577498749832</v>
      </c>
      <c r="BD656" s="40" t="n">
        <f aca="false">AR656*1000000</f>
        <v>43.2190973065707</v>
      </c>
      <c r="BE656" s="40" t="n">
        <f aca="false">AS656*1000000</f>
        <v>0.275866578552579</v>
      </c>
      <c r="BF656" s="40" t="n">
        <f aca="false">AT656*1000000</f>
        <v>18.3911052368386</v>
      </c>
      <c r="BG656" s="40" t="n">
        <f aca="false">AU656*1000000</f>
        <v>55173.3157105157</v>
      </c>
      <c r="BH656" s="41" t="n">
        <f aca="false">AV656*1000000</f>
        <v>2.52877697006529</v>
      </c>
      <c r="BI656" s="0" t="n">
        <v>0.1</v>
      </c>
      <c r="BJ656" s="0" t="n">
        <f aca="false">R656*BI656</f>
        <v>1048.86772053845</v>
      </c>
      <c r="BK656" s="0" t="n">
        <v>0.1</v>
      </c>
      <c r="BL656" s="0" t="n">
        <f aca="false">AI656*BK656</f>
        <v>1000</v>
      </c>
      <c r="BM656" s="45" t="n">
        <v>12.16</v>
      </c>
      <c r="BN656" s="45" t="n">
        <v>601.6</v>
      </c>
      <c r="BO656" s="45" t="n">
        <v>1.92</v>
      </c>
      <c r="BP656" s="45" t="n">
        <v>256</v>
      </c>
      <c r="BQ656" s="45" t="n">
        <v>384000</v>
      </c>
      <c r="BR656" s="0" t="n">
        <f aca="false">AJ656*0.1</f>
        <v>8.8E-009</v>
      </c>
      <c r="BS656" s="0" t="n">
        <f aca="false">((((BJ656/R656)^2)+((BM656/AD656)^2))^(1/2))*AK656</f>
        <v>0.000131467608932058</v>
      </c>
      <c r="BT656" s="0" t="n">
        <f aca="false">((((BJ656/R656)^2)+((BN656/AE656)^2))^(1/2))*AL656</f>
        <v>0.00650418696821761</v>
      </c>
      <c r="BU656" s="0" t="n">
        <f aca="false">((((BJ656/R656)^2)+((BO656/AF656)^2))^(1/2))*AM656</f>
        <v>2.25152594162806E-005</v>
      </c>
      <c r="BV656" s="0" t="n">
        <f aca="false">((((BJ656/R656)^2)+((BP656/AG656)^2))^(1/2))*AN656</f>
        <v>0.00276773913541175</v>
      </c>
      <c r="BW656" s="0" t="n">
        <f aca="false">((((BJ656/R656)^2)+((BQ656/AH656)^2))^(1/2))*AO656</f>
        <v>4.50305188325611</v>
      </c>
      <c r="BX656" s="46" t="n">
        <f aca="false">((((BL656/AI656)^2)+((BR656/AJ656)^2))^(1/2))*AP656</f>
        <v>0.000130532420085832</v>
      </c>
    </row>
    <row r="657" customFormat="false" ht="30" hidden="false" customHeight="true" outlineLevel="0" collapsed="false">
      <c r="A657" s="24" t="n">
        <v>4.68890343238342</v>
      </c>
      <c r="B657" s="24" t="n">
        <v>-74.1654011480852</v>
      </c>
      <c r="C657" s="47" t="n">
        <v>22</v>
      </c>
      <c r="D657" s="47" t="n">
        <v>34</v>
      </c>
      <c r="E657" s="47" t="n">
        <v>1937</v>
      </c>
      <c r="F657" s="27" t="s">
        <v>1748</v>
      </c>
      <c r="G657" s="28" t="s">
        <v>1749</v>
      </c>
      <c r="H657" s="27" t="s">
        <v>1750</v>
      </c>
      <c r="I657" s="28" t="s">
        <v>64</v>
      </c>
      <c r="J657" s="28" t="s">
        <v>76</v>
      </c>
      <c r="K657" s="55"/>
      <c r="L657" s="55"/>
      <c r="M657" s="28" t="n">
        <v>1993</v>
      </c>
      <c r="N657" s="29" t="s">
        <v>67</v>
      </c>
      <c r="O657" s="29" t="s">
        <v>142</v>
      </c>
      <c r="P657" s="30" t="n">
        <v>0.0119278052318739</v>
      </c>
      <c r="Q657" s="31" t="n">
        <v>10000</v>
      </c>
      <c r="R657" s="31" t="n">
        <v>10488.6772053845</v>
      </c>
      <c r="S657" s="29" t="s">
        <v>69</v>
      </c>
      <c r="T657" s="29"/>
      <c r="U657" s="29"/>
      <c r="V657" s="48" t="n">
        <f aca="false">IF(S657="m3_año",R657,IF(OR(O657="CG1",O657="CG3",O657="HG2"),T657,R657))</f>
        <v>10488.6772053845</v>
      </c>
      <c r="W657" s="28" t="n">
        <v>365</v>
      </c>
      <c r="X657" s="32" t="s">
        <v>98</v>
      </c>
      <c r="Y657" s="28"/>
      <c r="Z657" s="28" t="n">
        <v>2920</v>
      </c>
      <c r="AA657" s="32" t="s">
        <v>1753</v>
      </c>
      <c r="AB657" s="32" t="s">
        <v>1754</v>
      </c>
      <c r="AC657" s="33" t="s">
        <v>72</v>
      </c>
      <c r="AD657" s="33" t="n">
        <f aca="false">VLOOKUP($O657,Parámetros!$B$4:$H$25,3,0)</f>
        <v>30.4</v>
      </c>
      <c r="AE657" s="33" t="n">
        <f aca="false">VLOOKUP($O657,Parámetros!$B$4:$H$25,4,0)</f>
        <v>1504</v>
      </c>
      <c r="AF657" s="33" t="n">
        <f aca="false">VLOOKUP($O657,Parámetros!$B$4:$H$25,5,0)</f>
        <v>9.6</v>
      </c>
      <c r="AG657" s="33" t="n">
        <f aca="false">VLOOKUP($O657,Parámetros!$B$4:$H$25,6,0)</f>
        <v>640</v>
      </c>
      <c r="AH657" s="33" t="n">
        <f aca="false">VLOOKUP($O657,Parámetros!$B$4:$H$25,7,0)</f>
        <v>1920000</v>
      </c>
      <c r="AI657" s="2" t="n">
        <v>26143.9814814815</v>
      </c>
      <c r="AJ657" s="2" t="n">
        <v>3E-008</v>
      </c>
      <c r="AK657" s="34" t="n">
        <f aca="false">AD657*V657/1000000000</f>
        <v>0.000318855787043689</v>
      </c>
      <c r="AL657" s="34" t="n">
        <f aca="false">AE657*V657/1000000000</f>
        <v>0.0157749705168983</v>
      </c>
      <c r="AM657" s="34" t="n">
        <f aca="false">AF657*V657/1000000000</f>
        <v>0.000100691301171691</v>
      </c>
      <c r="AN657" s="34" t="n">
        <f aca="false">AG657*V657/1000000000</f>
        <v>0.00671275341144608</v>
      </c>
      <c r="AO657" s="34" t="n">
        <f aca="false">AH657*V657/1000000000</f>
        <v>20.1382602343382</v>
      </c>
      <c r="AP657" s="35" t="n">
        <f aca="false">AJ657*AI657*EXP(P657*4)</f>
        <v>0.000822647347868425</v>
      </c>
      <c r="AQ657" s="36" t="n">
        <f aca="false">AK657/W657</f>
        <v>8.73577498749832E-007</v>
      </c>
      <c r="AR657" s="37" t="n">
        <f aca="false">AL657/W657</f>
        <v>4.32190973065707E-005</v>
      </c>
      <c r="AS657" s="37" t="n">
        <f aca="false">AM657/W657</f>
        <v>2.75866578552579E-007</v>
      </c>
      <c r="AT657" s="37" t="n">
        <f aca="false">AN657/W657</f>
        <v>1.83911052368386E-005</v>
      </c>
      <c r="AU657" s="37" t="n">
        <f aca="false">AO657/W657</f>
        <v>0.0551733157105157</v>
      </c>
      <c r="AV657" s="49" t="n">
        <f aca="false">AP657/W657</f>
        <v>2.25382835032445E-006</v>
      </c>
      <c r="AW657" s="39" t="n">
        <f aca="false">AK657*1000000</f>
        <v>318.855787043689</v>
      </c>
      <c r="AX657" s="40" t="n">
        <f aca="false">AL657*1000000</f>
        <v>15774.9705168983</v>
      </c>
      <c r="AY657" s="40" t="n">
        <f aca="false">AM657*1000000</f>
        <v>100.691301171691</v>
      </c>
      <c r="AZ657" s="40" t="n">
        <f aca="false">AN657*1000000</f>
        <v>6712.75341144608</v>
      </c>
      <c r="BA657" s="40" t="n">
        <f aca="false">AO657*1000000</f>
        <v>20138260.2343382</v>
      </c>
      <c r="BB657" s="41" t="n">
        <f aca="false">AP657*1000000</f>
        <v>822.647347868425</v>
      </c>
      <c r="BC657" s="39" t="n">
        <f aca="false">AQ657*1000000</f>
        <v>0.873577498749832</v>
      </c>
      <c r="BD657" s="40" t="n">
        <f aca="false">AR657*1000000</f>
        <v>43.2190973065707</v>
      </c>
      <c r="BE657" s="40" t="n">
        <f aca="false">AS657*1000000</f>
        <v>0.275866578552579</v>
      </c>
      <c r="BF657" s="40" t="n">
        <f aca="false">AT657*1000000</f>
        <v>18.3911052368386</v>
      </c>
      <c r="BG657" s="40" t="n">
        <f aca="false">AU657*1000000</f>
        <v>55173.3157105157</v>
      </c>
      <c r="BH657" s="41" t="n">
        <f aca="false">AV657*1000000</f>
        <v>2.25382835032445</v>
      </c>
      <c r="BI657" s="0" t="n">
        <v>0.1</v>
      </c>
      <c r="BJ657" s="0" t="n">
        <f aca="false">R657*BI657</f>
        <v>1048.86772053845</v>
      </c>
      <c r="BK657" s="0" t="n">
        <v>0.1</v>
      </c>
      <c r="BL657" s="0" t="n">
        <f aca="false">AI657*BK657</f>
        <v>2614.39814814815</v>
      </c>
      <c r="BM657" s="45" t="n">
        <v>12.16</v>
      </c>
      <c r="BN657" s="45" t="n">
        <v>601.6</v>
      </c>
      <c r="BO657" s="45" t="n">
        <v>1.92</v>
      </c>
      <c r="BP657" s="45" t="n">
        <v>256</v>
      </c>
      <c r="BQ657" s="45" t="n">
        <v>384000</v>
      </c>
      <c r="BR657" s="0" t="n">
        <f aca="false">AJ657*0.1</f>
        <v>3E-009</v>
      </c>
      <c r="BS657" s="0" t="n">
        <f aca="false">((((BJ657/R657)^2)+((BM657/AD657)^2))^(1/2))*AK657</f>
        <v>0.000131467608932058</v>
      </c>
      <c r="BT657" s="0" t="n">
        <f aca="false">((((BJ657/R657)^2)+((BN657/AE657)^2))^(1/2))*AL657</f>
        <v>0.00650418696821761</v>
      </c>
      <c r="BU657" s="0" t="n">
        <f aca="false">((((BJ657/R657)^2)+((BO657/AF657)^2))^(1/2))*AM657</f>
        <v>2.25152594162806E-005</v>
      </c>
      <c r="BV657" s="0" t="n">
        <f aca="false">((((BJ657/R657)^2)+((BP657/AG657)^2))^(1/2))*AN657</f>
        <v>0.00276773913541175</v>
      </c>
      <c r="BW657" s="0" t="n">
        <f aca="false">((((BJ657/R657)^2)+((BQ657/AH657)^2))^(1/2))*AO657</f>
        <v>4.50305188325611</v>
      </c>
      <c r="BX657" s="46" t="n">
        <f aca="false">((((BL657/AI657)^2)+((BR657/AJ657)^2))^(1/2))*AP657</f>
        <v>0.000116339903640578</v>
      </c>
    </row>
    <row r="658" customFormat="false" ht="75" hidden="false" customHeight="true" outlineLevel="0" collapsed="false">
      <c r="A658" s="24" t="n">
        <v>4.68639918692623</v>
      </c>
      <c r="B658" s="24" t="n">
        <v>-74.1681933403293</v>
      </c>
      <c r="C658" s="47" t="n">
        <v>21</v>
      </c>
      <c r="D658" s="47" t="n">
        <v>33</v>
      </c>
      <c r="E658" s="47" t="n">
        <v>1922</v>
      </c>
      <c r="F658" s="27" t="s">
        <v>1755</v>
      </c>
      <c r="G658" s="28" t="s">
        <v>1756</v>
      </c>
      <c r="H658" s="27" t="s">
        <v>1757</v>
      </c>
      <c r="I658" s="28" t="s">
        <v>64</v>
      </c>
      <c r="J658" s="28" t="s">
        <v>76</v>
      </c>
      <c r="K658" s="55"/>
      <c r="L658" s="55"/>
      <c r="M658" s="55"/>
      <c r="N658" s="29" t="s">
        <v>77</v>
      </c>
      <c r="O658" s="29" t="s">
        <v>77</v>
      </c>
      <c r="P658" s="56" t="n">
        <v>0.00426891489573758</v>
      </c>
      <c r="Q658" s="31" t="n">
        <v>22.7126471590264</v>
      </c>
      <c r="R658" s="31" t="n">
        <v>23.1038107739894</v>
      </c>
      <c r="S658" s="29" t="s">
        <v>69</v>
      </c>
      <c r="T658" s="29"/>
      <c r="U658" s="29"/>
      <c r="V658" s="48" t="n">
        <f aca="false">IF(S658="m3_año",R658,IF(OR(O658="CG1",O658="CG3",O658="HG2"),T658,R658))</f>
        <v>23.1038107739894</v>
      </c>
      <c r="W658" s="28" t="n">
        <v>365</v>
      </c>
      <c r="X658" s="32"/>
      <c r="Y658" s="28"/>
      <c r="Z658" s="28" t="n">
        <v>8760</v>
      </c>
      <c r="AA658" s="32" t="s">
        <v>1758</v>
      </c>
      <c r="AB658" s="32" t="s">
        <v>1759</v>
      </c>
      <c r="AC658" s="33" t="s">
        <v>72</v>
      </c>
      <c r="AD658" s="33" t="n">
        <f aca="false">VLOOKUP($O658,Parámetros!$B$4:$H$25,3,0)</f>
        <v>24000</v>
      </c>
      <c r="AE658" s="33" t="n">
        <f aca="false">VLOOKUP($O658,Parámetros!$B$4:$H$25,4,0)</f>
        <v>2261000</v>
      </c>
      <c r="AF658" s="33" t="n">
        <f aca="false">VLOOKUP($O658,Parámetros!$B$4:$H$25,5,0)</f>
        <v>1200</v>
      </c>
      <c r="AG658" s="33" t="n">
        <f aca="false">VLOOKUP($O658,Parámetros!$B$4:$H$25,6,0)</f>
        <v>381000</v>
      </c>
      <c r="AH658" s="33" t="n">
        <f aca="false">VLOOKUP($O658,Parámetros!$B$4:$H$25,7,0)</f>
        <v>1500000000</v>
      </c>
      <c r="AI658" s="2" t="n">
        <v>32831.976744186</v>
      </c>
      <c r="AJ658" s="2" t="n">
        <v>1.0442E-008</v>
      </c>
      <c r="AK658" s="34" t="n">
        <f aca="false">AD658*V658/1000000000</f>
        <v>0.000554491458575746</v>
      </c>
      <c r="AL658" s="34" t="n">
        <f aca="false">AE658*V658/1000000000</f>
        <v>0.05223771615999</v>
      </c>
      <c r="AM658" s="34" t="n">
        <f aca="false">AF658*V658/1000000000</f>
        <v>2.77245729287873E-005</v>
      </c>
      <c r="AN658" s="34" t="n">
        <f aca="false">AG658*V658/1000000000</f>
        <v>0.00880255190488996</v>
      </c>
      <c r="AO658" s="34" t="n">
        <f aca="false">AH658*V658/1000000000</f>
        <v>34.6557161609841</v>
      </c>
      <c r="AP658" s="35" t="n">
        <f aca="false">AJ658*AI658*EXP(P658*4)</f>
        <v>0.000348735841963713</v>
      </c>
      <c r="AQ658" s="36" t="n">
        <f aca="false">AK658/W658</f>
        <v>1.51915468102944E-006</v>
      </c>
      <c r="AR658" s="37" t="n">
        <f aca="false">AL658/W658</f>
        <v>0.000143117030575315</v>
      </c>
      <c r="AS658" s="37" t="n">
        <f aca="false">AM658/W658</f>
        <v>7.5957734051472E-008</v>
      </c>
      <c r="AT658" s="37" t="n">
        <f aca="false">AN658/W658</f>
        <v>2.41165805613424E-005</v>
      </c>
      <c r="AU658" s="37" t="n">
        <f aca="false">AO658/W658</f>
        <v>0.09494716756434</v>
      </c>
      <c r="AV658" s="49" t="n">
        <f aca="false">AP658/W658</f>
        <v>9.55440662914284E-007</v>
      </c>
      <c r="AW658" s="39" t="n">
        <f aca="false">AK658*1000000</f>
        <v>554.491458575746</v>
      </c>
      <c r="AX658" s="40" t="n">
        <f aca="false">AL658*1000000</f>
        <v>52237.71615999</v>
      </c>
      <c r="AY658" s="40" t="n">
        <f aca="false">AM658*1000000</f>
        <v>27.7245729287873</v>
      </c>
      <c r="AZ658" s="40" t="n">
        <f aca="false">AN658*1000000</f>
        <v>8802.55190488996</v>
      </c>
      <c r="BA658" s="40" t="n">
        <f aca="false">AO658*1000000</f>
        <v>34655716.1609841</v>
      </c>
      <c r="BB658" s="41" t="n">
        <f aca="false">AP658*1000000</f>
        <v>348.735841963713</v>
      </c>
      <c r="BC658" s="39" t="n">
        <f aca="false">AQ658*1000000</f>
        <v>1.51915468102944</v>
      </c>
      <c r="BD658" s="40" t="n">
        <f aca="false">AR658*1000000</f>
        <v>143.117030575315</v>
      </c>
      <c r="BE658" s="40" t="n">
        <f aca="false">AS658*1000000</f>
        <v>0.075957734051472</v>
      </c>
      <c r="BF658" s="40" t="n">
        <f aca="false">AT658*1000000</f>
        <v>24.1165805613424</v>
      </c>
      <c r="BG658" s="40" t="n">
        <f aca="false">AU658*1000000</f>
        <v>94947.16756434</v>
      </c>
      <c r="BH658" s="41" t="n">
        <f aca="false">AV658*1000000</f>
        <v>0.955440662914283</v>
      </c>
      <c r="BI658" s="0" t="n">
        <v>0.1</v>
      </c>
      <c r="BJ658" s="0" t="n">
        <f aca="false">R658*BI658</f>
        <v>2.31038107739894</v>
      </c>
      <c r="BK658" s="0" t="n">
        <v>0.1</v>
      </c>
      <c r="BL658" s="0" t="n">
        <f aca="false">AI658*BK658</f>
        <v>3283.1976744186</v>
      </c>
      <c r="BM658" s="45" t="n">
        <v>0</v>
      </c>
      <c r="BN658" s="45" t="n">
        <v>0</v>
      </c>
      <c r="BO658" s="45" t="n">
        <v>0</v>
      </c>
      <c r="BP658" s="45" t="n">
        <v>0</v>
      </c>
      <c r="BQ658" s="45" t="n">
        <v>0</v>
      </c>
      <c r="BR658" s="0" t="n">
        <f aca="false">AJ658*0.1</f>
        <v>1.0442E-009</v>
      </c>
      <c r="BS658" s="0" t="n">
        <f aca="false">((((BJ658/R658)^2)+((BM658/AD658)^2))^(1/2))*AK658</f>
        <v>5.54491458575746E-005</v>
      </c>
      <c r="BT658" s="0" t="n">
        <f aca="false">((((BJ658/R658)^2)+((BN658/AE658)^2))^(1/2))*AL658</f>
        <v>0.005223771615999</v>
      </c>
      <c r="BU658" s="0" t="n">
        <f aca="false">((((BJ658/R658)^2)+((BO658/AF658)^2))^(1/2))*AM658</f>
        <v>2.77245729287873E-006</v>
      </c>
      <c r="BV658" s="0" t="n">
        <f aca="false">((((BJ658/R658)^2)+((BP658/AG658)^2))^(1/2))*AN658</f>
        <v>0.000880255190488996</v>
      </c>
      <c r="BW658" s="0" t="n">
        <f aca="false">((((BJ658/R658)^2)+((BQ658/AH658)^2))^(1/2))*AO658</f>
        <v>3.46557161609841</v>
      </c>
      <c r="BX658" s="46" t="n">
        <f aca="false">((((BL658/AI658)^2)+((BR658/AJ658)^2))^(1/2))*AP658</f>
        <v>4.93186957390684E-005</v>
      </c>
    </row>
    <row r="659" customFormat="false" ht="14" hidden="false" customHeight="false" outlineLevel="0" collapsed="false">
      <c r="A659" s="24" t="n">
        <v>4.68606883375942</v>
      </c>
      <c r="B659" s="24" t="n">
        <v>-74.1684603377712</v>
      </c>
      <c r="C659" s="47" t="n">
        <v>21</v>
      </c>
      <c r="D659" s="47" t="n">
        <v>33</v>
      </c>
      <c r="E659" s="47" t="n">
        <v>1922</v>
      </c>
      <c r="F659" s="27" t="s">
        <v>1760</v>
      </c>
      <c r="G659" s="28" t="s">
        <v>1761</v>
      </c>
      <c r="H659" s="27" t="s">
        <v>1762</v>
      </c>
      <c r="I659" s="28" t="s">
        <v>64</v>
      </c>
      <c r="J659" s="28" t="s">
        <v>65</v>
      </c>
      <c r="K659" s="28" t="n">
        <v>10</v>
      </c>
      <c r="L659" s="28"/>
      <c r="M659" s="28" t="n">
        <v>1996</v>
      </c>
      <c r="N659" s="29" t="s">
        <v>124</v>
      </c>
      <c r="O659" s="29" t="s">
        <v>125</v>
      </c>
      <c r="P659" s="56" t="n">
        <v>0.00426891489573758</v>
      </c>
      <c r="Q659" s="31" t="n">
        <v>0.408827648862475</v>
      </c>
      <c r="R659" s="31" t="n">
        <v>0.415868593931808</v>
      </c>
      <c r="S659" s="4" t="s">
        <v>69</v>
      </c>
      <c r="T659" s="4"/>
      <c r="U659" s="4"/>
      <c r="V659" s="48" t="n">
        <f aca="false">IF(S659="m3_año",R659,IF(OR(O659="CG1",O659="CG3",O659="HG2"),T659,R659))</f>
        <v>0.415868593931808</v>
      </c>
      <c r="W659" s="28" t="n">
        <v>365</v>
      </c>
      <c r="X659" s="32" t="s">
        <v>98</v>
      </c>
      <c r="Y659" s="28"/>
      <c r="Z659" s="28" t="n">
        <v>2920</v>
      </c>
      <c r="AA659" s="32" t="s">
        <v>1763</v>
      </c>
      <c r="AB659" s="32" t="s">
        <v>1764</v>
      </c>
      <c r="AC659" s="33" t="s">
        <v>72</v>
      </c>
      <c r="AD659" s="33" t="n">
        <f aca="false">VLOOKUP($O659,Parámetros!$B$4:$H$25,3,0)</f>
        <v>840000</v>
      </c>
      <c r="AE659" s="33" t="n">
        <f aca="false">VLOOKUP($O659,Parámetros!$B$4:$H$25,4,0)</f>
        <v>2400000</v>
      </c>
      <c r="AF659" s="33" t="n">
        <f aca="false">VLOOKUP($O659,Parámetros!$B$4:$H$25,5,0)</f>
        <v>1800000</v>
      </c>
      <c r="AG659" s="33" t="n">
        <f aca="false">VLOOKUP($O659,Parámetros!$B$4:$H$25,6,0)</f>
        <v>600000</v>
      </c>
      <c r="AH659" s="33" t="n">
        <f aca="false">VLOOKUP($O659,Parámetros!$B$4:$H$25,7,0)</f>
        <v>2676000000</v>
      </c>
      <c r="AI659" s="51" t="n">
        <v>0.408827648862475</v>
      </c>
      <c r="AJ659" s="2" t="n">
        <v>0.0912</v>
      </c>
      <c r="AK659" s="34" t="n">
        <f aca="false">AD659*V659/1000000000</f>
        <v>0.000349329618902719</v>
      </c>
      <c r="AL659" s="34" t="n">
        <f aca="false">AE659*V659/1000000000</f>
        <v>0.000998084625436339</v>
      </c>
      <c r="AM659" s="34" t="n">
        <f aca="false">AF659*V659/1000000000</f>
        <v>0.000748563469077254</v>
      </c>
      <c r="AN659" s="34" t="n">
        <f aca="false">AG659*V659/1000000000</f>
        <v>0.000249521156359085</v>
      </c>
      <c r="AO659" s="34" t="n">
        <f aca="false">AH659*V659/1000000000</f>
        <v>1.11286435736152</v>
      </c>
      <c r="AP659" s="35" t="n">
        <f aca="false">AJ659*AI659*EXP(P659*4)</f>
        <v>0.0379272157665809</v>
      </c>
      <c r="AQ659" s="36" t="n">
        <f aca="false">AK659/W659</f>
        <v>9.57067449048545E-007</v>
      </c>
      <c r="AR659" s="37" t="n">
        <f aca="false">AL659/W659</f>
        <v>2.73447842585298E-006</v>
      </c>
      <c r="AS659" s="37" t="n">
        <f aca="false">AM659/W659</f>
        <v>2.05085881938974E-006</v>
      </c>
      <c r="AT659" s="37" t="n">
        <f aca="false">AN659/W659</f>
        <v>6.83619606463246E-007</v>
      </c>
      <c r="AU659" s="37" t="n">
        <f aca="false">AO659/W659</f>
        <v>0.00304894344482608</v>
      </c>
      <c r="AV659" s="49" t="n">
        <f aca="false">AP659/W659</f>
        <v>0.000103910180182413</v>
      </c>
      <c r="AW659" s="39" t="n">
        <f aca="false">AK659*1000000</f>
        <v>349.329618902719</v>
      </c>
      <c r="AX659" s="40" t="n">
        <f aca="false">AL659*1000000</f>
        <v>998.084625436339</v>
      </c>
      <c r="AY659" s="40" t="n">
        <f aca="false">AM659*1000000</f>
        <v>748.563469077255</v>
      </c>
      <c r="AZ659" s="40" t="n">
        <f aca="false">AN659*1000000</f>
        <v>249.521156359085</v>
      </c>
      <c r="BA659" s="40" t="n">
        <f aca="false">AO659*1000000</f>
        <v>1112864.35736152</v>
      </c>
      <c r="BB659" s="41" t="n">
        <f aca="false">AP659*1000000</f>
        <v>37927.2157665809</v>
      </c>
      <c r="BC659" s="39" t="n">
        <f aca="false">AQ659*1000000</f>
        <v>0.957067449048544</v>
      </c>
      <c r="BD659" s="40" t="n">
        <f aca="false">AR659*1000000</f>
        <v>2.73447842585298</v>
      </c>
      <c r="BE659" s="40" t="n">
        <f aca="false">AS659*1000000</f>
        <v>2.05085881938974</v>
      </c>
      <c r="BF659" s="40" t="n">
        <f aca="false">AT659*1000000</f>
        <v>0.683619606463246</v>
      </c>
      <c r="BG659" s="40" t="n">
        <f aca="false">AU659*1000000</f>
        <v>3048.94344482608</v>
      </c>
      <c r="BH659" s="41" t="n">
        <f aca="false">AV659*1000000</f>
        <v>103.910180182413</v>
      </c>
      <c r="BI659" s="0" t="n">
        <v>0.1</v>
      </c>
      <c r="BJ659" s="0" t="n">
        <f aca="false">R659*BI659</f>
        <v>0.0415868593931808</v>
      </c>
      <c r="BK659" s="0" t="n">
        <v>0.1</v>
      </c>
      <c r="BL659" s="0" t="n">
        <f aca="false">AI659*BK659</f>
        <v>0.0408827648862475</v>
      </c>
      <c r="BM659" s="45" t="n">
        <v>336000</v>
      </c>
      <c r="BN659" s="45" t="n">
        <v>480000</v>
      </c>
      <c r="BO659" s="45" t="n">
        <v>360000</v>
      </c>
      <c r="BP659" s="45" t="n">
        <v>120000</v>
      </c>
      <c r="BQ659" s="45" t="n">
        <v>1070400000</v>
      </c>
      <c r="BR659" s="0" t="n">
        <f aca="false">AJ659*0.1</f>
        <v>0.00912</v>
      </c>
      <c r="BS659" s="0" t="n">
        <f aca="false">((((BJ659/R659)^2)+((BM659/AD659)^2))^(1/2))*AK659</f>
        <v>0.000144032291689267</v>
      </c>
      <c r="BT659" s="0" t="n">
        <f aca="false">((((BJ659/R659)^2)+((BN659/AE659)^2))^(1/2))*AL659</f>
        <v>0.000223178506977307</v>
      </c>
      <c r="BU659" s="0" t="n">
        <f aca="false">((((BJ659/R659)^2)+((BO659/AF659)^2))^(1/2))*AM659</f>
        <v>0.00016738388023298</v>
      </c>
      <c r="BV659" s="0" t="n">
        <f aca="false">((((BJ659/R659)^2)+((BP659/AG659)^2))^(1/2))*AN659</f>
        <v>5.57946267443268E-005</v>
      </c>
      <c r="BW659" s="0" t="n">
        <f aca="false">((((BJ659/R659)^2)+((BQ659/AH659)^2))^(1/2))*AO659</f>
        <v>0.458845729238666</v>
      </c>
      <c r="BX659" s="46" t="n">
        <f aca="false">((((BL659/AI659)^2)+((BR659/AJ659)^2))^(1/2))*AP659</f>
        <v>0.00536371829201494</v>
      </c>
    </row>
    <row r="660" customFormat="false" ht="60" hidden="false" customHeight="true" outlineLevel="0" collapsed="false">
      <c r="A660" s="24" t="n">
        <v>4.6862270286486</v>
      </c>
      <c r="B660" s="24" t="n">
        <v>-74.168299987463</v>
      </c>
      <c r="C660" s="47" t="n">
        <v>21</v>
      </c>
      <c r="D660" s="47" t="n">
        <v>33</v>
      </c>
      <c r="E660" s="47" t="n">
        <v>1922</v>
      </c>
      <c r="F660" s="27" t="s">
        <v>1765</v>
      </c>
      <c r="G660" s="28" t="s">
        <v>1766</v>
      </c>
      <c r="H660" s="27" t="s">
        <v>1767</v>
      </c>
      <c r="I660" s="28" t="s">
        <v>64</v>
      </c>
      <c r="J660" s="28" t="s">
        <v>76</v>
      </c>
      <c r="K660" s="28" t="n">
        <v>8.94</v>
      </c>
      <c r="L660" s="28"/>
      <c r="M660" s="55"/>
      <c r="N660" s="29" t="s">
        <v>77</v>
      </c>
      <c r="O660" s="29" t="s">
        <v>77</v>
      </c>
      <c r="P660" s="53" t="n">
        <v>0.00108600994019335</v>
      </c>
      <c r="Q660" s="31" t="n">
        <v>14.7632206533671</v>
      </c>
      <c r="R660" s="31" t="n">
        <v>14.8274921688211</v>
      </c>
      <c r="S660" s="29" t="s">
        <v>69</v>
      </c>
      <c r="T660" s="29"/>
      <c r="U660" s="29"/>
      <c r="V660" s="48" t="n">
        <f aca="false">IF(S660="m3_año",R660,IF(OR(O660="CG1",O660="CG3",O660="HG2"),T660,R660))</f>
        <v>14.8274921688211</v>
      </c>
      <c r="W660" s="28" t="n">
        <v>365</v>
      </c>
      <c r="X660" s="32"/>
      <c r="Y660" s="28"/>
      <c r="Z660" s="28" t="n">
        <v>0</v>
      </c>
      <c r="AA660" s="32" t="s">
        <v>1768</v>
      </c>
      <c r="AB660" s="32" t="s">
        <v>1769</v>
      </c>
      <c r="AC660" s="33" t="s">
        <v>72</v>
      </c>
      <c r="AD660" s="33" t="n">
        <f aca="false">VLOOKUP($O660,Parámetros!$B$4:$H$25,3,0)</f>
        <v>24000</v>
      </c>
      <c r="AE660" s="33" t="n">
        <f aca="false">VLOOKUP($O660,Parámetros!$B$4:$H$25,4,0)</f>
        <v>2261000</v>
      </c>
      <c r="AF660" s="33" t="n">
        <f aca="false">VLOOKUP($O660,Parámetros!$B$4:$H$25,5,0)</f>
        <v>1200</v>
      </c>
      <c r="AG660" s="33" t="n">
        <f aca="false">VLOOKUP($O660,Parámetros!$B$4:$H$25,6,0)</f>
        <v>381000</v>
      </c>
      <c r="AH660" s="33" t="n">
        <f aca="false">VLOOKUP($O660,Parámetros!$B$4:$H$25,7,0)</f>
        <v>1500000000</v>
      </c>
      <c r="AI660" s="2" t="n">
        <v>8608.38414634146</v>
      </c>
      <c r="AJ660" s="2" t="n">
        <v>1.0442E-008</v>
      </c>
      <c r="AK660" s="34" t="n">
        <f aca="false">AD660*V660/1000000000</f>
        <v>0.000355859812051706</v>
      </c>
      <c r="AL660" s="34" t="n">
        <f aca="false">AE660*V660/1000000000</f>
        <v>0.0335249597937045</v>
      </c>
      <c r="AM660" s="34" t="n">
        <f aca="false">AF660*V660/1000000000</f>
        <v>1.77929906025853E-005</v>
      </c>
      <c r="AN660" s="34" t="n">
        <f aca="false">AG660*V660/1000000000</f>
        <v>0.00564927451632084</v>
      </c>
      <c r="AO660" s="34" t="n">
        <f aca="false">AH660*V660/1000000000</f>
        <v>22.2412382532316</v>
      </c>
      <c r="AP660" s="35" t="n">
        <f aca="false">AJ660*AI660*EXP(P660*4)</f>
        <v>9.02800769086213E-005</v>
      </c>
      <c r="AQ660" s="36" t="n">
        <f aca="false">AK660/W660</f>
        <v>9.74958389182757E-007</v>
      </c>
      <c r="AR660" s="37" t="n">
        <f aca="false">AL660/W660</f>
        <v>9.18492049142589E-005</v>
      </c>
      <c r="AS660" s="37" t="n">
        <f aca="false">AM660/W660</f>
        <v>4.87479194591379E-008</v>
      </c>
      <c r="AT660" s="37" t="n">
        <f aca="false">AN660/W660</f>
        <v>1.54774644282763E-005</v>
      </c>
      <c r="AU660" s="37" t="n">
        <f aca="false">AO660/W660</f>
        <v>0.0609348993239223</v>
      </c>
      <c r="AV660" s="49" t="n">
        <f aca="false">AP660/W660</f>
        <v>2.47342676461976E-007</v>
      </c>
      <c r="AW660" s="39" t="n">
        <f aca="false">AK660*1000000</f>
        <v>355.859812051706</v>
      </c>
      <c r="AX660" s="40" t="n">
        <f aca="false">AL660*1000000</f>
        <v>33524.9597937045</v>
      </c>
      <c r="AY660" s="40" t="n">
        <f aca="false">AM660*1000000</f>
        <v>17.7929906025853</v>
      </c>
      <c r="AZ660" s="40" t="n">
        <f aca="false">AN660*1000000</f>
        <v>5649.27451632084</v>
      </c>
      <c r="BA660" s="40" t="n">
        <f aca="false">AO660*1000000</f>
        <v>22241238.2532316</v>
      </c>
      <c r="BB660" s="41" t="n">
        <f aca="false">AP660*1000000</f>
        <v>90.2800769086213</v>
      </c>
      <c r="BC660" s="39" t="n">
        <f aca="false">AQ660*1000000</f>
        <v>0.974958389182757</v>
      </c>
      <c r="BD660" s="40" t="n">
        <f aca="false">AR660*1000000</f>
        <v>91.8492049142589</v>
      </c>
      <c r="BE660" s="40" t="n">
        <f aca="false">AS660*1000000</f>
        <v>0.0487479194591379</v>
      </c>
      <c r="BF660" s="40" t="n">
        <f aca="false">AT660*1000000</f>
        <v>15.4774644282763</v>
      </c>
      <c r="BG660" s="40" t="n">
        <f aca="false">AU660*1000000</f>
        <v>60934.8993239223</v>
      </c>
      <c r="BH660" s="41" t="n">
        <f aca="false">AV660*1000000</f>
        <v>0.247342676461976</v>
      </c>
      <c r="BI660" s="0" t="n">
        <v>0.1</v>
      </c>
      <c r="BJ660" s="0" t="n">
        <f aca="false">R660*BI660</f>
        <v>1.48274921688211</v>
      </c>
      <c r="BK660" s="0" t="n">
        <v>0.1</v>
      </c>
      <c r="BL660" s="0" t="n">
        <f aca="false">AI660*BK660</f>
        <v>860.838414634146</v>
      </c>
      <c r="BM660" s="45" t="n">
        <v>0</v>
      </c>
      <c r="BN660" s="45" t="n">
        <v>0</v>
      </c>
      <c r="BO660" s="45" t="n">
        <v>0</v>
      </c>
      <c r="BP660" s="45" t="n">
        <v>0</v>
      </c>
      <c r="BQ660" s="45" t="n">
        <v>0</v>
      </c>
      <c r="BR660" s="0" t="n">
        <f aca="false">AJ660*0.1</f>
        <v>1.0442E-009</v>
      </c>
      <c r="BS660" s="0" t="n">
        <f aca="false">((((BJ660/R660)^2)+((BM660/AD660)^2))^(1/2))*AK660</f>
        <v>3.55859812051706E-005</v>
      </c>
      <c r="BT660" s="0" t="n">
        <f aca="false">((((BJ660/R660)^2)+((BN660/AE660)^2))^(1/2))*AL660</f>
        <v>0.00335249597937045</v>
      </c>
      <c r="BU660" s="0" t="n">
        <f aca="false">((((BJ660/R660)^2)+((BO660/AF660)^2))^(1/2))*AM660</f>
        <v>1.77929906025853E-006</v>
      </c>
      <c r="BV660" s="0" t="n">
        <f aca="false">((((BJ660/R660)^2)+((BP660/AG660)^2))^(1/2))*AN660</f>
        <v>0.000564927451632084</v>
      </c>
      <c r="BW660" s="0" t="n">
        <f aca="false">((((BJ660/R660)^2)+((BQ660/AH660)^2))^(1/2))*AO660</f>
        <v>2.22412382532316</v>
      </c>
      <c r="BX660" s="46" t="n">
        <f aca="false">((((BL660/AI660)^2)+((BR660/AJ660)^2))^(1/2))*AP660</f>
        <v>1.27675309176258E-005</v>
      </c>
    </row>
    <row r="661" customFormat="false" ht="45" hidden="false" customHeight="true" outlineLevel="0" collapsed="false">
      <c r="A661" s="24" t="n">
        <v>4.68890343238342</v>
      </c>
      <c r="B661" s="24" t="n">
        <v>-74.1654011480852</v>
      </c>
      <c r="C661" s="47" t="n">
        <v>22</v>
      </c>
      <c r="D661" s="47" t="n">
        <v>34</v>
      </c>
      <c r="E661" s="47" t="n">
        <v>1937</v>
      </c>
      <c r="F661" s="27" t="s">
        <v>1770</v>
      </c>
      <c r="G661" s="28" t="s">
        <v>1771</v>
      </c>
      <c r="H661" s="27" t="s">
        <v>1750</v>
      </c>
      <c r="I661" s="28" t="s">
        <v>64</v>
      </c>
      <c r="J661" s="28" t="s">
        <v>76</v>
      </c>
      <c r="K661" s="28" t="n">
        <v>4</v>
      </c>
      <c r="L661" s="28"/>
      <c r="M661" s="28" t="n">
        <v>2006</v>
      </c>
      <c r="N661" s="29" t="s">
        <v>67</v>
      </c>
      <c r="O661" s="29" t="s">
        <v>145</v>
      </c>
      <c r="P661" s="50" t="n">
        <v>0.0119278052318739</v>
      </c>
      <c r="Q661" s="31" t="n">
        <v>129024</v>
      </c>
      <c r="R661" s="31" t="n">
        <v>135329.108774752</v>
      </c>
      <c r="S661" s="29" t="s">
        <v>69</v>
      </c>
      <c r="T661" s="29"/>
      <c r="U661" s="29"/>
      <c r="V661" s="48" t="n">
        <f aca="false">IF(S661="m3_año",R661,IF(OR(O661="CG1",O661="CG3",O661="HG2"),T661,R661))</f>
        <v>135329.108774752</v>
      </c>
      <c r="W661" s="28" t="n">
        <v>365</v>
      </c>
      <c r="X661" s="32" t="s">
        <v>98</v>
      </c>
      <c r="Y661" s="28"/>
      <c r="Z661" s="28" t="n">
        <v>2920</v>
      </c>
      <c r="AA661" s="32" t="s">
        <v>1772</v>
      </c>
      <c r="AB661" s="32" t="s">
        <v>1773</v>
      </c>
      <c r="AC661" s="33" t="s">
        <v>72</v>
      </c>
      <c r="AD661" s="33" t="n">
        <f aca="false">VLOOKUP($O661,Parámetros!$B$4:$H$25,3,0)</f>
        <v>196.356974196937</v>
      </c>
      <c r="AE661" s="33" t="n">
        <f aca="false">VLOOKUP($O661,Parámetros!$B$4:$H$25,4,0)</f>
        <v>1220.72799074218</v>
      </c>
      <c r="AF661" s="33" t="n">
        <f aca="false">VLOOKUP($O661,Parámetros!$B$4:$H$25,5,0)</f>
        <v>69.6558973259153</v>
      </c>
      <c r="AG661" s="33" t="n">
        <f aca="false">VLOOKUP($O661,Parámetros!$B$4:$H$25,6,0)</f>
        <v>640</v>
      </c>
      <c r="AH661" s="33" t="n">
        <f aca="false">VLOOKUP($O661,Parámetros!$B$4:$H$25,7,0)</f>
        <v>1920000</v>
      </c>
      <c r="AI661" s="51" t="n">
        <v>129024</v>
      </c>
      <c r="AJ661" s="52" t="n">
        <v>8.8E-008</v>
      </c>
      <c r="AK661" s="34" t="n">
        <f aca="false">AD661*V661/1000000000</f>
        <v>0.0265728143197785</v>
      </c>
      <c r="AL661" s="34" t="n">
        <f aca="false">AE661*V661/1000000000</f>
        <v>0.165200031043533</v>
      </c>
      <c r="AM661" s="34" t="n">
        <f aca="false">AF661*V661/1000000000</f>
        <v>0.00942647050602175</v>
      </c>
      <c r="AN661" s="34" t="n">
        <f aca="false">AG661*V661/1000000000</f>
        <v>0.0866106296158413</v>
      </c>
      <c r="AO661" s="34" t="n">
        <f aca="false">AH661*V661/1000000000</f>
        <v>259.831888847524</v>
      </c>
      <c r="AP661" s="35" t="n">
        <f aca="false">AJ661*AI661*EXP(P661*4)</f>
        <v>0.0119089615721782</v>
      </c>
      <c r="AQ661" s="36" t="n">
        <f aca="false">AK661/W661</f>
        <v>7.28022310130917E-005</v>
      </c>
      <c r="AR661" s="37" t="n">
        <f aca="false">AL661/W661</f>
        <v>0.000452602824776803</v>
      </c>
      <c r="AS661" s="37" t="n">
        <f aca="false">AM661/W661</f>
        <v>2.58259465918404E-005</v>
      </c>
      <c r="AT661" s="37" t="n">
        <f aca="false">AN661/W661</f>
        <v>0.000237289396207784</v>
      </c>
      <c r="AU661" s="37" t="n">
        <f aca="false">AO661/W661</f>
        <v>0.711868188623353</v>
      </c>
      <c r="AV661" s="49" t="n">
        <f aca="false">AP661/W661</f>
        <v>3.26272919785704E-005</v>
      </c>
      <c r="AW661" s="39" t="n">
        <f aca="false">AK661*1000000</f>
        <v>26572.8143197785</v>
      </c>
      <c r="AX661" s="40" t="n">
        <f aca="false">AL661*1000000</f>
        <v>165200.031043533</v>
      </c>
      <c r="AY661" s="40" t="n">
        <f aca="false">AM661*1000000</f>
        <v>9426.47050602175</v>
      </c>
      <c r="AZ661" s="40" t="n">
        <f aca="false">AN661*1000000</f>
        <v>86610.6296158413</v>
      </c>
      <c r="BA661" s="40" t="n">
        <f aca="false">AO661*1000000</f>
        <v>259831888.847524</v>
      </c>
      <c r="BB661" s="41" t="n">
        <f aca="false">AP661*1000000</f>
        <v>11908.9615721782</v>
      </c>
      <c r="BC661" s="39" t="n">
        <f aca="false">AQ661*1000000</f>
        <v>72.8022310130917</v>
      </c>
      <c r="BD661" s="40" t="n">
        <f aca="false">AR661*1000000</f>
        <v>452.602824776803</v>
      </c>
      <c r="BE661" s="40" t="n">
        <f aca="false">AS661*1000000</f>
        <v>25.8259465918404</v>
      </c>
      <c r="BF661" s="40" t="n">
        <f aca="false">AT661*1000000</f>
        <v>237.289396207784</v>
      </c>
      <c r="BG661" s="40" t="n">
        <f aca="false">AU661*1000000</f>
        <v>711868.188623353</v>
      </c>
      <c r="BH661" s="41" t="n">
        <f aca="false">AV661*1000000</f>
        <v>32.6272919785704</v>
      </c>
      <c r="BI661" s="0" t="n">
        <v>0.1</v>
      </c>
      <c r="BJ661" s="0" t="n">
        <f aca="false">R661*BI661</f>
        <v>13532.9108774752</v>
      </c>
      <c r="BK661" s="0" t="n">
        <v>0.1</v>
      </c>
      <c r="BL661" s="0" t="n">
        <f aca="false">AI661*BK661</f>
        <v>12902.4</v>
      </c>
      <c r="BM661" s="45" t="n">
        <v>187.562005220738</v>
      </c>
      <c r="BN661" s="45" t="n">
        <v>1012.03746873145</v>
      </c>
      <c r="BO661" s="45" t="n">
        <v>69.5558973259153</v>
      </c>
      <c r="BP661" s="45" t="n">
        <v>256</v>
      </c>
      <c r="BQ661" s="45" t="n">
        <v>384000</v>
      </c>
      <c r="BR661" s="0" t="n">
        <f aca="false">AJ661*0.1</f>
        <v>8.8E-009</v>
      </c>
      <c r="BS661" s="0" t="n">
        <f aca="false">((((BJ661/R661)^2)+((BM661/AD661)^2))^(1/2))*AK661</f>
        <v>0.0255213141694334</v>
      </c>
      <c r="BT661" s="0" t="n">
        <f aca="false">((((BJ661/R661)^2)+((BN661/AE661)^2))^(1/2))*AL661</f>
        <v>0.137950859065311</v>
      </c>
      <c r="BU661" s="0" t="n">
        <f aca="false">((((BJ661/R661)^2)+((BO661/AF661)^2))^(1/2))*AM661</f>
        <v>0.0094600199593917</v>
      </c>
      <c r="BV661" s="0" t="n">
        <f aca="false">((((BJ661/R661)^2)+((BP661/AG661)^2))^(1/2))*AN661</f>
        <v>0.0357104774207363</v>
      </c>
      <c r="BW661" s="0" t="n">
        <f aca="false">((((BJ661/R661)^2)+((BQ661/AH661)^2))^(1/2))*AO661</f>
        <v>58.1001766185233</v>
      </c>
      <c r="BX661" s="46" t="n">
        <f aca="false">((((BL661/AI661)^2)+((BR661/AJ661)^2))^(1/2))*AP661</f>
        <v>0.00168418149691544</v>
      </c>
    </row>
    <row r="662" customFormat="false" ht="45" hidden="false" customHeight="true" outlineLevel="0" collapsed="false">
      <c r="A662" s="24" t="n">
        <v>4.68890343238342</v>
      </c>
      <c r="B662" s="24" t="n">
        <v>-74.1654011480852</v>
      </c>
      <c r="C662" s="47" t="n">
        <v>22</v>
      </c>
      <c r="D662" s="47" t="n">
        <v>34</v>
      </c>
      <c r="E662" s="47" t="n">
        <v>1937</v>
      </c>
      <c r="F662" s="27" t="s">
        <v>1770</v>
      </c>
      <c r="G662" s="28" t="s">
        <v>1771</v>
      </c>
      <c r="H662" s="27" t="s">
        <v>1750</v>
      </c>
      <c r="I662" s="28" t="s">
        <v>64</v>
      </c>
      <c r="J662" s="28" t="s">
        <v>76</v>
      </c>
      <c r="K662" s="28" t="n">
        <v>4</v>
      </c>
      <c r="L662" s="28"/>
      <c r="M662" s="28" t="n">
        <v>2006</v>
      </c>
      <c r="N662" s="29" t="s">
        <v>67</v>
      </c>
      <c r="O662" s="29" t="s">
        <v>145</v>
      </c>
      <c r="P662" s="50" t="n">
        <v>0.0119278052318739</v>
      </c>
      <c r="Q662" s="31" t="n">
        <v>129024</v>
      </c>
      <c r="R662" s="31" t="n">
        <v>135329.108774752</v>
      </c>
      <c r="S662" s="29" t="s">
        <v>69</v>
      </c>
      <c r="T662" s="29"/>
      <c r="U662" s="29"/>
      <c r="V662" s="48" t="n">
        <f aca="false">IF(S662="m3_año",R662,IF(OR(O662="CG1",O662="CG3",O662="HG2"),T662,R662))</f>
        <v>135329.108774752</v>
      </c>
      <c r="W662" s="28" t="n">
        <v>365</v>
      </c>
      <c r="X662" s="32" t="s">
        <v>98</v>
      </c>
      <c r="Y662" s="28"/>
      <c r="Z662" s="28" t="n">
        <v>2920</v>
      </c>
      <c r="AA662" s="32" t="s">
        <v>1772</v>
      </c>
      <c r="AB662" s="32" t="s">
        <v>1773</v>
      </c>
      <c r="AC662" s="33" t="s">
        <v>72</v>
      </c>
      <c r="AD662" s="33" t="n">
        <f aca="false">VLOOKUP($O662,Parámetros!$B$4:$H$25,3,0)</f>
        <v>196.356974196937</v>
      </c>
      <c r="AE662" s="33" t="n">
        <f aca="false">VLOOKUP($O662,Parámetros!$B$4:$H$25,4,0)</f>
        <v>1220.72799074218</v>
      </c>
      <c r="AF662" s="33" t="n">
        <f aca="false">VLOOKUP($O662,Parámetros!$B$4:$H$25,5,0)</f>
        <v>69.6558973259153</v>
      </c>
      <c r="AG662" s="33" t="n">
        <f aca="false">VLOOKUP($O662,Parámetros!$B$4:$H$25,6,0)</f>
        <v>640</v>
      </c>
      <c r="AH662" s="33" t="n">
        <f aca="false">VLOOKUP($O662,Parámetros!$B$4:$H$25,7,0)</f>
        <v>1920000</v>
      </c>
      <c r="AI662" s="51" t="n">
        <v>129024</v>
      </c>
      <c r="AJ662" s="52" t="n">
        <v>8.8E-008</v>
      </c>
      <c r="AK662" s="34" t="n">
        <f aca="false">AD662*V662/1000000000</f>
        <v>0.0265728143197785</v>
      </c>
      <c r="AL662" s="34" t="n">
        <f aca="false">AE662*V662/1000000000</f>
        <v>0.165200031043533</v>
      </c>
      <c r="AM662" s="34" t="n">
        <f aca="false">AF662*V662/1000000000</f>
        <v>0.00942647050602175</v>
      </c>
      <c r="AN662" s="34" t="n">
        <f aca="false">AG662*V662/1000000000</f>
        <v>0.0866106296158413</v>
      </c>
      <c r="AO662" s="34" t="n">
        <f aca="false">AH662*V662/1000000000</f>
        <v>259.831888847524</v>
      </c>
      <c r="AP662" s="35" t="n">
        <f aca="false">AJ662*AI662*EXP(P662*4)</f>
        <v>0.0119089615721782</v>
      </c>
      <c r="AQ662" s="36" t="n">
        <f aca="false">AK662/W662</f>
        <v>7.28022310130917E-005</v>
      </c>
      <c r="AR662" s="37" t="n">
        <f aca="false">AL662/W662</f>
        <v>0.000452602824776803</v>
      </c>
      <c r="AS662" s="37" t="n">
        <f aca="false">AM662/W662</f>
        <v>2.58259465918404E-005</v>
      </c>
      <c r="AT662" s="37" t="n">
        <f aca="false">AN662/W662</f>
        <v>0.000237289396207784</v>
      </c>
      <c r="AU662" s="37" t="n">
        <f aca="false">AO662/W662</f>
        <v>0.711868188623353</v>
      </c>
      <c r="AV662" s="49" t="n">
        <f aca="false">AP662/W662</f>
        <v>3.26272919785704E-005</v>
      </c>
      <c r="AW662" s="39" t="n">
        <f aca="false">AK662*1000000</f>
        <v>26572.8143197785</v>
      </c>
      <c r="AX662" s="40" t="n">
        <f aca="false">AL662*1000000</f>
        <v>165200.031043533</v>
      </c>
      <c r="AY662" s="40" t="n">
        <f aca="false">AM662*1000000</f>
        <v>9426.47050602175</v>
      </c>
      <c r="AZ662" s="40" t="n">
        <f aca="false">AN662*1000000</f>
        <v>86610.6296158413</v>
      </c>
      <c r="BA662" s="40" t="n">
        <f aca="false">AO662*1000000</f>
        <v>259831888.847524</v>
      </c>
      <c r="BB662" s="41" t="n">
        <f aca="false">AP662*1000000</f>
        <v>11908.9615721782</v>
      </c>
      <c r="BC662" s="39" t="n">
        <f aca="false">AQ662*1000000</f>
        <v>72.8022310130917</v>
      </c>
      <c r="BD662" s="40" t="n">
        <f aca="false">AR662*1000000</f>
        <v>452.602824776803</v>
      </c>
      <c r="BE662" s="40" t="n">
        <f aca="false">AS662*1000000</f>
        <v>25.8259465918404</v>
      </c>
      <c r="BF662" s="40" t="n">
        <f aca="false">AT662*1000000</f>
        <v>237.289396207784</v>
      </c>
      <c r="BG662" s="40" t="n">
        <f aca="false">AU662*1000000</f>
        <v>711868.188623353</v>
      </c>
      <c r="BH662" s="41" t="n">
        <f aca="false">AV662*1000000</f>
        <v>32.6272919785704</v>
      </c>
      <c r="BI662" s="0" t="n">
        <v>0.1</v>
      </c>
      <c r="BJ662" s="0" t="n">
        <f aca="false">R662*BI662</f>
        <v>13532.9108774752</v>
      </c>
      <c r="BK662" s="0" t="n">
        <v>0.1</v>
      </c>
      <c r="BL662" s="0" t="n">
        <f aca="false">AI662*BK662</f>
        <v>12902.4</v>
      </c>
      <c r="BM662" s="45" t="n">
        <v>187.562005220738</v>
      </c>
      <c r="BN662" s="45" t="n">
        <v>1012.03746873145</v>
      </c>
      <c r="BO662" s="45" t="n">
        <v>69.5558973259153</v>
      </c>
      <c r="BP662" s="45" t="n">
        <v>256</v>
      </c>
      <c r="BQ662" s="45" t="n">
        <v>384000</v>
      </c>
      <c r="BR662" s="0" t="n">
        <f aca="false">AJ662*0.1</f>
        <v>8.8E-009</v>
      </c>
      <c r="BS662" s="0" t="n">
        <f aca="false">((((BJ662/R662)^2)+((BM662/AD662)^2))^(1/2))*AK662</f>
        <v>0.0255213141694334</v>
      </c>
      <c r="BT662" s="0" t="n">
        <f aca="false">((((BJ662/R662)^2)+((BN662/AE662)^2))^(1/2))*AL662</f>
        <v>0.137950859065311</v>
      </c>
      <c r="BU662" s="0" t="n">
        <f aca="false">((((BJ662/R662)^2)+((BO662/AF662)^2))^(1/2))*AM662</f>
        <v>0.0094600199593917</v>
      </c>
      <c r="BV662" s="0" t="n">
        <f aca="false">((((BJ662/R662)^2)+((BP662/AG662)^2))^(1/2))*AN662</f>
        <v>0.0357104774207363</v>
      </c>
      <c r="BW662" s="0" t="n">
        <f aca="false">((((BJ662/R662)^2)+((BQ662/AH662)^2))^(1/2))*AO662</f>
        <v>58.1001766185233</v>
      </c>
      <c r="BX662" s="46" t="n">
        <f aca="false">((((BL662/AI662)^2)+((BR662/AJ662)^2))^(1/2))*AP662</f>
        <v>0.00168418149691544</v>
      </c>
    </row>
    <row r="663" customFormat="false" ht="30" hidden="false" customHeight="true" outlineLevel="0" collapsed="false">
      <c r="A663" s="24" t="n">
        <v>4.69325</v>
      </c>
      <c r="B663" s="24" t="n">
        <v>-74.1672222222222</v>
      </c>
      <c r="C663" s="47" t="n">
        <v>22</v>
      </c>
      <c r="D663" s="47" t="n">
        <v>34</v>
      </c>
      <c r="E663" s="47" t="n">
        <v>1937</v>
      </c>
      <c r="F663" s="27" t="s">
        <v>1774</v>
      </c>
      <c r="G663" s="28" t="s">
        <v>1775</v>
      </c>
      <c r="H663" s="27" t="s">
        <v>1776</v>
      </c>
      <c r="I663" s="28" t="s">
        <v>64</v>
      </c>
      <c r="J663" s="28" t="s">
        <v>65</v>
      </c>
      <c r="K663" s="28" t="n">
        <v>50</v>
      </c>
      <c r="L663" s="28"/>
      <c r="M663" s="28" t="n">
        <v>1985</v>
      </c>
      <c r="N663" s="29" t="s">
        <v>67</v>
      </c>
      <c r="O663" s="29" t="s">
        <v>68</v>
      </c>
      <c r="P663" s="53" t="n">
        <v>0.01</v>
      </c>
      <c r="Q663" s="31" t="n">
        <v>171600</v>
      </c>
      <c r="R663" s="31" t="n">
        <v>178603.128851414</v>
      </c>
      <c r="S663" s="29" t="s">
        <v>69</v>
      </c>
      <c r="T663" s="29"/>
      <c r="U663" s="29"/>
      <c r="V663" s="48" t="n">
        <f aca="false">IF(S663="m3_año",R663,IF(OR(O663="CG1",O663="CG3",O663="HG2"),T663,R663))</f>
        <v>178603.128851414</v>
      </c>
      <c r="W663" s="28" t="n">
        <v>365</v>
      </c>
      <c r="X663" s="32"/>
      <c r="Y663" s="28"/>
      <c r="Z663" s="28" t="n">
        <v>8760</v>
      </c>
      <c r="AA663" s="32" t="s">
        <v>447</v>
      </c>
      <c r="AB663" s="32" t="s">
        <v>447</v>
      </c>
      <c r="AC663" s="33" t="s">
        <v>72</v>
      </c>
      <c r="AD663" s="33" t="n">
        <f aca="false">VLOOKUP($O663,Parámetros!$B$4:$H$25,3,0)</f>
        <v>46.3856216091623</v>
      </c>
      <c r="AE663" s="33" t="n">
        <f aca="false">VLOOKUP($O663,Parámetros!$B$4:$H$25,4,0)</f>
        <v>1074.85364414012</v>
      </c>
      <c r="AF663" s="33" t="n">
        <f aca="false">VLOOKUP($O663,Parámetros!$B$4:$H$25,5,0)</f>
        <v>5.41099102083891</v>
      </c>
      <c r="AG663" s="33" t="n">
        <f aca="false">VLOOKUP($O663,Parámetros!$B$4:$H$25,6,0)</f>
        <v>1344</v>
      </c>
      <c r="AH663" s="33" t="n">
        <f aca="false">VLOOKUP($O663,Parámetros!$B$4:$H$25,7,0)</f>
        <v>1920000</v>
      </c>
      <c r="AI663" s="51" t="n">
        <v>171600</v>
      </c>
      <c r="AJ663" s="52" t="n">
        <v>8.8E-008</v>
      </c>
      <c r="AK663" s="34" t="n">
        <f aca="false">AD663*V663/1000000000</f>
        <v>0.00828461715311415</v>
      </c>
      <c r="AL663" s="34" t="n">
        <f aca="false">AE663*V663/1000000000</f>
        <v>0.19197222390077</v>
      </c>
      <c r="AM663" s="34" t="n">
        <f aca="false">AF663*V663/1000000000</f>
        <v>0.000966419926508736</v>
      </c>
      <c r="AN663" s="34" t="n">
        <f aca="false">AG663*V663/1000000000</f>
        <v>0.2400426051763</v>
      </c>
      <c r="AO663" s="34" t="n">
        <f aca="false">AH663*V663/1000000000</f>
        <v>342.918007394715</v>
      </c>
      <c r="AP663" s="35" t="n">
        <f aca="false">AJ663*AI663*EXP(P663*4)</f>
        <v>0.0157170753389244</v>
      </c>
      <c r="AQ663" s="36" t="n">
        <f aca="false">AK663/W663</f>
        <v>2.26975812414086E-005</v>
      </c>
      <c r="AR663" s="37" t="n">
        <f aca="false">AL663/W663</f>
        <v>0.000525951298358273</v>
      </c>
      <c r="AS663" s="37" t="n">
        <f aca="false">AM663/W663</f>
        <v>2.64772582605133E-006</v>
      </c>
      <c r="AT663" s="37" t="n">
        <f aca="false">AN663/W663</f>
        <v>0.000657650973085755</v>
      </c>
      <c r="AU663" s="37" t="n">
        <f aca="false">AO663/W663</f>
        <v>0.939501390122506</v>
      </c>
      <c r="AV663" s="49" t="n">
        <f aca="false">AP663/W663</f>
        <v>4.30604803806148E-005</v>
      </c>
      <c r="AW663" s="39" t="n">
        <f aca="false">AK663*1000000</f>
        <v>8284.61715311415</v>
      </c>
      <c r="AX663" s="40" t="n">
        <f aca="false">AL663*1000000</f>
        <v>191972.22390077</v>
      </c>
      <c r="AY663" s="40" t="n">
        <f aca="false">AM663*1000000</f>
        <v>966.419926508736</v>
      </c>
      <c r="AZ663" s="40" t="n">
        <f aca="false">AN663*1000000</f>
        <v>240042.6051763</v>
      </c>
      <c r="BA663" s="40" t="n">
        <f aca="false">AO663*1000000</f>
        <v>342918007.394715</v>
      </c>
      <c r="BB663" s="41" t="n">
        <f aca="false">AP663*1000000</f>
        <v>15717.0753389244</v>
      </c>
      <c r="BC663" s="39" t="n">
        <f aca="false">AQ663*1000000</f>
        <v>22.6975812414086</v>
      </c>
      <c r="BD663" s="40" t="n">
        <f aca="false">AR663*1000000</f>
        <v>525.951298358273</v>
      </c>
      <c r="BE663" s="40" t="n">
        <f aca="false">AS663*1000000</f>
        <v>2.64772582605133</v>
      </c>
      <c r="BF663" s="40" t="n">
        <f aca="false">AT663*1000000</f>
        <v>657.650973085755</v>
      </c>
      <c r="BG663" s="40" t="n">
        <f aca="false">AU663*1000000</f>
        <v>939501.390122507</v>
      </c>
      <c r="BH663" s="41" t="n">
        <f aca="false">AV663*1000000</f>
        <v>43.0604803806148</v>
      </c>
      <c r="BI663" s="0" t="n">
        <v>0.1</v>
      </c>
      <c r="BJ663" s="0" t="n">
        <f aca="false">R663*BI663</f>
        <v>17860.3128851414</v>
      </c>
      <c r="BK663" s="0" t="n">
        <v>0.1</v>
      </c>
      <c r="BL663" s="0" t="n">
        <f aca="false">AI663*BK663</f>
        <v>17160</v>
      </c>
      <c r="BM663" s="45" t="n">
        <v>17.6498016718255</v>
      </c>
      <c r="BN663" s="45" t="n">
        <v>910.91550745518</v>
      </c>
      <c r="BO663" s="45" t="n">
        <v>5.31099102083891</v>
      </c>
      <c r="BP663" s="45" t="n">
        <v>537.6</v>
      </c>
      <c r="BQ663" s="45" t="n">
        <v>384000</v>
      </c>
      <c r="BR663" s="0" t="n">
        <f aca="false">AJ663*0.1</f>
        <v>8.8E-009</v>
      </c>
      <c r="BS663" s="0" t="n">
        <f aca="false">((((BJ663/R663)^2)+((BM663/AD663)^2))^(1/2))*AK663</f>
        <v>0.00325935667007327</v>
      </c>
      <c r="BT663" s="0" t="n">
        <f aca="false">((((BJ663/R663)^2)+((BN663/AE663)^2))^(1/2))*AL663</f>
        <v>0.163821052581064</v>
      </c>
      <c r="BU663" s="0" t="n">
        <f aca="false">((((BJ663/R663)^2)+((BO663/AF663)^2))^(1/2))*AM663</f>
        <v>0.000953469986596995</v>
      </c>
      <c r="BV663" s="0" t="n">
        <f aca="false">((((BJ663/R663)^2)+((BP663/AG663)^2))^(1/2))*AN663</f>
        <v>0.0989721015790323</v>
      </c>
      <c r="BW663" s="0" t="n">
        <f aca="false">((((BJ663/R663)^2)+((BQ663/AH663)^2))^(1/2))*AO663</f>
        <v>76.6787975243358</v>
      </c>
      <c r="BX663" s="46" t="n">
        <f aca="false">((((BL663/AI663)^2)+((BR663/AJ663)^2))^(1/2))*AP663</f>
        <v>0.00222273011051466</v>
      </c>
    </row>
    <row r="664" customFormat="false" ht="45" hidden="false" customHeight="true" outlineLevel="0" collapsed="false">
      <c r="A664" s="24" t="n">
        <v>4.69403266057451</v>
      </c>
      <c r="B664" s="24" t="n">
        <v>-74.1694874171964</v>
      </c>
      <c r="C664" s="47" t="n">
        <v>21</v>
      </c>
      <c r="D664" s="47" t="n">
        <v>34</v>
      </c>
      <c r="E664" s="47" t="n">
        <v>1936</v>
      </c>
      <c r="F664" s="27" t="s">
        <v>1777</v>
      </c>
      <c r="G664" s="28" t="s">
        <v>1778</v>
      </c>
      <c r="H664" s="27" t="s">
        <v>1779</v>
      </c>
      <c r="I664" s="28" t="s">
        <v>64</v>
      </c>
      <c r="J664" s="28" t="s">
        <v>76</v>
      </c>
      <c r="K664" s="55"/>
      <c r="L664" s="55"/>
      <c r="M664" s="28" t="n">
        <v>1999</v>
      </c>
      <c r="N664" s="29" t="s">
        <v>84</v>
      </c>
      <c r="O664" s="29" t="s">
        <v>85</v>
      </c>
      <c r="P664" s="30" t="n">
        <v>-0.015549305289661</v>
      </c>
      <c r="Q664" s="31" t="n">
        <v>55000</v>
      </c>
      <c r="R664" s="31" t="n">
        <v>51683.3647152292</v>
      </c>
      <c r="S664" s="29" t="s">
        <v>86</v>
      </c>
      <c r="T664" s="29" t="n">
        <f aca="false">((R664*Parámetros!$D$30)/1000)/Parámetros!$D$29</f>
        <v>42354.7006584733</v>
      </c>
      <c r="U664" s="29" t="s">
        <v>69</v>
      </c>
      <c r="V664" s="48" t="n">
        <f aca="false">IF(S664="m3_año",R664,IF(OR(O664="CG1",O664="CG3",O664="HG2"),T664,R664))</f>
        <v>51683.3647152292</v>
      </c>
      <c r="W664" s="28" t="n">
        <v>365</v>
      </c>
      <c r="X664" s="32"/>
      <c r="Y664" s="28"/>
      <c r="Z664" s="28" t="n">
        <v>8760</v>
      </c>
      <c r="AA664" s="32" t="s">
        <v>1780</v>
      </c>
      <c r="AB664" s="32" t="s">
        <v>1781</v>
      </c>
      <c r="AC664" s="33" t="s">
        <v>246</v>
      </c>
      <c r="AD664" s="33" t="n">
        <f aca="false">VLOOKUP($O664,Parámetros!$B$4:$H$25,3,0)</f>
        <v>12.7152226842523</v>
      </c>
      <c r="AE664" s="33" t="n">
        <f aca="false">VLOOKUP($O664,Parámetros!$B$4:$H$25,4,0)</f>
        <v>4.56382485732941</v>
      </c>
      <c r="AF664" s="33" t="n">
        <f aca="false">VLOOKUP($O664,Parámetros!$B$4:$H$25,5,0)</f>
        <v>12.0799261022882</v>
      </c>
      <c r="AG664" s="33" t="n">
        <f aca="false">VLOOKUP($O664,Parámetros!$B$4:$H$25,6,0)</f>
        <v>6.25</v>
      </c>
      <c r="AH664" s="33" t="n">
        <f aca="false">VLOOKUP($O664,Parámetros!$B$4:$H$25,7,0)</f>
        <v>2343</v>
      </c>
      <c r="AI664" s="2" t="n">
        <v>26143.9814814815</v>
      </c>
      <c r="AJ664" s="2" t="n">
        <v>3E-008</v>
      </c>
      <c r="AK664" s="34" t="n">
        <f aca="false">AD664*V664/1000000000</f>
        <v>0.000657165491425567</v>
      </c>
      <c r="AL664" s="34" t="n">
        <f aca="false">AE664*V664/1000000000</f>
        <v>0.000235873824597785</v>
      </c>
      <c r="AM664" s="34" t="n">
        <f aca="false">AF664*V664/1000000000</f>
        <v>0.000624331226477578</v>
      </c>
      <c r="AN664" s="34" t="n">
        <f aca="false">AG664*V664/1000000000</f>
        <v>0.000323021029470183</v>
      </c>
      <c r="AO664" s="34" t="n">
        <f aca="false">AH664*V664/1000000000</f>
        <v>0.121094123527782</v>
      </c>
      <c r="AP664" s="35" t="n">
        <f aca="false">AJ664*AI664*EXP(P664*4)</f>
        <v>0.000737023052735785</v>
      </c>
      <c r="AQ664" s="36" t="n">
        <f aca="false">AK664/W664</f>
        <v>1.80045340116594E-006</v>
      </c>
      <c r="AR664" s="37" t="n">
        <f aca="false">AL664/W664</f>
        <v>6.46229656432287E-007</v>
      </c>
      <c r="AS664" s="37" t="n">
        <f aca="false">AM664/W664</f>
        <v>1.71049651089747E-006</v>
      </c>
      <c r="AT664" s="37" t="n">
        <f aca="false">AN664/W664</f>
        <v>8.84989121836117E-007</v>
      </c>
      <c r="AU664" s="37" t="n">
        <f aca="false">AO664/W664</f>
        <v>0.000331764721993923</v>
      </c>
      <c r="AV664" s="49" t="n">
        <f aca="false">AP664/W664</f>
        <v>2.01924124037201E-006</v>
      </c>
      <c r="AW664" s="39" t="n">
        <f aca="false">AK664*1000000</f>
        <v>657.165491425567</v>
      </c>
      <c r="AX664" s="40" t="n">
        <f aca="false">AL664*1000000</f>
        <v>235.873824597785</v>
      </c>
      <c r="AY664" s="40" t="n">
        <f aca="false">AM664*1000000</f>
        <v>624.331226477578</v>
      </c>
      <c r="AZ664" s="40" t="n">
        <f aca="false">AN664*1000000</f>
        <v>323.021029470183</v>
      </c>
      <c r="BA664" s="40" t="n">
        <f aca="false">AO664*1000000</f>
        <v>121094.123527782</v>
      </c>
      <c r="BB664" s="41" t="n">
        <f aca="false">AP664*1000000</f>
        <v>737.023052735785</v>
      </c>
      <c r="BC664" s="39" t="n">
        <f aca="false">AQ664*1000000</f>
        <v>1.80045340116594</v>
      </c>
      <c r="BD664" s="40" t="n">
        <f aca="false">AR664*1000000</f>
        <v>0.646229656432287</v>
      </c>
      <c r="BE664" s="40" t="n">
        <f aca="false">AS664*1000000</f>
        <v>1.71049651089747</v>
      </c>
      <c r="BF664" s="40" t="n">
        <f aca="false">AT664*1000000</f>
        <v>0.884989121836117</v>
      </c>
      <c r="BG664" s="40" t="n">
        <f aca="false">AU664*1000000</f>
        <v>331.764721993923</v>
      </c>
      <c r="BH664" s="41" t="n">
        <f aca="false">AV664*1000000</f>
        <v>2.01924124037201</v>
      </c>
      <c r="BI664" s="0" t="n">
        <v>0.1</v>
      </c>
      <c r="BJ664" s="0" t="n">
        <f aca="false">R664*BI664</f>
        <v>5168.33647152292</v>
      </c>
      <c r="BK664" s="0" t="n">
        <v>0.1</v>
      </c>
      <c r="BL664" s="0" t="n">
        <f aca="false">AI664*BK664</f>
        <v>2614.39814814815</v>
      </c>
      <c r="BM664" s="45" t="n">
        <v>8.79744109323615</v>
      </c>
      <c r="BN664" s="45" t="n">
        <v>3.62683450723467</v>
      </c>
      <c r="BO664" s="45" t="n">
        <v>10.0538529184284</v>
      </c>
      <c r="BP664" s="45" t="n">
        <v>12.5</v>
      </c>
      <c r="BQ664" s="45" t="n">
        <v>2343</v>
      </c>
      <c r="BR664" s="0" t="n">
        <f aca="false">AJ664*0.1</f>
        <v>3E-009</v>
      </c>
      <c r="BS664" s="0" t="n">
        <f aca="false">((((BJ664/R664)^2)+((BM664/AD664)^2))^(1/2))*AK664</f>
        <v>0.000459405921658483</v>
      </c>
      <c r="BT664" s="0" t="n">
        <f aca="false">((((BJ664/R664)^2)+((BN664/AE664)^2))^(1/2))*AL664</f>
        <v>0.000188925240224476</v>
      </c>
      <c r="BU664" s="0" t="n">
        <f aca="false">((((BJ664/R664)^2)+((BO664/AF664)^2))^(1/2))*AM664</f>
        <v>0.00052335424579961</v>
      </c>
      <c r="BV664" s="0" t="n">
        <f aca="false">((((BJ664/R664)^2)+((BP664/AG664)^2))^(1/2))*AN664</f>
        <v>0.000646849107423598</v>
      </c>
      <c r="BW664" s="0" t="n">
        <f aca="false">((((BJ664/R664)^2)+((BQ664/AH664)^2))^(1/2))*AO664</f>
        <v>0.121698087990286</v>
      </c>
      <c r="BX664" s="46" t="n">
        <f aca="false">((((BL664/AI664)^2)+((BR664/AJ664)^2))^(1/2))*AP664</f>
        <v>0.000104230799696057</v>
      </c>
    </row>
    <row r="665" customFormat="false" ht="15" hidden="false" customHeight="true" outlineLevel="0" collapsed="false">
      <c r="A665" s="24" t="n">
        <v>4.6913459151196</v>
      </c>
      <c r="B665" s="24" t="n">
        <v>-74.1525751962235</v>
      </c>
      <c r="C665" s="47" t="n">
        <v>23</v>
      </c>
      <c r="D665" s="47" t="n">
        <v>34</v>
      </c>
      <c r="E665" s="47" t="n">
        <v>1938</v>
      </c>
      <c r="F665" s="27" t="s">
        <v>1782</v>
      </c>
      <c r="G665" s="28" t="s">
        <v>1783</v>
      </c>
      <c r="H665" s="27" t="s">
        <v>1784</v>
      </c>
      <c r="I665" s="28" t="s">
        <v>64</v>
      </c>
      <c r="J665" s="28" t="s">
        <v>65</v>
      </c>
      <c r="K665" s="28" t="n">
        <v>800</v>
      </c>
      <c r="L665" s="28"/>
      <c r="M665" s="28" t="n">
        <v>2003</v>
      </c>
      <c r="N665" s="29" t="s">
        <v>67</v>
      </c>
      <c r="O665" s="29" t="s">
        <v>104</v>
      </c>
      <c r="P665" s="30" t="n">
        <v>-0.0352321010697174</v>
      </c>
      <c r="Q665" s="31" t="n">
        <v>675480</v>
      </c>
      <c r="R665" s="31" t="n">
        <v>586689.163195626</v>
      </c>
      <c r="S665" s="29" t="s">
        <v>69</v>
      </c>
      <c r="T665" s="29"/>
      <c r="U665" s="29"/>
      <c r="V665" s="48" t="n">
        <f aca="false">IF(S665="m3_año",R665,IF(OR(O665="CG1",O665="CG3",O665="HG2"),T665,R665))</f>
        <v>586689.163195626</v>
      </c>
      <c r="W665" s="28" t="n">
        <v>365</v>
      </c>
      <c r="X665" s="32" t="s">
        <v>98</v>
      </c>
      <c r="Y665" s="28"/>
      <c r="Z665" s="28" t="n">
        <v>2920</v>
      </c>
      <c r="AA665" s="32" t="s">
        <v>1785</v>
      </c>
      <c r="AB665" s="32" t="s">
        <v>447</v>
      </c>
      <c r="AC665" s="33" t="s">
        <v>72</v>
      </c>
      <c r="AD665" s="33" t="n">
        <f aca="false">VLOOKUP($O665,Parámetros!$B$4:$H$25,3,0)</f>
        <v>237.180556877129</v>
      </c>
      <c r="AE665" s="33" t="n">
        <f aca="false">VLOOKUP($O665,Parámetros!$B$4:$H$25,4,0)</f>
        <v>787.658122005433</v>
      </c>
      <c r="AF665" s="33" t="n">
        <f aca="false">VLOOKUP($O665,Parámetros!$B$4:$H$25,5,0)</f>
        <v>0.504400709065075</v>
      </c>
      <c r="AG665" s="33" t="n">
        <f aca="false">VLOOKUP($O665,Parámetros!$B$4:$H$25,6,0)</f>
        <v>1344</v>
      </c>
      <c r="AH665" s="33" t="n">
        <f aca="false">VLOOKUP($O665,Parámetros!$B$4:$H$25,7,0)</f>
        <v>1920000</v>
      </c>
      <c r="AI665" s="51" t="n">
        <v>675480</v>
      </c>
      <c r="AJ665" s="52" t="n">
        <v>8.8E-008</v>
      </c>
      <c r="AK665" s="34" t="n">
        <f aca="false">AD665*V665/1000000000</f>
        <v>0.139151262440515</v>
      </c>
      <c r="AL665" s="34" t="n">
        <f aca="false">AE665*V665/1000000000</f>
        <v>0.462110484483606</v>
      </c>
      <c r="AM665" s="34" t="n">
        <f aca="false">AF665*V665/1000000000</f>
        <v>0.000295926429916669</v>
      </c>
      <c r="AN665" s="34" t="n">
        <f aca="false">AG665*V665/1000000000</f>
        <v>0.788510235334921</v>
      </c>
      <c r="AO665" s="34" t="n">
        <f aca="false">AH665*V665/1000000000</f>
        <v>1126.4431933356</v>
      </c>
      <c r="AP665" s="35" t="n">
        <f aca="false">AJ665*AI665*EXP(P665*4)</f>
        <v>0.0516286463612151</v>
      </c>
      <c r="AQ665" s="36" t="n">
        <f aca="false">AK665/W665</f>
        <v>0.000381236335453467</v>
      </c>
      <c r="AR665" s="37" t="n">
        <f aca="false">AL665/W665</f>
        <v>0.00126605612187289</v>
      </c>
      <c r="AS665" s="37" t="n">
        <f aca="false">AM665/W665</f>
        <v>8.1075734223745E-007</v>
      </c>
      <c r="AT665" s="37" t="n">
        <f aca="false">AN665/W665</f>
        <v>0.00216030201461622</v>
      </c>
      <c r="AU665" s="37" t="n">
        <f aca="false">AO665/W665</f>
        <v>3.08614573516603</v>
      </c>
      <c r="AV665" s="49" t="n">
        <f aca="false">AP665/W665</f>
        <v>0.00014144834619511</v>
      </c>
      <c r="AW665" s="39" t="n">
        <f aca="false">AK665*1000000</f>
        <v>139151.262440515</v>
      </c>
      <c r="AX665" s="40" t="n">
        <f aca="false">AL665*1000000</f>
        <v>462110.484483606</v>
      </c>
      <c r="AY665" s="40" t="n">
        <f aca="false">AM665*1000000</f>
        <v>295.926429916669</v>
      </c>
      <c r="AZ665" s="40" t="n">
        <f aca="false">AN665*1000000</f>
        <v>788510.235334921</v>
      </c>
      <c r="BA665" s="40" t="n">
        <f aca="false">AO665*1000000</f>
        <v>1126443193.3356</v>
      </c>
      <c r="BB665" s="41" t="n">
        <f aca="false">AP665*1000000</f>
        <v>51628.6463612151</v>
      </c>
      <c r="BC665" s="39" t="n">
        <f aca="false">AQ665*1000000</f>
        <v>381.236335453467</v>
      </c>
      <c r="BD665" s="40" t="n">
        <f aca="false">AR665*1000000</f>
        <v>1266.05612187289</v>
      </c>
      <c r="BE665" s="40" t="n">
        <f aca="false">AS665*1000000</f>
        <v>0.81075734223745</v>
      </c>
      <c r="BF665" s="40" t="n">
        <f aca="false">AT665*1000000</f>
        <v>2160.30201461622</v>
      </c>
      <c r="BG665" s="40" t="n">
        <f aca="false">AU665*1000000</f>
        <v>3086145.73516603</v>
      </c>
      <c r="BH665" s="41" t="n">
        <f aca="false">AV665*1000000</f>
        <v>141.44834619511</v>
      </c>
      <c r="BI665" s="0" t="n">
        <v>0.1</v>
      </c>
      <c r="BJ665" s="0" t="n">
        <f aca="false">R665*BI665</f>
        <v>58668.9163195626</v>
      </c>
      <c r="BK665" s="0" t="n">
        <v>0.1</v>
      </c>
      <c r="BL665" s="0" t="n">
        <f aca="false">AI665*BK665</f>
        <v>67548</v>
      </c>
      <c r="BM665" s="45" t="n">
        <v>233.996718041948</v>
      </c>
      <c r="BN665" s="45" t="n">
        <v>664.659238488896</v>
      </c>
      <c r="BO665" s="45" t="n">
        <v>0.404400709065075</v>
      </c>
      <c r="BP665" s="45" t="n">
        <v>537.6</v>
      </c>
      <c r="BQ665" s="45" t="n">
        <v>384000</v>
      </c>
      <c r="BR665" s="0" t="n">
        <f aca="false">AJ665*0.1</f>
        <v>8.8E-009</v>
      </c>
      <c r="BS665" s="0" t="n">
        <f aca="false">((((BJ665/R665)^2)+((BM665/AD665)^2))^(1/2))*AK665</f>
        <v>0.137986759591671</v>
      </c>
      <c r="BT665" s="0" t="n">
        <f aca="false">((((BJ665/R665)^2)+((BN665/AE665)^2))^(1/2))*AL665</f>
        <v>0.392676959047446</v>
      </c>
      <c r="BU665" s="0" t="n">
        <f aca="false">((((BJ665/R665)^2)+((BO665/AF665)^2))^(1/2))*AM665</f>
        <v>0.000239095906024159</v>
      </c>
      <c r="BV665" s="0" t="n">
        <f aca="false">((((BJ665/R665)^2)+((BP665/AG665)^2))^(1/2))*AN665</f>
        <v>0.325111098716652</v>
      </c>
      <c r="BW665" s="0" t="n">
        <f aca="false">((((BJ665/R665)^2)+((BQ665/AH665)^2))^(1/2))*AO665</f>
        <v>251.880355309034</v>
      </c>
      <c r="BX665" s="46" t="n">
        <f aca="false">((((BL665/AI665)^2)+((BR665/AJ665)^2))^(1/2))*AP665</f>
        <v>0.00730139318909948</v>
      </c>
    </row>
    <row r="666" customFormat="false" ht="45" hidden="false" customHeight="true" outlineLevel="0" collapsed="false">
      <c r="A666" s="24" t="n">
        <v>4.69325666676532</v>
      </c>
      <c r="B666" s="24" t="n">
        <v>-74.160703394545</v>
      </c>
      <c r="C666" s="47" t="n">
        <v>22</v>
      </c>
      <c r="D666" s="47" t="n">
        <v>34</v>
      </c>
      <c r="E666" s="47" t="n">
        <v>1937</v>
      </c>
      <c r="F666" s="27" t="s">
        <v>1786</v>
      </c>
      <c r="G666" s="28" t="s">
        <v>1787</v>
      </c>
      <c r="H666" s="27" t="s">
        <v>1788</v>
      </c>
      <c r="I666" s="28" t="s">
        <v>64</v>
      </c>
      <c r="J666" s="28" t="s">
        <v>65</v>
      </c>
      <c r="K666" s="28" t="n">
        <v>3</v>
      </c>
      <c r="L666" s="28"/>
      <c r="M666" s="28" t="n">
        <v>2006</v>
      </c>
      <c r="N666" s="29" t="s">
        <v>67</v>
      </c>
      <c r="O666" s="29" t="s">
        <v>68</v>
      </c>
      <c r="P666" s="30" t="n">
        <v>0.0119278052318739</v>
      </c>
      <c r="Q666" s="31" t="n">
        <v>101250</v>
      </c>
      <c r="R666" s="31" t="n">
        <v>106197.856704518</v>
      </c>
      <c r="S666" s="29" t="s">
        <v>69</v>
      </c>
      <c r="T666" s="29"/>
      <c r="U666" s="29"/>
      <c r="V666" s="48" t="n">
        <f aca="false">IF(S666="m3_año",R666,IF(OR(O666="CG1",O666="CG3",O666="HG2"),T666,R666))</f>
        <v>106197.856704518</v>
      </c>
      <c r="W666" s="28" t="n">
        <v>365</v>
      </c>
      <c r="X666" s="32"/>
      <c r="Y666" s="28"/>
      <c r="Z666" s="28" t="n">
        <v>0</v>
      </c>
      <c r="AA666" s="32" t="s">
        <v>1789</v>
      </c>
      <c r="AB666" s="32" t="s">
        <v>447</v>
      </c>
      <c r="AC666" s="33" t="s">
        <v>72</v>
      </c>
      <c r="AD666" s="33" t="n">
        <f aca="false">VLOOKUP($O666,Parámetros!$B$4:$H$25,3,0)</f>
        <v>46.3856216091623</v>
      </c>
      <c r="AE666" s="33" t="n">
        <f aca="false">VLOOKUP($O666,Parámetros!$B$4:$H$25,4,0)</f>
        <v>1074.85364414012</v>
      </c>
      <c r="AF666" s="33" t="n">
        <f aca="false">VLOOKUP($O666,Parámetros!$B$4:$H$25,5,0)</f>
        <v>5.41099102083891</v>
      </c>
      <c r="AG666" s="33" t="n">
        <f aca="false">VLOOKUP($O666,Parámetros!$B$4:$H$25,6,0)</f>
        <v>1344</v>
      </c>
      <c r="AH666" s="33" t="n">
        <f aca="false">VLOOKUP($O666,Parámetros!$B$4:$H$25,7,0)</f>
        <v>1920000</v>
      </c>
      <c r="AI666" s="2" t="n">
        <v>26143.9814814815</v>
      </c>
      <c r="AJ666" s="2" t="n">
        <v>3E-008</v>
      </c>
      <c r="AK666" s="34" t="n">
        <f aca="false">AD666*V666/1000000000</f>
        <v>0.00492605359679981</v>
      </c>
      <c r="AL666" s="34" t="n">
        <f aca="false">AE666*V666/1000000000</f>
        <v>0.114147153278721</v>
      </c>
      <c r="AM666" s="34" t="n">
        <f aca="false">AF666*V666/1000000000</f>
        <v>0.000574635649060484</v>
      </c>
      <c r="AN666" s="34" t="n">
        <f aca="false">AG666*V666/1000000000</f>
        <v>0.142729919410872</v>
      </c>
      <c r="AO666" s="34" t="n">
        <f aca="false">AH666*V666/1000000000</f>
        <v>203.899884872675</v>
      </c>
      <c r="AP666" s="35" t="n">
        <f aca="false">AJ666*AI666*EXP(P666*4)</f>
        <v>0.000822647347868425</v>
      </c>
      <c r="AQ666" s="36" t="n">
        <f aca="false">AK666/W666</f>
        <v>1.34960372515063E-005</v>
      </c>
      <c r="AR666" s="37" t="n">
        <f aca="false">AL666/W666</f>
        <v>0.000312731926791018</v>
      </c>
      <c r="AS666" s="37" t="n">
        <f aca="false">AM666/W666</f>
        <v>1.57434424400133E-006</v>
      </c>
      <c r="AT666" s="37" t="n">
        <f aca="false">AN666/W666</f>
        <v>0.00039104087509828</v>
      </c>
      <c r="AU666" s="37" t="n">
        <f aca="false">AO666/W666</f>
        <v>0.558629821568971</v>
      </c>
      <c r="AV666" s="49" t="n">
        <f aca="false">AP666/W666</f>
        <v>2.25382835032445E-006</v>
      </c>
      <c r="AW666" s="39" t="n">
        <f aca="false">AK666*1000000</f>
        <v>4926.05359679981</v>
      </c>
      <c r="AX666" s="40" t="n">
        <f aca="false">AL666*1000000</f>
        <v>114147.153278721</v>
      </c>
      <c r="AY666" s="40" t="n">
        <f aca="false">AM666*1000000</f>
        <v>574.635649060484</v>
      </c>
      <c r="AZ666" s="40" t="n">
        <f aca="false">AN666*1000000</f>
        <v>142729.919410872</v>
      </c>
      <c r="BA666" s="40" t="n">
        <f aca="false">AO666*1000000</f>
        <v>203899884.872675</v>
      </c>
      <c r="BB666" s="41" t="n">
        <f aca="false">AP666*1000000</f>
        <v>822.647347868425</v>
      </c>
      <c r="BC666" s="39" t="n">
        <f aca="false">AQ666*1000000</f>
        <v>13.4960372515063</v>
      </c>
      <c r="BD666" s="40" t="n">
        <f aca="false">AR666*1000000</f>
        <v>312.731926791018</v>
      </c>
      <c r="BE666" s="40" t="n">
        <f aca="false">AS666*1000000</f>
        <v>1.57434424400133</v>
      </c>
      <c r="BF666" s="40" t="n">
        <f aca="false">AT666*1000000</f>
        <v>391.04087509828</v>
      </c>
      <c r="BG666" s="40" t="n">
        <f aca="false">AU666*1000000</f>
        <v>558629.821568972</v>
      </c>
      <c r="BH666" s="41" t="n">
        <f aca="false">AV666*1000000</f>
        <v>2.25382835032445</v>
      </c>
      <c r="BI666" s="0" t="n">
        <v>0.1</v>
      </c>
      <c r="BJ666" s="0" t="n">
        <f aca="false">R666*BI666</f>
        <v>10619.7856704518</v>
      </c>
      <c r="BK666" s="0" t="n">
        <v>0.1</v>
      </c>
      <c r="BL666" s="0" t="n">
        <f aca="false">AI666*BK666</f>
        <v>2614.39814814815</v>
      </c>
      <c r="BM666" s="45" t="n">
        <v>17.6498016718255</v>
      </c>
      <c r="BN666" s="45" t="n">
        <v>910.91550745518</v>
      </c>
      <c r="BO666" s="45" t="n">
        <v>5.31099102083891</v>
      </c>
      <c r="BP666" s="45" t="n">
        <v>537.6</v>
      </c>
      <c r="BQ666" s="45" t="n">
        <v>384000</v>
      </c>
      <c r="BR666" s="0" t="n">
        <f aca="false">AJ666*0.1</f>
        <v>3E-009</v>
      </c>
      <c r="BS666" s="0" t="n">
        <f aca="false">((((BJ666/R666)^2)+((BM666/AD666)^2))^(1/2))*AK666</f>
        <v>0.00193802143794087</v>
      </c>
      <c r="BT666" s="0" t="n">
        <f aca="false">((((BJ666/R666)^2)+((BN666/AE666)^2))^(1/2))*AL666</f>
        <v>0.0974083980446985</v>
      </c>
      <c r="BU666" s="0" t="n">
        <f aca="false">((((BJ666/R666)^2)+((BO666/AF666)^2))^(1/2))*AM666</f>
        <v>0.000566935583155014</v>
      </c>
      <c r="BV666" s="0" t="n">
        <f aca="false">((((BJ666/R666)^2)+((BP666/AG666)^2))^(1/2))*AN666</f>
        <v>0.0588490533666923</v>
      </c>
      <c r="BW666" s="0" t="n">
        <f aca="false">((((BJ666/R666)^2)+((BQ666/AH666)^2))^(1/2))*AO666</f>
        <v>45.5934003179681</v>
      </c>
      <c r="BX666" s="46" t="n">
        <f aca="false">((((BL666/AI666)^2)+((BR666/AJ666)^2))^(1/2))*AP666</f>
        <v>0.000116339903640578</v>
      </c>
    </row>
    <row r="667" customFormat="false" ht="15" hidden="false" customHeight="true" outlineLevel="0" collapsed="false">
      <c r="A667" s="24" t="n">
        <v>4.69636236362119</v>
      </c>
      <c r="B667" s="24" t="n">
        <v>-74.1592928781622</v>
      </c>
      <c r="C667" s="47" t="n">
        <v>22</v>
      </c>
      <c r="D667" s="47" t="n">
        <v>35</v>
      </c>
      <c r="E667" s="47" t="n">
        <v>1951</v>
      </c>
      <c r="F667" s="27" t="s">
        <v>1790</v>
      </c>
      <c r="G667" s="28" t="s">
        <v>1791</v>
      </c>
      <c r="H667" s="27" t="s">
        <v>1792</v>
      </c>
      <c r="I667" s="28" t="s">
        <v>64</v>
      </c>
      <c r="J667" s="28" t="s">
        <v>65</v>
      </c>
      <c r="K667" s="28" t="n">
        <v>40</v>
      </c>
      <c r="L667" s="28"/>
      <c r="M667" s="28" t="n">
        <v>1995</v>
      </c>
      <c r="N667" s="29" t="s">
        <v>67</v>
      </c>
      <c r="O667" s="29" t="s">
        <v>68</v>
      </c>
      <c r="P667" s="56" t="n">
        <v>0.00426891489573758</v>
      </c>
      <c r="Q667" s="31" t="n">
        <v>79380</v>
      </c>
      <c r="R667" s="31" t="n">
        <v>80747.1047473398</v>
      </c>
      <c r="S667" s="29" t="s">
        <v>69</v>
      </c>
      <c r="T667" s="29"/>
      <c r="U667" s="29"/>
      <c r="V667" s="48" t="n">
        <f aca="false">IF(S667="m3_año",R667,IF(OR(O667="CG1",O667="CG3",O667="HG2"),T667,R667))</f>
        <v>80747.1047473398</v>
      </c>
      <c r="W667" s="28" t="n">
        <v>365</v>
      </c>
      <c r="X667" s="32"/>
      <c r="Y667" s="28"/>
      <c r="Z667" s="28" t="n">
        <v>8760</v>
      </c>
      <c r="AA667" s="32" t="s">
        <v>1793</v>
      </c>
      <c r="AB667" s="32" t="s">
        <v>447</v>
      </c>
      <c r="AC667" s="33" t="s">
        <v>72</v>
      </c>
      <c r="AD667" s="33" t="n">
        <f aca="false">VLOOKUP($O667,Parámetros!$B$4:$H$25,3,0)</f>
        <v>46.3856216091623</v>
      </c>
      <c r="AE667" s="33" t="n">
        <f aca="false">VLOOKUP($O667,Parámetros!$B$4:$H$25,4,0)</f>
        <v>1074.85364414012</v>
      </c>
      <c r="AF667" s="33" t="n">
        <f aca="false">VLOOKUP($O667,Parámetros!$B$4:$H$25,5,0)</f>
        <v>5.41099102083891</v>
      </c>
      <c r="AG667" s="33" t="n">
        <f aca="false">VLOOKUP($O667,Parámetros!$B$4:$H$25,6,0)</f>
        <v>1344</v>
      </c>
      <c r="AH667" s="33" t="n">
        <f aca="false">VLOOKUP($O667,Parámetros!$B$4:$H$25,7,0)</f>
        <v>1920000</v>
      </c>
      <c r="AI667" s="51" t="n">
        <v>79380</v>
      </c>
      <c r="AJ667" s="52" t="n">
        <v>8.8E-008</v>
      </c>
      <c r="AK667" s="34" t="n">
        <f aca="false">AD667*V667/1000000000</f>
        <v>0.0037455046468455</v>
      </c>
      <c r="AL667" s="34" t="n">
        <f aca="false">AE667*V667/1000000000</f>
        <v>0.0867913197914422</v>
      </c>
      <c r="AM667" s="34" t="n">
        <f aca="false">AF667*V667/1000000000</f>
        <v>0.000436921858746595</v>
      </c>
      <c r="AN667" s="34" t="n">
        <f aca="false">AG667*V667/1000000000</f>
        <v>0.108524108780425</v>
      </c>
      <c r="AO667" s="34" t="n">
        <f aca="false">AH667*V667/1000000000</f>
        <v>155.034441114892</v>
      </c>
      <c r="AP667" s="35" t="n">
        <f aca="false">AJ667*AI667*EXP(P667*4)</f>
        <v>0.00710574521776591</v>
      </c>
      <c r="AQ667" s="36" t="n">
        <f aca="false">AK667/W667</f>
        <v>1.02616565667E-005</v>
      </c>
      <c r="AR667" s="37" t="n">
        <f aca="false">AL667/W667</f>
        <v>0.000237784437784773</v>
      </c>
      <c r="AS667" s="37" t="n">
        <f aca="false">AM667/W667</f>
        <v>1.19704618834683E-006</v>
      </c>
      <c r="AT667" s="37" t="n">
        <f aca="false">AN667/W667</f>
        <v>0.000297326325425821</v>
      </c>
      <c r="AU667" s="37" t="n">
        <f aca="false">AO667/W667</f>
        <v>0.424751893465459</v>
      </c>
      <c r="AV667" s="49" t="n">
        <f aca="false">AP667/W667</f>
        <v>1.94677951171669E-005</v>
      </c>
      <c r="AW667" s="39" t="n">
        <f aca="false">AK667*1000000</f>
        <v>3745.5046468455</v>
      </c>
      <c r="AX667" s="40" t="n">
        <f aca="false">AL667*1000000</f>
        <v>86791.3197914422</v>
      </c>
      <c r="AY667" s="40" t="n">
        <f aca="false">AM667*1000000</f>
        <v>436.921858746595</v>
      </c>
      <c r="AZ667" s="40" t="n">
        <f aca="false">AN667*1000000</f>
        <v>108524.108780425</v>
      </c>
      <c r="BA667" s="40" t="n">
        <f aca="false">AO667*1000000</f>
        <v>155034441.114892</v>
      </c>
      <c r="BB667" s="41" t="n">
        <f aca="false">AP667*1000000</f>
        <v>7105.74521776591</v>
      </c>
      <c r="BC667" s="39" t="n">
        <f aca="false">AQ667*1000000</f>
        <v>10.2616565667</v>
      </c>
      <c r="BD667" s="40" t="n">
        <f aca="false">AR667*1000000</f>
        <v>237.784437784773</v>
      </c>
      <c r="BE667" s="40" t="n">
        <f aca="false">AS667*1000000</f>
        <v>1.19704618834683</v>
      </c>
      <c r="BF667" s="40" t="n">
        <f aca="false">AT667*1000000</f>
        <v>297.326325425821</v>
      </c>
      <c r="BG667" s="40" t="n">
        <f aca="false">AU667*1000000</f>
        <v>424751.893465459</v>
      </c>
      <c r="BH667" s="41" t="n">
        <f aca="false">AV667*1000000</f>
        <v>19.4677951171669</v>
      </c>
      <c r="BI667" s="0" t="n">
        <v>0.1</v>
      </c>
      <c r="BJ667" s="0" t="n">
        <f aca="false">R667*BI667</f>
        <v>8074.71047473398</v>
      </c>
      <c r="BK667" s="0" t="n">
        <v>0.1</v>
      </c>
      <c r="BL667" s="0" t="n">
        <f aca="false">AI667*BK667</f>
        <v>7938</v>
      </c>
      <c r="BM667" s="45" t="n">
        <v>17.6498016718255</v>
      </c>
      <c r="BN667" s="45" t="n">
        <v>910.91550745518</v>
      </c>
      <c r="BO667" s="45" t="n">
        <v>5.31099102083891</v>
      </c>
      <c r="BP667" s="45" t="n">
        <v>537.6</v>
      </c>
      <c r="BQ667" s="45" t="n">
        <v>384000</v>
      </c>
      <c r="BR667" s="0" t="n">
        <f aca="false">AJ667*0.1</f>
        <v>8.8E-009</v>
      </c>
      <c r="BS667" s="0" t="n">
        <f aca="false">((((BJ667/R667)^2)+((BM667/AD667)^2))^(1/2))*AK667</f>
        <v>0.00147356665104282</v>
      </c>
      <c r="BT667" s="0" t="n">
        <f aca="false">((((BJ667/R667)^2)+((BN667/AE667)^2))^(1/2))*AL667</f>
        <v>0.074064075907581</v>
      </c>
      <c r="BU667" s="0" t="n">
        <f aca="false">((((BJ667/R667)^2)+((BO667/AF667)^2))^(1/2))*AM667</f>
        <v>0.000431067145219179</v>
      </c>
      <c r="BV667" s="0" t="n">
        <f aca="false">((((BJ667/R667)^2)+((BP667/AG667)^2))^(1/2))*AN667</f>
        <v>0.0447456363427712</v>
      </c>
      <c r="BW667" s="0" t="n">
        <f aca="false">((((BJ667/R667)^2)+((BQ667/AH667)^2))^(1/2))*AO667</f>
        <v>34.6667549186588</v>
      </c>
      <c r="BX667" s="46" t="n">
        <f aca="false">((((BL667/AI667)^2)+((BR667/AJ667)^2))^(1/2))*AP667</f>
        <v>0.00100490412577323</v>
      </c>
    </row>
    <row r="668" customFormat="false" ht="45" hidden="false" customHeight="true" outlineLevel="0" collapsed="false">
      <c r="A668" s="24" t="n">
        <v>4.69389194102342</v>
      </c>
      <c r="B668" s="24" t="n">
        <v>-74.1582006194147</v>
      </c>
      <c r="C668" s="47" t="n">
        <v>23</v>
      </c>
      <c r="D668" s="47" t="n">
        <v>34</v>
      </c>
      <c r="E668" s="47" t="n">
        <v>1938</v>
      </c>
      <c r="F668" s="27" t="s">
        <v>840</v>
      </c>
      <c r="G668" s="28" t="s">
        <v>841</v>
      </c>
      <c r="H668" s="27" t="s">
        <v>842</v>
      </c>
      <c r="I668" s="28" t="s">
        <v>64</v>
      </c>
      <c r="J668" s="28" t="s">
        <v>76</v>
      </c>
      <c r="K668" s="28" t="n">
        <v>0.23</v>
      </c>
      <c r="L668" s="28"/>
      <c r="M668" s="28" t="n">
        <v>1994</v>
      </c>
      <c r="N668" s="29" t="s">
        <v>67</v>
      </c>
      <c r="O668" s="29" t="s">
        <v>415</v>
      </c>
      <c r="P668" s="50" t="n">
        <v>0.0119278052318739</v>
      </c>
      <c r="Q668" s="31" t="n">
        <v>85500</v>
      </c>
      <c r="R668" s="31" t="n">
        <v>89678.1901060371</v>
      </c>
      <c r="S668" s="29" t="s">
        <v>69</v>
      </c>
      <c r="T668" s="29"/>
      <c r="U668" s="29"/>
      <c r="V668" s="48" t="n">
        <f aca="false">IF(S668="m3_año",R668,IF(OR(O668="CG1",O668="CG3",O668="HG2"),T668,R668))</f>
        <v>89678.1901060371</v>
      </c>
      <c r="W668" s="28" t="n">
        <v>365</v>
      </c>
      <c r="X668" s="32"/>
      <c r="Y668" s="28"/>
      <c r="Z668" s="28" t="n">
        <v>8760</v>
      </c>
      <c r="AA668" s="32" t="s">
        <v>1794</v>
      </c>
      <c r="AB668" s="32" t="s">
        <v>447</v>
      </c>
      <c r="AC668" s="33" t="s">
        <v>72</v>
      </c>
      <c r="AD668" s="33" t="n">
        <f aca="false">VLOOKUP($O668,Parámetros!$B$4:$H$25,3,0)</f>
        <v>196.356974196937</v>
      </c>
      <c r="AE668" s="33" t="n">
        <f aca="false">VLOOKUP($O668,Parámetros!$B$4:$H$25,4,0)</f>
        <v>1220.72799074218</v>
      </c>
      <c r="AF668" s="33" t="n">
        <f aca="false">VLOOKUP($O668,Parámetros!$B$4:$H$25,5,0)</f>
        <v>0.1</v>
      </c>
      <c r="AG668" s="33" t="n">
        <f aca="false">VLOOKUP($O668,Parámetros!$B$4:$H$25,6,0)</f>
        <v>640</v>
      </c>
      <c r="AH668" s="33" t="n">
        <f aca="false">VLOOKUP($O668,Parámetros!$B$4:$H$25,7,0)</f>
        <v>1920000</v>
      </c>
      <c r="AI668" s="2" t="n">
        <v>32831.976744186</v>
      </c>
      <c r="AJ668" s="2" t="n">
        <v>1.0442E-008</v>
      </c>
      <c r="AK668" s="34" t="n">
        <f aca="false">AD668*V668/1000000000</f>
        <v>0.0176089380606791</v>
      </c>
      <c r="AL668" s="34" t="n">
        <f aca="false">AE668*V668/1000000000</f>
        <v>0.109472676821538</v>
      </c>
      <c r="AM668" s="34" t="n">
        <f aca="false">AF668*V668/1000000000</f>
        <v>8.96781901060371E-006</v>
      </c>
      <c r="AN668" s="34" t="n">
        <f aca="false">AG668*V668/1000000000</f>
        <v>0.0573940416678637</v>
      </c>
      <c r="AO668" s="34" t="n">
        <f aca="false">AH668*V668/1000000000</f>
        <v>172.182125003591</v>
      </c>
      <c r="AP668" s="35" t="n">
        <f aca="false">AJ668*AI668*EXP(P668*4)</f>
        <v>0.000359584895153389</v>
      </c>
      <c r="AQ668" s="36" t="n">
        <f aca="false">AK668/W668</f>
        <v>4.82436659196689E-005</v>
      </c>
      <c r="AR668" s="37" t="n">
        <f aca="false">AL668/W668</f>
        <v>0.000299925141976816</v>
      </c>
      <c r="AS668" s="37" t="n">
        <f aca="false">AM668/W668</f>
        <v>2.45693671523389E-008</v>
      </c>
      <c r="AT668" s="37" t="n">
        <f aca="false">AN668/W668</f>
        <v>0.000157243949774969</v>
      </c>
      <c r="AU668" s="37" t="n">
        <f aca="false">AO668/W668</f>
        <v>0.471731849324908</v>
      </c>
      <c r="AV668" s="49" t="n">
        <f aca="false">AP668/W668</f>
        <v>9.85164096310656E-007</v>
      </c>
      <c r="AW668" s="39" t="n">
        <f aca="false">AK668*1000000</f>
        <v>17608.9380606791</v>
      </c>
      <c r="AX668" s="40" t="n">
        <f aca="false">AL668*1000000</f>
        <v>109472.676821538</v>
      </c>
      <c r="AY668" s="40" t="n">
        <f aca="false">AM668*1000000</f>
        <v>8.96781901060371</v>
      </c>
      <c r="AZ668" s="40" t="n">
        <f aca="false">AN668*1000000</f>
        <v>57394.0416678637</v>
      </c>
      <c r="BA668" s="40" t="n">
        <f aca="false">AO668*1000000</f>
        <v>172182125.003591</v>
      </c>
      <c r="BB668" s="41" t="n">
        <f aca="false">AP668*1000000</f>
        <v>359.584895153389</v>
      </c>
      <c r="BC668" s="39" t="n">
        <f aca="false">AQ668*1000000</f>
        <v>48.2436659196689</v>
      </c>
      <c r="BD668" s="40" t="n">
        <f aca="false">AR668*1000000</f>
        <v>299.925141976816</v>
      </c>
      <c r="BE668" s="40" t="n">
        <f aca="false">AS668*1000000</f>
        <v>0.0245693671523389</v>
      </c>
      <c r="BF668" s="40" t="n">
        <f aca="false">AT668*1000000</f>
        <v>157.243949774969</v>
      </c>
      <c r="BG668" s="40" t="n">
        <f aca="false">AU668*1000000</f>
        <v>471731.849324908</v>
      </c>
      <c r="BH668" s="41" t="n">
        <f aca="false">AV668*1000000</f>
        <v>0.985164096310656</v>
      </c>
      <c r="BI668" s="0" t="n">
        <v>0.1</v>
      </c>
      <c r="BJ668" s="0" t="n">
        <f aca="false">R668*BI668</f>
        <v>8967.81901060371</v>
      </c>
      <c r="BK668" s="0" t="n">
        <v>0.1</v>
      </c>
      <c r="BL668" s="0" t="n">
        <f aca="false">AI668*BK668</f>
        <v>3283.1976744186</v>
      </c>
      <c r="BM668" s="45" t="n">
        <v>187.562005220738</v>
      </c>
      <c r="BN668" s="45" t="n">
        <v>1012.03746873145</v>
      </c>
      <c r="BO668" s="45" t="n">
        <v>0</v>
      </c>
      <c r="BP668" s="45" t="n">
        <v>256</v>
      </c>
      <c r="BQ668" s="45" t="n">
        <v>384000</v>
      </c>
      <c r="BR668" s="0" t="n">
        <f aca="false">AJ668*0.1</f>
        <v>1.0442E-009</v>
      </c>
      <c r="BS668" s="0" t="n">
        <f aca="false">((((BJ668/R668)^2)+((BM668/AD668)^2))^(1/2))*AK668</f>
        <v>0.0169121431786843</v>
      </c>
      <c r="BT668" s="0" t="n">
        <f aca="false">((((BJ668/R668)^2)+((BN668/AE668)^2))^(1/2))*AL668</f>
        <v>0.091415538582621</v>
      </c>
      <c r="BU668" s="0" t="n">
        <f aca="false">((((BJ668/R668)^2)+((BO668/AF668)^2))^(1/2))*AM668</f>
        <v>8.96781901060371E-007</v>
      </c>
      <c r="BV668" s="0" t="n">
        <f aca="false">((((BJ668/R668)^2)+((BP668/AG668)^2))^(1/2))*AN668</f>
        <v>0.0236641696077703</v>
      </c>
      <c r="BW668" s="0" t="n">
        <f aca="false">((((BJ668/R668)^2)+((BQ668/AH668)^2))^(1/2))*AO668</f>
        <v>38.5010936018396</v>
      </c>
      <c r="BX668" s="46" t="n">
        <f aca="false">((((BL668/AI668)^2)+((BR668/AJ668)^2))^(1/2))*AP668</f>
        <v>5.08529835550431E-005</v>
      </c>
    </row>
    <row r="669" customFormat="false" ht="30" hidden="false" customHeight="true" outlineLevel="0" collapsed="false">
      <c r="A669" s="24" t="n">
        <v>4.69389194102342</v>
      </c>
      <c r="B669" s="24" t="n">
        <v>-74.1582006194147</v>
      </c>
      <c r="C669" s="47" t="n">
        <v>23</v>
      </c>
      <c r="D669" s="47" t="n">
        <v>34</v>
      </c>
      <c r="E669" s="47" t="n">
        <v>1938</v>
      </c>
      <c r="F669" s="27" t="s">
        <v>840</v>
      </c>
      <c r="G669" s="28" t="s">
        <v>841</v>
      </c>
      <c r="H669" s="27" t="s">
        <v>842</v>
      </c>
      <c r="I669" s="28" t="s">
        <v>64</v>
      </c>
      <c r="J669" s="28" t="s">
        <v>76</v>
      </c>
      <c r="K669" s="28" t="n">
        <v>820.51</v>
      </c>
      <c r="L669" s="28"/>
      <c r="M669" s="28" t="n">
        <v>2000</v>
      </c>
      <c r="N669" s="29" t="s">
        <v>67</v>
      </c>
      <c r="O669" s="29" t="s">
        <v>145</v>
      </c>
      <c r="P669" s="50" t="n">
        <v>-0.0720228740272761</v>
      </c>
      <c r="Q669" s="31" t="n">
        <v>76500</v>
      </c>
      <c r="R669" s="31" t="n">
        <v>57351.5141258254</v>
      </c>
      <c r="S669" s="29" t="s">
        <v>69</v>
      </c>
      <c r="T669" s="29"/>
      <c r="U669" s="29"/>
      <c r="V669" s="48" t="n">
        <f aca="false">IF(S669="m3_año",R669,IF(OR(O669="CG1",O669="CG3",O669="HG2"),T669,R669))</f>
        <v>57351.5141258254</v>
      </c>
      <c r="W669" s="28" t="n">
        <v>365</v>
      </c>
      <c r="X669" s="32"/>
      <c r="Y669" s="28"/>
      <c r="Z669" s="28" t="n">
        <v>8760</v>
      </c>
      <c r="AA669" s="32" t="s">
        <v>1795</v>
      </c>
      <c r="AB669" s="32" t="s">
        <v>447</v>
      </c>
      <c r="AC669" s="33" t="s">
        <v>72</v>
      </c>
      <c r="AD669" s="33" t="n">
        <f aca="false">VLOOKUP($O669,Parámetros!$B$4:$H$25,3,0)</f>
        <v>196.356974196937</v>
      </c>
      <c r="AE669" s="33" t="n">
        <f aca="false">VLOOKUP($O669,Parámetros!$B$4:$H$25,4,0)</f>
        <v>1220.72799074218</v>
      </c>
      <c r="AF669" s="33" t="n">
        <f aca="false">VLOOKUP($O669,Parámetros!$B$4:$H$25,5,0)</f>
        <v>69.6558973259153</v>
      </c>
      <c r="AG669" s="33" t="n">
        <f aca="false">VLOOKUP($O669,Parámetros!$B$4:$H$25,6,0)</f>
        <v>640</v>
      </c>
      <c r="AH669" s="33" t="n">
        <f aca="false">VLOOKUP($O669,Parámetros!$B$4:$H$25,7,0)</f>
        <v>1920000</v>
      </c>
      <c r="AI669" s="2" t="n">
        <v>32831.976744186</v>
      </c>
      <c r="AJ669" s="2" t="n">
        <v>1.0442E-008</v>
      </c>
      <c r="AK669" s="34" t="n">
        <f aca="false">AD669*V669/1000000000</f>
        <v>0.01126136977936</v>
      </c>
      <c r="AL669" s="34" t="n">
        <f aca="false">AE669*V669/1000000000</f>
        <v>0.0700105986048406</v>
      </c>
      <c r="AM669" s="34" t="n">
        <f aca="false">AF669*V669/1000000000</f>
        <v>0.00399487117943428</v>
      </c>
      <c r="AN669" s="34" t="n">
        <f aca="false">AG669*V669/1000000000</f>
        <v>0.0367049690405282</v>
      </c>
      <c r="AO669" s="34" t="n">
        <f aca="false">AH669*V669/1000000000</f>
        <v>110.114907121585</v>
      </c>
      <c r="AP669" s="35" t="n">
        <f aca="false">AJ669*AI669*EXP(P669*4)</f>
        <v>0.000257018374924388</v>
      </c>
      <c r="AQ669" s="36" t="n">
        <f aca="false">AK669/W669</f>
        <v>3.08530678886574E-005</v>
      </c>
      <c r="AR669" s="37" t="n">
        <f aca="false">AL669/W669</f>
        <v>0.000191809859191344</v>
      </c>
      <c r="AS669" s="37" t="n">
        <f aca="false">AM669/W669</f>
        <v>1.09448525463953E-005</v>
      </c>
      <c r="AT669" s="37" t="n">
        <f aca="false">AN669/W669</f>
        <v>0.000100561559015146</v>
      </c>
      <c r="AU669" s="37" t="n">
        <f aca="false">AO669/W669</f>
        <v>0.301684677045438</v>
      </c>
      <c r="AV669" s="49" t="n">
        <f aca="false">AP669/W669</f>
        <v>7.04159931299693E-007</v>
      </c>
      <c r="AW669" s="39" t="n">
        <f aca="false">AK669*1000000</f>
        <v>11261.36977936</v>
      </c>
      <c r="AX669" s="40" t="n">
        <f aca="false">AL669*1000000</f>
        <v>70010.5986048406</v>
      </c>
      <c r="AY669" s="40" t="n">
        <f aca="false">AM669*1000000</f>
        <v>3994.87117943428</v>
      </c>
      <c r="AZ669" s="40" t="n">
        <f aca="false">AN669*1000000</f>
        <v>36704.9690405283</v>
      </c>
      <c r="BA669" s="40" t="n">
        <f aca="false">AO669*1000000</f>
        <v>110114907.121585</v>
      </c>
      <c r="BB669" s="41" t="n">
        <f aca="false">AP669*1000000</f>
        <v>257.018374924388</v>
      </c>
      <c r="BC669" s="39" t="n">
        <f aca="false">AQ669*1000000</f>
        <v>30.8530678886574</v>
      </c>
      <c r="BD669" s="40" t="n">
        <f aca="false">AR669*1000000</f>
        <v>191.809859191344</v>
      </c>
      <c r="BE669" s="40" t="n">
        <f aca="false">AS669*1000000</f>
        <v>10.9448525463953</v>
      </c>
      <c r="BF669" s="40" t="n">
        <f aca="false">AT669*1000000</f>
        <v>100.561559015146</v>
      </c>
      <c r="BG669" s="40" t="n">
        <f aca="false">AU669*1000000</f>
        <v>301684.677045438</v>
      </c>
      <c r="BH669" s="41" t="n">
        <f aca="false">AV669*1000000</f>
        <v>0.704159931299693</v>
      </c>
      <c r="BI669" s="0" t="n">
        <v>0.1</v>
      </c>
      <c r="BJ669" s="0" t="n">
        <f aca="false">R669*BI669</f>
        <v>5735.15141258254</v>
      </c>
      <c r="BK669" s="0" t="n">
        <v>0.1</v>
      </c>
      <c r="BL669" s="0" t="n">
        <f aca="false">AI669*BK669</f>
        <v>3283.1976744186</v>
      </c>
      <c r="BM669" s="45" t="n">
        <v>187.562005220738</v>
      </c>
      <c r="BN669" s="45" t="n">
        <v>1012.03746873145</v>
      </c>
      <c r="BO669" s="45" t="n">
        <v>69.5558973259153</v>
      </c>
      <c r="BP669" s="45" t="n">
        <v>256</v>
      </c>
      <c r="BQ669" s="45" t="n">
        <v>384000</v>
      </c>
      <c r="BR669" s="0" t="n">
        <f aca="false">AJ669*0.1</f>
        <v>1.0442E-009</v>
      </c>
      <c r="BS669" s="0" t="n">
        <f aca="false">((((BJ669/R669)^2)+((BM669/AD669)^2))^(1/2))*AK669</f>
        <v>0.0108157514916773</v>
      </c>
      <c r="BT669" s="0" t="n">
        <f aca="false">((((BJ669/R669)^2)+((BN669/AE669)^2))^(1/2))*AL669</f>
        <v>0.0584625932586499</v>
      </c>
      <c r="BU669" s="0" t="n">
        <f aca="false">((((BJ669/R669)^2)+((BO669/AF669)^2))^(1/2))*AM669</f>
        <v>0.00400908919924007</v>
      </c>
      <c r="BV669" s="0" t="n">
        <f aca="false">((((BJ669/R669)^2)+((BP669/AG669)^2))^(1/2))*AN669</f>
        <v>0.0151338464339124</v>
      </c>
      <c r="BW669" s="0" t="n">
        <f aca="false">((((BJ669/R669)^2)+((BQ669/AH669)^2))^(1/2))*AO669</f>
        <v>24.6224417659939</v>
      </c>
      <c r="BX669" s="46" t="n">
        <f aca="false">((((BL669/AI669)^2)+((BR669/AJ669)^2))^(1/2))*AP669</f>
        <v>3.63478871597163E-005</v>
      </c>
    </row>
    <row r="670" customFormat="false" ht="45" hidden="false" customHeight="true" outlineLevel="0" collapsed="false">
      <c r="A670" s="24" t="n">
        <v>4.69389194102342</v>
      </c>
      <c r="B670" s="24" t="n">
        <v>-74.1582006194147</v>
      </c>
      <c r="C670" s="47" t="n">
        <v>23</v>
      </c>
      <c r="D670" s="47" t="n">
        <v>34</v>
      </c>
      <c r="E670" s="47" t="n">
        <v>1938</v>
      </c>
      <c r="F670" s="27" t="s">
        <v>840</v>
      </c>
      <c r="G670" s="28" t="s">
        <v>841</v>
      </c>
      <c r="H670" s="27" t="s">
        <v>842</v>
      </c>
      <c r="I670" s="28" t="s">
        <v>64</v>
      </c>
      <c r="J670" s="28" t="s">
        <v>76</v>
      </c>
      <c r="K670" s="28" t="n">
        <v>1318.68</v>
      </c>
      <c r="L670" s="28"/>
      <c r="M670" s="28" t="n">
        <v>1998</v>
      </c>
      <c r="N670" s="29" t="s">
        <v>67</v>
      </c>
      <c r="O670" s="29" t="s">
        <v>145</v>
      </c>
      <c r="P670" s="50" t="n">
        <v>-0.0720228740272761</v>
      </c>
      <c r="Q670" s="31" t="n">
        <v>288000</v>
      </c>
      <c r="R670" s="31" t="n">
        <v>215911.582591343</v>
      </c>
      <c r="S670" s="29" t="s">
        <v>69</v>
      </c>
      <c r="T670" s="29"/>
      <c r="U670" s="29"/>
      <c r="V670" s="48" t="n">
        <f aca="false">IF(S670="m3_año",R670,IF(OR(O670="CG1",O670="CG3",O670="HG2"),T670,R670))</f>
        <v>215911.582591343</v>
      </c>
      <c r="W670" s="28" t="n">
        <v>365</v>
      </c>
      <c r="X670" s="32"/>
      <c r="Y670" s="28"/>
      <c r="Z670" s="28" t="n">
        <v>8760</v>
      </c>
      <c r="AA670" s="32" t="s">
        <v>1796</v>
      </c>
      <c r="AB670" s="32" t="s">
        <v>447</v>
      </c>
      <c r="AC670" s="33" t="s">
        <v>72</v>
      </c>
      <c r="AD670" s="33" t="n">
        <f aca="false">VLOOKUP($O670,Parámetros!$B$4:$H$25,3,0)</f>
        <v>196.356974196937</v>
      </c>
      <c r="AE670" s="33" t="n">
        <f aca="false">VLOOKUP($O670,Parámetros!$B$4:$H$25,4,0)</f>
        <v>1220.72799074218</v>
      </c>
      <c r="AF670" s="33" t="n">
        <f aca="false">VLOOKUP($O670,Parámetros!$B$4:$H$25,5,0)</f>
        <v>69.6558973259153</v>
      </c>
      <c r="AG670" s="33" t="n">
        <f aca="false">VLOOKUP($O670,Parámetros!$B$4:$H$25,6,0)</f>
        <v>640</v>
      </c>
      <c r="AH670" s="33" t="n">
        <f aca="false">VLOOKUP($O670,Parámetros!$B$4:$H$25,7,0)</f>
        <v>1920000</v>
      </c>
      <c r="AI670" s="2" t="n">
        <v>32831.976744186</v>
      </c>
      <c r="AJ670" s="2" t="n">
        <v>1.0442E-008</v>
      </c>
      <c r="AK670" s="34" t="n">
        <f aca="false">AD670*V670/1000000000</f>
        <v>0.0423957450517082</v>
      </c>
      <c r="AL670" s="34" t="n">
        <f aca="false">AE670*V670/1000000000</f>
        <v>0.263569312394694</v>
      </c>
      <c r="AM670" s="34" t="n">
        <f aca="false">AF670*V670/1000000000</f>
        <v>0.0150395150284585</v>
      </c>
      <c r="AN670" s="34" t="n">
        <f aca="false">AG670*V670/1000000000</f>
        <v>0.13818341285846</v>
      </c>
      <c r="AO670" s="34" t="n">
        <f aca="false">AH670*V670/1000000000</f>
        <v>414.550238575379</v>
      </c>
      <c r="AP670" s="35" t="n">
        <f aca="false">AJ670*AI670*EXP(P670*4)</f>
        <v>0.000257018374924388</v>
      </c>
      <c r="AQ670" s="36" t="n">
        <f aca="false">AK670/W670</f>
        <v>0.000116152726169064</v>
      </c>
      <c r="AR670" s="37" t="n">
        <f aca="false">AL670/W670</f>
        <v>0.000722107705190944</v>
      </c>
      <c r="AS670" s="37" t="n">
        <f aca="false">AM670/W670</f>
        <v>4.12041507628999E-005</v>
      </c>
      <c r="AT670" s="37" t="n">
        <f aca="false">AN670/W670</f>
        <v>0.000378584692762903</v>
      </c>
      <c r="AU670" s="37" t="n">
        <f aca="false">AO670/W670</f>
        <v>1.13575407828871</v>
      </c>
      <c r="AV670" s="49" t="n">
        <f aca="false">AP670/W670</f>
        <v>7.04159931299693E-007</v>
      </c>
      <c r="AW670" s="39" t="n">
        <f aca="false">AK670*1000000</f>
        <v>42395.7450517082</v>
      </c>
      <c r="AX670" s="40" t="n">
        <f aca="false">AL670*1000000</f>
        <v>263569.312394694</v>
      </c>
      <c r="AY670" s="40" t="n">
        <f aca="false">AM670*1000000</f>
        <v>15039.5150284585</v>
      </c>
      <c r="AZ670" s="40" t="n">
        <f aca="false">AN670*1000000</f>
        <v>138183.41285846</v>
      </c>
      <c r="BA670" s="40" t="n">
        <f aca="false">AO670*1000000</f>
        <v>414550238.575379</v>
      </c>
      <c r="BB670" s="41" t="n">
        <f aca="false">AP670*1000000</f>
        <v>257.018374924388</v>
      </c>
      <c r="BC670" s="39" t="n">
        <f aca="false">AQ670*1000000</f>
        <v>116.152726169064</v>
      </c>
      <c r="BD670" s="40" t="n">
        <f aca="false">AR670*1000000</f>
        <v>722.107705190944</v>
      </c>
      <c r="BE670" s="40" t="n">
        <f aca="false">AS670*1000000</f>
        <v>41.2041507628999</v>
      </c>
      <c r="BF670" s="40" t="n">
        <f aca="false">AT670*1000000</f>
        <v>378.584692762903</v>
      </c>
      <c r="BG670" s="40" t="n">
        <f aca="false">AU670*1000000</f>
        <v>1135754.07828871</v>
      </c>
      <c r="BH670" s="41" t="n">
        <f aca="false">AV670*1000000</f>
        <v>0.704159931299693</v>
      </c>
      <c r="BI670" s="0" t="n">
        <v>0.1</v>
      </c>
      <c r="BJ670" s="0" t="n">
        <f aca="false">R670*BI670</f>
        <v>21591.1582591343</v>
      </c>
      <c r="BK670" s="0" t="n">
        <v>0.1</v>
      </c>
      <c r="BL670" s="0" t="n">
        <f aca="false">AI670*BK670</f>
        <v>3283.1976744186</v>
      </c>
      <c r="BM670" s="45" t="n">
        <v>187.562005220738</v>
      </c>
      <c r="BN670" s="45" t="n">
        <v>1012.03746873145</v>
      </c>
      <c r="BO670" s="45" t="n">
        <v>69.5558973259153</v>
      </c>
      <c r="BP670" s="45" t="n">
        <v>256</v>
      </c>
      <c r="BQ670" s="45" t="n">
        <v>384000</v>
      </c>
      <c r="BR670" s="0" t="n">
        <f aca="false">AJ670*0.1</f>
        <v>1.0442E-009</v>
      </c>
      <c r="BS670" s="0" t="n">
        <f aca="false">((((BJ670/R670)^2)+((BM670/AD670)^2))^(1/2))*AK670</f>
        <v>0.0407181232627853</v>
      </c>
      <c r="BT670" s="0" t="n">
        <f aca="false">((((BJ670/R670)^2)+((BN670/AE670)^2))^(1/2))*AL670</f>
        <v>0.220094468738447</v>
      </c>
      <c r="BU670" s="0" t="n">
        <f aca="false">((((BJ670/R670)^2)+((BO670/AF670)^2))^(1/2))*AM670</f>
        <v>0.0150930416912568</v>
      </c>
      <c r="BV670" s="0" t="n">
        <f aca="false">((((BJ670/R670)^2)+((BP670/AG670)^2))^(1/2))*AN670</f>
        <v>0.0569744806923762</v>
      </c>
      <c r="BW670" s="0" t="n">
        <f aca="false">((((BJ670/R670)^2)+((BQ670/AH670)^2))^(1/2))*AO670</f>
        <v>92.6962513543302</v>
      </c>
      <c r="BX670" s="46" t="n">
        <f aca="false">((((BL670/AI670)^2)+((BR670/AJ670)^2))^(1/2))*AP670</f>
        <v>3.63478871597163E-005</v>
      </c>
    </row>
    <row r="671" customFormat="false" ht="30" hidden="false" customHeight="true" outlineLevel="0" collapsed="false">
      <c r="A671" s="24" t="n">
        <v>4.69389194102342</v>
      </c>
      <c r="B671" s="24" t="n">
        <v>-74.1582006194147</v>
      </c>
      <c r="C671" s="47" t="n">
        <v>23</v>
      </c>
      <c r="D671" s="47" t="n">
        <v>34</v>
      </c>
      <c r="E671" s="47" t="n">
        <v>1938</v>
      </c>
      <c r="F671" s="27" t="s">
        <v>840</v>
      </c>
      <c r="G671" s="28" t="s">
        <v>841</v>
      </c>
      <c r="H671" s="27" t="s">
        <v>842</v>
      </c>
      <c r="I671" s="28" t="s">
        <v>64</v>
      </c>
      <c r="J671" s="28" t="s">
        <v>76</v>
      </c>
      <c r="K671" s="28" t="n">
        <v>820.51</v>
      </c>
      <c r="L671" s="28"/>
      <c r="M671" s="28" t="n">
        <v>2005</v>
      </c>
      <c r="N671" s="29" t="s">
        <v>67</v>
      </c>
      <c r="O671" s="29" t="s">
        <v>145</v>
      </c>
      <c r="P671" s="50" t="n">
        <v>-0.0720228740272761</v>
      </c>
      <c r="Q671" s="31" t="n">
        <v>324000</v>
      </c>
      <c r="R671" s="31" t="n">
        <v>242900.53041526</v>
      </c>
      <c r="S671" s="29" t="s">
        <v>69</v>
      </c>
      <c r="T671" s="29"/>
      <c r="U671" s="29"/>
      <c r="V671" s="48" t="n">
        <f aca="false">IF(S671="m3_año",R671,IF(OR(O671="CG1",O671="CG3",O671="HG2"),T671,R671))</f>
        <v>242900.53041526</v>
      </c>
      <c r="W671" s="28" t="n">
        <v>365</v>
      </c>
      <c r="X671" s="32"/>
      <c r="Y671" s="28"/>
      <c r="Z671" s="28" t="n">
        <v>8760</v>
      </c>
      <c r="AA671" s="32" t="s">
        <v>1797</v>
      </c>
      <c r="AB671" s="32" t="s">
        <v>447</v>
      </c>
      <c r="AC671" s="33" t="s">
        <v>72</v>
      </c>
      <c r="AD671" s="33" t="n">
        <f aca="false">VLOOKUP($O671,Parámetros!$B$4:$H$25,3,0)</f>
        <v>196.356974196937</v>
      </c>
      <c r="AE671" s="33" t="n">
        <f aca="false">VLOOKUP($O671,Parámetros!$B$4:$H$25,4,0)</f>
        <v>1220.72799074218</v>
      </c>
      <c r="AF671" s="33" t="n">
        <f aca="false">VLOOKUP($O671,Parámetros!$B$4:$H$25,5,0)</f>
        <v>69.6558973259153</v>
      </c>
      <c r="AG671" s="33" t="n">
        <f aca="false">VLOOKUP($O671,Parámetros!$B$4:$H$25,6,0)</f>
        <v>640</v>
      </c>
      <c r="AH671" s="33" t="n">
        <f aca="false">VLOOKUP($O671,Parámetros!$B$4:$H$25,7,0)</f>
        <v>1920000</v>
      </c>
      <c r="AI671" s="2" t="n">
        <v>32831.976744186</v>
      </c>
      <c r="AJ671" s="2" t="n">
        <v>1.0442E-008</v>
      </c>
      <c r="AK671" s="34" t="n">
        <f aca="false">AD671*V671/1000000000</f>
        <v>0.0476952131831715</v>
      </c>
      <c r="AL671" s="34" t="n">
        <f aca="false">AE671*V671/1000000000</f>
        <v>0.29651547644403</v>
      </c>
      <c r="AM671" s="34" t="n">
        <f aca="false">AF671*V671/1000000000</f>
        <v>0.0169194544070157</v>
      </c>
      <c r="AN671" s="34" t="n">
        <f aca="false">AG671*V671/1000000000</f>
        <v>0.155456339465766</v>
      </c>
      <c r="AO671" s="34" t="n">
        <f aca="false">AH671*V671/1000000000</f>
        <v>466.369018397299</v>
      </c>
      <c r="AP671" s="35" t="n">
        <f aca="false">AJ671*AI671*EXP(P671*4)</f>
        <v>0.000257018374924388</v>
      </c>
      <c r="AQ671" s="36" t="n">
        <f aca="false">AK671/W671</f>
        <v>0.000130671816940196</v>
      </c>
      <c r="AR671" s="37" t="n">
        <f aca="false">AL671/W671</f>
        <v>0.000812371168339809</v>
      </c>
      <c r="AS671" s="37" t="n">
        <f aca="false">AM671/W671</f>
        <v>4.63546696082622E-005</v>
      </c>
      <c r="AT671" s="37" t="n">
        <f aca="false">AN671/W671</f>
        <v>0.000425907779358264</v>
      </c>
      <c r="AU671" s="37" t="n">
        <f aca="false">AO671/W671</f>
        <v>1.27772333807479</v>
      </c>
      <c r="AV671" s="49" t="n">
        <f aca="false">AP671/W671</f>
        <v>7.04159931299693E-007</v>
      </c>
      <c r="AW671" s="39" t="n">
        <f aca="false">AK671*1000000</f>
        <v>47695.2131831715</v>
      </c>
      <c r="AX671" s="40" t="n">
        <f aca="false">AL671*1000000</f>
        <v>296515.47644403</v>
      </c>
      <c r="AY671" s="40" t="n">
        <f aca="false">AM671*1000000</f>
        <v>16919.4544070157</v>
      </c>
      <c r="AZ671" s="40" t="n">
        <f aca="false">AN671*1000000</f>
        <v>155456.339465766</v>
      </c>
      <c r="BA671" s="40" t="n">
        <f aca="false">AO671*1000000</f>
        <v>466369018.397299</v>
      </c>
      <c r="BB671" s="41" t="n">
        <f aca="false">AP671*1000000</f>
        <v>257.018374924388</v>
      </c>
      <c r="BC671" s="39" t="n">
        <f aca="false">AQ671*1000000</f>
        <v>130.671816940196</v>
      </c>
      <c r="BD671" s="40" t="n">
        <f aca="false">AR671*1000000</f>
        <v>812.371168339809</v>
      </c>
      <c r="BE671" s="40" t="n">
        <f aca="false">AS671*1000000</f>
        <v>46.3546696082623</v>
      </c>
      <c r="BF671" s="40" t="n">
        <f aca="false">AT671*1000000</f>
        <v>425.907779358264</v>
      </c>
      <c r="BG671" s="40" t="n">
        <f aca="false">AU671*1000000</f>
        <v>1277723.33807479</v>
      </c>
      <c r="BH671" s="41" t="n">
        <f aca="false">AV671*1000000</f>
        <v>0.704159931299693</v>
      </c>
      <c r="BI671" s="0" t="n">
        <v>0.1</v>
      </c>
      <c r="BJ671" s="0" t="n">
        <f aca="false">R671*BI671</f>
        <v>24290.053041526</v>
      </c>
      <c r="BK671" s="0" t="n">
        <v>0.1</v>
      </c>
      <c r="BL671" s="0" t="n">
        <f aca="false">AI671*BK671</f>
        <v>3283.1976744186</v>
      </c>
      <c r="BM671" s="45" t="n">
        <v>187.562005220738</v>
      </c>
      <c r="BN671" s="45" t="n">
        <v>1012.03746873145</v>
      </c>
      <c r="BO671" s="45" t="n">
        <v>69.5558973259153</v>
      </c>
      <c r="BP671" s="45" t="n">
        <v>256</v>
      </c>
      <c r="BQ671" s="45" t="n">
        <v>384000</v>
      </c>
      <c r="BR671" s="0" t="n">
        <f aca="false">AJ671*0.1</f>
        <v>1.0442E-009</v>
      </c>
      <c r="BS671" s="0" t="n">
        <f aca="false">((((BJ671/R671)^2)+((BM671/AD671)^2))^(1/2))*AK671</f>
        <v>0.0458078886706333</v>
      </c>
      <c r="BT671" s="0" t="n">
        <f aca="false">((((BJ671/R671)^2)+((BN671/AE671)^2))^(1/2))*AL671</f>
        <v>0.247606277330752</v>
      </c>
      <c r="BU671" s="0" t="n">
        <f aca="false">((((BJ671/R671)^2)+((BO671/AF671)^2))^(1/2))*AM671</f>
        <v>0.0169796719026638</v>
      </c>
      <c r="BV671" s="0" t="n">
        <f aca="false">((((BJ671/R671)^2)+((BP671/AG671)^2))^(1/2))*AN671</f>
        <v>0.064096290778923</v>
      </c>
      <c r="BW671" s="0" t="n">
        <f aca="false">((((BJ671/R671)^2)+((BQ671/AH671)^2))^(1/2))*AO671</f>
        <v>104.283282773621</v>
      </c>
      <c r="BX671" s="46" t="n">
        <f aca="false">((((BL671/AI671)^2)+((BR671/AJ671)^2))^(1/2))*AP671</f>
        <v>3.63478871597163E-005</v>
      </c>
    </row>
    <row r="672" customFormat="false" ht="30" hidden="false" customHeight="true" outlineLevel="0" collapsed="false">
      <c r="A672" s="24" t="n">
        <v>4.69389194102342</v>
      </c>
      <c r="B672" s="24" t="n">
        <v>-74.1582006194147</v>
      </c>
      <c r="C672" s="47" t="n">
        <v>23</v>
      </c>
      <c r="D672" s="47" t="n">
        <v>34</v>
      </c>
      <c r="E672" s="47" t="n">
        <v>1938</v>
      </c>
      <c r="F672" s="27" t="s">
        <v>840</v>
      </c>
      <c r="G672" s="28" t="s">
        <v>841</v>
      </c>
      <c r="H672" s="27" t="s">
        <v>842</v>
      </c>
      <c r="I672" s="28" t="s">
        <v>64</v>
      </c>
      <c r="J672" s="28" t="s">
        <v>76</v>
      </c>
      <c r="K672" s="28" t="n">
        <v>1758.24</v>
      </c>
      <c r="L672" s="28"/>
      <c r="M672" s="28" t="n">
        <v>2005</v>
      </c>
      <c r="N672" s="29" t="s">
        <v>67</v>
      </c>
      <c r="O672" s="29" t="s">
        <v>145</v>
      </c>
      <c r="P672" s="50" t="n">
        <v>-0.0720228740272761</v>
      </c>
      <c r="Q672" s="31" t="n">
        <v>369000</v>
      </c>
      <c r="R672" s="31" t="n">
        <v>276636.715195158</v>
      </c>
      <c r="S672" s="29" t="s">
        <v>69</v>
      </c>
      <c r="T672" s="29"/>
      <c r="U672" s="29"/>
      <c r="V672" s="48" t="n">
        <f aca="false">IF(S672="m3_año",R672,IF(OR(O672="CG1",O672="CG3",O672="HG2"),T672,R672))</f>
        <v>276636.715195158</v>
      </c>
      <c r="W672" s="28" t="n">
        <v>365</v>
      </c>
      <c r="X672" s="32"/>
      <c r="Y672" s="28"/>
      <c r="Z672" s="28" t="n">
        <v>8760</v>
      </c>
      <c r="AA672" s="32" t="s">
        <v>1798</v>
      </c>
      <c r="AB672" s="32" t="s">
        <v>447</v>
      </c>
      <c r="AC672" s="33" t="s">
        <v>72</v>
      </c>
      <c r="AD672" s="33" t="n">
        <f aca="false">VLOOKUP($O672,Parámetros!$B$4:$H$25,3,0)</f>
        <v>196.356974196937</v>
      </c>
      <c r="AE672" s="33" t="n">
        <f aca="false">VLOOKUP($O672,Parámetros!$B$4:$H$25,4,0)</f>
        <v>1220.72799074218</v>
      </c>
      <c r="AF672" s="33" t="n">
        <f aca="false">VLOOKUP($O672,Parámetros!$B$4:$H$25,5,0)</f>
        <v>69.6558973259153</v>
      </c>
      <c r="AG672" s="33" t="n">
        <f aca="false">VLOOKUP($O672,Parámetros!$B$4:$H$25,6,0)</f>
        <v>640</v>
      </c>
      <c r="AH672" s="33" t="n">
        <f aca="false">VLOOKUP($O672,Parámetros!$B$4:$H$25,7,0)</f>
        <v>1920000</v>
      </c>
      <c r="AI672" s="2" t="n">
        <v>32831.976744186</v>
      </c>
      <c r="AJ672" s="2" t="n">
        <v>1.0442E-008</v>
      </c>
      <c r="AK672" s="34" t="n">
        <f aca="false">AD672*V672/1000000000</f>
        <v>0.054319548347501</v>
      </c>
      <c r="AL672" s="34" t="n">
        <f aca="false">AE672*V672/1000000000</f>
        <v>0.337698181505702</v>
      </c>
      <c r="AM672" s="34" t="n">
        <f aca="false">AF672*V672/1000000000</f>
        <v>0.0192693786302124</v>
      </c>
      <c r="AN672" s="34" t="n">
        <f aca="false">AG672*V672/1000000000</f>
        <v>0.177047497724901</v>
      </c>
      <c r="AO672" s="34" t="n">
        <f aca="false">AH672*V672/1000000000</f>
        <v>531.142493174703</v>
      </c>
      <c r="AP672" s="35" t="n">
        <f aca="false">AJ672*AI672*EXP(P672*4)</f>
        <v>0.000257018374924388</v>
      </c>
      <c r="AQ672" s="36" t="n">
        <f aca="false">AK672/W672</f>
        <v>0.000148820680404112</v>
      </c>
      <c r="AR672" s="37" t="n">
        <f aca="false">AL672/W672</f>
        <v>0.000925200497275896</v>
      </c>
      <c r="AS672" s="37" t="n">
        <f aca="false">AM672/W672</f>
        <v>5.27928181649655E-005</v>
      </c>
      <c r="AT672" s="37" t="n">
        <f aca="false">AN672/W672</f>
        <v>0.000485061637602469</v>
      </c>
      <c r="AU672" s="37" t="n">
        <f aca="false">AO672/W672</f>
        <v>1.45518491280741</v>
      </c>
      <c r="AV672" s="49" t="n">
        <f aca="false">AP672/W672</f>
        <v>7.04159931299693E-007</v>
      </c>
      <c r="AW672" s="39" t="n">
        <f aca="false">AK672*1000000</f>
        <v>54319.548347501</v>
      </c>
      <c r="AX672" s="40" t="n">
        <f aca="false">AL672*1000000</f>
        <v>337698.181505702</v>
      </c>
      <c r="AY672" s="40" t="n">
        <f aca="false">AM672*1000000</f>
        <v>19269.3786302124</v>
      </c>
      <c r="AZ672" s="40" t="n">
        <f aca="false">AN672*1000000</f>
        <v>177047.497724901</v>
      </c>
      <c r="BA672" s="40" t="n">
        <f aca="false">AO672*1000000</f>
        <v>531142493.174703</v>
      </c>
      <c r="BB672" s="41" t="n">
        <f aca="false">AP672*1000000</f>
        <v>257.018374924388</v>
      </c>
      <c r="BC672" s="39" t="n">
        <f aca="false">AQ672*1000000</f>
        <v>148.820680404112</v>
      </c>
      <c r="BD672" s="40" t="n">
        <f aca="false">AR672*1000000</f>
        <v>925.200497275896</v>
      </c>
      <c r="BE672" s="40" t="n">
        <f aca="false">AS672*1000000</f>
        <v>52.7928181649655</v>
      </c>
      <c r="BF672" s="40" t="n">
        <f aca="false">AT672*1000000</f>
        <v>485.061637602469</v>
      </c>
      <c r="BG672" s="40" t="n">
        <f aca="false">AU672*1000000</f>
        <v>1455184.91280741</v>
      </c>
      <c r="BH672" s="41" t="n">
        <f aca="false">AV672*1000000</f>
        <v>0.704159931299693</v>
      </c>
      <c r="BI672" s="0" t="n">
        <v>0.1</v>
      </c>
      <c r="BJ672" s="0" t="n">
        <f aca="false">R672*BI672</f>
        <v>27663.6715195158</v>
      </c>
      <c r="BK672" s="0" t="n">
        <v>0.1</v>
      </c>
      <c r="BL672" s="0" t="n">
        <f aca="false">AI672*BK672</f>
        <v>3283.1976744186</v>
      </c>
      <c r="BM672" s="45" t="n">
        <v>187.562005220738</v>
      </c>
      <c r="BN672" s="45" t="n">
        <v>1012.03746873145</v>
      </c>
      <c r="BO672" s="45" t="n">
        <v>69.5558973259153</v>
      </c>
      <c r="BP672" s="45" t="n">
        <v>256</v>
      </c>
      <c r="BQ672" s="45" t="n">
        <v>384000</v>
      </c>
      <c r="BR672" s="0" t="n">
        <f aca="false">AJ672*0.1</f>
        <v>1.0442E-009</v>
      </c>
      <c r="BS672" s="0" t="n">
        <f aca="false">((((BJ672/R672)^2)+((BM672/AD672)^2))^(1/2))*AK672</f>
        <v>0.0521700954304437</v>
      </c>
      <c r="BT672" s="0" t="n">
        <f aca="false">((((BJ672/R672)^2)+((BN672/AE672)^2))^(1/2))*AL672</f>
        <v>0.281996038071135</v>
      </c>
      <c r="BU672" s="0" t="n">
        <f aca="false">((((BJ672/R672)^2)+((BO672/AF672)^2))^(1/2))*AM672</f>
        <v>0.0193379596669227</v>
      </c>
      <c r="BV672" s="0" t="n">
        <f aca="false">((((BJ672/R672)^2)+((BP672/AG672)^2))^(1/2))*AN672</f>
        <v>0.072998553387107</v>
      </c>
      <c r="BW672" s="0" t="n">
        <f aca="false">((((BJ672/R672)^2)+((BQ672/AH672)^2))^(1/2))*AO672</f>
        <v>118.767072047736</v>
      </c>
      <c r="BX672" s="46" t="n">
        <f aca="false">((((BL672/AI672)^2)+((BR672/AJ672)^2))^(1/2))*AP672</f>
        <v>3.63478871597163E-005</v>
      </c>
    </row>
    <row r="673" customFormat="false" ht="30" hidden="false" customHeight="true" outlineLevel="0" collapsed="false">
      <c r="A673" s="24" t="n">
        <v>4.69389194102342</v>
      </c>
      <c r="B673" s="24" t="n">
        <v>-74.1582006194147</v>
      </c>
      <c r="C673" s="47" t="n">
        <v>23</v>
      </c>
      <c r="D673" s="47" t="n">
        <v>34</v>
      </c>
      <c r="E673" s="47" t="n">
        <v>1938</v>
      </c>
      <c r="F673" s="27" t="s">
        <v>840</v>
      </c>
      <c r="G673" s="28" t="s">
        <v>841</v>
      </c>
      <c r="H673" s="27" t="s">
        <v>842</v>
      </c>
      <c r="I673" s="28" t="s">
        <v>64</v>
      </c>
      <c r="J673" s="28" t="s">
        <v>76</v>
      </c>
      <c r="K673" s="28" t="n">
        <v>586.08</v>
      </c>
      <c r="L673" s="28"/>
      <c r="M673" s="28" t="n">
        <v>1974</v>
      </c>
      <c r="N673" s="29" t="s">
        <v>67</v>
      </c>
      <c r="O673" s="29" t="s">
        <v>145</v>
      </c>
      <c r="P673" s="50" t="n">
        <v>-0.0720228740272761</v>
      </c>
      <c r="Q673" s="31" t="n">
        <v>162000</v>
      </c>
      <c r="R673" s="31" t="n">
        <v>121450.26520763</v>
      </c>
      <c r="S673" s="29" t="s">
        <v>69</v>
      </c>
      <c r="T673" s="29"/>
      <c r="U673" s="29"/>
      <c r="V673" s="48" t="n">
        <f aca="false">IF(S673="m3_año",R673,IF(OR(O673="CG1",O673="CG3",O673="HG2"),T673,R673))</f>
        <v>121450.26520763</v>
      </c>
      <c r="W673" s="28" t="n">
        <v>365</v>
      </c>
      <c r="X673" s="32"/>
      <c r="Y673" s="28"/>
      <c r="Z673" s="28" t="n">
        <v>8760</v>
      </c>
      <c r="AA673" s="32" t="s">
        <v>1799</v>
      </c>
      <c r="AB673" s="32" t="s">
        <v>447</v>
      </c>
      <c r="AC673" s="33" t="s">
        <v>72</v>
      </c>
      <c r="AD673" s="33" t="n">
        <f aca="false">VLOOKUP($O673,Parámetros!$B$4:$H$25,3,0)</f>
        <v>196.356974196937</v>
      </c>
      <c r="AE673" s="33" t="n">
        <f aca="false">VLOOKUP($O673,Parámetros!$B$4:$H$25,4,0)</f>
        <v>1220.72799074218</v>
      </c>
      <c r="AF673" s="33" t="n">
        <f aca="false">VLOOKUP($O673,Parámetros!$B$4:$H$25,5,0)</f>
        <v>69.6558973259153</v>
      </c>
      <c r="AG673" s="33" t="n">
        <f aca="false">VLOOKUP($O673,Parámetros!$B$4:$H$25,6,0)</f>
        <v>640</v>
      </c>
      <c r="AH673" s="33" t="n">
        <f aca="false">VLOOKUP($O673,Parámetros!$B$4:$H$25,7,0)</f>
        <v>1920000</v>
      </c>
      <c r="AI673" s="2" t="n">
        <v>32831.976744186</v>
      </c>
      <c r="AJ673" s="2" t="n">
        <v>1.0442E-008</v>
      </c>
      <c r="AK673" s="34" t="n">
        <f aca="false">AD673*V673/1000000000</f>
        <v>0.0238476065915858</v>
      </c>
      <c r="AL673" s="34" t="n">
        <f aca="false">AE673*V673/1000000000</f>
        <v>0.148257738222015</v>
      </c>
      <c r="AM673" s="34" t="n">
        <f aca="false">AF673*V673/1000000000</f>
        <v>0.00845972720350786</v>
      </c>
      <c r="AN673" s="34" t="n">
        <f aca="false">AG673*V673/1000000000</f>
        <v>0.0777281697328832</v>
      </c>
      <c r="AO673" s="34" t="n">
        <f aca="false">AH673*V673/1000000000</f>
        <v>233.18450919865</v>
      </c>
      <c r="AP673" s="35" t="n">
        <f aca="false">AJ673*AI673*EXP(P673*4)</f>
        <v>0.000257018374924388</v>
      </c>
      <c r="AQ673" s="36" t="n">
        <f aca="false">AK673/W673</f>
        <v>6.5335908470098E-005</v>
      </c>
      <c r="AR673" s="37" t="n">
        <f aca="false">AL673/W673</f>
        <v>0.000406185584169904</v>
      </c>
      <c r="AS673" s="37" t="n">
        <f aca="false">AM673/W673</f>
        <v>2.31773348041311E-005</v>
      </c>
      <c r="AT673" s="37" t="n">
        <f aca="false">AN673/W673</f>
        <v>0.000212953889679132</v>
      </c>
      <c r="AU673" s="37" t="n">
        <f aca="false">AO673/W673</f>
        <v>0.638861669037396</v>
      </c>
      <c r="AV673" s="49" t="n">
        <f aca="false">AP673/W673</f>
        <v>7.04159931299693E-007</v>
      </c>
      <c r="AW673" s="39" t="n">
        <f aca="false">AK673*1000000</f>
        <v>23847.6065915858</v>
      </c>
      <c r="AX673" s="40" t="n">
        <f aca="false">AL673*1000000</f>
        <v>148257.738222015</v>
      </c>
      <c r="AY673" s="40" t="n">
        <f aca="false">AM673*1000000</f>
        <v>8459.72720350786</v>
      </c>
      <c r="AZ673" s="40" t="n">
        <f aca="false">AN673*1000000</f>
        <v>77728.1697328832</v>
      </c>
      <c r="BA673" s="40" t="n">
        <f aca="false">AO673*1000000</f>
        <v>233184509.19865</v>
      </c>
      <c r="BB673" s="41" t="n">
        <f aca="false">AP673*1000000</f>
        <v>257.018374924388</v>
      </c>
      <c r="BC673" s="39" t="n">
        <f aca="false">AQ673*1000000</f>
        <v>65.335908470098</v>
      </c>
      <c r="BD673" s="40" t="n">
        <f aca="false">AR673*1000000</f>
        <v>406.185584169904</v>
      </c>
      <c r="BE673" s="40" t="n">
        <f aca="false">AS673*1000000</f>
        <v>23.1773348041311</v>
      </c>
      <c r="BF673" s="40" t="n">
        <f aca="false">AT673*1000000</f>
        <v>212.953889679132</v>
      </c>
      <c r="BG673" s="40" t="n">
        <f aca="false">AU673*1000000</f>
        <v>638861.669037396</v>
      </c>
      <c r="BH673" s="41" t="n">
        <f aca="false">AV673*1000000</f>
        <v>0.704159931299693</v>
      </c>
      <c r="BI673" s="0" t="n">
        <v>0.1</v>
      </c>
      <c r="BJ673" s="0" t="n">
        <f aca="false">R673*BI673</f>
        <v>12145.026520763</v>
      </c>
      <c r="BK673" s="0" t="n">
        <v>0.1</v>
      </c>
      <c r="BL673" s="0" t="n">
        <f aca="false">AI673*BK673</f>
        <v>3283.1976744186</v>
      </c>
      <c r="BM673" s="45" t="n">
        <v>187.562005220738</v>
      </c>
      <c r="BN673" s="45" t="n">
        <v>1012.03746873145</v>
      </c>
      <c r="BO673" s="45" t="n">
        <v>69.5558973259153</v>
      </c>
      <c r="BP673" s="45" t="n">
        <v>256</v>
      </c>
      <c r="BQ673" s="45" t="n">
        <v>384000</v>
      </c>
      <c r="BR673" s="0" t="n">
        <f aca="false">AJ673*0.1</f>
        <v>1.0442E-009</v>
      </c>
      <c r="BS673" s="0" t="n">
        <f aca="false">((((BJ673/R673)^2)+((BM673/AD673)^2))^(1/2))*AK673</f>
        <v>0.0229039443353167</v>
      </c>
      <c r="BT673" s="0" t="n">
        <f aca="false">((((BJ673/R673)^2)+((BN673/AE673)^2))^(1/2))*AL673</f>
        <v>0.123803138665376</v>
      </c>
      <c r="BU673" s="0" t="n">
        <f aca="false">((((BJ673/R673)^2)+((BO673/AF673)^2))^(1/2))*AM673</f>
        <v>0.00848983595133191</v>
      </c>
      <c r="BV673" s="0" t="n">
        <f aca="false">((((BJ673/R673)^2)+((BP673/AG673)^2))^(1/2))*AN673</f>
        <v>0.0320481453894615</v>
      </c>
      <c r="BW673" s="0" t="n">
        <f aca="false">((((BJ673/R673)^2)+((BQ673/AH673)^2))^(1/2))*AO673</f>
        <v>52.1416413868106</v>
      </c>
      <c r="BX673" s="46" t="n">
        <f aca="false">((((BL673/AI673)^2)+((BR673/AJ673)^2))^(1/2))*AP673</f>
        <v>3.63478871597163E-005</v>
      </c>
    </row>
    <row r="674" customFormat="false" ht="30" hidden="false" customHeight="true" outlineLevel="0" collapsed="false">
      <c r="A674" s="24" t="n">
        <v>4.69389194102342</v>
      </c>
      <c r="B674" s="24" t="n">
        <v>-74.1582006194147</v>
      </c>
      <c r="C674" s="47" t="n">
        <v>23</v>
      </c>
      <c r="D674" s="47" t="n">
        <v>34</v>
      </c>
      <c r="E674" s="47" t="n">
        <v>1938</v>
      </c>
      <c r="F674" s="27" t="s">
        <v>840</v>
      </c>
      <c r="G674" s="28" t="s">
        <v>841</v>
      </c>
      <c r="H674" s="27" t="s">
        <v>842</v>
      </c>
      <c r="I674" s="28" t="s">
        <v>64</v>
      </c>
      <c r="J674" s="28" t="s">
        <v>76</v>
      </c>
      <c r="K674" s="28" t="n">
        <v>586.08</v>
      </c>
      <c r="L674" s="28"/>
      <c r="M674" s="28" t="n">
        <v>1974</v>
      </c>
      <c r="N674" s="29" t="s">
        <v>67</v>
      </c>
      <c r="O674" s="29" t="s">
        <v>145</v>
      </c>
      <c r="P674" s="50" t="n">
        <v>-0.0720228740272761</v>
      </c>
      <c r="Q674" s="31" t="n">
        <v>162000</v>
      </c>
      <c r="R674" s="31" t="n">
        <v>121450.26520763</v>
      </c>
      <c r="S674" s="29" t="s">
        <v>69</v>
      </c>
      <c r="T674" s="29"/>
      <c r="U674" s="29"/>
      <c r="V674" s="48" t="n">
        <f aca="false">IF(S674="m3_año",R674,IF(OR(O674="CG1",O674="CG3",O674="HG2"),T674,R674))</f>
        <v>121450.26520763</v>
      </c>
      <c r="W674" s="28" t="n">
        <v>365</v>
      </c>
      <c r="X674" s="32"/>
      <c r="Y674" s="28"/>
      <c r="Z674" s="28" t="n">
        <v>8760</v>
      </c>
      <c r="AA674" s="32" t="s">
        <v>1800</v>
      </c>
      <c r="AB674" s="32" t="s">
        <v>447</v>
      </c>
      <c r="AC674" s="33" t="s">
        <v>72</v>
      </c>
      <c r="AD674" s="33" t="n">
        <f aca="false">VLOOKUP($O674,Parámetros!$B$4:$H$25,3,0)</f>
        <v>196.356974196937</v>
      </c>
      <c r="AE674" s="33" t="n">
        <f aca="false">VLOOKUP($O674,Parámetros!$B$4:$H$25,4,0)</f>
        <v>1220.72799074218</v>
      </c>
      <c r="AF674" s="33" t="n">
        <f aca="false">VLOOKUP($O674,Parámetros!$B$4:$H$25,5,0)</f>
        <v>69.6558973259153</v>
      </c>
      <c r="AG674" s="33" t="n">
        <f aca="false">VLOOKUP($O674,Parámetros!$B$4:$H$25,6,0)</f>
        <v>640</v>
      </c>
      <c r="AH674" s="33" t="n">
        <f aca="false">VLOOKUP($O674,Parámetros!$B$4:$H$25,7,0)</f>
        <v>1920000</v>
      </c>
      <c r="AI674" s="2" t="n">
        <v>32831.976744186</v>
      </c>
      <c r="AJ674" s="2" t="n">
        <v>1.0442E-008</v>
      </c>
      <c r="AK674" s="34" t="n">
        <f aca="false">AD674*V674/1000000000</f>
        <v>0.0238476065915858</v>
      </c>
      <c r="AL674" s="34" t="n">
        <f aca="false">AE674*V674/1000000000</f>
        <v>0.148257738222015</v>
      </c>
      <c r="AM674" s="34" t="n">
        <f aca="false">AF674*V674/1000000000</f>
        <v>0.00845972720350786</v>
      </c>
      <c r="AN674" s="34" t="n">
        <f aca="false">AG674*V674/1000000000</f>
        <v>0.0777281697328832</v>
      </c>
      <c r="AO674" s="34" t="n">
        <f aca="false">AH674*V674/1000000000</f>
        <v>233.18450919865</v>
      </c>
      <c r="AP674" s="35" t="n">
        <f aca="false">AJ674*AI674*EXP(P674*4)</f>
        <v>0.000257018374924388</v>
      </c>
      <c r="AQ674" s="36" t="n">
        <f aca="false">AK674/W674</f>
        <v>6.5335908470098E-005</v>
      </c>
      <c r="AR674" s="37" t="n">
        <f aca="false">AL674/W674</f>
        <v>0.000406185584169904</v>
      </c>
      <c r="AS674" s="37" t="n">
        <f aca="false">AM674/W674</f>
        <v>2.31773348041311E-005</v>
      </c>
      <c r="AT674" s="37" t="n">
        <f aca="false">AN674/W674</f>
        <v>0.000212953889679132</v>
      </c>
      <c r="AU674" s="37" t="n">
        <f aca="false">AO674/W674</f>
        <v>0.638861669037396</v>
      </c>
      <c r="AV674" s="49" t="n">
        <f aca="false">AP674/W674</f>
        <v>7.04159931299693E-007</v>
      </c>
      <c r="AW674" s="39" t="n">
        <f aca="false">AK674*1000000</f>
        <v>23847.6065915858</v>
      </c>
      <c r="AX674" s="40" t="n">
        <f aca="false">AL674*1000000</f>
        <v>148257.738222015</v>
      </c>
      <c r="AY674" s="40" t="n">
        <f aca="false">AM674*1000000</f>
        <v>8459.72720350786</v>
      </c>
      <c r="AZ674" s="40" t="n">
        <f aca="false">AN674*1000000</f>
        <v>77728.1697328832</v>
      </c>
      <c r="BA674" s="40" t="n">
        <f aca="false">AO674*1000000</f>
        <v>233184509.19865</v>
      </c>
      <c r="BB674" s="41" t="n">
        <f aca="false">AP674*1000000</f>
        <v>257.018374924388</v>
      </c>
      <c r="BC674" s="39" t="n">
        <f aca="false">AQ674*1000000</f>
        <v>65.335908470098</v>
      </c>
      <c r="BD674" s="40" t="n">
        <f aca="false">AR674*1000000</f>
        <v>406.185584169904</v>
      </c>
      <c r="BE674" s="40" t="n">
        <f aca="false">AS674*1000000</f>
        <v>23.1773348041311</v>
      </c>
      <c r="BF674" s="40" t="n">
        <f aca="false">AT674*1000000</f>
        <v>212.953889679132</v>
      </c>
      <c r="BG674" s="40" t="n">
        <f aca="false">AU674*1000000</f>
        <v>638861.669037396</v>
      </c>
      <c r="BH674" s="41" t="n">
        <f aca="false">AV674*1000000</f>
        <v>0.704159931299693</v>
      </c>
      <c r="BI674" s="0" t="n">
        <v>0.1</v>
      </c>
      <c r="BJ674" s="0" t="n">
        <f aca="false">R674*BI674</f>
        <v>12145.026520763</v>
      </c>
      <c r="BK674" s="0" t="n">
        <v>0.1</v>
      </c>
      <c r="BL674" s="0" t="n">
        <f aca="false">AI674*BK674</f>
        <v>3283.1976744186</v>
      </c>
      <c r="BM674" s="45" t="n">
        <v>187.562005220738</v>
      </c>
      <c r="BN674" s="45" t="n">
        <v>1012.03746873145</v>
      </c>
      <c r="BO674" s="45" t="n">
        <v>69.5558973259153</v>
      </c>
      <c r="BP674" s="45" t="n">
        <v>256</v>
      </c>
      <c r="BQ674" s="45" t="n">
        <v>384000</v>
      </c>
      <c r="BR674" s="0" t="n">
        <f aca="false">AJ674*0.1</f>
        <v>1.0442E-009</v>
      </c>
      <c r="BS674" s="0" t="n">
        <f aca="false">((((BJ674/R674)^2)+((BM674/AD674)^2))^(1/2))*AK674</f>
        <v>0.0229039443353167</v>
      </c>
      <c r="BT674" s="0" t="n">
        <f aca="false">((((BJ674/R674)^2)+((BN674/AE674)^2))^(1/2))*AL674</f>
        <v>0.123803138665376</v>
      </c>
      <c r="BU674" s="0" t="n">
        <f aca="false">((((BJ674/R674)^2)+((BO674/AF674)^2))^(1/2))*AM674</f>
        <v>0.00848983595133191</v>
      </c>
      <c r="BV674" s="0" t="n">
        <f aca="false">((((BJ674/R674)^2)+((BP674/AG674)^2))^(1/2))*AN674</f>
        <v>0.0320481453894615</v>
      </c>
      <c r="BW674" s="0" t="n">
        <f aca="false">((((BJ674/R674)^2)+((BQ674/AH674)^2))^(1/2))*AO674</f>
        <v>52.1416413868106</v>
      </c>
      <c r="BX674" s="46" t="n">
        <f aca="false">((((BL674/AI674)^2)+((BR674/AJ674)^2))^(1/2))*AP674</f>
        <v>3.63478871597163E-005</v>
      </c>
    </row>
    <row r="675" customFormat="false" ht="30" hidden="false" customHeight="true" outlineLevel="0" collapsed="false">
      <c r="A675" s="24" t="n">
        <v>4.69389194102342</v>
      </c>
      <c r="B675" s="24" t="n">
        <v>-74.1582006194147</v>
      </c>
      <c r="C675" s="47" t="n">
        <v>23</v>
      </c>
      <c r="D675" s="47" t="n">
        <v>34</v>
      </c>
      <c r="E675" s="47" t="n">
        <v>1938</v>
      </c>
      <c r="F675" s="27" t="s">
        <v>840</v>
      </c>
      <c r="G675" s="28" t="s">
        <v>841</v>
      </c>
      <c r="H675" s="27" t="s">
        <v>842</v>
      </c>
      <c r="I675" s="28" t="s">
        <v>64</v>
      </c>
      <c r="J675" s="28" t="s">
        <v>76</v>
      </c>
      <c r="K675" s="28" t="n">
        <v>586.08</v>
      </c>
      <c r="L675" s="28"/>
      <c r="M675" s="28" t="n">
        <v>1974</v>
      </c>
      <c r="N675" s="29" t="s">
        <v>67</v>
      </c>
      <c r="O675" s="29" t="s">
        <v>145</v>
      </c>
      <c r="P675" s="50" t="n">
        <v>-0.0720228740272761</v>
      </c>
      <c r="Q675" s="31" t="n">
        <v>162000</v>
      </c>
      <c r="R675" s="31" t="n">
        <v>121450.26520763</v>
      </c>
      <c r="S675" s="29" t="s">
        <v>69</v>
      </c>
      <c r="T675" s="29"/>
      <c r="U675" s="29"/>
      <c r="V675" s="48" t="n">
        <f aca="false">IF(S675="m3_año",R675,IF(OR(O675="CG1",O675="CG3",O675="HG2"),T675,R675))</f>
        <v>121450.26520763</v>
      </c>
      <c r="W675" s="28" t="n">
        <v>365</v>
      </c>
      <c r="X675" s="32"/>
      <c r="Y675" s="28"/>
      <c r="Z675" s="28" t="n">
        <v>8760</v>
      </c>
      <c r="AA675" s="32" t="s">
        <v>1801</v>
      </c>
      <c r="AB675" s="32" t="s">
        <v>447</v>
      </c>
      <c r="AC675" s="33" t="s">
        <v>72</v>
      </c>
      <c r="AD675" s="33" t="n">
        <f aca="false">VLOOKUP($O675,Parámetros!$B$4:$H$25,3,0)</f>
        <v>196.356974196937</v>
      </c>
      <c r="AE675" s="33" t="n">
        <f aca="false">VLOOKUP($O675,Parámetros!$B$4:$H$25,4,0)</f>
        <v>1220.72799074218</v>
      </c>
      <c r="AF675" s="33" t="n">
        <f aca="false">VLOOKUP($O675,Parámetros!$B$4:$H$25,5,0)</f>
        <v>69.6558973259153</v>
      </c>
      <c r="AG675" s="33" t="n">
        <f aca="false">VLOOKUP($O675,Parámetros!$B$4:$H$25,6,0)</f>
        <v>640</v>
      </c>
      <c r="AH675" s="33" t="n">
        <f aca="false">VLOOKUP($O675,Parámetros!$B$4:$H$25,7,0)</f>
        <v>1920000</v>
      </c>
      <c r="AI675" s="2" t="n">
        <v>32831.976744186</v>
      </c>
      <c r="AJ675" s="2" t="n">
        <v>1.0442E-008</v>
      </c>
      <c r="AK675" s="34" t="n">
        <f aca="false">AD675*V675/1000000000</f>
        <v>0.0238476065915858</v>
      </c>
      <c r="AL675" s="34" t="n">
        <f aca="false">AE675*V675/1000000000</f>
        <v>0.148257738222015</v>
      </c>
      <c r="AM675" s="34" t="n">
        <f aca="false">AF675*V675/1000000000</f>
        <v>0.00845972720350786</v>
      </c>
      <c r="AN675" s="34" t="n">
        <f aca="false">AG675*V675/1000000000</f>
        <v>0.0777281697328832</v>
      </c>
      <c r="AO675" s="34" t="n">
        <f aca="false">AH675*V675/1000000000</f>
        <v>233.18450919865</v>
      </c>
      <c r="AP675" s="35" t="n">
        <f aca="false">AJ675*AI675*EXP(P675*4)</f>
        <v>0.000257018374924388</v>
      </c>
      <c r="AQ675" s="36" t="n">
        <f aca="false">AK675/W675</f>
        <v>6.5335908470098E-005</v>
      </c>
      <c r="AR675" s="37" t="n">
        <f aca="false">AL675/W675</f>
        <v>0.000406185584169904</v>
      </c>
      <c r="AS675" s="37" t="n">
        <f aca="false">AM675/W675</f>
        <v>2.31773348041311E-005</v>
      </c>
      <c r="AT675" s="37" t="n">
        <f aca="false">AN675/W675</f>
        <v>0.000212953889679132</v>
      </c>
      <c r="AU675" s="37" t="n">
        <f aca="false">AO675/W675</f>
        <v>0.638861669037396</v>
      </c>
      <c r="AV675" s="49" t="n">
        <f aca="false">AP675/W675</f>
        <v>7.04159931299693E-007</v>
      </c>
      <c r="AW675" s="39" t="n">
        <f aca="false">AK675*1000000</f>
        <v>23847.6065915858</v>
      </c>
      <c r="AX675" s="40" t="n">
        <f aca="false">AL675*1000000</f>
        <v>148257.738222015</v>
      </c>
      <c r="AY675" s="40" t="n">
        <f aca="false">AM675*1000000</f>
        <v>8459.72720350786</v>
      </c>
      <c r="AZ675" s="40" t="n">
        <f aca="false">AN675*1000000</f>
        <v>77728.1697328832</v>
      </c>
      <c r="BA675" s="40" t="n">
        <f aca="false">AO675*1000000</f>
        <v>233184509.19865</v>
      </c>
      <c r="BB675" s="41" t="n">
        <f aca="false">AP675*1000000</f>
        <v>257.018374924388</v>
      </c>
      <c r="BC675" s="39" t="n">
        <f aca="false">AQ675*1000000</f>
        <v>65.335908470098</v>
      </c>
      <c r="BD675" s="40" t="n">
        <f aca="false">AR675*1000000</f>
        <v>406.185584169904</v>
      </c>
      <c r="BE675" s="40" t="n">
        <f aca="false">AS675*1000000</f>
        <v>23.1773348041311</v>
      </c>
      <c r="BF675" s="40" t="n">
        <f aca="false">AT675*1000000</f>
        <v>212.953889679132</v>
      </c>
      <c r="BG675" s="40" t="n">
        <f aca="false">AU675*1000000</f>
        <v>638861.669037396</v>
      </c>
      <c r="BH675" s="41" t="n">
        <f aca="false">AV675*1000000</f>
        <v>0.704159931299693</v>
      </c>
      <c r="BI675" s="0" t="n">
        <v>0.1</v>
      </c>
      <c r="BJ675" s="0" t="n">
        <f aca="false">R675*BI675</f>
        <v>12145.026520763</v>
      </c>
      <c r="BK675" s="0" t="n">
        <v>0.1</v>
      </c>
      <c r="BL675" s="0" t="n">
        <f aca="false">AI675*BK675</f>
        <v>3283.1976744186</v>
      </c>
      <c r="BM675" s="45" t="n">
        <v>187.562005220738</v>
      </c>
      <c r="BN675" s="45" t="n">
        <v>1012.03746873145</v>
      </c>
      <c r="BO675" s="45" t="n">
        <v>69.5558973259153</v>
      </c>
      <c r="BP675" s="45" t="n">
        <v>256</v>
      </c>
      <c r="BQ675" s="45" t="n">
        <v>384000</v>
      </c>
      <c r="BR675" s="0" t="n">
        <f aca="false">AJ675*0.1</f>
        <v>1.0442E-009</v>
      </c>
      <c r="BS675" s="0" t="n">
        <f aca="false">((((BJ675/R675)^2)+((BM675/AD675)^2))^(1/2))*AK675</f>
        <v>0.0229039443353167</v>
      </c>
      <c r="BT675" s="0" t="n">
        <f aca="false">((((BJ675/R675)^2)+((BN675/AE675)^2))^(1/2))*AL675</f>
        <v>0.123803138665376</v>
      </c>
      <c r="BU675" s="0" t="n">
        <f aca="false">((((BJ675/R675)^2)+((BO675/AF675)^2))^(1/2))*AM675</f>
        <v>0.00848983595133191</v>
      </c>
      <c r="BV675" s="0" t="n">
        <f aca="false">((((BJ675/R675)^2)+((BP675/AG675)^2))^(1/2))*AN675</f>
        <v>0.0320481453894615</v>
      </c>
      <c r="BW675" s="0" t="n">
        <f aca="false">((((BJ675/R675)^2)+((BQ675/AH675)^2))^(1/2))*AO675</f>
        <v>52.1416413868106</v>
      </c>
      <c r="BX675" s="46" t="n">
        <f aca="false">((((BL675/AI675)^2)+((BR675/AJ675)^2))^(1/2))*AP675</f>
        <v>3.63478871597163E-005</v>
      </c>
    </row>
    <row r="676" customFormat="false" ht="30" hidden="false" customHeight="true" outlineLevel="0" collapsed="false">
      <c r="A676" s="24" t="n">
        <v>4.69389194102342</v>
      </c>
      <c r="B676" s="24" t="n">
        <v>-74.1582006194147</v>
      </c>
      <c r="C676" s="47" t="n">
        <v>23</v>
      </c>
      <c r="D676" s="47" t="n">
        <v>34</v>
      </c>
      <c r="E676" s="47" t="n">
        <v>1938</v>
      </c>
      <c r="F676" s="27" t="s">
        <v>840</v>
      </c>
      <c r="G676" s="28" t="s">
        <v>841</v>
      </c>
      <c r="H676" s="27" t="s">
        <v>842</v>
      </c>
      <c r="I676" s="28" t="s">
        <v>64</v>
      </c>
      <c r="J676" s="28" t="s">
        <v>76</v>
      </c>
      <c r="K676" s="28" t="n">
        <v>586.08</v>
      </c>
      <c r="L676" s="28"/>
      <c r="M676" s="28" t="n">
        <v>1974</v>
      </c>
      <c r="N676" s="29" t="s">
        <v>67</v>
      </c>
      <c r="O676" s="29" t="s">
        <v>145</v>
      </c>
      <c r="P676" s="50" t="n">
        <v>-0.0720228740272761</v>
      </c>
      <c r="Q676" s="31" t="n">
        <v>162000</v>
      </c>
      <c r="R676" s="31" t="n">
        <v>121450.26520763</v>
      </c>
      <c r="S676" s="29" t="s">
        <v>69</v>
      </c>
      <c r="T676" s="29"/>
      <c r="U676" s="29"/>
      <c r="V676" s="48" t="n">
        <f aca="false">IF(S676="m3_año",R676,IF(OR(O676="CG1",O676="CG3",O676="HG2"),T676,R676))</f>
        <v>121450.26520763</v>
      </c>
      <c r="W676" s="28" t="n">
        <v>365</v>
      </c>
      <c r="X676" s="32"/>
      <c r="Y676" s="28"/>
      <c r="Z676" s="28" t="n">
        <v>8760</v>
      </c>
      <c r="AA676" s="32" t="s">
        <v>1802</v>
      </c>
      <c r="AB676" s="32" t="s">
        <v>447</v>
      </c>
      <c r="AC676" s="33" t="s">
        <v>72</v>
      </c>
      <c r="AD676" s="33" t="n">
        <f aca="false">VLOOKUP($O676,Parámetros!$B$4:$H$25,3,0)</f>
        <v>196.356974196937</v>
      </c>
      <c r="AE676" s="33" t="n">
        <f aca="false">VLOOKUP($O676,Parámetros!$B$4:$H$25,4,0)</f>
        <v>1220.72799074218</v>
      </c>
      <c r="AF676" s="33" t="n">
        <f aca="false">VLOOKUP($O676,Parámetros!$B$4:$H$25,5,0)</f>
        <v>69.6558973259153</v>
      </c>
      <c r="AG676" s="33" t="n">
        <f aca="false">VLOOKUP($O676,Parámetros!$B$4:$H$25,6,0)</f>
        <v>640</v>
      </c>
      <c r="AH676" s="33" t="n">
        <f aca="false">VLOOKUP($O676,Parámetros!$B$4:$H$25,7,0)</f>
        <v>1920000</v>
      </c>
      <c r="AI676" s="2" t="n">
        <v>32831.976744186</v>
      </c>
      <c r="AJ676" s="2" t="n">
        <v>1.0442E-008</v>
      </c>
      <c r="AK676" s="34" t="n">
        <f aca="false">AD676*V676/1000000000</f>
        <v>0.0238476065915858</v>
      </c>
      <c r="AL676" s="34" t="n">
        <f aca="false">AE676*V676/1000000000</f>
        <v>0.148257738222015</v>
      </c>
      <c r="AM676" s="34" t="n">
        <f aca="false">AF676*V676/1000000000</f>
        <v>0.00845972720350786</v>
      </c>
      <c r="AN676" s="34" t="n">
        <f aca="false">AG676*V676/1000000000</f>
        <v>0.0777281697328832</v>
      </c>
      <c r="AO676" s="34" t="n">
        <f aca="false">AH676*V676/1000000000</f>
        <v>233.18450919865</v>
      </c>
      <c r="AP676" s="35" t="n">
        <f aca="false">AJ676*AI676*EXP(P676*4)</f>
        <v>0.000257018374924388</v>
      </c>
      <c r="AQ676" s="36" t="n">
        <f aca="false">AK676/W676</f>
        <v>6.5335908470098E-005</v>
      </c>
      <c r="AR676" s="37" t="n">
        <f aca="false">AL676/W676</f>
        <v>0.000406185584169904</v>
      </c>
      <c r="AS676" s="37" t="n">
        <f aca="false">AM676/W676</f>
        <v>2.31773348041311E-005</v>
      </c>
      <c r="AT676" s="37" t="n">
        <f aca="false">AN676/W676</f>
        <v>0.000212953889679132</v>
      </c>
      <c r="AU676" s="37" t="n">
        <f aca="false">AO676/W676</f>
        <v>0.638861669037396</v>
      </c>
      <c r="AV676" s="49" t="n">
        <f aca="false">AP676/W676</f>
        <v>7.04159931299693E-007</v>
      </c>
      <c r="AW676" s="39" t="n">
        <f aca="false">AK676*1000000</f>
        <v>23847.6065915858</v>
      </c>
      <c r="AX676" s="40" t="n">
        <f aca="false">AL676*1000000</f>
        <v>148257.738222015</v>
      </c>
      <c r="AY676" s="40" t="n">
        <f aca="false">AM676*1000000</f>
        <v>8459.72720350786</v>
      </c>
      <c r="AZ676" s="40" t="n">
        <f aca="false">AN676*1000000</f>
        <v>77728.1697328832</v>
      </c>
      <c r="BA676" s="40" t="n">
        <f aca="false">AO676*1000000</f>
        <v>233184509.19865</v>
      </c>
      <c r="BB676" s="41" t="n">
        <f aca="false">AP676*1000000</f>
        <v>257.018374924388</v>
      </c>
      <c r="BC676" s="39" t="n">
        <f aca="false">AQ676*1000000</f>
        <v>65.335908470098</v>
      </c>
      <c r="BD676" s="40" t="n">
        <f aca="false">AR676*1000000</f>
        <v>406.185584169904</v>
      </c>
      <c r="BE676" s="40" t="n">
        <f aca="false">AS676*1000000</f>
        <v>23.1773348041311</v>
      </c>
      <c r="BF676" s="40" t="n">
        <f aca="false">AT676*1000000</f>
        <v>212.953889679132</v>
      </c>
      <c r="BG676" s="40" t="n">
        <f aca="false">AU676*1000000</f>
        <v>638861.669037396</v>
      </c>
      <c r="BH676" s="41" t="n">
        <f aca="false">AV676*1000000</f>
        <v>0.704159931299693</v>
      </c>
      <c r="BI676" s="0" t="n">
        <v>0.1</v>
      </c>
      <c r="BJ676" s="0" t="n">
        <f aca="false">R676*BI676</f>
        <v>12145.026520763</v>
      </c>
      <c r="BK676" s="0" t="n">
        <v>0.1</v>
      </c>
      <c r="BL676" s="0" t="n">
        <f aca="false">AI676*BK676</f>
        <v>3283.1976744186</v>
      </c>
      <c r="BM676" s="45" t="n">
        <v>187.562005220738</v>
      </c>
      <c r="BN676" s="45" t="n">
        <v>1012.03746873145</v>
      </c>
      <c r="BO676" s="45" t="n">
        <v>69.5558973259153</v>
      </c>
      <c r="BP676" s="45" t="n">
        <v>256</v>
      </c>
      <c r="BQ676" s="45" t="n">
        <v>384000</v>
      </c>
      <c r="BR676" s="0" t="n">
        <f aca="false">AJ676*0.1</f>
        <v>1.0442E-009</v>
      </c>
      <c r="BS676" s="0" t="n">
        <f aca="false">((((BJ676/R676)^2)+((BM676/AD676)^2))^(1/2))*AK676</f>
        <v>0.0229039443353167</v>
      </c>
      <c r="BT676" s="0" t="n">
        <f aca="false">((((BJ676/R676)^2)+((BN676/AE676)^2))^(1/2))*AL676</f>
        <v>0.123803138665376</v>
      </c>
      <c r="BU676" s="0" t="n">
        <f aca="false">((((BJ676/R676)^2)+((BO676/AF676)^2))^(1/2))*AM676</f>
        <v>0.00848983595133191</v>
      </c>
      <c r="BV676" s="0" t="n">
        <f aca="false">((((BJ676/R676)^2)+((BP676/AG676)^2))^(1/2))*AN676</f>
        <v>0.0320481453894615</v>
      </c>
      <c r="BW676" s="0" t="n">
        <f aca="false">((((BJ676/R676)^2)+((BQ676/AH676)^2))^(1/2))*AO676</f>
        <v>52.1416413868106</v>
      </c>
      <c r="BX676" s="46" t="n">
        <f aca="false">((((BL676/AI676)^2)+((BR676/AJ676)^2))^(1/2))*AP676</f>
        <v>3.63478871597163E-005</v>
      </c>
    </row>
    <row r="677" customFormat="false" ht="30" hidden="false" customHeight="true" outlineLevel="0" collapsed="false">
      <c r="A677" s="24" t="n">
        <v>4.69389194102342</v>
      </c>
      <c r="B677" s="24" t="n">
        <v>-74.1582006194147</v>
      </c>
      <c r="C677" s="47" t="n">
        <v>23</v>
      </c>
      <c r="D677" s="47" t="n">
        <v>34</v>
      </c>
      <c r="E677" s="47" t="n">
        <v>1938</v>
      </c>
      <c r="F677" s="27" t="s">
        <v>840</v>
      </c>
      <c r="G677" s="28" t="s">
        <v>841</v>
      </c>
      <c r="H677" s="27" t="s">
        <v>842</v>
      </c>
      <c r="I677" s="28" t="s">
        <v>64</v>
      </c>
      <c r="J677" s="28" t="s">
        <v>76</v>
      </c>
      <c r="K677" s="28" t="n">
        <v>0.23</v>
      </c>
      <c r="L677" s="28"/>
      <c r="M677" s="28" t="n">
        <v>2002</v>
      </c>
      <c r="N677" s="29" t="s">
        <v>67</v>
      </c>
      <c r="O677" s="29" t="s">
        <v>145</v>
      </c>
      <c r="P677" s="56" t="n">
        <v>0.00426891489573758</v>
      </c>
      <c r="Q677" s="31" t="n">
        <v>72000</v>
      </c>
      <c r="R677" s="31" t="n">
        <v>73240.0043059772</v>
      </c>
      <c r="S677" s="29" t="s">
        <v>69</v>
      </c>
      <c r="T677" s="29"/>
      <c r="U677" s="29"/>
      <c r="V677" s="48" t="n">
        <f aca="false">IF(S677="m3_año",R677,IF(OR(O677="CG1",O677="CG3",O677="HG2"),T677,R677))</f>
        <v>73240.0043059772</v>
      </c>
      <c r="W677" s="28" t="n">
        <v>365</v>
      </c>
      <c r="X677" s="32"/>
      <c r="Y677" s="28"/>
      <c r="Z677" s="28" t="n">
        <v>8760</v>
      </c>
      <c r="AA677" s="32" t="s">
        <v>1803</v>
      </c>
      <c r="AB677" s="32" t="s">
        <v>447</v>
      </c>
      <c r="AC677" s="33" t="s">
        <v>72</v>
      </c>
      <c r="AD677" s="33" t="n">
        <f aca="false">VLOOKUP($O677,Parámetros!$B$4:$H$25,3,0)</f>
        <v>196.356974196937</v>
      </c>
      <c r="AE677" s="33" t="n">
        <f aca="false">VLOOKUP($O677,Parámetros!$B$4:$H$25,4,0)</f>
        <v>1220.72799074218</v>
      </c>
      <c r="AF677" s="33" t="n">
        <f aca="false">VLOOKUP($O677,Parámetros!$B$4:$H$25,5,0)</f>
        <v>69.6558973259153</v>
      </c>
      <c r="AG677" s="33" t="n">
        <f aca="false">VLOOKUP($O677,Parámetros!$B$4:$H$25,6,0)</f>
        <v>640</v>
      </c>
      <c r="AH677" s="33" t="n">
        <f aca="false">VLOOKUP($O677,Parámetros!$B$4:$H$25,7,0)</f>
        <v>1920000</v>
      </c>
      <c r="AI677" s="2" t="n">
        <v>2.98030327868852</v>
      </c>
      <c r="AJ677" s="2" t="n">
        <v>1.362E-005</v>
      </c>
      <c r="AK677" s="34" t="n">
        <f aca="false">AD677*V677/1000000000</f>
        <v>0.0143811856356923</v>
      </c>
      <c r="AL677" s="34" t="n">
        <f aca="false">AE677*V677/1000000000</f>
        <v>0.0894061232983842</v>
      </c>
      <c r="AM677" s="34" t="n">
        <f aca="false">AF677*V677/1000000000</f>
        <v>0.00510159822008674</v>
      </c>
      <c r="AN677" s="34" t="n">
        <f aca="false">AG677*V677/1000000000</f>
        <v>0.0468736027558254</v>
      </c>
      <c r="AO677" s="34" t="n">
        <f aca="false">AH677*V677/1000000000</f>
        <v>140.620808267476</v>
      </c>
      <c r="AP677" s="35" t="n">
        <f aca="false">AJ677*AI677*EXP(P677*4)</f>
        <v>4.12908128890735E-005</v>
      </c>
      <c r="AQ677" s="36" t="n">
        <f aca="false">AK677/W677</f>
        <v>3.94005085909379E-005</v>
      </c>
      <c r="AR677" s="37" t="n">
        <f aca="false">AL677/W677</f>
        <v>0.000244948283009272</v>
      </c>
      <c r="AS677" s="37" t="n">
        <f aca="false">AM677/W677</f>
        <v>1.39769814248952E-005</v>
      </c>
      <c r="AT677" s="37" t="n">
        <f aca="false">AN677/W677</f>
        <v>0.000128420829468015</v>
      </c>
      <c r="AU677" s="37" t="n">
        <f aca="false">AO677/W677</f>
        <v>0.385262488404044</v>
      </c>
      <c r="AV677" s="49" t="n">
        <f aca="false">AP677/W677</f>
        <v>1.13125514764585E-007</v>
      </c>
      <c r="AW677" s="39" t="n">
        <f aca="false">AK677*1000000</f>
        <v>14381.1856356923</v>
      </c>
      <c r="AX677" s="40" t="n">
        <f aca="false">AL677*1000000</f>
        <v>89406.1232983842</v>
      </c>
      <c r="AY677" s="40" t="n">
        <f aca="false">AM677*1000000</f>
        <v>5101.59822008674</v>
      </c>
      <c r="AZ677" s="40" t="n">
        <f aca="false">AN677*1000000</f>
        <v>46873.6027558254</v>
      </c>
      <c r="BA677" s="40" t="n">
        <f aca="false">AO677*1000000</f>
        <v>140620808.267476</v>
      </c>
      <c r="BB677" s="41" t="n">
        <f aca="false">AP677*1000000</f>
        <v>41.2908128890735</v>
      </c>
      <c r="BC677" s="39" t="n">
        <f aca="false">AQ677*1000000</f>
        <v>39.4005085909379</v>
      </c>
      <c r="BD677" s="40" t="n">
        <f aca="false">AR677*1000000</f>
        <v>244.948283009272</v>
      </c>
      <c r="BE677" s="40" t="n">
        <f aca="false">AS677*1000000</f>
        <v>13.9769814248952</v>
      </c>
      <c r="BF677" s="40" t="n">
        <f aca="false">AT677*1000000</f>
        <v>128.420829468015</v>
      </c>
      <c r="BG677" s="40" t="n">
        <f aca="false">AU677*1000000</f>
        <v>385262.488404044</v>
      </c>
      <c r="BH677" s="41" t="n">
        <f aca="false">AV677*1000000</f>
        <v>0.113125514764585</v>
      </c>
      <c r="BI677" s="0" t="n">
        <v>0.1</v>
      </c>
      <c r="BJ677" s="0" t="n">
        <f aca="false">R677*BI677</f>
        <v>7324.00043059772</v>
      </c>
      <c r="BK677" s="0" t="n">
        <v>0.1</v>
      </c>
      <c r="BL677" s="0" t="n">
        <f aca="false">AI677*BK677</f>
        <v>0.298030327868852</v>
      </c>
      <c r="BM677" s="45" t="n">
        <v>187.562005220738</v>
      </c>
      <c r="BN677" s="45" t="n">
        <v>1012.03746873145</v>
      </c>
      <c r="BO677" s="45" t="n">
        <v>69.5558973259153</v>
      </c>
      <c r="BP677" s="45" t="n">
        <v>256</v>
      </c>
      <c r="BQ677" s="45" t="n">
        <v>384000</v>
      </c>
      <c r="BR677" s="0" t="n">
        <f aca="false">AJ677*0.1</f>
        <v>1.362E-006</v>
      </c>
      <c r="BS677" s="0" t="n">
        <f aca="false">((((BJ677/R677)^2)+((BM677/AD677)^2))^(1/2))*AK677</f>
        <v>0.0138121146040698</v>
      </c>
      <c r="BT677" s="0" t="n">
        <f aca="false">((((BJ677/R677)^2)+((BN677/AE677)^2))^(1/2))*AL677</f>
        <v>0.074658893444524</v>
      </c>
      <c r="BU677" s="0" t="n">
        <f aca="false">((((BJ677/R677)^2)+((BO677/AF677)^2))^(1/2))*AM677</f>
        <v>0.00511975515713839</v>
      </c>
      <c r="BV677" s="0" t="n">
        <f aca="false">((((BJ677/R677)^2)+((BP677/AG677)^2))^(1/2))*AN677</f>
        <v>0.0193264815215511</v>
      </c>
      <c r="BW677" s="0" t="n">
        <f aca="false">((((BJ677/R677)^2)+((BQ677/AH677)^2))^(1/2))*AO677</f>
        <v>31.4437686337041</v>
      </c>
      <c r="BX677" s="46" t="n">
        <f aca="false">((((BL677/AI677)^2)+((BR677/AJ677)^2))^(1/2))*AP677</f>
        <v>5.83940275891375E-006</v>
      </c>
    </row>
    <row r="678" customFormat="false" ht="30" hidden="false" customHeight="true" outlineLevel="0" collapsed="false">
      <c r="A678" s="24" t="n">
        <v>4.69389194102342</v>
      </c>
      <c r="B678" s="24" t="n">
        <v>-74.1582006194147</v>
      </c>
      <c r="C678" s="47" t="n">
        <v>23</v>
      </c>
      <c r="D678" s="47" t="n">
        <v>34</v>
      </c>
      <c r="E678" s="47" t="n">
        <v>1938</v>
      </c>
      <c r="F678" s="27" t="s">
        <v>840</v>
      </c>
      <c r="G678" s="28" t="s">
        <v>841</v>
      </c>
      <c r="H678" s="27" t="s">
        <v>842</v>
      </c>
      <c r="I678" s="28" t="s">
        <v>64</v>
      </c>
      <c r="J678" s="28" t="s">
        <v>76</v>
      </c>
      <c r="K678" s="28" t="n">
        <v>2930.4</v>
      </c>
      <c r="L678" s="28"/>
      <c r="M678" s="28" t="n">
        <v>1986</v>
      </c>
      <c r="N678" s="29" t="s">
        <v>67</v>
      </c>
      <c r="O678" s="29" t="s">
        <v>145</v>
      </c>
      <c r="P678" s="50" t="n">
        <v>-0.0720228740272761</v>
      </c>
      <c r="Q678" s="31" t="n">
        <v>733500</v>
      </c>
      <c r="R678" s="31" t="n">
        <v>549899.811912326</v>
      </c>
      <c r="S678" s="29" t="s">
        <v>69</v>
      </c>
      <c r="T678" s="29"/>
      <c r="U678" s="29"/>
      <c r="V678" s="48" t="n">
        <f aca="false">IF(S678="m3_año",R678,IF(OR(O678="CG1",O678="CG3",O678="HG2"),T678,R678))</f>
        <v>549899.811912326</v>
      </c>
      <c r="W678" s="28" t="n">
        <v>365</v>
      </c>
      <c r="X678" s="32"/>
      <c r="Y678" s="28"/>
      <c r="Z678" s="28" t="n">
        <v>8760</v>
      </c>
      <c r="AA678" s="32" t="s">
        <v>1804</v>
      </c>
      <c r="AB678" s="32" t="s">
        <v>447</v>
      </c>
      <c r="AC678" s="33" t="s">
        <v>72</v>
      </c>
      <c r="AD678" s="33" t="n">
        <f aca="false">VLOOKUP($O678,Parámetros!$B$4:$H$25,3,0)</f>
        <v>196.356974196937</v>
      </c>
      <c r="AE678" s="33" t="n">
        <f aca="false">VLOOKUP($O678,Parámetros!$B$4:$H$25,4,0)</f>
        <v>1220.72799074218</v>
      </c>
      <c r="AF678" s="33" t="n">
        <f aca="false">VLOOKUP($O678,Parámetros!$B$4:$H$25,5,0)</f>
        <v>69.6558973259153</v>
      </c>
      <c r="AG678" s="33" t="n">
        <f aca="false">VLOOKUP($O678,Parámetros!$B$4:$H$25,6,0)</f>
        <v>640</v>
      </c>
      <c r="AH678" s="33" t="n">
        <f aca="false">VLOOKUP($O678,Parámetros!$B$4:$H$25,7,0)</f>
        <v>1920000</v>
      </c>
      <c r="AI678" s="2" t="n">
        <v>32831.976744186</v>
      </c>
      <c r="AJ678" s="2" t="n">
        <v>1.0442E-008</v>
      </c>
      <c r="AK678" s="34" t="n">
        <f aca="false">AD678*V678/1000000000</f>
        <v>0.107976663178569</v>
      </c>
      <c r="AL678" s="34" t="n">
        <f aca="false">AE678*V678/1000000000</f>
        <v>0.671278092505237</v>
      </c>
      <c r="AM678" s="34" t="n">
        <f aca="false">AF678*V678/1000000000</f>
        <v>0.0383037648381051</v>
      </c>
      <c r="AN678" s="34" t="n">
        <f aca="false">AG678*V678/1000000000</f>
        <v>0.351935879623889</v>
      </c>
      <c r="AO678" s="34" t="n">
        <f aca="false">AH678*V678/1000000000</f>
        <v>1055.80763887167</v>
      </c>
      <c r="AP678" s="35" t="n">
        <f aca="false">AJ678*AI678*EXP(P678*4)</f>
        <v>0.000257018374924388</v>
      </c>
      <c r="AQ678" s="36" t="n">
        <f aca="false">AK678/W678</f>
        <v>0.000295826474461833</v>
      </c>
      <c r="AR678" s="37" t="n">
        <f aca="false">AL678/W678</f>
        <v>0.00183911806165818</v>
      </c>
      <c r="AS678" s="37" t="n">
        <f aca="false">AM678/W678</f>
        <v>0.000104941821474261</v>
      </c>
      <c r="AT678" s="37" t="n">
        <f aca="false">AN678/W678</f>
        <v>0.000964207889380517</v>
      </c>
      <c r="AU678" s="37" t="n">
        <f aca="false">AO678/W678</f>
        <v>2.89262366814155</v>
      </c>
      <c r="AV678" s="49" t="n">
        <f aca="false">AP678/W678</f>
        <v>7.04159931299693E-007</v>
      </c>
      <c r="AW678" s="39" t="n">
        <f aca="false">AK678*1000000</f>
        <v>107976.663178569</v>
      </c>
      <c r="AX678" s="40" t="n">
        <f aca="false">AL678*1000000</f>
        <v>671278.092505237</v>
      </c>
      <c r="AY678" s="40" t="n">
        <f aca="false">AM678*1000000</f>
        <v>38303.7648381051</v>
      </c>
      <c r="AZ678" s="40" t="n">
        <f aca="false">AN678*1000000</f>
        <v>351935.879623889</v>
      </c>
      <c r="BA678" s="40" t="n">
        <f aca="false">AO678*1000000</f>
        <v>1055807638.87167</v>
      </c>
      <c r="BB678" s="41" t="n">
        <f aca="false">AP678*1000000</f>
        <v>257.018374924388</v>
      </c>
      <c r="BC678" s="39" t="n">
        <f aca="false">AQ678*1000000</f>
        <v>295.826474461833</v>
      </c>
      <c r="BD678" s="40" t="n">
        <f aca="false">AR678*1000000</f>
        <v>1839.11806165818</v>
      </c>
      <c r="BE678" s="40" t="n">
        <f aca="false">AS678*1000000</f>
        <v>104.941821474261</v>
      </c>
      <c r="BF678" s="40" t="n">
        <f aca="false">AT678*1000000</f>
        <v>964.207889380517</v>
      </c>
      <c r="BG678" s="40" t="n">
        <f aca="false">AU678*1000000</f>
        <v>2892623.66814155</v>
      </c>
      <c r="BH678" s="41" t="n">
        <f aca="false">AV678*1000000</f>
        <v>0.704159931299693</v>
      </c>
      <c r="BI678" s="0" t="n">
        <v>0.1</v>
      </c>
      <c r="BJ678" s="0" t="n">
        <f aca="false">R678*BI678</f>
        <v>54989.9811912326</v>
      </c>
      <c r="BK678" s="0" t="n">
        <v>0.1</v>
      </c>
      <c r="BL678" s="0" t="n">
        <f aca="false">AI678*BK678</f>
        <v>3283.1976744186</v>
      </c>
      <c r="BM678" s="45" t="n">
        <v>187.562005220738</v>
      </c>
      <c r="BN678" s="45" t="n">
        <v>1012.03746873145</v>
      </c>
      <c r="BO678" s="45" t="n">
        <v>69.5558973259153</v>
      </c>
      <c r="BP678" s="45" t="n">
        <v>256</v>
      </c>
      <c r="BQ678" s="45" t="n">
        <v>384000</v>
      </c>
      <c r="BR678" s="0" t="n">
        <f aca="false">AJ678*0.1</f>
        <v>1.0442E-009</v>
      </c>
      <c r="BS678" s="0" t="n">
        <f aca="false">((((BJ678/R678)^2)+((BM678/AD678)^2))^(1/2))*AK678</f>
        <v>0.103703970184906</v>
      </c>
      <c r="BT678" s="0" t="n">
        <f aca="false">((((BJ678/R678)^2)+((BN678/AE678)^2))^(1/2))*AL678</f>
        <v>0.560553100068231</v>
      </c>
      <c r="BU678" s="0" t="n">
        <f aca="false">((((BJ678/R678)^2)+((BO678/AF678)^2))^(1/2))*AM678</f>
        <v>0.0384400905574195</v>
      </c>
      <c r="BV678" s="0" t="n">
        <f aca="false">((((BJ678/R678)^2)+((BP678/AG678)^2))^(1/2))*AN678</f>
        <v>0.145106880513396</v>
      </c>
      <c r="BW678" s="0" t="n">
        <f aca="false">((((BJ678/R678)^2)+((BQ678/AH678)^2))^(1/2))*AO678</f>
        <v>236.085765168059</v>
      </c>
      <c r="BX678" s="46" t="n">
        <f aca="false">((((BL678/AI678)^2)+((BR678/AJ678)^2))^(1/2))*AP678</f>
        <v>3.63478871597163E-005</v>
      </c>
    </row>
    <row r="679" customFormat="false" ht="45" hidden="false" customHeight="true" outlineLevel="0" collapsed="false">
      <c r="A679" s="24" t="n">
        <v>4.69389194102342</v>
      </c>
      <c r="B679" s="24" t="n">
        <v>-74.1582006194147</v>
      </c>
      <c r="C679" s="47" t="n">
        <v>23</v>
      </c>
      <c r="D679" s="47" t="n">
        <v>34</v>
      </c>
      <c r="E679" s="47" t="n">
        <v>1938</v>
      </c>
      <c r="F679" s="27" t="s">
        <v>840</v>
      </c>
      <c r="G679" s="28" t="s">
        <v>841</v>
      </c>
      <c r="H679" s="27" t="s">
        <v>842</v>
      </c>
      <c r="I679" s="28" t="s">
        <v>64</v>
      </c>
      <c r="J679" s="28" t="s">
        <v>76</v>
      </c>
      <c r="K679" s="28" t="n">
        <v>293.04</v>
      </c>
      <c r="L679" s="28"/>
      <c r="M679" s="28" t="n">
        <v>1996</v>
      </c>
      <c r="N679" s="29" t="s">
        <v>67</v>
      </c>
      <c r="O679" s="29" t="s">
        <v>415</v>
      </c>
      <c r="P679" s="50" t="n">
        <v>0.0119278052318739</v>
      </c>
      <c r="Q679" s="31" t="n">
        <v>72000</v>
      </c>
      <c r="R679" s="31" t="n">
        <v>75518.4758787681</v>
      </c>
      <c r="S679" s="29" t="s">
        <v>69</v>
      </c>
      <c r="T679" s="29"/>
      <c r="U679" s="29"/>
      <c r="V679" s="48" t="n">
        <f aca="false">IF(S679="m3_año",R679,IF(OR(O679="CG1",O679="CG3",O679="HG2"),T679,R679))</f>
        <v>75518.4758787681</v>
      </c>
      <c r="W679" s="28" t="n">
        <v>365</v>
      </c>
      <c r="X679" s="32"/>
      <c r="Y679" s="28"/>
      <c r="Z679" s="28" t="n">
        <v>8760</v>
      </c>
      <c r="AA679" s="32" t="s">
        <v>1805</v>
      </c>
      <c r="AB679" s="32" t="s">
        <v>447</v>
      </c>
      <c r="AC679" s="33" t="s">
        <v>72</v>
      </c>
      <c r="AD679" s="33" t="n">
        <f aca="false">VLOOKUP($O679,Parámetros!$B$4:$H$25,3,0)</f>
        <v>196.356974196937</v>
      </c>
      <c r="AE679" s="33" t="n">
        <f aca="false">VLOOKUP($O679,Parámetros!$B$4:$H$25,4,0)</f>
        <v>1220.72799074218</v>
      </c>
      <c r="AF679" s="33" t="n">
        <f aca="false">VLOOKUP($O679,Parámetros!$B$4:$H$25,5,0)</f>
        <v>0.1</v>
      </c>
      <c r="AG679" s="33" t="n">
        <f aca="false">VLOOKUP($O679,Parámetros!$B$4:$H$25,6,0)</f>
        <v>640</v>
      </c>
      <c r="AH679" s="33" t="n">
        <f aca="false">VLOOKUP($O679,Parámetros!$B$4:$H$25,7,0)</f>
        <v>1920000</v>
      </c>
      <c r="AI679" s="2" t="n">
        <v>32831.976744186</v>
      </c>
      <c r="AJ679" s="2" t="n">
        <v>1.0442E-008</v>
      </c>
      <c r="AK679" s="34" t="n">
        <f aca="false">AD679*V679/1000000000</f>
        <v>0.0148285794195193</v>
      </c>
      <c r="AL679" s="34" t="n">
        <f aca="false">AE679*V679/1000000000</f>
        <v>0.0921875173234004</v>
      </c>
      <c r="AM679" s="34" t="n">
        <f aca="false">AF679*V679/1000000000</f>
        <v>7.55184758787681E-006</v>
      </c>
      <c r="AN679" s="34" t="n">
        <f aca="false">AG679*V679/1000000000</f>
        <v>0.0483318245624116</v>
      </c>
      <c r="AO679" s="34" t="n">
        <f aca="false">AH679*V679/1000000000</f>
        <v>144.995473687235</v>
      </c>
      <c r="AP679" s="35" t="n">
        <f aca="false">AJ679*AI679*EXP(P679*4)</f>
        <v>0.000359584895153389</v>
      </c>
      <c r="AQ679" s="36" t="n">
        <f aca="false">AK679/W679</f>
        <v>4.06262449849843E-005</v>
      </c>
      <c r="AR679" s="37" t="n">
        <f aca="false">AL679/W679</f>
        <v>0.000252568540612056</v>
      </c>
      <c r="AS679" s="37" t="n">
        <f aca="false">AM679/W679</f>
        <v>2.06899933914433E-008</v>
      </c>
      <c r="AT679" s="37" t="n">
        <f aca="false">AN679/W679</f>
        <v>0.000132415957705237</v>
      </c>
      <c r="AU679" s="37" t="n">
        <f aca="false">AO679/W679</f>
        <v>0.397247873115712</v>
      </c>
      <c r="AV679" s="49" t="n">
        <f aca="false">AP679/W679</f>
        <v>9.85164096310656E-007</v>
      </c>
      <c r="AW679" s="39" t="n">
        <f aca="false">AK679*1000000</f>
        <v>14828.5794195193</v>
      </c>
      <c r="AX679" s="40" t="n">
        <f aca="false">AL679*1000000</f>
        <v>92187.5173234004</v>
      </c>
      <c r="AY679" s="40" t="n">
        <f aca="false">AM679*1000000</f>
        <v>7.55184758787681</v>
      </c>
      <c r="AZ679" s="40" t="n">
        <f aca="false">AN679*1000000</f>
        <v>48331.8245624116</v>
      </c>
      <c r="BA679" s="40" t="n">
        <f aca="false">AO679*1000000</f>
        <v>144995473.687235</v>
      </c>
      <c r="BB679" s="41" t="n">
        <f aca="false">AP679*1000000</f>
        <v>359.584895153389</v>
      </c>
      <c r="BC679" s="39" t="n">
        <f aca="false">AQ679*1000000</f>
        <v>40.6262449849843</v>
      </c>
      <c r="BD679" s="40" t="n">
        <f aca="false">AR679*1000000</f>
        <v>252.568540612056</v>
      </c>
      <c r="BE679" s="40" t="n">
        <f aca="false">AS679*1000000</f>
        <v>0.0206899933914433</v>
      </c>
      <c r="BF679" s="40" t="n">
        <f aca="false">AT679*1000000</f>
        <v>132.415957705237</v>
      </c>
      <c r="BG679" s="40" t="n">
        <f aca="false">AU679*1000000</f>
        <v>397247.873115712</v>
      </c>
      <c r="BH679" s="41" t="n">
        <f aca="false">AV679*1000000</f>
        <v>0.985164096310656</v>
      </c>
      <c r="BI679" s="0" t="n">
        <v>0.1</v>
      </c>
      <c r="BJ679" s="0" t="n">
        <f aca="false">R679*BI679</f>
        <v>7551.84758787681</v>
      </c>
      <c r="BK679" s="0" t="n">
        <v>0.1</v>
      </c>
      <c r="BL679" s="0" t="n">
        <f aca="false">AI679*BK679</f>
        <v>3283.1976744186</v>
      </c>
      <c r="BM679" s="45" t="n">
        <v>187.562005220738</v>
      </c>
      <c r="BN679" s="45" t="n">
        <v>1012.03746873145</v>
      </c>
      <c r="BO679" s="45" t="n">
        <v>0</v>
      </c>
      <c r="BP679" s="45" t="n">
        <v>256</v>
      </c>
      <c r="BQ679" s="45" t="n">
        <v>384000</v>
      </c>
      <c r="BR679" s="0" t="n">
        <f aca="false">AJ679*0.1</f>
        <v>1.0442E-009</v>
      </c>
      <c r="BS679" s="0" t="n">
        <f aca="false">((((BJ679/R679)^2)+((BM679/AD679)^2))^(1/2))*AK679</f>
        <v>0.0142418047820499</v>
      </c>
      <c r="BT679" s="0" t="n">
        <f aca="false">((((BJ679/R679)^2)+((BN679/AE679)^2))^(1/2))*AL679</f>
        <v>0.0769815061748388</v>
      </c>
      <c r="BU679" s="0" t="n">
        <f aca="false">((((BJ679/R679)^2)+((BO679/AF679)^2))^(1/2))*AM679</f>
        <v>7.55184758787681E-007</v>
      </c>
      <c r="BV679" s="0" t="n">
        <f aca="false">((((BJ679/R679)^2)+((BP679/AG679)^2))^(1/2))*AN679</f>
        <v>0.0199277217749645</v>
      </c>
      <c r="BW679" s="0" t="n">
        <f aca="false">((((BJ679/R679)^2)+((BQ679/AH679)^2))^(1/2))*AO679</f>
        <v>32.4219735594439</v>
      </c>
      <c r="BX679" s="46" t="n">
        <f aca="false">((((BL679/AI679)^2)+((BR679/AJ679)^2))^(1/2))*AP679</f>
        <v>5.08529835550431E-005</v>
      </c>
    </row>
    <row r="680" customFormat="false" ht="45" hidden="false" customHeight="true" outlineLevel="0" collapsed="false">
      <c r="A680" s="24" t="n">
        <v>4.69389194102342</v>
      </c>
      <c r="B680" s="24" t="n">
        <v>-74.1582006194147</v>
      </c>
      <c r="C680" s="47" t="n">
        <v>23</v>
      </c>
      <c r="D680" s="47" t="n">
        <v>34</v>
      </c>
      <c r="E680" s="47" t="n">
        <v>1938</v>
      </c>
      <c r="F680" s="27" t="s">
        <v>840</v>
      </c>
      <c r="G680" s="28" t="s">
        <v>841</v>
      </c>
      <c r="H680" s="27" t="s">
        <v>842</v>
      </c>
      <c r="I680" s="28" t="s">
        <v>64</v>
      </c>
      <c r="J680" s="28" t="s">
        <v>76</v>
      </c>
      <c r="K680" s="28" t="n">
        <v>439.56</v>
      </c>
      <c r="L680" s="28"/>
      <c r="M680" s="28" t="n">
        <v>1994</v>
      </c>
      <c r="N680" s="29" t="s">
        <v>67</v>
      </c>
      <c r="O680" s="29" t="s">
        <v>415</v>
      </c>
      <c r="P680" s="50" t="n">
        <v>0.0119278052318739</v>
      </c>
      <c r="Q680" s="31" t="n">
        <v>130500</v>
      </c>
      <c r="R680" s="31" t="n">
        <v>136877.237530267</v>
      </c>
      <c r="S680" s="29" t="s">
        <v>69</v>
      </c>
      <c r="T680" s="29"/>
      <c r="U680" s="29"/>
      <c r="V680" s="48" t="n">
        <f aca="false">IF(S680="m3_año",R680,IF(OR(O680="CG1",O680="CG3",O680="HG2"),T680,R680))</f>
        <v>136877.237530267</v>
      </c>
      <c r="W680" s="28" t="n">
        <v>365</v>
      </c>
      <c r="X680" s="32"/>
      <c r="Y680" s="28"/>
      <c r="Z680" s="28" t="n">
        <v>8760</v>
      </c>
      <c r="AA680" s="32" t="s">
        <v>1806</v>
      </c>
      <c r="AB680" s="32" t="s">
        <v>447</v>
      </c>
      <c r="AC680" s="33" t="s">
        <v>72</v>
      </c>
      <c r="AD680" s="33" t="n">
        <f aca="false">VLOOKUP($O680,Parámetros!$B$4:$H$25,3,0)</f>
        <v>196.356974196937</v>
      </c>
      <c r="AE680" s="33" t="n">
        <f aca="false">VLOOKUP($O680,Parámetros!$B$4:$H$25,4,0)</f>
        <v>1220.72799074218</v>
      </c>
      <c r="AF680" s="33" t="n">
        <f aca="false">VLOOKUP($O680,Parámetros!$B$4:$H$25,5,0)</f>
        <v>0.1</v>
      </c>
      <c r="AG680" s="33" t="n">
        <f aca="false">VLOOKUP($O680,Parámetros!$B$4:$H$25,6,0)</f>
        <v>640</v>
      </c>
      <c r="AH680" s="33" t="n">
        <f aca="false">VLOOKUP($O680,Parámetros!$B$4:$H$25,7,0)</f>
        <v>1920000</v>
      </c>
      <c r="AI680" s="2" t="n">
        <v>32831.976744186</v>
      </c>
      <c r="AJ680" s="2" t="n">
        <v>1.0442E-008</v>
      </c>
      <c r="AK680" s="34" t="n">
        <f aca="false">AD680*V680/1000000000</f>
        <v>0.0268768001978787</v>
      </c>
      <c r="AL680" s="34" t="n">
        <f aca="false">AE680*V680/1000000000</f>
        <v>0.167089875148663</v>
      </c>
      <c r="AM680" s="34" t="n">
        <f aca="false">AF680*V680/1000000000</f>
        <v>1.36877237530267E-005</v>
      </c>
      <c r="AN680" s="34" t="n">
        <f aca="false">AG680*V680/1000000000</f>
        <v>0.0876014320193709</v>
      </c>
      <c r="AO680" s="34" t="n">
        <f aca="false">AH680*V680/1000000000</f>
        <v>262.804296058113</v>
      </c>
      <c r="AP680" s="35" t="n">
        <f aca="false">AJ680*AI680*EXP(P680*4)</f>
        <v>0.000359584895153389</v>
      </c>
      <c r="AQ680" s="36" t="n">
        <f aca="false">AK680/W680</f>
        <v>7.3635069035284E-005</v>
      </c>
      <c r="AR680" s="37" t="n">
        <f aca="false">AL680/W680</f>
        <v>0.00045778047985935</v>
      </c>
      <c r="AS680" s="37" t="n">
        <f aca="false">AM680/W680</f>
        <v>3.7500613021991E-008</v>
      </c>
      <c r="AT680" s="37" t="n">
        <f aca="false">AN680/W680</f>
        <v>0.000240003923340742</v>
      </c>
      <c r="AU680" s="37" t="n">
        <f aca="false">AO680/W680</f>
        <v>0.720011770022227</v>
      </c>
      <c r="AV680" s="49" t="n">
        <f aca="false">AP680/W680</f>
        <v>9.85164096310656E-007</v>
      </c>
      <c r="AW680" s="39" t="n">
        <f aca="false">AK680*1000000</f>
        <v>26876.8001978787</v>
      </c>
      <c r="AX680" s="40" t="n">
        <f aca="false">AL680*1000000</f>
        <v>167089.875148663</v>
      </c>
      <c r="AY680" s="40" t="n">
        <f aca="false">AM680*1000000</f>
        <v>13.6877237530267</v>
      </c>
      <c r="AZ680" s="40" t="n">
        <f aca="false">AN680*1000000</f>
        <v>87601.4320193709</v>
      </c>
      <c r="BA680" s="40" t="n">
        <f aca="false">AO680*1000000</f>
        <v>262804296.058113</v>
      </c>
      <c r="BB680" s="41" t="n">
        <f aca="false">AP680*1000000</f>
        <v>359.584895153389</v>
      </c>
      <c r="BC680" s="39" t="n">
        <f aca="false">AQ680*1000000</f>
        <v>73.635069035284</v>
      </c>
      <c r="BD680" s="40" t="n">
        <f aca="false">AR680*1000000</f>
        <v>457.780479859351</v>
      </c>
      <c r="BE680" s="40" t="n">
        <f aca="false">AS680*1000000</f>
        <v>0.037500613021991</v>
      </c>
      <c r="BF680" s="40" t="n">
        <f aca="false">AT680*1000000</f>
        <v>240.003923340742</v>
      </c>
      <c r="BG680" s="40" t="n">
        <f aca="false">AU680*1000000</f>
        <v>720011.770022227</v>
      </c>
      <c r="BH680" s="41" t="n">
        <f aca="false">AV680*1000000</f>
        <v>0.985164096310656</v>
      </c>
      <c r="BI680" s="0" t="n">
        <v>0.1</v>
      </c>
      <c r="BJ680" s="0" t="n">
        <f aca="false">R680*BI680</f>
        <v>13687.7237530267</v>
      </c>
      <c r="BK680" s="0" t="n">
        <v>0.1</v>
      </c>
      <c r="BL680" s="0" t="n">
        <f aca="false">AI680*BK680</f>
        <v>3283.1976744186</v>
      </c>
      <c r="BM680" s="45" t="n">
        <v>187.562005220738</v>
      </c>
      <c r="BN680" s="45" t="n">
        <v>1012.03746873145</v>
      </c>
      <c r="BO680" s="45" t="n">
        <v>0</v>
      </c>
      <c r="BP680" s="45" t="n">
        <v>256</v>
      </c>
      <c r="BQ680" s="45" t="n">
        <v>384000</v>
      </c>
      <c r="BR680" s="0" t="n">
        <f aca="false">AJ680*0.1</f>
        <v>1.0442E-009</v>
      </c>
      <c r="BS680" s="0" t="n">
        <f aca="false">((((BJ680/R680)^2)+((BM680/AD680)^2))^(1/2))*AK680</f>
        <v>0.0258132711674655</v>
      </c>
      <c r="BT680" s="0" t="n">
        <f aca="false">((((BJ680/R680)^2)+((BN680/AE680)^2))^(1/2))*AL680</f>
        <v>0.139528979941895</v>
      </c>
      <c r="BU680" s="0" t="n">
        <f aca="false">((((BJ680/R680)^2)+((BO680/AF680)^2))^(1/2))*AM680</f>
        <v>1.36877237530267E-006</v>
      </c>
      <c r="BV680" s="0" t="n">
        <f aca="false">((((BJ680/R680)^2)+((BP680/AG680)^2))^(1/2))*AN680</f>
        <v>0.0361189957171231</v>
      </c>
      <c r="BW680" s="0" t="n">
        <f aca="false">((((BJ680/R680)^2)+((BQ680/AH680)^2))^(1/2))*AO680</f>
        <v>58.764827076492</v>
      </c>
      <c r="BX680" s="46" t="n">
        <f aca="false">((((BL680/AI680)^2)+((BR680/AJ680)^2))^(1/2))*AP680</f>
        <v>5.08529835550431E-005</v>
      </c>
    </row>
    <row r="681" customFormat="false" ht="45" hidden="false" customHeight="true" outlineLevel="0" collapsed="false">
      <c r="A681" s="24" t="n">
        <v>4.69389194102342</v>
      </c>
      <c r="B681" s="24" t="n">
        <v>-74.1582006194147</v>
      </c>
      <c r="C681" s="47" t="n">
        <v>23</v>
      </c>
      <c r="D681" s="47" t="n">
        <v>34</v>
      </c>
      <c r="E681" s="47" t="n">
        <v>1938</v>
      </c>
      <c r="F681" s="27" t="s">
        <v>840</v>
      </c>
      <c r="G681" s="28" t="s">
        <v>841</v>
      </c>
      <c r="H681" s="27" t="s">
        <v>842</v>
      </c>
      <c r="I681" s="28" t="s">
        <v>64</v>
      </c>
      <c r="J681" s="28" t="s">
        <v>76</v>
      </c>
      <c r="K681" s="28" t="n">
        <v>293.04</v>
      </c>
      <c r="L681" s="28"/>
      <c r="M681" s="28" t="n">
        <v>1995</v>
      </c>
      <c r="N681" s="29" t="s">
        <v>67</v>
      </c>
      <c r="O681" s="29" t="s">
        <v>415</v>
      </c>
      <c r="P681" s="50" t="n">
        <v>0.0119278052318739</v>
      </c>
      <c r="Q681" s="31" t="n">
        <v>85500</v>
      </c>
      <c r="R681" s="31" t="n">
        <v>89678.1901060371</v>
      </c>
      <c r="S681" s="29" t="s">
        <v>69</v>
      </c>
      <c r="T681" s="29"/>
      <c r="U681" s="29"/>
      <c r="V681" s="48" t="n">
        <f aca="false">IF(S681="m3_año",R681,IF(OR(O681="CG1",O681="CG3",O681="HG2"),T681,R681))</f>
        <v>89678.1901060371</v>
      </c>
      <c r="W681" s="28" t="n">
        <v>365</v>
      </c>
      <c r="X681" s="32"/>
      <c r="Y681" s="28"/>
      <c r="Z681" s="28" t="n">
        <v>8760</v>
      </c>
      <c r="AA681" s="32" t="s">
        <v>1807</v>
      </c>
      <c r="AB681" s="32" t="s">
        <v>447</v>
      </c>
      <c r="AC681" s="33" t="s">
        <v>72</v>
      </c>
      <c r="AD681" s="33" t="n">
        <f aca="false">VLOOKUP($O681,Parámetros!$B$4:$H$25,3,0)</f>
        <v>196.356974196937</v>
      </c>
      <c r="AE681" s="33" t="n">
        <f aca="false">VLOOKUP($O681,Parámetros!$B$4:$H$25,4,0)</f>
        <v>1220.72799074218</v>
      </c>
      <c r="AF681" s="33" t="n">
        <f aca="false">VLOOKUP($O681,Parámetros!$B$4:$H$25,5,0)</f>
        <v>0.1</v>
      </c>
      <c r="AG681" s="33" t="n">
        <f aca="false">VLOOKUP($O681,Parámetros!$B$4:$H$25,6,0)</f>
        <v>640</v>
      </c>
      <c r="AH681" s="33" t="n">
        <f aca="false">VLOOKUP($O681,Parámetros!$B$4:$H$25,7,0)</f>
        <v>1920000</v>
      </c>
      <c r="AI681" s="2" t="n">
        <v>32831.976744186</v>
      </c>
      <c r="AJ681" s="2" t="n">
        <v>1.0442E-008</v>
      </c>
      <c r="AK681" s="34" t="n">
        <f aca="false">AD681*V681/1000000000</f>
        <v>0.0176089380606791</v>
      </c>
      <c r="AL681" s="34" t="n">
        <f aca="false">AE681*V681/1000000000</f>
        <v>0.109472676821538</v>
      </c>
      <c r="AM681" s="34" t="n">
        <f aca="false">AF681*V681/1000000000</f>
        <v>8.96781901060371E-006</v>
      </c>
      <c r="AN681" s="34" t="n">
        <f aca="false">AG681*V681/1000000000</f>
        <v>0.0573940416678637</v>
      </c>
      <c r="AO681" s="34" t="n">
        <f aca="false">AH681*V681/1000000000</f>
        <v>172.182125003591</v>
      </c>
      <c r="AP681" s="35" t="n">
        <f aca="false">AJ681*AI681*EXP(P681*4)</f>
        <v>0.000359584895153389</v>
      </c>
      <c r="AQ681" s="36" t="n">
        <f aca="false">AK681/W681</f>
        <v>4.82436659196689E-005</v>
      </c>
      <c r="AR681" s="37" t="n">
        <f aca="false">AL681/W681</f>
        <v>0.000299925141976816</v>
      </c>
      <c r="AS681" s="37" t="n">
        <f aca="false">AM681/W681</f>
        <v>2.45693671523389E-008</v>
      </c>
      <c r="AT681" s="37" t="n">
        <f aca="false">AN681/W681</f>
        <v>0.000157243949774969</v>
      </c>
      <c r="AU681" s="37" t="n">
        <f aca="false">AO681/W681</f>
        <v>0.471731849324908</v>
      </c>
      <c r="AV681" s="49" t="n">
        <f aca="false">AP681/W681</f>
        <v>9.85164096310656E-007</v>
      </c>
      <c r="AW681" s="39" t="n">
        <f aca="false">AK681*1000000</f>
        <v>17608.9380606791</v>
      </c>
      <c r="AX681" s="40" t="n">
        <f aca="false">AL681*1000000</f>
        <v>109472.676821538</v>
      </c>
      <c r="AY681" s="40" t="n">
        <f aca="false">AM681*1000000</f>
        <v>8.96781901060371</v>
      </c>
      <c r="AZ681" s="40" t="n">
        <f aca="false">AN681*1000000</f>
        <v>57394.0416678637</v>
      </c>
      <c r="BA681" s="40" t="n">
        <f aca="false">AO681*1000000</f>
        <v>172182125.003591</v>
      </c>
      <c r="BB681" s="41" t="n">
        <f aca="false">AP681*1000000</f>
        <v>359.584895153389</v>
      </c>
      <c r="BC681" s="39" t="n">
        <f aca="false">AQ681*1000000</f>
        <v>48.2436659196689</v>
      </c>
      <c r="BD681" s="40" t="n">
        <f aca="false">AR681*1000000</f>
        <v>299.925141976816</v>
      </c>
      <c r="BE681" s="40" t="n">
        <f aca="false">AS681*1000000</f>
        <v>0.0245693671523389</v>
      </c>
      <c r="BF681" s="40" t="n">
        <f aca="false">AT681*1000000</f>
        <v>157.243949774969</v>
      </c>
      <c r="BG681" s="40" t="n">
        <f aca="false">AU681*1000000</f>
        <v>471731.849324908</v>
      </c>
      <c r="BH681" s="41" t="n">
        <f aca="false">AV681*1000000</f>
        <v>0.985164096310656</v>
      </c>
      <c r="BI681" s="0" t="n">
        <v>0.1</v>
      </c>
      <c r="BJ681" s="0" t="n">
        <f aca="false">R681*BI681</f>
        <v>8967.81901060371</v>
      </c>
      <c r="BK681" s="0" t="n">
        <v>0.1</v>
      </c>
      <c r="BL681" s="0" t="n">
        <f aca="false">AI681*BK681</f>
        <v>3283.1976744186</v>
      </c>
      <c r="BM681" s="45" t="n">
        <v>187.562005220738</v>
      </c>
      <c r="BN681" s="45" t="n">
        <v>1012.03746873145</v>
      </c>
      <c r="BO681" s="45" t="n">
        <v>0</v>
      </c>
      <c r="BP681" s="45" t="n">
        <v>256</v>
      </c>
      <c r="BQ681" s="45" t="n">
        <v>384000</v>
      </c>
      <c r="BR681" s="0" t="n">
        <f aca="false">AJ681*0.1</f>
        <v>1.0442E-009</v>
      </c>
      <c r="BS681" s="0" t="n">
        <f aca="false">((((BJ681/R681)^2)+((BM681/AD681)^2))^(1/2))*AK681</f>
        <v>0.0169121431786843</v>
      </c>
      <c r="BT681" s="0" t="n">
        <f aca="false">((((BJ681/R681)^2)+((BN681/AE681)^2))^(1/2))*AL681</f>
        <v>0.091415538582621</v>
      </c>
      <c r="BU681" s="0" t="n">
        <f aca="false">((((BJ681/R681)^2)+((BO681/AF681)^2))^(1/2))*AM681</f>
        <v>8.96781901060371E-007</v>
      </c>
      <c r="BV681" s="0" t="n">
        <f aca="false">((((BJ681/R681)^2)+((BP681/AG681)^2))^(1/2))*AN681</f>
        <v>0.0236641696077703</v>
      </c>
      <c r="BW681" s="0" t="n">
        <f aca="false">((((BJ681/R681)^2)+((BQ681/AH681)^2))^(1/2))*AO681</f>
        <v>38.5010936018396</v>
      </c>
      <c r="BX681" s="46" t="n">
        <f aca="false">((((BL681/AI681)^2)+((BR681/AJ681)^2))^(1/2))*AP681</f>
        <v>5.08529835550431E-005</v>
      </c>
    </row>
    <row r="682" customFormat="false" ht="45" hidden="false" customHeight="true" outlineLevel="0" collapsed="false">
      <c r="A682" s="24" t="n">
        <v>4.69389194102342</v>
      </c>
      <c r="B682" s="24" t="n">
        <v>-74.1582006194147</v>
      </c>
      <c r="C682" s="47" t="n">
        <v>23</v>
      </c>
      <c r="D682" s="47" t="n">
        <v>34</v>
      </c>
      <c r="E682" s="47" t="n">
        <v>1938</v>
      </c>
      <c r="F682" s="27" t="s">
        <v>840</v>
      </c>
      <c r="G682" s="28" t="s">
        <v>841</v>
      </c>
      <c r="H682" s="27" t="s">
        <v>842</v>
      </c>
      <c r="I682" s="28" t="s">
        <v>64</v>
      </c>
      <c r="J682" s="28" t="s">
        <v>76</v>
      </c>
      <c r="K682" s="28" t="n">
        <v>293.04</v>
      </c>
      <c r="L682" s="28"/>
      <c r="M682" s="28" t="n">
        <v>1993</v>
      </c>
      <c r="N682" s="29" t="s">
        <v>67</v>
      </c>
      <c r="O682" s="29" t="s">
        <v>415</v>
      </c>
      <c r="P682" s="50" t="n">
        <v>0.0119278052318739</v>
      </c>
      <c r="Q682" s="31" t="n">
        <v>76500</v>
      </c>
      <c r="R682" s="31" t="n">
        <v>80238.3806211911</v>
      </c>
      <c r="S682" s="29" t="s">
        <v>69</v>
      </c>
      <c r="T682" s="29"/>
      <c r="U682" s="29"/>
      <c r="V682" s="48" t="n">
        <f aca="false">IF(S682="m3_año",R682,IF(OR(O682="CG1",O682="CG3",O682="HG2"),T682,R682))</f>
        <v>80238.3806211911</v>
      </c>
      <c r="W682" s="28" t="n">
        <v>365</v>
      </c>
      <c r="X682" s="32"/>
      <c r="Y682" s="28"/>
      <c r="Z682" s="28" t="n">
        <v>8760</v>
      </c>
      <c r="AA682" s="32" t="s">
        <v>1808</v>
      </c>
      <c r="AB682" s="32" t="s">
        <v>447</v>
      </c>
      <c r="AC682" s="33" t="s">
        <v>72</v>
      </c>
      <c r="AD682" s="33" t="n">
        <f aca="false">VLOOKUP($O682,Parámetros!$B$4:$H$25,3,0)</f>
        <v>196.356974196937</v>
      </c>
      <c r="AE682" s="33" t="n">
        <f aca="false">VLOOKUP($O682,Parámetros!$B$4:$H$25,4,0)</f>
        <v>1220.72799074218</v>
      </c>
      <c r="AF682" s="33" t="n">
        <f aca="false">VLOOKUP($O682,Parámetros!$B$4:$H$25,5,0)</f>
        <v>0.1</v>
      </c>
      <c r="AG682" s="33" t="n">
        <f aca="false">VLOOKUP($O682,Parámetros!$B$4:$H$25,6,0)</f>
        <v>640</v>
      </c>
      <c r="AH682" s="33" t="n">
        <f aca="false">VLOOKUP($O682,Parámetros!$B$4:$H$25,7,0)</f>
        <v>1920000</v>
      </c>
      <c r="AI682" s="2" t="n">
        <v>32831.976744186</v>
      </c>
      <c r="AJ682" s="2" t="n">
        <v>1.0442E-008</v>
      </c>
      <c r="AK682" s="34" t="n">
        <f aca="false">AD682*V682/1000000000</f>
        <v>0.0157553656332392</v>
      </c>
      <c r="AL682" s="34" t="n">
        <f aca="false">AE682*V682/1000000000</f>
        <v>0.0979492371561129</v>
      </c>
      <c r="AM682" s="34" t="n">
        <f aca="false">AF682*V682/1000000000</f>
        <v>8.02383806211911E-006</v>
      </c>
      <c r="AN682" s="34" t="n">
        <f aca="false">AG682*V682/1000000000</f>
        <v>0.0513525635975623</v>
      </c>
      <c r="AO682" s="34" t="n">
        <f aca="false">AH682*V682/1000000000</f>
        <v>154.057690792687</v>
      </c>
      <c r="AP682" s="35" t="n">
        <f aca="false">AJ682*AI682*EXP(P682*4)</f>
        <v>0.000359584895153389</v>
      </c>
      <c r="AQ682" s="36" t="n">
        <f aca="false">AK682/W682</f>
        <v>4.31653852965458E-005</v>
      </c>
      <c r="AR682" s="37" t="n">
        <f aca="false">AL682/W682</f>
        <v>0.000268354074400309</v>
      </c>
      <c r="AS682" s="37" t="n">
        <f aca="false">AM682/W682</f>
        <v>2.19831179784085E-008</v>
      </c>
      <c r="AT682" s="37" t="n">
        <f aca="false">AN682/W682</f>
        <v>0.000140691955061815</v>
      </c>
      <c r="AU682" s="37" t="n">
        <f aca="false">AO682/W682</f>
        <v>0.422075865185444</v>
      </c>
      <c r="AV682" s="49" t="n">
        <f aca="false">AP682/W682</f>
        <v>9.85164096310656E-007</v>
      </c>
      <c r="AW682" s="39" t="n">
        <f aca="false">AK682*1000000</f>
        <v>15755.3656332392</v>
      </c>
      <c r="AX682" s="40" t="n">
        <f aca="false">AL682*1000000</f>
        <v>97949.2371561129</v>
      </c>
      <c r="AY682" s="40" t="n">
        <f aca="false">AM682*1000000</f>
        <v>8.02383806211911</v>
      </c>
      <c r="AZ682" s="40" t="n">
        <f aca="false">AN682*1000000</f>
        <v>51352.5635975623</v>
      </c>
      <c r="BA682" s="40" t="n">
        <f aca="false">AO682*1000000</f>
        <v>154057690.792687</v>
      </c>
      <c r="BB682" s="41" t="n">
        <f aca="false">AP682*1000000</f>
        <v>359.584895153389</v>
      </c>
      <c r="BC682" s="39" t="n">
        <f aca="false">AQ682*1000000</f>
        <v>43.1653852965458</v>
      </c>
      <c r="BD682" s="40" t="n">
        <f aca="false">AR682*1000000</f>
        <v>268.354074400309</v>
      </c>
      <c r="BE682" s="40" t="n">
        <f aca="false">AS682*1000000</f>
        <v>0.0219831179784085</v>
      </c>
      <c r="BF682" s="40" t="n">
        <f aca="false">AT682*1000000</f>
        <v>140.691955061815</v>
      </c>
      <c r="BG682" s="40" t="n">
        <f aca="false">AU682*1000000</f>
        <v>422075.865185444</v>
      </c>
      <c r="BH682" s="41" t="n">
        <f aca="false">AV682*1000000</f>
        <v>0.985164096310656</v>
      </c>
      <c r="BI682" s="0" t="n">
        <v>0.1</v>
      </c>
      <c r="BJ682" s="0" t="n">
        <f aca="false">R682*BI682</f>
        <v>8023.83806211911</v>
      </c>
      <c r="BK682" s="0" t="n">
        <v>0.1</v>
      </c>
      <c r="BL682" s="0" t="n">
        <f aca="false">AI682*BK682</f>
        <v>3283.1976744186</v>
      </c>
      <c r="BM682" s="45" t="n">
        <v>187.562005220738</v>
      </c>
      <c r="BN682" s="45" t="n">
        <v>1012.03746873145</v>
      </c>
      <c r="BO682" s="45" t="n">
        <v>0</v>
      </c>
      <c r="BP682" s="45" t="n">
        <v>256</v>
      </c>
      <c r="BQ682" s="45" t="n">
        <v>384000</v>
      </c>
      <c r="BR682" s="0" t="n">
        <f aca="false">AJ682*0.1</f>
        <v>1.0442E-009</v>
      </c>
      <c r="BS682" s="0" t="n">
        <f aca="false">((((BJ682/R682)^2)+((BM682/AD682)^2))^(1/2))*AK682</f>
        <v>0.0151319175809281</v>
      </c>
      <c r="BT682" s="0" t="n">
        <f aca="false">((((BJ682/R682)^2)+((BN682/AE682)^2))^(1/2))*AL682</f>
        <v>0.0817928503107662</v>
      </c>
      <c r="BU682" s="0" t="n">
        <f aca="false">((((BJ682/R682)^2)+((BO682/AF682)^2))^(1/2))*AM682</f>
        <v>8.02383806211911E-007</v>
      </c>
      <c r="BV682" s="0" t="n">
        <f aca="false">((((BJ682/R682)^2)+((BP682/AG682)^2))^(1/2))*AN682</f>
        <v>0.0211732043858998</v>
      </c>
      <c r="BW682" s="0" t="n">
        <f aca="false">((((BJ682/R682)^2)+((BQ682/AH682)^2))^(1/2))*AO682</f>
        <v>34.4483469069091</v>
      </c>
      <c r="BX682" s="46" t="n">
        <f aca="false">((((BL682/AI682)^2)+((BR682/AJ682)^2))^(1/2))*AP682</f>
        <v>5.08529835550431E-005</v>
      </c>
    </row>
    <row r="683" customFormat="false" ht="45" hidden="false" customHeight="true" outlineLevel="0" collapsed="false">
      <c r="A683" s="24" t="n">
        <v>4.69389194102342</v>
      </c>
      <c r="B683" s="24" t="n">
        <v>-74.1582006194147</v>
      </c>
      <c r="C683" s="47" t="n">
        <v>23</v>
      </c>
      <c r="D683" s="47" t="n">
        <v>34</v>
      </c>
      <c r="E683" s="47" t="n">
        <v>1938</v>
      </c>
      <c r="F683" s="27" t="s">
        <v>840</v>
      </c>
      <c r="G683" s="28" t="s">
        <v>841</v>
      </c>
      <c r="H683" s="27" t="s">
        <v>842</v>
      </c>
      <c r="I683" s="28" t="s">
        <v>64</v>
      </c>
      <c r="J683" s="28" t="s">
        <v>76</v>
      </c>
      <c r="K683" s="28" t="n">
        <v>439.56</v>
      </c>
      <c r="L683" s="28"/>
      <c r="M683" s="28" t="n">
        <v>2004</v>
      </c>
      <c r="N683" s="29" t="s">
        <v>67</v>
      </c>
      <c r="O683" s="29" t="s">
        <v>415</v>
      </c>
      <c r="P683" s="50" t="n">
        <v>0.0119278052318739</v>
      </c>
      <c r="Q683" s="31" t="n">
        <v>63000</v>
      </c>
      <c r="R683" s="31" t="n">
        <v>66078.6663939221</v>
      </c>
      <c r="S683" s="29" t="s">
        <v>69</v>
      </c>
      <c r="T683" s="29"/>
      <c r="U683" s="29"/>
      <c r="V683" s="48" t="n">
        <f aca="false">IF(S683="m3_año",R683,IF(OR(O683="CG1",O683="CG3",O683="HG2"),T683,R683))</f>
        <v>66078.6663939221</v>
      </c>
      <c r="W683" s="28" t="n">
        <v>365</v>
      </c>
      <c r="X683" s="32"/>
      <c r="Y683" s="28"/>
      <c r="Z683" s="28" t="n">
        <v>8760</v>
      </c>
      <c r="AA683" s="32" t="s">
        <v>1809</v>
      </c>
      <c r="AB683" s="32" t="s">
        <v>447</v>
      </c>
      <c r="AC683" s="33" t="s">
        <v>72</v>
      </c>
      <c r="AD683" s="33" t="n">
        <f aca="false">VLOOKUP($O683,Parámetros!$B$4:$H$25,3,0)</f>
        <v>196.356974196937</v>
      </c>
      <c r="AE683" s="33" t="n">
        <f aca="false">VLOOKUP($O683,Parámetros!$B$4:$H$25,4,0)</f>
        <v>1220.72799074218</v>
      </c>
      <c r="AF683" s="33" t="n">
        <f aca="false">VLOOKUP($O683,Parámetros!$B$4:$H$25,5,0)</f>
        <v>0.1</v>
      </c>
      <c r="AG683" s="33" t="n">
        <f aca="false">VLOOKUP($O683,Parámetros!$B$4:$H$25,6,0)</f>
        <v>640</v>
      </c>
      <c r="AH683" s="33" t="n">
        <f aca="false">VLOOKUP($O683,Parámetros!$B$4:$H$25,7,0)</f>
        <v>1920000</v>
      </c>
      <c r="AI683" s="2" t="n">
        <v>32831.976744186</v>
      </c>
      <c r="AJ683" s="2" t="n">
        <v>1.0442E-008</v>
      </c>
      <c r="AK683" s="34" t="n">
        <f aca="false">AD683*V683/1000000000</f>
        <v>0.0129750069920794</v>
      </c>
      <c r="AL683" s="34" t="n">
        <f aca="false">AE683*V683/1000000000</f>
        <v>0.0806640776579753</v>
      </c>
      <c r="AM683" s="34" t="n">
        <f aca="false">AF683*V683/1000000000</f>
        <v>6.60786663939221E-006</v>
      </c>
      <c r="AN683" s="34" t="n">
        <f aca="false">AG683*V683/1000000000</f>
        <v>0.0422903464921102</v>
      </c>
      <c r="AO683" s="34" t="n">
        <f aca="false">AH683*V683/1000000000</f>
        <v>126.87103947633</v>
      </c>
      <c r="AP683" s="35" t="n">
        <f aca="false">AJ683*AI683*EXP(P683*4)</f>
        <v>0.000359584895153389</v>
      </c>
      <c r="AQ683" s="36" t="n">
        <f aca="false">AK683/W683</f>
        <v>3.55479643618613E-005</v>
      </c>
      <c r="AR683" s="37" t="n">
        <f aca="false">AL683/W683</f>
        <v>0.000220997473035549</v>
      </c>
      <c r="AS683" s="37" t="n">
        <f aca="false">AM683/W683</f>
        <v>1.81037442175129E-008</v>
      </c>
      <c r="AT683" s="37" t="n">
        <f aca="false">AN683/W683</f>
        <v>0.000115863962992083</v>
      </c>
      <c r="AU683" s="37" t="n">
        <f aca="false">AO683/W683</f>
        <v>0.347591888976248</v>
      </c>
      <c r="AV683" s="49" t="n">
        <f aca="false">AP683/W683</f>
        <v>9.85164096310656E-007</v>
      </c>
      <c r="AW683" s="39" t="n">
        <f aca="false">AK683*1000000</f>
        <v>12975.0069920794</v>
      </c>
      <c r="AX683" s="40" t="n">
        <f aca="false">AL683*1000000</f>
        <v>80664.0776579753</v>
      </c>
      <c r="AY683" s="40" t="n">
        <f aca="false">AM683*1000000</f>
        <v>6.60786663939221</v>
      </c>
      <c r="AZ683" s="40" t="n">
        <f aca="false">AN683*1000000</f>
        <v>42290.3464921102</v>
      </c>
      <c r="BA683" s="40" t="n">
        <f aca="false">AO683*1000000</f>
        <v>126871039.47633</v>
      </c>
      <c r="BB683" s="41" t="n">
        <f aca="false">AP683*1000000</f>
        <v>359.584895153389</v>
      </c>
      <c r="BC683" s="39" t="n">
        <f aca="false">AQ683*1000000</f>
        <v>35.5479643618613</v>
      </c>
      <c r="BD683" s="40" t="n">
        <f aca="false">AR683*1000000</f>
        <v>220.997473035549</v>
      </c>
      <c r="BE683" s="40" t="n">
        <f aca="false">AS683*1000000</f>
        <v>0.0181037442175129</v>
      </c>
      <c r="BF683" s="40" t="n">
        <f aca="false">AT683*1000000</f>
        <v>115.863962992083</v>
      </c>
      <c r="BG683" s="40" t="n">
        <f aca="false">AU683*1000000</f>
        <v>347591.888976248</v>
      </c>
      <c r="BH683" s="41" t="n">
        <f aca="false">AV683*1000000</f>
        <v>0.985164096310656</v>
      </c>
      <c r="BI683" s="0" t="n">
        <v>0.1</v>
      </c>
      <c r="BJ683" s="0" t="n">
        <f aca="false">R683*BI683</f>
        <v>6607.86663939221</v>
      </c>
      <c r="BK683" s="0" t="n">
        <v>0.1</v>
      </c>
      <c r="BL683" s="0" t="n">
        <f aca="false">AI683*BK683</f>
        <v>3283.1976744186</v>
      </c>
      <c r="BM683" s="45" t="n">
        <v>187.562005220738</v>
      </c>
      <c r="BN683" s="45" t="n">
        <v>1012.03746873145</v>
      </c>
      <c r="BO683" s="45" t="n">
        <v>0</v>
      </c>
      <c r="BP683" s="45" t="n">
        <v>256</v>
      </c>
      <c r="BQ683" s="45" t="n">
        <v>384000</v>
      </c>
      <c r="BR683" s="0" t="n">
        <f aca="false">AJ683*0.1</f>
        <v>1.0442E-009</v>
      </c>
      <c r="BS683" s="0" t="n">
        <f aca="false">((((BJ683/R683)^2)+((BM683/AD683)^2))^(1/2))*AK683</f>
        <v>0.0124615791842937</v>
      </c>
      <c r="BT683" s="0" t="n">
        <f aca="false">((((BJ683/R683)^2)+((BN683/AE683)^2))^(1/2))*AL683</f>
        <v>0.0673588179029839</v>
      </c>
      <c r="BU683" s="0" t="n">
        <f aca="false">((((BJ683/R683)^2)+((BO683/AF683)^2))^(1/2))*AM683</f>
        <v>6.60786663939221E-007</v>
      </c>
      <c r="BV683" s="0" t="n">
        <f aca="false">((((BJ683/R683)^2)+((BP683/AG683)^2))^(1/2))*AN683</f>
        <v>0.017436756553094</v>
      </c>
      <c r="BW683" s="0" t="n">
        <f aca="false">((((BJ683/R683)^2)+((BQ683/AH683)^2))^(1/2))*AO683</f>
        <v>28.3692268645134</v>
      </c>
      <c r="BX683" s="46" t="n">
        <f aca="false">((((BL683/AI683)^2)+((BR683/AJ683)^2))^(1/2))*AP683</f>
        <v>5.08529835550431E-005</v>
      </c>
    </row>
    <row r="684" customFormat="false" ht="45" hidden="false" customHeight="true" outlineLevel="0" collapsed="false">
      <c r="A684" s="24" t="n">
        <v>4.69389194102342</v>
      </c>
      <c r="B684" s="24" t="n">
        <v>-74.1582006194147</v>
      </c>
      <c r="C684" s="47" t="n">
        <v>23</v>
      </c>
      <c r="D684" s="47" t="n">
        <v>34</v>
      </c>
      <c r="E684" s="47" t="n">
        <v>1938</v>
      </c>
      <c r="F684" s="27" t="s">
        <v>840</v>
      </c>
      <c r="G684" s="28" t="s">
        <v>841</v>
      </c>
      <c r="H684" s="27" t="s">
        <v>842</v>
      </c>
      <c r="I684" s="28" t="s">
        <v>64</v>
      </c>
      <c r="J684" s="28" t="s">
        <v>76</v>
      </c>
      <c r="K684" s="28" t="n">
        <v>293.04</v>
      </c>
      <c r="L684" s="28"/>
      <c r="M684" s="28" t="n">
        <v>1994</v>
      </c>
      <c r="N684" s="29" t="s">
        <v>67</v>
      </c>
      <c r="O684" s="29" t="s">
        <v>415</v>
      </c>
      <c r="P684" s="50" t="n">
        <v>0.0119278052318739</v>
      </c>
      <c r="Q684" s="31" t="n">
        <v>72000</v>
      </c>
      <c r="R684" s="31" t="n">
        <v>75518.4758787681</v>
      </c>
      <c r="S684" s="29" t="s">
        <v>69</v>
      </c>
      <c r="T684" s="29"/>
      <c r="U684" s="29"/>
      <c r="V684" s="48" t="n">
        <f aca="false">IF(S684="m3_año",R684,IF(OR(O684="CG1",O684="CG3",O684="HG2"),T684,R684))</f>
        <v>75518.4758787681</v>
      </c>
      <c r="W684" s="28" t="n">
        <v>365</v>
      </c>
      <c r="X684" s="32"/>
      <c r="Y684" s="28"/>
      <c r="Z684" s="28" t="n">
        <v>8760</v>
      </c>
      <c r="AA684" s="32" t="s">
        <v>1810</v>
      </c>
      <c r="AB684" s="32" t="s">
        <v>447</v>
      </c>
      <c r="AC684" s="33" t="s">
        <v>72</v>
      </c>
      <c r="AD684" s="33" t="n">
        <f aca="false">VLOOKUP($O684,Parámetros!$B$4:$H$25,3,0)</f>
        <v>196.356974196937</v>
      </c>
      <c r="AE684" s="33" t="n">
        <f aca="false">VLOOKUP($O684,Parámetros!$B$4:$H$25,4,0)</f>
        <v>1220.72799074218</v>
      </c>
      <c r="AF684" s="33" t="n">
        <f aca="false">VLOOKUP($O684,Parámetros!$B$4:$H$25,5,0)</f>
        <v>0.1</v>
      </c>
      <c r="AG684" s="33" t="n">
        <f aca="false">VLOOKUP($O684,Parámetros!$B$4:$H$25,6,0)</f>
        <v>640</v>
      </c>
      <c r="AH684" s="33" t="n">
        <f aca="false">VLOOKUP($O684,Parámetros!$B$4:$H$25,7,0)</f>
        <v>1920000</v>
      </c>
      <c r="AI684" s="2" t="n">
        <v>32831.976744186</v>
      </c>
      <c r="AJ684" s="2" t="n">
        <v>1.0442E-008</v>
      </c>
      <c r="AK684" s="34" t="n">
        <f aca="false">AD684*V684/1000000000</f>
        <v>0.0148285794195193</v>
      </c>
      <c r="AL684" s="34" t="n">
        <f aca="false">AE684*V684/1000000000</f>
        <v>0.0921875173234004</v>
      </c>
      <c r="AM684" s="34" t="n">
        <f aca="false">AF684*V684/1000000000</f>
        <v>7.55184758787681E-006</v>
      </c>
      <c r="AN684" s="34" t="n">
        <f aca="false">AG684*V684/1000000000</f>
        <v>0.0483318245624116</v>
      </c>
      <c r="AO684" s="34" t="n">
        <f aca="false">AH684*V684/1000000000</f>
        <v>144.995473687235</v>
      </c>
      <c r="AP684" s="35" t="n">
        <f aca="false">AJ684*AI684*EXP(P684*4)</f>
        <v>0.000359584895153389</v>
      </c>
      <c r="AQ684" s="36" t="n">
        <f aca="false">AK684/W684</f>
        <v>4.06262449849843E-005</v>
      </c>
      <c r="AR684" s="37" t="n">
        <f aca="false">AL684/W684</f>
        <v>0.000252568540612056</v>
      </c>
      <c r="AS684" s="37" t="n">
        <f aca="false">AM684/W684</f>
        <v>2.06899933914433E-008</v>
      </c>
      <c r="AT684" s="37" t="n">
        <f aca="false">AN684/W684</f>
        <v>0.000132415957705237</v>
      </c>
      <c r="AU684" s="37" t="n">
        <f aca="false">AO684/W684</f>
        <v>0.397247873115712</v>
      </c>
      <c r="AV684" s="49" t="n">
        <f aca="false">AP684/W684</f>
        <v>9.85164096310656E-007</v>
      </c>
      <c r="AW684" s="39" t="n">
        <f aca="false">AK684*1000000</f>
        <v>14828.5794195193</v>
      </c>
      <c r="AX684" s="40" t="n">
        <f aca="false">AL684*1000000</f>
        <v>92187.5173234004</v>
      </c>
      <c r="AY684" s="40" t="n">
        <f aca="false">AM684*1000000</f>
        <v>7.55184758787681</v>
      </c>
      <c r="AZ684" s="40" t="n">
        <f aca="false">AN684*1000000</f>
        <v>48331.8245624116</v>
      </c>
      <c r="BA684" s="40" t="n">
        <f aca="false">AO684*1000000</f>
        <v>144995473.687235</v>
      </c>
      <c r="BB684" s="41" t="n">
        <f aca="false">AP684*1000000</f>
        <v>359.584895153389</v>
      </c>
      <c r="BC684" s="39" t="n">
        <f aca="false">AQ684*1000000</f>
        <v>40.6262449849843</v>
      </c>
      <c r="BD684" s="40" t="n">
        <f aca="false">AR684*1000000</f>
        <v>252.568540612056</v>
      </c>
      <c r="BE684" s="40" t="n">
        <f aca="false">AS684*1000000</f>
        <v>0.0206899933914433</v>
      </c>
      <c r="BF684" s="40" t="n">
        <f aca="false">AT684*1000000</f>
        <v>132.415957705237</v>
      </c>
      <c r="BG684" s="40" t="n">
        <f aca="false">AU684*1000000</f>
        <v>397247.873115712</v>
      </c>
      <c r="BH684" s="41" t="n">
        <f aca="false">AV684*1000000</f>
        <v>0.985164096310656</v>
      </c>
      <c r="BI684" s="0" t="n">
        <v>0.1</v>
      </c>
      <c r="BJ684" s="0" t="n">
        <f aca="false">R684*BI684</f>
        <v>7551.84758787681</v>
      </c>
      <c r="BK684" s="0" t="n">
        <v>0.1</v>
      </c>
      <c r="BL684" s="0" t="n">
        <f aca="false">AI684*BK684</f>
        <v>3283.1976744186</v>
      </c>
      <c r="BM684" s="45" t="n">
        <v>187.562005220738</v>
      </c>
      <c r="BN684" s="45" t="n">
        <v>1012.03746873145</v>
      </c>
      <c r="BO684" s="45" t="n">
        <v>0</v>
      </c>
      <c r="BP684" s="45" t="n">
        <v>256</v>
      </c>
      <c r="BQ684" s="45" t="n">
        <v>384000</v>
      </c>
      <c r="BR684" s="0" t="n">
        <f aca="false">AJ684*0.1</f>
        <v>1.0442E-009</v>
      </c>
      <c r="BS684" s="0" t="n">
        <f aca="false">((((BJ684/R684)^2)+((BM684/AD684)^2))^(1/2))*AK684</f>
        <v>0.0142418047820499</v>
      </c>
      <c r="BT684" s="0" t="n">
        <f aca="false">((((BJ684/R684)^2)+((BN684/AE684)^2))^(1/2))*AL684</f>
        <v>0.0769815061748388</v>
      </c>
      <c r="BU684" s="0" t="n">
        <f aca="false">((((BJ684/R684)^2)+((BO684/AF684)^2))^(1/2))*AM684</f>
        <v>7.55184758787681E-007</v>
      </c>
      <c r="BV684" s="0" t="n">
        <f aca="false">((((BJ684/R684)^2)+((BP684/AG684)^2))^(1/2))*AN684</f>
        <v>0.0199277217749645</v>
      </c>
      <c r="BW684" s="0" t="n">
        <f aca="false">((((BJ684/R684)^2)+((BQ684/AH684)^2))^(1/2))*AO684</f>
        <v>32.4219735594439</v>
      </c>
      <c r="BX684" s="46" t="n">
        <f aca="false">((((BL684/AI684)^2)+((BR684/AJ684)^2))^(1/2))*AP684</f>
        <v>5.08529835550431E-005</v>
      </c>
    </row>
    <row r="685" customFormat="false" ht="45" hidden="false" customHeight="true" outlineLevel="0" collapsed="false">
      <c r="A685" s="24" t="n">
        <v>4.69389194102342</v>
      </c>
      <c r="B685" s="24" t="n">
        <v>-74.1582006194147</v>
      </c>
      <c r="C685" s="47" t="n">
        <v>23</v>
      </c>
      <c r="D685" s="47" t="n">
        <v>34</v>
      </c>
      <c r="E685" s="47" t="n">
        <v>1938</v>
      </c>
      <c r="F685" s="27" t="s">
        <v>840</v>
      </c>
      <c r="G685" s="28" t="s">
        <v>841</v>
      </c>
      <c r="H685" s="27" t="s">
        <v>842</v>
      </c>
      <c r="I685" s="28" t="s">
        <v>64</v>
      </c>
      <c r="J685" s="28" t="s">
        <v>76</v>
      </c>
      <c r="K685" s="28" t="n">
        <v>293.04</v>
      </c>
      <c r="L685" s="28"/>
      <c r="M685" s="28" t="n">
        <v>2004</v>
      </c>
      <c r="N685" s="29" t="s">
        <v>67</v>
      </c>
      <c r="O685" s="29" t="s">
        <v>415</v>
      </c>
      <c r="P685" s="50" t="n">
        <v>0.0119278052318739</v>
      </c>
      <c r="Q685" s="31" t="n">
        <v>130500</v>
      </c>
      <c r="R685" s="31" t="n">
        <v>136877.237530267</v>
      </c>
      <c r="S685" s="29" t="s">
        <v>69</v>
      </c>
      <c r="T685" s="29"/>
      <c r="U685" s="29"/>
      <c r="V685" s="48" t="n">
        <f aca="false">IF(S685="m3_año",R685,IF(OR(O685="CG1",O685="CG3",O685="HG2"),T685,R685))</f>
        <v>136877.237530267</v>
      </c>
      <c r="W685" s="28" t="n">
        <v>365</v>
      </c>
      <c r="X685" s="32"/>
      <c r="Y685" s="28"/>
      <c r="Z685" s="28" t="n">
        <v>8760</v>
      </c>
      <c r="AA685" s="32" t="s">
        <v>1811</v>
      </c>
      <c r="AB685" s="32" t="s">
        <v>447</v>
      </c>
      <c r="AC685" s="33" t="s">
        <v>72</v>
      </c>
      <c r="AD685" s="33" t="n">
        <f aca="false">VLOOKUP($O685,Parámetros!$B$4:$H$25,3,0)</f>
        <v>196.356974196937</v>
      </c>
      <c r="AE685" s="33" t="n">
        <f aca="false">VLOOKUP($O685,Parámetros!$B$4:$H$25,4,0)</f>
        <v>1220.72799074218</v>
      </c>
      <c r="AF685" s="33" t="n">
        <f aca="false">VLOOKUP($O685,Parámetros!$B$4:$H$25,5,0)</f>
        <v>0.1</v>
      </c>
      <c r="AG685" s="33" t="n">
        <f aca="false">VLOOKUP($O685,Parámetros!$B$4:$H$25,6,0)</f>
        <v>640</v>
      </c>
      <c r="AH685" s="33" t="n">
        <f aca="false">VLOOKUP($O685,Parámetros!$B$4:$H$25,7,0)</f>
        <v>1920000</v>
      </c>
      <c r="AI685" s="2" t="n">
        <v>32831.976744186</v>
      </c>
      <c r="AJ685" s="2" t="n">
        <v>1.0442E-008</v>
      </c>
      <c r="AK685" s="34" t="n">
        <f aca="false">AD685*V685/1000000000</f>
        <v>0.0268768001978787</v>
      </c>
      <c r="AL685" s="34" t="n">
        <f aca="false">AE685*V685/1000000000</f>
        <v>0.167089875148663</v>
      </c>
      <c r="AM685" s="34" t="n">
        <f aca="false">AF685*V685/1000000000</f>
        <v>1.36877237530267E-005</v>
      </c>
      <c r="AN685" s="34" t="n">
        <f aca="false">AG685*V685/1000000000</f>
        <v>0.0876014320193709</v>
      </c>
      <c r="AO685" s="34" t="n">
        <f aca="false">AH685*V685/1000000000</f>
        <v>262.804296058113</v>
      </c>
      <c r="AP685" s="35" t="n">
        <f aca="false">AJ685*AI685*EXP(P685*4)</f>
        <v>0.000359584895153389</v>
      </c>
      <c r="AQ685" s="36" t="n">
        <f aca="false">AK685/W685</f>
        <v>7.3635069035284E-005</v>
      </c>
      <c r="AR685" s="37" t="n">
        <f aca="false">AL685/W685</f>
        <v>0.00045778047985935</v>
      </c>
      <c r="AS685" s="37" t="n">
        <f aca="false">AM685/W685</f>
        <v>3.7500613021991E-008</v>
      </c>
      <c r="AT685" s="37" t="n">
        <f aca="false">AN685/W685</f>
        <v>0.000240003923340742</v>
      </c>
      <c r="AU685" s="37" t="n">
        <f aca="false">AO685/W685</f>
        <v>0.720011770022227</v>
      </c>
      <c r="AV685" s="49" t="n">
        <f aca="false">AP685/W685</f>
        <v>9.85164096310656E-007</v>
      </c>
      <c r="AW685" s="39" t="n">
        <f aca="false">AK685*1000000</f>
        <v>26876.8001978787</v>
      </c>
      <c r="AX685" s="40" t="n">
        <f aca="false">AL685*1000000</f>
        <v>167089.875148663</v>
      </c>
      <c r="AY685" s="40" t="n">
        <f aca="false">AM685*1000000</f>
        <v>13.6877237530267</v>
      </c>
      <c r="AZ685" s="40" t="n">
        <f aca="false">AN685*1000000</f>
        <v>87601.4320193709</v>
      </c>
      <c r="BA685" s="40" t="n">
        <f aca="false">AO685*1000000</f>
        <v>262804296.058113</v>
      </c>
      <c r="BB685" s="41" t="n">
        <f aca="false">AP685*1000000</f>
        <v>359.584895153389</v>
      </c>
      <c r="BC685" s="39" t="n">
        <f aca="false">AQ685*1000000</f>
        <v>73.635069035284</v>
      </c>
      <c r="BD685" s="40" t="n">
        <f aca="false">AR685*1000000</f>
        <v>457.780479859351</v>
      </c>
      <c r="BE685" s="40" t="n">
        <f aca="false">AS685*1000000</f>
        <v>0.037500613021991</v>
      </c>
      <c r="BF685" s="40" t="n">
        <f aca="false">AT685*1000000</f>
        <v>240.003923340742</v>
      </c>
      <c r="BG685" s="40" t="n">
        <f aca="false">AU685*1000000</f>
        <v>720011.770022227</v>
      </c>
      <c r="BH685" s="41" t="n">
        <f aca="false">AV685*1000000</f>
        <v>0.985164096310656</v>
      </c>
      <c r="BI685" s="0" t="n">
        <v>0.1</v>
      </c>
      <c r="BJ685" s="0" t="n">
        <f aca="false">R685*BI685</f>
        <v>13687.7237530267</v>
      </c>
      <c r="BK685" s="0" t="n">
        <v>0.1</v>
      </c>
      <c r="BL685" s="0" t="n">
        <f aca="false">AI685*BK685</f>
        <v>3283.1976744186</v>
      </c>
      <c r="BM685" s="45" t="n">
        <v>187.562005220738</v>
      </c>
      <c r="BN685" s="45" t="n">
        <v>1012.03746873145</v>
      </c>
      <c r="BO685" s="45" t="n">
        <v>0</v>
      </c>
      <c r="BP685" s="45" t="n">
        <v>256</v>
      </c>
      <c r="BQ685" s="45" t="n">
        <v>384000</v>
      </c>
      <c r="BR685" s="0" t="n">
        <f aca="false">AJ685*0.1</f>
        <v>1.0442E-009</v>
      </c>
      <c r="BS685" s="0" t="n">
        <f aca="false">((((BJ685/R685)^2)+((BM685/AD685)^2))^(1/2))*AK685</f>
        <v>0.0258132711674655</v>
      </c>
      <c r="BT685" s="0" t="n">
        <f aca="false">((((BJ685/R685)^2)+((BN685/AE685)^2))^(1/2))*AL685</f>
        <v>0.139528979941895</v>
      </c>
      <c r="BU685" s="0" t="n">
        <f aca="false">((((BJ685/R685)^2)+((BO685/AF685)^2))^(1/2))*AM685</f>
        <v>1.36877237530267E-006</v>
      </c>
      <c r="BV685" s="0" t="n">
        <f aca="false">((((BJ685/R685)^2)+((BP685/AG685)^2))^(1/2))*AN685</f>
        <v>0.0361189957171231</v>
      </c>
      <c r="BW685" s="0" t="n">
        <f aca="false">((((BJ685/R685)^2)+((BQ685/AH685)^2))^(1/2))*AO685</f>
        <v>58.764827076492</v>
      </c>
      <c r="BX685" s="46" t="n">
        <f aca="false">((((BL685/AI685)^2)+((BR685/AJ685)^2))^(1/2))*AP685</f>
        <v>5.08529835550431E-005</v>
      </c>
    </row>
    <row r="686" customFormat="false" ht="45" hidden="false" customHeight="true" outlineLevel="0" collapsed="false">
      <c r="A686" s="24" t="n">
        <v>4.69869596312335</v>
      </c>
      <c r="B686" s="24" t="n">
        <v>-74.1618484768336</v>
      </c>
      <c r="C686" s="47" t="n">
        <v>22</v>
      </c>
      <c r="D686" s="47" t="n">
        <v>35</v>
      </c>
      <c r="E686" s="47" t="n">
        <v>1951</v>
      </c>
      <c r="F686" s="27" t="s">
        <v>1812</v>
      </c>
      <c r="G686" s="28" t="s">
        <v>1813</v>
      </c>
      <c r="H686" s="27" t="s">
        <v>1814</v>
      </c>
      <c r="I686" s="28" t="s">
        <v>64</v>
      </c>
      <c r="J686" s="28" t="s">
        <v>65</v>
      </c>
      <c r="K686" s="28" t="n">
        <v>500</v>
      </c>
      <c r="L686" s="28"/>
      <c r="M686" s="28" t="n">
        <v>1991</v>
      </c>
      <c r="N686" s="29" t="s">
        <v>67</v>
      </c>
      <c r="O686" s="29" t="s">
        <v>108</v>
      </c>
      <c r="P686" s="30" t="n">
        <v>0.00937137873539989</v>
      </c>
      <c r="Q686" s="31" t="n">
        <v>1150000</v>
      </c>
      <c r="R686" s="31" t="n">
        <v>1193926.50242373</v>
      </c>
      <c r="S686" s="29" t="s">
        <v>69</v>
      </c>
      <c r="T686" s="29"/>
      <c r="U686" s="29"/>
      <c r="V686" s="48" t="n">
        <f aca="false">IF(S686="m3_año",R686,IF(OR(O686="CG1",O686="CG3",O686="HG2"),T686,R686))</f>
        <v>1193926.50242373</v>
      </c>
      <c r="W686" s="28" t="n">
        <v>365</v>
      </c>
      <c r="X686" s="32" t="s">
        <v>98</v>
      </c>
      <c r="Y686" s="28"/>
      <c r="Z686" s="28" t="n">
        <v>2920</v>
      </c>
      <c r="AA686" s="32" t="s">
        <v>1815</v>
      </c>
      <c r="AB686" s="32" t="s">
        <v>447</v>
      </c>
      <c r="AC686" s="33" t="s">
        <v>72</v>
      </c>
      <c r="AD686" s="33" t="n">
        <f aca="false">VLOOKUP($O686,Parámetros!$B$4:$H$25,3,0)</f>
        <v>589.42211574465</v>
      </c>
      <c r="AE686" s="33" t="n">
        <f aca="false">VLOOKUP($O686,Parámetros!$B$4:$H$25,4,0)</f>
        <v>6395.37711993333</v>
      </c>
      <c r="AF686" s="33" t="n">
        <f aca="false">VLOOKUP($O686,Parámetros!$B$4:$H$25,5,0)</f>
        <v>22.4256162208741</v>
      </c>
      <c r="AG686" s="33" t="n">
        <f aca="false">VLOOKUP($O686,Parámetros!$B$4:$H$25,6,0)</f>
        <v>1344</v>
      </c>
      <c r="AH686" s="33" t="n">
        <f aca="false">VLOOKUP($O686,Parámetros!$B$4:$H$25,7,0)</f>
        <v>1920000</v>
      </c>
      <c r="AI686" s="2" t="n">
        <v>1159.09146341463</v>
      </c>
      <c r="AJ686" s="2" t="n">
        <v>0.000142</v>
      </c>
      <c r="AK686" s="34" t="n">
        <f aca="false">AD686*V686/1000000000</f>
        <v>0.703726685102205</v>
      </c>
      <c r="AL686" s="34" t="n">
        <f aca="false">AE686*V686/1000000000</f>
        <v>7.63561023648275</v>
      </c>
      <c r="AM686" s="34" t="n">
        <f aca="false">AF686*V686/1000000000</f>
        <v>0.0267745375392851</v>
      </c>
      <c r="AN686" s="34" t="n">
        <f aca="false">AG686*V686/1000000000</f>
        <v>1.60463721925749</v>
      </c>
      <c r="AO686" s="34" t="n">
        <f aca="false">AH686*V686/1000000000</f>
        <v>2292.33888465356</v>
      </c>
      <c r="AP686" s="35" t="n">
        <f aca="false">AJ686*AI686*EXP(P686*4)</f>
        <v>0.170877862956821</v>
      </c>
      <c r="AQ686" s="36" t="n">
        <f aca="false">AK686/W686</f>
        <v>0.00192801831534851</v>
      </c>
      <c r="AR686" s="37" t="n">
        <f aca="false">AL686/W686</f>
        <v>0.0209194800999527</v>
      </c>
      <c r="AS686" s="37" t="n">
        <f aca="false">AM686/W686</f>
        <v>7.33548973679043E-005</v>
      </c>
      <c r="AT686" s="37" t="n">
        <f aca="false">AN686/W686</f>
        <v>0.00439626635413012</v>
      </c>
      <c r="AU686" s="37" t="n">
        <f aca="false">AO686/W686</f>
        <v>6.28038050590017</v>
      </c>
      <c r="AV686" s="49" t="n">
        <f aca="false">AP686/W686</f>
        <v>0.000468158528648825</v>
      </c>
      <c r="AW686" s="39" t="n">
        <f aca="false">AK686*1000000</f>
        <v>703726.685102205</v>
      </c>
      <c r="AX686" s="40" t="n">
        <f aca="false">AL686*1000000</f>
        <v>7635610.23648275</v>
      </c>
      <c r="AY686" s="40" t="n">
        <f aca="false">AM686*1000000</f>
        <v>26774.5375392851</v>
      </c>
      <c r="AZ686" s="40" t="n">
        <f aca="false">AN686*1000000</f>
        <v>1604637.21925749</v>
      </c>
      <c r="BA686" s="40" t="n">
        <f aca="false">AO686*1000000</f>
        <v>2292338884.65356</v>
      </c>
      <c r="BB686" s="41" t="n">
        <f aca="false">AP686*1000000</f>
        <v>170877.862956821</v>
      </c>
      <c r="BC686" s="39" t="n">
        <f aca="false">AQ686*1000000</f>
        <v>1928.01831534851</v>
      </c>
      <c r="BD686" s="40" t="n">
        <f aca="false">AR686*1000000</f>
        <v>20919.4800999527</v>
      </c>
      <c r="BE686" s="40" t="n">
        <f aca="false">AS686*1000000</f>
        <v>73.3548973679043</v>
      </c>
      <c r="BF686" s="40" t="n">
        <f aca="false">AT686*1000000</f>
        <v>4396.26635413012</v>
      </c>
      <c r="BG686" s="40" t="n">
        <f aca="false">AU686*1000000</f>
        <v>6280380.50590017</v>
      </c>
      <c r="BH686" s="41" t="n">
        <f aca="false">AV686*1000000</f>
        <v>468.158528648825</v>
      </c>
      <c r="BI686" s="0" t="n">
        <v>0.1</v>
      </c>
      <c r="BJ686" s="0" t="n">
        <f aca="false">R686*BI686</f>
        <v>119392.650242373</v>
      </c>
      <c r="BK686" s="0" t="n">
        <v>0.1</v>
      </c>
      <c r="BL686" s="0" t="n">
        <f aca="false">AI686*BK686</f>
        <v>115.909146341463</v>
      </c>
      <c r="BM686" s="45" t="n">
        <v>491.492522079561</v>
      </c>
      <c r="BN686" s="45" t="n">
        <v>4911.75996922289</v>
      </c>
      <c r="BO686" s="45" t="n">
        <v>16.2785205146239</v>
      </c>
      <c r="BP686" s="45" t="n">
        <v>537.6</v>
      </c>
      <c r="BQ686" s="45" t="n">
        <v>384000</v>
      </c>
      <c r="BR686" s="0" t="n">
        <f aca="false">AJ686*0.1</f>
        <v>1.42E-005</v>
      </c>
      <c r="BS686" s="0" t="n">
        <f aca="false">((((BJ686/R686)^2)+((BM686/AD686)^2))^(1/2))*AK686</f>
        <v>0.591010603043571</v>
      </c>
      <c r="BT686" s="0" t="n">
        <f aca="false">((((BJ686/R686)^2)+((BN686/AE686)^2))^(1/2))*AL686</f>
        <v>5.91378136694553</v>
      </c>
      <c r="BU686" s="0" t="n">
        <f aca="false">((((BJ686/R686)^2)+((BO686/AF686)^2))^(1/2))*AM686</f>
        <v>0.019618915942463</v>
      </c>
      <c r="BV686" s="0" t="n">
        <f aca="false">((((BJ686/R686)^2)+((BP686/AG686)^2))^(1/2))*AN686</f>
        <v>0.661608874579605</v>
      </c>
      <c r="BW686" s="0" t="n">
        <f aca="false">((((BJ686/R686)^2)+((BQ686/AH686)^2))^(1/2))*AO686</f>
        <v>512.582557355141</v>
      </c>
      <c r="BX686" s="46" t="n">
        <f aca="false">((((BL686/AI686)^2)+((BR686/AJ686)^2))^(1/2))*AP686</f>
        <v>0.0241657791302868</v>
      </c>
    </row>
    <row r="687" customFormat="false" ht="15" hidden="false" customHeight="true" outlineLevel="0" collapsed="false">
      <c r="A687" s="24" t="n">
        <v>4.69276671960511</v>
      </c>
      <c r="B687" s="24" t="n">
        <v>-74.1560822198777</v>
      </c>
      <c r="C687" s="47" t="n">
        <v>23</v>
      </c>
      <c r="D687" s="47" t="n">
        <v>34</v>
      </c>
      <c r="E687" s="47" t="n">
        <v>1938</v>
      </c>
      <c r="F687" s="27" t="s">
        <v>1816</v>
      </c>
      <c r="G687" s="28" t="s">
        <v>1817</v>
      </c>
      <c r="H687" s="27" t="s">
        <v>1818</v>
      </c>
      <c r="I687" s="28" t="s">
        <v>64</v>
      </c>
      <c r="J687" s="28" t="s">
        <v>76</v>
      </c>
      <c r="K687" s="28" t="n">
        <v>439.56</v>
      </c>
      <c r="L687" s="28"/>
      <c r="M687" s="28" t="n">
        <v>1998</v>
      </c>
      <c r="N687" s="29" t="s">
        <v>67</v>
      </c>
      <c r="O687" s="29" t="s">
        <v>145</v>
      </c>
      <c r="P687" s="50" t="n">
        <v>-0.0720228740272761</v>
      </c>
      <c r="Q687" s="31" t="n">
        <v>67500</v>
      </c>
      <c r="R687" s="31" t="n">
        <v>50604.2771698459</v>
      </c>
      <c r="S687" s="29" t="s">
        <v>69</v>
      </c>
      <c r="T687" s="29"/>
      <c r="U687" s="29"/>
      <c r="V687" s="48" t="n">
        <f aca="false">IF(S687="m3_año",R687,IF(OR(O687="CG1",O687="CG3",O687="HG2"),T687,R687))</f>
        <v>50604.2771698459</v>
      </c>
      <c r="W687" s="28" t="n">
        <v>365</v>
      </c>
      <c r="X687" s="32" t="s">
        <v>98</v>
      </c>
      <c r="Y687" s="28"/>
      <c r="Z687" s="28" t="n">
        <v>2920</v>
      </c>
      <c r="AA687" s="32" t="s">
        <v>1819</v>
      </c>
      <c r="AB687" s="32" t="s">
        <v>447</v>
      </c>
      <c r="AC687" s="33" t="s">
        <v>72</v>
      </c>
      <c r="AD687" s="33" t="n">
        <f aca="false">VLOOKUP($O687,Parámetros!$B$4:$H$25,3,0)</f>
        <v>196.356974196937</v>
      </c>
      <c r="AE687" s="33" t="n">
        <f aca="false">VLOOKUP($O687,Parámetros!$B$4:$H$25,4,0)</f>
        <v>1220.72799074218</v>
      </c>
      <c r="AF687" s="33" t="n">
        <f aca="false">VLOOKUP($O687,Parámetros!$B$4:$H$25,5,0)</f>
        <v>69.6558973259153</v>
      </c>
      <c r="AG687" s="33" t="n">
        <f aca="false">VLOOKUP($O687,Parámetros!$B$4:$H$25,6,0)</f>
        <v>640</v>
      </c>
      <c r="AH687" s="33" t="n">
        <f aca="false">VLOOKUP($O687,Parámetros!$B$4:$H$25,7,0)</f>
        <v>1920000</v>
      </c>
      <c r="AI687" s="2" t="n">
        <v>8608.38414634146</v>
      </c>
      <c r="AJ687" s="2" t="n">
        <v>1.0442E-008</v>
      </c>
      <c r="AK687" s="34" t="n">
        <f aca="false">AD687*V687/1000000000</f>
        <v>0.00993650274649408</v>
      </c>
      <c r="AL687" s="34" t="n">
        <f aca="false">AE687*V687/1000000000</f>
        <v>0.0617740575925064</v>
      </c>
      <c r="AM687" s="34" t="n">
        <f aca="false">AF687*V687/1000000000</f>
        <v>0.00352488633479495</v>
      </c>
      <c r="AN687" s="34" t="n">
        <f aca="false">AG687*V687/1000000000</f>
        <v>0.0323867373887014</v>
      </c>
      <c r="AO687" s="34" t="n">
        <f aca="false">AH687*V687/1000000000</f>
        <v>97.1602121661041</v>
      </c>
      <c r="AP687" s="35" t="n">
        <f aca="false">AJ687*AI687*EXP(P687*4)</f>
        <v>6.73889641570042E-005</v>
      </c>
      <c r="AQ687" s="36" t="n">
        <f aca="false">AK687/W687</f>
        <v>2.72232951958742E-005</v>
      </c>
      <c r="AR687" s="37" t="n">
        <f aca="false">AL687/W687</f>
        <v>0.000169243993404127</v>
      </c>
      <c r="AS687" s="37" t="n">
        <f aca="false">AM687/W687</f>
        <v>9.65722283505465E-006</v>
      </c>
      <c r="AT687" s="37" t="n">
        <f aca="false">AN687/W687</f>
        <v>8.87307873663051E-005</v>
      </c>
      <c r="AU687" s="37" t="n">
        <f aca="false">AO687/W687</f>
        <v>0.266192362098915</v>
      </c>
      <c r="AV687" s="49" t="n">
        <f aca="false">AP687/W687</f>
        <v>1.84627299060286E-007</v>
      </c>
      <c r="AW687" s="39" t="n">
        <f aca="false">AK687*1000000</f>
        <v>9936.50274649408</v>
      </c>
      <c r="AX687" s="40" t="n">
        <f aca="false">AL687*1000000</f>
        <v>61774.0575925064</v>
      </c>
      <c r="AY687" s="40" t="n">
        <f aca="false">AM687*1000000</f>
        <v>3524.88633479495</v>
      </c>
      <c r="AZ687" s="40" t="n">
        <f aca="false">AN687*1000000</f>
        <v>32386.7373887014</v>
      </c>
      <c r="BA687" s="40" t="n">
        <f aca="false">AO687*1000000</f>
        <v>97160212.1661041</v>
      </c>
      <c r="BB687" s="41" t="n">
        <f aca="false">AP687*1000000</f>
        <v>67.3889641570042</v>
      </c>
      <c r="BC687" s="39" t="n">
        <f aca="false">AQ687*1000000</f>
        <v>27.2232951958742</v>
      </c>
      <c r="BD687" s="40" t="n">
        <f aca="false">AR687*1000000</f>
        <v>169.243993404127</v>
      </c>
      <c r="BE687" s="40" t="n">
        <f aca="false">AS687*1000000</f>
        <v>9.65722283505465</v>
      </c>
      <c r="BF687" s="40" t="n">
        <f aca="false">AT687*1000000</f>
        <v>88.7307873663051</v>
      </c>
      <c r="BG687" s="40" t="n">
        <f aca="false">AU687*1000000</f>
        <v>266192.362098915</v>
      </c>
      <c r="BH687" s="41" t="n">
        <f aca="false">AV687*1000000</f>
        <v>0.184627299060286</v>
      </c>
      <c r="BI687" s="0" t="n">
        <v>0.1</v>
      </c>
      <c r="BJ687" s="0" t="n">
        <f aca="false">R687*BI687</f>
        <v>5060.42771698459</v>
      </c>
      <c r="BK687" s="0" t="n">
        <v>0.1</v>
      </c>
      <c r="BL687" s="0" t="n">
        <f aca="false">AI687*BK687</f>
        <v>860.838414634146</v>
      </c>
      <c r="BM687" s="45" t="n">
        <v>187.562005220738</v>
      </c>
      <c r="BN687" s="45" t="n">
        <v>1012.03746873145</v>
      </c>
      <c r="BO687" s="45" t="n">
        <v>69.5558973259153</v>
      </c>
      <c r="BP687" s="45" t="n">
        <v>256</v>
      </c>
      <c r="BQ687" s="45" t="n">
        <v>384000</v>
      </c>
      <c r="BR687" s="0" t="n">
        <f aca="false">AJ687*0.1</f>
        <v>1.0442E-009</v>
      </c>
      <c r="BS687" s="0" t="n">
        <f aca="false">((((BJ687/R687)^2)+((BM687/AD687)^2))^(1/2))*AK687</f>
        <v>0.00954331013971529</v>
      </c>
      <c r="BT687" s="0" t="n">
        <f aca="false">((((BJ687/R687)^2)+((BN687/AE687)^2))^(1/2))*AL687</f>
        <v>0.0515846411105734</v>
      </c>
      <c r="BU687" s="0" t="n">
        <f aca="false">((((BJ687/R687)^2)+((BO687/AF687)^2))^(1/2))*AM687</f>
        <v>0.0035374316463883</v>
      </c>
      <c r="BV687" s="0" t="n">
        <f aca="false">((((BJ687/R687)^2)+((BP687/AG687)^2))^(1/2))*AN687</f>
        <v>0.0133533939122756</v>
      </c>
      <c r="BW687" s="0" t="n">
        <f aca="false">((((BJ687/R687)^2)+((BQ687/AH687)^2))^(1/2))*AO687</f>
        <v>21.7256839111711</v>
      </c>
      <c r="BX687" s="46" t="n">
        <f aca="false">((((BL687/AI687)^2)+((BR687/AJ687)^2))^(1/2))*AP687</f>
        <v>9.53023870651098E-006</v>
      </c>
    </row>
    <row r="688" customFormat="false" ht="15" hidden="false" customHeight="true" outlineLevel="0" collapsed="false">
      <c r="A688" s="24" t="n">
        <v>4.69276671960511</v>
      </c>
      <c r="B688" s="24" t="n">
        <v>-74.1560822198777</v>
      </c>
      <c r="C688" s="47" t="n">
        <v>23</v>
      </c>
      <c r="D688" s="47" t="n">
        <v>34</v>
      </c>
      <c r="E688" s="47" t="n">
        <v>1938</v>
      </c>
      <c r="F688" s="27" t="s">
        <v>1816</v>
      </c>
      <c r="G688" s="28" t="s">
        <v>1817</v>
      </c>
      <c r="H688" s="27" t="s">
        <v>1818</v>
      </c>
      <c r="I688" s="28" t="s">
        <v>64</v>
      </c>
      <c r="J688" s="28" t="s">
        <v>76</v>
      </c>
      <c r="K688" s="28" t="n">
        <v>439.56</v>
      </c>
      <c r="L688" s="28"/>
      <c r="M688" s="28" t="n">
        <v>1998</v>
      </c>
      <c r="N688" s="29" t="s">
        <v>67</v>
      </c>
      <c r="O688" s="29" t="s">
        <v>145</v>
      </c>
      <c r="P688" s="50" t="n">
        <v>-0.0720228740272761</v>
      </c>
      <c r="Q688" s="31" t="n">
        <v>67500</v>
      </c>
      <c r="R688" s="31" t="n">
        <v>50604.2771698459</v>
      </c>
      <c r="S688" s="29" t="s">
        <v>69</v>
      </c>
      <c r="T688" s="29"/>
      <c r="U688" s="29"/>
      <c r="V688" s="48" t="n">
        <f aca="false">IF(S688="m3_año",R688,IF(OR(O688="CG1",O688="CG3",O688="HG2"),T688,R688))</f>
        <v>50604.2771698459</v>
      </c>
      <c r="W688" s="28" t="n">
        <v>365</v>
      </c>
      <c r="X688" s="32" t="s">
        <v>98</v>
      </c>
      <c r="Y688" s="28"/>
      <c r="Z688" s="28" t="n">
        <v>2920</v>
      </c>
      <c r="AA688" s="32" t="s">
        <v>1819</v>
      </c>
      <c r="AB688" s="32" t="s">
        <v>447</v>
      </c>
      <c r="AC688" s="33" t="s">
        <v>72</v>
      </c>
      <c r="AD688" s="33" t="n">
        <f aca="false">VLOOKUP($O688,Parámetros!$B$4:$H$25,3,0)</f>
        <v>196.356974196937</v>
      </c>
      <c r="AE688" s="33" t="n">
        <f aca="false">VLOOKUP($O688,Parámetros!$B$4:$H$25,4,0)</f>
        <v>1220.72799074218</v>
      </c>
      <c r="AF688" s="33" t="n">
        <f aca="false">VLOOKUP($O688,Parámetros!$B$4:$H$25,5,0)</f>
        <v>69.6558973259153</v>
      </c>
      <c r="AG688" s="33" t="n">
        <f aca="false">VLOOKUP($O688,Parámetros!$B$4:$H$25,6,0)</f>
        <v>640</v>
      </c>
      <c r="AH688" s="33" t="n">
        <f aca="false">VLOOKUP($O688,Parámetros!$B$4:$H$25,7,0)</f>
        <v>1920000</v>
      </c>
      <c r="AI688" s="2" t="n">
        <v>8608.38414634146</v>
      </c>
      <c r="AJ688" s="2" t="n">
        <v>1.0442E-008</v>
      </c>
      <c r="AK688" s="34" t="n">
        <f aca="false">AD688*V688/1000000000</f>
        <v>0.00993650274649408</v>
      </c>
      <c r="AL688" s="34" t="n">
        <f aca="false">AE688*V688/1000000000</f>
        <v>0.0617740575925064</v>
      </c>
      <c r="AM688" s="34" t="n">
        <f aca="false">AF688*V688/1000000000</f>
        <v>0.00352488633479495</v>
      </c>
      <c r="AN688" s="34" t="n">
        <f aca="false">AG688*V688/1000000000</f>
        <v>0.0323867373887014</v>
      </c>
      <c r="AO688" s="34" t="n">
        <f aca="false">AH688*V688/1000000000</f>
        <v>97.1602121661041</v>
      </c>
      <c r="AP688" s="35" t="n">
        <f aca="false">AJ688*AI688*EXP(P688*4)</f>
        <v>6.73889641570042E-005</v>
      </c>
      <c r="AQ688" s="36" t="n">
        <f aca="false">AK688/W688</f>
        <v>2.72232951958742E-005</v>
      </c>
      <c r="AR688" s="37" t="n">
        <f aca="false">AL688/W688</f>
        <v>0.000169243993404127</v>
      </c>
      <c r="AS688" s="37" t="n">
        <f aca="false">AM688/W688</f>
        <v>9.65722283505465E-006</v>
      </c>
      <c r="AT688" s="37" t="n">
        <f aca="false">AN688/W688</f>
        <v>8.87307873663051E-005</v>
      </c>
      <c r="AU688" s="37" t="n">
        <f aca="false">AO688/W688</f>
        <v>0.266192362098915</v>
      </c>
      <c r="AV688" s="49" t="n">
        <f aca="false">AP688/W688</f>
        <v>1.84627299060286E-007</v>
      </c>
      <c r="AW688" s="39" t="n">
        <f aca="false">AK688*1000000</f>
        <v>9936.50274649408</v>
      </c>
      <c r="AX688" s="40" t="n">
        <f aca="false">AL688*1000000</f>
        <v>61774.0575925064</v>
      </c>
      <c r="AY688" s="40" t="n">
        <f aca="false">AM688*1000000</f>
        <v>3524.88633479495</v>
      </c>
      <c r="AZ688" s="40" t="n">
        <f aca="false">AN688*1000000</f>
        <v>32386.7373887014</v>
      </c>
      <c r="BA688" s="40" t="n">
        <f aca="false">AO688*1000000</f>
        <v>97160212.1661041</v>
      </c>
      <c r="BB688" s="41" t="n">
        <f aca="false">AP688*1000000</f>
        <v>67.3889641570042</v>
      </c>
      <c r="BC688" s="39" t="n">
        <f aca="false">AQ688*1000000</f>
        <v>27.2232951958742</v>
      </c>
      <c r="BD688" s="40" t="n">
        <f aca="false">AR688*1000000</f>
        <v>169.243993404127</v>
      </c>
      <c r="BE688" s="40" t="n">
        <f aca="false">AS688*1000000</f>
        <v>9.65722283505465</v>
      </c>
      <c r="BF688" s="40" t="n">
        <f aca="false">AT688*1000000</f>
        <v>88.7307873663051</v>
      </c>
      <c r="BG688" s="40" t="n">
        <f aca="false">AU688*1000000</f>
        <v>266192.362098915</v>
      </c>
      <c r="BH688" s="41" t="n">
        <f aca="false">AV688*1000000</f>
        <v>0.184627299060286</v>
      </c>
      <c r="BI688" s="0" t="n">
        <v>0.1</v>
      </c>
      <c r="BJ688" s="0" t="n">
        <f aca="false">R688*BI688</f>
        <v>5060.42771698459</v>
      </c>
      <c r="BK688" s="0" t="n">
        <v>0.1</v>
      </c>
      <c r="BL688" s="0" t="n">
        <f aca="false">AI688*BK688</f>
        <v>860.838414634146</v>
      </c>
      <c r="BM688" s="45" t="n">
        <v>187.562005220738</v>
      </c>
      <c r="BN688" s="45" t="n">
        <v>1012.03746873145</v>
      </c>
      <c r="BO688" s="45" t="n">
        <v>69.5558973259153</v>
      </c>
      <c r="BP688" s="45" t="n">
        <v>256</v>
      </c>
      <c r="BQ688" s="45" t="n">
        <v>384000</v>
      </c>
      <c r="BR688" s="0" t="n">
        <f aca="false">AJ688*0.1</f>
        <v>1.0442E-009</v>
      </c>
      <c r="BS688" s="0" t="n">
        <f aca="false">((((BJ688/R688)^2)+((BM688/AD688)^2))^(1/2))*AK688</f>
        <v>0.00954331013971529</v>
      </c>
      <c r="BT688" s="0" t="n">
        <f aca="false">((((BJ688/R688)^2)+((BN688/AE688)^2))^(1/2))*AL688</f>
        <v>0.0515846411105734</v>
      </c>
      <c r="BU688" s="0" t="n">
        <f aca="false">((((BJ688/R688)^2)+((BO688/AF688)^2))^(1/2))*AM688</f>
        <v>0.0035374316463883</v>
      </c>
      <c r="BV688" s="0" t="n">
        <f aca="false">((((BJ688/R688)^2)+((BP688/AG688)^2))^(1/2))*AN688</f>
        <v>0.0133533939122756</v>
      </c>
      <c r="BW688" s="0" t="n">
        <f aca="false">((((BJ688/R688)^2)+((BQ688/AH688)^2))^(1/2))*AO688</f>
        <v>21.7256839111711</v>
      </c>
      <c r="BX688" s="46" t="n">
        <f aca="false">((((BL688/AI688)^2)+((BR688/AJ688)^2))^(1/2))*AP688</f>
        <v>9.53023870651098E-006</v>
      </c>
    </row>
    <row r="689" customFormat="false" ht="30" hidden="false" customHeight="true" outlineLevel="0" collapsed="false">
      <c r="A689" s="24" t="n">
        <v>4.69276671960511</v>
      </c>
      <c r="B689" s="24" t="n">
        <v>-74.1560822198777</v>
      </c>
      <c r="C689" s="47" t="n">
        <v>23</v>
      </c>
      <c r="D689" s="47" t="n">
        <v>34</v>
      </c>
      <c r="E689" s="47" t="n">
        <v>1938</v>
      </c>
      <c r="F689" s="27" t="s">
        <v>1816</v>
      </c>
      <c r="G689" s="28" t="s">
        <v>1817</v>
      </c>
      <c r="H689" s="27" t="s">
        <v>1818</v>
      </c>
      <c r="I689" s="28" t="s">
        <v>64</v>
      </c>
      <c r="J689" s="28" t="s">
        <v>76</v>
      </c>
      <c r="K689" s="28" t="n">
        <v>439.56</v>
      </c>
      <c r="L689" s="28"/>
      <c r="M689" s="28" t="n">
        <v>1998</v>
      </c>
      <c r="N689" s="29" t="s">
        <v>67</v>
      </c>
      <c r="O689" s="29" t="s">
        <v>145</v>
      </c>
      <c r="P689" s="56" t="n">
        <v>0.00426891489573758</v>
      </c>
      <c r="Q689" s="31" t="n">
        <v>67500</v>
      </c>
      <c r="R689" s="31" t="n">
        <v>68662.5040368536</v>
      </c>
      <c r="S689" s="29" t="s">
        <v>69</v>
      </c>
      <c r="T689" s="29"/>
      <c r="U689" s="29"/>
      <c r="V689" s="48" t="n">
        <f aca="false">IF(S689="m3_año",R689,IF(OR(O689="CG1",O689="CG3",O689="HG2"),T689,R689))</f>
        <v>68662.5040368536</v>
      </c>
      <c r="W689" s="28" t="n">
        <v>365</v>
      </c>
      <c r="X689" s="32" t="s">
        <v>98</v>
      </c>
      <c r="Y689" s="28"/>
      <c r="Z689" s="28" t="n">
        <v>2920</v>
      </c>
      <c r="AA689" s="32" t="s">
        <v>1819</v>
      </c>
      <c r="AB689" s="32" t="s">
        <v>447</v>
      </c>
      <c r="AC689" s="33" t="s">
        <v>72</v>
      </c>
      <c r="AD689" s="33" t="n">
        <f aca="false">VLOOKUP($O689,Parámetros!$B$4:$H$25,3,0)</f>
        <v>196.356974196937</v>
      </c>
      <c r="AE689" s="33" t="n">
        <f aca="false">VLOOKUP($O689,Parámetros!$B$4:$H$25,4,0)</f>
        <v>1220.72799074218</v>
      </c>
      <c r="AF689" s="33" t="n">
        <f aca="false">VLOOKUP($O689,Parámetros!$B$4:$H$25,5,0)</f>
        <v>69.6558973259153</v>
      </c>
      <c r="AG689" s="33" t="n">
        <f aca="false">VLOOKUP($O689,Parámetros!$B$4:$H$25,6,0)</f>
        <v>640</v>
      </c>
      <c r="AH689" s="33" t="n">
        <f aca="false">VLOOKUP($O689,Parámetros!$B$4:$H$25,7,0)</f>
        <v>1920000</v>
      </c>
      <c r="AI689" s="2" t="n">
        <v>2.98030327868852</v>
      </c>
      <c r="AJ689" s="2" t="n">
        <v>1.362E-005</v>
      </c>
      <c r="AK689" s="34" t="n">
        <f aca="false">AD689*V689/1000000000</f>
        <v>0.0134823615334615</v>
      </c>
      <c r="AL689" s="34" t="n">
        <f aca="false">AE689*V689/1000000000</f>
        <v>0.0838182405922351</v>
      </c>
      <c r="AM689" s="34" t="n">
        <f aca="false">AF689*V689/1000000000</f>
        <v>0.00478274833133132</v>
      </c>
      <c r="AN689" s="34" t="n">
        <f aca="false">AG689*V689/1000000000</f>
        <v>0.0439440025835863</v>
      </c>
      <c r="AO689" s="34" t="n">
        <f aca="false">AH689*V689/1000000000</f>
        <v>131.832007750759</v>
      </c>
      <c r="AP689" s="35" t="n">
        <f aca="false">AJ689*AI689*EXP(P689*4)</f>
        <v>4.12908128890735E-005</v>
      </c>
      <c r="AQ689" s="36" t="n">
        <f aca="false">AK689/W689</f>
        <v>3.69379768040042E-005</v>
      </c>
      <c r="AR689" s="37" t="n">
        <f aca="false">AL689/W689</f>
        <v>0.000229639015321192</v>
      </c>
      <c r="AS689" s="37" t="n">
        <f aca="false">AM689/W689</f>
        <v>1.31034200858392E-005</v>
      </c>
      <c r="AT689" s="37" t="n">
        <f aca="false">AN689/W689</f>
        <v>0.000120394527626264</v>
      </c>
      <c r="AU689" s="37" t="n">
        <f aca="false">AO689/W689</f>
        <v>0.361183582878792</v>
      </c>
      <c r="AV689" s="49" t="n">
        <f aca="false">AP689/W689</f>
        <v>1.13125514764585E-007</v>
      </c>
      <c r="AW689" s="39" t="n">
        <f aca="false">AK689*1000000</f>
        <v>13482.3615334615</v>
      </c>
      <c r="AX689" s="40" t="n">
        <f aca="false">AL689*1000000</f>
        <v>83818.2405922351</v>
      </c>
      <c r="AY689" s="40" t="n">
        <f aca="false">AM689*1000000</f>
        <v>4782.74833133132</v>
      </c>
      <c r="AZ689" s="40" t="n">
        <f aca="false">AN689*1000000</f>
        <v>43944.0025835863</v>
      </c>
      <c r="BA689" s="40" t="n">
        <f aca="false">AO689*1000000</f>
        <v>131832007.750759</v>
      </c>
      <c r="BB689" s="41" t="n">
        <f aca="false">AP689*1000000</f>
        <v>41.2908128890735</v>
      </c>
      <c r="BC689" s="39" t="n">
        <f aca="false">AQ689*1000000</f>
        <v>36.9379768040042</v>
      </c>
      <c r="BD689" s="40" t="n">
        <f aca="false">AR689*1000000</f>
        <v>229.639015321192</v>
      </c>
      <c r="BE689" s="40" t="n">
        <f aca="false">AS689*1000000</f>
        <v>13.1034200858392</v>
      </c>
      <c r="BF689" s="40" t="n">
        <f aca="false">AT689*1000000</f>
        <v>120.394527626264</v>
      </c>
      <c r="BG689" s="40" t="n">
        <f aca="false">AU689*1000000</f>
        <v>361183.582878792</v>
      </c>
      <c r="BH689" s="41" t="n">
        <f aca="false">AV689*1000000</f>
        <v>0.113125514764585</v>
      </c>
      <c r="BI689" s="0" t="n">
        <v>0.1</v>
      </c>
      <c r="BJ689" s="0" t="n">
        <f aca="false">R689*BI689</f>
        <v>6866.25040368536</v>
      </c>
      <c r="BK689" s="0" t="n">
        <v>0.1</v>
      </c>
      <c r="BL689" s="0" t="n">
        <f aca="false">AI689*BK689</f>
        <v>0.298030327868852</v>
      </c>
      <c r="BM689" s="45" t="n">
        <v>187.562005220738</v>
      </c>
      <c r="BN689" s="45" t="n">
        <v>1012.03746873145</v>
      </c>
      <c r="BO689" s="45" t="n">
        <v>69.5558973259153</v>
      </c>
      <c r="BP689" s="45" t="n">
        <v>256</v>
      </c>
      <c r="BQ689" s="45" t="n">
        <v>384000</v>
      </c>
      <c r="BR689" s="0" t="n">
        <f aca="false">AJ689*0.1</f>
        <v>1.362E-006</v>
      </c>
      <c r="BS689" s="0" t="n">
        <f aca="false">((((BJ689/R689)^2)+((BM689/AD689)^2))^(1/2))*AK689</f>
        <v>0.0129488574413154</v>
      </c>
      <c r="BT689" s="0" t="n">
        <f aca="false">((((BJ689/R689)^2)+((BN689/AE689)^2))^(1/2))*AL689</f>
        <v>0.0699927126042412</v>
      </c>
      <c r="BU689" s="0" t="n">
        <f aca="false">((((BJ689/R689)^2)+((BO689/AF689)^2))^(1/2))*AM689</f>
        <v>0.00479977045981724</v>
      </c>
      <c r="BV689" s="0" t="n">
        <f aca="false">((((BJ689/R689)^2)+((BP689/AG689)^2))^(1/2))*AN689</f>
        <v>0.0181185764264542</v>
      </c>
      <c r="BW689" s="0" t="n">
        <f aca="false">((((BJ689/R689)^2)+((BQ689/AH689)^2))^(1/2))*AO689</f>
        <v>29.4785330940976</v>
      </c>
      <c r="BX689" s="46" t="n">
        <f aca="false">((((BL689/AI689)^2)+((BR689/AJ689)^2))^(1/2))*AP689</f>
        <v>5.83940275891375E-006</v>
      </c>
    </row>
    <row r="690" customFormat="false" ht="30" hidden="false" customHeight="true" outlineLevel="0" collapsed="false">
      <c r="A690" s="24" t="n">
        <v>4.69276671960511</v>
      </c>
      <c r="B690" s="24" t="n">
        <v>-74.1560822198777</v>
      </c>
      <c r="C690" s="47" t="n">
        <v>23</v>
      </c>
      <c r="D690" s="47" t="n">
        <v>34</v>
      </c>
      <c r="E690" s="47" t="n">
        <v>1938</v>
      </c>
      <c r="F690" s="27" t="s">
        <v>1816</v>
      </c>
      <c r="G690" s="28" t="s">
        <v>1817</v>
      </c>
      <c r="H690" s="27" t="s">
        <v>1818</v>
      </c>
      <c r="I690" s="28" t="s">
        <v>64</v>
      </c>
      <c r="J690" s="28" t="s">
        <v>76</v>
      </c>
      <c r="K690" s="28" t="n">
        <v>468.86</v>
      </c>
      <c r="L690" s="28"/>
      <c r="M690" s="28" t="n">
        <v>1995</v>
      </c>
      <c r="N690" s="29" t="s">
        <v>67</v>
      </c>
      <c r="O690" s="29" t="s">
        <v>145</v>
      </c>
      <c r="P690" s="56" t="n">
        <v>0.00426891489573758</v>
      </c>
      <c r="Q690" s="31" t="n">
        <v>67500</v>
      </c>
      <c r="R690" s="31" t="n">
        <v>68662.5040368536</v>
      </c>
      <c r="S690" s="29" t="s">
        <v>69</v>
      </c>
      <c r="T690" s="29"/>
      <c r="U690" s="29"/>
      <c r="V690" s="48" t="n">
        <f aca="false">IF(S690="m3_año",R690,IF(OR(O690="CG1",O690="CG3",O690="HG2"),T690,R690))</f>
        <v>68662.5040368536</v>
      </c>
      <c r="W690" s="28" t="n">
        <v>365</v>
      </c>
      <c r="X690" s="32" t="s">
        <v>98</v>
      </c>
      <c r="Y690" s="28"/>
      <c r="Z690" s="28" t="n">
        <v>2920</v>
      </c>
      <c r="AA690" s="32" t="s">
        <v>1819</v>
      </c>
      <c r="AB690" s="32" t="s">
        <v>447</v>
      </c>
      <c r="AC690" s="33" t="s">
        <v>72</v>
      </c>
      <c r="AD690" s="33" t="n">
        <f aca="false">VLOOKUP($O690,Parámetros!$B$4:$H$25,3,0)</f>
        <v>196.356974196937</v>
      </c>
      <c r="AE690" s="33" t="n">
        <f aca="false">VLOOKUP($O690,Parámetros!$B$4:$H$25,4,0)</f>
        <v>1220.72799074218</v>
      </c>
      <c r="AF690" s="33" t="n">
        <f aca="false">VLOOKUP($O690,Parámetros!$B$4:$H$25,5,0)</f>
        <v>69.6558973259153</v>
      </c>
      <c r="AG690" s="33" t="n">
        <f aca="false">VLOOKUP($O690,Parámetros!$B$4:$H$25,6,0)</f>
        <v>640</v>
      </c>
      <c r="AH690" s="33" t="n">
        <f aca="false">VLOOKUP($O690,Parámetros!$B$4:$H$25,7,0)</f>
        <v>1920000</v>
      </c>
      <c r="AI690" s="2" t="n">
        <v>2.98030327868852</v>
      </c>
      <c r="AJ690" s="2" t="n">
        <v>1.362E-005</v>
      </c>
      <c r="AK690" s="34" t="n">
        <f aca="false">AD690*V690/1000000000</f>
        <v>0.0134823615334615</v>
      </c>
      <c r="AL690" s="34" t="n">
        <f aca="false">AE690*V690/1000000000</f>
        <v>0.0838182405922351</v>
      </c>
      <c r="AM690" s="34" t="n">
        <f aca="false">AF690*V690/1000000000</f>
        <v>0.00478274833133132</v>
      </c>
      <c r="AN690" s="34" t="n">
        <f aca="false">AG690*V690/1000000000</f>
        <v>0.0439440025835863</v>
      </c>
      <c r="AO690" s="34" t="n">
        <f aca="false">AH690*V690/1000000000</f>
        <v>131.832007750759</v>
      </c>
      <c r="AP690" s="35" t="n">
        <f aca="false">AJ690*AI690*EXP(P690*4)</f>
        <v>4.12908128890735E-005</v>
      </c>
      <c r="AQ690" s="36" t="n">
        <f aca="false">AK690/W690</f>
        <v>3.69379768040042E-005</v>
      </c>
      <c r="AR690" s="37" t="n">
        <f aca="false">AL690/W690</f>
        <v>0.000229639015321192</v>
      </c>
      <c r="AS690" s="37" t="n">
        <f aca="false">AM690/W690</f>
        <v>1.31034200858392E-005</v>
      </c>
      <c r="AT690" s="37" t="n">
        <f aca="false">AN690/W690</f>
        <v>0.000120394527626264</v>
      </c>
      <c r="AU690" s="37" t="n">
        <f aca="false">AO690/W690</f>
        <v>0.361183582878792</v>
      </c>
      <c r="AV690" s="49" t="n">
        <f aca="false">AP690/W690</f>
        <v>1.13125514764585E-007</v>
      </c>
      <c r="AW690" s="39" t="n">
        <f aca="false">AK690*1000000</f>
        <v>13482.3615334615</v>
      </c>
      <c r="AX690" s="40" t="n">
        <f aca="false">AL690*1000000</f>
        <v>83818.2405922351</v>
      </c>
      <c r="AY690" s="40" t="n">
        <f aca="false">AM690*1000000</f>
        <v>4782.74833133132</v>
      </c>
      <c r="AZ690" s="40" t="n">
        <f aca="false">AN690*1000000</f>
        <v>43944.0025835863</v>
      </c>
      <c r="BA690" s="40" t="n">
        <f aca="false">AO690*1000000</f>
        <v>131832007.750759</v>
      </c>
      <c r="BB690" s="41" t="n">
        <f aca="false">AP690*1000000</f>
        <v>41.2908128890735</v>
      </c>
      <c r="BC690" s="39" t="n">
        <f aca="false">AQ690*1000000</f>
        <v>36.9379768040042</v>
      </c>
      <c r="BD690" s="40" t="n">
        <f aca="false">AR690*1000000</f>
        <v>229.639015321192</v>
      </c>
      <c r="BE690" s="40" t="n">
        <f aca="false">AS690*1000000</f>
        <v>13.1034200858392</v>
      </c>
      <c r="BF690" s="40" t="n">
        <f aca="false">AT690*1000000</f>
        <v>120.394527626264</v>
      </c>
      <c r="BG690" s="40" t="n">
        <f aca="false">AU690*1000000</f>
        <v>361183.582878792</v>
      </c>
      <c r="BH690" s="41" t="n">
        <f aca="false">AV690*1000000</f>
        <v>0.113125514764585</v>
      </c>
      <c r="BI690" s="0" t="n">
        <v>0.1</v>
      </c>
      <c r="BJ690" s="0" t="n">
        <f aca="false">R690*BI690</f>
        <v>6866.25040368536</v>
      </c>
      <c r="BK690" s="0" t="n">
        <v>0.1</v>
      </c>
      <c r="BL690" s="0" t="n">
        <f aca="false">AI690*BK690</f>
        <v>0.298030327868852</v>
      </c>
      <c r="BM690" s="45" t="n">
        <v>187.562005220738</v>
      </c>
      <c r="BN690" s="45" t="n">
        <v>1012.03746873145</v>
      </c>
      <c r="BO690" s="45" t="n">
        <v>69.5558973259153</v>
      </c>
      <c r="BP690" s="45" t="n">
        <v>256</v>
      </c>
      <c r="BQ690" s="45" t="n">
        <v>384000</v>
      </c>
      <c r="BR690" s="0" t="n">
        <f aca="false">AJ690*0.1</f>
        <v>1.362E-006</v>
      </c>
      <c r="BS690" s="0" t="n">
        <f aca="false">((((BJ690/R690)^2)+((BM690/AD690)^2))^(1/2))*AK690</f>
        <v>0.0129488574413154</v>
      </c>
      <c r="BT690" s="0" t="n">
        <f aca="false">((((BJ690/R690)^2)+((BN690/AE690)^2))^(1/2))*AL690</f>
        <v>0.0699927126042412</v>
      </c>
      <c r="BU690" s="0" t="n">
        <f aca="false">((((BJ690/R690)^2)+((BO690/AF690)^2))^(1/2))*AM690</f>
        <v>0.00479977045981724</v>
      </c>
      <c r="BV690" s="0" t="n">
        <f aca="false">((((BJ690/R690)^2)+((BP690/AG690)^2))^(1/2))*AN690</f>
        <v>0.0181185764264542</v>
      </c>
      <c r="BW690" s="0" t="n">
        <f aca="false">((((BJ690/R690)^2)+((BQ690/AH690)^2))^(1/2))*AO690</f>
        <v>29.4785330940976</v>
      </c>
      <c r="BX690" s="46" t="n">
        <f aca="false">((((BL690/AI690)^2)+((BR690/AJ690)^2))^(1/2))*AP690</f>
        <v>5.83940275891375E-006</v>
      </c>
    </row>
    <row r="691" customFormat="false" ht="15" hidden="false" customHeight="true" outlineLevel="0" collapsed="false">
      <c r="A691" s="24" t="n">
        <v>4.69276671960511</v>
      </c>
      <c r="B691" s="24" t="n">
        <v>-74.1560822198777</v>
      </c>
      <c r="C691" s="47" t="n">
        <v>23</v>
      </c>
      <c r="D691" s="47" t="n">
        <v>34</v>
      </c>
      <c r="E691" s="47" t="n">
        <v>1938</v>
      </c>
      <c r="F691" s="27" t="s">
        <v>1816</v>
      </c>
      <c r="G691" s="28" t="s">
        <v>1817</v>
      </c>
      <c r="H691" s="27" t="s">
        <v>1818</v>
      </c>
      <c r="I691" s="28" t="s">
        <v>64</v>
      </c>
      <c r="J691" s="28" t="s">
        <v>65</v>
      </c>
      <c r="K691" s="28" t="n">
        <v>439.56</v>
      </c>
      <c r="L691" s="28"/>
      <c r="M691" s="28" t="n">
        <v>1998</v>
      </c>
      <c r="N691" s="29" t="s">
        <v>67</v>
      </c>
      <c r="O691" s="29" t="s">
        <v>104</v>
      </c>
      <c r="P691" s="50" t="n">
        <v>-0.0720228740272761</v>
      </c>
      <c r="Q691" s="31" t="n">
        <v>67500</v>
      </c>
      <c r="R691" s="31" t="n">
        <v>50604.2771698459</v>
      </c>
      <c r="S691" s="29" t="s">
        <v>69</v>
      </c>
      <c r="T691" s="29"/>
      <c r="U691" s="29"/>
      <c r="V691" s="48" t="n">
        <f aca="false">IF(S691="m3_año",R691,IF(OR(O691="CG1",O691="CG3",O691="HG2"),T691,R691))</f>
        <v>50604.2771698459</v>
      </c>
      <c r="W691" s="28" t="n">
        <v>365</v>
      </c>
      <c r="X691" s="32" t="s">
        <v>98</v>
      </c>
      <c r="Y691" s="28"/>
      <c r="Z691" s="28" t="n">
        <v>2920</v>
      </c>
      <c r="AA691" s="32" t="s">
        <v>1819</v>
      </c>
      <c r="AB691" s="32" t="s">
        <v>447</v>
      </c>
      <c r="AC691" s="33" t="s">
        <v>72</v>
      </c>
      <c r="AD691" s="33" t="n">
        <f aca="false">VLOOKUP($O691,Parámetros!$B$4:$H$25,3,0)</f>
        <v>237.180556877129</v>
      </c>
      <c r="AE691" s="33" t="n">
        <f aca="false">VLOOKUP($O691,Parámetros!$B$4:$H$25,4,0)</f>
        <v>787.658122005433</v>
      </c>
      <c r="AF691" s="33" t="n">
        <f aca="false">VLOOKUP($O691,Parámetros!$B$4:$H$25,5,0)</f>
        <v>0.504400709065075</v>
      </c>
      <c r="AG691" s="33" t="n">
        <f aca="false">VLOOKUP($O691,Parámetros!$B$4:$H$25,6,0)</f>
        <v>1344</v>
      </c>
      <c r="AH691" s="33" t="n">
        <f aca="false">VLOOKUP($O691,Parámetros!$B$4:$H$25,7,0)</f>
        <v>1920000</v>
      </c>
      <c r="AI691" s="2" t="n">
        <v>8608.38414634146</v>
      </c>
      <c r="AJ691" s="2" t="n">
        <v>1.0442E-008</v>
      </c>
      <c r="AK691" s="34" t="n">
        <f aca="false">AD691*V691/1000000000</f>
        <v>0.0120023506395086</v>
      </c>
      <c r="AL691" s="34" t="n">
        <f aca="false">AE691*V691/1000000000</f>
        <v>0.0398588699210432</v>
      </c>
      <c r="AM691" s="34" t="n">
        <f aca="false">AF691*V691/1000000000</f>
        <v>2.55248332861959E-005</v>
      </c>
      <c r="AN691" s="34" t="n">
        <f aca="false">AG691*V691/1000000000</f>
        <v>0.0680121485162729</v>
      </c>
      <c r="AO691" s="34" t="n">
        <f aca="false">AH691*V691/1000000000</f>
        <v>97.1602121661041</v>
      </c>
      <c r="AP691" s="35" t="n">
        <f aca="false">AJ691*AI691*EXP(P691*4)</f>
        <v>6.73889641570042E-005</v>
      </c>
      <c r="AQ691" s="36" t="n">
        <f aca="false">AK691/W691</f>
        <v>3.288315243701E-005</v>
      </c>
      <c r="AR691" s="37" t="n">
        <f aca="false">AL691/W691</f>
        <v>0.000109202383345324</v>
      </c>
      <c r="AS691" s="37" t="n">
        <f aca="false">AM691/W691</f>
        <v>6.99310500991667E-008</v>
      </c>
      <c r="AT691" s="37" t="n">
        <f aca="false">AN691/W691</f>
        <v>0.000186334653469241</v>
      </c>
      <c r="AU691" s="37" t="n">
        <f aca="false">AO691/W691</f>
        <v>0.266192362098915</v>
      </c>
      <c r="AV691" s="49" t="n">
        <f aca="false">AP691/W691</f>
        <v>1.84627299060286E-007</v>
      </c>
      <c r="AW691" s="39" t="n">
        <f aca="false">AK691*1000000</f>
        <v>12002.3506395086</v>
      </c>
      <c r="AX691" s="40" t="n">
        <f aca="false">AL691*1000000</f>
        <v>39858.8699210432</v>
      </c>
      <c r="AY691" s="40" t="n">
        <f aca="false">AM691*1000000</f>
        <v>25.5248332861959</v>
      </c>
      <c r="AZ691" s="40" t="n">
        <f aca="false">AN691*1000000</f>
        <v>68012.1485162729</v>
      </c>
      <c r="BA691" s="40" t="n">
        <f aca="false">AO691*1000000</f>
        <v>97160212.1661041</v>
      </c>
      <c r="BB691" s="41" t="n">
        <f aca="false">AP691*1000000</f>
        <v>67.3889641570042</v>
      </c>
      <c r="BC691" s="39" t="n">
        <f aca="false">AQ691*1000000</f>
        <v>32.88315243701</v>
      </c>
      <c r="BD691" s="40" t="n">
        <f aca="false">AR691*1000000</f>
        <v>109.202383345324</v>
      </c>
      <c r="BE691" s="40" t="n">
        <f aca="false">AS691*1000000</f>
        <v>0.0699310500991667</v>
      </c>
      <c r="BF691" s="40" t="n">
        <f aca="false">AT691*1000000</f>
        <v>186.334653469241</v>
      </c>
      <c r="BG691" s="40" t="n">
        <f aca="false">AU691*1000000</f>
        <v>266192.362098915</v>
      </c>
      <c r="BH691" s="41" t="n">
        <f aca="false">AV691*1000000</f>
        <v>0.184627299060286</v>
      </c>
      <c r="BI691" s="0" t="n">
        <v>0.1</v>
      </c>
      <c r="BJ691" s="0" t="n">
        <f aca="false">R691*BI691</f>
        <v>5060.42771698459</v>
      </c>
      <c r="BK691" s="0" t="n">
        <v>0.1</v>
      </c>
      <c r="BL691" s="0" t="n">
        <f aca="false">AI691*BK691</f>
        <v>860.838414634146</v>
      </c>
      <c r="BM691" s="45" t="n">
        <v>233.996718041948</v>
      </c>
      <c r="BN691" s="45" t="n">
        <v>664.659238488896</v>
      </c>
      <c r="BO691" s="45" t="n">
        <v>0.404400709065075</v>
      </c>
      <c r="BP691" s="45" t="n">
        <v>537.6</v>
      </c>
      <c r="BQ691" s="45" t="n">
        <v>384000</v>
      </c>
      <c r="BR691" s="0" t="n">
        <f aca="false">AJ691*0.1</f>
        <v>1.0442E-009</v>
      </c>
      <c r="BS691" s="0" t="n">
        <f aca="false">((((BJ691/R691)^2)+((BM691/AD691)^2))^(1/2))*AK691</f>
        <v>0.0119019076304593</v>
      </c>
      <c r="BT691" s="0" t="n">
        <f aca="false">((((BJ691/R691)^2)+((BN691/AE691)^2))^(1/2))*AL691</f>
        <v>0.0338699517911896</v>
      </c>
      <c r="BU691" s="0" t="n">
        <f aca="false">((((BJ691/R691)^2)+((BO691/AF691)^2))^(1/2))*AM691</f>
        <v>2.06229742385536E-005</v>
      </c>
      <c r="BV691" s="0" t="n">
        <f aca="false">((((BJ691/R691)^2)+((BP691/AG691)^2))^(1/2))*AN691</f>
        <v>0.0280421272157789</v>
      </c>
      <c r="BW691" s="0" t="n">
        <f aca="false">((((BJ691/R691)^2)+((BQ691/AH691)^2))^(1/2))*AO691</f>
        <v>21.7256839111711</v>
      </c>
      <c r="BX691" s="46" t="n">
        <f aca="false">((((BL691/AI691)^2)+((BR691/AJ691)^2))^(1/2))*AP691</f>
        <v>9.53023870651098E-006</v>
      </c>
    </row>
    <row r="692" customFormat="false" ht="60" hidden="false" customHeight="true" outlineLevel="0" collapsed="false">
      <c r="A692" s="24" t="n">
        <v>4.63903771426376</v>
      </c>
      <c r="B692" s="24" t="n">
        <v>-74.1189443137867</v>
      </c>
      <c r="C692" s="47" t="n">
        <v>27</v>
      </c>
      <c r="D692" s="47" t="n">
        <v>28</v>
      </c>
      <c r="E692" s="47" t="n">
        <v>1862</v>
      </c>
      <c r="F692" s="27" t="s">
        <v>1820</v>
      </c>
      <c r="G692" s="28" t="s">
        <v>1821</v>
      </c>
      <c r="H692" s="27" t="s">
        <v>1822</v>
      </c>
      <c r="I692" s="28" t="s">
        <v>64</v>
      </c>
      <c r="J692" s="28" t="s">
        <v>65</v>
      </c>
      <c r="K692" s="28" t="n">
        <v>40</v>
      </c>
      <c r="L692" s="28"/>
      <c r="M692" s="28" t="n">
        <v>1981</v>
      </c>
      <c r="N692" s="29" t="s">
        <v>67</v>
      </c>
      <c r="O692" s="29" t="s">
        <v>68</v>
      </c>
      <c r="P692" s="50" t="n">
        <v>0.00842863539816588</v>
      </c>
      <c r="Q692" s="31" t="n">
        <v>123599.4375</v>
      </c>
      <c r="R692" s="31" t="n">
        <v>127837.57791735</v>
      </c>
      <c r="S692" s="29" t="s">
        <v>69</v>
      </c>
      <c r="T692" s="29"/>
      <c r="U692" s="29"/>
      <c r="V692" s="48" t="n">
        <f aca="false">IF(S692="m3_año",R692,IF(OR(O692="CG1",O692="CG3",O692="HG2"),T692,R692))</f>
        <v>127837.57791735</v>
      </c>
      <c r="W692" s="28" t="n">
        <v>365</v>
      </c>
      <c r="X692" s="32"/>
      <c r="Y692" s="28"/>
      <c r="Z692" s="28" t="n">
        <v>8760</v>
      </c>
      <c r="AA692" s="32" t="s">
        <v>1823</v>
      </c>
      <c r="AB692" s="32" t="s">
        <v>447</v>
      </c>
      <c r="AC692" s="33" t="s">
        <v>72</v>
      </c>
      <c r="AD692" s="33" t="n">
        <f aca="false">VLOOKUP($O692,Parámetros!$B$4:$H$25,3,0)</f>
        <v>46.3856216091623</v>
      </c>
      <c r="AE692" s="33" t="n">
        <f aca="false">VLOOKUP($O692,Parámetros!$B$4:$H$25,4,0)</f>
        <v>1074.85364414012</v>
      </c>
      <c r="AF692" s="33" t="n">
        <f aca="false">VLOOKUP($O692,Parámetros!$B$4:$H$25,5,0)</f>
        <v>5.41099102083891</v>
      </c>
      <c r="AG692" s="33" t="n">
        <f aca="false">VLOOKUP($O692,Parámetros!$B$4:$H$25,6,0)</f>
        <v>1344</v>
      </c>
      <c r="AH692" s="33" t="n">
        <f aca="false">VLOOKUP($O692,Parámetros!$B$4:$H$25,7,0)</f>
        <v>1920000</v>
      </c>
      <c r="AI692" s="51" t="n">
        <v>123599.4375</v>
      </c>
      <c r="AJ692" s="52" t="n">
        <v>8.8E-008</v>
      </c>
      <c r="AK692" s="34" t="n">
        <f aca="false">AD692*V692/1000000000</f>
        <v>0.005929825516706</v>
      </c>
      <c r="AL692" s="34" t="n">
        <f aca="false">AE692*V692/1000000000</f>
        <v>0.13740668648251</v>
      </c>
      <c r="AM692" s="34" t="n">
        <f aca="false">AF692*V692/1000000000</f>
        <v>0.000691727986236575</v>
      </c>
      <c r="AN692" s="34" t="n">
        <f aca="false">AG692*V692/1000000000</f>
        <v>0.171813704720918</v>
      </c>
      <c r="AO692" s="34" t="n">
        <f aca="false">AH692*V692/1000000000</f>
        <v>245.448149601312</v>
      </c>
      <c r="AP692" s="35" t="n">
        <f aca="false">AJ692*AI692*EXP(P692*4)</f>
        <v>0.0112497068567268</v>
      </c>
      <c r="AQ692" s="36" t="n">
        <f aca="false">AK692/W692</f>
        <v>1.62460973060438E-005</v>
      </c>
      <c r="AR692" s="37" t="n">
        <f aca="false">AL692/W692</f>
        <v>0.000376456675294548</v>
      </c>
      <c r="AS692" s="37" t="n">
        <f aca="false">AM692/W692</f>
        <v>1.89514516777144E-006</v>
      </c>
      <c r="AT692" s="37" t="n">
        <f aca="false">AN692/W692</f>
        <v>0.000470722478687448</v>
      </c>
      <c r="AU692" s="37" t="n">
        <f aca="false">AO692/W692</f>
        <v>0.672460683839211</v>
      </c>
      <c r="AV692" s="49" t="n">
        <f aca="false">AP692/W692</f>
        <v>3.08211146759638E-005</v>
      </c>
      <c r="AW692" s="39" t="n">
        <f aca="false">AK692*1000000</f>
        <v>5929.825516706</v>
      </c>
      <c r="AX692" s="40" t="n">
        <f aca="false">AL692*1000000</f>
        <v>137406.68648251</v>
      </c>
      <c r="AY692" s="40" t="n">
        <f aca="false">AM692*1000000</f>
        <v>691.727986236575</v>
      </c>
      <c r="AZ692" s="40" t="n">
        <f aca="false">AN692*1000000</f>
        <v>171813.704720918</v>
      </c>
      <c r="BA692" s="40" t="n">
        <f aca="false">AO692*1000000</f>
        <v>245448149.601312</v>
      </c>
      <c r="BB692" s="41" t="n">
        <f aca="false">AP692*1000000</f>
        <v>11249.7068567268</v>
      </c>
      <c r="BC692" s="39" t="n">
        <f aca="false">AQ692*1000000</f>
        <v>16.2460973060438</v>
      </c>
      <c r="BD692" s="40" t="n">
        <f aca="false">AR692*1000000</f>
        <v>376.456675294548</v>
      </c>
      <c r="BE692" s="40" t="n">
        <f aca="false">AS692*1000000</f>
        <v>1.89514516777144</v>
      </c>
      <c r="BF692" s="40" t="n">
        <f aca="false">AT692*1000000</f>
        <v>470.722478687448</v>
      </c>
      <c r="BG692" s="40" t="n">
        <f aca="false">AU692*1000000</f>
        <v>672460.683839211</v>
      </c>
      <c r="BH692" s="41" t="n">
        <f aca="false">AV692*1000000</f>
        <v>30.8211146759638</v>
      </c>
      <c r="BI692" s="0" t="n">
        <v>0.1</v>
      </c>
      <c r="BJ692" s="0" t="n">
        <f aca="false">R692*BI692</f>
        <v>12783.757791735</v>
      </c>
      <c r="BK692" s="0" t="n">
        <v>0.1</v>
      </c>
      <c r="BL692" s="0" t="n">
        <f aca="false">AI692*BK692</f>
        <v>12359.94375</v>
      </c>
      <c r="BM692" s="45" t="n">
        <v>17.6498016718255</v>
      </c>
      <c r="BN692" s="45" t="n">
        <v>910.91550745518</v>
      </c>
      <c r="BO692" s="45" t="n">
        <v>5.31099102083891</v>
      </c>
      <c r="BP692" s="45" t="n">
        <v>537.6</v>
      </c>
      <c r="BQ692" s="45" t="n">
        <v>384000</v>
      </c>
      <c r="BR692" s="0" t="n">
        <f aca="false">AJ692*0.1</f>
        <v>8.8E-009</v>
      </c>
      <c r="BS692" s="0" t="n">
        <f aca="false">((((BJ692/R692)^2)+((BM692/AD692)^2))^(1/2))*AK692</f>
        <v>0.00233292812365883</v>
      </c>
      <c r="BT692" s="0" t="n">
        <f aca="false">((((BJ692/R692)^2)+((BN692/AE692)^2))^(1/2))*AL692</f>
        <v>0.117257109147605</v>
      </c>
      <c r="BU692" s="0" t="n">
        <f aca="false">((((BJ692/R692)^2)+((BO692/AF692)^2))^(1/2))*AM692</f>
        <v>0.000682458893566483</v>
      </c>
      <c r="BV692" s="0" t="n">
        <f aca="false">((((BJ692/R692)^2)+((BP692/AG692)^2))^(1/2))*AN692</f>
        <v>0.070840605249303</v>
      </c>
      <c r="BW692" s="0" t="n">
        <f aca="false">((((BJ692/R692)^2)+((BQ692/AH692)^2))^(1/2))*AO692</f>
        <v>54.8838747460072</v>
      </c>
      <c r="BX692" s="46" t="n">
        <f aca="false">((((BL692/AI692)^2)+((BR692/AJ692)^2))^(1/2))*AP692</f>
        <v>0.00159094880095046</v>
      </c>
    </row>
    <row r="693" customFormat="false" ht="60" hidden="false" customHeight="true" outlineLevel="0" collapsed="false">
      <c r="A693" s="24" t="n">
        <v>4.63903771426376</v>
      </c>
      <c r="B693" s="24" t="n">
        <v>-74.1189443137867</v>
      </c>
      <c r="C693" s="47" t="n">
        <v>27</v>
      </c>
      <c r="D693" s="47" t="n">
        <v>28</v>
      </c>
      <c r="E693" s="47" t="n">
        <v>1862</v>
      </c>
      <c r="F693" s="27" t="s">
        <v>1820</v>
      </c>
      <c r="G693" s="28" t="s">
        <v>1821</v>
      </c>
      <c r="H693" s="27" t="s">
        <v>1822</v>
      </c>
      <c r="I693" s="28" t="s">
        <v>64</v>
      </c>
      <c r="J693" s="28" t="s">
        <v>65</v>
      </c>
      <c r="K693" s="28" t="n">
        <v>60</v>
      </c>
      <c r="L693" s="28"/>
      <c r="M693" s="28" t="n">
        <v>1991</v>
      </c>
      <c r="N693" s="29" t="s">
        <v>67</v>
      </c>
      <c r="O693" s="29" t="s">
        <v>68</v>
      </c>
      <c r="P693" s="50" t="n">
        <v>0.00842863539816588</v>
      </c>
      <c r="Q693" s="31" t="n">
        <v>247198.875</v>
      </c>
      <c r="R693" s="31" t="n">
        <v>255675.1558347</v>
      </c>
      <c r="S693" s="29" t="s">
        <v>69</v>
      </c>
      <c r="T693" s="29"/>
      <c r="U693" s="29"/>
      <c r="V693" s="48" t="n">
        <f aca="false">IF(S693="m3_año",R693,IF(OR(O693="CG1",O693="CG3",O693="HG2"),T693,R693))</f>
        <v>255675.1558347</v>
      </c>
      <c r="W693" s="28" t="n">
        <v>365</v>
      </c>
      <c r="X693" s="32"/>
      <c r="Y693" s="28"/>
      <c r="Z693" s="28" t="n">
        <v>8760</v>
      </c>
      <c r="AA693" s="32" t="s">
        <v>1823</v>
      </c>
      <c r="AB693" s="32" t="s">
        <v>447</v>
      </c>
      <c r="AC693" s="33" t="s">
        <v>72</v>
      </c>
      <c r="AD693" s="33" t="n">
        <f aca="false">VLOOKUP($O693,Parámetros!$B$4:$H$25,3,0)</f>
        <v>46.3856216091623</v>
      </c>
      <c r="AE693" s="33" t="n">
        <f aca="false">VLOOKUP($O693,Parámetros!$B$4:$H$25,4,0)</f>
        <v>1074.85364414012</v>
      </c>
      <c r="AF693" s="33" t="n">
        <f aca="false">VLOOKUP($O693,Parámetros!$B$4:$H$25,5,0)</f>
        <v>5.41099102083891</v>
      </c>
      <c r="AG693" s="33" t="n">
        <f aca="false">VLOOKUP($O693,Parámetros!$B$4:$H$25,6,0)</f>
        <v>1344</v>
      </c>
      <c r="AH693" s="33" t="n">
        <f aca="false">VLOOKUP($O693,Parámetros!$B$4:$H$25,7,0)</f>
        <v>1920000</v>
      </c>
      <c r="AI693" s="51" t="n">
        <v>247198.875</v>
      </c>
      <c r="AJ693" s="52" t="n">
        <v>8.8E-008</v>
      </c>
      <c r="AK693" s="34" t="n">
        <f aca="false">AD693*V693/1000000000</f>
        <v>0.011859651033412</v>
      </c>
      <c r="AL693" s="34" t="n">
        <f aca="false">AE693*V693/1000000000</f>
        <v>0.27481337296502</v>
      </c>
      <c r="AM693" s="34" t="n">
        <f aca="false">AF693*V693/1000000000</f>
        <v>0.00138345597247315</v>
      </c>
      <c r="AN693" s="34" t="n">
        <f aca="false">AG693*V693/1000000000</f>
        <v>0.343627409441837</v>
      </c>
      <c r="AO693" s="34" t="n">
        <f aca="false">AH693*V693/1000000000</f>
        <v>490.896299202624</v>
      </c>
      <c r="AP693" s="35" t="n">
        <f aca="false">AJ693*AI693*EXP(P693*4)</f>
        <v>0.0224994137134536</v>
      </c>
      <c r="AQ693" s="36" t="n">
        <f aca="false">AK693/W693</f>
        <v>3.24921946120877E-005</v>
      </c>
      <c r="AR693" s="37" t="n">
        <f aca="false">AL693/W693</f>
        <v>0.000752913350589097</v>
      </c>
      <c r="AS693" s="37" t="n">
        <f aca="false">AM693/W693</f>
        <v>3.79029033554288E-006</v>
      </c>
      <c r="AT693" s="37" t="n">
        <f aca="false">AN693/W693</f>
        <v>0.000941444957374895</v>
      </c>
      <c r="AU693" s="37" t="n">
        <f aca="false">AO693/W693</f>
        <v>1.34492136767842</v>
      </c>
      <c r="AV693" s="49" t="n">
        <f aca="false">AP693/W693</f>
        <v>6.16422293519276E-005</v>
      </c>
      <c r="AW693" s="39" t="n">
        <f aca="false">AK693*1000000</f>
        <v>11859.651033412</v>
      </c>
      <c r="AX693" s="40" t="n">
        <f aca="false">AL693*1000000</f>
        <v>274813.37296502</v>
      </c>
      <c r="AY693" s="40" t="n">
        <f aca="false">AM693*1000000</f>
        <v>1383.45597247315</v>
      </c>
      <c r="AZ693" s="40" t="n">
        <f aca="false">AN693*1000000</f>
        <v>343627.409441837</v>
      </c>
      <c r="BA693" s="40" t="n">
        <f aca="false">AO693*1000000</f>
        <v>490896299.202624</v>
      </c>
      <c r="BB693" s="41" t="n">
        <f aca="false">AP693*1000000</f>
        <v>22499.4137134536</v>
      </c>
      <c r="BC693" s="39" t="n">
        <f aca="false">AQ693*1000000</f>
        <v>32.4921946120877</v>
      </c>
      <c r="BD693" s="40" t="n">
        <f aca="false">AR693*1000000</f>
        <v>752.913350589097</v>
      </c>
      <c r="BE693" s="40" t="n">
        <f aca="false">AS693*1000000</f>
        <v>3.79029033554288</v>
      </c>
      <c r="BF693" s="40" t="n">
        <f aca="false">AT693*1000000</f>
        <v>941.444957374896</v>
      </c>
      <c r="BG693" s="40" t="n">
        <f aca="false">AU693*1000000</f>
        <v>1344921.36767842</v>
      </c>
      <c r="BH693" s="41" t="n">
        <f aca="false">AV693*1000000</f>
        <v>61.6422293519276</v>
      </c>
      <c r="BI693" s="0" t="n">
        <v>0.1</v>
      </c>
      <c r="BJ693" s="0" t="n">
        <f aca="false">R693*BI693</f>
        <v>25567.51558347</v>
      </c>
      <c r="BK693" s="0" t="n">
        <v>0.1</v>
      </c>
      <c r="BL693" s="0" t="n">
        <f aca="false">AI693*BK693</f>
        <v>24719.8875</v>
      </c>
      <c r="BM693" s="45" t="n">
        <v>17.6498016718255</v>
      </c>
      <c r="BN693" s="45" t="n">
        <v>910.91550745518</v>
      </c>
      <c r="BO693" s="45" t="n">
        <v>5.31099102083891</v>
      </c>
      <c r="BP693" s="45" t="n">
        <v>537.6</v>
      </c>
      <c r="BQ693" s="45" t="n">
        <v>384000</v>
      </c>
      <c r="BR693" s="0" t="n">
        <f aca="false">AJ693*0.1</f>
        <v>8.8E-009</v>
      </c>
      <c r="BS693" s="0" t="n">
        <f aca="false">((((BJ693/R693)^2)+((BM693/AD693)^2))^(1/2))*AK693</f>
        <v>0.00466585624731767</v>
      </c>
      <c r="BT693" s="0" t="n">
        <f aca="false">((((BJ693/R693)^2)+((BN693/AE693)^2))^(1/2))*AL693</f>
        <v>0.23451421829521</v>
      </c>
      <c r="BU693" s="0" t="n">
        <f aca="false">((((BJ693/R693)^2)+((BO693/AF693)^2))^(1/2))*AM693</f>
        <v>0.00136491778713297</v>
      </c>
      <c r="BV693" s="0" t="n">
        <f aca="false">((((BJ693/R693)^2)+((BP693/AG693)^2))^(1/2))*AN693</f>
        <v>0.141681210498606</v>
      </c>
      <c r="BW693" s="0" t="n">
        <f aca="false">((((BJ693/R693)^2)+((BQ693/AH693)^2))^(1/2))*AO693</f>
        <v>109.767749492014</v>
      </c>
      <c r="BX693" s="46" t="n">
        <f aca="false">((((BL693/AI693)^2)+((BR693/AJ693)^2))^(1/2))*AP693</f>
        <v>0.00318189760190093</v>
      </c>
    </row>
    <row r="694" customFormat="false" ht="60" hidden="false" customHeight="true" outlineLevel="0" collapsed="false">
      <c r="A694" s="24" t="n">
        <v>4.63903771426376</v>
      </c>
      <c r="B694" s="24" t="n">
        <v>-74.1189443137867</v>
      </c>
      <c r="C694" s="47" t="n">
        <v>27</v>
      </c>
      <c r="D694" s="47" t="n">
        <v>28</v>
      </c>
      <c r="E694" s="47" t="n">
        <v>1862</v>
      </c>
      <c r="F694" s="27" t="s">
        <v>1820</v>
      </c>
      <c r="G694" s="28" t="s">
        <v>1821</v>
      </c>
      <c r="H694" s="27" t="s">
        <v>1822</v>
      </c>
      <c r="I694" s="28" t="s">
        <v>64</v>
      </c>
      <c r="J694" s="28" t="s">
        <v>76</v>
      </c>
      <c r="K694" s="55"/>
      <c r="L694" s="55"/>
      <c r="M694" s="28" t="n">
        <v>1978</v>
      </c>
      <c r="N694" s="29" t="s">
        <v>67</v>
      </c>
      <c r="O694" s="29" t="s">
        <v>415</v>
      </c>
      <c r="P694" s="50" t="n">
        <v>0.00842863539816588</v>
      </c>
      <c r="Q694" s="31" t="n">
        <v>10195.92</v>
      </c>
      <c r="R694" s="31" t="n">
        <v>10545.5311432066</v>
      </c>
      <c r="S694" s="29" t="s">
        <v>69</v>
      </c>
      <c r="T694" s="29"/>
      <c r="U694" s="29"/>
      <c r="V694" s="48" t="n">
        <f aca="false">IF(S694="m3_año",R694,IF(OR(O694="CG1",O694="CG3",O694="HG2"),T694,R694))</f>
        <v>10545.5311432066</v>
      </c>
      <c r="W694" s="28" t="n">
        <v>365</v>
      </c>
      <c r="X694" s="32"/>
      <c r="Y694" s="28"/>
      <c r="Z694" s="28" t="n">
        <v>8760</v>
      </c>
      <c r="AA694" s="32" t="s">
        <v>1824</v>
      </c>
      <c r="AB694" s="32" t="s">
        <v>1825</v>
      </c>
      <c r="AC694" s="33" t="s">
        <v>72</v>
      </c>
      <c r="AD694" s="33" t="n">
        <f aca="false">VLOOKUP($O694,Parámetros!$B$4:$H$25,3,0)</f>
        <v>196.356974196937</v>
      </c>
      <c r="AE694" s="33" t="n">
        <f aca="false">VLOOKUP($O694,Parámetros!$B$4:$H$25,4,0)</f>
        <v>1220.72799074218</v>
      </c>
      <c r="AF694" s="33" t="n">
        <f aca="false">VLOOKUP($O694,Parámetros!$B$4:$H$25,5,0)</f>
        <v>0.1</v>
      </c>
      <c r="AG694" s="33" t="n">
        <f aca="false">VLOOKUP($O694,Parámetros!$B$4:$H$25,6,0)</f>
        <v>640</v>
      </c>
      <c r="AH694" s="33" t="n">
        <f aca="false">VLOOKUP($O694,Parámetros!$B$4:$H$25,7,0)</f>
        <v>1920000</v>
      </c>
      <c r="AI694" s="51" t="n">
        <v>10195.92</v>
      </c>
      <c r="AJ694" s="52" t="n">
        <v>8.8E-008</v>
      </c>
      <c r="AK694" s="34" t="n">
        <f aca="false">AD694*V694/1000000000</f>
        <v>0.00207068858657961</v>
      </c>
      <c r="AL694" s="34" t="n">
        <f aca="false">AE694*V694/1000000000</f>
        <v>0.0128732250437557</v>
      </c>
      <c r="AM694" s="34" t="n">
        <f aca="false">AF694*V694/1000000000</f>
        <v>1.05455311432066E-006</v>
      </c>
      <c r="AN694" s="34" t="n">
        <f aca="false">AG694*V694/1000000000</f>
        <v>0.00674913993165222</v>
      </c>
      <c r="AO694" s="34" t="n">
        <f aca="false">AH694*V694/1000000000</f>
        <v>20.2474197949567</v>
      </c>
      <c r="AP694" s="35" t="n">
        <f aca="false">AJ694*AI694*EXP(P694*4)</f>
        <v>0.00092800674060218</v>
      </c>
      <c r="AQ694" s="36" t="n">
        <f aca="false">AK694/W694</f>
        <v>5.67311941528661E-006</v>
      </c>
      <c r="AR694" s="37" t="n">
        <f aca="false">AL694/W694</f>
        <v>3.52691097089197E-005</v>
      </c>
      <c r="AS694" s="37" t="n">
        <f aca="false">AM694/W694</f>
        <v>2.88918661457715E-009</v>
      </c>
      <c r="AT694" s="37" t="n">
        <f aca="false">AN694/W694</f>
        <v>1.84907943332938E-005</v>
      </c>
      <c r="AU694" s="37" t="n">
        <f aca="false">AO694/W694</f>
        <v>0.0554723829998813</v>
      </c>
      <c r="AV694" s="49" t="n">
        <f aca="false">AP694/W694</f>
        <v>2.54248422082789E-006</v>
      </c>
      <c r="AW694" s="39" t="n">
        <f aca="false">AK694*1000000</f>
        <v>2070.68858657961</v>
      </c>
      <c r="AX694" s="40" t="n">
        <f aca="false">AL694*1000000</f>
        <v>12873.2250437557</v>
      </c>
      <c r="AY694" s="40" t="n">
        <f aca="false">AM694*1000000</f>
        <v>1.05455311432066</v>
      </c>
      <c r="AZ694" s="40" t="n">
        <f aca="false">AN694*1000000</f>
        <v>6749.13993165222</v>
      </c>
      <c r="BA694" s="40" t="n">
        <f aca="false">AO694*1000000</f>
        <v>20247419.7949567</v>
      </c>
      <c r="BB694" s="41" t="n">
        <f aca="false">AP694*1000000</f>
        <v>928.00674060218</v>
      </c>
      <c r="BC694" s="39" t="n">
        <f aca="false">AQ694*1000000</f>
        <v>5.67311941528661</v>
      </c>
      <c r="BD694" s="40" t="n">
        <f aca="false">AR694*1000000</f>
        <v>35.2691097089197</v>
      </c>
      <c r="BE694" s="40" t="n">
        <f aca="false">AS694*1000000</f>
        <v>0.00288918661457715</v>
      </c>
      <c r="BF694" s="40" t="n">
        <f aca="false">AT694*1000000</f>
        <v>18.4907943332938</v>
      </c>
      <c r="BG694" s="40" t="n">
        <f aca="false">AU694*1000000</f>
        <v>55472.3829998813</v>
      </c>
      <c r="BH694" s="41" t="n">
        <f aca="false">AV694*1000000</f>
        <v>2.54248422082789</v>
      </c>
      <c r="BI694" s="0" t="n">
        <v>0.1</v>
      </c>
      <c r="BJ694" s="0" t="n">
        <f aca="false">R694*BI694</f>
        <v>1054.55311432066</v>
      </c>
      <c r="BK694" s="0" t="n">
        <v>0.1</v>
      </c>
      <c r="BL694" s="0" t="n">
        <f aca="false">AI694*BK694</f>
        <v>1019.592</v>
      </c>
      <c r="BM694" s="45" t="n">
        <v>187.562005220738</v>
      </c>
      <c r="BN694" s="45" t="n">
        <v>1012.03746873145</v>
      </c>
      <c r="BO694" s="45" t="n">
        <v>0</v>
      </c>
      <c r="BP694" s="45" t="n">
        <v>256</v>
      </c>
      <c r="BQ694" s="45" t="n">
        <v>384000</v>
      </c>
      <c r="BR694" s="0" t="n">
        <f aca="false">AJ694*0.1</f>
        <v>8.8E-009</v>
      </c>
      <c r="BS694" s="0" t="n">
        <f aca="false">((((BJ694/R694)^2)+((BM694/AD694)^2))^(1/2))*AK694</f>
        <v>0.00198875035700769</v>
      </c>
      <c r="BT694" s="0" t="n">
        <f aca="false">((((BJ694/R694)^2)+((BN694/AE694)^2))^(1/2))*AL694</f>
        <v>0.0107498312349542</v>
      </c>
      <c r="BU694" s="0" t="n">
        <f aca="false">((((BJ694/R694)^2)+((BO694/AF694)^2))^(1/2))*AM694</f>
        <v>1.05455311432066E-007</v>
      </c>
      <c r="BV694" s="0" t="n">
        <f aca="false">((((BJ694/R694)^2)+((BP694/AG694)^2))^(1/2))*AN694</f>
        <v>0.00278274168202761</v>
      </c>
      <c r="BW694" s="0" t="n">
        <f aca="false">((((BJ694/R694)^2)+((BQ694/AH694)^2))^(1/2))*AO694</f>
        <v>4.5274607030498</v>
      </c>
      <c r="BX694" s="46" t="n">
        <f aca="false">((((BL694/AI694)^2)+((BR694/AJ694)^2))^(1/2))*AP694</f>
        <v>0.000131239971853325</v>
      </c>
    </row>
    <row r="695" customFormat="false" ht="60" hidden="false" customHeight="true" outlineLevel="0" collapsed="false">
      <c r="A695" s="24" t="n">
        <v>4.63903771426376</v>
      </c>
      <c r="B695" s="24" t="n">
        <v>-74.1189443137867</v>
      </c>
      <c r="C695" s="47" t="n">
        <v>27</v>
      </c>
      <c r="D695" s="47" t="n">
        <v>28</v>
      </c>
      <c r="E695" s="47" t="n">
        <v>1862</v>
      </c>
      <c r="F695" s="27" t="s">
        <v>1820</v>
      </c>
      <c r="G695" s="28" t="s">
        <v>1821</v>
      </c>
      <c r="H695" s="27" t="s">
        <v>1822</v>
      </c>
      <c r="I695" s="28" t="s">
        <v>64</v>
      </c>
      <c r="J695" s="28" t="s">
        <v>76</v>
      </c>
      <c r="K695" s="55"/>
      <c r="L695" s="55"/>
      <c r="M695" s="28" t="n">
        <v>1978</v>
      </c>
      <c r="N695" s="29" t="s">
        <v>67</v>
      </c>
      <c r="O695" s="29" t="s">
        <v>415</v>
      </c>
      <c r="P695" s="50" t="n">
        <v>0.00842863539816588</v>
      </c>
      <c r="Q695" s="31" t="n">
        <v>10195.92</v>
      </c>
      <c r="R695" s="31" t="n">
        <v>10545.5311432066</v>
      </c>
      <c r="S695" s="29" t="s">
        <v>69</v>
      </c>
      <c r="T695" s="29"/>
      <c r="U695" s="29"/>
      <c r="V695" s="48" t="n">
        <f aca="false">IF(S695="m3_año",R695,IF(OR(O695="CG1",O695="CG3",O695="HG2"),T695,R695))</f>
        <v>10545.5311432066</v>
      </c>
      <c r="W695" s="28" t="n">
        <v>365</v>
      </c>
      <c r="X695" s="32"/>
      <c r="Y695" s="28"/>
      <c r="Z695" s="28" t="n">
        <v>8760</v>
      </c>
      <c r="AA695" s="32" t="s">
        <v>1824</v>
      </c>
      <c r="AB695" s="32" t="s">
        <v>1825</v>
      </c>
      <c r="AC695" s="33" t="s">
        <v>72</v>
      </c>
      <c r="AD695" s="33" t="n">
        <f aca="false">VLOOKUP($O695,Parámetros!$B$4:$H$25,3,0)</f>
        <v>196.356974196937</v>
      </c>
      <c r="AE695" s="33" t="n">
        <f aca="false">VLOOKUP($O695,Parámetros!$B$4:$H$25,4,0)</f>
        <v>1220.72799074218</v>
      </c>
      <c r="AF695" s="33" t="n">
        <f aca="false">VLOOKUP($O695,Parámetros!$B$4:$H$25,5,0)</f>
        <v>0.1</v>
      </c>
      <c r="AG695" s="33" t="n">
        <f aca="false">VLOOKUP($O695,Parámetros!$B$4:$H$25,6,0)</f>
        <v>640</v>
      </c>
      <c r="AH695" s="33" t="n">
        <f aca="false">VLOOKUP($O695,Parámetros!$B$4:$H$25,7,0)</f>
        <v>1920000</v>
      </c>
      <c r="AI695" s="51" t="n">
        <v>10195.92</v>
      </c>
      <c r="AJ695" s="52" t="n">
        <v>8.8E-008</v>
      </c>
      <c r="AK695" s="34" t="n">
        <f aca="false">AD695*V695/1000000000</f>
        <v>0.00207068858657961</v>
      </c>
      <c r="AL695" s="34" t="n">
        <f aca="false">AE695*V695/1000000000</f>
        <v>0.0128732250437557</v>
      </c>
      <c r="AM695" s="34" t="n">
        <f aca="false">AF695*V695/1000000000</f>
        <v>1.05455311432066E-006</v>
      </c>
      <c r="AN695" s="34" t="n">
        <f aca="false">AG695*V695/1000000000</f>
        <v>0.00674913993165222</v>
      </c>
      <c r="AO695" s="34" t="n">
        <f aca="false">AH695*V695/1000000000</f>
        <v>20.2474197949567</v>
      </c>
      <c r="AP695" s="35" t="n">
        <f aca="false">AJ695*AI695*EXP(P695*4)</f>
        <v>0.00092800674060218</v>
      </c>
      <c r="AQ695" s="36" t="n">
        <f aca="false">AK695/W695</f>
        <v>5.67311941528661E-006</v>
      </c>
      <c r="AR695" s="37" t="n">
        <f aca="false">AL695/W695</f>
        <v>3.52691097089197E-005</v>
      </c>
      <c r="AS695" s="37" t="n">
        <f aca="false">AM695/W695</f>
        <v>2.88918661457715E-009</v>
      </c>
      <c r="AT695" s="37" t="n">
        <f aca="false">AN695/W695</f>
        <v>1.84907943332938E-005</v>
      </c>
      <c r="AU695" s="37" t="n">
        <f aca="false">AO695/W695</f>
        <v>0.0554723829998813</v>
      </c>
      <c r="AV695" s="49" t="n">
        <f aca="false">AP695/W695</f>
        <v>2.54248422082789E-006</v>
      </c>
      <c r="AW695" s="39" t="n">
        <f aca="false">AK695*1000000</f>
        <v>2070.68858657961</v>
      </c>
      <c r="AX695" s="40" t="n">
        <f aca="false">AL695*1000000</f>
        <v>12873.2250437557</v>
      </c>
      <c r="AY695" s="40" t="n">
        <f aca="false">AM695*1000000</f>
        <v>1.05455311432066</v>
      </c>
      <c r="AZ695" s="40" t="n">
        <f aca="false">AN695*1000000</f>
        <v>6749.13993165222</v>
      </c>
      <c r="BA695" s="40" t="n">
        <f aca="false">AO695*1000000</f>
        <v>20247419.7949567</v>
      </c>
      <c r="BB695" s="41" t="n">
        <f aca="false">AP695*1000000</f>
        <v>928.00674060218</v>
      </c>
      <c r="BC695" s="39" t="n">
        <f aca="false">AQ695*1000000</f>
        <v>5.67311941528661</v>
      </c>
      <c r="BD695" s="40" t="n">
        <f aca="false">AR695*1000000</f>
        <v>35.2691097089197</v>
      </c>
      <c r="BE695" s="40" t="n">
        <f aca="false">AS695*1000000</f>
        <v>0.00288918661457715</v>
      </c>
      <c r="BF695" s="40" t="n">
        <f aca="false">AT695*1000000</f>
        <v>18.4907943332938</v>
      </c>
      <c r="BG695" s="40" t="n">
        <f aca="false">AU695*1000000</f>
        <v>55472.3829998813</v>
      </c>
      <c r="BH695" s="41" t="n">
        <f aca="false">AV695*1000000</f>
        <v>2.54248422082789</v>
      </c>
      <c r="BI695" s="0" t="n">
        <v>0.1</v>
      </c>
      <c r="BJ695" s="0" t="n">
        <f aca="false">R695*BI695</f>
        <v>1054.55311432066</v>
      </c>
      <c r="BK695" s="0" t="n">
        <v>0.1</v>
      </c>
      <c r="BL695" s="0" t="n">
        <f aca="false">AI695*BK695</f>
        <v>1019.592</v>
      </c>
      <c r="BM695" s="45" t="n">
        <v>187.562005220738</v>
      </c>
      <c r="BN695" s="45" t="n">
        <v>1012.03746873145</v>
      </c>
      <c r="BO695" s="45" t="n">
        <v>0</v>
      </c>
      <c r="BP695" s="45" t="n">
        <v>256</v>
      </c>
      <c r="BQ695" s="45" t="n">
        <v>384000</v>
      </c>
      <c r="BR695" s="0" t="n">
        <f aca="false">AJ695*0.1</f>
        <v>8.8E-009</v>
      </c>
      <c r="BS695" s="0" t="n">
        <f aca="false">((((BJ695/R695)^2)+((BM695/AD695)^2))^(1/2))*AK695</f>
        <v>0.00198875035700769</v>
      </c>
      <c r="BT695" s="0" t="n">
        <f aca="false">((((BJ695/R695)^2)+((BN695/AE695)^2))^(1/2))*AL695</f>
        <v>0.0107498312349542</v>
      </c>
      <c r="BU695" s="0" t="n">
        <f aca="false">((((BJ695/R695)^2)+((BO695/AF695)^2))^(1/2))*AM695</f>
        <v>1.05455311432066E-007</v>
      </c>
      <c r="BV695" s="0" t="n">
        <f aca="false">((((BJ695/R695)^2)+((BP695/AG695)^2))^(1/2))*AN695</f>
        <v>0.00278274168202761</v>
      </c>
      <c r="BW695" s="0" t="n">
        <f aca="false">((((BJ695/R695)^2)+((BQ695/AH695)^2))^(1/2))*AO695</f>
        <v>4.5274607030498</v>
      </c>
      <c r="BX695" s="46" t="n">
        <f aca="false">((((BL695/AI695)^2)+((BR695/AJ695)^2))^(1/2))*AP695</f>
        <v>0.000131239971853325</v>
      </c>
    </row>
    <row r="696" customFormat="false" ht="60" hidden="false" customHeight="true" outlineLevel="0" collapsed="false">
      <c r="A696" s="24" t="n">
        <v>4.63903771426376</v>
      </c>
      <c r="B696" s="24" t="n">
        <v>-74.1189443137867</v>
      </c>
      <c r="C696" s="47" t="n">
        <v>27</v>
      </c>
      <c r="D696" s="47" t="n">
        <v>28</v>
      </c>
      <c r="E696" s="47" t="n">
        <v>1862</v>
      </c>
      <c r="F696" s="27" t="s">
        <v>1820</v>
      </c>
      <c r="G696" s="28" t="s">
        <v>1821</v>
      </c>
      <c r="H696" s="27" t="s">
        <v>1822</v>
      </c>
      <c r="I696" s="28" t="s">
        <v>64</v>
      </c>
      <c r="J696" s="28" t="s">
        <v>76</v>
      </c>
      <c r="K696" s="55"/>
      <c r="L696" s="55"/>
      <c r="M696" s="28" t="n">
        <v>1978</v>
      </c>
      <c r="N696" s="29" t="s">
        <v>67</v>
      </c>
      <c r="O696" s="29" t="s">
        <v>415</v>
      </c>
      <c r="P696" s="50" t="n">
        <v>0.00842863539816588</v>
      </c>
      <c r="Q696" s="31" t="n">
        <v>10195.92</v>
      </c>
      <c r="R696" s="31" t="n">
        <v>10545.5311432066</v>
      </c>
      <c r="S696" s="29" t="s">
        <v>69</v>
      </c>
      <c r="T696" s="29"/>
      <c r="U696" s="29"/>
      <c r="V696" s="48" t="n">
        <f aca="false">IF(S696="m3_año",R696,IF(OR(O696="CG1",O696="CG3",O696="HG2"),T696,R696))</f>
        <v>10545.5311432066</v>
      </c>
      <c r="W696" s="28" t="n">
        <v>365</v>
      </c>
      <c r="X696" s="32"/>
      <c r="Y696" s="28"/>
      <c r="Z696" s="28" t="n">
        <v>8760</v>
      </c>
      <c r="AA696" s="32" t="s">
        <v>1824</v>
      </c>
      <c r="AB696" s="32" t="s">
        <v>1825</v>
      </c>
      <c r="AC696" s="33" t="s">
        <v>72</v>
      </c>
      <c r="AD696" s="33" t="n">
        <f aca="false">VLOOKUP($O696,Parámetros!$B$4:$H$25,3,0)</f>
        <v>196.356974196937</v>
      </c>
      <c r="AE696" s="33" t="n">
        <f aca="false">VLOOKUP($O696,Parámetros!$B$4:$H$25,4,0)</f>
        <v>1220.72799074218</v>
      </c>
      <c r="AF696" s="33" t="n">
        <f aca="false">VLOOKUP($O696,Parámetros!$B$4:$H$25,5,0)</f>
        <v>0.1</v>
      </c>
      <c r="AG696" s="33" t="n">
        <f aca="false">VLOOKUP($O696,Parámetros!$B$4:$H$25,6,0)</f>
        <v>640</v>
      </c>
      <c r="AH696" s="33" t="n">
        <f aca="false">VLOOKUP($O696,Parámetros!$B$4:$H$25,7,0)</f>
        <v>1920000</v>
      </c>
      <c r="AI696" s="51" t="n">
        <v>10195.92</v>
      </c>
      <c r="AJ696" s="52" t="n">
        <v>8.8E-008</v>
      </c>
      <c r="AK696" s="34" t="n">
        <f aca="false">AD696*V696/1000000000</f>
        <v>0.00207068858657961</v>
      </c>
      <c r="AL696" s="34" t="n">
        <f aca="false">AE696*V696/1000000000</f>
        <v>0.0128732250437557</v>
      </c>
      <c r="AM696" s="34" t="n">
        <f aca="false">AF696*V696/1000000000</f>
        <v>1.05455311432066E-006</v>
      </c>
      <c r="AN696" s="34" t="n">
        <f aca="false">AG696*V696/1000000000</f>
        <v>0.00674913993165222</v>
      </c>
      <c r="AO696" s="34" t="n">
        <f aca="false">AH696*V696/1000000000</f>
        <v>20.2474197949567</v>
      </c>
      <c r="AP696" s="35" t="n">
        <f aca="false">AJ696*AI696*EXP(P696*4)</f>
        <v>0.00092800674060218</v>
      </c>
      <c r="AQ696" s="36" t="n">
        <f aca="false">AK696/W696</f>
        <v>5.67311941528661E-006</v>
      </c>
      <c r="AR696" s="37" t="n">
        <f aca="false">AL696/W696</f>
        <v>3.52691097089197E-005</v>
      </c>
      <c r="AS696" s="37" t="n">
        <f aca="false">AM696/W696</f>
        <v>2.88918661457715E-009</v>
      </c>
      <c r="AT696" s="37" t="n">
        <f aca="false">AN696/W696</f>
        <v>1.84907943332938E-005</v>
      </c>
      <c r="AU696" s="37" t="n">
        <f aca="false">AO696/W696</f>
        <v>0.0554723829998813</v>
      </c>
      <c r="AV696" s="49" t="n">
        <f aca="false">AP696/W696</f>
        <v>2.54248422082789E-006</v>
      </c>
      <c r="AW696" s="39" t="n">
        <f aca="false">AK696*1000000</f>
        <v>2070.68858657961</v>
      </c>
      <c r="AX696" s="40" t="n">
        <f aca="false">AL696*1000000</f>
        <v>12873.2250437557</v>
      </c>
      <c r="AY696" s="40" t="n">
        <f aca="false">AM696*1000000</f>
        <v>1.05455311432066</v>
      </c>
      <c r="AZ696" s="40" t="n">
        <f aca="false">AN696*1000000</f>
        <v>6749.13993165222</v>
      </c>
      <c r="BA696" s="40" t="n">
        <f aca="false">AO696*1000000</f>
        <v>20247419.7949567</v>
      </c>
      <c r="BB696" s="41" t="n">
        <f aca="false">AP696*1000000</f>
        <v>928.00674060218</v>
      </c>
      <c r="BC696" s="39" t="n">
        <f aca="false">AQ696*1000000</f>
        <v>5.67311941528661</v>
      </c>
      <c r="BD696" s="40" t="n">
        <f aca="false">AR696*1000000</f>
        <v>35.2691097089197</v>
      </c>
      <c r="BE696" s="40" t="n">
        <f aca="false">AS696*1000000</f>
        <v>0.00288918661457715</v>
      </c>
      <c r="BF696" s="40" t="n">
        <f aca="false">AT696*1000000</f>
        <v>18.4907943332938</v>
      </c>
      <c r="BG696" s="40" t="n">
        <f aca="false">AU696*1000000</f>
        <v>55472.3829998813</v>
      </c>
      <c r="BH696" s="41" t="n">
        <f aca="false">AV696*1000000</f>
        <v>2.54248422082789</v>
      </c>
      <c r="BI696" s="0" t="n">
        <v>0.1</v>
      </c>
      <c r="BJ696" s="0" t="n">
        <f aca="false">R696*BI696</f>
        <v>1054.55311432066</v>
      </c>
      <c r="BK696" s="0" t="n">
        <v>0.1</v>
      </c>
      <c r="BL696" s="0" t="n">
        <f aca="false">AI696*BK696</f>
        <v>1019.592</v>
      </c>
      <c r="BM696" s="45" t="n">
        <v>187.562005220738</v>
      </c>
      <c r="BN696" s="45" t="n">
        <v>1012.03746873145</v>
      </c>
      <c r="BO696" s="45" t="n">
        <v>0</v>
      </c>
      <c r="BP696" s="45" t="n">
        <v>256</v>
      </c>
      <c r="BQ696" s="45" t="n">
        <v>384000</v>
      </c>
      <c r="BR696" s="0" t="n">
        <f aca="false">AJ696*0.1</f>
        <v>8.8E-009</v>
      </c>
      <c r="BS696" s="0" t="n">
        <f aca="false">((((BJ696/R696)^2)+((BM696/AD696)^2))^(1/2))*AK696</f>
        <v>0.00198875035700769</v>
      </c>
      <c r="BT696" s="0" t="n">
        <f aca="false">((((BJ696/R696)^2)+((BN696/AE696)^2))^(1/2))*AL696</f>
        <v>0.0107498312349542</v>
      </c>
      <c r="BU696" s="0" t="n">
        <f aca="false">((((BJ696/R696)^2)+((BO696/AF696)^2))^(1/2))*AM696</f>
        <v>1.05455311432066E-007</v>
      </c>
      <c r="BV696" s="0" t="n">
        <f aca="false">((((BJ696/R696)^2)+((BP696/AG696)^2))^(1/2))*AN696</f>
        <v>0.00278274168202761</v>
      </c>
      <c r="BW696" s="0" t="n">
        <f aca="false">((((BJ696/R696)^2)+((BQ696/AH696)^2))^(1/2))*AO696</f>
        <v>4.5274607030498</v>
      </c>
      <c r="BX696" s="46" t="n">
        <f aca="false">((((BL696/AI696)^2)+((BR696/AJ696)^2))^(1/2))*AP696</f>
        <v>0.000131239971853325</v>
      </c>
    </row>
    <row r="697" customFormat="false" ht="60" hidden="false" customHeight="true" outlineLevel="0" collapsed="false">
      <c r="A697" s="24" t="n">
        <v>4.63903771426376</v>
      </c>
      <c r="B697" s="24" t="n">
        <v>-74.1189443137867</v>
      </c>
      <c r="C697" s="47" t="n">
        <v>27</v>
      </c>
      <c r="D697" s="47" t="n">
        <v>28</v>
      </c>
      <c r="E697" s="47" t="n">
        <v>1862</v>
      </c>
      <c r="F697" s="27" t="s">
        <v>1820</v>
      </c>
      <c r="G697" s="28" t="s">
        <v>1821</v>
      </c>
      <c r="H697" s="27" t="s">
        <v>1822</v>
      </c>
      <c r="I697" s="28" t="s">
        <v>64</v>
      </c>
      <c r="J697" s="28" t="s">
        <v>76</v>
      </c>
      <c r="K697" s="55"/>
      <c r="L697" s="55"/>
      <c r="M697" s="28" t="n">
        <v>1978</v>
      </c>
      <c r="N697" s="29" t="s">
        <v>67</v>
      </c>
      <c r="O697" s="29" t="s">
        <v>415</v>
      </c>
      <c r="P697" s="50" t="n">
        <v>0.00842863539816588</v>
      </c>
      <c r="Q697" s="31" t="n">
        <v>10195.92</v>
      </c>
      <c r="R697" s="31" t="n">
        <v>10545.5311432066</v>
      </c>
      <c r="S697" s="29" t="s">
        <v>69</v>
      </c>
      <c r="T697" s="29"/>
      <c r="U697" s="29"/>
      <c r="V697" s="48" t="n">
        <f aca="false">IF(S697="m3_año",R697,IF(OR(O697="CG1",O697="CG3",O697="HG2"),T697,R697))</f>
        <v>10545.5311432066</v>
      </c>
      <c r="W697" s="28" t="n">
        <v>365</v>
      </c>
      <c r="X697" s="32"/>
      <c r="Y697" s="28"/>
      <c r="Z697" s="28" t="n">
        <v>8760</v>
      </c>
      <c r="AA697" s="32" t="s">
        <v>1824</v>
      </c>
      <c r="AB697" s="32" t="s">
        <v>1825</v>
      </c>
      <c r="AC697" s="33" t="s">
        <v>72</v>
      </c>
      <c r="AD697" s="33" t="n">
        <f aca="false">VLOOKUP($O697,Parámetros!$B$4:$H$25,3,0)</f>
        <v>196.356974196937</v>
      </c>
      <c r="AE697" s="33" t="n">
        <f aca="false">VLOOKUP($O697,Parámetros!$B$4:$H$25,4,0)</f>
        <v>1220.72799074218</v>
      </c>
      <c r="AF697" s="33" t="n">
        <f aca="false">VLOOKUP($O697,Parámetros!$B$4:$H$25,5,0)</f>
        <v>0.1</v>
      </c>
      <c r="AG697" s="33" t="n">
        <f aca="false">VLOOKUP($O697,Parámetros!$B$4:$H$25,6,0)</f>
        <v>640</v>
      </c>
      <c r="AH697" s="33" t="n">
        <f aca="false">VLOOKUP($O697,Parámetros!$B$4:$H$25,7,0)</f>
        <v>1920000</v>
      </c>
      <c r="AI697" s="51" t="n">
        <v>10195.92</v>
      </c>
      <c r="AJ697" s="52" t="n">
        <v>8.8E-008</v>
      </c>
      <c r="AK697" s="34" t="n">
        <f aca="false">AD697*V697/1000000000</f>
        <v>0.00207068858657961</v>
      </c>
      <c r="AL697" s="34" t="n">
        <f aca="false">AE697*V697/1000000000</f>
        <v>0.0128732250437557</v>
      </c>
      <c r="AM697" s="34" t="n">
        <f aca="false">AF697*V697/1000000000</f>
        <v>1.05455311432066E-006</v>
      </c>
      <c r="AN697" s="34" t="n">
        <f aca="false">AG697*V697/1000000000</f>
        <v>0.00674913993165222</v>
      </c>
      <c r="AO697" s="34" t="n">
        <f aca="false">AH697*V697/1000000000</f>
        <v>20.2474197949567</v>
      </c>
      <c r="AP697" s="35" t="n">
        <f aca="false">AJ697*AI697*EXP(P697*4)</f>
        <v>0.00092800674060218</v>
      </c>
      <c r="AQ697" s="36" t="n">
        <f aca="false">AK697/W697</f>
        <v>5.67311941528661E-006</v>
      </c>
      <c r="AR697" s="37" t="n">
        <f aca="false">AL697/W697</f>
        <v>3.52691097089197E-005</v>
      </c>
      <c r="AS697" s="37" t="n">
        <f aca="false">AM697/W697</f>
        <v>2.88918661457715E-009</v>
      </c>
      <c r="AT697" s="37" t="n">
        <f aca="false">AN697/W697</f>
        <v>1.84907943332938E-005</v>
      </c>
      <c r="AU697" s="37" t="n">
        <f aca="false">AO697/W697</f>
        <v>0.0554723829998813</v>
      </c>
      <c r="AV697" s="49" t="n">
        <f aca="false">AP697/W697</f>
        <v>2.54248422082789E-006</v>
      </c>
      <c r="AW697" s="39" t="n">
        <f aca="false">AK697*1000000</f>
        <v>2070.68858657961</v>
      </c>
      <c r="AX697" s="40" t="n">
        <f aca="false">AL697*1000000</f>
        <v>12873.2250437557</v>
      </c>
      <c r="AY697" s="40" t="n">
        <f aca="false">AM697*1000000</f>
        <v>1.05455311432066</v>
      </c>
      <c r="AZ697" s="40" t="n">
        <f aca="false">AN697*1000000</f>
        <v>6749.13993165222</v>
      </c>
      <c r="BA697" s="40" t="n">
        <f aca="false">AO697*1000000</f>
        <v>20247419.7949567</v>
      </c>
      <c r="BB697" s="41" t="n">
        <f aca="false">AP697*1000000</f>
        <v>928.00674060218</v>
      </c>
      <c r="BC697" s="39" t="n">
        <f aca="false">AQ697*1000000</f>
        <v>5.67311941528661</v>
      </c>
      <c r="BD697" s="40" t="n">
        <f aca="false">AR697*1000000</f>
        <v>35.2691097089197</v>
      </c>
      <c r="BE697" s="40" t="n">
        <f aca="false">AS697*1000000</f>
        <v>0.00288918661457715</v>
      </c>
      <c r="BF697" s="40" t="n">
        <f aca="false">AT697*1000000</f>
        <v>18.4907943332938</v>
      </c>
      <c r="BG697" s="40" t="n">
        <f aca="false">AU697*1000000</f>
        <v>55472.3829998813</v>
      </c>
      <c r="BH697" s="41" t="n">
        <f aca="false">AV697*1000000</f>
        <v>2.54248422082789</v>
      </c>
      <c r="BI697" s="0" t="n">
        <v>0.1</v>
      </c>
      <c r="BJ697" s="0" t="n">
        <f aca="false">R697*BI697</f>
        <v>1054.55311432066</v>
      </c>
      <c r="BK697" s="0" t="n">
        <v>0.1</v>
      </c>
      <c r="BL697" s="0" t="n">
        <f aca="false">AI697*BK697</f>
        <v>1019.592</v>
      </c>
      <c r="BM697" s="45" t="n">
        <v>187.562005220738</v>
      </c>
      <c r="BN697" s="45" t="n">
        <v>1012.03746873145</v>
      </c>
      <c r="BO697" s="45" t="n">
        <v>0</v>
      </c>
      <c r="BP697" s="45" t="n">
        <v>256</v>
      </c>
      <c r="BQ697" s="45" t="n">
        <v>384000</v>
      </c>
      <c r="BR697" s="0" t="n">
        <f aca="false">AJ697*0.1</f>
        <v>8.8E-009</v>
      </c>
      <c r="BS697" s="0" t="n">
        <f aca="false">((((BJ697/R697)^2)+((BM697/AD697)^2))^(1/2))*AK697</f>
        <v>0.00198875035700769</v>
      </c>
      <c r="BT697" s="0" t="n">
        <f aca="false">((((BJ697/R697)^2)+((BN697/AE697)^2))^(1/2))*AL697</f>
        <v>0.0107498312349542</v>
      </c>
      <c r="BU697" s="0" t="n">
        <f aca="false">((((BJ697/R697)^2)+((BO697/AF697)^2))^(1/2))*AM697</f>
        <v>1.05455311432066E-007</v>
      </c>
      <c r="BV697" s="0" t="n">
        <f aca="false">((((BJ697/R697)^2)+((BP697/AG697)^2))^(1/2))*AN697</f>
        <v>0.00278274168202761</v>
      </c>
      <c r="BW697" s="0" t="n">
        <f aca="false">((((BJ697/R697)^2)+((BQ697/AH697)^2))^(1/2))*AO697</f>
        <v>4.5274607030498</v>
      </c>
      <c r="BX697" s="46" t="n">
        <f aca="false">((((BL697/AI697)^2)+((BR697/AJ697)^2))^(1/2))*AP697</f>
        <v>0.000131239971853325</v>
      </c>
    </row>
    <row r="698" customFormat="false" ht="60" hidden="false" customHeight="true" outlineLevel="0" collapsed="false">
      <c r="A698" s="24" t="n">
        <v>4.63903771426376</v>
      </c>
      <c r="B698" s="24" t="n">
        <v>-74.1189443137867</v>
      </c>
      <c r="C698" s="47" t="n">
        <v>27</v>
      </c>
      <c r="D698" s="47" t="n">
        <v>28</v>
      </c>
      <c r="E698" s="47" t="n">
        <v>1862</v>
      </c>
      <c r="F698" s="27" t="s">
        <v>1820</v>
      </c>
      <c r="G698" s="28" t="s">
        <v>1821</v>
      </c>
      <c r="H698" s="27" t="s">
        <v>1822</v>
      </c>
      <c r="I698" s="28" t="s">
        <v>64</v>
      </c>
      <c r="J698" s="28" t="s">
        <v>76</v>
      </c>
      <c r="K698" s="55"/>
      <c r="L698" s="55"/>
      <c r="M698" s="28" t="n">
        <v>1978</v>
      </c>
      <c r="N698" s="29" t="s">
        <v>67</v>
      </c>
      <c r="O698" s="29" t="s">
        <v>415</v>
      </c>
      <c r="P698" s="50" t="n">
        <v>0.00842863539816588</v>
      </c>
      <c r="Q698" s="31" t="n">
        <v>10195.92</v>
      </c>
      <c r="R698" s="31" t="n">
        <v>10545.5311432066</v>
      </c>
      <c r="S698" s="29" t="s">
        <v>69</v>
      </c>
      <c r="T698" s="29"/>
      <c r="U698" s="29"/>
      <c r="V698" s="48" t="n">
        <f aca="false">IF(S698="m3_año",R698,IF(OR(O698="CG1",O698="CG3",O698="HG2"),T698,R698))</f>
        <v>10545.5311432066</v>
      </c>
      <c r="W698" s="28" t="n">
        <v>365</v>
      </c>
      <c r="X698" s="32"/>
      <c r="Y698" s="28"/>
      <c r="Z698" s="28" t="n">
        <v>8760</v>
      </c>
      <c r="AA698" s="32" t="s">
        <v>1824</v>
      </c>
      <c r="AB698" s="32" t="s">
        <v>1825</v>
      </c>
      <c r="AC698" s="33" t="s">
        <v>72</v>
      </c>
      <c r="AD698" s="33" t="n">
        <f aca="false">VLOOKUP($O698,Parámetros!$B$4:$H$25,3,0)</f>
        <v>196.356974196937</v>
      </c>
      <c r="AE698" s="33" t="n">
        <f aca="false">VLOOKUP($O698,Parámetros!$B$4:$H$25,4,0)</f>
        <v>1220.72799074218</v>
      </c>
      <c r="AF698" s="33" t="n">
        <f aca="false">VLOOKUP($O698,Parámetros!$B$4:$H$25,5,0)</f>
        <v>0.1</v>
      </c>
      <c r="AG698" s="33" t="n">
        <f aca="false">VLOOKUP($O698,Parámetros!$B$4:$H$25,6,0)</f>
        <v>640</v>
      </c>
      <c r="AH698" s="33" t="n">
        <f aca="false">VLOOKUP($O698,Parámetros!$B$4:$H$25,7,0)</f>
        <v>1920000</v>
      </c>
      <c r="AI698" s="51" t="n">
        <v>10195.92</v>
      </c>
      <c r="AJ698" s="52" t="n">
        <v>8.8E-008</v>
      </c>
      <c r="AK698" s="34" t="n">
        <f aca="false">AD698*V698/1000000000</f>
        <v>0.00207068858657961</v>
      </c>
      <c r="AL698" s="34" t="n">
        <f aca="false">AE698*V698/1000000000</f>
        <v>0.0128732250437557</v>
      </c>
      <c r="AM698" s="34" t="n">
        <f aca="false">AF698*V698/1000000000</f>
        <v>1.05455311432066E-006</v>
      </c>
      <c r="AN698" s="34" t="n">
        <f aca="false">AG698*V698/1000000000</f>
        <v>0.00674913993165222</v>
      </c>
      <c r="AO698" s="34" t="n">
        <f aca="false">AH698*V698/1000000000</f>
        <v>20.2474197949567</v>
      </c>
      <c r="AP698" s="35" t="n">
        <f aca="false">AJ698*AI698*EXP(P698*4)</f>
        <v>0.00092800674060218</v>
      </c>
      <c r="AQ698" s="36" t="n">
        <f aca="false">AK698/W698</f>
        <v>5.67311941528661E-006</v>
      </c>
      <c r="AR698" s="37" t="n">
        <f aca="false">AL698/W698</f>
        <v>3.52691097089197E-005</v>
      </c>
      <c r="AS698" s="37" t="n">
        <f aca="false">AM698/W698</f>
        <v>2.88918661457715E-009</v>
      </c>
      <c r="AT698" s="37" t="n">
        <f aca="false">AN698/W698</f>
        <v>1.84907943332938E-005</v>
      </c>
      <c r="AU698" s="37" t="n">
        <f aca="false">AO698/W698</f>
        <v>0.0554723829998813</v>
      </c>
      <c r="AV698" s="49" t="n">
        <f aca="false">AP698/W698</f>
        <v>2.54248422082789E-006</v>
      </c>
      <c r="AW698" s="39" t="n">
        <f aca="false">AK698*1000000</f>
        <v>2070.68858657961</v>
      </c>
      <c r="AX698" s="40" t="n">
        <f aca="false">AL698*1000000</f>
        <v>12873.2250437557</v>
      </c>
      <c r="AY698" s="40" t="n">
        <f aca="false">AM698*1000000</f>
        <v>1.05455311432066</v>
      </c>
      <c r="AZ698" s="40" t="n">
        <f aca="false">AN698*1000000</f>
        <v>6749.13993165222</v>
      </c>
      <c r="BA698" s="40" t="n">
        <f aca="false">AO698*1000000</f>
        <v>20247419.7949567</v>
      </c>
      <c r="BB698" s="41" t="n">
        <f aca="false">AP698*1000000</f>
        <v>928.00674060218</v>
      </c>
      <c r="BC698" s="39" t="n">
        <f aca="false">AQ698*1000000</f>
        <v>5.67311941528661</v>
      </c>
      <c r="BD698" s="40" t="n">
        <f aca="false">AR698*1000000</f>
        <v>35.2691097089197</v>
      </c>
      <c r="BE698" s="40" t="n">
        <f aca="false">AS698*1000000</f>
        <v>0.00288918661457715</v>
      </c>
      <c r="BF698" s="40" t="n">
        <f aca="false">AT698*1000000</f>
        <v>18.4907943332938</v>
      </c>
      <c r="BG698" s="40" t="n">
        <f aca="false">AU698*1000000</f>
        <v>55472.3829998813</v>
      </c>
      <c r="BH698" s="41" t="n">
        <f aca="false">AV698*1000000</f>
        <v>2.54248422082789</v>
      </c>
      <c r="BI698" s="0" t="n">
        <v>0.1</v>
      </c>
      <c r="BJ698" s="0" t="n">
        <f aca="false">R698*BI698</f>
        <v>1054.55311432066</v>
      </c>
      <c r="BK698" s="0" t="n">
        <v>0.1</v>
      </c>
      <c r="BL698" s="0" t="n">
        <f aca="false">AI698*BK698</f>
        <v>1019.592</v>
      </c>
      <c r="BM698" s="45" t="n">
        <v>187.562005220738</v>
      </c>
      <c r="BN698" s="45" t="n">
        <v>1012.03746873145</v>
      </c>
      <c r="BO698" s="45" t="n">
        <v>0</v>
      </c>
      <c r="BP698" s="45" t="n">
        <v>256</v>
      </c>
      <c r="BQ698" s="45" t="n">
        <v>384000</v>
      </c>
      <c r="BR698" s="0" t="n">
        <f aca="false">AJ698*0.1</f>
        <v>8.8E-009</v>
      </c>
      <c r="BS698" s="0" t="n">
        <f aca="false">((((BJ698/R698)^2)+((BM698/AD698)^2))^(1/2))*AK698</f>
        <v>0.00198875035700769</v>
      </c>
      <c r="BT698" s="0" t="n">
        <f aca="false">((((BJ698/R698)^2)+((BN698/AE698)^2))^(1/2))*AL698</f>
        <v>0.0107498312349542</v>
      </c>
      <c r="BU698" s="0" t="n">
        <f aca="false">((((BJ698/R698)^2)+((BO698/AF698)^2))^(1/2))*AM698</f>
        <v>1.05455311432066E-007</v>
      </c>
      <c r="BV698" s="0" t="n">
        <f aca="false">((((BJ698/R698)^2)+((BP698/AG698)^2))^(1/2))*AN698</f>
        <v>0.00278274168202761</v>
      </c>
      <c r="BW698" s="0" t="n">
        <f aca="false">((((BJ698/R698)^2)+((BQ698/AH698)^2))^(1/2))*AO698</f>
        <v>4.5274607030498</v>
      </c>
      <c r="BX698" s="46" t="n">
        <f aca="false">((((BL698/AI698)^2)+((BR698/AJ698)^2))^(1/2))*AP698</f>
        <v>0.000131239971853325</v>
      </c>
    </row>
    <row r="699" customFormat="false" ht="60" hidden="false" customHeight="true" outlineLevel="0" collapsed="false">
      <c r="A699" s="24" t="n">
        <v>4.63903771426376</v>
      </c>
      <c r="B699" s="24" t="n">
        <v>-74.1189443137867</v>
      </c>
      <c r="C699" s="47" t="n">
        <v>27</v>
      </c>
      <c r="D699" s="47" t="n">
        <v>28</v>
      </c>
      <c r="E699" s="47" t="n">
        <v>1862</v>
      </c>
      <c r="F699" s="27" t="s">
        <v>1820</v>
      </c>
      <c r="G699" s="28" t="s">
        <v>1821</v>
      </c>
      <c r="H699" s="27" t="s">
        <v>1822</v>
      </c>
      <c r="I699" s="28" t="s">
        <v>64</v>
      </c>
      <c r="J699" s="28" t="s">
        <v>76</v>
      </c>
      <c r="K699" s="55"/>
      <c r="L699" s="55"/>
      <c r="M699" s="28" t="n">
        <v>1978</v>
      </c>
      <c r="N699" s="29" t="s">
        <v>67</v>
      </c>
      <c r="O699" s="29" t="s">
        <v>415</v>
      </c>
      <c r="P699" s="50" t="n">
        <v>0.00842863539816588</v>
      </c>
      <c r="Q699" s="31" t="n">
        <v>10195.92</v>
      </c>
      <c r="R699" s="31" t="n">
        <v>10545.5311432066</v>
      </c>
      <c r="S699" s="29" t="s">
        <v>69</v>
      </c>
      <c r="T699" s="29"/>
      <c r="U699" s="29"/>
      <c r="V699" s="48" t="n">
        <f aca="false">IF(S699="m3_año",R699,IF(OR(O699="CG1",O699="CG3",O699="HG2"),T699,R699))</f>
        <v>10545.5311432066</v>
      </c>
      <c r="W699" s="28" t="n">
        <v>365</v>
      </c>
      <c r="X699" s="32"/>
      <c r="Y699" s="28"/>
      <c r="Z699" s="28" t="n">
        <v>8760</v>
      </c>
      <c r="AA699" s="32" t="s">
        <v>1824</v>
      </c>
      <c r="AB699" s="32" t="s">
        <v>1825</v>
      </c>
      <c r="AC699" s="33" t="s">
        <v>72</v>
      </c>
      <c r="AD699" s="33" t="n">
        <f aca="false">VLOOKUP($O699,Parámetros!$B$4:$H$25,3,0)</f>
        <v>196.356974196937</v>
      </c>
      <c r="AE699" s="33" t="n">
        <f aca="false">VLOOKUP($O699,Parámetros!$B$4:$H$25,4,0)</f>
        <v>1220.72799074218</v>
      </c>
      <c r="AF699" s="33" t="n">
        <f aca="false">VLOOKUP($O699,Parámetros!$B$4:$H$25,5,0)</f>
        <v>0.1</v>
      </c>
      <c r="AG699" s="33" t="n">
        <f aca="false">VLOOKUP($O699,Parámetros!$B$4:$H$25,6,0)</f>
        <v>640</v>
      </c>
      <c r="AH699" s="33" t="n">
        <f aca="false">VLOOKUP($O699,Parámetros!$B$4:$H$25,7,0)</f>
        <v>1920000</v>
      </c>
      <c r="AI699" s="51" t="n">
        <v>10195.92</v>
      </c>
      <c r="AJ699" s="52" t="n">
        <v>8.8E-008</v>
      </c>
      <c r="AK699" s="34" t="n">
        <f aca="false">AD699*V699/1000000000</f>
        <v>0.00207068858657961</v>
      </c>
      <c r="AL699" s="34" t="n">
        <f aca="false">AE699*V699/1000000000</f>
        <v>0.0128732250437557</v>
      </c>
      <c r="AM699" s="34" t="n">
        <f aca="false">AF699*V699/1000000000</f>
        <v>1.05455311432066E-006</v>
      </c>
      <c r="AN699" s="34" t="n">
        <f aca="false">AG699*V699/1000000000</f>
        <v>0.00674913993165222</v>
      </c>
      <c r="AO699" s="34" t="n">
        <f aca="false">AH699*V699/1000000000</f>
        <v>20.2474197949567</v>
      </c>
      <c r="AP699" s="35" t="n">
        <f aca="false">AJ699*AI699*EXP(P699*4)</f>
        <v>0.00092800674060218</v>
      </c>
      <c r="AQ699" s="36" t="n">
        <f aca="false">AK699/W699</f>
        <v>5.67311941528661E-006</v>
      </c>
      <c r="AR699" s="37" t="n">
        <f aca="false">AL699/W699</f>
        <v>3.52691097089197E-005</v>
      </c>
      <c r="AS699" s="37" t="n">
        <f aca="false">AM699/W699</f>
        <v>2.88918661457715E-009</v>
      </c>
      <c r="AT699" s="37" t="n">
        <f aca="false">AN699/W699</f>
        <v>1.84907943332938E-005</v>
      </c>
      <c r="AU699" s="37" t="n">
        <f aca="false">AO699/W699</f>
        <v>0.0554723829998813</v>
      </c>
      <c r="AV699" s="49" t="n">
        <f aca="false">AP699/W699</f>
        <v>2.54248422082789E-006</v>
      </c>
      <c r="AW699" s="39" t="n">
        <f aca="false">AK699*1000000</f>
        <v>2070.68858657961</v>
      </c>
      <c r="AX699" s="40" t="n">
        <f aca="false">AL699*1000000</f>
        <v>12873.2250437557</v>
      </c>
      <c r="AY699" s="40" t="n">
        <f aca="false">AM699*1000000</f>
        <v>1.05455311432066</v>
      </c>
      <c r="AZ699" s="40" t="n">
        <f aca="false">AN699*1000000</f>
        <v>6749.13993165222</v>
      </c>
      <c r="BA699" s="40" t="n">
        <f aca="false">AO699*1000000</f>
        <v>20247419.7949567</v>
      </c>
      <c r="BB699" s="41" t="n">
        <f aca="false">AP699*1000000</f>
        <v>928.00674060218</v>
      </c>
      <c r="BC699" s="39" t="n">
        <f aca="false">AQ699*1000000</f>
        <v>5.67311941528661</v>
      </c>
      <c r="BD699" s="40" t="n">
        <f aca="false">AR699*1000000</f>
        <v>35.2691097089197</v>
      </c>
      <c r="BE699" s="40" t="n">
        <f aca="false">AS699*1000000</f>
        <v>0.00288918661457715</v>
      </c>
      <c r="BF699" s="40" t="n">
        <f aca="false">AT699*1000000</f>
        <v>18.4907943332938</v>
      </c>
      <c r="BG699" s="40" t="n">
        <f aca="false">AU699*1000000</f>
        <v>55472.3829998813</v>
      </c>
      <c r="BH699" s="41" t="n">
        <f aca="false">AV699*1000000</f>
        <v>2.54248422082789</v>
      </c>
      <c r="BI699" s="0" t="n">
        <v>0.1</v>
      </c>
      <c r="BJ699" s="0" t="n">
        <f aca="false">R699*BI699</f>
        <v>1054.55311432066</v>
      </c>
      <c r="BK699" s="0" t="n">
        <v>0.1</v>
      </c>
      <c r="BL699" s="0" t="n">
        <f aca="false">AI699*BK699</f>
        <v>1019.592</v>
      </c>
      <c r="BM699" s="45" t="n">
        <v>187.562005220738</v>
      </c>
      <c r="BN699" s="45" t="n">
        <v>1012.03746873145</v>
      </c>
      <c r="BO699" s="45" t="n">
        <v>0</v>
      </c>
      <c r="BP699" s="45" t="n">
        <v>256</v>
      </c>
      <c r="BQ699" s="45" t="n">
        <v>384000</v>
      </c>
      <c r="BR699" s="0" t="n">
        <f aca="false">AJ699*0.1</f>
        <v>8.8E-009</v>
      </c>
      <c r="BS699" s="0" t="n">
        <f aca="false">((((BJ699/R699)^2)+((BM699/AD699)^2))^(1/2))*AK699</f>
        <v>0.00198875035700769</v>
      </c>
      <c r="BT699" s="0" t="n">
        <f aca="false">((((BJ699/R699)^2)+((BN699/AE699)^2))^(1/2))*AL699</f>
        <v>0.0107498312349542</v>
      </c>
      <c r="BU699" s="0" t="n">
        <f aca="false">((((BJ699/R699)^2)+((BO699/AF699)^2))^(1/2))*AM699</f>
        <v>1.05455311432066E-007</v>
      </c>
      <c r="BV699" s="0" t="n">
        <f aca="false">((((BJ699/R699)^2)+((BP699/AG699)^2))^(1/2))*AN699</f>
        <v>0.00278274168202761</v>
      </c>
      <c r="BW699" s="0" t="n">
        <f aca="false">((((BJ699/R699)^2)+((BQ699/AH699)^2))^(1/2))*AO699</f>
        <v>4.5274607030498</v>
      </c>
      <c r="BX699" s="46" t="n">
        <f aca="false">((((BL699/AI699)^2)+((BR699/AJ699)^2))^(1/2))*AP699</f>
        <v>0.000131239971853325</v>
      </c>
    </row>
    <row r="700" customFormat="false" ht="60" hidden="false" customHeight="true" outlineLevel="0" collapsed="false">
      <c r="A700" s="24" t="n">
        <v>4.63903771426376</v>
      </c>
      <c r="B700" s="24" t="n">
        <v>-74.1189443137867</v>
      </c>
      <c r="C700" s="47" t="n">
        <v>27</v>
      </c>
      <c r="D700" s="47" t="n">
        <v>28</v>
      </c>
      <c r="E700" s="47" t="n">
        <v>1862</v>
      </c>
      <c r="F700" s="27" t="s">
        <v>1820</v>
      </c>
      <c r="G700" s="28" t="s">
        <v>1821</v>
      </c>
      <c r="H700" s="27" t="s">
        <v>1822</v>
      </c>
      <c r="I700" s="28" t="s">
        <v>64</v>
      </c>
      <c r="J700" s="28" t="s">
        <v>76</v>
      </c>
      <c r="K700" s="55"/>
      <c r="L700" s="55"/>
      <c r="M700" s="28" t="n">
        <v>1978</v>
      </c>
      <c r="N700" s="29" t="s">
        <v>67</v>
      </c>
      <c r="O700" s="29" t="s">
        <v>415</v>
      </c>
      <c r="P700" s="50" t="n">
        <v>0.00842863539816588</v>
      </c>
      <c r="Q700" s="31" t="n">
        <v>10195.92</v>
      </c>
      <c r="R700" s="31" t="n">
        <v>10545.5311432066</v>
      </c>
      <c r="S700" s="29" t="s">
        <v>69</v>
      </c>
      <c r="T700" s="29"/>
      <c r="U700" s="29"/>
      <c r="V700" s="48" t="n">
        <f aca="false">IF(S700="m3_año",R700,IF(OR(O700="CG1",O700="CG3",O700="HG2"),T700,R700))</f>
        <v>10545.5311432066</v>
      </c>
      <c r="W700" s="28" t="n">
        <v>365</v>
      </c>
      <c r="X700" s="32"/>
      <c r="Y700" s="28"/>
      <c r="Z700" s="28" t="n">
        <v>8760</v>
      </c>
      <c r="AA700" s="32" t="s">
        <v>1824</v>
      </c>
      <c r="AB700" s="32" t="s">
        <v>1825</v>
      </c>
      <c r="AC700" s="33" t="s">
        <v>72</v>
      </c>
      <c r="AD700" s="33" t="n">
        <f aca="false">VLOOKUP($O700,Parámetros!$B$4:$H$25,3,0)</f>
        <v>196.356974196937</v>
      </c>
      <c r="AE700" s="33" t="n">
        <f aca="false">VLOOKUP($O700,Parámetros!$B$4:$H$25,4,0)</f>
        <v>1220.72799074218</v>
      </c>
      <c r="AF700" s="33" t="n">
        <f aca="false">VLOOKUP($O700,Parámetros!$B$4:$H$25,5,0)</f>
        <v>0.1</v>
      </c>
      <c r="AG700" s="33" t="n">
        <f aca="false">VLOOKUP($O700,Parámetros!$B$4:$H$25,6,0)</f>
        <v>640</v>
      </c>
      <c r="AH700" s="33" t="n">
        <f aca="false">VLOOKUP($O700,Parámetros!$B$4:$H$25,7,0)</f>
        <v>1920000</v>
      </c>
      <c r="AI700" s="51" t="n">
        <v>10195.92</v>
      </c>
      <c r="AJ700" s="52" t="n">
        <v>8.8E-008</v>
      </c>
      <c r="AK700" s="34" t="n">
        <f aca="false">AD700*V700/1000000000</f>
        <v>0.00207068858657961</v>
      </c>
      <c r="AL700" s="34" t="n">
        <f aca="false">AE700*V700/1000000000</f>
        <v>0.0128732250437557</v>
      </c>
      <c r="AM700" s="34" t="n">
        <f aca="false">AF700*V700/1000000000</f>
        <v>1.05455311432066E-006</v>
      </c>
      <c r="AN700" s="34" t="n">
        <f aca="false">AG700*V700/1000000000</f>
        <v>0.00674913993165222</v>
      </c>
      <c r="AO700" s="34" t="n">
        <f aca="false">AH700*V700/1000000000</f>
        <v>20.2474197949567</v>
      </c>
      <c r="AP700" s="35" t="n">
        <f aca="false">AJ700*AI700*EXP(P700*4)</f>
        <v>0.00092800674060218</v>
      </c>
      <c r="AQ700" s="36" t="n">
        <f aca="false">AK700/W700</f>
        <v>5.67311941528661E-006</v>
      </c>
      <c r="AR700" s="37" t="n">
        <f aca="false">AL700/W700</f>
        <v>3.52691097089197E-005</v>
      </c>
      <c r="AS700" s="37" t="n">
        <f aca="false">AM700/W700</f>
        <v>2.88918661457715E-009</v>
      </c>
      <c r="AT700" s="37" t="n">
        <f aca="false">AN700/W700</f>
        <v>1.84907943332938E-005</v>
      </c>
      <c r="AU700" s="37" t="n">
        <f aca="false">AO700/W700</f>
        <v>0.0554723829998813</v>
      </c>
      <c r="AV700" s="49" t="n">
        <f aca="false">AP700/W700</f>
        <v>2.54248422082789E-006</v>
      </c>
      <c r="AW700" s="39" t="n">
        <f aca="false">AK700*1000000</f>
        <v>2070.68858657961</v>
      </c>
      <c r="AX700" s="40" t="n">
        <f aca="false">AL700*1000000</f>
        <v>12873.2250437557</v>
      </c>
      <c r="AY700" s="40" t="n">
        <f aca="false">AM700*1000000</f>
        <v>1.05455311432066</v>
      </c>
      <c r="AZ700" s="40" t="n">
        <f aca="false">AN700*1000000</f>
        <v>6749.13993165222</v>
      </c>
      <c r="BA700" s="40" t="n">
        <f aca="false">AO700*1000000</f>
        <v>20247419.7949567</v>
      </c>
      <c r="BB700" s="41" t="n">
        <f aca="false">AP700*1000000</f>
        <v>928.00674060218</v>
      </c>
      <c r="BC700" s="39" t="n">
        <f aca="false">AQ700*1000000</f>
        <v>5.67311941528661</v>
      </c>
      <c r="BD700" s="40" t="n">
        <f aca="false">AR700*1000000</f>
        <v>35.2691097089197</v>
      </c>
      <c r="BE700" s="40" t="n">
        <f aca="false">AS700*1000000</f>
        <v>0.00288918661457715</v>
      </c>
      <c r="BF700" s="40" t="n">
        <f aca="false">AT700*1000000</f>
        <v>18.4907943332938</v>
      </c>
      <c r="BG700" s="40" t="n">
        <f aca="false">AU700*1000000</f>
        <v>55472.3829998813</v>
      </c>
      <c r="BH700" s="41" t="n">
        <f aca="false">AV700*1000000</f>
        <v>2.54248422082789</v>
      </c>
      <c r="BI700" s="0" t="n">
        <v>0.1</v>
      </c>
      <c r="BJ700" s="0" t="n">
        <f aca="false">R700*BI700</f>
        <v>1054.55311432066</v>
      </c>
      <c r="BK700" s="0" t="n">
        <v>0.1</v>
      </c>
      <c r="BL700" s="0" t="n">
        <f aca="false">AI700*BK700</f>
        <v>1019.592</v>
      </c>
      <c r="BM700" s="45" t="n">
        <v>187.562005220738</v>
      </c>
      <c r="BN700" s="45" t="n">
        <v>1012.03746873145</v>
      </c>
      <c r="BO700" s="45" t="n">
        <v>0</v>
      </c>
      <c r="BP700" s="45" t="n">
        <v>256</v>
      </c>
      <c r="BQ700" s="45" t="n">
        <v>384000</v>
      </c>
      <c r="BR700" s="0" t="n">
        <f aca="false">AJ700*0.1</f>
        <v>8.8E-009</v>
      </c>
      <c r="BS700" s="0" t="n">
        <f aca="false">((((BJ700/R700)^2)+((BM700/AD700)^2))^(1/2))*AK700</f>
        <v>0.00198875035700769</v>
      </c>
      <c r="BT700" s="0" t="n">
        <f aca="false">((((BJ700/R700)^2)+((BN700/AE700)^2))^(1/2))*AL700</f>
        <v>0.0107498312349542</v>
      </c>
      <c r="BU700" s="0" t="n">
        <f aca="false">((((BJ700/R700)^2)+((BO700/AF700)^2))^(1/2))*AM700</f>
        <v>1.05455311432066E-007</v>
      </c>
      <c r="BV700" s="0" t="n">
        <f aca="false">((((BJ700/R700)^2)+((BP700/AG700)^2))^(1/2))*AN700</f>
        <v>0.00278274168202761</v>
      </c>
      <c r="BW700" s="0" t="n">
        <f aca="false">((((BJ700/R700)^2)+((BQ700/AH700)^2))^(1/2))*AO700</f>
        <v>4.5274607030498</v>
      </c>
      <c r="BX700" s="46" t="n">
        <f aca="false">((((BL700/AI700)^2)+((BR700/AJ700)^2))^(1/2))*AP700</f>
        <v>0.000131239971853325</v>
      </c>
    </row>
    <row r="701" customFormat="false" ht="60" hidden="false" customHeight="true" outlineLevel="0" collapsed="false">
      <c r="A701" s="24" t="n">
        <v>4.63903771426376</v>
      </c>
      <c r="B701" s="24" t="n">
        <v>-74.1189443137867</v>
      </c>
      <c r="C701" s="47" t="n">
        <v>27</v>
      </c>
      <c r="D701" s="47" t="n">
        <v>28</v>
      </c>
      <c r="E701" s="47" t="n">
        <v>1862</v>
      </c>
      <c r="F701" s="27" t="s">
        <v>1820</v>
      </c>
      <c r="G701" s="28" t="s">
        <v>1821</v>
      </c>
      <c r="H701" s="27" t="s">
        <v>1822</v>
      </c>
      <c r="I701" s="28" t="s">
        <v>64</v>
      </c>
      <c r="J701" s="28" t="s">
        <v>76</v>
      </c>
      <c r="K701" s="55"/>
      <c r="L701" s="55"/>
      <c r="M701" s="28" t="n">
        <v>1978</v>
      </c>
      <c r="N701" s="29" t="s">
        <v>67</v>
      </c>
      <c r="O701" s="29" t="s">
        <v>415</v>
      </c>
      <c r="P701" s="50" t="n">
        <v>0.00842863539816588</v>
      </c>
      <c r="Q701" s="31" t="n">
        <v>10195.92</v>
      </c>
      <c r="R701" s="31" t="n">
        <v>10545.5311432066</v>
      </c>
      <c r="S701" s="29" t="s">
        <v>69</v>
      </c>
      <c r="T701" s="29"/>
      <c r="U701" s="29"/>
      <c r="V701" s="48" t="n">
        <f aca="false">IF(S701="m3_año",R701,IF(OR(O701="CG1",O701="CG3",O701="HG2"),T701,R701))</f>
        <v>10545.5311432066</v>
      </c>
      <c r="W701" s="28" t="n">
        <v>365</v>
      </c>
      <c r="X701" s="32"/>
      <c r="Y701" s="28"/>
      <c r="Z701" s="28" t="n">
        <v>8760</v>
      </c>
      <c r="AA701" s="32" t="s">
        <v>1824</v>
      </c>
      <c r="AB701" s="32" t="s">
        <v>1825</v>
      </c>
      <c r="AC701" s="33" t="s">
        <v>72</v>
      </c>
      <c r="AD701" s="33" t="n">
        <f aca="false">VLOOKUP($O701,Parámetros!$B$4:$H$25,3,0)</f>
        <v>196.356974196937</v>
      </c>
      <c r="AE701" s="33" t="n">
        <f aca="false">VLOOKUP($O701,Parámetros!$B$4:$H$25,4,0)</f>
        <v>1220.72799074218</v>
      </c>
      <c r="AF701" s="33" t="n">
        <f aca="false">VLOOKUP($O701,Parámetros!$B$4:$H$25,5,0)</f>
        <v>0.1</v>
      </c>
      <c r="AG701" s="33" t="n">
        <f aca="false">VLOOKUP($O701,Parámetros!$B$4:$H$25,6,0)</f>
        <v>640</v>
      </c>
      <c r="AH701" s="33" t="n">
        <f aca="false">VLOOKUP($O701,Parámetros!$B$4:$H$25,7,0)</f>
        <v>1920000</v>
      </c>
      <c r="AI701" s="51" t="n">
        <v>10195.92</v>
      </c>
      <c r="AJ701" s="52" t="n">
        <v>8.8E-008</v>
      </c>
      <c r="AK701" s="34" t="n">
        <f aca="false">AD701*V701/1000000000</f>
        <v>0.00207068858657961</v>
      </c>
      <c r="AL701" s="34" t="n">
        <f aca="false">AE701*V701/1000000000</f>
        <v>0.0128732250437557</v>
      </c>
      <c r="AM701" s="34" t="n">
        <f aca="false">AF701*V701/1000000000</f>
        <v>1.05455311432066E-006</v>
      </c>
      <c r="AN701" s="34" t="n">
        <f aca="false">AG701*V701/1000000000</f>
        <v>0.00674913993165222</v>
      </c>
      <c r="AO701" s="34" t="n">
        <f aca="false">AH701*V701/1000000000</f>
        <v>20.2474197949567</v>
      </c>
      <c r="AP701" s="35" t="n">
        <f aca="false">AJ701*AI701*EXP(P701*4)</f>
        <v>0.00092800674060218</v>
      </c>
      <c r="AQ701" s="36" t="n">
        <f aca="false">AK701/W701</f>
        <v>5.67311941528661E-006</v>
      </c>
      <c r="AR701" s="37" t="n">
        <f aca="false">AL701/W701</f>
        <v>3.52691097089197E-005</v>
      </c>
      <c r="AS701" s="37" t="n">
        <f aca="false">AM701/W701</f>
        <v>2.88918661457715E-009</v>
      </c>
      <c r="AT701" s="37" t="n">
        <f aca="false">AN701/W701</f>
        <v>1.84907943332938E-005</v>
      </c>
      <c r="AU701" s="37" t="n">
        <f aca="false">AO701/W701</f>
        <v>0.0554723829998813</v>
      </c>
      <c r="AV701" s="49" t="n">
        <f aca="false">AP701/W701</f>
        <v>2.54248422082789E-006</v>
      </c>
      <c r="AW701" s="39" t="n">
        <f aca="false">AK701*1000000</f>
        <v>2070.68858657961</v>
      </c>
      <c r="AX701" s="40" t="n">
        <f aca="false">AL701*1000000</f>
        <v>12873.2250437557</v>
      </c>
      <c r="AY701" s="40" t="n">
        <f aca="false">AM701*1000000</f>
        <v>1.05455311432066</v>
      </c>
      <c r="AZ701" s="40" t="n">
        <f aca="false">AN701*1000000</f>
        <v>6749.13993165222</v>
      </c>
      <c r="BA701" s="40" t="n">
        <f aca="false">AO701*1000000</f>
        <v>20247419.7949567</v>
      </c>
      <c r="BB701" s="41" t="n">
        <f aca="false">AP701*1000000</f>
        <v>928.00674060218</v>
      </c>
      <c r="BC701" s="39" t="n">
        <f aca="false">AQ701*1000000</f>
        <v>5.67311941528661</v>
      </c>
      <c r="BD701" s="40" t="n">
        <f aca="false">AR701*1000000</f>
        <v>35.2691097089197</v>
      </c>
      <c r="BE701" s="40" t="n">
        <f aca="false">AS701*1000000</f>
        <v>0.00288918661457715</v>
      </c>
      <c r="BF701" s="40" t="n">
        <f aca="false">AT701*1000000</f>
        <v>18.4907943332938</v>
      </c>
      <c r="BG701" s="40" t="n">
        <f aca="false">AU701*1000000</f>
        <v>55472.3829998813</v>
      </c>
      <c r="BH701" s="41" t="n">
        <f aca="false">AV701*1000000</f>
        <v>2.54248422082789</v>
      </c>
      <c r="BI701" s="0" t="n">
        <v>0.1</v>
      </c>
      <c r="BJ701" s="0" t="n">
        <f aca="false">R701*BI701</f>
        <v>1054.55311432066</v>
      </c>
      <c r="BK701" s="0" t="n">
        <v>0.1</v>
      </c>
      <c r="BL701" s="0" t="n">
        <f aca="false">AI701*BK701</f>
        <v>1019.592</v>
      </c>
      <c r="BM701" s="45" t="n">
        <v>187.562005220738</v>
      </c>
      <c r="BN701" s="45" t="n">
        <v>1012.03746873145</v>
      </c>
      <c r="BO701" s="45" t="n">
        <v>0</v>
      </c>
      <c r="BP701" s="45" t="n">
        <v>256</v>
      </c>
      <c r="BQ701" s="45" t="n">
        <v>384000</v>
      </c>
      <c r="BR701" s="0" t="n">
        <f aca="false">AJ701*0.1</f>
        <v>8.8E-009</v>
      </c>
      <c r="BS701" s="0" t="n">
        <f aca="false">((((BJ701/R701)^2)+((BM701/AD701)^2))^(1/2))*AK701</f>
        <v>0.00198875035700769</v>
      </c>
      <c r="BT701" s="0" t="n">
        <f aca="false">((((BJ701/R701)^2)+((BN701/AE701)^2))^(1/2))*AL701</f>
        <v>0.0107498312349542</v>
      </c>
      <c r="BU701" s="0" t="n">
        <f aca="false">((((BJ701/R701)^2)+((BO701/AF701)^2))^(1/2))*AM701</f>
        <v>1.05455311432066E-007</v>
      </c>
      <c r="BV701" s="0" t="n">
        <f aca="false">((((BJ701/R701)^2)+((BP701/AG701)^2))^(1/2))*AN701</f>
        <v>0.00278274168202761</v>
      </c>
      <c r="BW701" s="0" t="n">
        <f aca="false">((((BJ701/R701)^2)+((BQ701/AH701)^2))^(1/2))*AO701</f>
        <v>4.5274607030498</v>
      </c>
      <c r="BX701" s="46" t="n">
        <f aca="false">((((BL701/AI701)^2)+((BR701/AJ701)^2))^(1/2))*AP701</f>
        <v>0.000131239971853325</v>
      </c>
    </row>
    <row r="702" customFormat="false" ht="60" hidden="false" customHeight="true" outlineLevel="0" collapsed="false">
      <c r="A702" s="24" t="n">
        <v>4.63903771426376</v>
      </c>
      <c r="B702" s="24" t="n">
        <v>-74.1189443137867</v>
      </c>
      <c r="C702" s="47" t="n">
        <v>27</v>
      </c>
      <c r="D702" s="47" t="n">
        <v>28</v>
      </c>
      <c r="E702" s="47" t="n">
        <v>1862</v>
      </c>
      <c r="F702" s="27" t="s">
        <v>1820</v>
      </c>
      <c r="G702" s="28" t="s">
        <v>1821</v>
      </c>
      <c r="H702" s="27" t="s">
        <v>1822</v>
      </c>
      <c r="I702" s="28" t="s">
        <v>64</v>
      </c>
      <c r="J702" s="28" t="s">
        <v>76</v>
      </c>
      <c r="K702" s="55"/>
      <c r="L702" s="55"/>
      <c r="M702" s="28" t="n">
        <v>1978</v>
      </c>
      <c r="N702" s="29" t="s">
        <v>67</v>
      </c>
      <c r="O702" s="29" t="s">
        <v>415</v>
      </c>
      <c r="P702" s="50" t="n">
        <v>0.00842863539816588</v>
      </c>
      <c r="Q702" s="31" t="n">
        <v>68750</v>
      </c>
      <c r="R702" s="31" t="n">
        <v>71107.390612662</v>
      </c>
      <c r="S702" s="29" t="s">
        <v>69</v>
      </c>
      <c r="T702" s="29"/>
      <c r="U702" s="29"/>
      <c r="V702" s="48" t="n">
        <f aca="false">IF(S702="m3_año",R702,IF(OR(O702="CG1",O702="CG3",O702="HG2"),T702,R702))</f>
        <v>71107.390612662</v>
      </c>
      <c r="W702" s="28" t="n">
        <v>365</v>
      </c>
      <c r="X702" s="32"/>
      <c r="Y702" s="28"/>
      <c r="Z702" s="28" t="n">
        <v>8760</v>
      </c>
      <c r="AA702" s="32" t="s">
        <v>1824</v>
      </c>
      <c r="AB702" s="32" t="s">
        <v>1825</v>
      </c>
      <c r="AC702" s="33" t="s">
        <v>72</v>
      </c>
      <c r="AD702" s="33" t="n">
        <f aca="false">VLOOKUP($O702,Parámetros!$B$4:$H$25,3,0)</f>
        <v>196.356974196937</v>
      </c>
      <c r="AE702" s="33" t="n">
        <f aca="false">VLOOKUP($O702,Parámetros!$B$4:$H$25,4,0)</f>
        <v>1220.72799074218</v>
      </c>
      <c r="AF702" s="33" t="n">
        <f aca="false">VLOOKUP($O702,Parámetros!$B$4:$H$25,5,0)</f>
        <v>0.1</v>
      </c>
      <c r="AG702" s="33" t="n">
        <f aca="false">VLOOKUP($O702,Parámetros!$B$4:$H$25,6,0)</f>
        <v>640</v>
      </c>
      <c r="AH702" s="33" t="n">
        <f aca="false">VLOOKUP($O702,Parámetros!$B$4:$H$25,7,0)</f>
        <v>1920000</v>
      </c>
      <c r="AI702" s="51" t="n">
        <v>68750</v>
      </c>
      <c r="AJ702" s="52" t="n">
        <v>8.8E-008</v>
      </c>
      <c r="AK702" s="34" t="n">
        <f aca="false">AD702*V702/1000000000</f>
        <v>0.013962432063742</v>
      </c>
      <c r="AL702" s="34" t="n">
        <f aca="false">AE702*V702/1000000000</f>
        <v>0.0868027820695142</v>
      </c>
      <c r="AM702" s="34" t="n">
        <f aca="false">AF702*V702/1000000000</f>
        <v>7.1107390612662E-006</v>
      </c>
      <c r="AN702" s="34" t="n">
        <f aca="false">AG702*V702/1000000000</f>
        <v>0.0455087299921037</v>
      </c>
      <c r="AO702" s="34" t="n">
        <f aca="false">AH702*V702/1000000000</f>
        <v>136.526189976311</v>
      </c>
      <c r="AP702" s="35" t="n">
        <f aca="false">AJ702*AI702*EXP(P702*4)</f>
        <v>0.00625745037391426</v>
      </c>
      <c r="AQ702" s="36" t="n">
        <f aca="false">AK702/W702</f>
        <v>3.82532385308E-005</v>
      </c>
      <c r="AR702" s="37" t="n">
        <f aca="false">AL702/W702</f>
        <v>0.00023781584128634</v>
      </c>
      <c r="AS702" s="37" t="n">
        <f aca="false">AM702/W702</f>
        <v>1.94814768801814E-008</v>
      </c>
      <c r="AT702" s="37" t="n">
        <f aca="false">AN702/W702</f>
        <v>0.000124681452033161</v>
      </c>
      <c r="AU702" s="37" t="n">
        <f aca="false">AO702/W702</f>
        <v>0.374044356099482</v>
      </c>
      <c r="AV702" s="49" t="n">
        <f aca="false">AP702/W702</f>
        <v>1.71436996545596E-005</v>
      </c>
      <c r="AW702" s="39" t="n">
        <f aca="false">AK702*1000000</f>
        <v>13962.432063742</v>
      </c>
      <c r="AX702" s="40" t="n">
        <f aca="false">AL702*1000000</f>
        <v>86802.7820695142</v>
      </c>
      <c r="AY702" s="40" t="n">
        <f aca="false">AM702*1000000</f>
        <v>7.1107390612662</v>
      </c>
      <c r="AZ702" s="40" t="n">
        <f aca="false">AN702*1000000</f>
        <v>45508.7299921037</v>
      </c>
      <c r="BA702" s="40" t="n">
        <f aca="false">AO702*1000000</f>
        <v>136526189.976311</v>
      </c>
      <c r="BB702" s="41" t="n">
        <f aca="false">AP702*1000000</f>
        <v>6257.45037391426</v>
      </c>
      <c r="BC702" s="39" t="n">
        <f aca="false">AQ702*1000000</f>
        <v>38.2532385308</v>
      </c>
      <c r="BD702" s="40" t="n">
        <f aca="false">AR702*1000000</f>
        <v>237.81584128634</v>
      </c>
      <c r="BE702" s="40" t="n">
        <f aca="false">AS702*1000000</f>
        <v>0.0194814768801814</v>
      </c>
      <c r="BF702" s="40" t="n">
        <f aca="false">AT702*1000000</f>
        <v>124.681452033161</v>
      </c>
      <c r="BG702" s="40" t="n">
        <f aca="false">AU702*1000000</f>
        <v>374044.356099482</v>
      </c>
      <c r="BH702" s="41" t="n">
        <f aca="false">AV702*1000000</f>
        <v>17.1436996545596</v>
      </c>
      <c r="BI702" s="0" t="n">
        <v>0.1</v>
      </c>
      <c r="BJ702" s="0" t="n">
        <f aca="false">R702*BI702</f>
        <v>7110.7390612662</v>
      </c>
      <c r="BK702" s="0" t="n">
        <v>0.1</v>
      </c>
      <c r="BL702" s="0" t="n">
        <f aca="false">AI702*BK702</f>
        <v>6875</v>
      </c>
      <c r="BM702" s="45" t="n">
        <v>187.562005220738</v>
      </c>
      <c r="BN702" s="45" t="n">
        <v>1012.03746873145</v>
      </c>
      <c r="BO702" s="45" t="n">
        <v>0</v>
      </c>
      <c r="BP702" s="45" t="n">
        <v>256</v>
      </c>
      <c r="BQ702" s="45" t="n">
        <v>384000</v>
      </c>
      <c r="BR702" s="0" t="n">
        <f aca="false">AJ702*0.1</f>
        <v>8.8E-009</v>
      </c>
      <c r="BS702" s="0" t="n">
        <f aca="false">((((BJ702/R702)^2)+((BM702/AD702)^2))^(1/2))*AK702</f>
        <v>0.0134099313298141</v>
      </c>
      <c r="BT702" s="0" t="n">
        <f aca="false">((((BJ702/R702)^2)+((BN702/AE702)^2))^(1/2))*AL702</f>
        <v>0.0724849643193647</v>
      </c>
      <c r="BU702" s="0" t="n">
        <f aca="false">((((BJ702/R702)^2)+((BO702/AF702)^2))^(1/2))*AM702</f>
        <v>7.1107390612662E-007</v>
      </c>
      <c r="BV702" s="0" t="n">
        <f aca="false">((((BJ702/R702)^2)+((BP702/AG702)^2))^(1/2))*AN702</f>
        <v>0.0187637300645158</v>
      </c>
      <c r="BW702" s="0" t="n">
        <f aca="false">((((BJ702/R702)^2)+((BQ702/AH702)^2))^(1/2))*AO702</f>
        <v>30.5281841496082</v>
      </c>
      <c r="BX702" s="46" t="n">
        <f aca="false">((((BL702/AI702)^2)+((BR702/AJ702)^2))^(1/2))*AP702</f>
        <v>0.000884937118466614</v>
      </c>
    </row>
    <row r="703" customFormat="false" ht="60" hidden="false" customHeight="true" outlineLevel="0" collapsed="false">
      <c r="A703" s="24" t="n">
        <v>4.63903771426376</v>
      </c>
      <c r="B703" s="24" t="n">
        <v>-74.1189443137867</v>
      </c>
      <c r="C703" s="47" t="n">
        <v>27</v>
      </c>
      <c r="D703" s="47" t="n">
        <v>28</v>
      </c>
      <c r="E703" s="47" t="n">
        <v>1862</v>
      </c>
      <c r="F703" s="27" t="s">
        <v>1820</v>
      </c>
      <c r="G703" s="28" t="s">
        <v>1821</v>
      </c>
      <c r="H703" s="27" t="s">
        <v>1822</v>
      </c>
      <c r="I703" s="28" t="s">
        <v>64</v>
      </c>
      <c r="J703" s="28" t="s">
        <v>76</v>
      </c>
      <c r="K703" s="55"/>
      <c r="L703" s="55"/>
      <c r="M703" s="28" t="n">
        <v>1978</v>
      </c>
      <c r="N703" s="29" t="s">
        <v>67</v>
      </c>
      <c r="O703" s="29" t="s">
        <v>415</v>
      </c>
      <c r="P703" s="50" t="n">
        <v>0.00842863539816588</v>
      </c>
      <c r="Q703" s="31" t="n">
        <v>70125</v>
      </c>
      <c r="R703" s="31" t="n">
        <v>72529.5384249152</v>
      </c>
      <c r="S703" s="29" t="s">
        <v>69</v>
      </c>
      <c r="T703" s="29"/>
      <c r="U703" s="29"/>
      <c r="V703" s="48" t="n">
        <f aca="false">IF(S703="m3_año",R703,IF(OR(O703="CG1",O703="CG3",O703="HG2"),T703,R703))</f>
        <v>72529.5384249152</v>
      </c>
      <c r="W703" s="28" t="n">
        <v>365</v>
      </c>
      <c r="X703" s="32"/>
      <c r="Y703" s="28"/>
      <c r="Z703" s="28" t="n">
        <v>8760</v>
      </c>
      <c r="AA703" s="32" t="s">
        <v>1824</v>
      </c>
      <c r="AB703" s="32" t="s">
        <v>1825</v>
      </c>
      <c r="AC703" s="33" t="s">
        <v>72</v>
      </c>
      <c r="AD703" s="33" t="n">
        <f aca="false">VLOOKUP($O703,Parámetros!$B$4:$H$25,3,0)</f>
        <v>196.356974196937</v>
      </c>
      <c r="AE703" s="33" t="n">
        <f aca="false">VLOOKUP($O703,Parámetros!$B$4:$H$25,4,0)</f>
        <v>1220.72799074218</v>
      </c>
      <c r="AF703" s="33" t="n">
        <f aca="false">VLOOKUP($O703,Parámetros!$B$4:$H$25,5,0)</f>
        <v>0.1</v>
      </c>
      <c r="AG703" s="33" t="n">
        <f aca="false">VLOOKUP($O703,Parámetros!$B$4:$H$25,6,0)</f>
        <v>640</v>
      </c>
      <c r="AH703" s="33" t="n">
        <f aca="false">VLOOKUP($O703,Parámetros!$B$4:$H$25,7,0)</f>
        <v>1920000</v>
      </c>
      <c r="AI703" s="51" t="n">
        <v>70125</v>
      </c>
      <c r="AJ703" s="52" t="n">
        <v>8.8E-008</v>
      </c>
      <c r="AK703" s="34" t="n">
        <f aca="false">AD703*V703/1000000000</f>
        <v>0.0142416807050168</v>
      </c>
      <c r="AL703" s="34" t="n">
        <f aca="false">AE703*V703/1000000000</f>
        <v>0.0885388377109045</v>
      </c>
      <c r="AM703" s="34" t="n">
        <f aca="false">AF703*V703/1000000000</f>
        <v>7.25295384249152E-006</v>
      </c>
      <c r="AN703" s="34" t="n">
        <f aca="false">AG703*V703/1000000000</f>
        <v>0.0464189045919457</v>
      </c>
      <c r="AO703" s="34" t="n">
        <f aca="false">AH703*V703/1000000000</f>
        <v>139.256713775837</v>
      </c>
      <c r="AP703" s="35" t="n">
        <f aca="false">AJ703*AI703*EXP(P703*4)</f>
        <v>0.00638259938139254</v>
      </c>
      <c r="AQ703" s="36" t="n">
        <f aca="false">AK703/W703</f>
        <v>3.9018303301416E-005</v>
      </c>
      <c r="AR703" s="37" t="n">
        <f aca="false">AL703/W703</f>
        <v>0.000242572158112067</v>
      </c>
      <c r="AS703" s="37" t="n">
        <f aca="false">AM703/W703</f>
        <v>1.9871106417785E-008</v>
      </c>
      <c r="AT703" s="37" t="n">
        <f aca="false">AN703/W703</f>
        <v>0.000127175081073824</v>
      </c>
      <c r="AU703" s="37" t="n">
        <f aca="false">AO703/W703</f>
        <v>0.381525243221472</v>
      </c>
      <c r="AV703" s="49" t="n">
        <f aca="false">AP703/W703</f>
        <v>1.74865736476508E-005</v>
      </c>
      <c r="AW703" s="39" t="n">
        <f aca="false">AK703*1000000</f>
        <v>14241.6807050168</v>
      </c>
      <c r="AX703" s="40" t="n">
        <f aca="false">AL703*1000000</f>
        <v>88538.8377109045</v>
      </c>
      <c r="AY703" s="40" t="n">
        <f aca="false">AM703*1000000</f>
        <v>7.25295384249152</v>
      </c>
      <c r="AZ703" s="40" t="n">
        <f aca="false">AN703*1000000</f>
        <v>46418.9045919457</v>
      </c>
      <c r="BA703" s="40" t="n">
        <f aca="false">AO703*1000000</f>
        <v>139256713.775837</v>
      </c>
      <c r="BB703" s="41" t="n">
        <f aca="false">AP703*1000000</f>
        <v>6382.59938139254</v>
      </c>
      <c r="BC703" s="39" t="n">
        <f aca="false">AQ703*1000000</f>
        <v>39.018303301416</v>
      </c>
      <c r="BD703" s="40" t="n">
        <f aca="false">AR703*1000000</f>
        <v>242.572158112067</v>
      </c>
      <c r="BE703" s="40" t="n">
        <f aca="false">AS703*1000000</f>
        <v>0.019871106417785</v>
      </c>
      <c r="BF703" s="40" t="n">
        <f aca="false">AT703*1000000</f>
        <v>127.175081073824</v>
      </c>
      <c r="BG703" s="40" t="n">
        <f aca="false">AU703*1000000</f>
        <v>381525.243221472</v>
      </c>
      <c r="BH703" s="41" t="n">
        <f aca="false">AV703*1000000</f>
        <v>17.4865736476508</v>
      </c>
      <c r="BI703" s="0" t="n">
        <v>0.1</v>
      </c>
      <c r="BJ703" s="0" t="n">
        <f aca="false">R703*BI703</f>
        <v>7252.95384249152</v>
      </c>
      <c r="BK703" s="0" t="n">
        <v>0.1</v>
      </c>
      <c r="BL703" s="0" t="n">
        <f aca="false">AI703*BK703</f>
        <v>7012.5</v>
      </c>
      <c r="BM703" s="45" t="n">
        <v>187.562005220738</v>
      </c>
      <c r="BN703" s="45" t="n">
        <v>1012.03746873145</v>
      </c>
      <c r="BO703" s="45" t="n">
        <v>0</v>
      </c>
      <c r="BP703" s="45" t="n">
        <v>256</v>
      </c>
      <c r="BQ703" s="45" t="n">
        <v>384000</v>
      </c>
      <c r="BR703" s="0" t="n">
        <f aca="false">AJ703*0.1</f>
        <v>8.8E-009</v>
      </c>
      <c r="BS703" s="0" t="n">
        <f aca="false">((((BJ703/R703)^2)+((BM703/AD703)^2))^(1/2))*AK703</f>
        <v>0.0136781299564104</v>
      </c>
      <c r="BT703" s="0" t="n">
        <f aca="false">((((BJ703/R703)^2)+((BN703/AE703)^2))^(1/2))*AL703</f>
        <v>0.073934663605752</v>
      </c>
      <c r="BU703" s="0" t="n">
        <f aca="false">((((BJ703/R703)^2)+((BO703/AF703)^2))^(1/2))*AM703</f>
        <v>7.25295384249152E-007</v>
      </c>
      <c r="BV703" s="0" t="n">
        <f aca="false">((((BJ703/R703)^2)+((BP703/AG703)^2))^(1/2))*AN703</f>
        <v>0.0191390046658061</v>
      </c>
      <c r="BW703" s="0" t="n">
        <f aca="false">((((BJ703/R703)^2)+((BQ703/AH703)^2))^(1/2))*AO703</f>
        <v>31.1387478326003</v>
      </c>
      <c r="BX703" s="46" t="n">
        <f aca="false">((((BL703/AI703)^2)+((BR703/AJ703)^2))^(1/2))*AP703</f>
        <v>0.000902635860835946</v>
      </c>
    </row>
    <row r="704" customFormat="false" ht="60" hidden="false" customHeight="true" outlineLevel="0" collapsed="false">
      <c r="A704" s="24" t="n">
        <v>4.63903771426376</v>
      </c>
      <c r="B704" s="24" t="n">
        <v>-74.1189443137867</v>
      </c>
      <c r="C704" s="47" t="n">
        <v>27</v>
      </c>
      <c r="D704" s="47" t="n">
        <v>28</v>
      </c>
      <c r="E704" s="47" t="n">
        <v>1862</v>
      </c>
      <c r="F704" s="27" t="s">
        <v>1820</v>
      </c>
      <c r="G704" s="28" t="s">
        <v>1821</v>
      </c>
      <c r="H704" s="27" t="s">
        <v>1822</v>
      </c>
      <c r="I704" s="28" t="s">
        <v>64</v>
      </c>
      <c r="J704" s="28" t="s">
        <v>76</v>
      </c>
      <c r="K704" s="55"/>
      <c r="L704" s="55"/>
      <c r="M704" s="28" t="n">
        <v>1978</v>
      </c>
      <c r="N704" s="29" t="s">
        <v>67</v>
      </c>
      <c r="O704" s="29" t="s">
        <v>415</v>
      </c>
      <c r="P704" s="50" t="n">
        <v>0.00842863539816588</v>
      </c>
      <c r="Q704" s="31" t="n">
        <v>71500</v>
      </c>
      <c r="R704" s="31" t="n">
        <v>73951.6862371685</v>
      </c>
      <c r="S704" s="29" t="s">
        <v>69</v>
      </c>
      <c r="T704" s="29"/>
      <c r="U704" s="29"/>
      <c r="V704" s="48" t="n">
        <f aca="false">IF(S704="m3_año",R704,IF(OR(O704="CG1",O704="CG3",O704="HG2"),T704,R704))</f>
        <v>73951.6862371685</v>
      </c>
      <c r="W704" s="28" t="n">
        <v>365</v>
      </c>
      <c r="X704" s="32"/>
      <c r="Y704" s="28"/>
      <c r="Z704" s="28" t="n">
        <v>8760</v>
      </c>
      <c r="AA704" s="32" t="s">
        <v>1824</v>
      </c>
      <c r="AB704" s="32" t="s">
        <v>1825</v>
      </c>
      <c r="AC704" s="33" t="s">
        <v>72</v>
      </c>
      <c r="AD704" s="33" t="n">
        <f aca="false">VLOOKUP($O704,Parámetros!$B$4:$H$25,3,0)</f>
        <v>196.356974196937</v>
      </c>
      <c r="AE704" s="33" t="n">
        <f aca="false">VLOOKUP($O704,Parámetros!$B$4:$H$25,4,0)</f>
        <v>1220.72799074218</v>
      </c>
      <c r="AF704" s="33" t="n">
        <f aca="false">VLOOKUP($O704,Parámetros!$B$4:$H$25,5,0)</f>
        <v>0.1</v>
      </c>
      <c r="AG704" s="33" t="n">
        <f aca="false">VLOOKUP($O704,Parámetros!$B$4:$H$25,6,0)</f>
        <v>640</v>
      </c>
      <c r="AH704" s="33" t="n">
        <f aca="false">VLOOKUP($O704,Parámetros!$B$4:$H$25,7,0)</f>
        <v>1920000</v>
      </c>
      <c r="AI704" s="51" t="n">
        <v>71500</v>
      </c>
      <c r="AJ704" s="52" t="n">
        <v>8.8E-008</v>
      </c>
      <c r="AK704" s="34" t="n">
        <f aca="false">AD704*V704/1000000000</f>
        <v>0.0145209293462917</v>
      </c>
      <c r="AL704" s="34" t="n">
        <f aca="false">AE704*V704/1000000000</f>
        <v>0.0902748933522948</v>
      </c>
      <c r="AM704" s="34" t="n">
        <f aca="false">AF704*V704/1000000000</f>
        <v>7.39516862371685E-006</v>
      </c>
      <c r="AN704" s="34" t="n">
        <f aca="false">AG704*V704/1000000000</f>
        <v>0.0473290791917878</v>
      </c>
      <c r="AO704" s="34" t="n">
        <f aca="false">AH704*V704/1000000000</f>
        <v>141.987237575364</v>
      </c>
      <c r="AP704" s="35" t="n">
        <f aca="false">AJ704*AI704*EXP(P704*4)</f>
        <v>0.00650774838887083</v>
      </c>
      <c r="AQ704" s="36" t="n">
        <f aca="false">AK704/W704</f>
        <v>3.9783368072032E-005</v>
      </c>
      <c r="AR704" s="37" t="n">
        <f aca="false">AL704/W704</f>
        <v>0.000247328474937794</v>
      </c>
      <c r="AS704" s="37" t="n">
        <f aca="false">AM704/W704</f>
        <v>2.02607359553886E-008</v>
      </c>
      <c r="AT704" s="37" t="n">
        <f aca="false">AN704/W704</f>
        <v>0.000129668710114487</v>
      </c>
      <c r="AU704" s="37" t="n">
        <f aca="false">AO704/W704</f>
        <v>0.389006130343462</v>
      </c>
      <c r="AV704" s="49" t="n">
        <f aca="false">AP704/W704</f>
        <v>1.7829447640742E-005</v>
      </c>
      <c r="AW704" s="39" t="n">
        <f aca="false">AK704*1000000</f>
        <v>14520.9293462917</v>
      </c>
      <c r="AX704" s="40" t="n">
        <f aca="false">AL704*1000000</f>
        <v>90274.8933522948</v>
      </c>
      <c r="AY704" s="40" t="n">
        <f aca="false">AM704*1000000</f>
        <v>7.39516862371685</v>
      </c>
      <c r="AZ704" s="40" t="n">
        <f aca="false">AN704*1000000</f>
        <v>47329.0791917878</v>
      </c>
      <c r="BA704" s="40" t="n">
        <f aca="false">AO704*1000000</f>
        <v>141987237.575364</v>
      </c>
      <c r="BB704" s="41" t="n">
        <f aca="false">AP704*1000000</f>
        <v>6507.74838887083</v>
      </c>
      <c r="BC704" s="39" t="n">
        <f aca="false">AQ704*1000000</f>
        <v>39.783368072032</v>
      </c>
      <c r="BD704" s="40" t="n">
        <f aca="false">AR704*1000000</f>
        <v>247.328474937794</v>
      </c>
      <c r="BE704" s="40" t="n">
        <f aca="false">AS704*1000000</f>
        <v>0.0202607359553886</v>
      </c>
      <c r="BF704" s="40" t="n">
        <f aca="false">AT704*1000000</f>
        <v>129.668710114487</v>
      </c>
      <c r="BG704" s="40" t="n">
        <f aca="false">AU704*1000000</f>
        <v>389006.130343462</v>
      </c>
      <c r="BH704" s="41" t="n">
        <f aca="false">AV704*1000000</f>
        <v>17.829447640742</v>
      </c>
      <c r="BI704" s="0" t="n">
        <v>0.1</v>
      </c>
      <c r="BJ704" s="0" t="n">
        <f aca="false">R704*BI704</f>
        <v>7395.16862371685</v>
      </c>
      <c r="BK704" s="0" t="n">
        <v>0.1</v>
      </c>
      <c r="BL704" s="0" t="n">
        <f aca="false">AI704*BK704</f>
        <v>7150</v>
      </c>
      <c r="BM704" s="45" t="n">
        <v>187.562005220738</v>
      </c>
      <c r="BN704" s="45" t="n">
        <v>1012.03746873145</v>
      </c>
      <c r="BO704" s="45" t="n">
        <v>0</v>
      </c>
      <c r="BP704" s="45" t="n">
        <v>256</v>
      </c>
      <c r="BQ704" s="45" t="n">
        <v>384000</v>
      </c>
      <c r="BR704" s="0" t="n">
        <f aca="false">AJ704*0.1</f>
        <v>8.8E-009</v>
      </c>
      <c r="BS704" s="0" t="n">
        <f aca="false">((((BJ704/R704)^2)+((BM704/AD704)^2))^(1/2))*AK704</f>
        <v>0.0139463285830067</v>
      </c>
      <c r="BT704" s="0" t="n">
        <f aca="false">((((BJ704/R704)^2)+((BN704/AE704)^2))^(1/2))*AL704</f>
        <v>0.0753843628921393</v>
      </c>
      <c r="BU704" s="0" t="n">
        <f aca="false">((((BJ704/R704)^2)+((BO704/AF704)^2))^(1/2))*AM704</f>
        <v>7.39516862371685E-007</v>
      </c>
      <c r="BV704" s="0" t="n">
        <f aca="false">((((BJ704/R704)^2)+((BP704/AG704)^2))^(1/2))*AN704</f>
        <v>0.0195142792670964</v>
      </c>
      <c r="BW704" s="0" t="n">
        <f aca="false">((((BJ704/R704)^2)+((BQ704/AH704)^2))^(1/2))*AO704</f>
        <v>31.7493115155925</v>
      </c>
      <c r="BX704" s="46" t="n">
        <f aca="false">((((BL704/AI704)^2)+((BR704/AJ704)^2))^(1/2))*AP704</f>
        <v>0.000920334603205278</v>
      </c>
    </row>
    <row r="705" customFormat="false" ht="60" hidden="false" customHeight="true" outlineLevel="0" collapsed="false">
      <c r="A705" s="24" t="n">
        <v>4.63903771426376</v>
      </c>
      <c r="B705" s="24" t="n">
        <v>-74.1189443137867</v>
      </c>
      <c r="C705" s="47" t="n">
        <v>27</v>
      </c>
      <c r="D705" s="47" t="n">
        <v>28</v>
      </c>
      <c r="E705" s="47" t="n">
        <v>1862</v>
      </c>
      <c r="F705" s="27" t="s">
        <v>1820</v>
      </c>
      <c r="G705" s="28" t="s">
        <v>1821</v>
      </c>
      <c r="H705" s="27" t="s">
        <v>1822</v>
      </c>
      <c r="I705" s="28" t="s">
        <v>64</v>
      </c>
      <c r="J705" s="28" t="s">
        <v>76</v>
      </c>
      <c r="K705" s="55"/>
      <c r="L705" s="55"/>
      <c r="M705" s="28" t="n">
        <v>1978</v>
      </c>
      <c r="N705" s="29" t="s">
        <v>67</v>
      </c>
      <c r="O705" s="29" t="s">
        <v>415</v>
      </c>
      <c r="P705" s="50" t="n">
        <v>0.00842863539816588</v>
      </c>
      <c r="Q705" s="31" t="n">
        <v>71500</v>
      </c>
      <c r="R705" s="31" t="n">
        <v>73951.6862371685</v>
      </c>
      <c r="S705" s="29" t="s">
        <v>69</v>
      </c>
      <c r="T705" s="29"/>
      <c r="U705" s="29"/>
      <c r="V705" s="48" t="n">
        <f aca="false">IF(S705="m3_año",R705,IF(OR(O705="CG1",O705="CG3",O705="HG2"),T705,R705))</f>
        <v>73951.6862371685</v>
      </c>
      <c r="W705" s="28" t="n">
        <v>365</v>
      </c>
      <c r="X705" s="32"/>
      <c r="Y705" s="28"/>
      <c r="Z705" s="28" t="n">
        <v>8760</v>
      </c>
      <c r="AA705" s="32" t="s">
        <v>1824</v>
      </c>
      <c r="AB705" s="32" t="s">
        <v>1825</v>
      </c>
      <c r="AC705" s="33" t="s">
        <v>72</v>
      </c>
      <c r="AD705" s="33" t="n">
        <f aca="false">VLOOKUP($O705,Parámetros!$B$4:$H$25,3,0)</f>
        <v>196.356974196937</v>
      </c>
      <c r="AE705" s="33" t="n">
        <f aca="false">VLOOKUP($O705,Parámetros!$B$4:$H$25,4,0)</f>
        <v>1220.72799074218</v>
      </c>
      <c r="AF705" s="33" t="n">
        <f aca="false">VLOOKUP($O705,Parámetros!$B$4:$H$25,5,0)</f>
        <v>0.1</v>
      </c>
      <c r="AG705" s="33" t="n">
        <f aca="false">VLOOKUP($O705,Parámetros!$B$4:$H$25,6,0)</f>
        <v>640</v>
      </c>
      <c r="AH705" s="33" t="n">
        <f aca="false">VLOOKUP($O705,Parámetros!$B$4:$H$25,7,0)</f>
        <v>1920000</v>
      </c>
      <c r="AI705" s="51" t="n">
        <v>71500</v>
      </c>
      <c r="AJ705" s="52" t="n">
        <v>8.8E-008</v>
      </c>
      <c r="AK705" s="34" t="n">
        <f aca="false">AD705*V705/1000000000</f>
        <v>0.0145209293462917</v>
      </c>
      <c r="AL705" s="34" t="n">
        <f aca="false">AE705*V705/1000000000</f>
        <v>0.0902748933522948</v>
      </c>
      <c r="AM705" s="34" t="n">
        <f aca="false">AF705*V705/1000000000</f>
        <v>7.39516862371685E-006</v>
      </c>
      <c r="AN705" s="34" t="n">
        <f aca="false">AG705*V705/1000000000</f>
        <v>0.0473290791917878</v>
      </c>
      <c r="AO705" s="34" t="n">
        <f aca="false">AH705*V705/1000000000</f>
        <v>141.987237575364</v>
      </c>
      <c r="AP705" s="35" t="n">
        <f aca="false">AJ705*AI705*EXP(P705*4)</f>
        <v>0.00650774838887083</v>
      </c>
      <c r="AQ705" s="36" t="n">
        <f aca="false">AK705/W705</f>
        <v>3.9783368072032E-005</v>
      </c>
      <c r="AR705" s="37" t="n">
        <f aca="false">AL705/W705</f>
        <v>0.000247328474937794</v>
      </c>
      <c r="AS705" s="37" t="n">
        <f aca="false">AM705/W705</f>
        <v>2.02607359553886E-008</v>
      </c>
      <c r="AT705" s="37" t="n">
        <f aca="false">AN705/W705</f>
        <v>0.000129668710114487</v>
      </c>
      <c r="AU705" s="37" t="n">
        <f aca="false">AO705/W705</f>
        <v>0.389006130343462</v>
      </c>
      <c r="AV705" s="49" t="n">
        <f aca="false">AP705/W705</f>
        <v>1.7829447640742E-005</v>
      </c>
      <c r="AW705" s="39" t="n">
        <f aca="false">AK705*1000000</f>
        <v>14520.9293462917</v>
      </c>
      <c r="AX705" s="40" t="n">
        <f aca="false">AL705*1000000</f>
        <v>90274.8933522948</v>
      </c>
      <c r="AY705" s="40" t="n">
        <f aca="false">AM705*1000000</f>
        <v>7.39516862371685</v>
      </c>
      <c r="AZ705" s="40" t="n">
        <f aca="false">AN705*1000000</f>
        <v>47329.0791917878</v>
      </c>
      <c r="BA705" s="40" t="n">
        <f aca="false">AO705*1000000</f>
        <v>141987237.575364</v>
      </c>
      <c r="BB705" s="41" t="n">
        <f aca="false">AP705*1000000</f>
        <v>6507.74838887083</v>
      </c>
      <c r="BC705" s="39" t="n">
        <f aca="false">AQ705*1000000</f>
        <v>39.783368072032</v>
      </c>
      <c r="BD705" s="40" t="n">
        <f aca="false">AR705*1000000</f>
        <v>247.328474937794</v>
      </c>
      <c r="BE705" s="40" t="n">
        <f aca="false">AS705*1000000</f>
        <v>0.0202607359553886</v>
      </c>
      <c r="BF705" s="40" t="n">
        <f aca="false">AT705*1000000</f>
        <v>129.668710114487</v>
      </c>
      <c r="BG705" s="40" t="n">
        <f aca="false">AU705*1000000</f>
        <v>389006.130343462</v>
      </c>
      <c r="BH705" s="41" t="n">
        <f aca="false">AV705*1000000</f>
        <v>17.829447640742</v>
      </c>
      <c r="BI705" s="0" t="n">
        <v>0.1</v>
      </c>
      <c r="BJ705" s="0" t="n">
        <f aca="false">R705*BI705</f>
        <v>7395.16862371685</v>
      </c>
      <c r="BK705" s="0" t="n">
        <v>0.1</v>
      </c>
      <c r="BL705" s="0" t="n">
        <f aca="false">AI705*BK705</f>
        <v>7150</v>
      </c>
      <c r="BM705" s="45" t="n">
        <v>187.562005220738</v>
      </c>
      <c r="BN705" s="45" t="n">
        <v>1012.03746873145</v>
      </c>
      <c r="BO705" s="45" t="n">
        <v>0</v>
      </c>
      <c r="BP705" s="45" t="n">
        <v>256</v>
      </c>
      <c r="BQ705" s="45" t="n">
        <v>384000</v>
      </c>
      <c r="BR705" s="0" t="n">
        <f aca="false">AJ705*0.1</f>
        <v>8.8E-009</v>
      </c>
      <c r="BS705" s="0" t="n">
        <f aca="false">((((BJ705/R705)^2)+((BM705/AD705)^2))^(1/2))*AK705</f>
        <v>0.0139463285830067</v>
      </c>
      <c r="BT705" s="0" t="n">
        <f aca="false">((((BJ705/R705)^2)+((BN705/AE705)^2))^(1/2))*AL705</f>
        <v>0.0753843628921393</v>
      </c>
      <c r="BU705" s="0" t="n">
        <f aca="false">((((BJ705/R705)^2)+((BO705/AF705)^2))^(1/2))*AM705</f>
        <v>7.39516862371685E-007</v>
      </c>
      <c r="BV705" s="0" t="n">
        <f aca="false">((((BJ705/R705)^2)+((BP705/AG705)^2))^(1/2))*AN705</f>
        <v>0.0195142792670964</v>
      </c>
      <c r="BW705" s="0" t="n">
        <f aca="false">((((BJ705/R705)^2)+((BQ705/AH705)^2))^(1/2))*AO705</f>
        <v>31.7493115155925</v>
      </c>
      <c r="BX705" s="46" t="n">
        <f aca="false">((((BL705/AI705)^2)+((BR705/AJ705)^2))^(1/2))*AP705</f>
        <v>0.000920334603205278</v>
      </c>
    </row>
    <row r="706" customFormat="false" ht="60" hidden="false" customHeight="true" outlineLevel="0" collapsed="false">
      <c r="A706" s="24" t="n">
        <v>4.64135965476315</v>
      </c>
      <c r="B706" s="24" t="n">
        <v>-74.1235634039811</v>
      </c>
      <c r="C706" s="47" t="n">
        <v>26</v>
      </c>
      <c r="D706" s="47" t="n">
        <v>28</v>
      </c>
      <c r="E706" s="47" t="n">
        <v>1861</v>
      </c>
      <c r="F706" s="27" t="s">
        <v>1826</v>
      </c>
      <c r="G706" s="28" t="s">
        <v>1827</v>
      </c>
      <c r="H706" s="27" t="s">
        <v>1828</v>
      </c>
      <c r="I706" s="28" t="s">
        <v>64</v>
      </c>
      <c r="J706" s="28" t="s">
        <v>65</v>
      </c>
      <c r="K706" s="28" t="n">
        <v>250</v>
      </c>
      <c r="L706" s="28"/>
      <c r="M706" s="28" t="n">
        <v>1959</v>
      </c>
      <c r="N706" s="29" t="s">
        <v>172</v>
      </c>
      <c r="O706" s="29" t="s">
        <v>244</v>
      </c>
      <c r="P706" s="56" t="n">
        <v>0.00426891489573758</v>
      </c>
      <c r="Q706" s="31" t="n">
        <v>255000</v>
      </c>
      <c r="R706" s="31" t="n">
        <v>259391.681917002</v>
      </c>
      <c r="S706" s="29" t="s">
        <v>86</v>
      </c>
      <c r="T706" s="29" t="n">
        <f aca="false">((R706*Parámetros!$D$30)/1000)/Parámetros!$D$29</f>
        <v>212572.403159642</v>
      </c>
      <c r="U706" s="29" t="s">
        <v>69</v>
      </c>
      <c r="V706" s="48" t="n">
        <f aca="false">IF(S706="m3_año",R706,IF(OR(O706="CG1",O706="CG3",O706="HG2"),T706,R706))</f>
        <v>259391.681917002</v>
      </c>
      <c r="W706" s="28" t="n">
        <v>365</v>
      </c>
      <c r="X706" s="32" t="s">
        <v>98</v>
      </c>
      <c r="Y706" s="28"/>
      <c r="Z706" s="28" t="n">
        <v>2920</v>
      </c>
      <c r="AA706" s="32" t="s">
        <v>1829</v>
      </c>
      <c r="AB706" s="32" t="s">
        <v>447</v>
      </c>
      <c r="AC706" s="33" t="s">
        <v>246</v>
      </c>
      <c r="AD706" s="33" t="n">
        <f aca="false">VLOOKUP($O706,Parámetros!$B$4:$H$25,3,0)</f>
        <v>5.87787643204989</v>
      </c>
      <c r="AE706" s="33" t="n">
        <f aca="false">VLOOKUP($O706,Parámetros!$B$4:$H$25,4,0)</f>
        <v>7.61681695814629</v>
      </c>
      <c r="AF706" s="33" t="n">
        <f aca="false">VLOOKUP($O706,Parámetros!$B$4:$H$25,5,0)</f>
        <v>22.1296397414769</v>
      </c>
      <c r="AG706" s="33" t="n">
        <f aca="false">VLOOKUP($O706,Parámetros!$B$4:$H$25,6,0)</f>
        <v>0.3</v>
      </c>
      <c r="AH706" s="33" t="n">
        <f aca="false">VLOOKUP($O706,Parámetros!$B$4:$H$25,7,0)</f>
        <v>2840</v>
      </c>
      <c r="AI706" s="2" t="n">
        <v>22291.8</v>
      </c>
      <c r="AJ706" s="2" t="n">
        <v>9E-008</v>
      </c>
      <c r="AK706" s="34" t="n">
        <f aca="false">AD706*V706/1000000000</f>
        <v>0.00152467225380973</v>
      </c>
      <c r="AL706" s="34" t="n">
        <f aca="false">AE706*V706/1000000000</f>
        <v>0.00197573896162751</v>
      </c>
      <c r="AM706" s="34" t="n">
        <f aca="false">AF706*V706/1000000000</f>
        <v>0.00574024447275902</v>
      </c>
      <c r="AN706" s="34" t="n">
        <f aca="false">AG706*V706/1000000000</f>
        <v>7.78175045751006E-005</v>
      </c>
      <c r="AO706" s="34" t="n">
        <f aca="false">AH706*V706/1000000000</f>
        <v>0.736672376644286</v>
      </c>
      <c r="AP706" s="35" t="n">
        <f aca="false">AJ706*AI706*EXP(P706*4)</f>
        <v>0.00204081440998498</v>
      </c>
      <c r="AQ706" s="36" t="n">
        <f aca="false">AK706/W706</f>
        <v>4.17718425701295E-006</v>
      </c>
      <c r="AR706" s="37" t="n">
        <f aca="false">AL706/W706</f>
        <v>5.41298345651372E-006</v>
      </c>
      <c r="AS706" s="37" t="n">
        <f aca="false">AM706/W706</f>
        <v>1.57266971856412E-005</v>
      </c>
      <c r="AT706" s="37" t="n">
        <f aca="false">AN706/W706</f>
        <v>2.13198642671508E-007</v>
      </c>
      <c r="AU706" s="37" t="n">
        <f aca="false">AO706/W706</f>
        <v>0.00201828048395695</v>
      </c>
      <c r="AV706" s="49" t="n">
        <f aca="false">AP706/W706</f>
        <v>5.59127235612323E-006</v>
      </c>
      <c r="AW706" s="39" t="n">
        <f aca="false">AK706*1000000</f>
        <v>1524.67225380973</v>
      </c>
      <c r="AX706" s="40" t="n">
        <f aca="false">AL706*1000000</f>
        <v>1975.73896162751</v>
      </c>
      <c r="AY706" s="40" t="n">
        <f aca="false">AM706*1000000</f>
        <v>5740.24447275902</v>
      </c>
      <c r="AZ706" s="40" t="n">
        <f aca="false">AN706*1000000</f>
        <v>77.8175045751006</v>
      </c>
      <c r="BA706" s="40" t="n">
        <f aca="false">AO706*1000000</f>
        <v>736672.376644286</v>
      </c>
      <c r="BB706" s="41" t="n">
        <f aca="false">AP706*1000000</f>
        <v>2040.81440998498</v>
      </c>
      <c r="BC706" s="39" t="n">
        <f aca="false">AQ706*1000000</f>
        <v>4.17718425701295</v>
      </c>
      <c r="BD706" s="40" t="n">
        <f aca="false">AR706*1000000</f>
        <v>5.41298345651372</v>
      </c>
      <c r="BE706" s="40" t="n">
        <f aca="false">AS706*1000000</f>
        <v>15.7266971856412</v>
      </c>
      <c r="BF706" s="40" t="n">
        <f aca="false">AT706*1000000</f>
        <v>0.213198642671508</v>
      </c>
      <c r="BG706" s="40" t="n">
        <f aca="false">AU706*1000000</f>
        <v>2018.28048395695</v>
      </c>
      <c r="BH706" s="41" t="n">
        <f aca="false">AV706*1000000</f>
        <v>5.59127235612323</v>
      </c>
      <c r="BI706" s="0" t="n">
        <v>0.1</v>
      </c>
      <c r="BJ706" s="0" t="n">
        <f aca="false">R706*BI706</f>
        <v>25939.1681917002</v>
      </c>
      <c r="BK706" s="0" t="n">
        <v>0.1</v>
      </c>
      <c r="BL706" s="0" t="n">
        <f aca="false">AI706*BK706</f>
        <v>2229.18</v>
      </c>
      <c r="BM706" s="45" t="n">
        <v>4.12476460504249</v>
      </c>
      <c r="BN706" s="45" t="n">
        <v>5.03041792329344</v>
      </c>
      <c r="BO706" s="45" t="n">
        <v>17.5971907346429</v>
      </c>
      <c r="BP706" s="45" t="n">
        <v>0.12</v>
      </c>
      <c r="BQ706" s="45" t="n">
        <v>2840</v>
      </c>
      <c r="BR706" s="0" t="n">
        <f aca="false">AJ706*0.1</f>
        <v>9E-009</v>
      </c>
      <c r="BS706" s="0" t="n">
        <f aca="false">((((BJ706/R706)^2)+((BM706/AD706)^2))^(1/2))*AK706</f>
        <v>0.00108073848111966</v>
      </c>
      <c r="BT706" s="0" t="n">
        <f aca="false">((((BJ706/R706)^2)+((BN706/AE706)^2))^(1/2))*AL706</f>
        <v>0.00131972164652023</v>
      </c>
      <c r="BU706" s="0" t="n">
        <f aca="false">((((BJ706/R706)^2)+((BO706/AF706)^2))^(1/2))*AM706</f>
        <v>0.00460051701525581</v>
      </c>
      <c r="BV706" s="0" t="n">
        <f aca="false">((((BJ706/R706)^2)+((BP706/AG706)^2))^(1/2))*AN706</f>
        <v>3.20849790885125E-005</v>
      </c>
      <c r="BW706" s="0" t="n">
        <f aca="false">((((BJ706/R706)^2)+((BQ706/AH706)^2))^(1/2))*AO706</f>
        <v>0.740346575879059</v>
      </c>
      <c r="BX706" s="46" t="n">
        <f aca="false">((((BL706/AI706)^2)+((BR706/AJ706)^2))^(1/2))*AP706</f>
        <v>0.00028861474168872</v>
      </c>
    </row>
    <row r="707" customFormat="false" ht="60" hidden="false" customHeight="true" outlineLevel="0" collapsed="false">
      <c r="A707" s="24" t="n">
        <v>4.64705873416797</v>
      </c>
      <c r="B707" s="24" t="n">
        <v>-74.1225553728163</v>
      </c>
      <c r="C707" s="47" t="n">
        <v>27</v>
      </c>
      <c r="D707" s="47" t="n">
        <v>29</v>
      </c>
      <c r="E707" s="47" t="n">
        <v>1875</v>
      </c>
      <c r="F707" s="27" t="s">
        <v>1830</v>
      </c>
      <c r="G707" s="28" t="s">
        <v>1831</v>
      </c>
      <c r="H707" s="27" t="s">
        <v>1832</v>
      </c>
      <c r="I707" s="28" t="s">
        <v>64</v>
      </c>
      <c r="J707" s="28" t="s">
        <v>65</v>
      </c>
      <c r="K707" s="28" t="n">
        <v>200</v>
      </c>
      <c r="L707" s="28"/>
      <c r="M707" s="28" t="n">
        <v>2003</v>
      </c>
      <c r="N707" s="29" t="s">
        <v>172</v>
      </c>
      <c r="O707" s="29" t="s">
        <v>244</v>
      </c>
      <c r="P707" s="56" t="n">
        <v>0.00426891489573758</v>
      </c>
      <c r="Q707" s="31" t="n">
        <v>91728</v>
      </c>
      <c r="R707" s="31" t="n">
        <v>93307.7654858149</v>
      </c>
      <c r="S707" s="29" t="s">
        <v>86</v>
      </c>
      <c r="T707" s="29" t="n">
        <f aca="false">((R707*Parámetros!$D$30)/1000)/Parámetros!$D$29</f>
        <v>76466.0446942263</v>
      </c>
      <c r="U707" s="29" t="s">
        <v>69</v>
      </c>
      <c r="V707" s="48" t="n">
        <f aca="false">IF(S707="m3_año",R707,IF(OR(O707="CG1",O707="CG3",O707="HG2"),T707,R707))</f>
        <v>93307.7654858149</v>
      </c>
      <c r="W707" s="28" t="n">
        <v>365</v>
      </c>
      <c r="X707" s="32"/>
      <c r="Y707" s="28"/>
      <c r="Z707" s="28" t="n">
        <v>8760</v>
      </c>
      <c r="AA707" s="32" t="s">
        <v>1833</v>
      </c>
      <c r="AB707" s="32" t="s">
        <v>447</v>
      </c>
      <c r="AC707" s="33" t="s">
        <v>246</v>
      </c>
      <c r="AD707" s="33" t="n">
        <f aca="false">VLOOKUP($O707,Parámetros!$B$4:$H$25,3,0)</f>
        <v>5.87787643204989</v>
      </c>
      <c r="AE707" s="33" t="n">
        <f aca="false">VLOOKUP($O707,Parámetros!$B$4:$H$25,4,0)</f>
        <v>7.61681695814629</v>
      </c>
      <c r="AF707" s="33" t="n">
        <f aca="false">VLOOKUP($O707,Parámetros!$B$4:$H$25,5,0)</f>
        <v>22.1296397414769</v>
      </c>
      <c r="AG707" s="33" t="n">
        <f aca="false">VLOOKUP($O707,Parámetros!$B$4:$H$25,6,0)</f>
        <v>0.3</v>
      </c>
      <c r="AH707" s="33" t="n">
        <f aca="false">VLOOKUP($O707,Parámetros!$B$4:$H$25,7,0)</f>
        <v>2840</v>
      </c>
      <c r="AI707" s="51" t="n">
        <v>91728</v>
      </c>
      <c r="AJ707" s="2" t="n">
        <v>2E-005</v>
      </c>
      <c r="AK707" s="34" t="n">
        <f aca="false">AD707*V707/1000000000</f>
        <v>0.00054845151567631</v>
      </c>
      <c r="AL707" s="34" t="n">
        <f aca="false">AE707*V707/1000000000</f>
        <v>0.000710708170479092</v>
      </c>
      <c r="AM707" s="34" t="n">
        <f aca="false">AF707*V707/1000000000</f>
        <v>0.0020648672352833</v>
      </c>
      <c r="AN707" s="34" t="n">
        <f aca="false">AG707*V707/1000000000</f>
        <v>2.79923296457445E-005</v>
      </c>
      <c r="AO707" s="34" t="n">
        <f aca="false">AH707*V707/1000000000</f>
        <v>0.264994053979714</v>
      </c>
      <c r="AP707" s="35" t="n">
        <f aca="false">AJ707*AI707*EXP(P707*4)</f>
        <v>1.8661553097163</v>
      </c>
      <c r="AQ707" s="36" t="n">
        <f aca="false">AK707/W707</f>
        <v>1.50260689226386E-006</v>
      </c>
      <c r="AR707" s="37" t="n">
        <f aca="false">AL707/W707</f>
        <v>1.94714567254546E-006</v>
      </c>
      <c r="AS707" s="37" t="n">
        <f aca="false">AM707/W707</f>
        <v>5.65717050762547E-006</v>
      </c>
      <c r="AT707" s="37" t="n">
        <f aca="false">AN707/W707</f>
        <v>7.66913140979301E-008</v>
      </c>
      <c r="AU707" s="37" t="n">
        <f aca="false">AO707/W707</f>
        <v>0.000726011106793738</v>
      </c>
      <c r="AV707" s="49" t="n">
        <f aca="false">AP707/W707</f>
        <v>0.00511275427319534</v>
      </c>
      <c r="AW707" s="39" t="n">
        <f aca="false">AK707*1000000</f>
        <v>548.45151567631</v>
      </c>
      <c r="AX707" s="40" t="n">
        <f aca="false">AL707*1000000</f>
        <v>710.708170479092</v>
      </c>
      <c r="AY707" s="40" t="n">
        <f aca="false">AM707*1000000</f>
        <v>2064.8672352833</v>
      </c>
      <c r="AZ707" s="40" t="n">
        <f aca="false">AN707*1000000</f>
        <v>27.9923296457445</v>
      </c>
      <c r="BA707" s="40" t="n">
        <f aca="false">AO707*1000000</f>
        <v>264994.053979714</v>
      </c>
      <c r="BB707" s="41" t="n">
        <f aca="false">AP707*1000000</f>
        <v>1866155.3097163</v>
      </c>
      <c r="BC707" s="39" t="n">
        <f aca="false">AQ707*1000000</f>
        <v>1.50260689226386</v>
      </c>
      <c r="BD707" s="40" t="n">
        <f aca="false">AR707*1000000</f>
        <v>1.94714567254546</v>
      </c>
      <c r="BE707" s="40" t="n">
        <f aca="false">AS707*1000000</f>
        <v>5.65717050762547</v>
      </c>
      <c r="BF707" s="40" t="n">
        <f aca="false">AT707*1000000</f>
        <v>0.0766913140979301</v>
      </c>
      <c r="BG707" s="40" t="n">
        <f aca="false">AU707*1000000</f>
        <v>726.011106793738</v>
      </c>
      <c r="BH707" s="41" t="n">
        <f aca="false">AV707*1000000</f>
        <v>5112.75427319534</v>
      </c>
      <c r="BI707" s="0" t="n">
        <v>0.1</v>
      </c>
      <c r="BJ707" s="0" t="n">
        <f aca="false">R707*BI707</f>
        <v>9330.77654858149</v>
      </c>
      <c r="BK707" s="0" t="n">
        <v>0.1</v>
      </c>
      <c r="BL707" s="0" t="n">
        <f aca="false">AI707*BK707</f>
        <v>9172.8</v>
      </c>
      <c r="BM707" s="45" t="n">
        <v>4.12476460504249</v>
      </c>
      <c r="BN707" s="45" t="n">
        <v>5.03041792329344</v>
      </c>
      <c r="BO707" s="45" t="n">
        <v>17.5971907346429</v>
      </c>
      <c r="BP707" s="45" t="n">
        <v>0.12</v>
      </c>
      <c r="BQ707" s="45" t="n">
        <v>2840</v>
      </c>
      <c r="BR707" s="0" t="n">
        <f aca="false">AJ707*0.1</f>
        <v>2E-006</v>
      </c>
      <c r="BS707" s="0" t="n">
        <f aca="false">((((BJ707/R707)^2)+((BM707/AD707)^2))^(1/2))*AK707</f>
        <v>0.000388760703514291</v>
      </c>
      <c r="BT707" s="0" t="n">
        <f aca="false">((((BJ707/R707)^2)+((BN707/AE707)^2))^(1/2))*AL707</f>
        <v>0.000474727165458853</v>
      </c>
      <c r="BU707" s="0" t="n">
        <f aca="false">((((BJ707/R707)^2)+((BO707/AF707)^2))^(1/2))*AM707</f>
        <v>0.00165488715598191</v>
      </c>
      <c r="BV707" s="0" t="n">
        <f aca="false">((((BJ707/R707)^2)+((BP707/AG707)^2))^(1/2))*AN707</f>
        <v>1.15415331836513E-005</v>
      </c>
      <c r="BW707" s="0" t="n">
        <f aca="false">((((BJ707/R707)^2)+((BQ707/AH707)^2))^(1/2))*AO707</f>
        <v>0.266315728283272</v>
      </c>
      <c r="BX707" s="46" t="n">
        <f aca="false">((((BL707/AI707)^2)+((BR707/AJ707)^2))^(1/2))*AP707</f>
        <v>0.263914214849535</v>
      </c>
    </row>
    <row r="708" customFormat="false" ht="60" hidden="false" customHeight="true" outlineLevel="0" collapsed="false">
      <c r="A708" s="24" t="n">
        <v>4.64705873416797</v>
      </c>
      <c r="B708" s="24" t="n">
        <v>-74.1225553728163</v>
      </c>
      <c r="C708" s="47" t="n">
        <v>27</v>
      </c>
      <c r="D708" s="47" t="n">
        <v>29</v>
      </c>
      <c r="E708" s="47" t="n">
        <v>1875</v>
      </c>
      <c r="F708" s="27" t="s">
        <v>1830</v>
      </c>
      <c r="G708" s="28" t="s">
        <v>1831</v>
      </c>
      <c r="H708" s="27" t="s">
        <v>1832</v>
      </c>
      <c r="I708" s="28" t="s">
        <v>64</v>
      </c>
      <c r="J708" s="28" t="s">
        <v>65</v>
      </c>
      <c r="K708" s="28" t="n">
        <v>237.14</v>
      </c>
      <c r="L708" s="28"/>
      <c r="M708" s="28" t="n">
        <v>2004</v>
      </c>
      <c r="N708" s="29" t="s">
        <v>172</v>
      </c>
      <c r="O708" s="29" t="s">
        <v>244</v>
      </c>
      <c r="P708" s="56" t="n">
        <v>0.00426891489573758</v>
      </c>
      <c r="Q708" s="31" t="n">
        <v>68796</v>
      </c>
      <c r="R708" s="31" t="n">
        <v>69980.8241143612</v>
      </c>
      <c r="S708" s="29" t="s">
        <v>86</v>
      </c>
      <c r="T708" s="29" t="n">
        <f aca="false">((R708*Parámetros!$D$30)/1000)/Parámetros!$D$29</f>
        <v>57349.5335206698</v>
      </c>
      <c r="U708" s="29" t="s">
        <v>69</v>
      </c>
      <c r="V708" s="48" t="n">
        <f aca="false">IF(S708="m3_año",R708,IF(OR(O708="CG1",O708="CG3",O708="HG2"),T708,R708))</f>
        <v>69980.8241143612</v>
      </c>
      <c r="W708" s="28" t="n">
        <v>365</v>
      </c>
      <c r="X708" s="32"/>
      <c r="Y708" s="28"/>
      <c r="Z708" s="28" t="n">
        <v>8760</v>
      </c>
      <c r="AA708" s="32" t="s">
        <v>1833</v>
      </c>
      <c r="AB708" s="32" t="s">
        <v>447</v>
      </c>
      <c r="AC708" s="33" t="s">
        <v>246</v>
      </c>
      <c r="AD708" s="33" t="n">
        <f aca="false">VLOOKUP($O708,Parámetros!$B$4:$H$25,3,0)</f>
        <v>5.87787643204989</v>
      </c>
      <c r="AE708" s="33" t="n">
        <f aca="false">VLOOKUP($O708,Parámetros!$B$4:$H$25,4,0)</f>
        <v>7.61681695814629</v>
      </c>
      <c r="AF708" s="33" t="n">
        <f aca="false">VLOOKUP($O708,Parámetros!$B$4:$H$25,5,0)</f>
        <v>22.1296397414769</v>
      </c>
      <c r="AG708" s="33" t="n">
        <f aca="false">VLOOKUP($O708,Parámetros!$B$4:$H$25,6,0)</f>
        <v>0.3</v>
      </c>
      <c r="AH708" s="33" t="n">
        <f aca="false">VLOOKUP($O708,Parámetros!$B$4:$H$25,7,0)</f>
        <v>2840</v>
      </c>
      <c r="AI708" s="51" t="n">
        <v>68796</v>
      </c>
      <c r="AJ708" s="2" t="n">
        <v>2E-005</v>
      </c>
      <c r="AK708" s="34" t="n">
        <f aca="false">AD708*V708/1000000000</f>
        <v>0.000411338636757232</v>
      </c>
      <c r="AL708" s="34" t="n">
        <f aca="false">AE708*V708/1000000000</f>
        <v>0.000533031127859319</v>
      </c>
      <c r="AM708" s="34" t="n">
        <f aca="false">AF708*V708/1000000000</f>
        <v>0.00154865042646247</v>
      </c>
      <c r="AN708" s="34" t="n">
        <f aca="false">AG708*V708/1000000000</f>
        <v>2.09942472343084E-005</v>
      </c>
      <c r="AO708" s="34" t="n">
        <f aca="false">AH708*V708/1000000000</f>
        <v>0.198745540484786</v>
      </c>
      <c r="AP708" s="35" t="n">
        <f aca="false">AJ708*AI708*EXP(P708*4)</f>
        <v>1.39961648228722</v>
      </c>
      <c r="AQ708" s="36" t="n">
        <f aca="false">AK708/W708</f>
        <v>1.1269551691979E-006</v>
      </c>
      <c r="AR708" s="37" t="n">
        <f aca="false">AL708/W708</f>
        <v>1.46035925440909E-006</v>
      </c>
      <c r="AS708" s="37" t="n">
        <f aca="false">AM708/W708</f>
        <v>4.2428778807191E-006</v>
      </c>
      <c r="AT708" s="37" t="n">
        <f aca="false">AN708/W708</f>
        <v>5.75184855734476E-008</v>
      </c>
      <c r="AU708" s="37" t="n">
        <f aca="false">AO708/W708</f>
        <v>0.000544508330095303</v>
      </c>
      <c r="AV708" s="49" t="n">
        <f aca="false">AP708/W708</f>
        <v>0.0038345657048965</v>
      </c>
      <c r="AW708" s="39" t="n">
        <f aca="false">AK708*1000000</f>
        <v>411.338636757232</v>
      </c>
      <c r="AX708" s="40" t="n">
        <f aca="false">AL708*1000000</f>
        <v>533.031127859319</v>
      </c>
      <c r="AY708" s="40" t="n">
        <f aca="false">AM708*1000000</f>
        <v>1548.65042646247</v>
      </c>
      <c r="AZ708" s="40" t="n">
        <f aca="false">AN708*1000000</f>
        <v>20.9942472343084</v>
      </c>
      <c r="BA708" s="40" t="n">
        <f aca="false">AO708*1000000</f>
        <v>198745.540484786</v>
      </c>
      <c r="BB708" s="41" t="n">
        <f aca="false">AP708*1000000</f>
        <v>1399616.48228722</v>
      </c>
      <c r="BC708" s="39" t="n">
        <f aca="false">AQ708*1000000</f>
        <v>1.1269551691979</v>
      </c>
      <c r="BD708" s="40" t="n">
        <f aca="false">AR708*1000000</f>
        <v>1.46035925440909</v>
      </c>
      <c r="BE708" s="40" t="n">
        <f aca="false">AS708*1000000</f>
        <v>4.2428778807191</v>
      </c>
      <c r="BF708" s="40" t="n">
        <f aca="false">AT708*1000000</f>
        <v>0.0575184855734476</v>
      </c>
      <c r="BG708" s="40" t="n">
        <f aca="false">AU708*1000000</f>
        <v>544.508330095303</v>
      </c>
      <c r="BH708" s="41" t="n">
        <f aca="false">AV708*1000000</f>
        <v>3834.5657048965</v>
      </c>
      <c r="BI708" s="0" t="n">
        <v>0.1</v>
      </c>
      <c r="BJ708" s="0" t="n">
        <f aca="false">R708*BI708</f>
        <v>6998.08241143612</v>
      </c>
      <c r="BK708" s="0" t="n">
        <v>0.1</v>
      </c>
      <c r="BL708" s="0" t="n">
        <f aca="false">AI708*BK708</f>
        <v>6879.6</v>
      </c>
      <c r="BM708" s="45" t="n">
        <v>4.12476460504249</v>
      </c>
      <c r="BN708" s="45" t="n">
        <v>5.03041792329344</v>
      </c>
      <c r="BO708" s="45" t="n">
        <v>17.5971907346429</v>
      </c>
      <c r="BP708" s="45" t="n">
        <v>0.12</v>
      </c>
      <c r="BQ708" s="45" t="n">
        <v>2840</v>
      </c>
      <c r="BR708" s="0" t="n">
        <f aca="false">AJ708*0.1</f>
        <v>2E-006</v>
      </c>
      <c r="BS708" s="0" t="n">
        <f aca="false">((((BJ708/R708)^2)+((BM708/AD708)^2))^(1/2))*AK708</f>
        <v>0.000291570527635719</v>
      </c>
      <c r="BT708" s="0" t="n">
        <f aca="false">((((BJ708/R708)^2)+((BN708/AE708)^2))^(1/2))*AL708</f>
        <v>0.00035604537409414</v>
      </c>
      <c r="BU708" s="0" t="n">
        <f aca="false">((((BJ708/R708)^2)+((BO708/AF708)^2))^(1/2))*AM708</f>
        <v>0.00124116536698643</v>
      </c>
      <c r="BV708" s="0" t="n">
        <f aca="false">((((BJ708/R708)^2)+((BP708/AG708)^2))^(1/2))*AN708</f>
        <v>8.65614988773848E-006</v>
      </c>
      <c r="BW708" s="0" t="n">
        <f aca="false">((((BJ708/R708)^2)+((BQ708/AH708)^2))^(1/2))*AO708</f>
        <v>0.199736796212454</v>
      </c>
      <c r="BX708" s="46" t="n">
        <f aca="false">((((BL708/AI708)^2)+((BR708/AJ708)^2))^(1/2))*AP708</f>
        <v>0.197935661137151</v>
      </c>
    </row>
    <row r="709" customFormat="false" ht="60" hidden="false" customHeight="true" outlineLevel="0" collapsed="false">
      <c r="A709" s="24" t="n">
        <v>4.64705873416797</v>
      </c>
      <c r="B709" s="24" t="n">
        <v>-74.1225553728163</v>
      </c>
      <c r="C709" s="47" t="n">
        <v>27</v>
      </c>
      <c r="D709" s="47" t="n">
        <v>29</v>
      </c>
      <c r="E709" s="47" t="n">
        <v>1875</v>
      </c>
      <c r="F709" s="27" t="s">
        <v>1830</v>
      </c>
      <c r="G709" s="28" t="s">
        <v>1831</v>
      </c>
      <c r="H709" s="27" t="s">
        <v>1832</v>
      </c>
      <c r="I709" s="28" t="s">
        <v>64</v>
      </c>
      <c r="J709" s="28" t="s">
        <v>65</v>
      </c>
      <c r="K709" s="28" t="n">
        <v>142.22</v>
      </c>
      <c r="L709" s="28"/>
      <c r="M709" s="28" t="n">
        <v>1992</v>
      </c>
      <c r="N709" s="29" t="s">
        <v>67</v>
      </c>
      <c r="O709" s="29" t="s">
        <v>108</v>
      </c>
      <c r="P709" s="56" t="n">
        <v>0.00426891489573758</v>
      </c>
      <c r="Q709" s="31" t="n">
        <v>25000</v>
      </c>
      <c r="R709" s="31" t="n">
        <v>25430.5570506865</v>
      </c>
      <c r="S709" s="29" t="s">
        <v>69</v>
      </c>
      <c r="T709" s="29"/>
      <c r="U709" s="29"/>
      <c r="V709" s="48" t="n">
        <f aca="false">IF(S709="m3_año",R709,IF(OR(O709="CG1",O709="CG3",O709="HG2"),T709,R709))</f>
        <v>25430.5570506865</v>
      </c>
      <c r="W709" s="28" t="n">
        <v>365</v>
      </c>
      <c r="X709" s="32"/>
      <c r="Y709" s="28"/>
      <c r="Z709" s="28" t="n">
        <v>8760</v>
      </c>
      <c r="AA709" s="32" t="s">
        <v>1834</v>
      </c>
      <c r="AB709" s="32" t="s">
        <v>447</v>
      </c>
      <c r="AC709" s="33" t="s">
        <v>72</v>
      </c>
      <c r="AD709" s="33" t="n">
        <f aca="false">VLOOKUP($O709,Parámetros!$B$4:$H$25,3,0)</f>
        <v>589.42211574465</v>
      </c>
      <c r="AE709" s="33" t="n">
        <f aca="false">VLOOKUP($O709,Parámetros!$B$4:$H$25,4,0)</f>
        <v>6395.37711993333</v>
      </c>
      <c r="AF709" s="33" t="n">
        <f aca="false">VLOOKUP($O709,Parámetros!$B$4:$H$25,5,0)</f>
        <v>22.4256162208741</v>
      </c>
      <c r="AG709" s="33" t="n">
        <f aca="false">VLOOKUP($O709,Parámetros!$B$4:$H$25,6,0)</f>
        <v>1344</v>
      </c>
      <c r="AH709" s="33" t="n">
        <f aca="false">VLOOKUP($O709,Parámetros!$B$4:$H$25,7,0)</f>
        <v>1920000</v>
      </c>
      <c r="AI709" s="51" t="n">
        <v>25000</v>
      </c>
      <c r="AJ709" s="52" t="n">
        <v>8.8E-008</v>
      </c>
      <c r="AK709" s="34" t="n">
        <f aca="false">AD709*V709/1000000000</f>
        <v>0.0149893327413807</v>
      </c>
      <c r="AL709" s="34" t="n">
        <f aca="false">AE709*V709/1000000000</f>
        <v>0.16263800270912</v>
      </c>
      <c r="AM709" s="34" t="n">
        <f aca="false">AF709*V709/1000000000</f>
        <v>0.000570295912701739</v>
      </c>
      <c r="AN709" s="34" t="n">
        <f aca="false">AG709*V709/1000000000</f>
        <v>0.0341786686761227</v>
      </c>
      <c r="AO709" s="34" t="n">
        <f aca="false">AH709*V709/1000000000</f>
        <v>48.8266695373181</v>
      </c>
      <c r="AP709" s="35" t="n">
        <f aca="false">AJ709*AI709*EXP(P709*4)</f>
        <v>0.00223788902046041</v>
      </c>
      <c r="AQ709" s="36" t="n">
        <f aca="false">AK709/W709</f>
        <v>4.10666650448785E-005</v>
      </c>
      <c r="AR709" s="37" t="n">
        <f aca="false">AL709/W709</f>
        <v>0.000445583569066081</v>
      </c>
      <c r="AS709" s="37" t="n">
        <f aca="false">AM709/W709</f>
        <v>1.56245455534723E-006</v>
      </c>
      <c r="AT709" s="37" t="n">
        <f aca="false">AN709/W709</f>
        <v>9.36401881537607E-005</v>
      </c>
      <c r="AU709" s="37" t="n">
        <f aca="false">AO709/W709</f>
        <v>0.133771697362515</v>
      </c>
      <c r="AV709" s="49" t="n">
        <f aca="false">AP709/W709</f>
        <v>6.13120279578196E-006</v>
      </c>
      <c r="AW709" s="39" t="n">
        <f aca="false">AK709*1000000</f>
        <v>14989.3327413807</v>
      </c>
      <c r="AX709" s="40" t="n">
        <f aca="false">AL709*1000000</f>
        <v>162638.00270912</v>
      </c>
      <c r="AY709" s="40" t="n">
        <f aca="false">AM709*1000000</f>
        <v>570.29591270174</v>
      </c>
      <c r="AZ709" s="40" t="n">
        <f aca="false">AN709*1000000</f>
        <v>34178.6686761227</v>
      </c>
      <c r="BA709" s="40" t="n">
        <f aca="false">AO709*1000000</f>
        <v>48826669.5373181</v>
      </c>
      <c r="BB709" s="41" t="n">
        <f aca="false">AP709*1000000</f>
        <v>2237.88902046041</v>
      </c>
      <c r="BC709" s="39" t="n">
        <f aca="false">AQ709*1000000</f>
        <v>41.0666650448785</v>
      </c>
      <c r="BD709" s="40" t="n">
        <f aca="false">AR709*1000000</f>
        <v>445.583569066081</v>
      </c>
      <c r="BE709" s="40" t="n">
        <f aca="false">AS709*1000000</f>
        <v>1.56245455534723</v>
      </c>
      <c r="BF709" s="40" t="n">
        <f aca="false">AT709*1000000</f>
        <v>93.6401881537607</v>
      </c>
      <c r="BG709" s="40" t="n">
        <f aca="false">AU709*1000000</f>
        <v>133771.697362515</v>
      </c>
      <c r="BH709" s="41" t="n">
        <f aca="false">AV709*1000000</f>
        <v>6.13120279578196</v>
      </c>
      <c r="BI709" s="0" t="n">
        <v>0.1</v>
      </c>
      <c r="BJ709" s="0" t="n">
        <f aca="false">R709*BI709</f>
        <v>2543.05570506865</v>
      </c>
      <c r="BK709" s="0" t="n">
        <v>0.1</v>
      </c>
      <c r="BL709" s="0" t="n">
        <f aca="false">AI709*BK709</f>
        <v>2500</v>
      </c>
      <c r="BM709" s="45" t="n">
        <v>491.492522079561</v>
      </c>
      <c r="BN709" s="45" t="n">
        <v>4911.75996922289</v>
      </c>
      <c r="BO709" s="45" t="n">
        <v>16.2785205146239</v>
      </c>
      <c r="BP709" s="45" t="n">
        <v>537.6</v>
      </c>
      <c r="BQ709" s="45" t="n">
        <v>384000</v>
      </c>
      <c r="BR709" s="0" t="n">
        <f aca="false">AJ709*0.1</f>
        <v>8.8E-009</v>
      </c>
      <c r="BS709" s="0" t="n">
        <f aca="false">((((BJ709/R709)^2)+((BM709/AD709)^2))^(1/2))*AK709</f>
        <v>0.0125884875055115</v>
      </c>
      <c r="BT709" s="0" t="n">
        <f aca="false">((((BJ709/R709)^2)+((BN709/AE709)^2))^(1/2))*AL709</f>
        <v>0.125963159484352</v>
      </c>
      <c r="BU709" s="0" t="n">
        <f aca="false">((((BJ709/R709)^2)+((BO709/AF709)^2))^(1/2))*AM709</f>
        <v>0.000417881636880157</v>
      </c>
      <c r="BV709" s="0" t="n">
        <f aca="false">((((BJ709/R709)^2)+((BP709/AG709)^2))^(1/2))*AN709</f>
        <v>0.0140922261094643</v>
      </c>
      <c r="BW709" s="0" t="n">
        <f aca="false">((((BJ709/R709)^2)+((BQ709/AH709)^2))^(1/2))*AO709</f>
        <v>10.9179752200361</v>
      </c>
      <c r="BX709" s="46" t="n">
        <f aca="false">((((BL709/AI709)^2)+((BR709/AJ709)^2))^(1/2))*AP709</f>
        <v>0.000316485300382096</v>
      </c>
    </row>
    <row r="710" customFormat="false" ht="60" hidden="false" customHeight="true" outlineLevel="0" collapsed="false">
      <c r="A710" s="24" t="n">
        <v>4.64705873416797</v>
      </c>
      <c r="B710" s="24" t="n">
        <v>-74.1225553728163</v>
      </c>
      <c r="C710" s="47" t="n">
        <v>27</v>
      </c>
      <c r="D710" s="47" t="n">
        <v>29</v>
      </c>
      <c r="E710" s="47" t="n">
        <v>1875</v>
      </c>
      <c r="F710" s="27" t="s">
        <v>1830</v>
      </c>
      <c r="G710" s="28" t="s">
        <v>1831</v>
      </c>
      <c r="H710" s="27" t="s">
        <v>1832</v>
      </c>
      <c r="I710" s="28" t="s">
        <v>64</v>
      </c>
      <c r="J710" s="28" t="s">
        <v>65</v>
      </c>
      <c r="K710" s="28" t="n">
        <v>250</v>
      </c>
      <c r="L710" s="28"/>
      <c r="M710" s="28" t="n">
        <v>1998</v>
      </c>
      <c r="N710" s="29" t="s">
        <v>67</v>
      </c>
      <c r="O710" s="29" t="s">
        <v>104</v>
      </c>
      <c r="P710" s="56" t="n">
        <v>0.00426891489573758</v>
      </c>
      <c r="Q710" s="31" t="n">
        <v>33950</v>
      </c>
      <c r="R710" s="31" t="n">
        <v>34534.6964748323</v>
      </c>
      <c r="S710" s="29" t="s">
        <v>69</v>
      </c>
      <c r="T710" s="29"/>
      <c r="U710" s="29"/>
      <c r="V710" s="48" t="n">
        <f aca="false">IF(S710="m3_año",R710,IF(OR(O710="CG1",O710="CG3",O710="HG2"),T710,R710))</f>
        <v>34534.6964748323</v>
      </c>
      <c r="W710" s="28" t="n">
        <v>365</v>
      </c>
      <c r="X710" s="32"/>
      <c r="Y710" s="28"/>
      <c r="Z710" s="28" t="n">
        <v>8760</v>
      </c>
      <c r="AA710" s="32" t="s">
        <v>1834</v>
      </c>
      <c r="AB710" s="32" t="s">
        <v>447</v>
      </c>
      <c r="AC710" s="33" t="s">
        <v>72</v>
      </c>
      <c r="AD710" s="33" t="n">
        <f aca="false">VLOOKUP($O710,Parámetros!$B$4:$H$25,3,0)</f>
        <v>237.180556877129</v>
      </c>
      <c r="AE710" s="33" t="n">
        <f aca="false">VLOOKUP($O710,Parámetros!$B$4:$H$25,4,0)</f>
        <v>787.658122005433</v>
      </c>
      <c r="AF710" s="33" t="n">
        <f aca="false">VLOOKUP($O710,Parámetros!$B$4:$H$25,5,0)</f>
        <v>0.504400709065075</v>
      </c>
      <c r="AG710" s="33" t="n">
        <f aca="false">VLOOKUP($O710,Parámetros!$B$4:$H$25,6,0)</f>
        <v>1344</v>
      </c>
      <c r="AH710" s="33" t="n">
        <f aca="false">VLOOKUP($O710,Parámetros!$B$4:$H$25,7,0)</f>
        <v>1920000</v>
      </c>
      <c r="AI710" s="51" t="n">
        <v>33950</v>
      </c>
      <c r="AJ710" s="52" t="n">
        <v>8.8E-008</v>
      </c>
      <c r="AK710" s="34" t="n">
        <f aca="false">AD710*V710/1000000000</f>
        <v>0.00819095854148335</v>
      </c>
      <c r="AL710" s="34" t="n">
        <f aca="false">AE710*V710/1000000000</f>
        <v>0.0272015341693941</v>
      </c>
      <c r="AM710" s="34" t="n">
        <f aca="false">AF710*V710/1000000000</f>
        <v>1.74193253892526E-005</v>
      </c>
      <c r="AN710" s="34" t="n">
        <f aca="false">AG710*V710/1000000000</f>
        <v>0.0464146320621746</v>
      </c>
      <c r="AO710" s="34" t="n">
        <f aca="false">AH710*V710/1000000000</f>
        <v>66.306617231678</v>
      </c>
      <c r="AP710" s="35" t="n">
        <f aca="false">AJ710*AI710*EXP(P710*4)</f>
        <v>0.00303905328978524</v>
      </c>
      <c r="AQ710" s="36" t="n">
        <f aca="false">AK710/W710</f>
        <v>2.24409823054338E-005</v>
      </c>
      <c r="AR710" s="37" t="n">
        <f aca="false">AL710/W710</f>
        <v>7.45247511490248E-005</v>
      </c>
      <c r="AS710" s="37" t="n">
        <f aca="false">AM710/W710</f>
        <v>4.77241791486372E-008</v>
      </c>
      <c r="AT710" s="37" t="n">
        <f aca="false">AN710/W710</f>
        <v>0.000127163375512807</v>
      </c>
      <c r="AU710" s="37" t="n">
        <f aca="false">AO710/W710</f>
        <v>0.181661965018296</v>
      </c>
      <c r="AV710" s="49" t="n">
        <f aca="false">AP710/W710</f>
        <v>8.3261733966719E-006</v>
      </c>
      <c r="AW710" s="39" t="n">
        <f aca="false">AK710*1000000</f>
        <v>8190.95854148335</v>
      </c>
      <c r="AX710" s="40" t="n">
        <f aca="false">AL710*1000000</f>
        <v>27201.5341693941</v>
      </c>
      <c r="AY710" s="40" t="n">
        <f aca="false">AM710*1000000</f>
        <v>17.4193253892526</v>
      </c>
      <c r="AZ710" s="40" t="n">
        <f aca="false">AN710*1000000</f>
        <v>46414.6320621746</v>
      </c>
      <c r="BA710" s="40" t="n">
        <f aca="false">AO710*1000000</f>
        <v>66306617.231678</v>
      </c>
      <c r="BB710" s="41" t="n">
        <f aca="false">AP710*1000000</f>
        <v>3039.05328978524</v>
      </c>
      <c r="BC710" s="39" t="n">
        <f aca="false">AQ710*1000000</f>
        <v>22.4409823054338</v>
      </c>
      <c r="BD710" s="40" t="n">
        <f aca="false">AR710*1000000</f>
        <v>74.5247511490248</v>
      </c>
      <c r="BE710" s="40" t="n">
        <f aca="false">AS710*1000000</f>
        <v>0.0477241791486372</v>
      </c>
      <c r="BF710" s="40" t="n">
        <f aca="false">AT710*1000000</f>
        <v>127.163375512807</v>
      </c>
      <c r="BG710" s="40" t="n">
        <f aca="false">AU710*1000000</f>
        <v>181661.965018296</v>
      </c>
      <c r="BH710" s="41" t="n">
        <f aca="false">AV710*1000000</f>
        <v>8.32617339667189</v>
      </c>
      <c r="BI710" s="0" t="n">
        <v>0.1</v>
      </c>
      <c r="BJ710" s="0" t="n">
        <f aca="false">R710*BI710</f>
        <v>3453.46964748323</v>
      </c>
      <c r="BK710" s="0" t="n">
        <v>0.1</v>
      </c>
      <c r="BL710" s="0" t="n">
        <f aca="false">AI710*BK710</f>
        <v>3395</v>
      </c>
      <c r="BM710" s="45" t="n">
        <v>233.996718041948</v>
      </c>
      <c r="BN710" s="45" t="n">
        <v>664.659238488896</v>
      </c>
      <c r="BO710" s="45" t="n">
        <v>0.404400709065075</v>
      </c>
      <c r="BP710" s="45" t="n">
        <v>537.6</v>
      </c>
      <c r="BQ710" s="45" t="n">
        <v>384000</v>
      </c>
      <c r="BR710" s="0" t="n">
        <f aca="false">AJ710*0.1</f>
        <v>8.8E-009</v>
      </c>
      <c r="BS710" s="0" t="n">
        <f aca="false">((((BJ710/R710)^2)+((BM710/AD710)^2))^(1/2))*AK710</f>
        <v>0.00812241159200525</v>
      </c>
      <c r="BT710" s="0" t="n">
        <f aca="false">((((BJ710/R710)^2)+((BN710/AE710)^2))^(1/2))*AL710</f>
        <v>0.0231144197712783</v>
      </c>
      <c r="BU710" s="0" t="n">
        <f aca="false">((((BJ710/R710)^2)+((BO710/AF710)^2))^(1/2))*AM710</f>
        <v>1.40740703270261E-005</v>
      </c>
      <c r="BV710" s="0" t="n">
        <f aca="false">((((BJ710/R710)^2)+((BP710/AG710)^2))^(1/2))*AN710</f>
        <v>0.0191372430566526</v>
      </c>
      <c r="BW710" s="0" t="n">
        <f aca="false">((((BJ710/R710)^2)+((BQ710/AH710)^2))^(1/2))*AO710</f>
        <v>14.8266103488091</v>
      </c>
      <c r="BX710" s="46" t="n">
        <f aca="false">((((BL710/AI710)^2)+((BR710/AJ710)^2))^(1/2))*AP710</f>
        <v>0.000429787037918886</v>
      </c>
    </row>
    <row r="711" customFormat="false" ht="60" hidden="false" customHeight="true" outlineLevel="0" collapsed="false">
      <c r="A711" s="24" t="n">
        <v>4.64705873416797</v>
      </c>
      <c r="B711" s="24" t="n">
        <v>-74.1225553728163</v>
      </c>
      <c r="C711" s="47" t="n">
        <v>27</v>
      </c>
      <c r="D711" s="47" t="n">
        <v>29</v>
      </c>
      <c r="E711" s="47" t="n">
        <v>1875</v>
      </c>
      <c r="F711" s="27" t="s">
        <v>1835</v>
      </c>
      <c r="G711" s="28" t="s">
        <v>1836</v>
      </c>
      <c r="H711" s="27" t="s">
        <v>1837</v>
      </c>
      <c r="I711" s="28" t="s">
        <v>64</v>
      </c>
      <c r="J711" s="28" t="s">
        <v>65</v>
      </c>
      <c r="K711" s="28" t="n">
        <v>30</v>
      </c>
      <c r="L711" s="28"/>
      <c r="M711" s="28" t="n">
        <v>1982</v>
      </c>
      <c r="N711" s="29" t="s">
        <v>67</v>
      </c>
      <c r="O711" s="29" t="s">
        <v>68</v>
      </c>
      <c r="P711" s="30" t="n">
        <v>0.0356710045865324</v>
      </c>
      <c r="Q711" s="31" t="n">
        <v>50746.8</v>
      </c>
      <c r="R711" s="31" t="n">
        <v>58529.59829768</v>
      </c>
      <c r="S711" s="29" t="s">
        <v>69</v>
      </c>
      <c r="T711" s="29"/>
      <c r="U711" s="29"/>
      <c r="V711" s="48" t="n">
        <f aca="false">IF(S711="m3_año",R711,IF(OR(O711="CG1",O711="CG3",O711="HG2"),T711,R711))</f>
        <v>58529.59829768</v>
      </c>
      <c r="W711" s="28" t="n">
        <v>365</v>
      </c>
      <c r="X711" s="32"/>
      <c r="Y711" s="28"/>
      <c r="Z711" s="28" t="n">
        <v>8760</v>
      </c>
      <c r="AA711" s="32" t="s">
        <v>1838</v>
      </c>
      <c r="AB711" s="32" t="s">
        <v>447</v>
      </c>
      <c r="AC711" s="33" t="s">
        <v>72</v>
      </c>
      <c r="AD711" s="33" t="n">
        <f aca="false">VLOOKUP($O711,Parámetros!$B$4:$H$25,3,0)</f>
        <v>46.3856216091623</v>
      </c>
      <c r="AE711" s="33" t="n">
        <f aca="false">VLOOKUP($O711,Parámetros!$B$4:$H$25,4,0)</f>
        <v>1074.85364414012</v>
      </c>
      <c r="AF711" s="33" t="n">
        <f aca="false">VLOOKUP($O711,Parámetros!$B$4:$H$25,5,0)</f>
        <v>5.41099102083891</v>
      </c>
      <c r="AG711" s="33" t="n">
        <f aca="false">VLOOKUP($O711,Parámetros!$B$4:$H$25,6,0)</f>
        <v>1344</v>
      </c>
      <c r="AH711" s="33" t="n">
        <f aca="false">VLOOKUP($O711,Parámetros!$B$4:$H$25,7,0)</f>
        <v>1920000</v>
      </c>
      <c r="AI711" s="2" t="n">
        <v>29509.1627659574</v>
      </c>
      <c r="AJ711" s="2" t="n">
        <v>1.9976E-005</v>
      </c>
      <c r="AK711" s="34" t="n">
        <f aca="false">AD711*V711/1000000000</f>
        <v>0.00271493179957245</v>
      </c>
      <c r="AL711" s="34" t="n">
        <f aca="false">AE711*V711/1000000000</f>
        <v>0.0629107520203187</v>
      </c>
      <c r="AM711" s="34" t="n">
        <f aca="false">AF711*V711/1000000000</f>
        <v>0.000316703130842055</v>
      </c>
      <c r="AN711" s="34" t="n">
        <f aca="false">AG711*V711/1000000000</f>
        <v>0.0786637801120819</v>
      </c>
      <c r="AO711" s="34" t="n">
        <f aca="false">AH711*V711/1000000000</f>
        <v>112.376828731546</v>
      </c>
      <c r="AP711" s="35" t="n">
        <f aca="false">AJ711*AI711*EXP(P711*4)</f>
        <v>0.679880052125845</v>
      </c>
      <c r="AQ711" s="36" t="n">
        <f aca="false">AK711/W711</f>
        <v>7.43816931389713E-006</v>
      </c>
      <c r="AR711" s="37" t="n">
        <f aca="false">AL711/W711</f>
        <v>0.000172358224713202</v>
      </c>
      <c r="AS711" s="37" t="n">
        <f aca="false">AM711/W711</f>
        <v>8.67679810526178E-007</v>
      </c>
      <c r="AT711" s="37" t="n">
        <f aca="false">AN711/W711</f>
        <v>0.000215517205786526</v>
      </c>
      <c r="AU711" s="37" t="n">
        <f aca="false">AO711/W711</f>
        <v>0.30788172255218</v>
      </c>
      <c r="AV711" s="49" t="n">
        <f aca="false">AP711/W711</f>
        <v>0.00186268507431738</v>
      </c>
      <c r="AW711" s="39" t="n">
        <f aca="false">AK711*1000000</f>
        <v>2714.93179957245</v>
      </c>
      <c r="AX711" s="40" t="n">
        <f aca="false">AL711*1000000</f>
        <v>62910.7520203187</v>
      </c>
      <c r="AY711" s="40" t="n">
        <f aca="false">AM711*1000000</f>
        <v>316.703130842055</v>
      </c>
      <c r="AZ711" s="40" t="n">
        <f aca="false">AN711*1000000</f>
        <v>78663.7801120819</v>
      </c>
      <c r="BA711" s="40" t="n">
        <f aca="false">AO711*1000000</f>
        <v>112376828.731546</v>
      </c>
      <c r="BB711" s="41" t="n">
        <f aca="false">AP711*1000000</f>
        <v>679880.052125845</v>
      </c>
      <c r="BC711" s="39" t="n">
        <f aca="false">AQ711*1000000</f>
        <v>7.43816931389713</v>
      </c>
      <c r="BD711" s="40" t="n">
        <f aca="false">AR711*1000000</f>
        <v>172.358224713202</v>
      </c>
      <c r="BE711" s="40" t="n">
        <f aca="false">AS711*1000000</f>
        <v>0.867679810526178</v>
      </c>
      <c r="BF711" s="40" t="n">
        <f aca="false">AT711*1000000</f>
        <v>215.517205786526</v>
      </c>
      <c r="BG711" s="40" t="n">
        <f aca="false">AU711*1000000</f>
        <v>307881.72255218</v>
      </c>
      <c r="BH711" s="41" t="n">
        <f aca="false">AV711*1000000</f>
        <v>1862.68507431738</v>
      </c>
      <c r="BI711" s="0" t="n">
        <v>0.1</v>
      </c>
      <c r="BJ711" s="0" t="n">
        <f aca="false">R711*BI711</f>
        <v>5852.959829768</v>
      </c>
      <c r="BK711" s="0" t="n">
        <v>0.1</v>
      </c>
      <c r="BL711" s="0" t="n">
        <f aca="false">AI711*BK711</f>
        <v>2950.91627659574</v>
      </c>
      <c r="BM711" s="45" t="n">
        <v>17.6498016718255</v>
      </c>
      <c r="BN711" s="45" t="n">
        <v>910.91550745518</v>
      </c>
      <c r="BO711" s="45" t="n">
        <v>5.31099102083891</v>
      </c>
      <c r="BP711" s="45" t="n">
        <v>537.6</v>
      </c>
      <c r="BQ711" s="45" t="n">
        <v>384000</v>
      </c>
      <c r="BR711" s="0" t="n">
        <f aca="false">AJ711*0.1</f>
        <v>1.9976E-006</v>
      </c>
      <c r="BS711" s="0" t="n">
        <f aca="false">((((BJ711/R711)^2)+((BM711/AD711)^2))^(1/2))*AK711</f>
        <v>0.001068115871402</v>
      </c>
      <c r="BT711" s="0" t="n">
        <f aca="false">((((BJ711/R711)^2)+((BN711/AE711)^2))^(1/2))*AL711</f>
        <v>0.0536853999251585</v>
      </c>
      <c r="BU711" s="0" t="n">
        <f aca="false">((((BJ711/R711)^2)+((BO711/AF711)^2))^(1/2))*AM711</f>
        <v>0.00031245933743324</v>
      </c>
      <c r="BV711" s="0" t="n">
        <f aca="false">((((BJ711/R711)^2)+((BP711/AG711)^2))^(1/2))*AN711</f>
        <v>0.0324339074312476</v>
      </c>
      <c r="BW711" s="0" t="n">
        <f aca="false">((((BJ711/R711)^2)+((BQ711/AH711)^2))^(1/2))*AO711</f>
        <v>25.1282228139587</v>
      </c>
      <c r="BX711" s="46" t="n">
        <f aca="false">((((BL711/AI711)^2)+((BR711/AJ711)^2))^(1/2))*AP711</f>
        <v>0.0961495590503296</v>
      </c>
    </row>
    <row r="712" customFormat="false" ht="60" hidden="false" customHeight="true" outlineLevel="0" collapsed="false">
      <c r="A712" s="24" t="n">
        <v>4.64705873416797</v>
      </c>
      <c r="B712" s="24" t="n">
        <v>-74.1225553728163</v>
      </c>
      <c r="C712" s="47" t="n">
        <v>27</v>
      </c>
      <c r="D712" s="47" t="n">
        <v>29</v>
      </c>
      <c r="E712" s="47" t="n">
        <v>1875</v>
      </c>
      <c r="F712" s="27" t="s">
        <v>1835</v>
      </c>
      <c r="G712" s="28" t="s">
        <v>1836</v>
      </c>
      <c r="H712" s="27" t="s">
        <v>1837</v>
      </c>
      <c r="I712" s="28" t="s">
        <v>64</v>
      </c>
      <c r="J712" s="28" t="s">
        <v>65</v>
      </c>
      <c r="K712" s="28" t="n">
        <v>30</v>
      </c>
      <c r="L712" s="28"/>
      <c r="M712" s="28" t="n">
        <v>1982</v>
      </c>
      <c r="N712" s="29" t="s">
        <v>67</v>
      </c>
      <c r="O712" s="29" t="s">
        <v>68</v>
      </c>
      <c r="P712" s="30" t="n">
        <v>0.0356710045865324</v>
      </c>
      <c r="Q712" s="31" t="n">
        <v>50746.8</v>
      </c>
      <c r="R712" s="31" t="n">
        <v>58529.59829768</v>
      </c>
      <c r="S712" s="29" t="s">
        <v>69</v>
      </c>
      <c r="T712" s="29"/>
      <c r="U712" s="29"/>
      <c r="V712" s="48" t="n">
        <f aca="false">IF(S712="m3_año",R712,IF(OR(O712="CG1",O712="CG3",O712="HG2"),T712,R712))</f>
        <v>58529.59829768</v>
      </c>
      <c r="W712" s="28" t="n">
        <v>365</v>
      </c>
      <c r="X712" s="32"/>
      <c r="Y712" s="28"/>
      <c r="Z712" s="28" t="n">
        <v>8760</v>
      </c>
      <c r="AA712" s="32" t="s">
        <v>1838</v>
      </c>
      <c r="AB712" s="32" t="s">
        <v>447</v>
      </c>
      <c r="AC712" s="33" t="s">
        <v>72</v>
      </c>
      <c r="AD712" s="33" t="n">
        <f aca="false">VLOOKUP($O712,Parámetros!$B$4:$H$25,3,0)</f>
        <v>46.3856216091623</v>
      </c>
      <c r="AE712" s="33" t="n">
        <f aca="false">VLOOKUP($O712,Parámetros!$B$4:$H$25,4,0)</f>
        <v>1074.85364414012</v>
      </c>
      <c r="AF712" s="33" t="n">
        <f aca="false">VLOOKUP($O712,Parámetros!$B$4:$H$25,5,0)</f>
        <v>5.41099102083891</v>
      </c>
      <c r="AG712" s="33" t="n">
        <f aca="false">VLOOKUP($O712,Parámetros!$B$4:$H$25,6,0)</f>
        <v>1344</v>
      </c>
      <c r="AH712" s="33" t="n">
        <f aca="false">VLOOKUP($O712,Parámetros!$B$4:$H$25,7,0)</f>
        <v>1920000</v>
      </c>
      <c r="AI712" s="2" t="n">
        <v>29509.1627659574</v>
      </c>
      <c r="AJ712" s="2" t="n">
        <v>1.9976E-005</v>
      </c>
      <c r="AK712" s="34" t="n">
        <f aca="false">AD712*V712/1000000000</f>
        <v>0.00271493179957245</v>
      </c>
      <c r="AL712" s="34" t="n">
        <f aca="false">AE712*V712/1000000000</f>
        <v>0.0629107520203187</v>
      </c>
      <c r="AM712" s="34" t="n">
        <f aca="false">AF712*V712/1000000000</f>
        <v>0.000316703130842055</v>
      </c>
      <c r="AN712" s="34" t="n">
        <f aca="false">AG712*V712/1000000000</f>
        <v>0.0786637801120819</v>
      </c>
      <c r="AO712" s="34" t="n">
        <f aca="false">AH712*V712/1000000000</f>
        <v>112.376828731546</v>
      </c>
      <c r="AP712" s="35" t="n">
        <f aca="false">AJ712*AI712*EXP(P712*4)</f>
        <v>0.679880052125845</v>
      </c>
      <c r="AQ712" s="36" t="n">
        <f aca="false">AK712/W712</f>
        <v>7.43816931389713E-006</v>
      </c>
      <c r="AR712" s="37" t="n">
        <f aca="false">AL712/W712</f>
        <v>0.000172358224713202</v>
      </c>
      <c r="AS712" s="37" t="n">
        <f aca="false">AM712/W712</f>
        <v>8.67679810526178E-007</v>
      </c>
      <c r="AT712" s="37" t="n">
        <f aca="false">AN712/W712</f>
        <v>0.000215517205786526</v>
      </c>
      <c r="AU712" s="37" t="n">
        <f aca="false">AO712/W712</f>
        <v>0.30788172255218</v>
      </c>
      <c r="AV712" s="49" t="n">
        <f aca="false">AP712/W712</f>
        <v>0.00186268507431738</v>
      </c>
      <c r="AW712" s="39" t="n">
        <f aca="false">AK712*1000000</f>
        <v>2714.93179957245</v>
      </c>
      <c r="AX712" s="40" t="n">
        <f aca="false">AL712*1000000</f>
        <v>62910.7520203187</v>
      </c>
      <c r="AY712" s="40" t="n">
        <f aca="false">AM712*1000000</f>
        <v>316.703130842055</v>
      </c>
      <c r="AZ712" s="40" t="n">
        <f aca="false">AN712*1000000</f>
        <v>78663.7801120819</v>
      </c>
      <c r="BA712" s="40" t="n">
        <f aca="false">AO712*1000000</f>
        <v>112376828.731546</v>
      </c>
      <c r="BB712" s="41" t="n">
        <f aca="false">AP712*1000000</f>
        <v>679880.052125845</v>
      </c>
      <c r="BC712" s="39" t="n">
        <f aca="false">AQ712*1000000</f>
        <v>7.43816931389713</v>
      </c>
      <c r="BD712" s="40" t="n">
        <f aca="false">AR712*1000000</f>
        <v>172.358224713202</v>
      </c>
      <c r="BE712" s="40" t="n">
        <f aca="false">AS712*1000000</f>
        <v>0.867679810526178</v>
      </c>
      <c r="BF712" s="40" t="n">
        <f aca="false">AT712*1000000</f>
        <v>215.517205786526</v>
      </c>
      <c r="BG712" s="40" t="n">
        <f aca="false">AU712*1000000</f>
        <v>307881.72255218</v>
      </c>
      <c r="BH712" s="41" t="n">
        <f aca="false">AV712*1000000</f>
        <v>1862.68507431738</v>
      </c>
      <c r="BI712" s="0" t="n">
        <v>0.1</v>
      </c>
      <c r="BJ712" s="0" t="n">
        <f aca="false">R712*BI712</f>
        <v>5852.959829768</v>
      </c>
      <c r="BK712" s="0" t="n">
        <v>0.1</v>
      </c>
      <c r="BL712" s="0" t="n">
        <f aca="false">AI712*BK712</f>
        <v>2950.91627659574</v>
      </c>
      <c r="BM712" s="45" t="n">
        <v>17.6498016718255</v>
      </c>
      <c r="BN712" s="45" t="n">
        <v>910.91550745518</v>
      </c>
      <c r="BO712" s="45" t="n">
        <v>5.31099102083891</v>
      </c>
      <c r="BP712" s="45" t="n">
        <v>537.6</v>
      </c>
      <c r="BQ712" s="45" t="n">
        <v>384000</v>
      </c>
      <c r="BR712" s="0" t="n">
        <f aca="false">AJ712*0.1</f>
        <v>1.9976E-006</v>
      </c>
      <c r="BS712" s="0" t="n">
        <f aca="false">((((BJ712/R712)^2)+((BM712/AD712)^2))^(1/2))*AK712</f>
        <v>0.001068115871402</v>
      </c>
      <c r="BT712" s="0" t="n">
        <f aca="false">((((BJ712/R712)^2)+((BN712/AE712)^2))^(1/2))*AL712</f>
        <v>0.0536853999251585</v>
      </c>
      <c r="BU712" s="0" t="n">
        <f aca="false">((((BJ712/R712)^2)+((BO712/AF712)^2))^(1/2))*AM712</f>
        <v>0.00031245933743324</v>
      </c>
      <c r="BV712" s="0" t="n">
        <f aca="false">((((BJ712/R712)^2)+((BP712/AG712)^2))^(1/2))*AN712</f>
        <v>0.0324339074312476</v>
      </c>
      <c r="BW712" s="0" t="n">
        <f aca="false">((((BJ712/R712)^2)+((BQ712/AH712)^2))^(1/2))*AO712</f>
        <v>25.1282228139587</v>
      </c>
      <c r="BX712" s="46" t="n">
        <f aca="false">((((BL712/AI712)^2)+((BR712/AJ712)^2))^(1/2))*AP712</f>
        <v>0.0961495590503296</v>
      </c>
    </row>
    <row r="713" customFormat="false" ht="60" hidden="false" customHeight="true" outlineLevel="0" collapsed="false">
      <c r="A713" s="24" t="n">
        <v>4.64786480487745</v>
      </c>
      <c r="B713" s="24" t="n">
        <v>-74.1187046012625</v>
      </c>
      <c r="C713" s="47" t="n">
        <v>27</v>
      </c>
      <c r="D713" s="47" t="n">
        <v>29</v>
      </c>
      <c r="E713" s="47" t="n">
        <v>1875</v>
      </c>
      <c r="F713" s="27" t="s">
        <v>1839</v>
      </c>
      <c r="G713" s="28" t="s">
        <v>1840</v>
      </c>
      <c r="H713" s="27" t="s">
        <v>1841</v>
      </c>
      <c r="I713" s="28" t="s">
        <v>64</v>
      </c>
      <c r="J713" s="28" t="s">
        <v>65</v>
      </c>
      <c r="K713" s="28" t="n">
        <v>150</v>
      </c>
      <c r="L713" s="28"/>
      <c r="M713" s="28" t="n">
        <v>1994</v>
      </c>
      <c r="N713" s="29" t="s">
        <v>67</v>
      </c>
      <c r="O713" s="29" t="s">
        <v>108</v>
      </c>
      <c r="P713" s="53" t="n">
        <v>0.01</v>
      </c>
      <c r="Q713" s="31" t="n">
        <v>299520</v>
      </c>
      <c r="R713" s="31" t="n">
        <v>311743.643086104</v>
      </c>
      <c r="S713" s="29" t="s">
        <v>69</v>
      </c>
      <c r="T713" s="29"/>
      <c r="U713" s="29"/>
      <c r="V713" s="48" t="n">
        <f aca="false">IF(S713="m3_año",R713,IF(OR(O713="CG1",O713="CG3",O713="HG2"),T713,R713))</f>
        <v>311743.643086104</v>
      </c>
      <c r="W713" s="28" t="n">
        <v>365</v>
      </c>
      <c r="X713" s="32"/>
      <c r="Y713" s="28"/>
      <c r="Z713" s="28" t="n">
        <v>8760</v>
      </c>
      <c r="AA713" s="32" t="s">
        <v>1842</v>
      </c>
      <c r="AB713" s="32" t="s">
        <v>447</v>
      </c>
      <c r="AC713" s="33" t="s">
        <v>72</v>
      </c>
      <c r="AD713" s="33" t="n">
        <f aca="false">VLOOKUP($O713,Parámetros!$B$4:$H$25,3,0)</f>
        <v>589.42211574465</v>
      </c>
      <c r="AE713" s="33" t="n">
        <f aca="false">VLOOKUP($O713,Parámetros!$B$4:$H$25,4,0)</f>
        <v>6395.37711993333</v>
      </c>
      <c r="AF713" s="33" t="n">
        <f aca="false">VLOOKUP($O713,Parámetros!$B$4:$H$25,5,0)</f>
        <v>22.4256162208741</v>
      </c>
      <c r="AG713" s="33" t="n">
        <f aca="false">VLOOKUP($O713,Parámetros!$B$4:$H$25,6,0)</f>
        <v>1344</v>
      </c>
      <c r="AH713" s="33" t="n">
        <f aca="false">VLOOKUP($O713,Parámetros!$B$4:$H$25,7,0)</f>
        <v>1920000</v>
      </c>
      <c r="AI713" s="51" t="n">
        <v>299520</v>
      </c>
      <c r="AJ713" s="52" t="n">
        <v>8.8E-008</v>
      </c>
      <c r="AK713" s="34" t="n">
        <f aca="false">AD713*V713/1000000000</f>
        <v>0.183748597677756</v>
      </c>
      <c r="AL713" s="34" t="n">
        <f aca="false">AE713*V713/1000000000</f>
        <v>1.99371816227753</v>
      </c>
      <c r="AM713" s="34" t="n">
        <f aca="false">AF713*V713/1000000000</f>
        <v>0.00699104329914612</v>
      </c>
      <c r="AN713" s="34" t="n">
        <f aca="false">AG713*V713/1000000000</f>
        <v>0.418983456307724</v>
      </c>
      <c r="AO713" s="34" t="n">
        <f aca="false">AH713*V713/1000000000</f>
        <v>598.54779472532</v>
      </c>
      <c r="AP713" s="35" t="n">
        <f aca="false">AJ713*AI713*EXP(P713*4)</f>
        <v>0.0274334405915772</v>
      </c>
      <c r="AQ713" s="36" t="n">
        <f aca="false">AK713/W713</f>
        <v>0.000503420815555497</v>
      </c>
      <c r="AR713" s="37" t="n">
        <f aca="false">AL713/W713</f>
        <v>0.00546224154048639</v>
      </c>
      <c r="AS713" s="37" t="n">
        <f aca="false">AM713/W713</f>
        <v>1.91535432853318E-005</v>
      </c>
      <c r="AT713" s="37" t="n">
        <f aca="false">AN713/W713</f>
        <v>0.00114789988029513</v>
      </c>
      <c r="AU713" s="37" t="n">
        <f aca="false">AO713/W713</f>
        <v>1.63985697185019</v>
      </c>
      <c r="AV713" s="49" t="n">
        <f aca="false">AP713/W713</f>
        <v>7.51601112098004E-005</v>
      </c>
      <c r="AW713" s="39" t="n">
        <f aca="false">AK713*1000000</f>
        <v>183748.597677756</v>
      </c>
      <c r="AX713" s="40" t="n">
        <f aca="false">AL713*1000000</f>
        <v>1993718.16227753</v>
      </c>
      <c r="AY713" s="40" t="n">
        <f aca="false">AM713*1000000</f>
        <v>6991.04329914612</v>
      </c>
      <c r="AZ713" s="40" t="n">
        <f aca="false">AN713*1000000</f>
        <v>418983.456307724</v>
      </c>
      <c r="BA713" s="40" t="n">
        <f aca="false">AO713*1000000</f>
        <v>598547794.72532</v>
      </c>
      <c r="BB713" s="41" t="n">
        <f aca="false">AP713*1000000</f>
        <v>27433.4405915772</v>
      </c>
      <c r="BC713" s="39" t="n">
        <f aca="false">AQ713*1000000</f>
        <v>503.420815555497</v>
      </c>
      <c r="BD713" s="40" t="n">
        <f aca="false">AR713*1000000</f>
        <v>5462.24154048639</v>
      </c>
      <c r="BE713" s="40" t="n">
        <f aca="false">AS713*1000000</f>
        <v>19.1535432853318</v>
      </c>
      <c r="BF713" s="40" t="n">
        <f aca="false">AT713*1000000</f>
        <v>1147.89988029513</v>
      </c>
      <c r="BG713" s="40" t="n">
        <f aca="false">AU713*1000000</f>
        <v>1639856.97185019</v>
      </c>
      <c r="BH713" s="41" t="n">
        <f aca="false">AV713*1000000</f>
        <v>75.1601112098004</v>
      </c>
      <c r="BI713" s="0" t="n">
        <v>0.1</v>
      </c>
      <c r="BJ713" s="0" t="n">
        <f aca="false">R713*BI713</f>
        <v>31174.3643086104</v>
      </c>
      <c r="BK713" s="0" t="n">
        <v>0.1</v>
      </c>
      <c r="BL713" s="0" t="n">
        <f aca="false">AI713*BK713</f>
        <v>29952</v>
      </c>
      <c r="BM713" s="45" t="n">
        <v>491.492522079561</v>
      </c>
      <c r="BN713" s="45" t="n">
        <v>4911.75996922289</v>
      </c>
      <c r="BO713" s="45" t="n">
        <v>16.2785205146239</v>
      </c>
      <c r="BP713" s="45" t="n">
        <v>537.6</v>
      </c>
      <c r="BQ713" s="45" t="n">
        <v>384000</v>
      </c>
      <c r="BR713" s="0" t="n">
        <f aca="false">AJ713*0.1</f>
        <v>8.8E-009</v>
      </c>
      <c r="BS713" s="0" t="n">
        <f aca="false">((((BJ713/R713)^2)+((BM713/AD713)^2))^(1/2))*AK713</f>
        <v>0.154317538073989</v>
      </c>
      <c r="BT713" s="0" t="n">
        <f aca="false">((((BJ713/R713)^2)+((BN713/AE713)^2))^(1/2))*AL713</f>
        <v>1.54413504014171</v>
      </c>
      <c r="BU713" s="0" t="n">
        <f aca="false">((((BJ713/R713)^2)+((BO713/AF713)^2))^(1/2))*AM713</f>
        <v>0.00512265396311041</v>
      </c>
      <c r="BV713" s="0" t="n">
        <f aca="false">((((BJ713/R713)^2)+((BP713/AG713)^2))^(1/2))*AN713</f>
        <v>0.172751304574311</v>
      </c>
      <c r="BW713" s="0" t="n">
        <f aca="false">((((BJ713/R713)^2)+((BQ713/AH713)^2))^(1/2))*AO713</f>
        <v>133.839355678841</v>
      </c>
      <c r="BX713" s="46" t="n">
        <f aca="false">((((BL713/AI713)^2)+((BR713/AJ713)^2))^(1/2))*AP713</f>
        <v>0.0038796743747165</v>
      </c>
    </row>
    <row r="714" customFormat="false" ht="60" hidden="false" customHeight="true" outlineLevel="0" collapsed="false">
      <c r="A714" s="24" t="n">
        <v>4.64786480487745</v>
      </c>
      <c r="B714" s="24" t="n">
        <v>-74.1187046012625</v>
      </c>
      <c r="C714" s="47" t="n">
        <v>27</v>
      </c>
      <c r="D714" s="47" t="n">
        <v>29</v>
      </c>
      <c r="E714" s="47" t="n">
        <v>1875</v>
      </c>
      <c r="F714" s="27" t="s">
        <v>1839</v>
      </c>
      <c r="G714" s="28" t="s">
        <v>1840</v>
      </c>
      <c r="H714" s="27" t="s">
        <v>1841</v>
      </c>
      <c r="I714" s="28" t="s">
        <v>64</v>
      </c>
      <c r="J714" s="28" t="s">
        <v>65</v>
      </c>
      <c r="K714" s="28" t="n">
        <v>150</v>
      </c>
      <c r="L714" s="28"/>
      <c r="M714" s="28" t="n">
        <v>2000</v>
      </c>
      <c r="N714" s="29" t="s">
        <v>67</v>
      </c>
      <c r="O714" s="29" t="s">
        <v>104</v>
      </c>
      <c r="P714" s="53" t="n">
        <v>0.01</v>
      </c>
      <c r="Q714" s="31" t="n">
        <v>299520</v>
      </c>
      <c r="R714" s="31" t="n">
        <v>311743.643086104</v>
      </c>
      <c r="S714" s="29" t="s">
        <v>69</v>
      </c>
      <c r="T714" s="29"/>
      <c r="U714" s="29"/>
      <c r="V714" s="48" t="n">
        <f aca="false">IF(S714="m3_año",R714,IF(OR(O714="CG1",O714="CG3",O714="HG2"),T714,R714))</f>
        <v>311743.643086104</v>
      </c>
      <c r="W714" s="28" t="n">
        <v>365</v>
      </c>
      <c r="X714" s="32"/>
      <c r="Y714" s="28"/>
      <c r="Z714" s="28" t="n">
        <v>8760</v>
      </c>
      <c r="AA714" s="32" t="s">
        <v>447</v>
      </c>
      <c r="AB714" s="32" t="s">
        <v>447</v>
      </c>
      <c r="AC714" s="33" t="s">
        <v>72</v>
      </c>
      <c r="AD714" s="33" t="n">
        <f aca="false">VLOOKUP($O714,Parámetros!$B$4:$H$25,3,0)</f>
        <v>237.180556877129</v>
      </c>
      <c r="AE714" s="33" t="n">
        <f aca="false">VLOOKUP($O714,Parámetros!$B$4:$H$25,4,0)</f>
        <v>787.658122005433</v>
      </c>
      <c r="AF714" s="33" t="n">
        <f aca="false">VLOOKUP($O714,Parámetros!$B$4:$H$25,5,0)</f>
        <v>0.504400709065075</v>
      </c>
      <c r="AG714" s="33" t="n">
        <f aca="false">VLOOKUP($O714,Parámetros!$B$4:$H$25,6,0)</f>
        <v>1344</v>
      </c>
      <c r="AH714" s="33" t="n">
        <f aca="false">VLOOKUP($O714,Parámetros!$B$4:$H$25,7,0)</f>
        <v>1920000</v>
      </c>
      <c r="AI714" s="51" t="n">
        <v>299520</v>
      </c>
      <c r="AJ714" s="52" t="n">
        <v>8.8E-008</v>
      </c>
      <c r="AK714" s="34" t="n">
        <f aca="false">AD714*V714/1000000000</f>
        <v>0.0739395308700671</v>
      </c>
      <c r="AL714" s="34" t="n">
        <f aca="false">AE714*V714/1000000000</f>
        <v>0.245547412460333</v>
      </c>
      <c r="AM714" s="34" t="n">
        <f aca="false">AF714*V714/1000000000</f>
        <v>0.000157243714619161</v>
      </c>
      <c r="AN714" s="34" t="n">
        <f aca="false">AG714*V714/1000000000</f>
        <v>0.418983456307724</v>
      </c>
      <c r="AO714" s="34" t="n">
        <f aca="false">AH714*V714/1000000000</f>
        <v>598.54779472532</v>
      </c>
      <c r="AP714" s="35" t="n">
        <f aca="false">AJ714*AI714*EXP(P714*4)</f>
        <v>0.0274334405915772</v>
      </c>
      <c r="AQ714" s="36" t="n">
        <f aca="false">AK714/W714</f>
        <v>0.000202574057178266</v>
      </c>
      <c r="AR714" s="37" t="n">
        <f aca="false">AL714/W714</f>
        <v>0.000672732636877624</v>
      </c>
      <c r="AS714" s="37" t="n">
        <f aca="false">AM714/W714</f>
        <v>4.30804697586741E-007</v>
      </c>
      <c r="AT714" s="37" t="n">
        <f aca="false">AN714/W714</f>
        <v>0.00114789988029513</v>
      </c>
      <c r="AU714" s="37" t="n">
        <f aca="false">AO714/W714</f>
        <v>1.63985697185019</v>
      </c>
      <c r="AV714" s="49" t="n">
        <f aca="false">AP714/W714</f>
        <v>7.51601112098004E-005</v>
      </c>
      <c r="AW714" s="39" t="n">
        <f aca="false">AK714*1000000</f>
        <v>73939.5308700671</v>
      </c>
      <c r="AX714" s="40" t="n">
        <f aca="false">AL714*1000000</f>
        <v>245547.412460333</v>
      </c>
      <c r="AY714" s="40" t="n">
        <f aca="false">AM714*1000000</f>
        <v>157.243714619161</v>
      </c>
      <c r="AZ714" s="40" t="n">
        <f aca="false">AN714*1000000</f>
        <v>418983.456307724</v>
      </c>
      <c r="BA714" s="40" t="n">
        <f aca="false">AO714*1000000</f>
        <v>598547794.72532</v>
      </c>
      <c r="BB714" s="41" t="n">
        <f aca="false">AP714*1000000</f>
        <v>27433.4405915772</v>
      </c>
      <c r="BC714" s="39" t="n">
        <f aca="false">AQ714*1000000</f>
        <v>202.574057178266</v>
      </c>
      <c r="BD714" s="40" t="n">
        <f aca="false">AR714*1000000</f>
        <v>672.732636877624</v>
      </c>
      <c r="BE714" s="40" t="n">
        <f aca="false">AS714*1000000</f>
        <v>0.430804697586741</v>
      </c>
      <c r="BF714" s="40" t="n">
        <f aca="false">AT714*1000000</f>
        <v>1147.89988029513</v>
      </c>
      <c r="BG714" s="40" t="n">
        <f aca="false">AU714*1000000</f>
        <v>1639856.97185019</v>
      </c>
      <c r="BH714" s="41" t="n">
        <f aca="false">AV714*1000000</f>
        <v>75.1601112098004</v>
      </c>
      <c r="BI714" s="0" t="n">
        <v>0.1</v>
      </c>
      <c r="BJ714" s="0" t="n">
        <f aca="false">R714*BI714</f>
        <v>31174.3643086104</v>
      </c>
      <c r="BK714" s="0" t="n">
        <v>0.1</v>
      </c>
      <c r="BL714" s="0" t="n">
        <f aca="false">AI714*BK714</f>
        <v>29952</v>
      </c>
      <c r="BM714" s="45" t="n">
        <v>233.996718041948</v>
      </c>
      <c r="BN714" s="45" t="n">
        <v>664.659238488896</v>
      </c>
      <c r="BO714" s="45" t="n">
        <v>0.404400709065075</v>
      </c>
      <c r="BP714" s="45" t="n">
        <v>537.6</v>
      </c>
      <c r="BQ714" s="45" t="n">
        <v>384000</v>
      </c>
      <c r="BR714" s="0" t="n">
        <f aca="false">AJ714*0.1</f>
        <v>8.8E-009</v>
      </c>
      <c r="BS714" s="0" t="n">
        <f aca="false">((((BJ714/R714)^2)+((BM714/AD714)^2))^(1/2))*AK714</f>
        <v>0.0733207596650468</v>
      </c>
      <c r="BT714" s="0" t="n">
        <f aca="false">((((BJ714/R714)^2)+((BN714/AE714)^2))^(1/2))*AL714</f>
        <v>0.208653156473261</v>
      </c>
      <c r="BU714" s="0" t="n">
        <f aca="false">((((BJ714/R714)^2)+((BO714/AF714)^2))^(1/2))*AM714</f>
        <v>0.000127046200043907</v>
      </c>
      <c r="BV714" s="0" t="n">
        <f aca="false">((((BJ714/R714)^2)+((BP714/AG714)^2))^(1/2))*AN714</f>
        <v>0.172751304574311</v>
      </c>
      <c r="BW714" s="0" t="n">
        <f aca="false">((((BJ714/R714)^2)+((BQ714/AH714)^2))^(1/2))*AO714</f>
        <v>133.839355678841</v>
      </c>
      <c r="BX714" s="46" t="n">
        <f aca="false">((((BL714/AI714)^2)+((BR714/AJ714)^2))^(1/2))*AP714</f>
        <v>0.0038796743747165</v>
      </c>
    </row>
    <row r="715" customFormat="false" ht="60" hidden="false" customHeight="true" outlineLevel="0" collapsed="false">
      <c r="A715" s="24" t="n">
        <v>4.64786480487745</v>
      </c>
      <c r="B715" s="24" t="n">
        <v>-74.1187046012625</v>
      </c>
      <c r="C715" s="47" t="n">
        <v>27</v>
      </c>
      <c r="D715" s="47" t="n">
        <v>29</v>
      </c>
      <c r="E715" s="47" t="n">
        <v>1875</v>
      </c>
      <c r="F715" s="27" t="s">
        <v>1839</v>
      </c>
      <c r="G715" s="28" t="s">
        <v>1840</v>
      </c>
      <c r="H715" s="27" t="s">
        <v>1841</v>
      </c>
      <c r="I715" s="28" t="s">
        <v>64</v>
      </c>
      <c r="J715" s="28" t="s">
        <v>1843</v>
      </c>
      <c r="K715" s="28" t="n">
        <v>1132.3</v>
      </c>
      <c r="L715" s="28"/>
      <c r="M715" s="28" t="n">
        <v>1999</v>
      </c>
      <c r="N715" s="29" t="s">
        <v>67</v>
      </c>
      <c r="O715" s="29" t="s">
        <v>415</v>
      </c>
      <c r="P715" s="53" t="n">
        <v>0.01</v>
      </c>
      <c r="Q715" s="31" t="n">
        <v>828360</v>
      </c>
      <c r="R715" s="31" t="n">
        <v>862166.012910007</v>
      </c>
      <c r="S715" s="29" t="s">
        <v>69</v>
      </c>
      <c r="T715" s="29"/>
      <c r="U715" s="29"/>
      <c r="V715" s="48" t="n">
        <f aca="false">IF(S715="m3_año",R715,IF(OR(O715="CG1",O715="CG3",O715="HG2"),T715,R715))</f>
        <v>862166.012910007</v>
      </c>
      <c r="W715" s="28" t="n">
        <v>365</v>
      </c>
      <c r="X715" s="32"/>
      <c r="Y715" s="28"/>
      <c r="Z715" s="28" t="n">
        <v>8760</v>
      </c>
      <c r="AA715" s="32" t="s">
        <v>1844</v>
      </c>
      <c r="AB715" s="32" t="s">
        <v>447</v>
      </c>
      <c r="AC715" s="33" t="s">
        <v>72</v>
      </c>
      <c r="AD715" s="33" t="n">
        <f aca="false">VLOOKUP($O715,Parámetros!$B$4:$H$25,3,0)</f>
        <v>196.356974196937</v>
      </c>
      <c r="AE715" s="33" t="n">
        <f aca="false">VLOOKUP($O715,Parámetros!$B$4:$H$25,4,0)</f>
        <v>1220.72799074218</v>
      </c>
      <c r="AF715" s="33" t="n">
        <f aca="false">VLOOKUP($O715,Parámetros!$B$4:$H$25,5,0)</f>
        <v>0.1</v>
      </c>
      <c r="AG715" s="33" t="n">
        <f aca="false">VLOOKUP($O715,Parámetros!$B$4:$H$25,6,0)</f>
        <v>640</v>
      </c>
      <c r="AH715" s="33" t="n">
        <f aca="false">VLOOKUP($O715,Parámetros!$B$4:$H$25,7,0)</f>
        <v>1920000</v>
      </c>
      <c r="AI715" s="51" t="n">
        <v>828360</v>
      </c>
      <c r="AJ715" s="52" t="n">
        <v>8.8E-008</v>
      </c>
      <c r="AK715" s="34" t="n">
        <f aca="false">AD715*V715/1000000000</f>
        <v>0.169292309550446</v>
      </c>
      <c r="AL715" s="34" t="n">
        <f aca="false">AE715*V715/1000000000</f>
        <v>1.05247018462583</v>
      </c>
      <c r="AM715" s="34" t="n">
        <f aca="false">AF715*V715/1000000000</f>
        <v>8.62166012910007E-005</v>
      </c>
      <c r="AN715" s="34" t="n">
        <f aca="false">AG715*V715/1000000000</f>
        <v>0.551786248262404</v>
      </c>
      <c r="AO715" s="34" t="n">
        <f aca="false">AH715*V715/1000000000</f>
        <v>1655.35874478721</v>
      </c>
      <c r="AP715" s="35" t="n">
        <f aca="false">AJ715*AI715*EXP(P715*4)</f>
        <v>0.0758706091360806</v>
      </c>
      <c r="AQ715" s="36" t="n">
        <f aca="false">AK715/W715</f>
        <v>0.000463814546713552</v>
      </c>
      <c r="AR715" s="37" t="n">
        <f aca="false">AL715/W715</f>
        <v>0.00288347995787898</v>
      </c>
      <c r="AS715" s="37" t="n">
        <f aca="false">AM715/W715</f>
        <v>2.36209866550687E-007</v>
      </c>
      <c r="AT715" s="37" t="n">
        <f aca="false">AN715/W715</f>
        <v>0.0015117431459244</v>
      </c>
      <c r="AU715" s="37" t="n">
        <f aca="false">AO715/W715</f>
        <v>4.53522943777319</v>
      </c>
      <c r="AV715" s="49" t="n">
        <f aca="false">AP715/W715</f>
        <v>0.000207864682564604</v>
      </c>
      <c r="AW715" s="39" t="n">
        <f aca="false">AK715*1000000</f>
        <v>169292.309550446</v>
      </c>
      <c r="AX715" s="40" t="n">
        <f aca="false">AL715*1000000</f>
        <v>1052470.18462583</v>
      </c>
      <c r="AY715" s="40" t="n">
        <f aca="false">AM715*1000000</f>
        <v>86.2166012910007</v>
      </c>
      <c r="AZ715" s="40" t="n">
        <f aca="false">AN715*1000000</f>
        <v>551786.248262405</v>
      </c>
      <c r="BA715" s="40" t="n">
        <f aca="false">AO715*1000000</f>
        <v>1655358744.78721</v>
      </c>
      <c r="BB715" s="41" t="n">
        <f aca="false">AP715*1000000</f>
        <v>75870.6091360806</v>
      </c>
      <c r="BC715" s="39" t="n">
        <f aca="false">AQ715*1000000</f>
        <v>463.814546713552</v>
      </c>
      <c r="BD715" s="40" t="n">
        <f aca="false">AR715*1000000</f>
        <v>2883.47995787898</v>
      </c>
      <c r="BE715" s="40" t="n">
        <f aca="false">AS715*1000000</f>
        <v>0.236209866550687</v>
      </c>
      <c r="BF715" s="40" t="n">
        <f aca="false">AT715*1000000</f>
        <v>1511.7431459244</v>
      </c>
      <c r="BG715" s="40" t="n">
        <f aca="false">AU715*1000000</f>
        <v>4535229.43777319</v>
      </c>
      <c r="BH715" s="41" t="n">
        <f aca="false">AV715*1000000</f>
        <v>207.864682564604</v>
      </c>
      <c r="BI715" s="0" t="n">
        <v>0.1</v>
      </c>
      <c r="BJ715" s="0" t="n">
        <f aca="false">R715*BI715</f>
        <v>86216.6012910007</v>
      </c>
      <c r="BK715" s="0" t="n">
        <v>0.1</v>
      </c>
      <c r="BL715" s="0" t="n">
        <f aca="false">AI715*BK715</f>
        <v>82836</v>
      </c>
      <c r="BM715" s="45" t="n">
        <v>187.562005220738</v>
      </c>
      <c r="BN715" s="45" t="n">
        <v>1012.03746873145</v>
      </c>
      <c r="BO715" s="45" t="n">
        <v>0</v>
      </c>
      <c r="BP715" s="45" t="n">
        <v>256</v>
      </c>
      <c r="BQ715" s="45" t="n">
        <v>384000</v>
      </c>
      <c r="BR715" s="0" t="n">
        <f aca="false">AJ715*0.1</f>
        <v>8.8E-009</v>
      </c>
      <c r="BS715" s="0" t="n">
        <f aca="false">((((BJ715/R715)^2)+((BM715/AD715)^2))^(1/2))*AK715</f>
        <v>0.162593324384541</v>
      </c>
      <c r="BT715" s="0" t="n">
        <f aca="false">((((BJ715/R715)^2)+((BN715/AE715)^2))^(1/2))*AL715</f>
        <v>0.878868879095425</v>
      </c>
      <c r="BU715" s="0" t="n">
        <f aca="false">((((BJ715/R715)^2)+((BO715/AF715)^2))^(1/2))*AM715</f>
        <v>8.62166012910007E-006</v>
      </c>
      <c r="BV715" s="0" t="n">
        <f aca="false">((((BJ715/R715)^2)+((BP715/AG715)^2))^(1/2))*AN715</f>
        <v>0.227507298434918</v>
      </c>
      <c r="BW715" s="0" t="n">
        <f aca="false">((((BJ715/R715)^2)+((BQ715/AH715)^2))^(1/2))*AO715</f>
        <v>370.149468049294</v>
      </c>
      <c r="BX715" s="46" t="n">
        <f aca="false">((((BL715/AI715)^2)+((BR715/AJ715)^2))^(1/2))*AP715</f>
        <v>0.0107297244425753</v>
      </c>
    </row>
    <row r="716" customFormat="false" ht="60" hidden="false" customHeight="true" outlineLevel="0" collapsed="false">
      <c r="A716" s="24" t="n">
        <v>4.64786480487745</v>
      </c>
      <c r="B716" s="24" t="n">
        <v>-74.1187046012625</v>
      </c>
      <c r="C716" s="47" t="n">
        <v>27</v>
      </c>
      <c r="D716" s="47" t="n">
        <v>29</v>
      </c>
      <c r="E716" s="47" t="n">
        <v>1875</v>
      </c>
      <c r="F716" s="27" t="s">
        <v>1839</v>
      </c>
      <c r="G716" s="28" t="s">
        <v>1840</v>
      </c>
      <c r="H716" s="27" t="s">
        <v>1841</v>
      </c>
      <c r="I716" s="28" t="s">
        <v>64</v>
      </c>
      <c r="J716" s="28" t="s">
        <v>1843</v>
      </c>
      <c r="K716" s="28" t="n">
        <v>1822.7</v>
      </c>
      <c r="L716" s="28"/>
      <c r="M716" s="28" t="n">
        <v>1992</v>
      </c>
      <c r="N716" s="29" t="s">
        <v>67</v>
      </c>
      <c r="O716" s="29" t="s">
        <v>415</v>
      </c>
      <c r="P716" s="53" t="n">
        <v>0.01</v>
      </c>
      <c r="Q716" s="31" t="n">
        <v>1330680</v>
      </c>
      <c r="R716" s="31" t="n">
        <v>1384986.08100233</v>
      </c>
      <c r="S716" s="29" t="s">
        <v>69</v>
      </c>
      <c r="T716" s="29"/>
      <c r="U716" s="29"/>
      <c r="V716" s="48" t="n">
        <f aca="false">IF(S716="m3_año",R716,IF(OR(O716="CG1",O716="CG3",O716="HG2"),T716,R716))</f>
        <v>1384986.08100233</v>
      </c>
      <c r="W716" s="28" t="n">
        <v>365</v>
      </c>
      <c r="X716" s="32"/>
      <c r="Y716" s="28"/>
      <c r="Z716" s="28" t="n">
        <v>8760</v>
      </c>
      <c r="AA716" s="32" t="s">
        <v>1845</v>
      </c>
      <c r="AB716" s="32" t="s">
        <v>447</v>
      </c>
      <c r="AC716" s="33" t="s">
        <v>72</v>
      </c>
      <c r="AD716" s="33" t="n">
        <f aca="false">VLOOKUP($O716,Parámetros!$B$4:$H$25,3,0)</f>
        <v>196.356974196937</v>
      </c>
      <c r="AE716" s="33" t="n">
        <f aca="false">VLOOKUP($O716,Parámetros!$B$4:$H$25,4,0)</f>
        <v>1220.72799074218</v>
      </c>
      <c r="AF716" s="33" t="n">
        <f aca="false">VLOOKUP($O716,Parámetros!$B$4:$H$25,5,0)</f>
        <v>0.1</v>
      </c>
      <c r="AG716" s="33" t="n">
        <f aca="false">VLOOKUP($O716,Parámetros!$B$4:$H$25,6,0)</f>
        <v>640</v>
      </c>
      <c r="AH716" s="33" t="n">
        <f aca="false">VLOOKUP($O716,Parámetros!$B$4:$H$25,7,0)</f>
        <v>1920000</v>
      </c>
      <c r="AI716" s="51" t="n">
        <v>1330680</v>
      </c>
      <c r="AJ716" s="52" t="n">
        <v>8.8E-008</v>
      </c>
      <c r="AK716" s="34" t="n">
        <f aca="false">AD716*V716/1000000000</f>
        <v>0.271951676170491</v>
      </c>
      <c r="AL716" s="34" t="n">
        <f aca="false">AE716*V716/1000000000</f>
        <v>1.69069127586786</v>
      </c>
      <c r="AM716" s="34" t="n">
        <f aca="false">AF716*V716/1000000000</f>
        <v>0.000138498608100233</v>
      </c>
      <c r="AN716" s="34" t="n">
        <f aca="false">AG716*V716/1000000000</f>
        <v>0.886391091841491</v>
      </c>
      <c r="AO716" s="34" t="n">
        <f aca="false">AH716*V716/1000000000</f>
        <v>2659.17327552447</v>
      </c>
      <c r="AP716" s="35" t="n">
        <f aca="false">AJ716*AI716*EXP(P716*4)</f>
        <v>0.121878775128205</v>
      </c>
      <c r="AQ716" s="36" t="n">
        <f aca="false">AK716/W716</f>
        <v>0.000745073085398607</v>
      </c>
      <c r="AR716" s="37" t="n">
        <f aca="false">AL716/W716</f>
        <v>0.00463203089278866</v>
      </c>
      <c r="AS716" s="37" t="n">
        <f aca="false">AM716/W716</f>
        <v>3.79448241370501E-007</v>
      </c>
      <c r="AT716" s="37" t="n">
        <f aca="false">AN716/W716</f>
        <v>0.00242846874477121</v>
      </c>
      <c r="AU716" s="37" t="n">
        <f aca="false">AO716/W716</f>
        <v>7.28540623431363</v>
      </c>
      <c r="AV716" s="49" t="n">
        <f aca="false">AP716/W716</f>
        <v>0.000333914452406041</v>
      </c>
      <c r="AW716" s="39" t="n">
        <f aca="false">AK716*1000000</f>
        <v>271951.676170491</v>
      </c>
      <c r="AX716" s="40" t="n">
        <f aca="false">AL716*1000000</f>
        <v>1690691.27586786</v>
      </c>
      <c r="AY716" s="40" t="n">
        <f aca="false">AM716*1000000</f>
        <v>138.498608100233</v>
      </c>
      <c r="AZ716" s="40" t="n">
        <f aca="false">AN716*1000000</f>
        <v>886391.091841491</v>
      </c>
      <c r="BA716" s="40" t="n">
        <f aca="false">AO716*1000000</f>
        <v>2659173275.52447</v>
      </c>
      <c r="BB716" s="41" t="n">
        <f aca="false">AP716*1000000</f>
        <v>121878.775128205</v>
      </c>
      <c r="BC716" s="39" t="n">
        <f aca="false">AQ716*1000000</f>
        <v>745.073085398607</v>
      </c>
      <c r="BD716" s="40" t="n">
        <f aca="false">AR716*1000000</f>
        <v>4632.03089278866</v>
      </c>
      <c r="BE716" s="40" t="n">
        <f aca="false">AS716*1000000</f>
        <v>0.379448241370501</v>
      </c>
      <c r="BF716" s="40" t="n">
        <f aca="false">AT716*1000000</f>
        <v>2428.46874477121</v>
      </c>
      <c r="BG716" s="40" t="n">
        <f aca="false">AU716*1000000</f>
        <v>7285406.23431363</v>
      </c>
      <c r="BH716" s="41" t="n">
        <f aca="false">AV716*1000000</f>
        <v>333.914452406041</v>
      </c>
      <c r="BI716" s="0" t="n">
        <v>0.1</v>
      </c>
      <c r="BJ716" s="0" t="n">
        <f aca="false">R716*BI716</f>
        <v>138498.608100233</v>
      </c>
      <c r="BK716" s="0" t="n">
        <v>0.1</v>
      </c>
      <c r="BL716" s="0" t="n">
        <f aca="false">AI716*BK716</f>
        <v>133068</v>
      </c>
      <c r="BM716" s="45" t="n">
        <v>187.562005220738</v>
      </c>
      <c r="BN716" s="45" t="n">
        <v>1012.03746873145</v>
      </c>
      <c r="BO716" s="45" t="n">
        <v>0</v>
      </c>
      <c r="BP716" s="45" t="n">
        <v>256</v>
      </c>
      <c r="BQ716" s="45" t="n">
        <v>384000</v>
      </c>
      <c r="BR716" s="0" t="n">
        <f aca="false">AJ716*0.1</f>
        <v>8.8E-009</v>
      </c>
      <c r="BS716" s="0" t="n">
        <f aca="false">((((BJ716/R716)^2)+((BM716/AD716)^2))^(1/2))*AK716</f>
        <v>0.261190406214715</v>
      </c>
      <c r="BT716" s="0" t="n">
        <f aca="false">((((BJ716/R716)^2)+((BN716/AE716)^2))^(1/2))*AL716</f>
        <v>1.41181761557137</v>
      </c>
      <c r="BU716" s="0" t="n">
        <f aca="false">((((BJ716/R716)^2)+((BO716/AF716)^2))^(1/2))*AM716</f>
        <v>1.38498608100233E-005</v>
      </c>
      <c r="BV716" s="0" t="n">
        <f aca="false">((((BJ716/R716)^2)+((BP716/AG716)^2))^(1/2))*AN716</f>
        <v>0.365468409726903</v>
      </c>
      <c r="BW716" s="0" t="n">
        <f aca="false">((((BJ716/R716)^2)+((BQ716/AH716)^2))^(1/2))*AO716</f>
        <v>594.60922080235</v>
      </c>
      <c r="BX716" s="46" t="n">
        <f aca="false">((((BL716/AI716)^2)+((BR716/AJ716)^2))^(1/2))*AP716</f>
        <v>0.0172362616751728</v>
      </c>
    </row>
    <row r="717" customFormat="false" ht="60" hidden="false" customHeight="true" outlineLevel="0" collapsed="false">
      <c r="A717" s="24" t="n">
        <v>4.64786480487745</v>
      </c>
      <c r="B717" s="24" t="n">
        <v>-74.1187046012625</v>
      </c>
      <c r="C717" s="47" t="n">
        <v>27</v>
      </c>
      <c r="D717" s="47" t="n">
        <v>29</v>
      </c>
      <c r="E717" s="47" t="n">
        <v>1875</v>
      </c>
      <c r="F717" s="27" t="s">
        <v>1839</v>
      </c>
      <c r="G717" s="28" t="s">
        <v>1840</v>
      </c>
      <c r="H717" s="27" t="s">
        <v>1841</v>
      </c>
      <c r="I717" s="28" t="s">
        <v>64</v>
      </c>
      <c r="J717" s="28" t="s">
        <v>1843</v>
      </c>
      <c r="K717" s="28" t="n">
        <v>1758.23749066468</v>
      </c>
      <c r="L717" s="28"/>
      <c r="M717" s="28" t="n">
        <v>1989</v>
      </c>
      <c r="N717" s="29" t="s">
        <v>67</v>
      </c>
      <c r="O717" s="29" t="s">
        <v>415</v>
      </c>
      <c r="P717" s="53" t="n">
        <v>0.01</v>
      </c>
      <c r="Q717" s="31" t="n">
        <v>1238400</v>
      </c>
      <c r="R717" s="31" t="n">
        <v>1288940.06275985</v>
      </c>
      <c r="S717" s="29" t="s">
        <v>69</v>
      </c>
      <c r="T717" s="29"/>
      <c r="U717" s="29"/>
      <c r="V717" s="48" t="n">
        <f aca="false">IF(S717="m3_año",R717,IF(OR(O717="CG1",O717="CG3",O717="HG2"),T717,R717))</f>
        <v>1288940.06275985</v>
      </c>
      <c r="W717" s="28" t="n">
        <v>365</v>
      </c>
      <c r="X717" s="32"/>
      <c r="Y717" s="28"/>
      <c r="Z717" s="28" t="n">
        <v>8760</v>
      </c>
      <c r="AA717" s="32" t="s">
        <v>447</v>
      </c>
      <c r="AB717" s="32" t="s">
        <v>447</v>
      </c>
      <c r="AC717" s="33" t="s">
        <v>72</v>
      </c>
      <c r="AD717" s="33" t="n">
        <f aca="false">VLOOKUP($O717,Parámetros!$B$4:$H$25,3,0)</f>
        <v>196.356974196937</v>
      </c>
      <c r="AE717" s="33" t="n">
        <f aca="false">VLOOKUP($O717,Parámetros!$B$4:$H$25,4,0)</f>
        <v>1220.72799074218</v>
      </c>
      <c r="AF717" s="33" t="n">
        <f aca="false">VLOOKUP($O717,Parámetros!$B$4:$H$25,5,0)</f>
        <v>0.1</v>
      </c>
      <c r="AG717" s="33" t="n">
        <f aca="false">VLOOKUP($O717,Parámetros!$B$4:$H$25,6,0)</f>
        <v>640</v>
      </c>
      <c r="AH717" s="33" t="n">
        <f aca="false">VLOOKUP($O717,Parámetros!$B$4:$H$25,7,0)</f>
        <v>1920000</v>
      </c>
      <c r="AI717" s="51" t="n">
        <v>1238400</v>
      </c>
      <c r="AJ717" s="52" t="n">
        <v>8.8E-008</v>
      </c>
      <c r="AK717" s="34" t="n">
        <f aca="false">AD717*V717/1000000000</f>
        <v>0.253092370644734</v>
      </c>
      <c r="AL717" s="34" t="n">
        <f aca="false">AE717*V717/1000000000</f>
        <v>1.57344521299993</v>
      </c>
      <c r="AM717" s="34" t="n">
        <f aca="false">AF717*V717/1000000000</f>
        <v>0.000128894006275985</v>
      </c>
      <c r="AN717" s="34" t="n">
        <f aca="false">AG717*V717/1000000000</f>
        <v>0.824921640166304</v>
      </c>
      <c r="AO717" s="34" t="n">
        <f aca="false">AH717*V717/1000000000</f>
        <v>2474.76492049891</v>
      </c>
      <c r="AP717" s="35" t="n">
        <f aca="false">AJ717*AI717*EXP(P717*4)</f>
        <v>0.113426725522867</v>
      </c>
      <c r="AQ717" s="36" t="n">
        <f aca="false">AK717/W717</f>
        <v>0.000693403755191053</v>
      </c>
      <c r="AR717" s="37" t="n">
        <f aca="false">AL717/W717</f>
        <v>0.00431080880273954</v>
      </c>
      <c r="AS717" s="37" t="n">
        <f aca="false">AM717/W717</f>
        <v>3.53134263769822E-007</v>
      </c>
      <c r="AT717" s="37" t="n">
        <f aca="false">AN717/W717</f>
        <v>0.00226005928812686</v>
      </c>
      <c r="AU717" s="37" t="n">
        <f aca="false">AO717/W717</f>
        <v>6.78017786438058</v>
      </c>
      <c r="AV717" s="49" t="n">
        <f aca="false">AP717/W717</f>
        <v>0.000310758152117444</v>
      </c>
      <c r="AW717" s="39" t="n">
        <f aca="false">AK717*1000000</f>
        <v>253092.370644734</v>
      </c>
      <c r="AX717" s="40" t="n">
        <f aca="false">AL717*1000000</f>
        <v>1573445.21299993</v>
      </c>
      <c r="AY717" s="40" t="n">
        <f aca="false">AM717*1000000</f>
        <v>128.894006275985</v>
      </c>
      <c r="AZ717" s="40" t="n">
        <f aca="false">AN717*1000000</f>
        <v>824921.640166304</v>
      </c>
      <c r="BA717" s="40" t="n">
        <f aca="false">AO717*1000000</f>
        <v>2474764920.49891</v>
      </c>
      <c r="BB717" s="41" t="n">
        <f aca="false">AP717*1000000</f>
        <v>113426.725522867</v>
      </c>
      <c r="BC717" s="39" t="n">
        <f aca="false">AQ717*1000000</f>
        <v>693.403755191053</v>
      </c>
      <c r="BD717" s="40" t="n">
        <f aca="false">AR717*1000000</f>
        <v>4310.80880273954</v>
      </c>
      <c r="BE717" s="40" t="n">
        <f aca="false">AS717*1000000</f>
        <v>0.353134263769822</v>
      </c>
      <c r="BF717" s="40" t="n">
        <f aca="false">AT717*1000000</f>
        <v>2260.05928812686</v>
      </c>
      <c r="BG717" s="40" t="n">
        <f aca="false">AU717*1000000</f>
        <v>6780177.86438058</v>
      </c>
      <c r="BH717" s="41" t="n">
        <f aca="false">AV717*1000000</f>
        <v>310.758152117444</v>
      </c>
      <c r="BI717" s="0" t="n">
        <v>0.1</v>
      </c>
      <c r="BJ717" s="0" t="n">
        <f aca="false">R717*BI717</f>
        <v>128894.006275985</v>
      </c>
      <c r="BK717" s="0" t="n">
        <v>0.1</v>
      </c>
      <c r="BL717" s="0" t="n">
        <f aca="false">AI717*BK717</f>
        <v>123840</v>
      </c>
      <c r="BM717" s="45" t="n">
        <v>187.562005220738</v>
      </c>
      <c r="BN717" s="45" t="n">
        <v>1012.03746873145</v>
      </c>
      <c r="BO717" s="45" t="n">
        <v>0</v>
      </c>
      <c r="BP717" s="45" t="n">
        <v>256</v>
      </c>
      <c r="BQ717" s="45" t="n">
        <v>384000</v>
      </c>
      <c r="BR717" s="0" t="n">
        <f aca="false">AJ717*0.1</f>
        <v>8.8E-009</v>
      </c>
      <c r="BS717" s="0" t="n">
        <f aca="false">((((BJ717/R717)^2)+((BM717/AD717)^2))^(1/2))*AK717</f>
        <v>0.243077373265024</v>
      </c>
      <c r="BT717" s="0" t="n">
        <f aca="false">((((BJ717/R717)^2)+((BN717/AE717)^2))^(1/2))*AL717</f>
        <v>1.31391088400185</v>
      </c>
      <c r="BU717" s="0" t="n">
        <f aca="false">((((BJ717/R717)^2)+((BO717/AF717)^2))^(1/2))*AM717</f>
        <v>1.28894006275985E-005</v>
      </c>
      <c r="BV717" s="0" t="n">
        <f aca="false">((((BJ717/R717)^2)+((BP717/AG717)^2))^(1/2))*AN717</f>
        <v>0.340123905526344</v>
      </c>
      <c r="BW717" s="0" t="n">
        <f aca="false">((((BJ717/R717)^2)+((BQ717/AH717)^2))^(1/2))*AO717</f>
        <v>553.374259056743</v>
      </c>
      <c r="BX717" s="46" t="n">
        <f aca="false">((((BL717/AI717)^2)+((BR717/AJ717)^2))^(1/2))*AP717</f>
        <v>0.0160409613570009</v>
      </c>
    </row>
    <row r="718" customFormat="false" ht="60" hidden="false" customHeight="true" outlineLevel="0" collapsed="false">
      <c r="A718" s="24" t="n">
        <v>4.64786480487745</v>
      </c>
      <c r="B718" s="24" t="n">
        <v>-74.1187046012625</v>
      </c>
      <c r="C718" s="47" t="n">
        <v>27</v>
      </c>
      <c r="D718" s="47" t="n">
        <v>29</v>
      </c>
      <c r="E718" s="47" t="n">
        <v>1875</v>
      </c>
      <c r="F718" s="27" t="s">
        <v>1839</v>
      </c>
      <c r="G718" s="28" t="s">
        <v>1840</v>
      </c>
      <c r="H718" s="27" t="s">
        <v>1841</v>
      </c>
      <c r="I718" s="28" t="s">
        <v>64</v>
      </c>
      <c r="J718" s="28" t="s">
        <v>76</v>
      </c>
      <c r="K718" s="55"/>
      <c r="L718" s="55"/>
      <c r="M718" s="28" t="n">
        <v>1995</v>
      </c>
      <c r="N718" s="29" t="s">
        <v>67</v>
      </c>
      <c r="O718" s="29" t="s">
        <v>415</v>
      </c>
      <c r="P718" s="53" t="n">
        <v>0.01</v>
      </c>
      <c r="Q718" s="31" t="n">
        <v>245100</v>
      </c>
      <c r="R718" s="31" t="n">
        <v>255102.720754554</v>
      </c>
      <c r="S718" s="29" t="s">
        <v>69</v>
      </c>
      <c r="T718" s="29"/>
      <c r="U718" s="29"/>
      <c r="V718" s="48" t="n">
        <f aca="false">IF(S718="m3_año",R718,IF(OR(O718="CG1",O718="CG3",O718="HG2"),T718,R718))</f>
        <v>255102.720754554</v>
      </c>
      <c r="W718" s="28" t="n">
        <v>365</v>
      </c>
      <c r="X718" s="32"/>
      <c r="Y718" s="28"/>
      <c r="Z718" s="28" t="n">
        <v>8760</v>
      </c>
      <c r="AA718" s="32" t="s">
        <v>447</v>
      </c>
      <c r="AB718" s="32" t="s">
        <v>447</v>
      </c>
      <c r="AC718" s="33" t="s">
        <v>72</v>
      </c>
      <c r="AD718" s="33" t="n">
        <f aca="false">VLOOKUP($O718,Parámetros!$B$4:$H$25,3,0)</f>
        <v>196.356974196937</v>
      </c>
      <c r="AE718" s="33" t="n">
        <f aca="false">VLOOKUP($O718,Parámetros!$B$4:$H$25,4,0)</f>
        <v>1220.72799074218</v>
      </c>
      <c r="AF718" s="33" t="n">
        <f aca="false">VLOOKUP($O718,Parámetros!$B$4:$H$25,5,0)</f>
        <v>0.1</v>
      </c>
      <c r="AG718" s="33" t="n">
        <f aca="false">VLOOKUP($O718,Parámetros!$B$4:$H$25,6,0)</f>
        <v>640</v>
      </c>
      <c r="AH718" s="33" t="n">
        <f aca="false">VLOOKUP($O718,Parámetros!$B$4:$H$25,7,0)</f>
        <v>1920000</v>
      </c>
      <c r="AI718" s="2" t="n">
        <v>809498.388888889</v>
      </c>
      <c r="AJ718" s="2" t="n">
        <v>4.3E-011</v>
      </c>
      <c r="AK718" s="34" t="n">
        <f aca="false">AD718*V718/1000000000</f>
        <v>0.0500911983567704</v>
      </c>
      <c r="AL718" s="34" t="n">
        <f aca="false">AE718*V718/1000000000</f>
        <v>0.31141103173957</v>
      </c>
      <c r="AM718" s="34" t="n">
        <f aca="false">AF718*V718/1000000000</f>
        <v>2.55102720754554E-005</v>
      </c>
      <c r="AN718" s="34" t="n">
        <f aca="false">AG718*V718/1000000000</f>
        <v>0.163265741282915</v>
      </c>
      <c r="AO718" s="34" t="n">
        <f aca="false">AH718*V718/1000000000</f>
        <v>489.797223848744</v>
      </c>
      <c r="AP718" s="35" t="n">
        <f aca="false">AJ718*AI718*EXP(P718*4)</f>
        <v>3.62289897284182E-005</v>
      </c>
      <c r="AQ718" s="36" t="n">
        <f aca="false">AK718/W718</f>
        <v>0.000137236159881563</v>
      </c>
      <c r="AR718" s="37" t="n">
        <f aca="false">AL718/W718</f>
        <v>0.000853180908875535</v>
      </c>
      <c r="AS718" s="37" t="n">
        <f aca="false">AM718/W718</f>
        <v>6.98911563711107E-008</v>
      </c>
      <c r="AT718" s="37" t="n">
        <f aca="false">AN718/W718</f>
        <v>0.000447303400775108</v>
      </c>
      <c r="AU718" s="37" t="n">
        <f aca="false">AO718/W718</f>
        <v>1.34191020232533</v>
      </c>
      <c r="AV718" s="49" t="n">
        <f aca="false">AP718/W718</f>
        <v>9.92575061052554E-008</v>
      </c>
      <c r="AW718" s="39" t="n">
        <f aca="false">AK718*1000000</f>
        <v>50091.1983567704</v>
      </c>
      <c r="AX718" s="40" t="n">
        <f aca="false">AL718*1000000</f>
        <v>311411.03173957</v>
      </c>
      <c r="AY718" s="40" t="n">
        <f aca="false">AM718*1000000</f>
        <v>25.5102720754554</v>
      </c>
      <c r="AZ718" s="40" t="n">
        <f aca="false">AN718*1000000</f>
        <v>163265.741282915</v>
      </c>
      <c r="BA718" s="40" t="n">
        <f aca="false">AO718*1000000</f>
        <v>489797223.848744</v>
      </c>
      <c r="BB718" s="41" t="n">
        <f aca="false">AP718*1000000</f>
        <v>36.2289897284182</v>
      </c>
      <c r="BC718" s="39" t="n">
        <f aca="false">AQ718*1000000</f>
        <v>137.236159881563</v>
      </c>
      <c r="BD718" s="40" t="n">
        <f aca="false">AR718*1000000</f>
        <v>853.180908875535</v>
      </c>
      <c r="BE718" s="40" t="n">
        <f aca="false">AS718*1000000</f>
        <v>0.0698911563711107</v>
      </c>
      <c r="BF718" s="40" t="n">
        <f aca="false">AT718*1000000</f>
        <v>447.303400775108</v>
      </c>
      <c r="BG718" s="40" t="n">
        <f aca="false">AU718*1000000</f>
        <v>1341910.20232533</v>
      </c>
      <c r="BH718" s="41" t="n">
        <f aca="false">AV718*1000000</f>
        <v>0.0992575061052554</v>
      </c>
      <c r="BI718" s="0" t="n">
        <v>0.1</v>
      </c>
      <c r="BJ718" s="0" t="n">
        <f aca="false">R718*BI718</f>
        <v>25510.2720754554</v>
      </c>
      <c r="BK718" s="0" t="n">
        <v>0.1</v>
      </c>
      <c r="BL718" s="0" t="n">
        <f aca="false">AI718*BK718</f>
        <v>80949.8388888889</v>
      </c>
      <c r="BM718" s="45" t="n">
        <v>187.562005220738</v>
      </c>
      <c r="BN718" s="45" t="n">
        <v>1012.03746873145</v>
      </c>
      <c r="BO718" s="45" t="n">
        <v>0</v>
      </c>
      <c r="BP718" s="45" t="n">
        <v>256</v>
      </c>
      <c r="BQ718" s="45" t="n">
        <v>384000</v>
      </c>
      <c r="BR718" s="0" t="n">
        <f aca="false">AJ718*0.1</f>
        <v>4.3E-012</v>
      </c>
      <c r="BS718" s="0" t="n">
        <f aca="false">((((BJ718/R718)^2)+((BM718/AD718)^2))^(1/2))*AK718</f>
        <v>0.0481090634587026</v>
      </c>
      <c r="BT718" s="0" t="n">
        <f aca="false">((((BJ718/R718)^2)+((BN718/AE718)^2))^(1/2))*AL718</f>
        <v>0.2600448624587</v>
      </c>
      <c r="BU718" s="0" t="n">
        <f aca="false">((((BJ718/R718)^2)+((BO718/AF718)^2))^(1/2))*AM718</f>
        <v>2.55102720754554E-006</v>
      </c>
      <c r="BV718" s="0" t="n">
        <f aca="false">((((BJ718/R718)^2)+((BP718/AG718)^2))^(1/2))*AN718</f>
        <v>0.0673161896354223</v>
      </c>
      <c r="BW718" s="0" t="n">
        <f aca="false">((((BJ718/R718)^2)+((BQ718/AH718)^2))^(1/2))*AO718</f>
        <v>109.521988771647</v>
      </c>
      <c r="BX718" s="46" t="n">
        <f aca="false">((((BL718/AI718)^2)+((BR718/AJ718)^2))^(1/2))*AP718</f>
        <v>5.12355286250046E-006</v>
      </c>
    </row>
    <row r="719" customFormat="false" ht="60" hidden="false" customHeight="true" outlineLevel="0" collapsed="false">
      <c r="A719" s="24" t="n">
        <v>4.64786480487745</v>
      </c>
      <c r="B719" s="24" t="n">
        <v>-74.1187046012625</v>
      </c>
      <c r="C719" s="47" t="n">
        <v>27</v>
      </c>
      <c r="D719" s="47" t="n">
        <v>29</v>
      </c>
      <c r="E719" s="47" t="n">
        <v>1875</v>
      </c>
      <c r="F719" s="27" t="s">
        <v>1839</v>
      </c>
      <c r="G719" s="28" t="s">
        <v>1840</v>
      </c>
      <c r="H719" s="27" t="s">
        <v>1841</v>
      </c>
      <c r="I719" s="28" t="s">
        <v>64</v>
      </c>
      <c r="J719" s="28" t="s">
        <v>76</v>
      </c>
      <c r="K719" s="55"/>
      <c r="L719" s="55"/>
      <c r="M719" s="28" t="n">
        <v>1995</v>
      </c>
      <c r="N719" s="29" t="s">
        <v>67</v>
      </c>
      <c r="O719" s="29" t="s">
        <v>415</v>
      </c>
      <c r="P719" s="53" t="n">
        <v>0.01</v>
      </c>
      <c r="Q719" s="31" t="n">
        <v>96300</v>
      </c>
      <c r="R719" s="31" t="n">
        <v>100230.077554727</v>
      </c>
      <c r="S719" s="29" t="s">
        <v>69</v>
      </c>
      <c r="T719" s="29"/>
      <c r="U719" s="29"/>
      <c r="V719" s="48" t="n">
        <f aca="false">IF(S719="m3_año",R719,IF(OR(O719="CG1",O719="CG3",O719="HG2"),T719,R719))</f>
        <v>100230.077554727</v>
      </c>
      <c r="W719" s="28" t="n">
        <v>365</v>
      </c>
      <c r="X719" s="32"/>
      <c r="Y719" s="28"/>
      <c r="Z719" s="28" t="n">
        <v>8760</v>
      </c>
      <c r="AA719" s="32" t="s">
        <v>447</v>
      </c>
      <c r="AB719" s="32" t="s">
        <v>447</v>
      </c>
      <c r="AC719" s="33" t="s">
        <v>72</v>
      </c>
      <c r="AD719" s="33" t="n">
        <f aca="false">VLOOKUP($O719,Parámetros!$B$4:$H$25,3,0)</f>
        <v>196.356974196937</v>
      </c>
      <c r="AE719" s="33" t="n">
        <f aca="false">VLOOKUP($O719,Parámetros!$B$4:$H$25,4,0)</f>
        <v>1220.72799074218</v>
      </c>
      <c r="AF719" s="33" t="n">
        <f aca="false">VLOOKUP($O719,Parámetros!$B$4:$H$25,5,0)</f>
        <v>0.1</v>
      </c>
      <c r="AG719" s="33" t="n">
        <f aca="false">VLOOKUP($O719,Parámetros!$B$4:$H$25,6,0)</f>
        <v>640</v>
      </c>
      <c r="AH719" s="33" t="n">
        <f aca="false">VLOOKUP($O719,Parámetros!$B$4:$H$25,7,0)</f>
        <v>1920000</v>
      </c>
      <c r="AI719" s="2" t="n">
        <v>809498.388888889</v>
      </c>
      <c r="AJ719" s="2" t="n">
        <v>4.3E-011</v>
      </c>
      <c r="AK719" s="34" t="n">
        <f aca="false">AD719*V719/1000000000</f>
        <v>0.0196808747521705</v>
      </c>
      <c r="AL719" s="34" t="n">
        <f aca="false">AE719*V719/1000000000</f>
        <v>0.122353661185315</v>
      </c>
      <c r="AM719" s="34" t="n">
        <f aca="false">AF719*V719/1000000000</f>
        <v>1.00230077554727E-005</v>
      </c>
      <c r="AN719" s="34" t="n">
        <f aca="false">AG719*V719/1000000000</f>
        <v>0.0641472496350253</v>
      </c>
      <c r="AO719" s="34" t="n">
        <f aca="false">AH719*V719/1000000000</f>
        <v>192.441748905076</v>
      </c>
      <c r="AP719" s="35" t="n">
        <f aca="false">AJ719*AI719*EXP(P719*4)</f>
        <v>3.62289897284182E-005</v>
      </c>
      <c r="AQ719" s="36" t="n">
        <f aca="false">AK719/W719</f>
        <v>5.39202048004672E-005</v>
      </c>
      <c r="AR719" s="37" t="n">
        <f aca="false">AL719/W719</f>
        <v>0.000335215510096753</v>
      </c>
      <c r="AS719" s="37" t="n">
        <f aca="false">AM719/W719</f>
        <v>2.74602952204732E-008</v>
      </c>
      <c r="AT719" s="37" t="n">
        <f aca="false">AN719/W719</f>
        <v>0.000175745889411028</v>
      </c>
      <c r="AU719" s="37" t="n">
        <f aca="false">AO719/W719</f>
        <v>0.527237668233084</v>
      </c>
      <c r="AV719" s="49" t="n">
        <f aca="false">AP719/W719</f>
        <v>9.92575061052554E-008</v>
      </c>
      <c r="AW719" s="39" t="n">
        <f aca="false">AK719*1000000</f>
        <v>19680.8747521705</v>
      </c>
      <c r="AX719" s="40" t="n">
        <f aca="false">AL719*1000000</f>
        <v>122353.661185315</v>
      </c>
      <c r="AY719" s="40" t="n">
        <f aca="false">AM719*1000000</f>
        <v>10.0230077554727</v>
      </c>
      <c r="AZ719" s="40" t="n">
        <f aca="false">AN719*1000000</f>
        <v>64147.2496350253</v>
      </c>
      <c r="BA719" s="40" t="n">
        <f aca="false">AO719*1000000</f>
        <v>192441748.905076</v>
      </c>
      <c r="BB719" s="41" t="n">
        <f aca="false">AP719*1000000</f>
        <v>36.2289897284182</v>
      </c>
      <c r="BC719" s="39" t="n">
        <f aca="false">AQ719*1000000</f>
        <v>53.9202048004672</v>
      </c>
      <c r="BD719" s="40" t="n">
        <f aca="false">AR719*1000000</f>
        <v>335.215510096753</v>
      </c>
      <c r="BE719" s="40" t="n">
        <f aca="false">AS719*1000000</f>
        <v>0.0274602952204732</v>
      </c>
      <c r="BF719" s="40" t="n">
        <f aca="false">AT719*1000000</f>
        <v>175.745889411028</v>
      </c>
      <c r="BG719" s="40" t="n">
        <f aca="false">AU719*1000000</f>
        <v>527237.668233084</v>
      </c>
      <c r="BH719" s="41" t="n">
        <f aca="false">AV719*1000000</f>
        <v>0.0992575061052554</v>
      </c>
      <c r="BI719" s="0" t="n">
        <v>0.1</v>
      </c>
      <c r="BJ719" s="0" t="n">
        <f aca="false">R719*BI719</f>
        <v>10023.0077554727</v>
      </c>
      <c r="BK719" s="0" t="n">
        <v>0.1</v>
      </c>
      <c r="BL719" s="0" t="n">
        <f aca="false">AI719*BK719</f>
        <v>80949.8388888889</v>
      </c>
      <c r="BM719" s="45" t="n">
        <v>187.562005220738</v>
      </c>
      <c r="BN719" s="45" t="n">
        <v>1012.03746873145</v>
      </c>
      <c r="BO719" s="45" t="n">
        <v>0</v>
      </c>
      <c r="BP719" s="45" t="n">
        <v>256</v>
      </c>
      <c r="BQ719" s="45" t="n">
        <v>384000</v>
      </c>
      <c r="BR719" s="0" t="n">
        <f aca="false">AJ719*0.1</f>
        <v>4.3E-012</v>
      </c>
      <c r="BS719" s="0" t="n">
        <f aca="false">((((BJ719/R719)^2)+((BM719/AD719)^2))^(1/2))*AK719</f>
        <v>0.0189020922524401</v>
      </c>
      <c r="BT719" s="0" t="n">
        <f aca="false">((((BJ719/R719)^2)+((BN719/AE719)^2))^(1/2))*AL719</f>
        <v>0.102171849264679</v>
      </c>
      <c r="BU719" s="0" t="n">
        <f aca="false">((((BJ719/R719)^2)+((BO719/AF719)^2))^(1/2))*AM719</f>
        <v>1.00230077554727E-006</v>
      </c>
      <c r="BV719" s="0" t="n">
        <f aca="false">((((BJ719/R719)^2)+((BP719/AG719)^2))^(1/2))*AN719</f>
        <v>0.0264485885838073</v>
      </c>
      <c r="BW719" s="0" t="n">
        <f aca="false">((((BJ719/R719)^2)+((BQ719/AH719)^2))^(1/2))*AO719</f>
        <v>43.0312832260695</v>
      </c>
      <c r="BX719" s="46" t="n">
        <f aca="false">((((BL719/AI719)^2)+((BR719/AJ719)^2))^(1/2))*AP719</f>
        <v>5.12355286250046E-006</v>
      </c>
    </row>
    <row r="720" customFormat="false" ht="60" hidden="false" customHeight="true" outlineLevel="0" collapsed="false">
      <c r="A720" s="24" t="n">
        <v>4.64786480487745</v>
      </c>
      <c r="B720" s="24" t="n">
        <v>-74.1187046012625</v>
      </c>
      <c r="C720" s="47" t="n">
        <v>27</v>
      </c>
      <c r="D720" s="47" t="n">
        <v>29</v>
      </c>
      <c r="E720" s="47" t="n">
        <v>1875</v>
      </c>
      <c r="F720" s="27" t="s">
        <v>1839</v>
      </c>
      <c r="G720" s="28" t="s">
        <v>1840</v>
      </c>
      <c r="H720" s="27" t="s">
        <v>1841</v>
      </c>
      <c r="I720" s="28" t="s">
        <v>64</v>
      </c>
      <c r="J720" s="28" t="s">
        <v>76</v>
      </c>
      <c r="K720" s="55"/>
      <c r="L720" s="55"/>
      <c r="M720" s="28" t="n">
        <v>1994</v>
      </c>
      <c r="N720" s="29" t="s">
        <v>67</v>
      </c>
      <c r="O720" s="29" t="s">
        <v>415</v>
      </c>
      <c r="P720" s="53" t="n">
        <v>0.01</v>
      </c>
      <c r="Q720" s="31" t="n">
        <v>96300</v>
      </c>
      <c r="R720" s="31" t="n">
        <v>100230.077554727</v>
      </c>
      <c r="S720" s="29" t="s">
        <v>69</v>
      </c>
      <c r="T720" s="29"/>
      <c r="U720" s="29"/>
      <c r="V720" s="48" t="n">
        <f aca="false">IF(S720="m3_año",R720,IF(OR(O720="CG1",O720="CG3",O720="HG2"),T720,R720))</f>
        <v>100230.077554727</v>
      </c>
      <c r="W720" s="28" t="n">
        <v>365</v>
      </c>
      <c r="X720" s="32"/>
      <c r="Y720" s="28"/>
      <c r="Z720" s="28" t="n">
        <v>8760</v>
      </c>
      <c r="AA720" s="32" t="s">
        <v>447</v>
      </c>
      <c r="AB720" s="32" t="s">
        <v>447</v>
      </c>
      <c r="AC720" s="33" t="s">
        <v>72</v>
      </c>
      <c r="AD720" s="33" t="n">
        <f aca="false">VLOOKUP($O720,Parámetros!$B$4:$H$25,3,0)</f>
        <v>196.356974196937</v>
      </c>
      <c r="AE720" s="33" t="n">
        <f aca="false">VLOOKUP($O720,Parámetros!$B$4:$H$25,4,0)</f>
        <v>1220.72799074218</v>
      </c>
      <c r="AF720" s="33" t="n">
        <f aca="false">VLOOKUP($O720,Parámetros!$B$4:$H$25,5,0)</f>
        <v>0.1</v>
      </c>
      <c r="AG720" s="33" t="n">
        <f aca="false">VLOOKUP($O720,Parámetros!$B$4:$H$25,6,0)</f>
        <v>640</v>
      </c>
      <c r="AH720" s="33" t="n">
        <f aca="false">VLOOKUP($O720,Parámetros!$B$4:$H$25,7,0)</f>
        <v>1920000</v>
      </c>
      <c r="AI720" s="2" t="n">
        <v>809498.388888889</v>
      </c>
      <c r="AJ720" s="2" t="n">
        <v>4.3E-011</v>
      </c>
      <c r="AK720" s="34" t="n">
        <f aca="false">AD720*V720/1000000000</f>
        <v>0.0196808747521705</v>
      </c>
      <c r="AL720" s="34" t="n">
        <f aca="false">AE720*V720/1000000000</f>
        <v>0.122353661185315</v>
      </c>
      <c r="AM720" s="34" t="n">
        <f aca="false">AF720*V720/1000000000</f>
        <v>1.00230077554727E-005</v>
      </c>
      <c r="AN720" s="34" t="n">
        <f aca="false">AG720*V720/1000000000</f>
        <v>0.0641472496350253</v>
      </c>
      <c r="AO720" s="34" t="n">
        <f aca="false">AH720*V720/1000000000</f>
        <v>192.441748905076</v>
      </c>
      <c r="AP720" s="35" t="n">
        <f aca="false">AJ720*AI720*EXP(P720*4)</f>
        <v>3.62289897284182E-005</v>
      </c>
      <c r="AQ720" s="36" t="n">
        <f aca="false">AK720/W720</f>
        <v>5.39202048004672E-005</v>
      </c>
      <c r="AR720" s="37" t="n">
        <f aca="false">AL720/W720</f>
        <v>0.000335215510096753</v>
      </c>
      <c r="AS720" s="37" t="n">
        <f aca="false">AM720/W720</f>
        <v>2.74602952204732E-008</v>
      </c>
      <c r="AT720" s="37" t="n">
        <f aca="false">AN720/W720</f>
        <v>0.000175745889411028</v>
      </c>
      <c r="AU720" s="37" t="n">
        <f aca="false">AO720/W720</f>
        <v>0.527237668233084</v>
      </c>
      <c r="AV720" s="49" t="n">
        <f aca="false">AP720/W720</f>
        <v>9.92575061052554E-008</v>
      </c>
      <c r="AW720" s="39" t="n">
        <f aca="false">AK720*1000000</f>
        <v>19680.8747521705</v>
      </c>
      <c r="AX720" s="40" t="n">
        <f aca="false">AL720*1000000</f>
        <v>122353.661185315</v>
      </c>
      <c r="AY720" s="40" t="n">
        <f aca="false">AM720*1000000</f>
        <v>10.0230077554727</v>
      </c>
      <c r="AZ720" s="40" t="n">
        <f aca="false">AN720*1000000</f>
        <v>64147.2496350253</v>
      </c>
      <c r="BA720" s="40" t="n">
        <f aca="false">AO720*1000000</f>
        <v>192441748.905076</v>
      </c>
      <c r="BB720" s="41" t="n">
        <f aca="false">AP720*1000000</f>
        <v>36.2289897284182</v>
      </c>
      <c r="BC720" s="39" t="n">
        <f aca="false">AQ720*1000000</f>
        <v>53.9202048004672</v>
      </c>
      <c r="BD720" s="40" t="n">
        <f aca="false">AR720*1000000</f>
        <v>335.215510096753</v>
      </c>
      <c r="BE720" s="40" t="n">
        <f aca="false">AS720*1000000</f>
        <v>0.0274602952204732</v>
      </c>
      <c r="BF720" s="40" t="n">
        <f aca="false">AT720*1000000</f>
        <v>175.745889411028</v>
      </c>
      <c r="BG720" s="40" t="n">
        <f aca="false">AU720*1000000</f>
        <v>527237.668233084</v>
      </c>
      <c r="BH720" s="41" t="n">
        <f aca="false">AV720*1000000</f>
        <v>0.0992575061052554</v>
      </c>
      <c r="BI720" s="0" t="n">
        <v>0.1</v>
      </c>
      <c r="BJ720" s="0" t="n">
        <f aca="false">R720*BI720</f>
        <v>10023.0077554727</v>
      </c>
      <c r="BK720" s="0" t="n">
        <v>0.1</v>
      </c>
      <c r="BL720" s="0" t="n">
        <f aca="false">AI720*BK720</f>
        <v>80949.8388888889</v>
      </c>
      <c r="BM720" s="45" t="n">
        <v>187.562005220738</v>
      </c>
      <c r="BN720" s="45" t="n">
        <v>1012.03746873145</v>
      </c>
      <c r="BO720" s="45" t="n">
        <v>0</v>
      </c>
      <c r="BP720" s="45" t="n">
        <v>256</v>
      </c>
      <c r="BQ720" s="45" t="n">
        <v>384000</v>
      </c>
      <c r="BR720" s="0" t="n">
        <f aca="false">AJ720*0.1</f>
        <v>4.3E-012</v>
      </c>
      <c r="BS720" s="0" t="n">
        <f aca="false">((((BJ720/R720)^2)+((BM720/AD720)^2))^(1/2))*AK720</f>
        <v>0.0189020922524401</v>
      </c>
      <c r="BT720" s="0" t="n">
        <f aca="false">((((BJ720/R720)^2)+((BN720/AE720)^2))^(1/2))*AL720</f>
        <v>0.102171849264679</v>
      </c>
      <c r="BU720" s="0" t="n">
        <f aca="false">((((BJ720/R720)^2)+((BO720/AF720)^2))^(1/2))*AM720</f>
        <v>1.00230077554727E-006</v>
      </c>
      <c r="BV720" s="0" t="n">
        <f aca="false">((((BJ720/R720)^2)+((BP720/AG720)^2))^(1/2))*AN720</f>
        <v>0.0264485885838073</v>
      </c>
      <c r="BW720" s="0" t="n">
        <f aca="false">((((BJ720/R720)^2)+((BQ720/AH720)^2))^(1/2))*AO720</f>
        <v>43.0312832260695</v>
      </c>
      <c r="BX720" s="46" t="n">
        <f aca="false">((((BL720/AI720)^2)+((BR720/AJ720)^2))^(1/2))*AP720</f>
        <v>5.12355286250046E-006</v>
      </c>
    </row>
    <row r="721" customFormat="false" ht="60" hidden="false" customHeight="true" outlineLevel="0" collapsed="false">
      <c r="A721" s="24" t="n">
        <v>4.64786480487745</v>
      </c>
      <c r="B721" s="24" t="n">
        <v>-74.1187046012625</v>
      </c>
      <c r="C721" s="47" t="n">
        <v>27</v>
      </c>
      <c r="D721" s="47" t="n">
        <v>29</v>
      </c>
      <c r="E721" s="47" t="n">
        <v>1875</v>
      </c>
      <c r="F721" s="27" t="s">
        <v>1839</v>
      </c>
      <c r="G721" s="28" t="s">
        <v>1840</v>
      </c>
      <c r="H721" s="27" t="s">
        <v>1841</v>
      </c>
      <c r="I721" s="28" t="s">
        <v>64</v>
      </c>
      <c r="J721" s="28" t="s">
        <v>76</v>
      </c>
      <c r="K721" s="55"/>
      <c r="L721" s="55"/>
      <c r="M721" s="28" t="n">
        <v>1995</v>
      </c>
      <c r="N721" s="29" t="s">
        <v>67</v>
      </c>
      <c r="O721" s="29" t="s">
        <v>415</v>
      </c>
      <c r="P721" s="53" t="n">
        <v>0.01</v>
      </c>
      <c r="Q721" s="31" t="n">
        <v>96300</v>
      </c>
      <c r="R721" s="31" t="n">
        <v>100230.077554727</v>
      </c>
      <c r="S721" s="29" t="s">
        <v>69</v>
      </c>
      <c r="T721" s="29"/>
      <c r="U721" s="29"/>
      <c r="V721" s="48" t="n">
        <f aca="false">IF(S721="m3_año",R721,IF(OR(O721="CG1",O721="CG3",O721="HG2"),T721,R721))</f>
        <v>100230.077554727</v>
      </c>
      <c r="W721" s="28" t="n">
        <v>365</v>
      </c>
      <c r="X721" s="32"/>
      <c r="Y721" s="28"/>
      <c r="Z721" s="28" t="n">
        <v>8760</v>
      </c>
      <c r="AA721" s="32" t="s">
        <v>447</v>
      </c>
      <c r="AB721" s="32" t="s">
        <v>447</v>
      </c>
      <c r="AC721" s="33" t="s">
        <v>72</v>
      </c>
      <c r="AD721" s="33" t="n">
        <f aca="false">VLOOKUP($O721,Parámetros!$B$4:$H$25,3,0)</f>
        <v>196.356974196937</v>
      </c>
      <c r="AE721" s="33" t="n">
        <f aca="false">VLOOKUP($O721,Parámetros!$B$4:$H$25,4,0)</f>
        <v>1220.72799074218</v>
      </c>
      <c r="AF721" s="33" t="n">
        <f aca="false">VLOOKUP($O721,Parámetros!$B$4:$H$25,5,0)</f>
        <v>0.1</v>
      </c>
      <c r="AG721" s="33" t="n">
        <f aca="false">VLOOKUP($O721,Parámetros!$B$4:$H$25,6,0)</f>
        <v>640</v>
      </c>
      <c r="AH721" s="33" t="n">
        <f aca="false">VLOOKUP($O721,Parámetros!$B$4:$H$25,7,0)</f>
        <v>1920000</v>
      </c>
      <c r="AI721" s="2" t="n">
        <v>809498.388888889</v>
      </c>
      <c r="AJ721" s="2" t="n">
        <v>4.3E-011</v>
      </c>
      <c r="AK721" s="34" t="n">
        <f aca="false">AD721*V721/1000000000</f>
        <v>0.0196808747521705</v>
      </c>
      <c r="AL721" s="34" t="n">
        <f aca="false">AE721*V721/1000000000</f>
        <v>0.122353661185315</v>
      </c>
      <c r="AM721" s="34" t="n">
        <f aca="false">AF721*V721/1000000000</f>
        <v>1.00230077554727E-005</v>
      </c>
      <c r="AN721" s="34" t="n">
        <f aca="false">AG721*V721/1000000000</f>
        <v>0.0641472496350253</v>
      </c>
      <c r="AO721" s="34" t="n">
        <f aca="false">AH721*V721/1000000000</f>
        <v>192.441748905076</v>
      </c>
      <c r="AP721" s="35" t="n">
        <f aca="false">AJ721*AI721*EXP(P721*4)</f>
        <v>3.62289897284182E-005</v>
      </c>
      <c r="AQ721" s="36" t="n">
        <f aca="false">AK721/W721</f>
        <v>5.39202048004672E-005</v>
      </c>
      <c r="AR721" s="37" t="n">
        <f aca="false">AL721/W721</f>
        <v>0.000335215510096753</v>
      </c>
      <c r="AS721" s="37" t="n">
        <f aca="false">AM721/W721</f>
        <v>2.74602952204732E-008</v>
      </c>
      <c r="AT721" s="37" t="n">
        <f aca="false">AN721/W721</f>
        <v>0.000175745889411028</v>
      </c>
      <c r="AU721" s="37" t="n">
        <f aca="false">AO721/W721</f>
        <v>0.527237668233084</v>
      </c>
      <c r="AV721" s="49" t="n">
        <f aca="false">AP721/W721</f>
        <v>9.92575061052554E-008</v>
      </c>
      <c r="AW721" s="39" t="n">
        <f aca="false">AK721*1000000</f>
        <v>19680.8747521705</v>
      </c>
      <c r="AX721" s="40" t="n">
        <f aca="false">AL721*1000000</f>
        <v>122353.661185315</v>
      </c>
      <c r="AY721" s="40" t="n">
        <f aca="false">AM721*1000000</f>
        <v>10.0230077554727</v>
      </c>
      <c r="AZ721" s="40" t="n">
        <f aca="false">AN721*1000000</f>
        <v>64147.2496350253</v>
      </c>
      <c r="BA721" s="40" t="n">
        <f aca="false">AO721*1000000</f>
        <v>192441748.905076</v>
      </c>
      <c r="BB721" s="41" t="n">
        <f aca="false">AP721*1000000</f>
        <v>36.2289897284182</v>
      </c>
      <c r="BC721" s="39" t="n">
        <f aca="false">AQ721*1000000</f>
        <v>53.9202048004672</v>
      </c>
      <c r="BD721" s="40" t="n">
        <f aca="false">AR721*1000000</f>
        <v>335.215510096753</v>
      </c>
      <c r="BE721" s="40" t="n">
        <f aca="false">AS721*1000000</f>
        <v>0.0274602952204732</v>
      </c>
      <c r="BF721" s="40" t="n">
        <f aca="false">AT721*1000000</f>
        <v>175.745889411028</v>
      </c>
      <c r="BG721" s="40" t="n">
        <f aca="false">AU721*1000000</f>
        <v>527237.668233084</v>
      </c>
      <c r="BH721" s="41" t="n">
        <f aca="false">AV721*1000000</f>
        <v>0.0992575061052554</v>
      </c>
      <c r="BI721" s="0" t="n">
        <v>0.1</v>
      </c>
      <c r="BJ721" s="0" t="n">
        <f aca="false">R721*BI721</f>
        <v>10023.0077554727</v>
      </c>
      <c r="BK721" s="0" t="n">
        <v>0.1</v>
      </c>
      <c r="BL721" s="0" t="n">
        <f aca="false">AI721*BK721</f>
        <v>80949.8388888889</v>
      </c>
      <c r="BM721" s="45" t="n">
        <v>187.562005220738</v>
      </c>
      <c r="BN721" s="45" t="n">
        <v>1012.03746873145</v>
      </c>
      <c r="BO721" s="45" t="n">
        <v>0</v>
      </c>
      <c r="BP721" s="45" t="n">
        <v>256</v>
      </c>
      <c r="BQ721" s="45" t="n">
        <v>384000</v>
      </c>
      <c r="BR721" s="0" t="n">
        <f aca="false">AJ721*0.1</f>
        <v>4.3E-012</v>
      </c>
      <c r="BS721" s="0" t="n">
        <f aca="false">((((BJ721/R721)^2)+((BM721/AD721)^2))^(1/2))*AK721</f>
        <v>0.0189020922524401</v>
      </c>
      <c r="BT721" s="0" t="n">
        <f aca="false">((((BJ721/R721)^2)+((BN721/AE721)^2))^(1/2))*AL721</f>
        <v>0.102171849264679</v>
      </c>
      <c r="BU721" s="0" t="n">
        <f aca="false">((((BJ721/R721)^2)+((BO721/AF721)^2))^(1/2))*AM721</f>
        <v>1.00230077554727E-006</v>
      </c>
      <c r="BV721" s="0" t="n">
        <f aca="false">((((BJ721/R721)^2)+((BP721/AG721)^2))^(1/2))*AN721</f>
        <v>0.0264485885838073</v>
      </c>
      <c r="BW721" s="0" t="n">
        <f aca="false">((((BJ721/R721)^2)+((BQ721/AH721)^2))^(1/2))*AO721</f>
        <v>43.0312832260695</v>
      </c>
      <c r="BX721" s="46" t="n">
        <f aca="false">((((BL721/AI721)^2)+((BR721/AJ721)^2))^(1/2))*AP721</f>
        <v>5.12355286250046E-006</v>
      </c>
    </row>
    <row r="722" customFormat="false" ht="60" hidden="false" customHeight="true" outlineLevel="0" collapsed="false">
      <c r="A722" s="24" t="n">
        <v>4.64786480487745</v>
      </c>
      <c r="B722" s="24" t="n">
        <v>-74.1187046012625</v>
      </c>
      <c r="C722" s="47" t="n">
        <v>27</v>
      </c>
      <c r="D722" s="47" t="n">
        <v>29</v>
      </c>
      <c r="E722" s="47" t="n">
        <v>1875</v>
      </c>
      <c r="F722" s="27" t="s">
        <v>1839</v>
      </c>
      <c r="G722" s="28" t="s">
        <v>1840</v>
      </c>
      <c r="H722" s="27" t="s">
        <v>1841</v>
      </c>
      <c r="I722" s="28" t="s">
        <v>64</v>
      </c>
      <c r="J722" s="28" t="s">
        <v>76</v>
      </c>
      <c r="K722" s="55"/>
      <c r="L722" s="55"/>
      <c r="M722" s="28" t="n">
        <v>2003</v>
      </c>
      <c r="N722" s="29" t="s">
        <v>67</v>
      </c>
      <c r="O722" s="29" t="s">
        <v>415</v>
      </c>
      <c r="P722" s="53" t="n">
        <v>0.01</v>
      </c>
      <c r="Q722" s="31" t="n">
        <v>96300</v>
      </c>
      <c r="R722" s="31" t="n">
        <v>100230.077554727</v>
      </c>
      <c r="S722" s="29" t="s">
        <v>69</v>
      </c>
      <c r="T722" s="29"/>
      <c r="U722" s="29"/>
      <c r="V722" s="48" t="n">
        <f aca="false">IF(S722="m3_año",R722,IF(OR(O722="CG1",O722="CG3",O722="HG2"),T722,R722))</f>
        <v>100230.077554727</v>
      </c>
      <c r="W722" s="28" t="n">
        <v>365</v>
      </c>
      <c r="X722" s="32"/>
      <c r="Y722" s="28"/>
      <c r="Z722" s="28" t="n">
        <v>8760</v>
      </c>
      <c r="AA722" s="32" t="s">
        <v>447</v>
      </c>
      <c r="AB722" s="32" t="s">
        <v>447</v>
      </c>
      <c r="AC722" s="33" t="s">
        <v>72</v>
      </c>
      <c r="AD722" s="33" t="n">
        <f aca="false">VLOOKUP($O722,Parámetros!$B$4:$H$25,3,0)</f>
        <v>196.356974196937</v>
      </c>
      <c r="AE722" s="33" t="n">
        <f aca="false">VLOOKUP($O722,Parámetros!$B$4:$H$25,4,0)</f>
        <v>1220.72799074218</v>
      </c>
      <c r="AF722" s="33" t="n">
        <f aca="false">VLOOKUP($O722,Parámetros!$B$4:$H$25,5,0)</f>
        <v>0.1</v>
      </c>
      <c r="AG722" s="33" t="n">
        <f aca="false">VLOOKUP($O722,Parámetros!$B$4:$H$25,6,0)</f>
        <v>640</v>
      </c>
      <c r="AH722" s="33" t="n">
        <f aca="false">VLOOKUP($O722,Parámetros!$B$4:$H$25,7,0)</f>
        <v>1920000</v>
      </c>
      <c r="AI722" s="2" t="n">
        <v>809498.388888889</v>
      </c>
      <c r="AJ722" s="2" t="n">
        <v>4.3E-011</v>
      </c>
      <c r="AK722" s="34" t="n">
        <f aca="false">AD722*V722/1000000000</f>
        <v>0.0196808747521705</v>
      </c>
      <c r="AL722" s="34" t="n">
        <f aca="false">AE722*V722/1000000000</f>
        <v>0.122353661185315</v>
      </c>
      <c r="AM722" s="34" t="n">
        <f aca="false">AF722*V722/1000000000</f>
        <v>1.00230077554727E-005</v>
      </c>
      <c r="AN722" s="34" t="n">
        <f aca="false">AG722*V722/1000000000</f>
        <v>0.0641472496350253</v>
      </c>
      <c r="AO722" s="34" t="n">
        <f aca="false">AH722*V722/1000000000</f>
        <v>192.441748905076</v>
      </c>
      <c r="AP722" s="35" t="n">
        <f aca="false">AJ722*AI722*EXP(P722*4)</f>
        <v>3.62289897284182E-005</v>
      </c>
      <c r="AQ722" s="36" t="n">
        <f aca="false">AK722/W722</f>
        <v>5.39202048004672E-005</v>
      </c>
      <c r="AR722" s="37" t="n">
        <f aca="false">AL722/W722</f>
        <v>0.000335215510096753</v>
      </c>
      <c r="AS722" s="37" t="n">
        <f aca="false">AM722/W722</f>
        <v>2.74602952204732E-008</v>
      </c>
      <c r="AT722" s="37" t="n">
        <f aca="false">AN722/W722</f>
        <v>0.000175745889411028</v>
      </c>
      <c r="AU722" s="37" t="n">
        <f aca="false">AO722/W722</f>
        <v>0.527237668233084</v>
      </c>
      <c r="AV722" s="49" t="n">
        <f aca="false">AP722/W722</f>
        <v>9.92575061052554E-008</v>
      </c>
      <c r="AW722" s="39" t="n">
        <f aca="false">AK722*1000000</f>
        <v>19680.8747521705</v>
      </c>
      <c r="AX722" s="40" t="n">
        <f aca="false">AL722*1000000</f>
        <v>122353.661185315</v>
      </c>
      <c r="AY722" s="40" t="n">
        <f aca="false">AM722*1000000</f>
        <v>10.0230077554727</v>
      </c>
      <c r="AZ722" s="40" t="n">
        <f aca="false">AN722*1000000</f>
        <v>64147.2496350253</v>
      </c>
      <c r="BA722" s="40" t="n">
        <f aca="false">AO722*1000000</f>
        <v>192441748.905076</v>
      </c>
      <c r="BB722" s="41" t="n">
        <f aca="false">AP722*1000000</f>
        <v>36.2289897284182</v>
      </c>
      <c r="BC722" s="39" t="n">
        <f aca="false">AQ722*1000000</f>
        <v>53.9202048004672</v>
      </c>
      <c r="BD722" s="40" t="n">
        <f aca="false">AR722*1000000</f>
        <v>335.215510096753</v>
      </c>
      <c r="BE722" s="40" t="n">
        <f aca="false">AS722*1000000</f>
        <v>0.0274602952204732</v>
      </c>
      <c r="BF722" s="40" t="n">
        <f aca="false">AT722*1000000</f>
        <v>175.745889411028</v>
      </c>
      <c r="BG722" s="40" t="n">
        <f aca="false">AU722*1000000</f>
        <v>527237.668233084</v>
      </c>
      <c r="BH722" s="41" t="n">
        <f aca="false">AV722*1000000</f>
        <v>0.0992575061052554</v>
      </c>
      <c r="BI722" s="0" t="n">
        <v>0.1</v>
      </c>
      <c r="BJ722" s="0" t="n">
        <f aca="false">R722*BI722</f>
        <v>10023.0077554727</v>
      </c>
      <c r="BK722" s="0" t="n">
        <v>0.1</v>
      </c>
      <c r="BL722" s="0" t="n">
        <f aca="false">AI722*BK722</f>
        <v>80949.8388888889</v>
      </c>
      <c r="BM722" s="45" t="n">
        <v>187.562005220738</v>
      </c>
      <c r="BN722" s="45" t="n">
        <v>1012.03746873145</v>
      </c>
      <c r="BO722" s="45" t="n">
        <v>0</v>
      </c>
      <c r="BP722" s="45" t="n">
        <v>256</v>
      </c>
      <c r="BQ722" s="45" t="n">
        <v>384000</v>
      </c>
      <c r="BR722" s="0" t="n">
        <f aca="false">AJ722*0.1</f>
        <v>4.3E-012</v>
      </c>
      <c r="BS722" s="0" t="n">
        <f aca="false">((((BJ722/R722)^2)+((BM722/AD722)^2))^(1/2))*AK722</f>
        <v>0.0189020922524401</v>
      </c>
      <c r="BT722" s="0" t="n">
        <f aca="false">((((BJ722/R722)^2)+((BN722/AE722)^2))^(1/2))*AL722</f>
        <v>0.102171849264679</v>
      </c>
      <c r="BU722" s="0" t="n">
        <f aca="false">((((BJ722/R722)^2)+((BO722/AF722)^2))^(1/2))*AM722</f>
        <v>1.00230077554727E-006</v>
      </c>
      <c r="BV722" s="0" t="n">
        <f aca="false">((((BJ722/R722)^2)+((BP722/AG722)^2))^(1/2))*AN722</f>
        <v>0.0264485885838073</v>
      </c>
      <c r="BW722" s="0" t="n">
        <f aca="false">((((BJ722/R722)^2)+((BQ722/AH722)^2))^(1/2))*AO722</f>
        <v>43.0312832260695</v>
      </c>
      <c r="BX722" s="46" t="n">
        <f aca="false">((((BL722/AI722)^2)+((BR722/AJ722)^2))^(1/2))*AP722</f>
        <v>5.12355286250046E-006</v>
      </c>
    </row>
    <row r="723" customFormat="false" ht="60" hidden="false" customHeight="true" outlineLevel="0" collapsed="false">
      <c r="A723" s="24" t="n">
        <v>4.64786480487745</v>
      </c>
      <c r="B723" s="24" t="n">
        <v>-74.1187046012625</v>
      </c>
      <c r="C723" s="47" t="n">
        <v>27</v>
      </c>
      <c r="D723" s="47" t="n">
        <v>29</v>
      </c>
      <c r="E723" s="47" t="n">
        <v>1875</v>
      </c>
      <c r="F723" s="27" t="s">
        <v>1839</v>
      </c>
      <c r="G723" s="28" t="s">
        <v>1840</v>
      </c>
      <c r="H723" s="27" t="s">
        <v>1841</v>
      </c>
      <c r="I723" s="28" t="s">
        <v>64</v>
      </c>
      <c r="J723" s="28" t="s">
        <v>76</v>
      </c>
      <c r="K723" s="55"/>
      <c r="L723" s="55"/>
      <c r="M723" s="28" t="n">
        <v>2003</v>
      </c>
      <c r="N723" s="29" t="s">
        <v>67</v>
      </c>
      <c r="O723" s="29" t="s">
        <v>415</v>
      </c>
      <c r="P723" s="53" t="n">
        <v>0.01</v>
      </c>
      <c r="Q723" s="31" t="n">
        <v>96300</v>
      </c>
      <c r="R723" s="31" t="n">
        <v>100230.077554727</v>
      </c>
      <c r="S723" s="29" t="s">
        <v>69</v>
      </c>
      <c r="T723" s="29"/>
      <c r="U723" s="29"/>
      <c r="V723" s="48" t="n">
        <f aca="false">IF(S723="m3_año",R723,IF(OR(O723="CG1",O723="CG3",O723="HG2"),T723,R723))</f>
        <v>100230.077554727</v>
      </c>
      <c r="W723" s="28" t="n">
        <v>365</v>
      </c>
      <c r="X723" s="32"/>
      <c r="Y723" s="28"/>
      <c r="Z723" s="28" t="n">
        <v>8760</v>
      </c>
      <c r="AA723" s="32" t="s">
        <v>447</v>
      </c>
      <c r="AB723" s="32" t="s">
        <v>447</v>
      </c>
      <c r="AC723" s="33" t="s">
        <v>72</v>
      </c>
      <c r="AD723" s="33" t="n">
        <f aca="false">VLOOKUP($O723,Parámetros!$B$4:$H$25,3,0)</f>
        <v>196.356974196937</v>
      </c>
      <c r="AE723" s="33" t="n">
        <f aca="false">VLOOKUP($O723,Parámetros!$B$4:$H$25,4,0)</f>
        <v>1220.72799074218</v>
      </c>
      <c r="AF723" s="33" t="n">
        <f aca="false">VLOOKUP($O723,Parámetros!$B$4:$H$25,5,0)</f>
        <v>0.1</v>
      </c>
      <c r="AG723" s="33" t="n">
        <f aca="false">VLOOKUP($O723,Parámetros!$B$4:$H$25,6,0)</f>
        <v>640</v>
      </c>
      <c r="AH723" s="33" t="n">
        <f aca="false">VLOOKUP($O723,Parámetros!$B$4:$H$25,7,0)</f>
        <v>1920000</v>
      </c>
      <c r="AI723" s="2" t="n">
        <v>809498.388888889</v>
      </c>
      <c r="AJ723" s="2" t="n">
        <v>4.3E-011</v>
      </c>
      <c r="AK723" s="34" t="n">
        <f aca="false">AD723*V723/1000000000</f>
        <v>0.0196808747521705</v>
      </c>
      <c r="AL723" s="34" t="n">
        <f aca="false">AE723*V723/1000000000</f>
        <v>0.122353661185315</v>
      </c>
      <c r="AM723" s="34" t="n">
        <f aca="false">AF723*V723/1000000000</f>
        <v>1.00230077554727E-005</v>
      </c>
      <c r="AN723" s="34" t="n">
        <f aca="false">AG723*V723/1000000000</f>
        <v>0.0641472496350253</v>
      </c>
      <c r="AO723" s="34" t="n">
        <f aca="false">AH723*V723/1000000000</f>
        <v>192.441748905076</v>
      </c>
      <c r="AP723" s="35" t="n">
        <f aca="false">AJ723*AI723*EXP(P723*4)</f>
        <v>3.62289897284182E-005</v>
      </c>
      <c r="AQ723" s="36" t="n">
        <f aca="false">AK723/W723</f>
        <v>5.39202048004672E-005</v>
      </c>
      <c r="AR723" s="37" t="n">
        <f aca="false">AL723/W723</f>
        <v>0.000335215510096753</v>
      </c>
      <c r="AS723" s="37" t="n">
        <f aca="false">AM723/W723</f>
        <v>2.74602952204732E-008</v>
      </c>
      <c r="AT723" s="37" t="n">
        <f aca="false">AN723/W723</f>
        <v>0.000175745889411028</v>
      </c>
      <c r="AU723" s="37" t="n">
        <f aca="false">AO723/W723</f>
        <v>0.527237668233084</v>
      </c>
      <c r="AV723" s="49" t="n">
        <f aca="false">AP723/W723</f>
        <v>9.92575061052554E-008</v>
      </c>
      <c r="AW723" s="39" t="n">
        <f aca="false">AK723*1000000</f>
        <v>19680.8747521705</v>
      </c>
      <c r="AX723" s="40" t="n">
        <f aca="false">AL723*1000000</f>
        <v>122353.661185315</v>
      </c>
      <c r="AY723" s="40" t="n">
        <f aca="false">AM723*1000000</f>
        <v>10.0230077554727</v>
      </c>
      <c r="AZ723" s="40" t="n">
        <f aca="false">AN723*1000000</f>
        <v>64147.2496350253</v>
      </c>
      <c r="BA723" s="40" t="n">
        <f aca="false">AO723*1000000</f>
        <v>192441748.905076</v>
      </c>
      <c r="BB723" s="41" t="n">
        <f aca="false">AP723*1000000</f>
        <v>36.2289897284182</v>
      </c>
      <c r="BC723" s="39" t="n">
        <f aca="false">AQ723*1000000</f>
        <v>53.9202048004672</v>
      </c>
      <c r="BD723" s="40" t="n">
        <f aca="false">AR723*1000000</f>
        <v>335.215510096753</v>
      </c>
      <c r="BE723" s="40" t="n">
        <f aca="false">AS723*1000000</f>
        <v>0.0274602952204732</v>
      </c>
      <c r="BF723" s="40" t="n">
        <f aca="false">AT723*1000000</f>
        <v>175.745889411028</v>
      </c>
      <c r="BG723" s="40" t="n">
        <f aca="false">AU723*1000000</f>
        <v>527237.668233084</v>
      </c>
      <c r="BH723" s="41" t="n">
        <f aca="false">AV723*1000000</f>
        <v>0.0992575061052554</v>
      </c>
      <c r="BI723" s="0" t="n">
        <v>0.1</v>
      </c>
      <c r="BJ723" s="0" t="n">
        <f aca="false">R723*BI723</f>
        <v>10023.0077554727</v>
      </c>
      <c r="BK723" s="0" t="n">
        <v>0.1</v>
      </c>
      <c r="BL723" s="0" t="n">
        <f aca="false">AI723*BK723</f>
        <v>80949.8388888889</v>
      </c>
      <c r="BM723" s="45" t="n">
        <v>187.562005220738</v>
      </c>
      <c r="BN723" s="45" t="n">
        <v>1012.03746873145</v>
      </c>
      <c r="BO723" s="45" t="n">
        <v>0</v>
      </c>
      <c r="BP723" s="45" t="n">
        <v>256</v>
      </c>
      <c r="BQ723" s="45" t="n">
        <v>384000</v>
      </c>
      <c r="BR723" s="0" t="n">
        <f aca="false">AJ723*0.1</f>
        <v>4.3E-012</v>
      </c>
      <c r="BS723" s="0" t="n">
        <f aca="false">((((BJ723/R723)^2)+((BM723/AD723)^2))^(1/2))*AK723</f>
        <v>0.0189020922524401</v>
      </c>
      <c r="BT723" s="0" t="n">
        <f aca="false">((((BJ723/R723)^2)+((BN723/AE723)^2))^(1/2))*AL723</f>
        <v>0.102171849264679</v>
      </c>
      <c r="BU723" s="0" t="n">
        <f aca="false">((((BJ723/R723)^2)+((BO723/AF723)^2))^(1/2))*AM723</f>
        <v>1.00230077554727E-006</v>
      </c>
      <c r="BV723" s="0" t="n">
        <f aca="false">((((BJ723/R723)^2)+((BP723/AG723)^2))^(1/2))*AN723</f>
        <v>0.0264485885838073</v>
      </c>
      <c r="BW723" s="0" t="n">
        <f aca="false">((((BJ723/R723)^2)+((BQ723/AH723)^2))^(1/2))*AO723</f>
        <v>43.0312832260695</v>
      </c>
      <c r="BX723" s="46" t="n">
        <f aca="false">((((BL723/AI723)^2)+((BR723/AJ723)^2))^(1/2))*AP723</f>
        <v>5.12355286250046E-006</v>
      </c>
    </row>
    <row r="724" customFormat="false" ht="60" hidden="false" customHeight="true" outlineLevel="0" collapsed="false">
      <c r="A724" s="24" t="n">
        <v>4.64786480487745</v>
      </c>
      <c r="B724" s="24" t="n">
        <v>-74.1187046012625</v>
      </c>
      <c r="C724" s="47" t="n">
        <v>27</v>
      </c>
      <c r="D724" s="47" t="n">
        <v>29</v>
      </c>
      <c r="E724" s="47" t="n">
        <v>1875</v>
      </c>
      <c r="F724" s="27" t="s">
        <v>1839</v>
      </c>
      <c r="G724" s="28" t="s">
        <v>1840</v>
      </c>
      <c r="H724" s="27" t="s">
        <v>1841</v>
      </c>
      <c r="I724" s="28" t="s">
        <v>64</v>
      </c>
      <c r="J724" s="28" t="s">
        <v>76</v>
      </c>
      <c r="K724" s="55"/>
      <c r="L724" s="55"/>
      <c r="M724" s="28" t="n">
        <v>1999</v>
      </c>
      <c r="N724" s="29" t="s">
        <v>67</v>
      </c>
      <c r="O724" s="29" t="s">
        <v>415</v>
      </c>
      <c r="P724" s="53" t="n">
        <v>0.01</v>
      </c>
      <c r="Q724" s="31" t="n">
        <v>43200</v>
      </c>
      <c r="R724" s="31" t="n">
        <v>44963.0254451112</v>
      </c>
      <c r="S724" s="29" t="s">
        <v>69</v>
      </c>
      <c r="T724" s="29"/>
      <c r="U724" s="29"/>
      <c r="V724" s="48" t="n">
        <f aca="false">IF(S724="m3_año",R724,IF(OR(O724="CG1",O724="CG3",O724="HG2"),T724,R724))</f>
        <v>44963.0254451112</v>
      </c>
      <c r="W724" s="28" t="n">
        <v>365</v>
      </c>
      <c r="X724" s="32"/>
      <c r="Y724" s="28"/>
      <c r="Z724" s="28" t="n">
        <v>8760</v>
      </c>
      <c r="AA724" s="32" t="s">
        <v>447</v>
      </c>
      <c r="AB724" s="32" t="s">
        <v>447</v>
      </c>
      <c r="AC724" s="33" t="s">
        <v>72</v>
      </c>
      <c r="AD724" s="33" t="n">
        <f aca="false">VLOOKUP($O724,Parámetros!$B$4:$H$25,3,0)</f>
        <v>196.356974196937</v>
      </c>
      <c r="AE724" s="33" t="n">
        <f aca="false">VLOOKUP($O724,Parámetros!$B$4:$H$25,4,0)</f>
        <v>1220.72799074218</v>
      </c>
      <c r="AF724" s="33" t="n">
        <f aca="false">VLOOKUP($O724,Parámetros!$B$4:$H$25,5,0)</f>
        <v>0.1</v>
      </c>
      <c r="AG724" s="33" t="n">
        <f aca="false">VLOOKUP($O724,Parámetros!$B$4:$H$25,6,0)</f>
        <v>640</v>
      </c>
      <c r="AH724" s="33" t="n">
        <f aca="false">VLOOKUP($O724,Parámetros!$B$4:$H$25,7,0)</f>
        <v>1920000</v>
      </c>
      <c r="AI724" s="2" t="n">
        <v>809498.388888889</v>
      </c>
      <c r="AJ724" s="2" t="n">
        <v>4.3E-011</v>
      </c>
      <c r="AK724" s="34" t="n">
        <f aca="false">AD724*V724/1000000000</f>
        <v>0.00882880362714192</v>
      </c>
      <c r="AL724" s="34" t="n">
        <f aca="false">AE724*V724/1000000000</f>
        <v>0.0548876237093001</v>
      </c>
      <c r="AM724" s="34" t="n">
        <f aca="false">AF724*V724/1000000000</f>
        <v>4.49630254451112E-006</v>
      </c>
      <c r="AN724" s="34" t="n">
        <f aca="false">AG724*V724/1000000000</f>
        <v>0.0287763362848712</v>
      </c>
      <c r="AO724" s="34" t="n">
        <f aca="false">AH724*V724/1000000000</f>
        <v>86.3290088546135</v>
      </c>
      <c r="AP724" s="35" t="n">
        <f aca="false">AJ724*AI724*EXP(P724*4)</f>
        <v>3.62289897284182E-005</v>
      </c>
      <c r="AQ724" s="36" t="n">
        <f aca="false">AK724/W724</f>
        <v>2.41885030880601E-005</v>
      </c>
      <c r="AR724" s="37" t="n">
        <f aca="false">AL724/W724</f>
        <v>0.000150377051258356</v>
      </c>
      <c r="AS724" s="37" t="n">
        <f aca="false">AM724/W724</f>
        <v>1.23186371082496E-008</v>
      </c>
      <c r="AT724" s="37" t="n">
        <f aca="false">AN724/W724</f>
        <v>7.88392774927977E-005</v>
      </c>
      <c r="AU724" s="37" t="n">
        <f aca="false">AO724/W724</f>
        <v>0.236517832478393</v>
      </c>
      <c r="AV724" s="49" t="n">
        <f aca="false">AP724/W724</f>
        <v>9.92575061052554E-008</v>
      </c>
      <c r="AW724" s="39" t="n">
        <f aca="false">AK724*1000000</f>
        <v>8828.80362714192</v>
      </c>
      <c r="AX724" s="40" t="n">
        <f aca="false">AL724*1000000</f>
        <v>54887.6237093001</v>
      </c>
      <c r="AY724" s="40" t="n">
        <f aca="false">AM724*1000000</f>
        <v>4.49630254451112</v>
      </c>
      <c r="AZ724" s="40" t="n">
        <f aca="false">AN724*1000000</f>
        <v>28776.3362848712</v>
      </c>
      <c r="BA724" s="40" t="n">
        <f aca="false">AO724*1000000</f>
        <v>86329008.8546135</v>
      </c>
      <c r="BB724" s="41" t="n">
        <f aca="false">AP724*1000000</f>
        <v>36.2289897284182</v>
      </c>
      <c r="BC724" s="39" t="n">
        <f aca="false">AQ724*1000000</f>
        <v>24.1885030880601</v>
      </c>
      <c r="BD724" s="40" t="n">
        <f aca="false">AR724*1000000</f>
        <v>150.377051258356</v>
      </c>
      <c r="BE724" s="40" t="n">
        <f aca="false">AS724*1000000</f>
        <v>0.0123186371082496</v>
      </c>
      <c r="BF724" s="40" t="n">
        <f aca="false">AT724*1000000</f>
        <v>78.8392774927977</v>
      </c>
      <c r="BG724" s="40" t="n">
        <f aca="false">AU724*1000000</f>
        <v>236517.832478393</v>
      </c>
      <c r="BH724" s="41" t="n">
        <f aca="false">AV724*1000000</f>
        <v>0.0992575061052554</v>
      </c>
      <c r="BI724" s="0" t="n">
        <v>0.1</v>
      </c>
      <c r="BJ724" s="0" t="n">
        <f aca="false">R724*BI724</f>
        <v>4496.30254451112</v>
      </c>
      <c r="BK724" s="0" t="n">
        <v>0.1</v>
      </c>
      <c r="BL724" s="0" t="n">
        <f aca="false">AI724*BK724</f>
        <v>80949.8388888889</v>
      </c>
      <c r="BM724" s="45" t="n">
        <v>187.562005220738</v>
      </c>
      <c r="BN724" s="45" t="n">
        <v>1012.03746873145</v>
      </c>
      <c r="BO724" s="45" t="n">
        <v>0</v>
      </c>
      <c r="BP724" s="45" t="n">
        <v>256</v>
      </c>
      <c r="BQ724" s="45" t="n">
        <v>384000</v>
      </c>
      <c r="BR724" s="0" t="n">
        <f aca="false">AJ724*0.1</f>
        <v>4.3E-012</v>
      </c>
      <c r="BS724" s="0" t="n">
        <f aca="false">((((BJ724/R724)^2)+((BM724/AD724)^2))^(1/2))*AK724</f>
        <v>0.00847944325343108</v>
      </c>
      <c r="BT724" s="0" t="n">
        <f aca="false">((((BJ724/R724)^2)+((BN724/AE724)^2))^(1/2))*AL724</f>
        <v>0.0458341006047158</v>
      </c>
      <c r="BU724" s="0" t="n">
        <f aca="false">((((BJ724/R724)^2)+((BO724/AF724)^2))^(1/2))*AM724</f>
        <v>4.49630254451112E-007</v>
      </c>
      <c r="BV724" s="0" t="n">
        <f aca="false">((((BJ724/R724)^2)+((BP724/AG724)^2))^(1/2))*AN724</f>
        <v>0.0118647874020818</v>
      </c>
      <c r="BW724" s="0" t="n">
        <f aca="false">((((BJ724/R724)^2)+((BQ724/AH724)^2))^(1/2))*AO724</f>
        <v>19.3037532229097</v>
      </c>
      <c r="BX724" s="46" t="n">
        <f aca="false">((((BL724/AI724)^2)+((BR724/AJ724)^2))^(1/2))*AP724</f>
        <v>5.12355286250046E-006</v>
      </c>
    </row>
    <row r="725" customFormat="false" ht="60" hidden="false" customHeight="true" outlineLevel="0" collapsed="false">
      <c r="A725" s="24" t="n">
        <v>4.64786480487745</v>
      </c>
      <c r="B725" s="24" t="n">
        <v>-74.1187046012625</v>
      </c>
      <c r="C725" s="47" t="n">
        <v>27</v>
      </c>
      <c r="D725" s="47" t="n">
        <v>29</v>
      </c>
      <c r="E725" s="47" t="n">
        <v>1875</v>
      </c>
      <c r="F725" s="27" t="s">
        <v>1839</v>
      </c>
      <c r="G725" s="28" t="s">
        <v>1840</v>
      </c>
      <c r="H725" s="27" t="s">
        <v>1841</v>
      </c>
      <c r="I725" s="28" t="s">
        <v>64</v>
      </c>
      <c r="J725" s="28" t="s">
        <v>76</v>
      </c>
      <c r="K725" s="55"/>
      <c r="L725" s="55"/>
      <c r="M725" s="28" t="n">
        <v>2000</v>
      </c>
      <c r="N725" s="29" t="s">
        <v>67</v>
      </c>
      <c r="O725" s="29" t="s">
        <v>415</v>
      </c>
      <c r="P725" s="53" t="n">
        <v>0.01</v>
      </c>
      <c r="Q725" s="31" t="n">
        <v>114000</v>
      </c>
      <c r="R725" s="31" t="n">
        <v>118652.428257932</v>
      </c>
      <c r="S725" s="29" t="s">
        <v>69</v>
      </c>
      <c r="T725" s="29"/>
      <c r="U725" s="29"/>
      <c r="V725" s="48" t="n">
        <f aca="false">IF(S725="m3_año",R725,IF(OR(O725="CG1",O725="CG3",O725="HG2"),T725,R725))</f>
        <v>118652.428257932</v>
      </c>
      <c r="W725" s="28" t="n">
        <v>365</v>
      </c>
      <c r="X725" s="32"/>
      <c r="Y725" s="28"/>
      <c r="Z725" s="28" t="n">
        <v>8760</v>
      </c>
      <c r="AA725" s="32" t="s">
        <v>447</v>
      </c>
      <c r="AB725" s="32" t="s">
        <v>447</v>
      </c>
      <c r="AC725" s="33" t="s">
        <v>72</v>
      </c>
      <c r="AD725" s="33" t="n">
        <f aca="false">VLOOKUP($O725,Parámetros!$B$4:$H$25,3,0)</f>
        <v>196.356974196937</v>
      </c>
      <c r="AE725" s="33" t="n">
        <f aca="false">VLOOKUP($O725,Parámetros!$B$4:$H$25,4,0)</f>
        <v>1220.72799074218</v>
      </c>
      <c r="AF725" s="33" t="n">
        <f aca="false">VLOOKUP($O725,Parámetros!$B$4:$H$25,5,0)</f>
        <v>0.1</v>
      </c>
      <c r="AG725" s="33" t="n">
        <f aca="false">VLOOKUP($O725,Parámetros!$B$4:$H$25,6,0)</f>
        <v>640</v>
      </c>
      <c r="AH725" s="33" t="n">
        <f aca="false">VLOOKUP($O725,Parámetros!$B$4:$H$25,7,0)</f>
        <v>1920000</v>
      </c>
      <c r="AI725" s="2" t="n">
        <v>809498.388888889</v>
      </c>
      <c r="AJ725" s="2" t="n">
        <v>4.3E-011</v>
      </c>
      <c r="AK725" s="34" t="n">
        <f aca="false">AD725*V725/1000000000</f>
        <v>0.0232982317938467</v>
      </c>
      <c r="AL725" s="34" t="n">
        <f aca="false">AE725*V725/1000000000</f>
        <v>0.144842340343986</v>
      </c>
      <c r="AM725" s="34" t="n">
        <f aca="false">AF725*V725/1000000000</f>
        <v>1.18652428257932E-005</v>
      </c>
      <c r="AN725" s="34" t="n">
        <f aca="false">AG725*V725/1000000000</f>
        <v>0.0759375540850765</v>
      </c>
      <c r="AO725" s="34" t="n">
        <f aca="false">AH725*V725/1000000000</f>
        <v>227.812662255229</v>
      </c>
      <c r="AP725" s="35" t="n">
        <f aca="false">AJ725*AI725*EXP(P725*4)</f>
        <v>3.62289897284182E-005</v>
      </c>
      <c r="AQ725" s="36" t="n">
        <f aca="false">AK725/W725</f>
        <v>6.38307720379361E-005</v>
      </c>
      <c r="AR725" s="37" t="n">
        <f aca="false">AL725/W725</f>
        <v>0.000396828329709551</v>
      </c>
      <c r="AS725" s="37" t="n">
        <f aca="false">AM725/W725</f>
        <v>3.25075145912142E-008</v>
      </c>
      <c r="AT725" s="37" t="n">
        <f aca="false">AN725/W725</f>
        <v>0.000208048093383771</v>
      </c>
      <c r="AU725" s="37" t="n">
        <f aca="false">AO725/W725</f>
        <v>0.624144280151314</v>
      </c>
      <c r="AV725" s="49" t="n">
        <f aca="false">AP725/W725</f>
        <v>9.92575061052554E-008</v>
      </c>
      <c r="AW725" s="39" t="n">
        <f aca="false">AK725*1000000</f>
        <v>23298.2317938467</v>
      </c>
      <c r="AX725" s="40" t="n">
        <f aca="false">AL725*1000000</f>
        <v>144842.340343986</v>
      </c>
      <c r="AY725" s="40" t="n">
        <f aca="false">AM725*1000000</f>
        <v>11.8652428257932</v>
      </c>
      <c r="AZ725" s="40" t="n">
        <f aca="false">AN725*1000000</f>
        <v>75937.5540850765</v>
      </c>
      <c r="BA725" s="40" t="n">
        <f aca="false">AO725*1000000</f>
        <v>227812662.255229</v>
      </c>
      <c r="BB725" s="41" t="n">
        <f aca="false">AP725*1000000</f>
        <v>36.2289897284182</v>
      </c>
      <c r="BC725" s="39" t="n">
        <f aca="false">AQ725*1000000</f>
        <v>63.8307720379361</v>
      </c>
      <c r="BD725" s="40" t="n">
        <f aca="false">AR725*1000000</f>
        <v>396.828329709551</v>
      </c>
      <c r="BE725" s="40" t="n">
        <f aca="false">AS725*1000000</f>
        <v>0.0325075145912142</v>
      </c>
      <c r="BF725" s="40" t="n">
        <f aca="false">AT725*1000000</f>
        <v>208.048093383771</v>
      </c>
      <c r="BG725" s="40" t="n">
        <f aca="false">AU725*1000000</f>
        <v>624144.280151314</v>
      </c>
      <c r="BH725" s="41" t="n">
        <f aca="false">AV725*1000000</f>
        <v>0.0992575061052554</v>
      </c>
      <c r="BI725" s="0" t="n">
        <v>0.1</v>
      </c>
      <c r="BJ725" s="0" t="n">
        <f aca="false">R725*BI725</f>
        <v>11865.2428257932</v>
      </c>
      <c r="BK725" s="0" t="n">
        <v>0.1</v>
      </c>
      <c r="BL725" s="0" t="n">
        <f aca="false">AI725*BK725</f>
        <v>80949.8388888889</v>
      </c>
      <c r="BM725" s="45" t="n">
        <v>187.562005220738</v>
      </c>
      <c r="BN725" s="45" t="n">
        <v>1012.03746873145</v>
      </c>
      <c r="BO725" s="45" t="n">
        <v>0</v>
      </c>
      <c r="BP725" s="45" t="n">
        <v>256</v>
      </c>
      <c r="BQ725" s="45" t="n">
        <v>384000</v>
      </c>
      <c r="BR725" s="0" t="n">
        <f aca="false">AJ725*0.1</f>
        <v>4.3E-012</v>
      </c>
      <c r="BS725" s="0" t="n">
        <f aca="false">((((BJ725/R725)^2)+((BM725/AD725)^2))^(1/2))*AK725</f>
        <v>0.0223763085854431</v>
      </c>
      <c r="BT725" s="0" t="n">
        <f aca="false">((((BJ725/R725)^2)+((BN725/AE725)^2))^(1/2))*AL725</f>
        <v>0.120951098818</v>
      </c>
      <c r="BU725" s="0" t="n">
        <f aca="false">((((BJ725/R725)^2)+((BO725/AF725)^2))^(1/2))*AM725</f>
        <v>1.18652428257932E-006</v>
      </c>
      <c r="BV725" s="0" t="n">
        <f aca="false">((((BJ725/R725)^2)+((BP725/AG725)^2))^(1/2))*AN725</f>
        <v>0.0313098556443824</v>
      </c>
      <c r="BW725" s="0" t="n">
        <f aca="false">((((BJ725/R725)^2)+((BQ725/AH725)^2))^(1/2))*AO725</f>
        <v>50.9404598937894</v>
      </c>
      <c r="BX725" s="46" t="n">
        <f aca="false">((((BL725/AI725)^2)+((BR725/AJ725)^2))^(1/2))*AP725</f>
        <v>5.12355286250046E-006</v>
      </c>
    </row>
    <row r="726" customFormat="false" ht="60" hidden="false" customHeight="true" outlineLevel="0" collapsed="false">
      <c r="A726" s="24" t="n">
        <v>4.64786480487745</v>
      </c>
      <c r="B726" s="24" t="n">
        <v>-74.1187046012625</v>
      </c>
      <c r="C726" s="47" t="n">
        <v>27</v>
      </c>
      <c r="D726" s="47" t="n">
        <v>29</v>
      </c>
      <c r="E726" s="47" t="n">
        <v>1875</v>
      </c>
      <c r="F726" s="27" t="s">
        <v>1839</v>
      </c>
      <c r="G726" s="28" t="s">
        <v>1840</v>
      </c>
      <c r="H726" s="27" t="s">
        <v>1841</v>
      </c>
      <c r="I726" s="28" t="s">
        <v>64</v>
      </c>
      <c r="J726" s="28" t="s">
        <v>1843</v>
      </c>
      <c r="K726" s="28" t="n">
        <v>322.34353995519</v>
      </c>
      <c r="L726" s="28"/>
      <c r="M726" s="28" t="n">
        <v>1994</v>
      </c>
      <c r="N726" s="29" t="s">
        <v>67</v>
      </c>
      <c r="O726" s="29" t="s">
        <v>415</v>
      </c>
      <c r="P726" s="53" t="n">
        <v>0.01</v>
      </c>
      <c r="Q726" s="31" t="n">
        <v>245100</v>
      </c>
      <c r="R726" s="31" t="n">
        <v>255102.720754554</v>
      </c>
      <c r="S726" s="29" t="s">
        <v>69</v>
      </c>
      <c r="T726" s="29"/>
      <c r="U726" s="29"/>
      <c r="V726" s="48" t="n">
        <f aca="false">IF(S726="m3_año",R726,IF(OR(O726="CG1",O726="CG3",O726="HG2"),T726,R726))</f>
        <v>255102.720754554</v>
      </c>
      <c r="W726" s="28" t="n">
        <v>365</v>
      </c>
      <c r="X726" s="32"/>
      <c r="Y726" s="28"/>
      <c r="Z726" s="28" t="n">
        <v>8760</v>
      </c>
      <c r="AA726" s="32" t="s">
        <v>447</v>
      </c>
      <c r="AB726" s="32" t="s">
        <v>447</v>
      </c>
      <c r="AC726" s="33" t="s">
        <v>72</v>
      </c>
      <c r="AD726" s="33" t="n">
        <f aca="false">VLOOKUP($O726,Parámetros!$B$4:$H$25,3,0)</f>
        <v>196.356974196937</v>
      </c>
      <c r="AE726" s="33" t="n">
        <f aca="false">VLOOKUP($O726,Parámetros!$B$4:$H$25,4,0)</f>
        <v>1220.72799074218</v>
      </c>
      <c r="AF726" s="33" t="n">
        <f aca="false">VLOOKUP($O726,Parámetros!$B$4:$H$25,5,0)</f>
        <v>0.1</v>
      </c>
      <c r="AG726" s="33" t="n">
        <f aca="false">VLOOKUP($O726,Parámetros!$B$4:$H$25,6,0)</f>
        <v>640</v>
      </c>
      <c r="AH726" s="33" t="n">
        <f aca="false">VLOOKUP($O726,Parámetros!$B$4:$H$25,7,0)</f>
        <v>1920000</v>
      </c>
      <c r="AI726" s="51" t="n">
        <v>245100</v>
      </c>
      <c r="AJ726" s="52" t="n">
        <v>8.8E-008</v>
      </c>
      <c r="AK726" s="34" t="n">
        <f aca="false">AD726*V726/1000000000</f>
        <v>0.0500911983567704</v>
      </c>
      <c r="AL726" s="34" t="n">
        <f aca="false">AE726*V726/1000000000</f>
        <v>0.31141103173957</v>
      </c>
      <c r="AM726" s="34" t="n">
        <f aca="false">AF726*V726/1000000000</f>
        <v>2.55102720754554E-005</v>
      </c>
      <c r="AN726" s="34" t="n">
        <f aca="false">AG726*V726/1000000000</f>
        <v>0.163265741282915</v>
      </c>
      <c r="AO726" s="34" t="n">
        <f aca="false">AH726*V726/1000000000</f>
        <v>489.797223848744</v>
      </c>
      <c r="AP726" s="35" t="n">
        <f aca="false">AJ726*AI726*EXP(P726*4)</f>
        <v>0.0224490394264008</v>
      </c>
      <c r="AQ726" s="36" t="n">
        <f aca="false">AK726/W726</f>
        <v>0.000137236159881563</v>
      </c>
      <c r="AR726" s="37" t="n">
        <f aca="false">AL726/W726</f>
        <v>0.000853180908875535</v>
      </c>
      <c r="AS726" s="37" t="n">
        <f aca="false">AM726/W726</f>
        <v>6.98911563711107E-008</v>
      </c>
      <c r="AT726" s="37" t="n">
        <f aca="false">AN726/W726</f>
        <v>0.000447303400775108</v>
      </c>
      <c r="AU726" s="37" t="n">
        <f aca="false">AO726/W726</f>
        <v>1.34191020232533</v>
      </c>
      <c r="AV726" s="49" t="n">
        <f aca="false">AP726/W726</f>
        <v>6.15042176065775E-005</v>
      </c>
      <c r="AW726" s="39" t="n">
        <f aca="false">AK726*1000000</f>
        <v>50091.1983567704</v>
      </c>
      <c r="AX726" s="40" t="n">
        <f aca="false">AL726*1000000</f>
        <v>311411.03173957</v>
      </c>
      <c r="AY726" s="40" t="n">
        <f aca="false">AM726*1000000</f>
        <v>25.5102720754554</v>
      </c>
      <c r="AZ726" s="40" t="n">
        <f aca="false">AN726*1000000</f>
        <v>163265.741282915</v>
      </c>
      <c r="BA726" s="40" t="n">
        <f aca="false">AO726*1000000</f>
        <v>489797223.848744</v>
      </c>
      <c r="BB726" s="41" t="n">
        <f aca="false">AP726*1000000</f>
        <v>22449.0394264008</v>
      </c>
      <c r="BC726" s="39" t="n">
        <f aca="false">AQ726*1000000</f>
        <v>137.236159881563</v>
      </c>
      <c r="BD726" s="40" t="n">
        <f aca="false">AR726*1000000</f>
        <v>853.180908875535</v>
      </c>
      <c r="BE726" s="40" t="n">
        <f aca="false">AS726*1000000</f>
        <v>0.0698911563711107</v>
      </c>
      <c r="BF726" s="40" t="n">
        <f aca="false">AT726*1000000</f>
        <v>447.303400775108</v>
      </c>
      <c r="BG726" s="40" t="n">
        <f aca="false">AU726*1000000</f>
        <v>1341910.20232533</v>
      </c>
      <c r="BH726" s="41" t="n">
        <f aca="false">AV726*1000000</f>
        <v>61.5042176065775</v>
      </c>
      <c r="BI726" s="0" t="n">
        <v>0.1</v>
      </c>
      <c r="BJ726" s="0" t="n">
        <f aca="false">R726*BI726</f>
        <v>25510.2720754554</v>
      </c>
      <c r="BK726" s="0" t="n">
        <v>0.1</v>
      </c>
      <c r="BL726" s="0" t="n">
        <f aca="false">AI726*BK726</f>
        <v>24510</v>
      </c>
      <c r="BM726" s="45" t="n">
        <v>187.562005220738</v>
      </c>
      <c r="BN726" s="45" t="n">
        <v>1012.03746873145</v>
      </c>
      <c r="BO726" s="45" t="n">
        <v>0</v>
      </c>
      <c r="BP726" s="45" t="n">
        <v>256</v>
      </c>
      <c r="BQ726" s="45" t="n">
        <v>384000</v>
      </c>
      <c r="BR726" s="0" t="n">
        <f aca="false">AJ726*0.1</f>
        <v>8.8E-009</v>
      </c>
      <c r="BS726" s="0" t="n">
        <f aca="false">((((BJ726/R726)^2)+((BM726/AD726)^2))^(1/2))*AK726</f>
        <v>0.0481090634587026</v>
      </c>
      <c r="BT726" s="0" t="n">
        <f aca="false">((((BJ726/R726)^2)+((BN726/AE726)^2))^(1/2))*AL726</f>
        <v>0.2600448624587</v>
      </c>
      <c r="BU726" s="0" t="n">
        <f aca="false">((((BJ726/R726)^2)+((BO726/AF726)^2))^(1/2))*AM726</f>
        <v>2.55102720754554E-006</v>
      </c>
      <c r="BV726" s="0" t="n">
        <f aca="false">((((BJ726/R726)^2)+((BP726/AG726)^2))^(1/2))*AN726</f>
        <v>0.0673161896354223</v>
      </c>
      <c r="BW726" s="0" t="n">
        <f aca="false">((((BJ726/R726)^2)+((BQ726/AH726)^2))^(1/2))*AO726</f>
        <v>109.521988771647</v>
      </c>
      <c r="BX726" s="46" t="n">
        <f aca="false">((((BL726/AI726)^2)+((BR726/AJ726)^2))^(1/2))*AP726</f>
        <v>0.00317477360190643</v>
      </c>
    </row>
    <row r="727" customFormat="false" ht="60" hidden="false" customHeight="true" outlineLevel="0" collapsed="false">
      <c r="A727" s="24" t="n">
        <v>4.64354512782934</v>
      </c>
      <c r="B727" s="24" t="n">
        <v>-74.1125555232499</v>
      </c>
      <c r="C727" s="47" t="n">
        <v>28</v>
      </c>
      <c r="D727" s="47" t="n">
        <v>29</v>
      </c>
      <c r="E727" s="47" t="n">
        <v>1876</v>
      </c>
      <c r="F727" s="27" t="s">
        <v>1846</v>
      </c>
      <c r="G727" s="28" t="s">
        <v>1847</v>
      </c>
      <c r="H727" s="27" t="s">
        <v>1848</v>
      </c>
      <c r="I727" s="28" t="s">
        <v>64</v>
      </c>
      <c r="J727" s="28" t="s">
        <v>76</v>
      </c>
      <c r="K727" s="55"/>
      <c r="L727" s="55"/>
      <c r="M727" s="55"/>
      <c r="N727" s="29" t="s">
        <v>67</v>
      </c>
      <c r="O727" s="29" t="s">
        <v>145</v>
      </c>
      <c r="P727" s="30" t="n">
        <v>0.0141316269503235</v>
      </c>
      <c r="Q727" s="31" t="n">
        <v>24480</v>
      </c>
      <c r="R727" s="31" t="n">
        <v>25903.6261693841</v>
      </c>
      <c r="S727" s="29" t="s">
        <v>69</v>
      </c>
      <c r="T727" s="29"/>
      <c r="U727" s="29"/>
      <c r="V727" s="48" t="n">
        <f aca="false">IF(S727="m3_año",R727,IF(OR(O727="CG1",O727="CG3",O727="HG2"),T727,R727))</f>
        <v>25903.6261693841</v>
      </c>
      <c r="W727" s="28" t="n">
        <v>365</v>
      </c>
      <c r="X727" s="32" t="s">
        <v>98</v>
      </c>
      <c r="Y727" s="28"/>
      <c r="Z727" s="28" t="n">
        <v>2920</v>
      </c>
      <c r="AA727" s="32" t="s">
        <v>447</v>
      </c>
      <c r="AB727" s="32" t="s">
        <v>447</v>
      </c>
      <c r="AC727" s="33" t="s">
        <v>72</v>
      </c>
      <c r="AD727" s="33" t="n">
        <f aca="false">VLOOKUP($O727,Parámetros!$B$4:$H$25,3,0)</f>
        <v>196.356974196937</v>
      </c>
      <c r="AE727" s="33" t="n">
        <f aca="false">VLOOKUP($O727,Parámetros!$B$4:$H$25,4,0)</f>
        <v>1220.72799074218</v>
      </c>
      <c r="AF727" s="33" t="n">
        <f aca="false">VLOOKUP($O727,Parámetros!$B$4:$H$25,5,0)</f>
        <v>69.6558973259153</v>
      </c>
      <c r="AG727" s="33" t="n">
        <f aca="false">VLOOKUP($O727,Parámetros!$B$4:$H$25,6,0)</f>
        <v>640</v>
      </c>
      <c r="AH727" s="33" t="n">
        <f aca="false">VLOOKUP($O727,Parámetros!$B$4:$H$25,7,0)</f>
        <v>1920000</v>
      </c>
      <c r="AI727" s="2" t="n">
        <v>2.98030327868852</v>
      </c>
      <c r="AJ727" s="2" t="n">
        <v>1.362E-005</v>
      </c>
      <c r="AK727" s="34" t="n">
        <f aca="false">AD727*V727/1000000000</f>
        <v>0.00508635765534886</v>
      </c>
      <c r="AL727" s="34" t="n">
        <f aca="false">AE727*V727/1000000000</f>
        <v>0.0316212815266888</v>
      </c>
      <c r="AM727" s="34" t="n">
        <f aca="false">AF727*V727/1000000000</f>
        <v>0.00180434032482351</v>
      </c>
      <c r="AN727" s="34" t="n">
        <f aca="false">AG727*V727/1000000000</f>
        <v>0.0165783207484058</v>
      </c>
      <c r="AO727" s="34" t="n">
        <f aca="false">AH727*V727/1000000000</f>
        <v>49.7349622452175</v>
      </c>
      <c r="AP727" s="35" t="n">
        <f aca="false">AJ727*AI727*EXP(P727*4)</f>
        <v>4.29523291043529E-005</v>
      </c>
      <c r="AQ727" s="36" t="n">
        <f aca="false">AK727/W727</f>
        <v>1.39352264530106E-005</v>
      </c>
      <c r="AR727" s="37" t="n">
        <f aca="false">AL727/W727</f>
        <v>8.66336480183255E-005</v>
      </c>
      <c r="AS727" s="37" t="n">
        <f aca="false">AM727/W727</f>
        <v>4.9433981502014E-006</v>
      </c>
      <c r="AT727" s="37" t="n">
        <f aca="false">AN727/W727</f>
        <v>4.54200568449475E-005</v>
      </c>
      <c r="AU727" s="37" t="n">
        <f aca="false">AO727/W727</f>
        <v>0.136260170534842</v>
      </c>
      <c r="AV727" s="49" t="n">
        <f aca="false">AP727/W727</f>
        <v>1.17677613984528E-007</v>
      </c>
      <c r="AW727" s="39" t="n">
        <f aca="false">AK727*1000000</f>
        <v>5086.35765534886</v>
      </c>
      <c r="AX727" s="40" t="n">
        <f aca="false">AL727*1000000</f>
        <v>31621.2815266888</v>
      </c>
      <c r="AY727" s="40" t="n">
        <f aca="false">AM727*1000000</f>
        <v>1804.34032482351</v>
      </c>
      <c r="AZ727" s="40" t="n">
        <f aca="false">AN727*1000000</f>
        <v>16578.3207484058</v>
      </c>
      <c r="BA727" s="40" t="n">
        <f aca="false">AO727*1000000</f>
        <v>49734962.2452175</v>
      </c>
      <c r="BB727" s="41" t="n">
        <f aca="false">AP727*1000000</f>
        <v>42.9523291043529</v>
      </c>
      <c r="BC727" s="39" t="n">
        <f aca="false">AQ727*1000000</f>
        <v>13.9352264530106</v>
      </c>
      <c r="BD727" s="40" t="n">
        <f aca="false">AR727*1000000</f>
        <v>86.6336480183255</v>
      </c>
      <c r="BE727" s="40" t="n">
        <f aca="false">AS727*1000000</f>
        <v>4.9433981502014</v>
      </c>
      <c r="BF727" s="40" t="n">
        <f aca="false">AT727*1000000</f>
        <v>45.4200568449475</v>
      </c>
      <c r="BG727" s="40" t="n">
        <f aca="false">AU727*1000000</f>
        <v>136260.170534842</v>
      </c>
      <c r="BH727" s="41" t="n">
        <f aca="false">AV727*1000000</f>
        <v>0.117677613984528</v>
      </c>
      <c r="BI727" s="0" t="n">
        <v>0.1</v>
      </c>
      <c r="BJ727" s="0" t="n">
        <f aca="false">R727*BI727</f>
        <v>2590.36261693841</v>
      </c>
      <c r="BK727" s="0" t="n">
        <v>0.1</v>
      </c>
      <c r="BL727" s="0" t="n">
        <f aca="false">AI727*BK727</f>
        <v>0.298030327868852</v>
      </c>
      <c r="BM727" s="45" t="n">
        <v>187.562005220738</v>
      </c>
      <c r="BN727" s="45" t="n">
        <v>1012.03746873145</v>
      </c>
      <c r="BO727" s="45" t="n">
        <v>69.5558973259153</v>
      </c>
      <c r="BP727" s="45" t="n">
        <v>256</v>
      </c>
      <c r="BQ727" s="45" t="n">
        <v>384000</v>
      </c>
      <c r="BR727" s="0" t="n">
        <f aca="false">AJ727*0.1</f>
        <v>1.362E-006</v>
      </c>
      <c r="BS727" s="0" t="n">
        <f aca="false">((((BJ727/R727)^2)+((BM727/AD727)^2))^(1/2))*AK727</f>
        <v>0.00488508782465098</v>
      </c>
      <c r="BT727" s="0" t="n">
        <f aca="false">((((BJ727/R727)^2)+((BN727/AE727)^2))^(1/2))*AL727</f>
        <v>0.0264054608452419</v>
      </c>
      <c r="BU727" s="0" t="n">
        <f aca="false">((((BJ727/R727)^2)+((BO727/AF727)^2))^(1/2))*AM727</f>
        <v>0.00181076209546954</v>
      </c>
      <c r="BV727" s="0" t="n">
        <f aca="false">((((BJ727/R727)^2)+((BP727/AG727)^2))^(1/2))*AN727</f>
        <v>0.00683541675410461</v>
      </c>
      <c r="BW727" s="0" t="n">
        <f aca="false">((((BJ727/R727)^2)+((BQ727/AH727)^2))^(1/2))*AO727</f>
        <v>11.1210756438692</v>
      </c>
      <c r="BX727" s="46" t="n">
        <f aca="false">((((BL727/AI727)^2)+((BR727/AJ727)^2))^(1/2))*AP727</f>
        <v>6.07437663548884E-006</v>
      </c>
    </row>
    <row r="728" customFormat="false" ht="60" hidden="false" customHeight="true" outlineLevel="0" collapsed="false">
      <c r="A728" s="24" t="n">
        <v>4.64354512782934</v>
      </c>
      <c r="B728" s="24" t="n">
        <v>-74.1125555232499</v>
      </c>
      <c r="C728" s="47" t="n">
        <v>28</v>
      </c>
      <c r="D728" s="47" t="n">
        <v>29</v>
      </c>
      <c r="E728" s="47" t="n">
        <v>1876</v>
      </c>
      <c r="F728" s="27" t="s">
        <v>1846</v>
      </c>
      <c r="G728" s="28" t="s">
        <v>1847</v>
      </c>
      <c r="H728" s="27" t="s">
        <v>1848</v>
      </c>
      <c r="I728" s="28" t="s">
        <v>64</v>
      </c>
      <c r="J728" s="28" t="s">
        <v>76</v>
      </c>
      <c r="K728" s="55"/>
      <c r="L728" s="55"/>
      <c r="M728" s="55"/>
      <c r="N728" s="29" t="s">
        <v>67</v>
      </c>
      <c r="O728" s="29" t="s">
        <v>145</v>
      </c>
      <c r="P728" s="30" t="n">
        <v>0.0141316269503235</v>
      </c>
      <c r="Q728" s="31" t="n">
        <v>24480</v>
      </c>
      <c r="R728" s="31" t="n">
        <v>25903.6261693841</v>
      </c>
      <c r="S728" s="29" t="s">
        <v>69</v>
      </c>
      <c r="T728" s="29"/>
      <c r="U728" s="29"/>
      <c r="V728" s="48" t="n">
        <f aca="false">IF(S728="m3_año",R728,IF(OR(O728="CG1",O728="CG3",O728="HG2"),T728,R728))</f>
        <v>25903.6261693841</v>
      </c>
      <c r="W728" s="28" t="n">
        <v>365</v>
      </c>
      <c r="X728" s="32" t="s">
        <v>98</v>
      </c>
      <c r="Y728" s="28"/>
      <c r="Z728" s="28" t="n">
        <v>2920</v>
      </c>
      <c r="AA728" s="32" t="s">
        <v>447</v>
      </c>
      <c r="AB728" s="32" t="s">
        <v>447</v>
      </c>
      <c r="AC728" s="33" t="s">
        <v>72</v>
      </c>
      <c r="AD728" s="33" t="n">
        <f aca="false">VLOOKUP($O728,Parámetros!$B$4:$H$25,3,0)</f>
        <v>196.356974196937</v>
      </c>
      <c r="AE728" s="33" t="n">
        <f aca="false">VLOOKUP($O728,Parámetros!$B$4:$H$25,4,0)</f>
        <v>1220.72799074218</v>
      </c>
      <c r="AF728" s="33" t="n">
        <f aca="false">VLOOKUP($O728,Parámetros!$B$4:$H$25,5,0)</f>
        <v>69.6558973259153</v>
      </c>
      <c r="AG728" s="33" t="n">
        <f aca="false">VLOOKUP($O728,Parámetros!$B$4:$H$25,6,0)</f>
        <v>640</v>
      </c>
      <c r="AH728" s="33" t="n">
        <f aca="false">VLOOKUP($O728,Parámetros!$B$4:$H$25,7,0)</f>
        <v>1920000</v>
      </c>
      <c r="AI728" s="2" t="n">
        <v>2.98030327868852</v>
      </c>
      <c r="AJ728" s="2" t="n">
        <v>1.362E-005</v>
      </c>
      <c r="AK728" s="34" t="n">
        <f aca="false">AD728*V728/1000000000</f>
        <v>0.00508635765534886</v>
      </c>
      <c r="AL728" s="34" t="n">
        <f aca="false">AE728*V728/1000000000</f>
        <v>0.0316212815266888</v>
      </c>
      <c r="AM728" s="34" t="n">
        <f aca="false">AF728*V728/1000000000</f>
        <v>0.00180434032482351</v>
      </c>
      <c r="AN728" s="34" t="n">
        <f aca="false">AG728*V728/1000000000</f>
        <v>0.0165783207484058</v>
      </c>
      <c r="AO728" s="34" t="n">
        <f aca="false">AH728*V728/1000000000</f>
        <v>49.7349622452175</v>
      </c>
      <c r="AP728" s="35" t="n">
        <f aca="false">AJ728*AI728*EXP(P728*4)</f>
        <v>4.29523291043529E-005</v>
      </c>
      <c r="AQ728" s="36" t="n">
        <f aca="false">AK728/W728</f>
        <v>1.39352264530106E-005</v>
      </c>
      <c r="AR728" s="37" t="n">
        <f aca="false">AL728/W728</f>
        <v>8.66336480183255E-005</v>
      </c>
      <c r="AS728" s="37" t="n">
        <f aca="false">AM728/W728</f>
        <v>4.9433981502014E-006</v>
      </c>
      <c r="AT728" s="37" t="n">
        <f aca="false">AN728/W728</f>
        <v>4.54200568449475E-005</v>
      </c>
      <c r="AU728" s="37" t="n">
        <f aca="false">AO728/W728</f>
        <v>0.136260170534842</v>
      </c>
      <c r="AV728" s="49" t="n">
        <f aca="false">AP728/W728</f>
        <v>1.17677613984528E-007</v>
      </c>
      <c r="AW728" s="39" t="n">
        <f aca="false">AK728*1000000</f>
        <v>5086.35765534886</v>
      </c>
      <c r="AX728" s="40" t="n">
        <f aca="false">AL728*1000000</f>
        <v>31621.2815266888</v>
      </c>
      <c r="AY728" s="40" t="n">
        <f aca="false">AM728*1000000</f>
        <v>1804.34032482351</v>
      </c>
      <c r="AZ728" s="40" t="n">
        <f aca="false">AN728*1000000</f>
        <v>16578.3207484058</v>
      </c>
      <c r="BA728" s="40" t="n">
        <f aca="false">AO728*1000000</f>
        <v>49734962.2452175</v>
      </c>
      <c r="BB728" s="41" t="n">
        <f aca="false">AP728*1000000</f>
        <v>42.9523291043529</v>
      </c>
      <c r="BC728" s="39" t="n">
        <f aca="false">AQ728*1000000</f>
        <v>13.9352264530106</v>
      </c>
      <c r="BD728" s="40" t="n">
        <f aca="false">AR728*1000000</f>
        <v>86.6336480183255</v>
      </c>
      <c r="BE728" s="40" t="n">
        <f aca="false">AS728*1000000</f>
        <v>4.9433981502014</v>
      </c>
      <c r="BF728" s="40" t="n">
        <f aca="false">AT728*1000000</f>
        <v>45.4200568449475</v>
      </c>
      <c r="BG728" s="40" t="n">
        <f aca="false">AU728*1000000</f>
        <v>136260.170534842</v>
      </c>
      <c r="BH728" s="41" t="n">
        <f aca="false">AV728*1000000</f>
        <v>0.117677613984528</v>
      </c>
      <c r="BI728" s="0" t="n">
        <v>0.1</v>
      </c>
      <c r="BJ728" s="0" t="n">
        <f aca="false">R728*BI728</f>
        <v>2590.36261693841</v>
      </c>
      <c r="BK728" s="0" t="n">
        <v>0.1</v>
      </c>
      <c r="BL728" s="0" t="n">
        <f aca="false">AI728*BK728</f>
        <v>0.298030327868852</v>
      </c>
      <c r="BM728" s="45" t="n">
        <v>187.562005220738</v>
      </c>
      <c r="BN728" s="45" t="n">
        <v>1012.03746873145</v>
      </c>
      <c r="BO728" s="45" t="n">
        <v>69.5558973259153</v>
      </c>
      <c r="BP728" s="45" t="n">
        <v>256</v>
      </c>
      <c r="BQ728" s="45" t="n">
        <v>384000</v>
      </c>
      <c r="BR728" s="0" t="n">
        <f aca="false">AJ728*0.1</f>
        <v>1.362E-006</v>
      </c>
      <c r="BS728" s="0" t="n">
        <f aca="false">((((BJ728/R728)^2)+((BM728/AD728)^2))^(1/2))*AK728</f>
        <v>0.00488508782465098</v>
      </c>
      <c r="BT728" s="0" t="n">
        <f aca="false">((((BJ728/R728)^2)+((BN728/AE728)^2))^(1/2))*AL728</f>
        <v>0.0264054608452419</v>
      </c>
      <c r="BU728" s="0" t="n">
        <f aca="false">((((BJ728/R728)^2)+((BO728/AF728)^2))^(1/2))*AM728</f>
        <v>0.00181076209546954</v>
      </c>
      <c r="BV728" s="0" t="n">
        <f aca="false">((((BJ728/R728)^2)+((BP728/AG728)^2))^(1/2))*AN728</f>
        <v>0.00683541675410461</v>
      </c>
      <c r="BW728" s="0" t="n">
        <f aca="false">((((BJ728/R728)^2)+((BQ728/AH728)^2))^(1/2))*AO728</f>
        <v>11.1210756438692</v>
      </c>
      <c r="BX728" s="46" t="n">
        <f aca="false">((((BL728/AI728)^2)+((BR728/AJ728)^2))^(1/2))*AP728</f>
        <v>6.07437663548884E-006</v>
      </c>
    </row>
    <row r="729" customFormat="false" ht="60" hidden="false" customHeight="true" outlineLevel="0" collapsed="false">
      <c r="A729" s="24" t="n">
        <v>4.64354512782934</v>
      </c>
      <c r="B729" s="24" t="n">
        <v>-74.1125555232499</v>
      </c>
      <c r="C729" s="47" t="n">
        <v>28</v>
      </c>
      <c r="D729" s="47" t="n">
        <v>29</v>
      </c>
      <c r="E729" s="47" t="n">
        <v>1876</v>
      </c>
      <c r="F729" s="27" t="s">
        <v>1846</v>
      </c>
      <c r="G729" s="28" t="s">
        <v>1847</v>
      </c>
      <c r="H729" s="27" t="s">
        <v>1848</v>
      </c>
      <c r="I729" s="28" t="s">
        <v>64</v>
      </c>
      <c r="J729" s="28" t="s">
        <v>65</v>
      </c>
      <c r="K729" s="28" t="n">
        <v>100</v>
      </c>
      <c r="L729" s="28"/>
      <c r="M729" s="28" t="n">
        <v>2006</v>
      </c>
      <c r="N729" s="29" t="s">
        <v>1373</v>
      </c>
      <c r="O729" s="29" t="s">
        <v>173</v>
      </c>
      <c r="P729" s="30" t="n">
        <v>0.0141316269503235</v>
      </c>
      <c r="Q729" s="31" t="n">
        <v>1782000</v>
      </c>
      <c r="R729" s="31" t="n">
        <v>1885631.61085958</v>
      </c>
      <c r="S729" s="29" t="s">
        <v>86</v>
      </c>
      <c r="T729" s="29" t="n">
        <f aca="false">((R729*Parámetros!$D$30)/1000)/Parámetros!$D$29</f>
        <v>1545281.79173634</v>
      </c>
      <c r="U729" s="29" t="s">
        <v>69</v>
      </c>
      <c r="V729" s="48" t="n">
        <f aca="false">IF(S729="m3_año",R729,IF(OR(O729="CG1",O729="CG3",O729="HG2"),T729,R729))</f>
        <v>1885631.61085958</v>
      </c>
      <c r="W729" s="28" t="n">
        <v>365</v>
      </c>
      <c r="X729" s="32"/>
      <c r="Y729" s="28"/>
      <c r="Z729" s="28" t="n">
        <v>8760</v>
      </c>
      <c r="AA729" s="32" t="s">
        <v>1849</v>
      </c>
      <c r="AB729" s="32" t="s">
        <v>447</v>
      </c>
      <c r="AC729" s="33" t="s">
        <v>246</v>
      </c>
      <c r="AD729" s="33" t="n">
        <f aca="false">VLOOKUP($O729,Parámetros!$B$4:$H$25,3,0)</f>
        <v>10.477442018542</v>
      </c>
      <c r="AE729" s="33" t="n">
        <f aca="false">VLOOKUP($O729,Parámetros!$B$4:$H$25,4,0)</f>
        <v>4.47117624426805</v>
      </c>
      <c r="AF729" s="33" t="n">
        <f aca="false">VLOOKUP($O729,Parámetros!$B$4:$H$25,5,0)</f>
        <v>11.5951868810527</v>
      </c>
      <c r="AG729" s="33" t="n">
        <f aca="false">VLOOKUP($O729,Parámetros!$B$4:$H$25,6,0)</f>
        <v>0.3</v>
      </c>
      <c r="AH729" s="33" t="n">
        <f aca="false">VLOOKUP($O729,Parámetros!$B$4:$H$25,7,0)</f>
        <v>2840</v>
      </c>
      <c r="AI729" s="51" t="n">
        <f aca="false">Q729</f>
        <v>1782000</v>
      </c>
      <c r="AJ729" s="4" t="n">
        <v>2E-005</v>
      </c>
      <c r="AK729" s="34" t="n">
        <f aca="false">AD729*V729/1000000000</f>
        <v>0.0197565958711112</v>
      </c>
      <c r="AL729" s="34" t="n">
        <f aca="false">AE729*V729/1000000000</f>
        <v>0.00843099126391625</v>
      </c>
      <c r="AM729" s="34" t="n">
        <f aca="false">AF729*V729/1000000000</f>
        <v>0.0218642509167373</v>
      </c>
      <c r="AN729" s="34" t="n">
        <f aca="false">AG729*V729/1000000000</f>
        <v>0.000565689483257874</v>
      </c>
      <c r="AO729" s="34" t="n">
        <f aca="false">AH729*V729/1000000000</f>
        <v>5.35519377484121</v>
      </c>
      <c r="AP729" s="35" t="n">
        <f aca="false">AJ729*AI729*EXP(P729*4)</f>
        <v>37.7126322171916</v>
      </c>
      <c r="AQ729" s="36" t="n">
        <f aca="false">AK729/W729</f>
        <v>5.41276599208526E-005</v>
      </c>
      <c r="AR729" s="37" t="n">
        <f aca="false">AL729/W729</f>
        <v>2.30986062025103E-005</v>
      </c>
      <c r="AS729" s="37" t="n">
        <f aca="false">AM729/W729</f>
        <v>5.99020573061295E-005</v>
      </c>
      <c r="AT729" s="37" t="n">
        <f aca="false">AN729/W729</f>
        <v>1.5498342007065E-006</v>
      </c>
      <c r="AU729" s="37" t="n">
        <f aca="false">AO729/W729</f>
        <v>0.0146717637666882</v>
      </c>
      <c r="AV729" s="49" t="n">
        <f aca="false">AP729/W729</f>
        <v>0.1033222800471</v>
      </c>
      <c r="AW729" s="39" t="n">
        <f aca="false">AK729*1000000</f>
        <v>19756.5958711112</v>
      </c>
      <c r="AX729" s="40" t="n">
        <f aca="false">AL729*1000000</f>
        <v>8430.99126391625</v>
      </c>
      <c r="AY729" s="40" t="n">
        <f aca="false">AM729*1000000</f>
        <v>21864.2509167373</v>
      </c>
      <c r="AZ729" s="40" t="n">
        <f aca="false">AN729*1000000</f>
        <v>565.689483257874</v>
      </c>
      <c r="BA729" s="40" t="n">
        <f aca="false">AO729*1000000</f>
        <v>5355193.77484121</v>
      </c>
      <c r="BB729" s="41" t="n">
        <f aca="false">AP729*1000000</f>
        <v>37712632.2171916</v>
      </c>
      <c r="BC729" s="39" t="n">
        <f aca="false">AQ729*1000000</f>
        <v>54.1276599208526</v>
      </c>
      <c r="BD729" s="40" t="n">
        <f aca="false">AR729*1000000</f>
        <v>23.0986062025103</v>
      </c>
      <c r="BE729" s="40" t="n">
        <f aca="false">AS729*1000000</f>
        <v>59.9020573061295</v>
      </c>
      <c r="BF729" s="40" t="n">
        <f aca="false">AT729*1000000</f>
        <v>1.5498342007065</v>
      </c>
      <c r="BG729" s="40" t="n">
        <f aca="false">AU729*1000000</f>
        <v>14671.7637666882</v>
      </c>
      <c r="BH729" s="41" t="n">
        <f aca="false">AV729*1000000</f>
        <v>103322.2800471</v>
      </c>
      <c r="BI729" s="0" t="n">
        <v>0.1</v>
      </c>
      <c r="BJ729" s="0" t="n">
        <f aca="false">R729*BI729</f>
        <v>188563.161085958</v>
      </c>
      <c r="BK729" s="0" t="n">
        <v>0.1</v>
      </c>
      <c r="BL729" s="0" t="n">
        <f aca="false">AI729*BK729</f>
        <v>178200</v>
      </c>
      <c r="BM729" s="45" t="n">
        <v>8.33836031031492</v>
      </c>
      <c r="BN729" s="45" t="n">
        <v>2.30660015343522</v>
      </c>
      <c r="BO729" s="45" t="n">
        <v>3.95606161523761</v>
      </c>
      <c r="BP729" s="45" t="n">
        <v>0.12</v>
      </c>
      <c r="BQ729" s="45" t="n">
        <v>2840</v>
      </c>
      <c r="BR729" s="0" t="n">
        <f aca="false">AJ729*0.1</f>
        <v>2E-006</v>
      </c>
      <c r="BS729" s="0" t="n">
        <f aca="false">((((BJ729/R729)^2)+((BM729/AD729)^2))^(1/2))*AK729</f>
        <v>0.015846713946726</v>
      </c>
      <c r="BT729" s="0" t="n">
        <f aca="false">((((BJ729/R729)^2)+((BN729/AE729)^2))^(1/2))*AL729</f>
        <v>0.00443035896024577</v>
      </c>
      <c r="BU729" s="0" t="n">
        <f aca="false">((((BJ729/R729)^2)+((BO729/AF729)^2))^(1/2))*AM729</f>
        <v>0.00777349363821311</v>
      </c>
      <c r="BV729" s="0" t="n">
        <f aca="false">((((BJ729/R729)^2)+((BP729/AG729)^2))^(1/2))*AN729</f>
        <v>0.000233239749077329</v>
      </c>
      <c r="BW729" s="0" t="n">
        <f aca="false">((((BJ729/R729)^2)+((BQ729/AH729)^2))^(1/2))*AO729</f>
        <v>5.3819031364155</v>
      </c>
      <c r="BX729" s="46" t="n">
        <f aca="false">((((BL729/AI729)^2)+((BR729/AJ729)^2))^(1/2))*AP729</f>
        <v>5.33337159543409</v>
      </c>
    </row>
    <row r="730" customFormat="false" ht="60" hidden="false" customHeight="true" outlineLevel="0" collapsed="false">
      <c r="A730" s="24" t="n">
        <v>4.64354512782934</v>
      </c>
      <c r="B730" s="24" t="n">
        <v>-74.1125555232499</v>
      </c>
      <c r="C730" s="47" t="n">
        <v>28</v>
      </c>
      <c r="D730" s="47" t="n">
        <v>29</v>
      </c>
      <c r="E730" s="47" t="n">
        <v>1876</v>
      </c>
      <c r="F730" s="27" t="s">
        <v>1846</v>
      </c>
      <c r="G730" s="28" t="s">
        <v>1847</v>
      </c>
      <c r="H730" s="27" t="s">
        <v>1848</v>
      </c>
      <c r="I730" s="28" t="s">
        <v>64</v>
      </c>
      <c r="J730" s="28" t="s">
        <v>65</v>
      </c>
      <c r="K730" s="55"/>
      <c r="L730" s="55"/>
      <c r="M730" s="55"/>
      <c r="N730" s="29" t="s">
        <v>1373</v>
      </c>
      <c r="O730" s="29" t="s">
        <v>173</v>
      </c>
      <c r="P730" s="30" t="n">
        <v>0.0141316269503235</v>
      </c>
      <c r="Q730" s="72" t="n">
        <v>0</v>
      </c>
      <c r="R730" s="31" t="n">
        <v>0</v>
      </c>
      <c r="S730" s="29" t="s">
        <v>86</v>
      </c>
      <c r="T730" s="29" t="n">
        <f aca="false">((R730*Parámetros!$D$30)/1000)/Parámetros!$D$29</f>
        <v>0</v>
      </c>
      <c r="U730" s="29" t="s">
        <v>69</v>
      </c>
      <c r="V730" s="48" t="n">
        <f aca="false">IF(S730="m3_año",R730,IF(OR(O730="CG1",O730="CG3",O730="HG2"),T730,R730))</f>
        <v>0</v>
      </c>
      <c r="W730" s="28" t="n">
        <v>365</v>
      </c>
      <c r="X730" s="32"/>
      <c r="Y730" s="28"/>
      <c r="Z730" s="28" t="n">
        <v>0</v>
      </c>
      <c r="AA730" s="32" t="s">
        <v>1850</v>
      </c>
      <c r="AB730" s="32" t="s">
        <v>447</v>
      </c>
      <c r="AC730" s="33" t="s">
        <v>246</v>
      </c>
      <c r="AD730" s="33" t="n">
        <f aca="false">VLOOKUP($O730,Parámetros!$B$4:$H$25,3,0)</f>
        <v>10.477442018542</v>
      </c>
      <c r="AE730" s="33" t="n">
        <f aca="false">VLOOKUP($O730,Parámetros!$B$4:$H$25,4,0)</f>
        <v>4.47117624426805</v>
      </c>
      <c r="AF730" s="33" t="n">
        <f aca="false">VLOOKUP($O730,Parámetros!$B$4:$H$25,5,0)</f>
        <v>11.5951868810527</v>
      </c>
      <c r="AG730" s="33" t="n">
        <f aca="false">VLOOKUP($O730,Parámetros!$B$4:$H$25,6,0)</f>
        <v>0.3</v>
      </c>
      <c r="AH730" s="33" t="n">
        <f aca="false">VLOOKUP($O730,Parámetros!$B$4:$H$25,7,0)</f>
        <v>2840</v>
      </c>
      <c r="AI730" s="51" t="n">
        <f aca="false">Q730</f>
        <v>0</v>
      </c>
      <c r="AJ730" s="4" t="n">
        <v>2E-005</v>
      </c>
      <c r="AK730" s="34" t="n">
        <f aca="false">AD730*V730/1000000000</f>
        <v>0</v>
      </c>
      <c r="AL730" s="34" t="n">
        <f aca="false">AE730*V730/1000000000</f>
        <v>0</v>
      </c>
      <c r="AM730" s="34" t="n">
        <f aca="false">AF730*V730/1000000000</f>
        <v>0</v>
      </c>
      <c r="AN730" s="34" t="n">
        <f aca="false">AG730*V730/1000000000</f>
        <v>0</v>
      </c>
      <c r="AO730" s="34" t="n">
        <f aca="false">AH730*V730/1000000000</f>
        <v>0</v>
      </c>
      <c r="AP730" s="35" t="n">
        <f aca="false">AJ730*AI730*EXP(P730*4)</f>
        <v>0</v>
      </c>
      <c r="AQ730" s="36" t="n">
        <f aca="false">AK730/W730</f>
        <v>0</v>
      </c>
      <c r="AR730" s="37" t="n">
        <f aca="false">AL730/W730</f>
        <v>0</v>
      </c>
      <c r="AS730" s="37" t="n">
        <f aca="false">AM730/W730</f>
        <v>0</v>
      </c>
      <c r="AT730" s="37" t="n">
        <f aca="false">AN730/W730</f>
        <v>0</v>
      </c>
      <c r="AU730" s="37" t="n">
        <f aca="false">AO730/W730</f>
        <v>0</v>
      </c>
      <c r="AV730" s="49" t="n">
        <f aca="false">AP730/W730</f>
        <v>0</v>
      </c>
      <c r="AW730" s="39" t="n">
        <f aca="false">AK730*1000000</f>
        <v>0</v>
      </c>
      <c r="AX730" s="40" t="n">
        <f aca="false">AL730*1000000</f>
        <v>0</v>
      </c>
      <c r="AY730" s="40" t="n">
        <f aca="false">AM730*1000000</f>
        <v>0</v>
      </c>
      <c r="AZ730" s="40" t="n">
        <f aca="false">AN730*1000000</f>
        <v>0</v>
      </c>
      <c r="BA730" s="40" t="n">
        <f aca="false">AO730*1000000</f>
        <v>0</v>
      </c>
      <c r="BB730" s="41" t="n">
        <f aca="false">AP730*1000000</f>
        <v>0</v>
      </c>
      <c r="BC730" s="39" t="n">
        <f aca="false">AQ730*1000000</f>
        <v>0</v>
      </c>
      <c r="BD730" s="40" t="n">
        <f aca="false">AR730*1000000</f>
        <v>0</v>
      </c>
      <c r="BE730" s="40" t="n">
        <f aca="false">AS730*1000000</f>
        <v>0</v>
      </c>
      <c r="BF730" s="40" t="n">
        <f aca="false">AT730*1000000</f>
        <v>0</v>
      </c>
      <c r="BG730" s="40" t="n">
        <f aca="false">AU730*1000000</f>
        <v>0</v>
      </c>
      <c r="BH730" s="41" t="n">
        <f aca="false">AV730*1000000</f>
        <v>0</v>
      </c>
      <c r="BI730" s="0" t="n">
        <v>0.1</v>
      </c>
      <c r="BJ730" s="0" t="n">
        <f aca="false">R730*BI730</f>
        <v>0</v>
      </c>
      <c r="BK730" s="0" t="n">
        <v>0.1</v>
      </c>
      <c r="BL730" s="0" t="n">
        <f aca="false">AI730*BK730</f>
        <v>0</v>
      </c>
      <c r="BM730" s="45" t="n">
        <v>8.33836031031492</v>
      </c>
      <c r="BN730" s="45" t="n">
        <v>2.30660015343522</v>
      </c>
      <c r="BO730" s="45" t="n">
        <v>3.95606161523761</v>
      </c>
      <c r="BP730" s="45" t="n">
        <v>0.12</v>
      </c>
      <c r="BQ730" s="45" t="n">
        <v>2840</v>
      </c>
      <c r="BR730" s="0" t="n">
        <f aca="false">AJ730*0.1</f>
        <v>2E-006</v>
      </c>
      <c r="BS730" s="0" t="e">
        <f aca="false">((((BJ730/R730)^2)+((BM730/AD730)^2))^(1/2))*AK730</f>
        <v>#DIV/0!</v>
      </c>
      <c r="BT730" s="0" t="e">
        <f aca="false">((((BJ730/R730)^2)+((BN730/AE730)^2))^(1/2))*AL730</f>
        <v>#DIV/0!</v>
      </c>
      <c r="BU730" s="0" t="e">
        <f aca="false">((((BJ730/R730)^2)+((BO730/AF730)^2))^(1/2))*AM730</f>
        <v>#DIV/0!</v>
      </c>
      <c r="BV730" s="0" t="e">
        <f aca="false">((((BJ730/R730)^2)+((BP730/AG730)^2))^(1/2))*AN730</f>
        <v>#DIV/0!</v>
      </c>
      <c r="BW730" s="0" t="e">
        <f aca="false">((((BJ730/R730)^2)+((BQ730/AH730)^2))^(1/2))*AO730</f>
        <v>#DIV/0!</v>
      </c>
      <c r="BX730" s="46" t="e">
        <f aca="false">((((BL730/AI730)^2)+((BR730/AJ730)^2))^(1/2))*AP730</f>
        <v>#DIV/0!</v>
      </c>
    </row>
    <row r="731" customFormat="false" ht="60" hidden="false" customHeight="true" outlineLevel="0" collapsed="false">
      <c r="A731" s="24" t="n">
        <v>4.65339828772337</v>
      </c>
      <c r="B731" s="24" t="n">
        <v>-74.1191330104008</v>
      </c>
      <c r="C731" s="47" t="n">
        <v>27</v>
      </c>
      <c r="D731" s="47" t="n">
        <v>30</v>
      </c>
      <c r="E731" s="47" t="n">
        <v>1888</v>
      </c>
      <c r="F731" s="27" t="s">
        <v>1851</v>
      </c>
      <c r="G731" s="28" t="s">
        <v>1852</v>
      </c>
      <c r="H731" s="27" t="s">
        <v>1853</v>
      </c>
      <c r="I731" s="28" t="s">
        <v>64</v>
      </c>
      <c r="J731" s="28" t="s">
        <v>65</v>
      </c>
      <c r="K731" s="28" t="n">
        <v>100</v>
      </c>
      <c r="L731" s="28"/>
      <c r="M731" s="28" t="n">
        <v>2004</v>
      </c>
      <c r="N731" s="29" t="s">
        <v>67</v>
      </c>
      <c r="O731" s="29" t="s">
        <v>68</v>
      </c>
      <c r="P731" s="56" t="n">
        <v>0.00426891489573758</v>
      </c>
      <c r="Q731" s="31" t="n">
        <v>35737.5</v>
      </c>
      <c r="R731" s="31" t="n">
        <v>36352.9813039564</v>
      </c>
      <c r="S731" s="29" t="s">
        <v>69</v>
      </c>
      <c r="T731" s="29"/>
      <c r="U731" s="29"/>
      <c r="V731" s="48" t="n">
        <f aca="false">IF(S731="m3_año",R731,IF(OR(O731="CG1",O731="CG3",O731="HG2"),T731,R731))</f>
        <v>36352.9813039564</v>
      </c>
      <c r="W731" s="28" t="n">
        <v>365</v>
      </c>
      <c r="X731" s="32"/>
      <c r="Y731" s="28"/>
      <c r="Z731" s="28" t="n">
        <v>8760</v>
      </c>
      <c r="AA731" s="32" t="s">
        <v>1854</v>
      </c>
      <c r="AB731" s="32" t="s">
        <v>447</v>
      </c>
      <c r="AC731" s="33" t="s">
        <v>72</v>
      </c>
      <c r="AD731" s="33" t="n">
        <f aca="false">VLOOKUP($O731,Parámetros!$B$4:$H$25,3,0)</f>
        <v>46.3856216091623</v>
      </c>
      <c r="AE731" s="33" t="n">
        <f aca="false">VLOOKUP($O731,Parámetros!$B$4:$H$25,4,0)</f>
        <v>1074.85364414012</v>
      </c>
      <c r="AF731" s="33" t="n">
        <f aca="false">VLOOKUP($O731,Parámetros!$B$4:$H$25,5,0)</f>
        <v>5.41099102083891</v>
      </c>
      <c r="AG731" s="33" t="n">
        <f aca="false">VLOOKUP($O731,Parámetros!$B$4:$H$25,6,0)</f>
        <v>1344</v>
      </c>
      <c r="AH731" s="33" t="n">
        <f aca="false">VLOOKUP($O731,Parámetros!$B$4:$H$25,7,0)</f>
        <v>1920000</v>
      </c>
      <c r="AI731" s="51" t="n">
        <v>35737.5</v>
      </c>
      <c r="AJ731" s="52" t="n">
        <v>8.8E-008</v>
      </c>
      <c r="AK731" s="34" t="n">
        <f aca="false">AD731*V731/1000000000</f>
        <v>0.00168625563513027</v>
      </c>
      <c r="AL731" s="34" t="n">
        <f aca="false">AE731*V731/1000000000</f>
        <v>0.0390741344299152</v>
      </c>
      <c r="AM731" s="34" t="n">
        <f aca="false">AF731*V731/1000000000</f>
        <v>0.000196705655416433</v>
      </c>
      <c r="AN731" s="34" t="n">
        <f aca="false">AG731*V731/1000000000</f>
        <v>0.0488584068725174</v>
      </c>
      <c r="AO731" s="34" t="n">
        <f aca="false">AH731*V731/1000000000</f>
        <v>69.7977241035963</v>
      </c>
      <c r="AP731" s="35" t="n">
        <f aca="false">AJ731*AI731*EXP(P731*4)</f>
        <v>0.00319906235474816</v>
      </c>
      <c r="AQ731" s="36" t="n">
        <f aca="false">AK731/W731</f>
        <v>4.61987845241171E-006</v>
      </c>
      <c r="AR731" s="37" t="n">
        <f aca="false">AL731/W731</f>
        <v>0.000107052423095658</v>
      </c>
      <c r="AS731" s="37" t="n">
        <f aca="false">AM731/W731</f>
        <v>5.38919603880638E-007</v>
      </c>
      <c r="AT731" s="37" t="n">
        <f aca="false">AN731/W731</f>
        <v>0.000133858648965801</v>
      </c>
      <c r="AU731" s="37" t="n">
        <f aca="false">AO731/W731</f>
        <v>0.191226641379716</v>
      </c>
      <c r="AV731" s="49" t="n">
        <f aca="false">AP731/W731</f>
        <v>8.76455439657031E-006</v>
      </c>
      <c r="AW731" s="39" t="n">
        <f aca="false">AK731*1000000</f>
        <v>1686.25563513027</v>
      </c>
      <c r="AX731" s="40" t="n">
        <f aca="false">AL731*1000000</f>
        <v>39074.1344299152</v>
      </c>
      <c r="AY731" s="40" t="n">
        <f aca="false">AM731*1000000</f>
        <v>196.705655416433</v>
      </c>
      <c r="AZ731" s="40" t="n">
        <f aca="false">AN731*1000000</f>
        <v>48858.4068725174</v>
      </c>
      <c r="BA731" s="40" t="n">
        <f aca="false">AO731*1000000</f>
        <v>69797724.1035963</v>
      </c>
      <c r="BB731" s="41" t="n">
        <f aca="false">AP731*1000000</f>
        <v>3199.06235474816</v>
      </c>
      <c r="BC731" s="39" t="n">
        <f aca="false">AQ731*1000000</f>
        <v>4.61987845241171</v>
      </c>
      <c r="BD731" s="40" t="n">
        <f aca="false">AR731*1000000</f>
        <v>107.052423095658</v>
      </c>
      <c r="BE731" s="40" t="n">
        <f aca="false">AS731*1000000</f>
        <v>0.538919603880638</v>
      </c>
      <c r="BF731" s="40" t="n">
        <f aca="false">AT731*1000000</f>
        <v>133.858648965801</v>
      </c>
      <c r="BG731" s="40" t="n">
        <f aca="false">AU731*1000000</f>
        <v>191226.641379716</v>
      </c>
      <c r="BH731" s="41" t="n">
        <f aca="false">AV731*1000000</f>
        <v>8.76455439657031</v>
      </c>
      <c r="BI731" s="0" t="n">
        <v>0.1</v>
      </c>
      <c r="BJ731" s="0" t="n">
        <f aca="false">R731*BI731</f>
        <v>3635.29813039564</v>
      </c>
      <c r="BK731" s="0" t="n">
        <v>0.1</v>
      </c>
      <c r="BL731" s="0" t="n">
        <f aca="false">AI731*BK731</f>
        <v>3573.75</v>
      </c>
      <c r="BM731" s="45" t="n">
        <v>17.6498016718255</v>
      </c>
      <c r="BN731" s="45" t="n">
        <v>910.91550745518</v>
      </c>
      <c r="BO731" s="45" t="n">
        <v>5.31099102083891</v>
      </c>
      <c r="BP731" s="45" t="n">
        <v>537.6</v>
      </c>
      <c r="BQ731" s="45" t="n">
        <v>384000</v>
      </c>
      <c r="BR731" s="0" t="n">
        <f aca="false">AJ731*0.1</f>
        <v>8.8E-009</v>
      </c>
      <c r="BS731" s="0" t="n">
        <f aca="false">((((BJ731/R731)^2)+((BM731/AD731)^2))^(1/2))*AK731</f>
        <v>0.000663411289892199</v>
      </c>
      <c r="BT731" s="0" t="n">
        <f aca="false">((((BJ731/R731)^2)+((BN731/AE731)^2))^(1/2))*AL731</f>
        <v>0.0333442291855276</v>
      </c>
      <c r="BU731" s="0" t="n">
        <f aca="false">((((BJ731/R731)^2)+((BO731/AF731)^2))^(1/2))*AM731</f>
        <v>0.000194069817362943</v>
      </c>
      <c r="BV731" s="0" t="n">
        <f aca="false">((((BJ731/R731)^2)+((BP731/AG731)^2))^(1/2))*AN731</f>
        <v>0.0201448372234793</v>
      </c>
      <c r="BW731" s="0" t="n">
        <f aca="false">((((BJ731/R731)^2)+((BQ731/AH731)^2))^(1/2))*AO731</f>
        <v>15.6072455770417</v>
      </c>
      <c r="BX731" s="46" t="n">
        <f aca="false">((((BL731/AI731)^2)+((BR731/AJ731)^2))^(1/2))*AP731</f>
        <v>0.000452415736896206</v>
      </c>
    </row>
    <row r="732" customFormat="false" ht="60" hidden="false" customHeight="true" outlineLevel="0" collapsed="false">
      <c r="A732" s="24" t="n">
        <v>4.65103130135292</v>
      </c>
      <c r="B732" s="24" t="n">
        <v>-74.1183399614771</v>
      </c>
      <c r="C732" s="47" t="n">
        <v>27</v>
      </c>
      <c r="D732" s="47" t="n">
        <v>30</v>
      </c>
      <c r="E732" s="47" t="n">
        <v>1888</v>
      </c>
      <c r="F732" s="27" t="s">
        <v>1855</v>
      </c>
      <c r="G732" s="28" t="s">
        <v>1856</v>
      </c>
      <c r="H732" s="27" t="s">
        <v>1857</v>
      </c>
      <c r="I732" s="28" t="s">
        <v>64</v>
      </c>
      <c r="J732" s="28" t="s">
        <v>65</v>
      </c>
      <c r="K732" s="28" t="n">
        <v>300</v>
      </c>
      <c r="L732" s="28"/>
      <c r="M732" s="28" t="n">
        <v>1994</v>
      </c>
      <c r="N732" s="29" t="s">
        <v>1858</v>
      </c>
      <c r="O732" s="29" t="s">
        <v>1747</v>
      </c>
      <c r="P732" s="56" t="n">
        <v>0.00426891489573758</v>
      </c>
      <c r="Q732" s="31" t="n">
        <v>36.3402354544422</v>
      </c>
      <c r="R732" s="31" t="n">
        <v>36.9660972383829</v>
      </c>
      <c r="S732" s="4" t="s">
        <v>69</v>
      </c>
      <c r="T732" s="4"/>
      <c r="U732" s="4"/>
      <c r="V732" s="48" t="n">
        <f aca="false">IF(S732="m3_año",R732,IF(OR(O732="CG1",O732="CG3",O732="HG2"),T732,R732))</f>
        <v>36.9660972383829</v>
      </c>
      <c r="W732" s="28" t="n">
        <v>365</v>
      </c>
      <c r="X732" s="32"/>
      <c r="Y732" s="28"/>
      <c r="Z732" s="28" t="n">
        <v>0</v>
      </c>
      <c r="AA732" s="32" t="s">
        <v>1859</v>
      </c>
      <c r="AB732" s="32" t="s">
        <v>447</v>
      </c>
      <c r="AC732" s="33" t="s">
        <v>246</v>
      </c>
      <c r="AD732" s="33" t="n">
        <f aca="false">VLOOKUP($O732,Parámetros!$B$4:$H$25,3,0)</f>
        <v>1200000</v>
      </c>
      <c r="AE732" s="33" t="n">
        <f aca="false">VLOOKUP($O732,Parámetros!$B$4:$H$25,4,0)</f>
        <v>6600000</v>
      </c>
      <c r="AF732" s="33" t="n">
        <f aca="false">VLOOKUP($O732,Parámetros!$B$4:$H$25,5,0)</f>
        <v>2072400</v>
      </c>
      <c r="AG732" s="33" t="n">
        <f aca="false">VLOOKUP($O732,Parámetros!$B$4:$H$25,6,0)</f>
        <v>600000</v>
      </c>
      <c r="AH732" s="33" t="n">
        <f aca="false">VLOOKUP($O732,Parámetros!$B$4:$H$25,7,0)</f>
        <v>3000000000</v>
      </c>
      <c r="AI732" s="2" t="n">
        <v>1159.09146341463</v>
      </c>
      <c r="AJ732" s="2" t="n">
        <v>0.000142</v>
      </c>
      <c r="AK732" s="34" t="n">
        <f aca="false">AD732*V732/1000000000</f>
        <v>0.0443593166860595</v>
      </c>
      <c r="AL732" s="34" t="n">
        <f aca="false">AE732*V732/1000000000</f>
        <v>0.243976241773327</v>
      </c>
      <c r="AM732" s="34" t="n">
        <f aca="false">AF732*V732/1000000000</f>
        <v>0.0766085399168247</v>
      </c>
      <c r="AN732" s="34" t="n">
        <f aca="false">AG732*V732/1000000000</f>
        <v>0.0221796583430297</v>
      </c>
      <c r="AO732" s="34" t="n">
        <f aca="false">AH732*V732/1000000000</f>
        <v>110.898291715149</v>
      </c>
      <c r="AP732" s="35" t="n">
        <f aca="false">AJ732*AI732*EXP(P732*4)</f>
        <v>0.167425620216031</v>
      </c>
      <c r="AQ732" s="36" t="n">
        <f aca="false">AK732/W732</f>
        <v>0.000121532374482355</v>
      </c>
      <c r="AR732" s="37" t="n">
        <f aca="false">AL732/W732</f>
        <v>0.000668428059652951</v>
      </c>
      <c r="AS732" s="37" t="n">
        <f aca="false">AM732/W732</f>
        <v>0.000209886410731027</v>
      </c>
      <c r="AT732" s="37" t="n">
        <f aca="false">AN732/W732</f>
        <v>6.07661872411774E-005</v>
      </c>
      <c r="AU732" s="37" t="n">
        <f aca="false">AO732/W732</f>
        <v>0.303830936205887</v>
      </c>
      <c r="AV732" s="49" t="n">
        <f aca="false">AP732/W732</f>
        <v>0.00045870032935899</v>
      </c>
      <c r="AW732" s="39" t="n">
        <f aca="false">AK732*1000000</f>
        <v>44359.3166860595</v>
      </c>
      <c r="AX732" s="40" t="n">
        <f aca="false">AL732*1000000</f>
        <v>243976.241773327</v>
      </c>
      <c r="AY732" s="40" t="n">
        <f aca="false">AM732*1000000</f>
        <v>76608.5399168247</v>
      </c>
      <c r="AZ732" s="40" t="n">
        <f aca="false">AN732*1000000</f>
        <v>22179.6583430297</v>
      </c>
      <c r="BA732" s="40" t="n">
        <f aca="false">AO732*1000000</f>
        <v>110898291.715149</v>
      </c>
      <c r="BB732" s="41" t="n">
        <f aca="false">AP732*1000000</f>
        <v>167425.620216031</v>
      </c>
      <c r="BC732" s="39" t="n">
        <f aca="false">AQ732*1000000</f>
        <v>121.532374482355</v>
      </c>
      <c r="BD732" s="40" t="n">
        <f aca="false">AR732*1000000</f>
        <v>668.428059652951</v>
      </c>
      <c r="BE732" s="40" t="n">
        <f aca="false">AS732*1000000</f>
        <v>209.886410731027</v>
      </c>
      <c r="BF732" s="40" t="n">
        <f aca="false">AT732*1000000</f>
        <v>60.7661872411774</v>
      </c>
      <c r="BG732" s="40" t="n">
        <f aca="false">AU732*1000000</f>
        <v>303830.936205887</v>
      </c>
      <c r="BH732" s="41" t="n">
        <f aca="false">AV732*1000000</f>
        <v>458.70032935899</v>
      </c>
      <c r="BI732" s="0" t="n">
        <v>0.1</v>
      </c>
      <c r="BJ732" s="0" t="n">
        <f aca="false">R732*BI732</f>
        <v>3.69660972383829</v>
      </c>
      <c r="BK732" s="0" t="n">
        <v>0.1</v>
      </c>
      <c r="BL732" s="0" t="n">
        <f aca="false">AI732*BK732</f>
        <v>115.909146341463</v>
      </c>
      <c r="BM732" s="45" t="n">
        <v>480000</v>
      </c>
      <c r="BN732" s="45" t="n">
        <v>1320000</v>
      </c>
      <c r="BO732" s="45" t="n">
        <v>414480</v>
      </c>
      <c r="BP732" s="45" t="n">
        <v>120000</v>
      </c>
      <c r="BQ732" s="45" t="n">
        <v>600000000</v>
      </c>
      <c r="BR732" s="0" t="n">
        <f aca="false">AJ732*0.1</f>
        <v>1.42E-005</v>
      </c>
      <c r="BS732" s="0" t="n">
        <f aca="false">((((BJ732/R732)^2)+((BM732/AD732)^2))^(1/2))*AK732</f>
        <v>0.0182898148176847</v>
      </c>
      <c r="BT732" s="0" t="n">
        <f aca="false">((((BJ732/R732)^2)+((BN732/AE732)^2))^(1/2))*AL732</f>
        <v>0.0545547461500083</v>
      </c>
      <c r="BU732" s="0" t="n">
        <f aca="false">((((BJ732/R732)^2)+((BO732/AF732)^2))^(1/2))*AM732</f>
        <v>0.0171301902911026</v>
      </c>
      <c r="BV732" s="0" t="n">
        <f aca="false">((((BJ732/R732)^2)+((BP732/AG732)^2))^(1/2))*AN732</f>
        <v>0.00495952237727349</v>
      </c>
      <c r="BW732" s="0" t="n">
        <f aca="false">((((BJ732/R732)^2)+((BQ732/AH732)^2))^(1/2))*AO732</f>
        <v>24.7976118863674</v>
      </c>
      <c r="BX732" s="46" t="n">
        <f aca="false">((((BL732/AI732)^2)+((BR732/AJ732)^2))^(1/2))*AP732</f>
        <v>0.0236775582798239</v>
      </c>
    </row>
    <row r="733" customFormat="false" ht="60" hidden="false" customHeight="true" outlineLevel="0" collapsed="false">
      <c r="A733" s="24" t="n">
        <v>4.65103130135292</v>
      </c>
      <c r="B733" s="24" t="n">
        <v>-74.1183399614771</v>
      </c>
      <c r="C733" s="47" t="n">
        <v>27</v>
      </c>
      <c r="D733" s="47" t="n">
        <v>30</v>
      </c>
      <c r="E733" s="47" t="n">
        <v>1888</v>
      </c>
      <c r="F733" s="27" t="s">
        <v>1855</v>
      </c>
      <c r="G733" s="28" t="s">
        <v>1856</v>
      </c>
      <c r="H733" s="27" t="s">
        <v>1857</v>
      </c>
      <c r="I733" s="28" t="s">
        <v>64</v>
      </c>
      <c r="J733" s="28" t="s">
        <v>65</v>
      </c>
      <c r="K733" s="28" t="n">
        <v>300</v>
      </c>
      <c r="L733" s="28"/>
      <c r="M733" s="28" t="n">
        <v>1994</v>
      </c>
      <c r="N733" s="29" t="s">
        <v>1858</v>
      </c>
      <c r="O733" s="29" t="s">
        <v>1747</v>
      </c>
      <c r="P733" s="56" t="n">
        <v>0.00426891489573758</v>
      </c>
      <c r="Q733" s="31" t="n">
        <v>36.3402354544422</v>
      </c>
      <c r="R733" s="31" t="n">
        <v>36.9660972383829</v>
      </c>
      <c r="S733" s="4" t="s">
        <v>69</v>
      </c>
      <c r="T733" s="4"/>
      <c r="U733" s="4"/>
      <c r="V733" s="48" t="n">
        <f aca="false">IF(S733="m3_año",R733,IF(OR(O733="CG1",O733="CG3",O733="HG2"),T733,R733))</f>
        <v>36.9660972383829</v>
      </c>
      <c r="W733" s="28" t="n">
        <v>365</v>
      </c>
      <c r="X733" s="32"/>
      <c r="Y733" s="28"/>
      <c r="Z733" s="28" t="n">
        <v>0</v>
      </c>
      <c r="AA733" s="32" t="s">
        <v>1859</v>
      </c>
      <c r="AB733" s="32" t="s">
        <v>447</v>
      </c>
      <c r="AC733" s="33" t="s">
        <v>246</v>
      </c>
      <c r="AD733" s="33" t="n">
        <f aca="false">VLOOKUP($O733,Parámetros!$B$4:$H$25,3,0)</f>
        <v>1200000</v>
      </c>
      <c r="AE733" s="33" t="n">
        <f aca="false">VLOOKUP($O733,Parámetros!$B$4:$H$25,4,0)</f>
        <v>6600000</v>
      </c>
      <c r="AF733" s="33" t="n">
        <f aca="false">VLOOKUP($O733,Parámetros!$B$4:$H$25,5,0)</f>
        <v>2072400</v>
      </c>
      <c r="AG733" s="33" t="n">
        <f aca="false">VLOOKUP($O733,Parámetros!$B$4:$H$25,6,0)</f>
        <v>600000</v>
      </c>
      <c r="AH733" s="33" t="n">
        <f aca="false">VLOOKUP($O733,Parámetros!$B$4:$H$25,7,0)</f>
        <v>3000000000</v>
      </c>
      <c r="AI733" s="2" t="n">
        <v>1159.09146341463</v>
      </c>
      <c r="AJ733" s="2" t="n">
        <v>0.000142</v>
      </c>
      <c r="AK733" s="34" t="n">
        <f aca="false">AD733*V733/1000000000</f>
        <v>0.0443593166860595</v>
      </c>
      <c r="AL733" s="34" t="n">
        <f aca="false">AE733*V733/1000000000</f>
        <v>0.243976241773327</v>
      </c>
      <c r="AM733" s="34" t="n">
        <f aca="false">AF733*V733/1000000000</f>
        <v>0.0766085399168247</v>
      </c>
      <c r="AN733" s="34" t="n">
        <f aca="false">AG733*V733/1000000000</f>
        <v>0.0221796583430297</v>
      </c>
      <c r="AO733" s="34" t="n">
        <f aca="false">AH733*V733/1000000000</f>
        <v>110.898291715149</v>
      </c>
      <c r="AP733" s="35" t="n">
        <f aca="false">AJ733*AI733*EXP(P733*4)</f>
        <v>0.167425620216031</v>
      </c>
      <c r="AQ733" s="36" t="n">
        <f aca="false">AK733/W733</f>
        <v>0.000121532374482355</v>
      </c>
      <c r="AR733" s="37" t="n">
        <f aca="false">AL733/W733</f>
        <v>0.000668428059652951</v>
      </c>
      <c r="AS733" s="37" t="n">
        <f aca="false">AM733/W733</f>
        <v>0.000209886410731027</v>
      </c>
      <c r="AT733" s="37" t="n">
        <f aca="false">AN733/W733</f>
        <v>6.07661872411774E-005</v>
      </c>
      <c r="AU733" s="37" t="n">
        <f aca="false">AO733/W733</f>
        <v>0.303830936205887</v>
      </c>
      <c r="AV733" s="49" t="n">
        <f aca="false">AP733/W733</f>
        <v>0.00045870032935899</v>
      </c>
      <c r="AW733" s="39" t="n">
        <f aca="false">AK733*1000000</f>
        <v>44359.3166860595</v>
      </c>
      <c r="AX733" s="40" t="n">
        <f aca="false">AL733*1000000</f>
        <v>243976.241773327</v>
      </c>
      <c r="AY733" s="40" t="n">
        <f aca="false">AM733*1000000</f>
        <v>76608.5399168247</v>
      </c>
      <c r="AZ733" s="40" t="n">
        <f aca="false">AN733*1000000</f>
        <v>22179.6583430297</v>
      </c>
      <c r="BA733" s="40" t="n">
        <f aca="false">AO733*1000000</f>
        <v>110898291.715149</v>
      </c>
      <c r="BB733" s="41" t="n">
        <f aca="false">AP733*1000000</f>
        <v>167425.620216031</v>
      </c>
      <c r="BC733" s="39" t="n">
        <f aca="false">AQ733*1000000</f>
        <v>121.532374482355</v>
      </c>
      <c r="BD733" s="40" t="n">
        <f aca="false">AR733*1000000</f>
        <v>668.428059652951</v>
      </c>
      <c r="BE733" s="40" t="n">
        <f aca="false">AS733*1000000</f>
        <v>209.886410731027</v>
      </c>
      <c r="BF733" s="40" t="n">
        <f aca="false">AT733*1000000</f>
        <v>60.7661872411774</v>
      </c>
      <c r="BG733" s="40" t="n">
        <f aca="false">AU733*1000000</f>
        <v>303830.936205887</v>
      </c>
      <c r="BH733" s="41" t="n">
        <f aca="false">AV733*1000000</f>
        <v>458.70032935899</v>
      </c>
      <c r="BI733" s="0" t="n">
        <v>0.1</v>
      </c>
      <c r="BJ733" s="0" t="n">
        <f aca="false">R733*BI733</f>
        <v>3.69660972383829</v>
      </c>
      <c r="BK733" s="0" t="n">
        <v>0.1</v>
      </c>
      <c r="BL733" s="0" t="n">
        <f aca="false">AI733*BK733</f>
        <v>115.909146341463</v>
      </c>
      <c r="BM733" s="45" t="n">
        <v>480000</v>
      </c>
      <c r="BN733" s="45" t="n">
        <v>1320000</v>
      </c>
      <c r="BO733" s="45" t="n">
        <v>414480</v>
      </c>
      <c r="BP733" s="45" t="n">
        <v>120000</v>
      </c>
      <c r="BQ733" s="45" t="n">
        <v>600000000</v>
      </c>
      <c r="BR733" s="0" t="n">
        <f aca="false">AJ733*0.1</f>
        <v>1.42E-005</v>
      </c>
      <c r="BS733" s="0" t="n">
        <f aca="false">((((BJ733/R733)^2)+((BM733/AD733)^2))^(1/2))*AK733</f>
        <v>0.0182898148176847</v>
      </c>
      <c r="BT733" s="0" t="n">
        <f aca="false">((((BJ733/R733)^2)+((BN733/AE733)^2))^(1/2))*AL733</f>
        <v>0.0545547461500083</v>
      </c>
      <c r="BU733" s="0" t="n">
        <f aca="false">((((BJ733/R733)^2)+((BO733/AF733)^2))^(1/2))*AM733</f>
        <v>0.0171301902911026</v>
      </c>
      <c r="BV733" s="0" t="n">
        <f aca="false">((((BJ733/R733)^2)+((BP733/AG733)^2))^(1/2))*AN733</f>
        <v>0.00495952237727349</v>
      </c>
      <c r="BW733" s="0" t="n">
        <f aca="false">((((BJ733/R733)^2)+((BQ733/AH733)^2))^(1/2))*AO733</f>
        <v>24.7976118863674</v>
      </c>
      <c r="BX733" s="46" t="n">
        <f aca="false">((((BL733/AI733)^2)+((BR733/AJ733)^2))^(1/2))*AP733</f>
        <v>0.0236775582798239</v>
      </c>
    </row>
    <row r="734" customFormat="false" ht="60" hidden="false" customHeight="true" outlineLevel="0" collapsed="false">
      <c r="A734" s="24" t="n">
        <v>4.64843767326415</v>
      </c>
      <c r="B734" s="24" t="n">
        <v>-74.1211453377892</v>
      </c>
      <c r="C734" s="47" t="n">
        <v>27</v>
      </c>
      <c r="D734" s="47" t="n">
        <v>29</v>
      </c>
      <c r="E734" s="47" t="n">
        <v>1875</v>
      </c>
      <c r="F734" s="27" t="s">
        <v>1860</v>
      </c>
      <c r="G734" s="28" t="s">
        <v>1861</v>
      </c>
      <c r="H734" s="27" t="s">
        <v>1862</v>
      </c>
      <c r="I734" s="28" t="s">
        <v>64</v>
      </c>
      <c r="J734" s="28" t="s">
        <v>65</v>
      </c>
      <c r="K734" s="28" t="n">
        <v>40</v>
      </c>
      <c r="L734" s="28"/>
      <c r="M734" s="28" t="n">
        <v>2000</v>
      </c>
      <c r="N734" s="29" t="s">
        <v>67</v>
      </c>
      <c r="O734" s="29" t="s">
        <v>68</v>
      </c>
      <c r="P734" s="53" t="n">
        <v>0.013557806644477</v>
      </c>
      <c r="Q734" s="31" t="n">
        <v>77030.8465608466</v>
      </c>
      <c r="R734" s="31" t="n">
        <v>81323.6744570445</v>
      </c>
      <c r="S734" s="29" t="s">
        <v>69</v>
      </c>
      <c r="T734" s="29"/>
      <c r="U734" s="29"/>
      <c r="V734" s="48" t="n">
        <f aca="false">IF(S734="m3_año",R734,IF(OR(O734="CG1",O734="CG3",O734="HG2"),T734,R734))</f>
        <v>81323.6744570445</v>
      </c>
      <c r="W734" s="28" t="n">
        <v>365</v>
      </c>
      <c r="X734" s="32" t="s">
        <v>98</v>
      </c>
      <c r="Y734" s="28"/>
      <c r="Z734" s="28" t="n">
        <v>2920</v>
      </c>
      <c r="AA734" s="32" t="s">
        <v>1863</v>
      </c>
      <c r="AB734" s="32" t="s">
        <v>447</v>
      </c>
      <c r="AC734" s="33" t="s">
        <v>72</v>
      </c>
      <c r="AD734" s="33" t="n">
        <f aca="false">VLOOKUP($O734,Parámetros!$B$4:$H$25,3,0)</f>
        <v>46.3856216091623</v>
      </c>
      <c r="AE734" s="33" t="n">
        <f aca="false">VLOOKUP($O734,Parámetros!$B$4:$H$25,4,0)</f>
        <v>1074.85364414012</v>
      </c>
      <c r="AF734" s="33" t="n">
        <f aca="false">VLOOKUP($O734,Parámetros!$B$4:$H$25,5,0)</f>
        <v>5.41099102083891</v>
      </c>
      <c r="AG734" s="33" t="n">
        <f aca="false">VLOOKUP($O734,Parámetros!$B$4:$H$25,6,0)</f>
        <v>1344</v>
      </c>
      <c r="AH734" s="33" t="n">
        <f aca="false">VLOOKUP($O734,Parámetros!$B$4:$H$25,7,0)</f>
        <v>1920000</v>
      </c>
      <c r="AI734" s="51" t="n">
        <v>77030.8465608466</v>
      </c>
      <c r="AJ734" s="52" t="n">
        <v>8.8E-008</v>
      </c>
      <c r="AK734" s="34" t="n">
        <f aca="false">AD734*V734/1000000000</f>
        <v>0.00377224919123116</v>
      </c>
      <c r="AL734" s="34" t="n">
        <f aca="false">AE734*V734/1000000000</f>
        <v>0.0874110478450191</v>
      </c>
      <c r="AM734" s="34" t="n">
        <f aca="false">AF734*V734/1000000000</f>
        <v>0.000440041672268694</v>
      </c>
      <c r="AN734" s="34" t="n">
        <f aca="false">AG734*V734/1000000000</f>
        <v>0.109299018470268</v>
      </c>
      <c r="AO734" s="34" t="n">
        <f aca="false">AH734*V734/1000000000</f>
        <v>156.141454957525</v>
      </c>
      <c r="AP734" s="35" t="n">
        <f aca="false">AJ734*AI734*EXP(P734*4)</f>
        <v>0.00715648335221992</v>
      </c>
      <c r="AQ734" s="36" t="n">
        <f aca="false">AK734/W734</f>
        <v>1.03349292910443E-005</v>
      </c>
      <c r="AR734" s="37" t="n">
        <f aca="false">AL734/W734</f>
        <v>0.000239482322863066</v>
      </c>
      <c r="AS734" s="37" t="n">
        <f aca="false">AM734/W734</f>
        <v>1.20559362265396E-006</v>
      </c>
      <c r="AT734" s="37" t="n">
        <f aca="false">AN734/W734</f>
        <v>0.000299449365671967</v>
      </c>
      <c r="AU734" s="37" t="n">
        <f aca="false">AO734/W734</f>
        <v>0.427784808102809</v>
      </c>
      <c r="AV734" s="49" t="n">
        <f aca="false">AP734/W734</f>
        <v>1.96068037047121E-005</v>
      </c>
      <c r="AW734" s="39" t="n">
        <f aca="false">AK734*1000000</f>
        <v>3772.24919123116</v>
      </c>
      <c r="AX734" s="40" t="n">
        <f aca="false">AL734*1000000</f>
        <v>87411.0478450191</v>
      </c>
      <c r="AY734" s="40" t="n">
        <f aca="false">AM734*1000000</f>
        <v>440.041672268695</v>
      </c>
      <c r="AZ734" s="40" t="n">
        <f aca="false">AN734*1000000</f>
        <v>109299.018470268</v>
      </c>
      <c r="BA734" s="40" t="n">
        <f aca="false">AO734*1000000</f>
        <v>156141454.957525</v>
      </c>
      <c r="BB734" s="41" t="n">
        <f aca="false">AP734*1000000</f>
        <v>7156.48335221992</v>
      </c>
      <c r="BC734" s="39" t="n">
        <f aca="false">AQ734*1000000</f>
        <v>10.3349292910443</v>
      </c>
      <c r="BD734" s="40" t="n">
        <f aca="false">AR734*1000000</f>
        <v>239.482322863066</v>
      </c>
      <c r="BE734" s="40" t="n">
        <f aca="false">AS734*1000000</f>
        <v>1.20559362265396</v>
      </c>
      <c r="BF734" s="40" t="n">
        <f aca="false">AT734*1000000</f>
        <v>299.449365671967</v>
      </c>
      <c r="BG734" s="40" t="n">
        <f aca="false">AU734*1000000</f>
        <v>427784.808102809</v>
      </c>
      <c r="BH734" s="41" t="n">
        <f aca="false">AV734*1000000</f>
        <v>19.6068037047121</v>
      </c>
      <c r="BI734" s="0" t="n">
        <v>0.1</v>
      </c>
      <c r="BJ734" s="0" t="n">
        <f aca="false">R734*BI734</f>
        <v>8132.36744570445</v>
      </c>
      <c r="BK734" s="0" t="n">
        <v>0.1</v>
      </c>
      <c r="BL734" s="0" t="n">
        <f aca="false">AI734*BK734</f>
        <v>7703.08465608466</v>
      </c>
      <c r="BM734" s="45" t="n">
        <v>17.6498016718255</v>
      </c>
      <c r="BN734" s="45" t="n">
        <v>910.91550745518</v>
      </c>
      <c r="BO734" s="45" t="n">
        <v>5.31099102083891</v>
      </c>
      <c r="BP734" s="45" t="n">
        <v>537.6</v>
      </c>
      <c r="BQ734" s="45" t="n">
        <v>384000</v>
      </c>
      <c r="BR734" s="0" t="n">
        <f aca="false">AJ734*0.1</f>
        <v>8.8E-009</v>
      </c>
      <c r="BS734" s="0" t="n">
        <f aca="false">((((BJ734/R734)^2)+((BM734/AD734)^2))^(1/2))*AK734</f>
        <v>0.00148408856261947</v>
      </c>
      <c r="BT734" s="0" t="n">
        <f aca="false">((((BJ734/R734)^2)+((BN734/AE734)^2))^(1/2))*AL734</f>
        <v>0.0745929258629968</v>
      </c>
      <c r="BU734" s="0" t="n">
        <f aca="false">((((BJ734/R734)^2)+((BO734/AF734)^2))^(1/2))*AM734</f>
        <v>0.000434145153521272</v>
      </c>
      <c r="BV734" s="0" t="n">
        <f aca="false">((((BJ734/R734)^2)+((BP734/AG734)^2))^(1/2))*AN734</f>
        <v>0.045065139792925</v>
      </c>
      <c r="BW734" s="0" t="n">
        <f aca="false">((((BJ734/R734)^2)+((BQ734/AH734)^2))^(1/2))*AO734</f>
        <v>34.9142907390748</v>
      </c>
      <c r="BX734" s="46" t="n">
        <f aca="false">((((BL734/AI734)^2)+((BR734/AJ734)^2))^(1/2))*AP734</f>
        <v>0.00101207958156067</v>
      </c>
    </row>
    <row r="735" customFormat="false" ht="60" hidden="false" customHeight="true" outlineLevel="0" collapsed="false">
      <c r="A735" s="24" t="n">
        <v>4.64843767326415</v>
      </c>
      <c r="B735" s="24" t="n">
        <v>-74.1211453377892</v>
      </c>
      <c r="C735" s="47" t="n">
        <v>27</v>
      </c>
      <c r="D735" s="47" t="n">
        <v>29</v>
      </c>
      <c r="E735" s="47" t="n">
        <v>1875</v>
      </c>
      <c r="F735" s="27" t="s">
        <v>1860</v>
      </c>
      <c r="G735" s="28" t="s">
        <v>1861</v>
      </c>
      <c r="H735" s="27" t="s">
        <v>1862</v>
      </c>
      <c r="I735" s="28" t="s">
        <v>64</v>
      </c>
      <c r="J735" s="28" t="s">
        <v>65</v>
      </c>
      <c r="K735" s="28" t="n">
        <v>15</v>
      </c>
      <c r="L735" s="28"/>
      <c r="M735" s="28" t="n">
        <v>1972</v>
      </c>
      <c r="N735" s="29" t="s">
        <v>67</v>
      </c>
      <c r="O735" s="29" t="s">
        <v>68</v>
      </c>
      <c r="P735" s="53" t="n">
        <v>0.013557806644477</v>
      </c>
      <c r="Q735" s="31" t="n">
        <v>964.285714285714</v>
      </c>
      <c r="R735" s="31" t="n">
        <v>1018.02409052076</v>
      </c>
      <c r="S735" s="29" t="s">
        <v>69</v>
      </c>
      <c r="T735" s="29"/>
      <c r="U735" s="29"/>
      <c r="V735" s="48" t="n">
        <f aca="false">IF(S735="m3_año",R735,IF(OR(O735="CG1",O735="CG3",O735="HG2"),T735,R735))</f>
        <v>1018.02409052076</v>
      </c>
      <c r="W735" s="28" t="n">
        <v>365</v>
      </c>
      <c r="X735" s="32" t="s">
        <v>98</v>
      </c>
      <c r="Y735" s="28"/>
      <c r="Z735" s="28" t="n">
        <v>2920</v>
      </c>
      <c r="AA735" s="32" t="s">
        <v>1864</v>
      </c>
      <c r="AB735" s="32" t="s">
        <v>447</v>
      </c>
      <c r="AC735" s="33" t="s">
        <v>72</v>
      </c>
      <c r="AD735" s="33" t="n">
        <f aca="false">VLOOKUP($O735,Parámetros!$B$4:$H$25,3,0)</f>
        <v>46.3856216091623</v>
      </c>
      <c r="AE735" s="33" t="n">
        <f aca="false">VLOOKUP($O735,Parámetros!$B$4:$H$25,4,0)</f>
        <v>1074.85364414012</v>
      </c>
      <c r="AF735" s="33" t="n">
        <f aca="false">VLOOKUP($O735,Parámetros!$B$4:$H$25,5,0)</f>
        <v>5.41099102083891</v>
      </c>
      <c r="AG735" s="33" t="n">
        <f aca="false">VLOOKUP($O735,Parámetros!$B$4:$H$25,6,0)</f>
        <v>1344</v>
      </c>
      <c r="AH735" s="33" t="n">
        <f aca="false">VLOOKUP($O735,Parámetros!$B$4:$H$25,7,0)</f>
        <v>1920000</v>
      </c>
      <c r="AI735" s="51" t="n">
        <v>964.285714285714</v>
      </c>
      <c r="AJ735" s="52" t="n">
        <v>8.8E-008</v>
      </c>
      <c r="AK735" s="34" t="n">
        <f aca="false">AD735*V735/1000000000</f>
        <v>4.72216802519076E-005</v>
      </c>
      <c r="AL735" s="34" t="n">
        <f aca="false">AE735*V735/1000000000</f>
        <v>0.00109422690351867</v>
      </c>
      <c r="AM735" s="34" t="n">
        <f aca="false">AF735*V735/1000000000</f>
        <v>5.50851921280553E-006</v>
      </c>
      <c r="AN735" s="34" t="n">
        <f aca="false">AG735*V735/1000000000</f>
        <v>0.0013682243776599</v>
      </c>
      <c r="AO735" s="34" t="n">
        <f aca="false">AH735*V735/1000000000</f>
        <v>1.95460625379986</v>
      </c>
      <c r="AP735" s="35" t="n">
        <f aca="false">AJ735*AI735*EXP(P735*4)</f>
        <v>8.95861199658269E-005</v>
      </c>
      <c r="AQ735" s="36" t="n">
        <f aca="false">AK735/W735</f>
        <v>1.29374466443582E-007</v>
      </c>
      <c r="AR735" s="37" t="n">
        <f aca="false">AL735/W735</f>
        <v>2.99788192744841E-006</v>
      </c>
      <c r="AS735" s="37" t="n">
        <f aca="false">AM735/W735</f>
        <v>1.50918334597412E-008</v>
      </c>
      <c r="AT735" s="37" t="n">
        <f aca="false">AN735/W735</f>
        <v>3.74855993879425E-006</v>
      </c>
      <c r="AU735" s="37" t="n">
        <f aca="false">AO735/W735</f>
        <v>0.00535508562684893</v>
      </c>
      <c r="AV735" s="49" t="n">
        <f aca="false">AP735/W735</f>
        <v>2.45441424563909E-007</v>
      </c>
      <c r="AW735" s="39" t="n">
        <f aca="false">AK735*1000000</f>
        <v>47.2216802519076</v>
      </c>
      <c r="AX735" s="40" t="n">
        <f aca="false">AL735*1000000</f>
        <v>1094.22690351867</v>
      </c>
      <c r="AY735" s="40" t="n">
        <f aca="false">AM735*1000000</f>
        <v>5.50851921280553</v>
      </c>
      <c r="AZ735" s="40" t="n">
        <f aca="false">AN735*1000000</f>
        <v>1368.2243776599</v>
      </c>
      <c r="BA735" s="40" t="n">
        <f aca="false">AO735*1000000</f>
        <v>1954606.25379986</v>
      </c>
      <c r="BB735" s="41" t="n">
        <f aca="false">AP735*1000000</f>
        <v>89.5861199658269</v>
      </c>
      <c r="BC735" s="39" t="n">
        <f aca="false">AQ735*1000000</f>
        <v>0.129374466443582</v>
      </c>
      <c r="BD735" s="40" t="n">
        <f aca="false">AR735*1000000</f>
        <v>2.99788192744841</v>
      </c>
      <c r="BE735" s="40" t="n">
        <f aca="false">AS735*1000000</f>
        <v>0.0150918334597412</v>
      </c>
      <c r="BF735" s="40" t="n">
        <f aca="false">AT735*1000000</f>
        <v>3.74855993879425</v>
      </c>
      <c r="BG735" s="40" t="n">
        <f aca="false">AU735*1000000</f>
        <v>5355.08562684893</v>
      </c>
      <c r="BH735" s="41" t="n">
        <f aca="false">AV735*1000000</f>
        <v>0.245441424563909</v>
      </c>
      <c r="BI735" s="0" t="n">
        <v>0.1</v>
      </c>
      <c r="BJ735" s="0" t="n">
        <f aca="false">R735*BI735</f>
        <v>101.802409052076</v>
      </c>
      <c r="BK735" s="0" t="n">
        <v>0.1</v>
      </c>
      <c r="BL735" s="0" t="n">
        <f aca="false">AI735*BK735</f>
        <v>96.4285714285714</v>
      </c>
      <c r="BM735" s="45" t="n">
        <v>17.6498016718255</v>
      </c>
      <c r="BN735" s="45" t="n">
        <v>910.91550745518</v>
      </c>
      <c r="BO735" s="45" t="n">
        <v>5.31099102083891</v>
      </c>
      <c r="BP735" s="45" t="n">
        <v>537.6</v>
      </c>
      <c r="BQ735" s="45" t="n">
        <v>384000</v>
      </c>
      <c r="BR735" s="0" t="n">
        <f aca="false">AJ735*0.1</f>
        <v>8.8E-009</v>
      </c>
      <c r="BS735" s="0" t="n">
        <f aca="false">((((BJ735/R735)^2)+((BM735/AD735)^2))^(1/2))*AK735</f>
        <v>1.85780822042292E-005</v>
      </c>
      <c r="BT735" s="0" t="n">
        <f aca="false">((((BJ735/R735)^2)+((BN735/AE735)^2))^(1/2))*AL735</f>
        <v>0.00093376739329542</v>
      </c>
      <c r="BU735" s="0" t="n">
        <f aca="false">((((BJ735/R735)^2)+((BO735/AF735)^2))^(1/2))*AM735</f>
        <v>5.43470555183705E-006</v>
      </c>
      <c r="BV735" s="0" t="n">
        <f aca="false">((((BJ735/R735)^2)+((BP735/AG735)^2))^(1/2))*AN735</f>
        <v>0.000564133362863676</v>
      </c>
      <c r="BW735" s="0" t="n">
        <f aca="false">((((BJ735/R735)^2)+((BQ735/AH735)^2))^(1/2))*AO735</f>
        <v>0.437063245274269</v>
      </c>
      <c r="BX735" s="46" t="n">
        <f aca="false">((((BL735/AI735)^2)+((BR735/AJ735)^2))^(1/2))*AP735</f>
        <v>1.26693905856055E-005</v>
      </c>
    </row>
    <row r="736" customFormat="false" ht="60" hidden="false" customHeight="true" outlineLevel="0" collapsed="false">
      <c r="A736" s="24" t="n">
        <v>4.64843767326415</v>
      </c>
      <c r="B736" s="24" t="n">
        <v>-74.1211453377892</v>
      </c>
      <c r="C736" s="47" t="n">
        <v>27</v>
      </c>
      <c r="D736" s="47" t="n">
        <v>29</v>
      </c>
      <c r="E736" s="47" t="n">
        <v>1875</v>
      </c>
      <c r="F736" s="27" t="s">
        <v>1860</v>
      </c>
      <c r="G736" s="28" t="s">
        <v>1861</v>
      </c>
      <c r="H736" s="27" t="s">
        <v>1862</v>
      </c>
      <c r="I736" s="28" t="s">
        <v>64</v>
      </c>
      <c r="J736" s="28" t="s">
        <v>76</v>
      </c>
      <c r="K736" s="55"/>
      <c r="L736" s="55"/>
      <c r="M736" s="28" t="n">
        <v>2007</v>
      </c>
      <c r="N736" s="29" t="s">
        <v>67</v>
      </c>
      <c r="O736" s="29" t="s">
        <v>145</v>
      </c>
      <c r="P736" s="53" t="n">
        <v>0.013557806644477</v>
      </c>
      <c r="Q736" s="31" t="n">
        <v>112044.867724868</v>
      </c>
      <c r="R736" s="31" t="n">
        <v>118288.981028429</v>
      </c>
      <c r="S736" s="29" t="s">
        <v>69</v>
      </c>
      <c r="T736" s="29"/>
      <c r="U736" s="29"/>
      <c r="V736" s="48" t="n">
        <f aca="false">IF(S736="m3_año",R736,IF(OR(O736="CG1",O736="CG3",O736="HG2"),T736,R736))</f>
        <v>118288.981028429</v>
      </c>
      <c r="W736" s="28" t="n">
        <v>365</v>
      </c>
      <c r="X736" s="32" t="s">
        <v>98</v>
      </c>
      <c r="Y736" s="28"/>
      <c r="Z736" s="28" t="n">
        <v>2920</v>
      </c>
      <c r="AA736" s="32" t="s">
        <v>1865</v>
      </c>
      <c r="AB736" s="32" t="s">
        <v>447</v>
      </c>
      <c r="AC736" s="33" t="s">
        <v>72</v>
      </c>
      <c r="AD736" s="33" t="n">
        <f aca="false">VLOOKUP($O736,Parámetros!$B$4:$H$25,3,0)</f>
        <v>196.356974196937</v>
      </c>
      <c r="AE736" s="33" t="n">
        <f aca="false">VLOOKUP($O736,Parámetros!$B$4:$H$25,4,0)</f>
        <v>1220.72799074218</v>
      </c>
      <c r="AF736" s="33" t="n">
        <f aca="false">VLOOKUP($O736,Parámetros!$B$4:$H$25,5,0)</f>
        <v>69.6558973259153</v>
      </c>
      <c r="AG736" s="33" t="n">
        <f aca="false">VLOOKUP($O736,Parámetros!$B$4:$H$25,6,0)</f>
        <v>640</v>
      </c>
      <c r="AH736" s="33" t="n">
        <f aca="false">VLOOKUP($O736,Parámetros!$B$4:$H$25,7,0)</f>
        <v>1920000</v>
      </c>
      <c r="AI736" s="51" t="n">
        <v>112044.867724868</v>
      </c>
      <c r="AJ736" s="52" t="n">
        <v>8.8E-008</v>
      </c>
      <c r="AK736" s="34" t="n">
        <f aca="false">AD736*V736/1000000000</f>
        <v>0.0232268663955812</v>
      </c>
      <c r="AL736" s="34" t="n">
        <f aca="false">AE736*V736/1000000000</f>
        <v>0.144398670137774</v>
      </c>
      <c r="AM736" s="34" t="n">
        <f aca="false">AF736*V736/1000000000</f>
        <v>0.00823952511730339</v>
      </c>
      <c r="AN736" s="34" t="n">
        <f aca="false">AG736*V736/1000000000</f>
        <v>0.0757049478581946</v>
      </c>
      <c r="AO736" s="34" t="n">
        <f aca="false">AH736*V736/1000000000</f>
        <v>227.114843574584</v>
      </c>
      <c r="AP736" s="35" t="n">
        <f aca="false">AJ736*AI736*EXP(P736*4)</f>
        <v>0.0104094303305017</v>
      </c>
      <c r="AQ736" s="36" t="n">
        <f aca="false">AK736/W736</f>
        <v>6.36352503988526E-005</v>
      </c>
      <c r="AR736" s="37" t="n">
        <f aca="false">AL736/W736</f>
        <v>0.000395612794898011</v>
      </c>
      <c r="AS736" s="37" t="n">
        <f aca="false">AM736/W736</f>
        <v>2.25740414172696E-005</v>
      </c>
      <c r="AT736" s="37" t="n">
        <f aca="false">AN736/W736</f>
        <v>0.000207410816049848</v>
      </c>
      <c r="AU736" s="37" t="n">
        <f aca="false">AO736/W736</f>
        <v>0.622232448149544</v>
      </c>
      <c r="AV736" s="49" t="n">
        <f aca="false">AP736/W736</f>
        <v>2.8518987206854E-005</v>
      </c>
      <c r="AW736" s="39" t="n">
        <f aca="false">AK736*1000000</f>
        <v>23226.8663955812</v>
      </c>
      <c r="AX736" s="40" t="n">
        <f aca="false">AL736*1000000</f>
        <v>144398.670137774</v>
      </c>
      <c r="AY736" s="40" t="n">
        <f aca="false">AM736*1000000</f>
        <v>8239.52511730339</v>
      </c>
      <c r="AZ736" s="40" t="n">
        <f aca="false">AN736*1000000</f>
        <v>75704.9478581946</v>
      </c>
      <c r="BA736" s="40" t="n">
        <f aca="false">AO736*1000000</f>
        <v>227114843.574584</v>
      </c>
      <c r="BB736" s="41" t="n">
        <f aca="false">AP736*1000000</f>
        <v>10409.4303305017</v>
      </c>
      <c r="BC736" s="39" t="n">
        <f aca="false">AQ736*1000000</f>
        <v>63.6352503988526</v>
      </c>
      <c r="BD736" s="40" t="n">
        <f aca="false">AR736*1000000</f>
        <v>395.612794898011</v>
      </c>
      <c r="BE736" s="40" t="n">
        <f aca="false">AS736*1000000</f>
        <v>22.5740414172696</v>
      </c>
      <c r="BF736" s="40" t="n">
        <f aca="false">AT736*1000000</f>
        <v>207.410816049848</v>
      </c>
      <c r="BG736" s="40" t="n">
        <f aca="false">AU736*1000000</f>
        <v>622232.448149544</v>
      </c>
      <c r="BH736" s="41" t="n">
        <f aca="false">AV736*1000000</f>
        <v>28.518987206854</v>
      </c>
      <c r="BI736" s="0" t="n">
        <v>0.1</v>
      </c>
      <c r="BJ736" s="0" t="n">
        <f aca="false">R736*BI736</f>
        <v>11828.8981028429</v>
      </c>
      <c r="BK736" s="0" t="n">
        <v>0.1</v>
      </c>
      <c r="BL736" s="0" t="n">
        <f aca="false">AI736*BK736</f>
        <v>11204.4867724868</v>
      </c>
      <c r="BM736" s="45" t="n">
        <v>187.562005220738</v>
      </c>
      <c r="BN736" s="45" t="n">
        <v>1012.03746873145</v>
      </c>
      <c r="BO736" s="45" t="n">
        <v>69.5558973259153</v>
      </c>
      <c r="BP736" s="45" t="n">
        <v>256</v>
      </c>
      <c r="BQ736" s="45" t="n">
        <v>384000</v>
      </c>
      <c r="BR736" s="0" t="n">
        <f aca="false">AJ736*0.1</f>
        <v>8.8E-009</v>
      </c>
      <c r="BS736" s="0" t="n">
        <f aca="false">((((BJ736/R736)^2)+((BM736/AD736)^2))^(1/2))*AK736</f>
        <v>0.0223077671532846</v>
      </c>
      <c r="BT736" s="0" t="n">
        <f aca="false">((((BJ736/R736)^2)+((BN736/AE736)^2))^(1/2))*AL736</f>
        <v>0.12058061047304</v>
      </c>
      <c r="BU736" s="0" t="n">
        <f aca="false">((((BJ736/R736)^2)+((BO736/AF736)^2))^(1/2))*AM736</f>
        <v>0.00826885015083922</v>
      </c>
      <c r="BV736" s="0" t="n">
        <f aca="false">((((BJ736/R736)^2)+((BP736/AG736)^2))^(1/2))*AN736</f>
        <v>0.0312139496401214</v>
      </c>
      <c r="BW736" s="0" t="n">
        <f aca="false">((((BJ736/R736)^2)+((BQ736/AH736)^2))^(1/2))*AO736</f>
        <v>50.7844228932001</v>
      </c>
      <c r="BX736" s="46" t="n">
        <f aca="false">((((BL736/AI736)^2)+((BR736/AJ736)^2))^(1/2))*AP736</f>
        <v>0.00147211575499734</v>
      </c>
    </row>
    <row r="737" customFormat="false" ht="60" hidden="false" customHeight="true" outlineLevel="0" collapsed="false">
      <c r="A737" s="24" t="n">
        <v>4.64684205367413</v>
      </c>
      <c r="B737" s="24" t="n">
        <v>-74.1192214108042</v>
      </c>
      <c r="C737" s="47" t="n">
        <v>27</v>
      </c>
      <c r="D737" s="47" t="n">
        <v>29</v>
      </c>
      <c r="E737" s="47" t="n">
        <v>1875</v>
      </c>
      <c r="F737" s="27" t="s">
        <v>1866</v>
      </c>
      <c r="G737" s="28" t="s">
        <v>1867</v>
      </c>
      <c r="H737" s="27" t="s">
        <v>1868</v>
      </c>
      <c r="I737" s="28" t="s">
        <v>64</v>
      </c>
      <c r="J737" s="28" t="s">
        <v>65</v>
      </c>
      <c r="K737" s="28" t="n">
        <v>10</v>
      </c>
      <c r="L737" s="28"/>
      <c r="M737" s="28" t="n">
        <v>1977</v>
      </c>
      <c r="N737" s="29" t="s">
        <v>67</v>
      </c>
      <c r="O737" s="29" t="s">
        <v>68</v>
      </c>
      <c r="P737" s="56" t="n">
        <v>0.00426891489573758</v>
      </c>
      <c r="Q737" s="31" t="n">
        <v>7500</v>
      </c>
      <c r="R737" s="31" t="n">
        <v>7629.16711520595</v>
      </c>
      <c r="S737" s="29" t="s">
        <v>69</v>
      </c>
      <c r="T737" s="29"/>
      <c r="U737" s="29"/>
      <c r="V737" s="48" t="n">
        <f aca="false">IF(S737="m3_año",R737,IF(OR(O737="CG1",O737="CG3",O737="HG2"),T737,R737))</f>
        <v>7629.16711520595</v>
      </c>
      <c r="W737" s="28" t="n">
        <v>365</v>
      </c>
      <c r="X737" s="32" t="s">
        <v>98</v>
      </c>
      <c r="Y737" s="28"/>
      <c r="Z737" s="28" t="n">
        <v>2920</v>
      </c>
      <c r="AA737" s="32" t="s">
        <v>1869</v>
      </c>
      <c r="AB737" s="32" t="s">
        <v>447</v>
      </c>
      <c r="AC737" s="33" t="s">
        <v>72</v>
      </c>
      <c r="AD737" s="33" t="n">
        <f aca="false">VLOOKUP($O737,Parámetros!$B$4:$H$25,3,0)</f>
        <v>46.3856216091623</v>
      </c>
      <c r="AE737" s="33" t="n">
        <f aca="false">VLOOKUP($O737,Parámetros!$B$4:$H$25,4,0)</f>
        <v>1074.85364414012</v>
      </c>
      <c r="AF737" s="33" t="n">
        <f aca="false">VLOOKUP($O737,Parámetros!$B$4:$H$25,5,0)</f>
        <v>5.41099102083891</v>
      </c>
      <c r="AG737" s="33" t="n">
        <f aca="false">VLOOKUP($O737,Parámetros!$B$4:$H$25,6,0)</f>
        <v>1344</v>
      </c>
      <c r="AH737" s="33" t="n">
        <f aca="false">VLOOKUP($O737,Parámetros!$B$4:$H$25,7,0)</f>
        <v>1920000</v>
      </c>
      <c r="AI737" s="51" t="n">
        <v>7500</v>
      </c>
      <c r="AJ737" s="52" t="n">
        <v>8.8E-008</v>
      </c>
      <c r="AK737" s="34" t="n">
        <f aca="false">AD737*V737/1000000000</f>
        <v>0.000353883658999007</v>
      </c>
      <c r="AL737" s="34" t="n">
        <f aca="false">AE737*V737/1000000000</f>
        <v>0.00820023807553308</v>
      </c>
      <c r="AM737" s="34" t="n">
        <f aca="false">AF737*V737/1000000000</f>
        <v>4.12813547568589E-005</v>
      </c>
      <c r="AN737" s="34" t="n">
        <f aca="false">AG737*V737/1000000000</f>
        <v>0.0102536006028368</v>
      </c>
      <c r="AO737" s="34" t="n">
        <f aca="false">AH737*V737/1000000000</f>
        <v>14.6480008611954</v>
      </c>
      <c r="AP737" s="35" t="n">
        <f aca="false">AJ737*AI737*EXP(P737*4)</f>
        <v>0.000671366706138124</v>
      </c>
      <c r="AQ737" s="36" t="n">
        <f aca="false">AK737/W737</f>
        <v>9.69544271230158E-007</v>
      </c>
      <c r="AR737" s="37" t="n">
        <f aca="false">AL737/W737</f>
        <v>2.2466405686392E-005</v>
      </c>
      <c r="AS737" s="37" t="n">
        <f aca="false">AM737/W737</f>
        <v>1.13099602073586E-007</v>
      </c>
      <c r="AT737" s="37" t="n">
        <f aca="false">AN737/W737</f>
        <v>2.80920564461282E-005</v>
      </c>
      <c r="AU737" s="37" t="n">
        <f aca="false">AO737/W737</f>
        <v>0.0401315092087546</v>
      </c>
      <c r="AV737" s="49" t="n">
        <f aca="false">AP737/W737</f>
        <v>1.83936083873459E-006</v>
      </c>
      <c r="AW737" s="39" t="n">
        <f aca="false">AK737*1000000</f>
        <v>353.883658999007</v>
      </c>
      <c r="AX737" s="40" t="n">
        <f aca="false">AL737*1000000</f>
        <v>8200.23807553308</v>
      </c>
      <c r="AY737" s="40" t="n">
        <f aca="false">AM737*1000000</f>
        <v>41.2813547568589</v>
      </c>
      <c r="AZ737" s="40" t="n">
        <f aca="false">AN737*1000000</f>
        <v>10253.6006028368</v>
      </c>
      <c r="BA737" s="40" t="n">
        <f aca="false">AO737*1000000</f>
        <v>14648000.8611954</v>
      </c>
      <c r="BB737" s="41" t="n">
        <f aca="false">AP737*1000000</f>
        <v>671.366706138124</v>
      </c>
      <c r="BC737" s="39" t="n">
        <f aca="false">AQ737*1000000</f>
        <v>0.969544271230157</v>
      </c>
      <c r="BD737" s="40" t="n">
        <f aca="false">AR737*1000000</f>
        <v>22.466405686392</v>
      </c>
      <c r="BE737" s="40" t="n">
        <f aca="false">AS737*1000000</f>
        <v>0.113099602073586</v>
      </c>
      <c r="BF737" s="40" t="n">
        <f aca="false">AT737*1000000</f>
        <v>28.0920564461282</v>
      </c>
      <c r="BG737" s="40" t="n">
        <f aca="false">AU737*1000000</f>
        <v>40131.5092087546</v>
      </c>
      <c r="BH737" s="41" t="n">
        <f aca="false">AV737*1000000</f>
        <v>1.83936083873459</v>
      </c>
      <c r="BI737" s="0" t="n">
        <v>0.1</v>
      </c>
      <c r="BJ737" s="0" t="n">
        <f aca="false">R737*BI737</f>
        <v>762.916711520595</v>
      </c>
      <c r="BK737" s="0" t="n">
        <v>0.1</v>
      </c>
      <c r="BL737" s="0" t="n">
        <f aca="false">AI737*BK737</f>
        <v>750</v>
      </c>
      <c r="BM737" s="45" t="n">
        <v>17.6498016718255</v>
      </c>
      <c r="BN737" s="45" t="n">
        <v>910.91550745518</v>
      </c>
      <c r="BO737" s="45" t="n">
        <v>5.31099102083891</v>
      </c>
      <c r="BP737" s="45" t="n">
        <v>537.6</v>
      </c>
      <c r="BQ737" s="45" t="n">
        <v>384000</v>
      </c>
      <c r="BR737" s="0" t="n">
        <f aca="false">AJ737*0.1</f>
        <v>8.8E-009</v>
      </c>
      <c r="BS737" s="0" t="n">
        <f aca="false">((((BJ737/R737)^2)+((BM737/AD737)^2))^(1/2))*AK737</f>
        <v>0.000139225874059223</v>
      </c>
      <c r="BT737" s="0" t="n">
        <f aca="false">((((BJ737/R737)^2)+((BN737/AE737)^2))^(1/2))*AL737</f>
        <v>0.00699773959822194</v>
      </c>
      <c r="BU737" s="0" t="n">
        <f aca="false">((((BJ737/R737)^2)+((BO737/AF737)^2))^(1/2))*AM737</f>
        <v>4.07281883238075E-005</v>
      </c>
      <c r="BV737" s="0" t="n">
        <f aca="false">((((BJ737/R737)^2)+((BP737/AG737)^2))^(1/2))*AN737</f>
        <v>0.0042276678328393</v>
      </c>
      <c r="BW737" s="0" t="n">
        <f aca="false">((((BJ737/R737)^2)+((BQ737/AH737)^2))^(1/2))*AO737</f>
        <v>3.27539256601084</v>
      </c>
      <c r="BX737" s="46" t="n">
        <f aca="false">((((BL737/AI737)^2)+((BR737/AJ737)^2))^(1/2))*AP737</f>
        <v>9.49455901146287E-005</v>
      </c>
    </row>
    <row r="738" customFormat="false" ht="60" hidden="false" customHeight="true" outlineLevel="0" collapsed="false">
      <c r="A738" s="24" t="n">
        <v>4.65093965214377</v>
      </c>
      <c r="B738" s="24" t="n">
        <v>-74.1215490092902</v>
      </c>
      <c r="C738" s="47" t="n">
        <v>27</v>
      </c>
      <c r="D738" s="47" t="n">
        <v>30</v>
      </c>
      <c r="E738" s="47" t="n">
        <v>1888</v>
      </c>
      <c r="F738" s="27" t="s">
        <v>1870</v>
      </c>
      <c r="G738" s="28" t="s">
        <v>1871</v>
      </c>
      <c r="H738" s="27" t="s">
        <v>1872</v>
      </c>
      <c r="I738" s="28" t="s">
        <v>64</v>
      </c>
      <c r="J738" s="28" t="s">
        <v>65</v>
      </c>
      <c r="K738" s="28" t="n">
        <v>40</v>
      </c>
      <c r="L738" s="28"/>
      <c r="M738" s="28" t="n">
        <v>1997</v>
      </c>
      <c r="N738" s="29" t="s">
        <v>67</v>
      </c>
      <c r="O738" s="29" t="s">
        <v>68</v>
      </c>
      <c r="P738" s="30" t="n">
        <v>0.0306495041710611</v>
      </c>
      <c r="Q738" s="31" t="n">
        <v>30246.3636363636</v>
      </c>
      <c r="R738" s="31" t="n">
        <v>34191.3942937538</v>
      </c>
      <c r="S738" s="29" t="s">
        <v>69</v>
      </c>
      <c r="T738" s="29"/>
      <c r="U738" s="29"/>
      <c r="V738" s="48" t="n">
        <f aca="false">IF(S738="m3_año",R738,IF(OR(O738="CG1",O738="CG3",O738="HG2"),T738,R738))</f>
        <v>34191.3942937538</v>
      </c>
      <c r="W738" s="28" t="n">
        <v>365</v>
      </c>
      <c r="X738" s="32" t="s">
        <v>98</v>
      </c>
      <c r="Y738" s="28"/>
      <c r="Z738" s="28" t="n">
        <v>2920</v>
      </c>
      <c r="AA738" s="32" t="s">
        <v>1873</v>
      </c>
      <c r="AB738" s="32" t="s">
        <v>447</v>
      </c>
      <c r="AC738" s="33" t="s">
        <v>72</v>
      </c>
      <c r="AD738" s="33" t="n">
        <f aca="false">VLOOKUP($O738,Parámetros!$B$4:$H$25,3,0)</f>
        <v>46.3856216091623</v>
      </c>
      <c r="AE738" s="33" t="n">
        <f aca="false">VLOOKUP($O738,Parámetros!$B$4:$H$25,4,0)</f>
        <v>1074.85364414012</v>
      </c>
      <c r="AF738" s="33" t="n">
        <f aca="false">VLOOKUP($O738,Parámetros!$B$4:$H$25,5,0)</f>
        <v>5.41099102083891</v>
      </c>
      <c r="AG738" s="33" t="n">
        <f aca="false">VLOOKUP($O738,Parámetros!$B$4:$H$25,6,0)</f>
        <v>1344</v>
      </c>
      <c r="AH738" s="33" t="n">
        <f aca="false">VLOOKUP($O738,Parámetros!$B$4:$H$25,7,0)</f>
        <v>1920000</v>
      </c>
      <c r="AI738" s="2" t="n">
        <v>95073.8272033899</v>
      </c>
      <c r="AJ738" s="2" t="n">
        <v>2.57418E-006</v>
      </c>
      <c r="AK738" s="34" t="n">
        <f aca="false">AD738*V738/1000000000</f>
        <v>0.00158598907799973</v>
      </c>
      <c r="AL738" s="34" t="n">
        <f aca="false">AE738*V738/1000000000</f>
        <v>0.036750744754873</v>
      </c>
      <c r="AM738" s="34" t="n">
        <f aca="false">AF738*V738/1000000000</f>
        <v>0.000185009327513465</v>
      </c>
      <c r="AN738" s="34" t="n">
        <f aca="false">AG738*V738/1000000000</f>
        <v>0.0459532339308051</v>
      </c>
      <c r="AO738" s="34" t="n">
        <f aca="false">AH738*V738/1000000000</f>
        <v>65.6474770440073</v>
      </c>
      <c r="AP738" s="35" t="n">
        <f aca="false">AJ738*AI738*EXP(P738*4)</f>
        <v>0.276658189621941</v>
      </c>
      <c r="AQ738" s="36" t="n">
        <f aca="false">AK738/W738</f>
        <v>4.34517555616366E-006</v>
      </c>
      <c r="AR738" s="37" t="n">
        <f aca="false">AL738/W738</f>
        <v>0.000100686971931159</v>
      </c>
      <c r="AS738" s="37" t="n">
        <f aca="false">AM738/W738</f>
        <v>5.06874869899903E-007</v>
      </c>
      <c r="AT738" s="37" t="n">
        <f aca="false">AN738/W738</f>
        <v>0.000125899271043302</v>
      </c>
      <c r="AU738" s="37" t="n">
        <f aca="false">AO738/W738</f>
        <v>0.179856101490431</v>
      </c>
      <c r="AV738" s="49" t="n">
        <f aca="false">AP738/W738</f>
        <v>0.000757967642799838</v>
      </c>
      <c r="AW738" s="39" t="n">
        <f aca="false">AK738*1000000</f>
        <v>1585.98907799973</v>
      </c>
      <c r="AX738" s="40" t="n">
        <f aca="false">AL738*1000000</f>
        <v>36750.744754873</v>
      </c>
      <c r="AY738" s="40" t="n">
        <f aca="false">AM738*1000000</f>
        <v>185.009327513465</v>
      </c>
      <c r="AZ738" s="40" t="n">
        <f aca="false">AN738*1000000</f>
        <v>45953.2339308051</v>
      </c>
      <c r="BA738" s="40" t="n">
        <f aca="false">AO738*1000000</f>
        <v>65647477.0440073</v>
      </c>
      <c r="BB738" s="41" t="n">
        <f aca="false">AP738*1000000</f>
        <v>276658.189621941</v>
      </c>
      <c r="BC738" s="39" t="n">
        <f aca="false">AQ738*1000000</f>
        <v>4.34517555616366</v>
      </c>
      <c r="BD738" s="40" t="n">
        <f aca="false">AR738*1000000</f>
        <v>100.686971931159</v>
      </c>
      <c r="BE738" s="40" t="n">
        <f aca="false">AS738*1000000</f>
        <v>0.506874869899903</v>
      </c>
      <c r="BF738" s="40" t="n">
        <f aca="false">AT738*1000000</f>
        <v>125.899271043302</v>
      </c>
      <c r="BG738" s="40" t="n">
        <f aca="false">AU738*1000000</f>
        <v>179856.101490431</v>
      </c>
      <c r="BH738" s="41" t="n">
        <f aca="false">AV738*1000000</f>
        <v>757.967642799838</v>
      </c>
      <c r="BI738" s="0" t="n">
        <v>0.1</v>
      </c>
      <c r="BJ738" s="0" t="n">
        <f aca="false">R738*BI738</f>
        <v>3419.13942937538</v>
      </c>
      <c r="BK738" s="0" t="n">
        <v>0.1</v>
      </c>
      <c r="BL738" s="0" t="n">
        <f aca="false">AI738*BK738</f>
        <v>9507.38272033899</v>
      </c>
      <c r="BM738" s="45" t="n">
        <v>17.6498016718255</v>
      </c>
      <c r="BN738" s="45" t="n">
        <v>910.91550745518</v>
      </c>
      <c r="BO738" s="45" t="n">
        <v>5.31099102083891</v>
      </c>
      <c r="BP738" s="45" t="n">
        <v>537.6</v>
      </c>
      <c r="BQ738" s="45" t="n">
        <v>384000</v>
      </c>
      <c r="BR738" s="0" t="n">
        <f aca="false">AJ738*0.1</f>
        <v>2.57418E-007</v>
      </c>
      <c r="BS738" s="0" t="n">
        <f aca="false">((((BJ738/R738)^2)+((BM738/AD738)^2))^(1/2))*AK738</f>
        <v>0.000623964147588724</v>
      </c>
      <c r="BT738" s="0" t="n">
        <f aca="false">((((BJ738/R738)^2)+((BN738/AE738)^2))^(1/2))*AL738</f>
        <v>0.0313615457827551</v>
      </c>
      <c r="BU738" s="0" t="n">
        <f aca="false">((((BJ738/R738)^2)+((BO738/AF738)^2))^(1/2))*AM738</f>
        <v>0.000182530219199684</v>
      </c>
      <c r="BV738" s="0" t="n">
        <f aca="false">((((BJ738/R738)^2)+((BP738/AG738)^2))^(1/2))*AN738</f>
        <v>0.0189470037335427</v>
      </c>
      <c r="BW738" s="0" t="n">
        <f aca="false">((((BJ738/R738)^2)+((BQ738/AH738)^2))^(1/2))*AO738</f>
        <v>14.6792221221757</v>
      </c>
      <c r="BX738" s="46" t="n">
        <f aca="false">((((BL738/AI738)^2)+((BR738/AJ738)^2))^(1/2))*AP738</f>
        <v>0.0391253763904936</v>
      </c>
    </row>
    <row r="739" customFormat="false" ht="60" hidden="false" customHeight="true" outlineLevel="0" collapsed="false">
      <c r="A739" s="24" t="n">
        <v>4.65093965214377</v>
      </c>
      <c r="B739" s="24" t="n">
        <v>-74.1215490092902</v>
      </c>
      <c r="C739" s="47" t="n">
        <v>27</v>
      </c>
      <c r="D739" s="47" t="n">
        <v>30</v>
      </c>
      <c r="E739" s="47" t="n">
        <v>1888</v>
      </c>
      <c r="F739" s="27" t="s">
        <v>1870</v>
      </c>
      <c r="G739" s="28" t="s">
        <v>1871</v>
      </c>
      <c r="H739" s="27" t="s">
        <v>1872</v>
      </c>
      <c r="I739" s="28" t="s">
        <v>64</v>
      </c>
      <c r="J739" s="28" t="s">
        <v>65</v>
      </c>
      <c r="K739" s="28" t="n">
        <v>15</v>
      </c>
      <c r="L739" s="28"/>
      <c r="M739" s="28" t="n">
        <v>1996</v>
      </c>
      <c r="N739" s="29" t="s">
        <v>67</v>
      </c>
      <c r="O739" s="29" t="s">
        <v>68</v>
      </c>
      <c r="P739" s="30" t="n">
        <v>0.0306495041710611</v>
      </c>
      <c r="Q739" s="31" t="n">
        <v>11342.3863636364</v>
      </c>
      <c r="R739" s="31" t="n">
        <v>12821.7728601577</v>
      </c>
      <c r="S739" s="29" t="s">
        <v>69</v>
      </c>
      <c r="T739" s="29"/>
      <c r="U739" s="29"/>
      <c r="V739" s="48" t="n">
        <f aca="false">IF(S739="m3_año",R739,IF(OR(O739="CG1",O739="CG3",O739="HG2"),T739,R739))</f>
        <v>12821.7728601577</v>
      </c>
      <c r="W739" s="28" t="n">
        <v>365</v>
      </c>
      <c r="X739" s="32" t="s">
        <v>98</v>
      </c>
      <c r="Y739" s="28"/>
      <c r="Z739" s="28" t="n">
        <v>2920</v>
      </c>
      <c r="AA739" s="32" t="s">
        <v>1873</v>
      </c>
      <c r="AB739" s="32" t="s">
        <v>447</v>
      </c>
      <c r="AC739" s="33" t="s">
        <v>72</v>
      </c>
      <c r="AD739" s="33" t="n">
        <f aca="false">VLOOKUP($O739,Parámetros!$B$4:$H$25,3,0)</f>
        <v>46.3856216091623</v>
      </c>
      <c r="AE739" s="33" t="n">
        <f aca="false">VLOOKUP($O739,Parámetros!$B$4:$H$25,4,0)</f>
        <v>1074.85364414012</v>
      </c>
      <c r="AF739" s="33" t="n">
        <f aca="false">VLOOKUP($O739,Parámetros!$B$4:$H$25,5,0)</f>
        <v>5.41099102083891</v>
      </c>
      <c r="AG739" s="33" t="n">
        <f aca="false">VLOOKUP($O739,Parámetros!$B$4:$H$25,6,0)</f>
        <v>1344</v>
      </c>
      <c r="AH739" s="33" t="n">
        <f aca="false">VLOOKUP($O739,Parámetros!$B$4:$H$25,7,0)</f>
        <v>1920000</v>
      </c>
      <c r="AI739" s="2" t="n">
        <v>95073.8272033899</v>
      </c>
      <c r="AJ739" s="2" t="n">
        <v>2.57418E-006</v>
      </c>
      <c r="AK739" s="34" t="n">
        <f aca="false">AD739*V739/1000000000</f>
        <v>0.000594745904249902</v>
      </c>
      <c r="AL739" s="34" t="n">
        <f aca="false">AE739*V739/1000000000</f>
        <v>0.0137815292830774</v>
      </c>
      <c r="AM739" s="34" t="n">
        <f aca="false">AF739*V739/1000000000</f>
        <v>6.93784978175493E-005</v>
      </c>
      <c r="AN739" s="34" t="n">
        <f aca="false">AG739*V739/1000000000</f>
        <v>0.0172324627240519</v>
      </c>
      <c r="AO739" s="34" t="n">
        <f aca="false">AH739*V739/1000000000</f>
        <v>24.6178038915028</v>
      </c>
      <c r="AP739" s="35" t="n">
        <f aca="false">AJ739*AI739*EXP(P739*4)</f>
        <v>0.276658189621941</v>
      </c>
      <c r="AQ739" s="36" t="n">
        <f aca="false">AK739/W739</f>
        <v>1.62944083356137E-006</v>
      </c>
      <c r="AR739" s="37" t="n">
        <f aca="false">AL739/W739</f>
        <v>3.77576144741846E-005</v>
      </c>
      <c r="AS739" s="37" t="n">
        <f aca="false">AM739/W739</f>
        <v>1.90078076212464E-007</v>
      </c>
      <c r="AT739" s="37" t="n">
        <f aca="false">AN739/W739</f>
        <v>4.72122266412382E-005</v>
      </c>
      <c r="AU739" s="37" t="n">
        <f aca="false">AO739/W739</f>
        <v>0.0674460380589117</v>
      </c>
      <c r="AV739" s="49" t="n">
        <f aca="false">AP739/W739</f>
        <v>0.000757967642799838</v>
      </c>
      <c r="AW739" s="39" t="n">
        <f aca="false">AK739*1000000</f>
        <v>594.745904249902</v>
      </c>
      <c r="AX739" s="40" t="n">
        <f aca="false">AL739*1000000</f>
        <v>13781.5292830774</v>
      </c>
      <c r="AY739" s="40" t="n">
        <f aca="false">AM739*1000000</f>
        <v>69.3784978175493</v>
      </c>
      <c r="AZ739" s="40" t="n">
        <f aca="false">AN739*1000000</f>
        <v>17232.4627240519</v>
      </c>
      <c r="BA739" s="40" t="n">
        <f aca="false">AO739*1000000</f>
        <v>24617803.8915028</v>
      </c>
      <c r="BB739" s="41" t="n">
        <f aca="false">AP739*1000000</f>
        <v>276658.189621941</v>
      </c>
      <c r="BC739" s="39" t="n">
        <f aca="false">AQ739*1000000</f>
        <v>1.62944083356137</v>
      </c>
      <c r="BD739" s="40" t="n">
        <f aca="false">AR739*1000000</f>
        <v>37.7576144741846</v>
      </c>
      <c r="BE739" s="40" t="n">
        <f aca="false">AS739*1000000</f>
        <v>0.190078076212464</v>
      </c>
      <c r="BF739" s="40" t="n">
        <f aca="false">AT739*1000000</f>
        <v>47.2122266412382</v>
      </c>
      <c r="BG739" s="40" t="n">
        <f aca="false">AU739*1000000</f>
        <v>67446.0380589117</v>
      </c>
      <c r="BH739" s="41" t="n">
        <f aca="false">AV739*1000000</f>
        <v>757.967642799838</v>
      </c>
      <c r="BI739" s="0" t="n">
        <v>0.1</v>
      </c>
      <c r="BJ739" s="0" t="n">
        <f aca="false">R739*BI739</f>
        <v>1282.17728601577</v>
      </c>
      <c r="BK739" s="0" t="n">
        <v>0.1</v>
      </c>
      <c r="BL739" s="0" t="n">
        <f aca="false">AI739*BK739</f>
        <v>9507.38272033899</v>
      </c>
      <c r="BM739" s="45" t="n">
        <v>17.6498016718255</v>
      </c>
      <c r="BN739" s="45" t="n">
        <v>910.91550745518</v>
      </c>
      <c r="BO739" s="45" t="n">
        <v>5.31099102083891</v>
      </c>
      <c r="BP739" s="45" t="n">
        <v>537.6</v>
      </c>
      <c r="BQ739" s="45" t="n">
        <v>384000</v>
      </c>
      <c r="BR739" s="0" t="n">
        <f aca="false">AJ739*0.1</f>
        <v>2.57418E-007</v>
      </c>
      <c r="BS739" s="0" t="n">
        <f aca="false">((((BJ739/R739)^2)+((BM739/AD739)^2))^(1/2))*AK739</f>
        <v>0.000233986555345772</v>
      </c>
      <c r="BT739" s="0" t="n">
        <f aca="false">((((BJ739/R739)^2)+((BN739/AE739)^2))^(1/2))*AL739</f>
        <v>0.0117605796685332</v>
      </c>
      <c r="BU739" s="0" t="n">
        <f aca="false">((((BJ739/R739)^2)+((BO739/AF739)^2))^(1/2))*AM739</f>
        <v>6.84488321998817E-005</v>
      </c>
      <c r="BV739" s="0" t="n">
        <f aca="false">((((BJ739/R739)^2)+((BP739/AG739)^2))^(1/2))*AN739</f>
        <v>0.00710512640007852</v>
      </c>
      <c r="BW739" s="0" t="n">
        <f aca="false">((((BJ739/R739)^2)+((BQ739/AH739)^2))^(1/2))*AO739</f>
        <v>5.50470829581591</v>
      </c>
      <c r="BX739" s="46" t="n">
        <f aca="false">((((BL739/AI739)^2)+((BR739/AJ739)^2))^(1/2))*AP739</f>
        <v>0.0391253763904936</v>
      </c>
    </row>
    <row r="740" customFormat="false" ht="60" hidden="false" customHeight="true" outlineLevel="0" collapsed="false">
      <c r="A740" s="24" t="n">
        <v>4.65130555555556</v>
      </c>
      <c r="B740" s="24" t="n">
        <v>-74.1221666666667</v>
      </c>
      <c r="C740" s="47" t="n">
        <v>27</v>
      </c>
      <c r="D740" s="47" t="n">
        <v>30</v>
      </c>
      <c r="E740" s="47" t="n">
        <v>1888</v>
      </c>
      <c r="F740" s="27" t="s">
        <v>1874</v>
      </c>
      <c r="G740" s="28" t="s">
        <v>1875</v>
      </c>
      <c r="H740" s="27" t="s">
        <v>1876</v>
      </c>
      <c r="I740" s="28" t="s">
        <v>64</v>
      </c>
      <c r="J740" s="28" t="s">
        <v>65</v>
      </c>
      <c r="K740" s="28" t="n">
        <v>150</v>
      </c>
      <c r="L740" s="28"/>
      <c r="M740" s="28" t="n">
        <v>1989</v>
      </c>
      <c r="N740" s="29" t="s">
        <v>67</v>
      </c>
      <c r="O740" s="29" t="s">
        <v>108</v>
      </c>
      <c r="P740" s="56" t="n">
        <v>0.00426891489573758</v>
      </c>
      <c r="Q740" s="31" t="n">
        <v>108967.5</v>
      </c>
      <c r="R740" s="31" t="n">
        <v>110844.169016827</v>
      </c>
      <c r="S740" s="29" t="s">
        <v>69</v>
      </c>
      <c r="T740" s="29"/>
      <c r="U740" s="29"/>
      <c r="V740" s="48" t="n">
        <f aca="false">IF(S740="m3_año",R740,IF(OR(O740="CG1",O740="CG3",O740="HG2"),T740,R740))</f>
        <v>110844.169016827</v>
      </c>
      <c r="W740" s="28" t="n">
        <v>365</v>
      </c>
      <c r="X740" s="32"/>
      <c r="Y740" s="28"/>
      <c r="Z740" s="28" t="n">
        <v>8760</v>
      </c>
      <c r="AA740" s="32" t="s">
        <v>1877</v>
      </c>
      <c r="AB740" s="32" t="s">
        <v>447</v>
      </c>
      <c r="AC740" s="33" t="s">
        <v>72</v>
      </c>
      <c r="AD740" s="33" t="n">
        <f aca="false">VLOOKUP($O740,Parámetros!$B$4:$H$25,3,0)</f>
        <v>589.42211574465</v>
      </c>
      <c r="AE740" s="33" t="n">
        <f aca="false">VLOOKUP($O740,Parámetros!$B$4:$H$25,4,0)</f>
        <v>6395.37711993333</v>
      </c>
      <c r="AF740" s="33" t="n">
        <f aca="false">VLOOKUP($O740,Parámetros!$B$4:$H$25,5,0)</f>
        <v>22.4256162208741</v>
      </c>
      <c r="AG740" s="33" t="n">
        <f aca="false">VLOOKUP($O740,Parámetros!$B$4:$H$25,6,0)</f>
        <v>1344</v>
      </c>
      <c r="AH740" s="33" t="n">
        <f aca="false">VLOOKUP($O740,Parámetros!$B$4:$H$25,7,0)</f>
        <v>1920000</v>
      </c>
      <c r="AI740" s="2" t="n">
        <v>1159.09146341463</v>
      </c>
      <c r="AJ740" s="2" t="n">
        <v>0.000142</v>
      </c>
      <c r="AK740" s="34" t="n">
        <f aca="false">AD740*V740/1000000000</f>
        <v>0.0653340046198557</v>
      </c>
      <c r="AL740" s="34" t="n">
        <f aca="false">AE740*V740/1000000000</f>
        <v>0.708890262408238</v>
      </c>
      <c r="AM740" s="34" t="n">
        <f aca="false">AF740*V740/1000000000</f>
        <v>0.00248574879469307</v>
      </c>
      <c r="AN740" s="34" t="n">
        <f aca="false">AG740*V740/1000000000</f>
        <v>0.148974563158615</v>
      </c>
      <c r="AO740" s="34" t="n">
        <f aca="false">AH740*V740/1000000000</f>
        <v>212.820804512308</v>
      </c>
      <c r="AP740" s="35" t="n">
        <f aca="false">AJ740*AI740*EXP(P740*4)</f>
        <v>0.167425620216031</v>
      </c>
      <c r="AQ740" s="36" t="n">
        <f aca="false">AK740/W740</f>
        <v>0.000178997272931112</v>
      </c>
      <c r="AR740" s="37" t="n">
        <f aca="false">AL740/W740</f>
        <v>0.00194216510248832</v>
      </c>
      <c r="AS740" s="37" t="n">
        <f aca="false">AM740/W740</f>
        <v>6.81027067039196E-006</v>
      </c>
      <c r="AT740" s="37" t="n">
        <f aca="false">AN740/W740</f>
        <v>0.000408149488105796</v>
      </c>
      <c r="AU740" s="37" t="n">
        <f aca="false">AO740/W740</f>
        <v>0.583070697293994</v>
      </c>
      <c r="AV740" s="49" t="n">
        <f aca="false">AP740/W740</f>
        <v>0.00045870032935899</v>
      </c>
      <c r="AW740" s="39" t="n">
        <f aca="false">AK740*1000000</f>
        <v>65334.0046198558</v>
      </c>
      <c r="AX740" s="40" t="n">
        <f aca="false">AL740*1000000</f>
        <v>708890.262408238</v>
      </c>
      <c r="AY740" s="40" t="n">
        <f aca="false">AM740*1000000</f>
        <v>2485.74879469307</v>
      </c>
      <c r="AZ740" s="40" t="n">
        <f aca="false">AN740*1000000</f>
        <v>148974.563158616</v>
      </c>
      <c r="BA740" s="40" t="n">
        <f aca="false">AO740*1000000</f>
        <v>212820804.512308</v>
      </c>
      <c r="BB740" s="41" t="n">
        <f aca="false">AP740*1000000</f>
        <v>167425.620216031</v>
      </c>
      <c r="BC740" s="39" t="n">
        <f aca="false">AQ740*1000000</f>
        <v>178.997272931112</v>
      </c>
      <c r="BD740" s="40" t="n">
        <f aca="false">AR740*1000000</f>
        <v>1942.16510248832</v>
      </c>
      <c r="BE740" s="40" t="n">
        <f aca="false">AS740*1000000</f>
        <v>6.81027067039196</v>
      </c>
      <c r="BF740" s="40" t="n">
        <f aca="false">AT740*1000000</f>
        <v>408.149488105796</v>
      </c>
      <c r="BG740" s="40" t="n">
        <f aca="false">AU740*1000000</f>
        <v>583070.697293994</v>
      </c>
      <c r="BH740" s="41" t="n">
        <f aca="false">AV740*1000000</f>
        <v>458.70032935899</v>
      </c>
      <c r="BI740" s="0" t="n">
        <v>0.1</v>
      </c>
      <c r="BJ740" s="0" t="n">
        <f aca="false">R740*BI740</f>
        <v>11084.4169016827</v>
      </c>
      <c r="BK740" s="0" t="n">
        <v>0.1</v>
      </c>
      <c r="BL740" s="0" t="n">
        <f aca="false">AI740*BK740</f>
        <v>115.909146341463</v>
      </c>
      <c r="BM740" s="45" t="n">
        <v>491.492522079561</v>
      </c>
      <c r="BN740" s="45" t="n">
        <v>4911.75996922289</v>
      </c>
      <c r="BO740" s="45" t="n">
        <v>16.2785205146239</v>
      </c>
      <c r="BP740" s="45" t="n">
        <v>537.6</v>
      </c>
      <c r="BQ740" s="45" t="n">
        <v>384000</v>
      </c>
      <c r="BR740" s="0" t="n">
        <f aca="false">AJ740*0.1</f>
        <v>1.42E-005</v>
      </c>
      <c r="BS740" s="0" t="n">
        <f aca="false">((((BJ740/R740)^2)+((BM740/AD740)^2))^(1/2))*AK740</f>
        <v>0.0548694404902729</v>
      </c>
      <c r="BT740" s="0" t="n">
        <f aca="false">((((BJ740/R740)^2)+((BN740/AE740)^2))^(1/2))*AL740</f>
        <v>0.549035623244444</v>
      </c>
      <c r="BU740" s="0" t="n">
        <f aca="false">((((BJ740/R740)^2)+((BO740/AF740)^2))^(1/2))*AM740</f>
        <v>0.00182142069066954</v>
      </c>
      <c r="BV740" s="0" t="n">
        <f aca="false">((((BJ740/R740)^2)+((BP740/AG740)^2))^(1/2))*AN740</f>
        <v>0.0614237859433221</v>
      </c>
      <c r="BW740" s="0" t="n">
        <f aca="false">((((BJ740/R740)^2)+((BQ740/AH740)^2))^(1/2))*AO740</f>
        <v>47.5881785915714</v>
      </c>
      <c r="BX740" s="46" t="n">
        <f aca="false">((((BL740/AI740)^2)+((BR740/AJ740)^2))^(1/2))*AP740</f>
        <v>0.0236775582798239</v>
      </c>
    </row>
    <row r="741" customFormat="false" ht="28" hidden="false" customHeight="false" outlineLevel="0" collapsed="false">
      <c r="A741" s="24" t="n">
        <v>4.65130555555556</v>
      </c>
      <c r="B741" s="24" t="n">
        <v>-74.1221666666667</v>
      </c>
      <c r="C741" s="47" t="n">
        <v>27</v>
      </c>
      <c r="D741" s="47" t="n">
        <v>30</v>
      </c>
      <c r="E741" s="47" t="n">
        <v>1888</v>
      </c>
      <c r="F741" s="27" t="s">
        <v>1874</v>
      </c>
      <c r="G741" s="28" t="s">
        <v>1875</v>
      </c>
      <c r="H741" s="27" t="s">
        <v>1876</v>
      </c>
      <c r="I741" s="28" t="s">
        <v>64</v>
      </c>
      <c r="J741" s="28" t="s">
        <v>65</v>
      </c>
      <c r="K741" s="28" t="n">
        <v>71.16</v>
      </c>
      <c r="L741" s="28"/>
      <c r="M741" s="28" t="n">
        <v>1979</v>
      </c>
      <c r="N741" s="29" t="s">
        <v>124</v>
      </c>
      <c r="O741" s="29" t="s">
        <v>125</v>
      </c>
      <c r="P741" s="56" t="n">
        <v>0.00426891489573758</v>
      </c>
      <c r="Q741" s="31" t="n">
        <v>6.81379414770791</v>
      </c>
      <c r="R741" s="31" t="n">
        <v>6.9311432321968</v>
      </c>
      <c r="S741" s="4" t="s">
        <v>69</v>
      </c>
      <c r="T741" s="4"/>
      <c r="U741" s="4"/>
      <c r="V741" s="48" t="n">
        <f aca="false">IF(S741="m3_año",R741,IF(OR(O741="CG1",O741="CG3",O741="HG2"),T741,R741))</f>
        <v>6.9311432321968</v>
      </c>
      <c r="W741" s="28" t="n">
        <v>365</v>
      </c>
      <c r="X741" s="32"/>
      <c r="Y741" s="28"/>
      <c r="Z741" s="28" t="n">
        <v>0</v>
      </c>
      <c r="AA741" s="32" t="s">
        <v>1878</v>
      </c>
      <c r="AB741" s="32" t="s">
        <v>447</v>
      </c>
      <c r="AC741" s="33" t="s">
        <v>72</v>
      </c>
      <c r="AD741" s="33" t="n">
        <f aca="false">VLOOKUP($O741,Parámetros!$B$4:$H$25,3,0)</f>
        <v>840000</v>
      </c>
      <c r="AE741" s="33" t="n">
        <f aca="false">VLOOKUP($O741,Parámetros!$B$4:$H$25,4,0)</f>
        <v>2400000</v>
      </c>
      <c r="AF741" s="33" t="n">
        <f aca="false">VLOOKUP($O741,Parámetros!$B$4:$H$25,5,0)</f>
        <v>1800000</v>
      </c>
      <c r="AG741" s="33" t="n">
        <f aca="false">VLOOKUP($O741,Parámetros!$B$4:$H$25,6,0)</f>
        <v>600000</v>
      </c>
      <c r="AH741" s="33" t="n">
        <f aca="false">VLOOKUP($O741,Parámetros!$B$4:$H$25,7,0)</f>
        <v>2676000000</v>
      </c>
      <c r="AI741" s="2" t="n">
        <v>1159.09146341463</v>
      </c>
      <c r="AJ741" s="2" t="n">
        <v>0.000142</v>
      </c>
      <c r="AK741" s="34" t="n">
        <f aca="false">AD741*V741/1000000000</f>
        <v>0.00582216031504531</v>
      </c>
      <c r="AL741" s="34" t="n">
        <f aca="false">AE741*V741/1000000000</f>
        <v>0.0166347437572723</v>
      </c>
      <c r="AM741" s="34" t="n">
        <f aca="false">AF741*V741/1000000000</f>
        <v>0.0124760578179542</v>
      </c>
      <c r="AN741" s="34" t="n">
        <f aca="false">AG741*V741/1000000000</f>
        <v>0.00415868593931808</v>
      </c>
      <c r="AO741" s="34" t="n">
        <f aca="false">AH741*V741/1000000000</f>
        <v>18.5477392893586</v>
      </c>
      <c r="AP741" s="35" t="n">
        <f aca="false">AJ741*AI741*EXP(P741*4)</f>
        <v>0.167425620216031</v>
      </c>
      <c r="AQ741" s="36" t="n">
        <f aca="false">AK741/W741</f>
        <v>1.59511241508091E-005</v>
      </c>
      <c r="AR741" s="37" t="n">
        <f aca="false">AL741/W741</f>
        <v>4.55746404308831E-005</v>
      </c>
      <c r="AS741" s="37" t="n">
        <f aca="false">AM741/W741</f>
        <v>3.41809803231623E-005</v>
      </c>
      <c r="AT741" s="37" t="n">
        <f aca="false">AN741/W741</f>
        <v>1.13936601077208E-005</v>
      </c>
      <c r="AU741" s="37" t="n">
        <f aca="false">AO741/W741</f>
        <v>0.0508157240804346</v>
      </c>
      <c r="AV741" s="49" t="n">
        <f aca="false">AP741/W741</f>
        <v>0.00045870032935899</v>
      </c>
      <c r="AW741" s="39" t="n">
        <f aca="false">AK741*1000000</f>
        <v>5822.16031504531</v>
      </c>
      <c r="AX741" s="40" t="n">
        <f aca="false">AL741*1000000</f>
        <v>16634.7437572723</v>
      </c>
      <c r="AY741" s="40" t="n">
        <f aca="false">AM741*1000000</f>
        <v>12476.0578179542</v>
      </c>
      <c r="AZ741" s="40" t="n">
        <f aca="false">AN741*1000000</f>
        <v>4158.68593931808</v>
      </c>
      <c r="BA741" s="40" t="n">
        <f aca="false">AO741*1000000</f>
        <v>18547739.2893586</v>
      </c>
      <c r="BB741" s="41" t="n">
        <f aca="false">AP741*1000000</f>
        <v>167425.620216031</v>
      </c>
      <c r="BC741" s="39" t="n">
        <f aca="false">AQ741*1000000</f>
        <v>15.9511241508091</v>
      </c>
      <c r="BD741" s="40" t="n">
        <f aca="false">AR741*1000000</f>
        <v>45.5746404308831</v>
      </c>
      <c r="BE741" s="40" t="n">
        <f aca="false">AS741*1000000</f>
        <v>34.1809803231623</v>
      </c>
      <c r="BF741" s="40" t="n">
        <f aca="false">AT741*1000000</f>
        <v>11.3936601077208</v>
      </c>
      <c r="BG741" s="40" t="n">
        <f aca="false">AU741*1000000</f>
        <v>50815.7240804346</v>
      </c>
      <c r="BH741" s="41" t="n">
        <f aca="false">AV741*1000000</f>
        <v>458.70032935899</v>
      </c>
      <c r="BI741" s="0" t="n">
        <v>0.1</v>
      </c>
      <c r="BJ741" s="0" t="n">
        <f aca="false">R741*BI741</f>
        <v>0.69311432321968</v>
      </c>
      <c r="BK741" s="0" t="n">
        <v>0.1</v>
      </c>
      <c r="BL741" s="0" t="n">
        <f aca="false">AI741*BK741</f>
        <v>115.909146341463</v>
      </c>
      <c r="BM741" s="45" t="n">
        <v>336000</v>
      </c>
      <c r="BN741" s="45" t="n">
        <v>480000</v>
      </c>
      <c r="BO741" s="45" t="n">
        <v>360000</v>
      </c>
      <c r="BP741" s="45" t="n">
        <v>120000</v>
      </c>
      <c r="BQ741" s="45" t="n">
        <v>1070400000</v>
      </c>
      <c r="BR741" s="0" t="n">
        <f aca="false">AJ741*0.1</f>
        <v>1.42E-005</v>
      </c>
      <c r="BS741" s="0" t="n">
        <f aca="false">((((BJ741/R741)^2)+((BM741/AD741)^2))^(1/2))*AK741</f>
        <v>0.00240053819482112</v>
      </c>
      <c r="BT741" s="0" t="n">
        <f aca="false">((((BJ741/R741)^2)+((BN741/AE741)^2))^(1/2))*AL741</f>
        <v>0.00371964178295512</v>
      </c>
      <c r="BU741" s="0" t="n">
        <f aca="false">((((BJ741/R741)^2)+((BO741/AF741)^2))^(1/2))*AM741</f>
        <v>0.00278973133721634</v>
      </c>
      <c r="BV741" s="0" t="n">
        <f aca="false">((((BJ741/R741)^2)+((BP741/AG741)^2))^(1/2))*AN741</f>
        <v>0.000929910445738779</v>
      </c>
      <c r="BW741" s="0" t="n">
        <f aca="false">((((BJ741/R741)^2)+((BQ741/AH741)^2))^(1/2))*AO741</f>
        <v>7.64742882064443</v>
      </c>
      <c r="BX741" s="46" t="n">
        <f aca="false">((((BL741/AI741)^2)+((BR741/AJ741)^2))^(1/2))*AP741</f>
        <v>0.0236775582798239</v>
      </c>
    </row>
    <row r="742" customFormat="false" ht="60" hidden="false" customHeight="true" outlineLevel="0" collapsed="false">
      <c r="A742" s="24" t="n">
        <v>4.65130555555556</v>
      </c>
      <c r="B742" s="24" t="n">
        <v>-74.1221666666667</v>
      </c>
      <c r="C742" s="47" t="n">
        <v>27</v>
      </c>
      <c r="D742" s="47" t="n">
        <v>30</v>
      </c>
      <c r="E742" s="47" t="n">
        <v>1888</v>
      </c>
      <c r="F742" s="27" t="s">
        <v>1874</v>
      </c>
      <c r="G742" s="28" t="s">
        <v>1875</v>
      </c>
      <c r="H742" s="27" t="s">
        <v>1876</v>
      </c>
      <c r="I742" s="28" t="s">
        <v>64</v>
      </c>
      <c r="J742" s="28" t="s">
        <v>65</v>
      </c>
      <c r="K742" s="28" t="n">
        <v>500</v>
      </c>
      <c r="L742" s="28"/>
      <c r="M742" s="28" t="n">
        <v>1988</v>
      </c>
      <c r="N742" s="29" t="s">
        <v>67</v>
      </c>
      <c r="O742" s="29" t="s">
        <v>108</v>
      </c>
      <c r="P742" s="56" t="n">
        <v>0.00426891489573758</v>
      </c>
      <c r="Q742" s="31" t="n">
        <v>315623.25</v>
      </c>
      <c r="R742" s="31" t="n">
        <v>321059.002625924</v>
      </c>
      <c r="S742" s="29" t="s">
        <v>69</v>
      </c>
      <c r="T742" s="29"/>
      <c r="U742" s="29"/>
      <c r="V742" s="48" t="n">
        <f aca="false">IF(S742="m3_año",R742,IF(OR(O742="CG1",O742="CG3",O742="HG2"),T742,R742))</f>
        <v>321059.002625924</v>
      </c>
      <c r="W742" s="28" t="n">
        <v>365</v>
      </c>
      <c r="X742" s="32"/>
      <c r="Y742" s="28"/>
      <c r="Z742" s="28" t="n">
        <v>4392</v>
      </c>
      <c r="AA742" s="32" t="s">
        <v>1879</v>
      </c>
      <c r="AB742" s="32" t="s">
        <v>447</v>
      </c>
      <c r="AC742" s="33" t="s">
        <v>72</v>
      </c>
      <c r="AD742" s="33" t="n">
        <f aca="false">VLOOKUP($O742,Parámetros!$B$4:$H$25,3,0)</f>
        <v>589.42211574465</v>
      </c>
      <c r="AE742" s="33" t="n">
        <f aca="false">VLOOKUP($O742,Parámetros!$B$4:$H$25,4,0)</f>
        <v>6395.37711993333</v>
      </c>
      <c r="AF742" s="33" t="n">
        <f aca="false">VLOOKUP($O742,Parámetros!$B$4:$H$25,5,0)</f>
        <v>22.4256162208741</v>
      </c>
      <c r="AG742" s="33" t="n">
        <f aca="false">VLOOKUP($O742,Parámetros!$B$4:$H$25,6,0)</f>
        <v>1344</v>
      </c>
      <c r="AH742" s="33" t="n">
        <f aca="false">VLOOKUP($O742,Parámetros!$B$4:$H$25,7,0)</f>
        <v>1920000</v>
      </c>
      <c r="AI742" s="2" t="n">
        <v>1159.09146341463</v>
      </c>
      <c r="AJ742" s="2" t="n">
        <v>0.000142</v>
      </c>
      <c r="AK742" s="34" t="n">
        <f aca="false">AD742*V742/1000000000</f>
        <v>0.189239276606639</v>
      </c>
      <c r="AL742" s="34" t="n">
        <f aca="false">AE742*V742/1000000000</f>
        <v>2.05329339954245</v>
      </c>
      <c r="AM742" s="34" t="n">
        <f aca="false">AF742*V742/1000000000</f>
        <v>0.00719994597714558</v>
      </c>
      <c r="AN742" s="34" t="n">
        <f aca="false">AG742*V742/1000000000</f>
        <v>0.431503299529242</v>
      </c>
      <c r="AO742" s="34" t="n">
        <f aca="false">AH742*V742/1000000000</f>
        <v>616.433285041774</v>
      </c>
      <c r="AP742" s="35" t="n">
        <f aca="false">AJ742*AI742*EXP(P742*4)</f>
        <v>0.167425620216031</v>
      </c>
      <c r="AQ742" s="36" t="n">
        <f aca="false">AK742/W742</f>
        <v>0.000518463771525039</v>
      </c>
      <c r="AR742" s="37" t="n">
        <f aca="false">AL742/W742</f>
        <v>0.00562546136860945</v>
      </c>
      <c r="AS742" s="37" t="n">
        <f aca="false">AM742/W742</f>
        <v>1.972587938944E-005</v>
      </c>
      <c r="AT742" s="37" t="n">
        <f aca="false">AN742/W742</f>
        <v>0.00118220082062806</v>
      </c>
      <c r="AU742" s="37" t="n">
        <f aca="false">AO742/W742</f>
        <v>1.68885831518294</v>
      </c>
      <c r="AV742" s="49" t="n">
        <f aca="false">AP742/W742</f>
        <v>0.00045870032935899</v>
      </c>
      <c r="AW742" s="39" t="n">
        <f aca="false">AK742*1000000</f>
        <v>189239.276606639</v>
      </c>
      <c r="AX742" s="40" t="n">
        <f aca="false">AL742*1000000</f>
        <v>2053293.39954245</v>
      </c>
      <c r="AY742" s="40" t="n">
        <f aca="false">AM742*1000000</f>
        <v>7199.94597714558</v>
      </c>
      <c r="AZ742" s="40" t="n">
        <f aca="false">AN742*1000000</f>
        <v>431503.299529242</v>
      </c>
      <c r="BA742" s="40" t="n">
        <f aca="false">AO742*1000000</f>
        <v>616433285.041774</v>
      </c>
      <c r="BB742" s="41" t="n">
        <f aca="false">AP742*1000000</f>
        <v>167425.620216031</v>
      </c>
      <c r="BC742" s="39" t="n">
        <f aca="false">AQ742*1000000</f>
        <v>518.463771525039</v>
      </c>
      <c r="BD742" s="40" t="n">
        <f aca="false">AR742*1000000</f>
        <v>5625.46136860945</v>
      </c>
      <c r="BE742" s="40" t="n">
        <f aca="false">AS742*1000000</f>
        <v>19.72587938944</v>
      </c>
      <c r="BF742" s="40" t="n">
        <f aca="false">AT742*1000000</f>
        <v>1182.20082062806</v>
      </c>
      <c r="BG742" s="40" t="n">
        <f aca="false">AU742*1000000</f>
        <v>1688858.31518294</v>
      </c>
      <c r="BH742" s="41" t="n">
        <f aca="false">AV742*1000000</f>
        <v>458.70032935899</v>
      </c>
      <c r="BI742" s="0" t="n">
        <v>0.1</v>
      </c>
      <c r="BJ742" s="0" t="n">
        <f aca="false">R742*BI742</f>
        <v>32105.9002625924</v>
      </c>
      <c r="BK742" s="0" t="n">
        <v>0.1</v>
      </c>
      <c r="BL742" s="0" t="n">
        <f aca="false">AI742*BK742</f>
        <v>115.909146341463</v>
      </c>
      <c r="BM742" s="45" t="n">
        <v>491.492522079561</v>
      </c>
      <c r="BN742" s="45" t="n">
        <v>4911.75996922289</v>
      </c>
      <c r="BO742" s="45" t="n">
        <v>16.2785205146239</v>
      </c>
      <c r="BP742" s="45" t="n">
        <v>537.6</v>
      </c>
      <c r="BQ742" s="45" t="n">
        <v>384000</v>
      </c>
      <c r="BR742" s="0" t="n">
        <f aca="false">AJ742*0.1</f>
        <v>1.42E-005</v>
      </c>
      <c r="BS742" s="0" t="n">
        <f aca="false">((((BJ742/R742)^2)+((BM742/AD742)^2))^(1/2))*AK742</f>
        <v>0.158928773562958</v>
      </c>
      <c r="BT742" s="0" t="n">
        <f aca="false">((((BJ742/R742)^2)+((BN742/AE742)^2))^(1/2))*AL742</f>
        <v>1.59027607106878</v>
      </c>
      <c r="BU742" s="0" t="n">
        <f aca="false">((((BJ742/R742)^2)+((BO742/AF742)^2))^(1/2))*AM742</f>
        <v>0.00527572641389741</v>
      </c>
      <c r="BV742" s="0" t="n">
        <f aca="false">((((BJ742/R742)^2)+((BP742/AG742)^2))^(1/2))*AN742</f>
        <v>0.17791336817616</v>
      </c>
      <c r="BW742" s="0" t="n">
        <f aca="false">((((BJ742/R742)^2)+((BQ742/AH742)^2))^(1/2))*AO742</f>
        <v>137.838672894691</v>
      </c>
      <c r="BX742" s="46" t="n">
        <f aca="false">((((BL742/AI742)^2)+((BR742/AJ742)^2))^(1/2))*AP742</f>
        <v>0.0236775582798239</v>
      </c>
    </row>
    <row r="743" customFormat="false" ht="60" hidden="false" customHeight="true" outlineLevel="0" collapsed="false">
      <c r="A743" s="24" t="n">
        <v>4.65130555555556</v>
      </c>
      <c r="B743" s="24" t="n">
        <v>-74.1221666666667</v>
      </c>
      <c r="C743" s="47" t="n">
        <v>27</v>
      </c>
      <c r="D743" s="47" t="n">
        <v>30</v>
      </c>
      <c r="E743" s="47" t="n">
        <v>1888</v>
      </c>
      <c r="F743" s="27" t="s">
        <v>1874</v>
      </c>
      <c r="G743" s="28" t="s">
        <v>1875</v>
      </c>
      <c r="H743" s="27" t="s">
        <v>1876</v>
      </c>
      <c r="I743" s="28" t="s">
        <v>64</v>
      </c>
      <c r="J743" s="28" t="s">
        <v>65</v>
      </c>
      <c r="K743" s="28" t="n">
        <v>500</v>
      </c>
      <c r="L743" s="28"/>
      <c r="M743" s="28" t="n">
        <v>1987</v>
      </c>
      <c r="N743" s="29" t="s">
        <v>67</v>
      </c>
      <c r="O743" s="29" t="s">
        <v>108</v>
      </c>
      <c r="P743" s="56" t="n">
        <v>0.00426891489573758</v>
      </c>
      <c r="Q743" s="31" t="n">
        <v>315623.25</v>
      </c>
      <c r="R743" s="31" t="n">
        <v>321059.002625924</v>
      </c>
      <c r="S743" s="29" t="s">
        <v>69</v>
      </c>
      <c r="T743" s="29"/>
      <c r="U743" s="29"/>
      <c r="V743" s="48" t="n">
        <f aca="false">IF(S743="m3_año",R743,IF(OR(O743="CG1",O743="CG3",O743="HG2"),T743,R743))</f>
        <v>321059.002625924</v>
      </c>
      <c r="W743" s="28" t="n">
        <v>365</v>
      </c>
      <c r="X743" s="32"/>
      <c r="Y743" s="28"/>
      <c r="Z743" s="28" t="n">
        <v>4392</v>
      </c>
      <c r="AA743" s="32" t="s">
        <v>1879</v>
      </c>
      <c r="AB743" s="32" t="s">
        <v>447</v>
      </c>
      <c r="AC743" s="33" t="s">
        <v>72</v>
      </c>
      <c r="AD743" s="33" t="n">
        <f aca="false">VLOOKUP($O743,Parámetros!$B$4:$H$25,3,0)</f>
        <v>589.42211574465</v>
      </c>
      <c r="AE743" s="33" t="n">
        <f aca="false">VLOOKUP($O743,Parámetros!$B$4:$H$25,4,0)</f>
        <v>6395.37711993333</v>
      </c>
      <c r="AF743" s="33" t="n">
        <f aca="false">VLOOKUP($O743,Parámetros!$B$4:$H$25,5,0)</f>
        <v>22.4256162208741</v>
      </c>
      <c r="AG743" s="33" t="n">
        <f aca="false">VLOOKUP($O743,Parámetros!$B$4:$H$25,6,0)</f>
        <v>1344</v>
      </c>
      <c r="AH743" s="33" t="n">
        <f aca="false">VLOOKUP($O743,Parámetros!$B$4:$H$25,7,0)</f>
        <v>1920000</v>
      </c>
      <c r="AI743" s="2" t="n">
        <v>1159.09146341463</v>
      </c>
      <c r="AJ743" s="2" t="n">
        <v>0.000142</v>
      </c>
      <c r="AK743" s="34" t="n">
        <f aca="false">AD743*V743/1000000000</f>
        <v>0.189239276606639</v>
      </c>
      <c r="AL743" s="34" t="n">
        <f aca="false">AE743*V743/1000000000</f>
        <v>2.05329339954245</v>
      </c>
      <c r="AM743" s="34" t="n">
        <f aca="false">AF743*V743/1000000000</f>
        <v>0.00719994597714558</v>
      </c>
      <c r="AN743" s="34" t="n">
        <f aca="false">AG743*V743/1000000000</f>
        <v>0.431503299529242</v>
      </c>
      <c r="AO743" s="34" t="n">
        <f aca="false">AH743*V743/1000000000</f>
        <v>616.433285041774</v>
      </c>
      <c r="AP743" s="35" t="n">
        <f aca="false">AJ743*AI743*EXP(P743*4)</f>
        <v>0.167425620216031</v>
      </c>
      <c r="AQ743" s="36" t="n">
        <f aca="false">AK743/W743</f>
        <v>0.000518463771525039</v>
      </c>
      <c r="AR743" s="37" t="n">
        <f aca="false">AL743/W743</f>
        <v>0.00562546136860945</v>
      </c>
      <c r="AS743" s="37" t="n">
        <f aca="false">AM743/W743</f>
        <v>1.972587938944E-005</v>
      </c>
      <c r="AT743" s="37" t="n">
        <f aca="false">AN743/W743</f>
        <v>0.00118220082062806</v>
      </c>
      <c r="AU743" s="37" t="n">
        <f aca="false">AO743/W743</f>
        <v>1.68885831518294</v>
      </c>
      <c r="AV743" s="49" t="n">
        <f aca="false">AP743/W743</f>
        <v>0.00045870032935899</v>
      </c>
      <c r="AW743" s="39" t="n">
        <f aca="false">AK743*1000000</f>
        <v>189239.276606639</v>
      </c>
      <c r="AX743" s="40" t="n">
        <f aca="false">AL743*1000000</f>
        <v>2053293.39954245</v>
      </c>
      <c r="AY743" s="40" t="n">
        <f aca="false">AM743*1000000</f>
        <v>7199.94597714558</v>
      </c>
      <c r="AZ743" s="40" t="n">
        <f aca="false">AN743*1000000</f>
        <v>431503.299529242</v>
      </c>
      <c r="BA743" s="40" t="n">
        <f aca="false">AO743*1000000</f>
        <v>616433285.041774</v>
      </c>
      <c r="BB743" s="41" t="n">
        <f aca="false">AP743*1000000</f>
        <v>167425.620216031</v>
      </c>
      <c r="BC743" s="39" t="n">
        <f aca="false">AQ743*1000000</f>
        <v>518.463771525039</v>
      </c>
      <c r="BD743" s="40" t="n">
        <f aca="false">AR743*1000000</f>
        <v>5625.46136860945</v>
      </c>
      <c r="BE743" s="40" t="n">
        <f aca="false">AS743*1000000</f>
        <v>19.72587938944</v>
      </c>
      <c r="BF743" s="40" t="n">
        <f aca="false">AT743*1000000</f>
        <v>1182.20082062806</v>
      </c>
      <c r="BG743" s="40" t="n">
        <f aca="false">AU743*1000000</f>
        <v>1688858.31518294</v>
      </c>
      <c r="BH743" s="41" t="n">
        <f aca="false">AV743*1000000</f>
        <v>458.70032935899</v>
      </c>
      <c r="BI743" s="0" t="n">
        <v>0.1</v>
      </c>
      <c r="BJ743" s="0" t="n">
        <f aca="false">R743*BI743</f>
        <v>32105.9002625924</v>
      </c>
      <c r="BK743" s="0" t="n">
        <v>0.1</v>
      </c>
      <c r="BL743" s="0" t="n">
        <f aca="false">AI743*BK743</f>
        <v>115.909146341463</v>
      </c>
      <c r="BM743" s="45" t="n">
        <v>491.492522079561</v>
      </c>
      <c r="BN743" s="45" t="n">
        <v>4911.75996922289</v>
      </c>
      <c r="BO743" s="45" t="n">
        <v>16.2785205146239</v>
      </c>
      <c r="BP743" s="45" t="n">
        <v>537.6</v>
      </c>
      <c r="BQ743" s="45" t="n">
        <v>384000</v>
      </c>
      <c r="BR743" s="0" t="n">
        <f aca="false">AJ743*0.1</f>
        <v>1.42E-005</v>
      </c>
      <c r="BS743" s="0" t="n">
        <f aca="false">((((BJ743/R743)^2)+((BM743/AD743)^2))^(1/2))*AK743</f>
        <v>0.158928773562958</v>
      </c>
      <c r="BT743" s="0" t="n">
        <f aca="false">((((BJ743/R743)^2)+((BN743/AE743)^2))^(1/2))*AL743</f>
        <v>1.59027607106878</v>
      </c>
      <c r="BU743" s="0" t="n">
        <f aca="false">((((BJ743/R743)^2)+((BO743/AF743)^2))^(1/2))*AM743</f>
        <v>0.00527572641389741</v>
      </c>
      <c r="BV743" s="0" t="n">
        <f aca="false">((((BJ743/R743)^2)+((BP743/AG743)^2))^(1/2))*AN743</f>
        <v>0.17791336817616</v>
      </c>
      <c r="BW743" s="0" t="n">
        <f aca="false">((((BJ743/R743)^2)+((BQ743/AH743)^2))^(1/2))*AO743</f>
        <v>137.838672894691</v>
      </c>
      <c r="BX743" s="46" t="n">
        <f aca="false">((((BL743/AI743)^2)+((BR743/AJ743)^2))^(1/2))*AP743</f>
        <v>0.0236775582798239</v>
      </c>
    </row>
    <row r="744" customFormat="false" ht="60" hidden="false" customHeight="true" outlineLevel="0" collapsed="false">
      <c r="A744" s="24" t="n">
        <v>4.65376370515809</v>
      </c>
      <c r="B744" s="24" t="n">
        <v>-74.1204138249464</v>
      </c>
      <c r="C744" s="47" t="n">
        <v>27</v>
      </c>
      <c r="D744" s="47" t="n">
        <v>30</v>
      </c>
      <c r="E744" s="47" t="n">
        <v>1888</v>
      </c>
      <c r="F744" s="27" t="s">
        <v>1880</v>
      </c>
      <c r="G744" s="28" t="s">
        <v>1881</v>
      </c>
      <c r="H744" s="27" t="s">
        <v>1882</v>
      </c>
      <c r="I744" s="28" t="s">
        <v>64</v>
      </c>
      <c r="J744" s="28" t="s">
        <v>76</v>
      </c>
      <c r="K744" s="55"/>
      <c r="L744" s="55"/>
      <c r="M744" s="28" t="n">
        <v>2006</v>
      </c>
      <c r="N744" s="29" t="s">
        <v>67</v>
      </c>
      <c r="O744" s="29" t="s">
        <v>142</v>
      </c>
      <c r="P744" s="50" t="n">
        <v>0.0119278052318739</v>
      </c>
      <c r="Q744" s="31" t="n">
        <v>13524.9677835052</v>
      </c>
      <c r="R744" s="31" t="n">
        <v>14185.902129441</v>
      </c>
      <c r="S744" s="29" t="s">
        <v>69</v>
      </c>
      <c r="T744" s="29"/>
      <c r="U744" s="29"/>
      <c r="V744" s="48" t="n">
        <f aca="false">IF(S744="m3_año",R744,IF(OR(O744="CG1",O744="CG3",O744="HG2"),T744,R744))</f>
        <v>14185.902129441</v>
      </c>
      <c r="W744" s="28" t="n">
        <v>365</v>
      </c>
      <c r="X744" s="32" t="s">
        <v>98</v>
      </c>
      <c r="Y744" s="28"/>
      <c r="Z744" s="28" t="n">
        <v>2920</v>
      </c>
      <c r="AA744" s="32" t="s">
        <v>1883</v>
      </c>
      <c r="AB744" s="32" t="s">
        <v>1884</v>
      </c>
      <c r="AC744" s="33" t="s">
        <v>72</v>
      </c>
      <c r="AD744" s="33" t="n">
        <f aca="false">VLOOKUP($O744,Parámetros!$B$4:$H$25,3,0)</f>
        <v>30.4</v>
      </c>
      <c r="AE744" s="33" t="n">
        <f aca="false">VLOOKUP($O744,Parámetros!$B$4:$H$25,4,0)</f>
        <v>1504</v>
      </c>
      <c r="AF744" s="33" t="n">
        <f aca="false">VLOOKUP($O744,Parámetros!$B$4:$H$25,5,0)</f>
        <v>9.6</v>
      </c>
      <c r="AG744" s="33" t="n">
        <f aca="false">VLOOKUP($O744,Parámetros!$B$4:$H$25,6,0)</f>
        <v>640</v>
      </c>
      <c r="AH744" s="33" t="n">
        <f aca="false">VLOOKUP($O744,Parámetros!$B$4:$H$25,7,0)</f>
        <v>1920000</v>
      </c>
      <c r="AI744" s="51" t="n">
        <v>13524.9677835052</v>
      </c>
      <c r="AJ744" s="52" t="n">
        <v>8.8E-008</v>
      </c>
      <c r="AK744" s="34" t="n">
        <f aca="false">AD744*V744/1000000000</f>
        <v>0.000431251424735006</v>
      </c>
      <c r="AL744" s="34" t="n">
        <f aca="false">AE744*V744/1000000000</f>
        <v>0.0213355968026793</v>
      </c>
      <c r="AM744" s="34" t="n">
        <f aca="false">AF744*V744/1000000000</f>
        <v>0.000136184660442634</v>
      </c>
      <c r="AN744" s="34" t="n">
        <f aca="false">AG744*V744/1000000000</f>
        <v>0.00907897736284224</v>
      </c>
      <c r="AO744" s="34" t="n">
        <f aca="false">AH744*V744/1000000000</f>
        <v>27.2369320885267</v>
      </c>
      <c r="AP744" s="35" t="n">
        <f aca="false">AJ744*AI744*EXP(P744*4)</f>
        <v>0.00124835938739081</v>
      </c>
      <c r="AQ744" s="36" t="n">
        <f aca="false">AK744/W744</f>
        <v>1.18151075269865E-006</v>
      </c>
      <c r="AR744" s="37" t="n">
        <f aca="false">AL744/W744</f>
        <v>5.84536898703541E-005</v>
      </c>
      <c r="AS744" s="37" t="n">
        <f aca="false">AM744/W744</f>
        <v>3.73108658746941E-007</v>
      </c>
      <c r="AT744" s="37" t="n">
        <f aca="false">AN744/W744</f>
        <v>2.48739105831294E-005</v>
      </c>
      <c r="AU744" s="37" t="n">
        <f aca="false">AO744/W744</f>
        <v>0.0746217317493883</v>
      </c>
      <c r="AV744" s="49" t="n">
        <f aca="false">AP744/W744</f>
        <v>3.4201627051803E-006</v>
      </c>
      <c r="AW744" s="39" t="n">
        <f aca="false">AK744*1000000</f>
        <v>431.251424735006</v>
      </c>
      <c r="AX744" s="40" t="n">
        <f aca="false">AL744*1000000</f>
        <v>21335.5968026793</v>
      </c>
      <c r="AY744" s="40" t="n">
        <f aca="false">AM744*1000000</f>
        <v>136.184660442634</v>
      </c>
      <c r="AZ744" s="40" t="n">
        <f aca="false">AN744*1000000</f>
        <v>9078.97736284224</v>
      </c>
      <c r="BA744" s="40" t="n">
        <f aca="false">AO744*1000000</f>
        <v>27236932.0885267</v>
      </c>
      <c r="BB744" s="41" t="n">
        <f aca="false">AP744*1000000</f>
        <v>1248.35938739081</v>
      </c>
      <c r="BC744" s="39" t="n">
        <f aca="false">AQ744*1000000</f>
        <v>1.18151075269865</v>
      </c>
      <c r="BD744" s="40" t="n">
        <f aca="false">AR744*1000000</f>
        <v>58.4536898703541</v>
      </c>
      <c r="BE744" s="40" t="n">
        <f aca="false">AS744*1000000</f>
        <v>0.373108658746941</v>
      </c>
      <c r="BF744" s="40" t="n">
        <f aca="false">AT744*1000000</f>
        <v>24.8739105831294</v>
      </c>
      <c r="BG744" s="40" t="n">
        <f aca="false">AU744*1000000</f>
        <v>74621.7317493883</v>
      </c>
      <c r="BH744" s="41" t="n">
        <f aca="false">AV744*1000000</f>
        <v>3.4201627051803</v>
      </c>
      <c r="BI744" s="0" t="n">
        <v>0.1</v>
      </c>
      <c r="BJ744" s="0" t="n">
        <f aca="false">R744*BI744</f>
        <v>1418.5902129441</v>
      </c>
      <c r="BK744" s="0" t="n">
        <v>0.1</v>
      </c>
      <c r="BL744" s="0" t="n">
        <f aca="false">AI744*BK744</f>
        <v>1352.49677835052</v>
      </c>
      <c r="BM744" s="45" t="n">
        <v>12.16</v>
      </c>
      <c r="BN744" s="45" t="n">
        <v>601.6</v>
      </c>
      <c r="BO744" s="45" t="n">
        <v>1.92</v>
      </c>
      <c r="BP744" s="45" t="n">
        <v>256</v>
      </c>
      <c r="BQ744" s="45" t="n">
        <v>384000</v>
      </c>
      <c r="BR744" s="0" t="n">
        <f aca="false">AJ744*0.1</f>
        <v>8.8E-009</v>
      </c>
      <c r="BS744" s="0" t="n">
        <f aca="false">((((BJ744/R744)^2)+((BM744/AD744)^2))^(1/2))*AK744</f>
        <v>0.000177809517538054</v>
      </c>
      <c r="BT744" s="0" t="n">
        <f aca="false">((((BJ744/R744)^2)+((BN744/AE744)^2))^(1/2))*AL744</f>
        <v>0.00879689192030371</v>
      </c>
      <c r="BU744" s="0" t="n">
        <f aca="false">((((BJ744/R744)^2)+((BO744/AF744)^2))^(1/2))*AM744</f>
        <v>3.04518158242455E-005</v>
      </c>
      <c r="BV744" s="0" t="n">
        <f aca="false">((((BJ744/R744)^2)+((BP744/AG744)^2))^(1/2))*AN744</f>
        <v>0.00374335826395902</v>
      </c>
      <c r="BW744" s="0" t="n">
        <f aca="false">((((BJ744/R744)^2)+((BQ744/AH744)^2))^(1/2))*AO744</f>
        <v>6.09036316484911</v>
      </c>
      <c r="BX744" s="46" t="n">
        <f aca="false">((((BL744/AI744)^2)+((BR744/AJ744)^2))^(1/2))*AP744</f>
        <v>0.000176544677636385</v>
      </c>
    </row>
    <row r="745" customFormat="false" ht="60" hidden="false" customHeight="true" outlineLevel="0" collapsed="false">
      <c r="A745" s="24" t="n">
        <v>4.65376370515809</v>
      </c>
      <c r="B745" s="24" t="n">
        <v>-74.1204138249464</v>
      </c>
      <c r="C745" s="47" t="n">
        <v>27</v>
      </c>
      <c r="D745" s="47" t="n">
        <v>30</v>
      </c>
      <c r="E745" s="47" t="n">
        <v>1888</v>
      </c>
      <c r="F745" s="27" t="s">
        <v>1880</v>
      </c>
      <c r="G745" s="28" t="s">
        <v>1881</v>
      </c>
      <c r="H745" s="27" t="s">
        <v>1882</v>
      </c>
      <c r="I745" s="28" t="s">
        <v>64</v>
      </c>
      <c r="J745" s="28" t="s">
        <v>76</v>
      </c>
      <c r="K745" s="55"/>
      <c r="L745" s="55"/>
      <c r="M745" s="28" t="n">
        <v>2005</v>
      </c>
      <c r="N745" s="29" t="s">
        <v>67</v>
      </c>
      <c r="O745" s="29" t="s">
        <v>142</v>
      </c>
      <c r="P745" s="50" t="n">
        <v>0.0119278052318739</v>
      </c>
      <c r="Q745" s="31" t="n">
        <v>5164.07860824742</v>
      </c>
      <c r="R745" s="31" t="n">
        <v>5416.43535851382</v>
      </c>
      <c r="S745" s="29" t="s">
        <v>69</v>
      </c>
      <c r="T745" s="29"/>
      <c r="U745" s="29"/>
      <c r="V745" s="48" t="n">
        <f aca="false">IF(S745="m3_año",R745,IF(OR(O745="CG1",O745="CG3",O745="HG2"),T745,R745))</f>
        <v>5416.43535851382</v>
      </c>
      <c r="W745" s="28" t="n">
        <v>365</v>
      </c>
      <c r="X745" s="32" t="s">
        <v>98</v>
      </c>
      <c r="Y745" s="28"/>
      <c r="Z745" s="28" t="n">
        <v>2920</v>
      </c>
      <c r="AA745" s="32" t="s">
        <v>1883</v>
      </c>
      <c r="AB745" s="32" t="s">
        <v>1884</v>
      </c>
      <c r="AC745" s="33" t="s">
        <v>72</v>
      </c>
      <c r="AD745" s="33" t="n">
        <f aca="false">VLOOKUP($O745,Parámetros!$B$4:$H$25,3,0)</f>
        <v>30.4</v>
      </c>
      <c r="AE745" s="33" t="n">
        <f aca="false">VLOOKUP($O745,Parámetros!$B$4:$H$25,4,0)</f>
        <v>1504</v>
      </c>
      <c r="AF745" s="33" t="n">
        <f aca="false">VLOOKUP($O745,Parámetros!$B$4:$H$25,5,0)</f>
        <v>9.6</v>
      </c>
      <c r="AG745" s="33" t="n">
        <f aca="false">VLOOKUP($O745,Parámetros!$B$4:$H$25,6,0)</f>
        <v>640</v>
      </c>
      <c r="AH745" s="33" t="n">
        <f aca="false">VLOOKUP($O745,Parámetros!$B$4:$H$25,7,0)</f>
        <v>1920000</v>
      </c>
      <c r="AI745" s="51" t="n">
        <v>5164.07860824742</v>
      </c>
      <c r="AJ745" s="52" t="n">
        <v>8.8E-008</v>
      </c>
      <c r="AK745" s="34" t="n">
        <f aca="false">AD745*V745/1000000000</f>
        <v>0.00016465963489882</v>
      </c>
      <c r="AL745" s="34" t="n">
        <f aca="false">AE745*V745/1000000000</f>
        <v>0.00814631877920479</v>
      </c>
      <c r="AM745" s="34" t="n">
        <f aca="false">AF745*V745/1000000000</f>
        <v>5.19977794417327E-005</v>
      </c>
      <c r="AN745" s="34" t="n">
        <f aca="false">AG745*V745/1000000000</f>
        <v>0.00346651862944884</v>
      </c>
      <c r="AO745" s="34" t="n">
        <f aca="false">AH745*V745/1000000000</f>
        <v>10.3995558883465</v>
      </c>
      <c r="AP745" s="35" t="n">
        <f aca="false">AJ745*AI745*EXP(P745*4)</f>
        <v>0.000476646311549216</v>
      </c>
      <c r="AQ745" s="36" t="n">
        <f aca="false">AK745/W745</f>
        <v>4.51122287394028E-007</v>
      </c>
      <c r="AR745" s="37" t="n">
        <f aca="false">AL745/W745</f>
        <v>2.23186815868624E-005</v>
      </c>
      <c r="AS745" s="37" t="n">
        <f aca="false">AM745/W745</f>
        <v>1.42459669703377E-007</v>
      </c>
      <c r="AT745" s="37" t="n">
        <f aca="false">AN745/W745</f>
        <v>9.49731131355848E-006</v>
      </c>
      <c r="AU745" s="37" t="n">
        <f aca="false">AO745/W745</f>
        <v>0.0284919339406754</v>
      </c>
      <c r="AV745" s="49" t="n">
        <f aca="false">AP745/W745</f>
        <v>1.30588030561429E-006</v>
      </c>
      <c r="AW745" s="39" t="n">
        <f aca="false">AK745*1000000</f>
        <v>164.65963489882</v>
      </c>
      <c r="AX745" s="40" t="n">
        <f aca="false">AL745*1000000</f>
        <v>8146.31877920479</v>
      </c>
      <c r="AY745" s="40" t="n">
        <f aca="false">AM745*1000000</f>
        <v>51.9977794417327</v>
      </c>
      <c r="AZ745" s="40" t="n">
        <f aca="false">AN745*1000000</f>
        <v>3466.51862944884</v>
      </c>
      <c r="BA745" s="40" t="n">
        <f aca="false">AO745*1000000</f>
        <v>10399555.8883465</v>
      </c>
      <c r="BB745" s="41" t="n">
        <f aca="false">AP745*1000000</f>
        <v>476.646311549216</v>
      </c>
      <c r="BC745" s="39" t="n">
        <f aca="false">AQ745*1000000</f>
        <v>0.451122287394028</v>
      </c>
      <c r="BD745" s="40" t="n">
        <f aca="false">AR745*1000000</f>
        <v>22.3186815868624</v>
      </c>
      <c r="BE745" s="40" t="n">
        <f aca="false">AS745*1000000</f>
        <v>0.142459669703377</v>
      </c>
      <c r="BF745" s="40" t="n">
        <f aca="false">AT745*1000000</f>
        <v>9.49731131355848</v>
      </c>
      <c r="BG745" s="40" t="n">
        <f aca="false">AU745*1000000</f>
        <v>28491.9339406754</v>
      </c>
      <c r="BH745" s="41" t="n">
        <f aca="false">AV745*1000000</f>
        <v>1.30588030561429</v>
      </c>
      <c r="BI745" s="0" t="n">
        <v>0.1</v>
      </c>
      <c r="BJ745" s="0" t="n">
        <f aca="false">R745*BI745</f>
        <v>541.643535851382</v>
      </c>
      <c r="BK745" s="0" t="n">
        <v>0.1</v>
      </c>
      <c r="BL745" s="0" t="n">
        <f aca="false">AI745*BK745</f>
        <v>516.407860824742</v>
      </c>
      <c r="BM745" s="45" t="n">
        <v>12.16</v>
      </c>
      <c r="BN745" s="45" t="n">
        <v>601.6</v>
      </c>
      <c r="BO745" s="45" t="n">
        <v>1.92</v>
      </c>
      <c r="BP745" s="45" t="n">
        <v>256</v>
      </c>
      <c r="BQ745" s="45" t="n">
        <v>384000</v>
      </c>
      <c r="BR745" s="0" t="n">
        <f aca="false">AJ745*0.1</f>
        <v>8.8E-009</v>
      </c>
      <c r="BS745" s="0" t="n">
        <f aca="false">((((BJ745/R745)^2)+((BM745/AD745)^2))^(1/2))*AK745</f>
        <v>6.78909066963475E-005</v>
      </c>
      <c r="BT745" s="0" t="n">
        <f aca="false">((((BJ745/R745)^2)+((BN745/AE745)^2))^(1/2))*AL745</f>
        <v>0.0033588132786614</v>
      </c>
      <c r="BU745" s="0" t="n">
        <f aca="false">((((BJ745/R745)^2)+((BO745/AF745)^2))^(1/2))*AM745</f>
        <v>1.16270569510755E-005</v>
      </c>
      <c r="BV745" s="0" t="n">
        <f aca="false">((((BJ745/R745)^2)+((BP745/AG745)^2))^(1/2))*AN745</f>
        <v>0.0014292822462389</v>
      </c>
      <c r="BW745" s="0" t="n">
        <f aca="false">((((BJ745/R745)^2)+((BQ745/AH745)^2))^(1/2))*AO745</f>
        <v>2.32541139021511</v>
      </c>
      <c r="BX745" s="46" t="n">
        <f aca="false">((((BL745/AI745)^2)+((BR745/AJ745)^2))^(1/2))*AP745</f>
        <v>6.74079678248013E-005</v>
      </c>
    </row>
    <row r="746" customFormat="false" ht="60" hidden="false" customHeight="true" outlineLevel="0" collapsed="false">
      <c r="A746" s="24" t="n">
        <v>4.65376370515809</v>
      </c>
      <c r="B746" s="24" t="n">
        <v>-74.1204138249464</v>
      </c>
      <c r="C746" s="47" t="n">
        <v>27</v>
      </c>
      <c r="D746" s="47" t="n">
        <v>30</v>
      </c>
      <c r="E746" s="47" t="n">
        <v>1888</v>
      </c>
      <c r="F746" s="27" t="s">
        <v>1880</v>
      </c>
      <c r="G746" s="28" t="s">
        <v>1881</v>
      </c>
      <c r="H746" s="27" t="s">
        <v>1882</v>
      </c>
      <c r="I746" s="28" t="s">
        <v>64</v>
      </c>
      <c r="J746" s="28" t="s">
        <v>76</v>
      </c>
      <c r="K746" s="55"/>
      <c r="L746" s="55"/>
      <c r="M746" s="28" t="n">
        <v>1996</v>
      </c>
      <c r="N746" s="29" t="s">
        <v>67</v>
      </c>
      <c r="O746" s="29" t="s">
        <v>142</v>
      </c>
      <c r="P746" s="50" t="n">
        <v>0.0119278052318739</v>
      </c>
      <c r="Q746" s="31" t="n">
        <v>5164.07860824742</v>
      </c>
      <c r="R746" s="31" t="n">
        <v>5416.43535851382</v>
      </c>
      <c r="S746" s="29" t="s">
        <v>69</v>
      </c>
      <c r="T746" s="29"/>
      <c r="U746" s="29"/>
      <c r="V746" s="48" t="n">
        <f aca="false">IF(S746="m3_año",R746,IF(OR(O746="CG1",O746="CG3",O746="HG2"),T746,R746))</f>
        <v>5416.43535851382</v>
      </c>
      <c r="W746" s="28" t="n">
        <v>365</v>
      </c>
      <c r="X746" s="32" t="s">
        <v>98</v>
      </c>
      <c r="Y746" s="28"/>
      <c r="Z746" s="28" t="n">
        <v>2920</v>
      </c>
      <c r="AA746" s="32" t="s">
        <v>1883</v>
      </c>
      <c r="AB746" s="32" t="s">
        <v>1884</v>
      </c>
      <c r="AC746" s="33" t="s">
        <v>72</v>
      </c>
      <c r="AD746" s="33" t="n">
        <f aca="false">VLOOKUP($O746,Parámetros!$B$4:$H$25,3,0)</f>
        <v>30.4</v>
      </c>
      <c r="AE746" s="33" t="n">
        <f aca="false">VLOOKUP($O746,Parámetros!$B$4:$H$25,4,0)</f>
        <v>1504</v>
      </c>
      <c r="AF746" s="33" t="n">
        <f aca="false">VLOOKUP($O746,Parámetros!$B$4:$H$25,5,0)</f>
        <v>9.6</v>
      </c>
      <c r="AG746" s="33" t="n">
        <f aca="false">VLOOKUP($O746,Parámetros!$B$4:$H$25,6,0)</f>
        <v>640</v>
      </c>
      <c r="AH746" s="33" t="n">
        <f aca="false">VLOOKUP($O746,Parámetros!$B$4:$H$25,7,0)</f>
        <v>1920000</v>
      </c>
      <c r="AI746" s="51" t="n">
        <v>5164.07860824742</v>
      </c>
      <c r="AJ746" s="52" t="n">
        <v>8.8E-008</v>
      </c>
      <c r="AK746" s="34" t="n">
        <f aca="false">AD746*V746/1000000000</f>
        <v>0.00016465963489882</v>
      </c>
      <c r="AL746" s="34" t="n">
        <f aca="false">AE746*V746/1000000000</f>
        <v>0.00814631877920479</v>
      </c>
      <c r="AM746" s="34" t="n">
        <f aca="false">AF746*V746/1000000000</f>
        <v>5.19977794417327E-005</v>
      </c>
      <c r="AN746" s="34" t="n">
        <f aca="false">AG746*V746/1000000000</f>
        <v>0.00346651862944884</v>
      </c>
      <c r="AO746" s="34" t="n">
        <f aca="false">AH746*V746/1000000000</f>
        <v>10.3995558883465</v>
      </c>
      <c r="AP746" s="35" t="n">
        <f aca="false">AJ746*AI746*EXP(P746*4)</f>
        <v>0.000476646311549216</v>
      </c>
      <c r="AQ746" s="36" t="n">
        <f aca="false">AK746/W746</f>
        <v>4.51122287394028E-007</v>
      </c>
      <c r="AR746" s="37" t="n">
        <f aca="false">AL746/W746</f>
        <v>2.23186815868624E-005</v>
      </c>
      <c r="AS746" s="37" t="n">
        <f aca="false">AM746/W746</f>
        <v>1.42459669703377E-007</v>
      </c>
      <c r="AT746" s="37" t="n">
        <f aca="false">AN746/W746</f>
        <v>9.49731131355848E-006</v>
      </c>
      <c r="AU746" s="37" t="n">
        <f aca="false">AO746/W746</f>
        <v>0.0284919339406754</v>
      </c>
      <c r="AV746" s="49" t="n">
        <f aca="false">AP746/W746</f>
        <v>1.30588030561429E-006</v>
      </c>
      <c r="AW746" s="39" t="n">
        <f aca="false">AK746*1000000</f>
        <v>164.65963489882</v>
      </c>
      <c r="AX746" s="40" t="n">
        <f aca="false">AL746*1000000</f>
        <v>8146.31877920479</v>
      </c>
      <c r="AY746" s="40" t="n">
        <f aca="false">AM746*1000000</f>
        <v>51.9977794417327</v>
      </c>
      <c r="AZ746" s="40" t="n">
        <f aca="false">AN746*1000000</f>
        <v>3466.51862944884</v>
      </c>
      <c r="BA746" s="40" t="n">
        <f aca="false">AO746*1000000</f>
        <v>10399555.8883465</v>
      </c>
      <c r="BB746" s="41" t="n">
        <f aca="false">AP746*1000000</f>
        <v>476.646311549216</v>
      </c>
      <c r="BC746" s="39" t="n">
        <f aca="false">AQ746*1000000</f>
        <v>0.451122287394028</v>
      </c>
      <c r="BD746" s="40" t="n">
        <f aca="false">AR746*1000000</f>
        <v>22.3186815868624</v>
      </c>
      <c r="BE746" s="40" t="n">
        <f aca="false">AS746*1000000</f>
        <v>0.142459669703377</v>
      </c>
      <c r="BF746" s="40" t="n">
        <f aca="false">AT746*1000000</f>
        <v>9.49731131355848</v>
      </c>
      <c r="BG746" s="40" t="n">
        <f aca="false">AU746*1000000</f>
        <v>28491.9339406754</v>
      </c>
      <c r="BH746" s="41" t="n">
        <f aca="false">AV746*1000000</f>
        <v>1.30588030561429</v>
      </c>
      <c r="BI746" s="0" t="n">
        <v>0.1</v>
      </c>
      <c r="BJ746" s="0" t="n">
        <f aca="false">R746*BI746</f>
        <v>541.643535851382</v>
      </c>
      <c r="BK746" s="0" t="n">
        <v>0.1</v>
      </c>
      <c r="BL746" s="0" t="n">
        <f aca="false">AI746*BK746</f>
        <v>516.407860824742</v>
      </c>
      <c r="BM746" s="45" t="n">
        <v>12.16</v>
      </c>
      <c r="BN746" s="45" t="n">
        <v>601.6</v>
      </c>
      <c r="BO746" s="45" t="n">
        <v>1.92</v>
      </c>
      <c r="BP746" s="45" t="n">
        <v>256</v>
      </c>
      <c r="BQ746" s="45" t="n">
        <v>384000</v>
      </c>
      <c r="BR746" s="0" t="n">
        <f aca="false">AJ746*0.1</f>
        <v>8.8E-009</v>
      </c>
      <c r="BS746" s="0" t="n">
        <f aca="false">((((BJ746/R746)^2)+((BM746/AD746)^2))^(1/2))*AK746</f>
        <v>6.78909066963475E-005</v>
      </c>
      <c r="BT746" s="0" t="n">
        <f aca="false">((((BJ746/R746)^2)+((BN746/AE746)^2))^(1/2))*AL746</f>
        <v>0.0033588132786614</v>
      </c>
      <c r="BU746" s="0" t="n">
        <f aca="false">((((BJ746/R746)^2)+((BO746/AF746)^2))^(1/2))*AM746</f>
        <v>1.16270569510755E-005</v>
      </c>
      <c r="BV746" s="0" t="n">
        <f aca="false">((((BJ746/R746)^2)+((BP746/AG746)^2))^(1/2))*AN746</f>
        <v>0.0014292822462389</v>
      </c>
      <c r="BW746" s="0" t="n">
        <f aca="false">((((BJ746/R746)^2)+((BQ746/AH746)^2))^(1/2))*AO746</f>
        <v>2.32541139021511</v>
      </c>
      <c r="BX746" s="46" t="n">
        <f aca="false">((((BL746/AI746)^2)+((BR746/AJ746)^2))^(1/2))*AP746</f>
        <v>6.74079678248013E-005</v>
      </c>
    </row>
    <row r="747" customFormat="false" ht="30" hidden="false" customHeight="true" outlineLevel="0" collapsed="false">
      <c r="A747" s="24" t="n">
        <v>4.64813888888889</v>
      </c>
      <c r="B747" s="24" t="n">
        <v>-74.1317222222222</v>
      </c>
      <c r="C747" s="47" t="n">
        <v>25</v>
      </c>
      <c r="D747" s="47" t="n">
        <v>29</v>
      </c>
      <c r="E747" s="47" t="n">
        <v>1873</v>
      </c>
      <c r="F747" s="27" t="s">
        <v>847</v>
      </c>
      <c r="G747" s="28" t="s">
        <v>848</v>
      </c>
      <c r="H747" s="27" t="s">
        <v>849</v>
      </c>
      <c r="I747" s="28" t="s">
        <v>64</v>
      </c>
      <c r="J747" s="28" t="s">
        <v>65</v>
      </c>
      <c r="K747" s="28" t="n">
        <v>225</v>
      </c>
      <c r="L747" s="28"/>
      <c r="M747" s="28" t="n">
        <v>1973</v>
      </c>
      <c r="N747" s="29" t="s">
        <v>67</v>
      </c>
      <c r="O747" s="29" t="s">
        <v>108</v>
      </c>
      <c r="P747" s="56" t="n">
        <v>0.00426891489573758</v>
      </c>
      <c r="Q747" s="31" t="n">
        <v>1080000</v>
      </c>
      <c r="R747" s="31" t="n">
        <v>1098600.06458966</v>
      </c>
      <c r="S747" s="29" t="s">
        <v>69</v>
      </c>
      <c r="T747" s="29"/>
      <c r="U747" s="29"/>
      <c r="V747" s="48" t="n">
        <f aca="false">IF(S747="m3_año",R747,IF(OR(O747="CG1",O747="CG3",O747="HG2"),T747,R747))</f>
        <v>1098600.06458966</v>
      </c>
      <c r="W747" s="28" t="n">
        <v>365</v>
      </c>
      <c r="X747" s="32"/>
      <c r="Y747" s="28"/>
      <c r="Z747" s="28" t="n">
        <v>8760</v>
      </c>
      <c r="AA747" s="32" t="s">
        <v>851</v>
      </c>
      <c r="AB747" s="32" t="s">
        <v>447</v>
      </c>
      <c r="AC747" s="33" t="s">
        <v>72</v>
      </c>
      <c r="AD747" s="33" t="n">
        <f aca="false">VLOOKUP($O747,Parámetros!$B$4:$H$25,3,0)</f>
        <v>589.42211574465</v>
      </c>
      <c r="AE747" s="33" t="n">
        <f aca="false">VLOOKUP($O747,Parámetros!$B$4:$H$25,4,0)</f>
        <v>6395.37711993333</v>
      </c>
      <c r="AF747" s="33" t="n">
        <f aca="false">VLOOKUP($O747,Parámetros!$B$4:$H$25,5,0)</f>
        <v>22.4256162208741</v>
      </c>
      <c r="AG747" s="33" t="n">
        <f aca="false">VLOOKUP($O747,Parámetros!$B$4:$H$25,6,0)</f>
        <v>1344</v>
      </c>
      <c r="AH747" s="33" t="n">
        <f aca="false">VLOOKUP($O747,Parámetros!$B$4:$H$25,7,0)</f>
        <v>1920000</v>
      </c>
      <c r="AI747" s="51" t="n">
        <v>1080000</v>
      </c>
      <c r="AJ747" s="52" t="n">
        <v>8.8E-008</v>
      </c>
      <c r="AK747" s="34" t="n">
        <f aca="false">AD747*V747/1000000000</f>
        <v>0.647539174427646</v>
      </c>
      <c r="AL747" s="34" t="n">
        <f aca="false">AE747*V747/1000000000</f>
        <v>7.02596171703399</v>
      </c>
      <c r="AM747" s="34" t="n">
        <f aca="false">AF747*V747/1000000000</f>
        <v>0.0246367834287152</v>
      </c>
      <c r="AN747" s="34" t="n">
        <f aca="false">AG747*V747/1000000000</f>
        <v>1.4765184868085</v>
      </c>
      <c r="AO747" s="34" t="n">
        <f aca="false">AH747*V747/1000000000</f>
        <v>2109.31212401215</v>
      </c>
      <c r="AP747" s="35" t="n">
        <f aca="false">AJ747*AI747*EXP(P747*4)</f>
        <v>0.0966768056838899</v>
      </c>
      <c r="AQ747" s="36" t="n">
        <f aca="false">AK747/W747</f>
        <v>0.00177407992993876</v>
      </c>
      <c r="AR747" s="37" t="n">
        <f aca="false">AL747/W747</f>
        <v>0.0192492101836548</v>
      </c>
      <c r="AS747" s="37" t="n">
        <f aca="false">AM747/W747</f>
        <v>6.74980367910006E-005</v>
      </c>
      <c r="AT747" s="37" t="n">
        <f aca="false">AN747/W747</f>
        <v>0.00404525612824247</v>
      </c>
      <c r="AU747" s="37" t="n">
        <f aca="false">AO747/W747</f>
        <v>5.77893732606068</v>
      </c>
      <c r="AV747" s="49" t="n">
        <f aca="false">AP747/W747</f>
        <v>0.00026486796077778</v>
      </c>
      <c r="AW747" s="39" t="n">
        <f aca="false">AK747*1000000</f>
        <v>647539.174427647</v>
      </c>
      <c r="AX747" s="40" t="n">
        <f aca="false">AL747*1000000</f>
        <v>7025961.71703399</v>
      </c>
      <c r="AY747" s="40" t="n">
        <f aca="false">AM747*1000000</f>
        <v>24636.7834287152</v>
      </c>
      <c r="AZ747" s="40" t="n">
        <f aca="false">AN747*1000000</f>
        <v>1476518.4868085</v>
      </c>
      <c r="BA747" s="40" t="n">
        <f aca="false">AO747*1000000</f>
        <v>2109312124.01215</v>
      </c>
      <c r="BB747" s="41" t="n">
        <f aca="false">AP747*1000000</f>
        <v>96676.8056838899</v>
      </c>
      <c r="BC747" s="39" t="n">
        <f aca="false">AQ747*1000000</f>
        <v>1774.07992993876</v>
      </c>
      <c r="BD747" s="40" t="n">
        <f aca="false">AR747*1000000</f>
        <v>19249.2101836548</v>
      </c>
      <c r="BE747" s="40" t="n">
        <f aca="false">AS747*1000000</f>
        <v>67.4980367910006</v>
      </c>
      <c r="BF747" s="40" t="n">
        <f aca="false">AT747*1000000</f>
        <v>4045.25612824247</v>
      </c>
      <c r="BG747" s="40" t="n">
        <f aca="false">AU747*1000000</f>
        <v>5778937.32606068</v>
      </c>
      <c r="BH747" s="41" t="n">
        <f aca="false">AV747*1000000</f>
        <v>264.86796077778</v>
      </c>
      <c r="BI747" s="0" t="n">
        <v>0.1</v>
      </c>
      <c r="BJ747" s="0" t="n">
        <f aca="false">R747*BI747</f>
        <v>109860.006458966</v>
      </c>
      <c r="BK747" s="0" t="n">
        <v>0.1</v>
      </c>
      <c r="BL747" s="0" t="n">
        <f aca="false">AI747*BK747</f>
        <v>108000</v>
      </c>
      <c r="BM747" s="45" t="n">
        <v>491.492522079561</v>
      </c>
      <c r="BN747" s="45" t="n">
        <v>4911.75996922289</v>
      </c>
      <c r="BO747" s="45" t="n">
        <v>16.2785205146239</v>
      </c>
      <c r="BP747" s="45" t="n">
        <v>537.6</v>
      </c>
      <c r="BQ747" s="45" t="n">
        <v>384000</v>
      </c>
      <c r="BR747" s="0" t="n">
        <f aca="false">AJ747*0.1</f>
        <v>8.8E-009</v>
      </c>
      <c r="BS747" s="0" t="n">
        <f aca="false">((((BJ747/R747)^2)+((BM747/AD747)^2))^(1/2))*AK747</f>
        <v>0.543822660238099</v>
      </c>
      <c r="BT747" s="0" t="n">
        <f aca="false">((((BJ747/R747)^2)+((BN747/AE747)^2))^(1/2))*AL747</f>
        <v>5.44160848972403</v>
      </c>
      <c r="BU747" s="0" t="n">
        <f aca="false">((((BJ747/R747)^2)+((BO747/AF747)^2))^(1/2))*AM747</f>
        <v>0.0180524867132228</v>
      </c>
      <c r="BV747" s="0" t="n">
        <f aca="false">((((BJ747/R747)^2)+((BP747/AG747)^2))^(1/2))*AN747</f>
        <v>0.608784167928862</v>
      </c>
      <c r="BW747" s="0" t="n">
        <f aca="false">((((BJ747/R747)^2)+((BQ747/AH747)^2))^(1/2))*AO747</f>
        <v>471.656529505563</v>
      </c>
      <c r="BX747" s="46" t="n">
        <f aca="false">((((BL747/AI747)^2)+((BR747/AJ747)^2))^(1/2))*AP747</f>
        <v>0.0136721649765065</v>
      </c>
    </row>
    <row r="748" customFormat="false" ht="30" hidden="false" customHeight="true" outlineLevel="0" collapsed="false">
      <c r="A748" s="24" t="n">
        <v>4.64813888888889</v>
      </c>
      <c r="B748" s="24" t="n">
        <v>-74.1317222222222</v>
      </c>
      <c r="C748" s="47" t="n">
        <v>25</v>
      </c>
      <c r="D748" s="47" t="n">
        <v>29</v>
      </c>
      <c r="E748" s="47" t="n">
        <v>1873</v>
      </c>
      <c r="F748" s="27" t="s">
        <v>847</v>
      </c>
      <c r="G748" s="28" t="s">
        <v>848</v>
      </c>
      <c r="H748" s="27" t="s">
        <v>849</v>
      </c>
      <c r="I748" s="28" t="s">
        <v>64</v>
      </c>
      <c r="J748" s="28" t="s">
        <v>65</v>
      </c>
      <c r="K748" s="28" t="n">
        <v>500</v>
      </c>
      <c r="L748" s="28"/>
      <c r="M748" s="28" t="n">
        <v>1971</v>
      </c>
      <c r="N748" s="29" t="s">
        <v>67</v>
      </c>
      <c r="O748" s="29" t="s">
        <v>108</v>
      </c>
      <c r="P748" s="56" t="n">
        <v>0.00426891489573758</v>
      </c>
      <c r="Q748" s="31" t="n">
        <v>3548160</v>
      </c>
      <c r="R748" s="31" t="n">
        <v>3609267.41219855</v>
      </c>
      <c r="S748" s="29" t="s">
        <v>69</v>
      </c>
      <c r="T748" s="29"/>
      <c r="U748" s="29"/>
      <c r="V748" s="48" t="n">
        <f aca="false">IF(S748="m3_año",R748,IF(OR(O748="CG1",O748="CG3",O748="HG2"),T748,R748))</f>
        <v>3609267.41219855</v>
      </c>
      <c r="W748" s="28" t="n">
        <v>365</v>
      </c>
      <c r="X748" s="32"/>
      <c r="Y748" s="28"/>
      <c r="Z748" s="28" t="n">
        <v>8760</v>
      </c>
      <c r="AA748" s="32" t="s">
        <v>851</v>
      </c>
      <c r="AB748" s="32" t="s">
        <v>447</v>
      </c>
      <c r="AC748" s="33" t="s">
        <v>72</v>
      </c>
      <c r="AD748" s="33" t="n">
        <f aca="false">VLOOKUP($O748,Parámetros!$B$4:$H$25,3,0)</f>
        <v>589.42211574465</v>
      </c>
      <c r="AE748" s="33" t="n">
        <f aca="false">VLOOKUP($O748,Parámetros!$B$4:$H$25,4,0)</f>
        <v>6395.37711993333</v>
      </c>
      <c r="AF748" s="33" t="n">
        <f aca="false">VLOOKUP($O748,Parámetros!$B$4:$H$25,5,0)</f>
        <v>22.4256162208741</v>
      </c>
      <c r="AG748" s="33" t="n">
        <f aca="false">VLOOKUP($O748,Parámetros!$B$4:$H$25,6,0)</f>
        <v>1344</v>
      </c>
      <c r="AH748" s="33" t="n">
        <f aca="false">VLOOKUP($O748,Parámetros!$B$4:$H$25,7,0)</f>
        <v>1920000</v>
      </c>
      <c r="AI748" s="51" t="n">
        <v>3548160</v>
      </c>
      <c r="AJ748" s="52" t="n">
        <v>8.8E-008</v>
      </c>
      <c r="AK748" s="34" t="n">
        <f aca="false">AD748*V748/1000000000</f>
        <v>2.12738203438629</v>
      </c>
      <c r="AL748" s="34" t="n">
        <f aca="false">AE748*V748/1000000000</f>
        <v>23.0826262276956</v>
      </c>
      <c r="AM748" s="34" t="n">
        <f aca="false">AF748*V748/1000000000</f>
        <v>0.0809400458244721</v>
      </c>
      <c r="AN748" s="34" t="n">
        <f aca="false">AG748*V748/1000000000</f>
        <v>4.85085540199485</v>
      </c>
      <c r="AO748" s="34" t="n">
        <f aca="false">AH748*V748/1000000000</f>
        <v>6929.79343142122</v>
      </c>
      <c r="AP748" s="35" t="n">
        <f aca="false">AJ748*AI748*EXP(P748*4)</f>
        <v>0.317615532273473</v>
      </c>
      <c r="AQ748" s="36" t="n">
        <f aca="false">AK748/W748</f>
        <v>0.00582844392982544</v>
      </c>
      <c r="AR748" s="37" t="n">
        <f aca="false">AL748/W748</f>
        <v>0.0632400718567002</v>
      </c>
      <c r="AS748" s="37" t="n">
        <f aca="false">AM748/W748</f>
        <v>0.000221753550204033</v>
      </c>
      <c r="AT748" s="37" t="n">
        <f aca="false">AN748/W748</f>
        <v>0.0132900147999859</v>
      </c>
      <c r="AU748" s="37" t="n">
        <f aca="false">AO748/W748</f>
        <v>18.9857354285513</v>
      </c>
      <c r="AV748" s="49" t="n">
        <f aca="false">AP748/W748</f>
        <v>0.000870179540475268</v>
      </c>
      <c r="AW748" s="39" t="n">
        <f aca="false">AK748*1000000</f>
        <v>2127382.03438629</v>
      </c>
      <c r="AX748" s="40" t="n">
        <f aca="false">AL748*1000000</f>
        <v>23082626.2276956</v>
      </c>
      <c r="AY748" s="40" t="n">
        <f aca="false">AM748*1000000</f>
        <v>80940.0458244721</v>
      </c>
      <c r="AZ748" s="40" t="n">
        <f aca="false">AN748*1000000</f>
        <v>4850855.40199485</v>
      </c>
      <c r="BA748" s="40" t="n">
        <f aca="false">AO748*1000000</f>
        <v>6929793431.42122</v>
      </c>
      <c r="BB748" s="41" t="n">
        <f aca="false">AP748*1000000</f>
        <v>317615.532273473</v>
      </c>
      <c r="BC748" s="39" t="n">
        <f aca="false">AQ748*1000000</f>
        <v>5828.44392982544</v>
      </c>
      <c r="BD748" s="40" t="n">
        <f aca="false">AR748*1000000</f>
        <v>63240.0718567002</v>
      </c>
      <c r="BE748" s="40" t="n">
        <f aca="false">AS748*1000000</f>
        <v>221.753550204033</v>
      </c>
      <c r="BF748" s="40" t="n">
        <f aca="false">AT748*1000000</f>
        <v>13290.0147999859</v>
      </c>
      <c r="BG748" s="40" t="n">
        <f aca="false">AU748*1000000</f>
        <v>18985735.4285513</v>
      </c>
      <c r="BH748" s="41" t="n">
        <f aca="false">AV748*1000000</f>
        <v>870.179540475268</v>
      </c>
      <c r="BI748" s="0" t="n">
        <v>0.1</v>
      </c>
      <c r="BJ748" s="0" t="n">
        <f aca="false">R748*BI748</f>
        <v>360926.741219855</v>
      </c>
      <c r="BK748" s="0" t="n">
        <v>0.1</v>
      </c>
      <c r="BL748" s="0" t="n">
        <f aca="false">AI748*BK748</f>
        <v>354816</v>
      </c>
      <c r="BM748" s="45" t="n">
        <v>491.492522079561</v>
      </c>
      <c r="BN748" s="45" t="n">
        <v>4911.75996922289</v>
      </c>
      <c r="BO748" s="45" t="n">
        <v>16.2785205146239</v>
      </c>
      <c r="BP748" s="45" t="n">
        <v>537.6</v>
      </c>
      <c r="BQ748" s="45" t="n">
        <v>384000</v>
      </c>
      <c r="BR748" s="0" t="n">
        <f aca="false">AJ748*0.1</f>
        <v>8.8E-009</v>
      </c>
      <c r="BS748" s="0" t="n">
        <f aca="false">((((BJ748/R748)^2)+((BM748/AD748)^2))^(1/2))*AK748</f>
        <v>1.78663871310223</v>
      </c>
      <c r="BT748" s="0" t="n">
        <f aca="false">((((BJ748/R748)^2)+((BN748/AE748)^2))^(1/2))*AL748</f>
        <v>17.8774977582399</v>
      </c>
      <c r="BU748" s="0" t="n">
        <f aca="false">((((BJ748/R748)^2)+((BO748/AF748)^2))^(1/2))*AM748</f>
        <v>0.0593084363485079</v>
      </c>
      <c r="BV748" s="0" t="n">
        <f aca="false">((((BJ748/R748)^2)+((BP748/AG748)^2))^(1/2))*AN748</f>
        <v>2.00005891970228</v>
      </c>
      <c r="BW748" s="0" t="n">
        <f aca="false">((((BJ748/R748)^2)+((BQ748/AH748)^2))^(1/2))*AO748</f>
        <v>1549.54891826894</v>
      </c>
      <c r="BX748" s="46" t="n">
        <f aca="false">((((BL748/AI748)^2)+((BR748/AJ748)^2))^(1/2))*AP748</f>
        <v>0.0449176193361495</v>
      </c>
    </row>
    <row r="749" customFormat="false" ht="30" hidden="false" customHeight="true" outlineLevel="0" collapsed="false">
      <c r="A749" s="24" t="n">
        <v>4.64813888888889</v>
      </c>
      <c r="B749" s="24" t="n">
        <v>-74.1317222222222</v>
      </c>
      <c r="C749" s="47" t="n">
        <v>25</v>
      </c>
      <c r="D749" s="47" t="n">
        <v>29</v>
      </c>
      <c r="E749" s="47" t="n">
        <v>1873</v>
      </c>
      <c r="F749" s="27" t="s">
        <v>847</v>
      </c>
      <c r="G749" s="28" t="s">
        <v>848</v>
      </c>
      <c r="H749" s="27" t="s">
        <v>849</v>
      </c>
      <c r="I749" s="28" t="s">
        <v>64</v>
      </c>
      <c r="J749" s="28" t="s">
        <v>65</v>
      </c>
      <c r="K749" s="28" t="n">
        <v>400</v>
      </c>
      <c r="L749" s="28"/>
      <c r="M749" s="28" t="n">
        <v>1990</v>
      </c>
      <c r="N749" s="29" t="s">
        <v>67</v>
      </c>
      <c r="O749" s="29" t="s">
        <v>108</v>
      </c>
      <c r="P749" s="56" t="n">
        <v>0.00426891489573758</v>
      </c>
      <c r="Q749" s="31" t="n">
        <v>2903040</v>
      </c>
      <c r="R749" s="31" t="n">
        <v>2953036.973617</v>
      </c>
      <c r="S749" s="29" t="s">
        <v>69</v>
      </c>
      <c r="T749" s="29"/>
      <c r="U749" s="29"/>
      <c r="V749" s="48" t="n">
        <f aca="false">IF(S749="m3_año",R749,IF(OR(O749="CG1",O749="CG3",O749="HG2"),T749,R749))</f>
        <v>2953036.973617</v>
      </c>
      <c r="W749" s="28" t="n">
        <v>365</v>
      </c>
      <c r="X749" s="32"/>
      <c r="Y749" s="28"/>
      <c r="Z749" s="28" t="n">
        <v>8760</v>
      </c>
      <c r="AA749" s="32" t="s">
        <v>851</v>
      </c>
      <c r="AB749" s="32" t="s">
        <v>447</v>
      </c>
      <c r="AC749" s="33" t="s">
        <v>72</v>
      </c>
      <c r="AD749" s="33" t="n">
        <f aca="false">VLOOKUP($O749,Parámetros!$B$4:$H$25,3,0)</f>
        <v>589.42211574465</v>
      </c>
      <c r="AE749" s="33" t="n">
        <f aca="false">VLOOKUP($O749,Parámetros!$B$4:$H$25,4,0)</f>
        <v>6395.37711993333</v>
      </c>
      <c r="AF749" s="33" t="n">
        <f aca="false">VLOOKUP($O749,Parámetros!$B$4:$H$25,5,0)</f>
        <v>22.4256162208741</v>
      </c>
      <c r="AG749" s="33" t="n">
        <f aca="false">VLOOKUP($O749,Parámetros!$B$4:$H$25,6,0)</f>
        <v>1344</v>
      </c>
      <c r="AH749" s="33" t="n">
        <f aca="false">VLOOKUP($O749,Parámetros!$B$4:$H$25,7,0)</f>
        <v>1920000</v>
      </c>
      <c r="AI749" s="51" t="n">
        <v>2903040</v>
      </c>
      <c r="AJ749" s="52" t="n">
        <v>8.8E-008</v>
      </c>
      <c r="AK749" s="34" t="n">
        <f aca="false">AD749*V749/1000000000</f>
        <v>1.74058530086151</v>
      </c>
      <c r="AL749" s="34" t="n">
        <f aca="false">AE749*V749/1000000000</f>
        <v>18.8857850953873</v>
      </c>
      <c r="AM749" s="34" t="n">
        <f aca="false">AF749*V749/1000000000</f>
        <v>0.0662236738563864</v>
      </c>
      <c r="AN749" s="34" t="n">
        <f aca="false">AG749*V749/1000000000</f>
        <v>3.96888169254125</v>
      </c>
      <c r="AO749" s="34" t="n">
        <f aca="false">AH749*V749/1000000000</f>
        <v>5669.83098934464</v>
      </c>
      <c r="AP749" s="35" t="n">
        <f aca="false">AJ749*AI749*EXP(P749*4)</f>
        <v>0.259867253678296</v>
      </c>
      <c r="AQ749" s="36" t="n">
        <f aca="false">AK749/W749</f>
        <v>0.00476872685167537</v>
      </c>
      <c r="AR749" s="37" t="n">
        <f aca="false">AL749/W749</f>
        <v>0.0517418769736639</v>
      </c>
      <c r="AS749" s="37" t="n">
        <f aca="false">AM749/W749</f>
        <v>0.000181434722894209</v>
      </c>
      <c r="AT749" s="37" t="n">
        <f aca="false">AN749/W749</f>
        <v>0.0108736484727158</v>
      </c>
      <c r="AU749" s="37" t="n">
        <f aca="false">AO749/W749</f>
        <v>15.5337835324511</v>
      </c>
      <c r="AV749" s="49" t="n">
        <f aca="false">AP749/W749</f>
        <v>0.000711965078570674</v>
      </c>
      <c r="AW749" s="39" t="n">
        <f aca="false">AK749*1000000</f>
        <v>1740585.30086151</v>
      </c>
      <c r="AX749" s="40" t="n">
        <f aca="false">AL749*1000000</f>
        <v>18885785.0953873</v>
      </c>
      <c r="AY749" s="40" t="n">
        <f aca="false">AM749*1000000</f>
        <v>66223.6738563864</v>
      </c>
      <c r="AZ749" s="40" t="n">
        <f aca="false">AN749*1000000</f>
        <v>3968881.69254125</v>
      </c>
      <c r="BA749" s="40" t="n">
        <f aca="false">AO749*1000000</f>
        <v>5669830989.34464</v>
      </c>
      <c r="BB749" s="41" t="n">
        <f aca="false">AP749*1000000</f>
        <v>259867.253678296</v>
      </c>
      <c r="BC749" s="39" t="n">
        <f aca="false">AQ749*1000000</f>
        <v>4768.72685167537</v>
      </c>
      <c r="BD749" s="40" t="n">
        <f aca="false">AR749*1000000</f>
        <v>51741.8769736639</v>
      </c>
      <c r="BE749" s="40" t="n">
        <f aca="false">AS749*1000000</f>
        <v>181.434722894209</v>
      </c>
      <c r="BF749" s="40" t="n">
        <f aca="false">AT749*1000000</f>
        <v>10873.6484727157</v>
      </c>
      <c r="BG749" s="40" t="n">
        <f aca="false">AU749*1000000</f>
        <v>15533783.5324511</v>
      </c>
      <c r="BH749" s="41" t="n">
        <f aca="false">AV749*1000000</f>
        <v>711.965078570674</v>
      </c>
      <c r="BI749" s="0" t="n">
        <v>0.1</v>
      </c>
      <c r="BJ749" s="0" t="n">
        <f aca="false">R749*BI749</f>
        <v>295303.6973617</v>
      </c>
      <c r="BK749" s="0" t="n">
        <v>0.1</v>
      </c>
      <c r="BL749" s="0" t="n">
        <f aca="false">AI749*BK749</f>
        <v>290304</v>
      </c>
      <c r="BM749" s="45" t="n">
        <v>491.492522079561</v>
      </c>
      <c r="BN749" s="45" t="n">
        <v>4911.75996922289</v>
      </c>
      <c r="BO749" s="45" t="n">
        <v>16.2785205146239</v>
      </c>
      <c r="BP749" s="45" t="n">
        <v>537.6</v>
      </c>
      <c r="BQ749" s="45" t="n">
        <v>384000</v>
      </c>
      <c r="BR749" s="0" t="n">
        <f aca="false">AJ749*0.1</f>
        <v>8.8E-009</v>
      </c>
      <c r="BS749" s="0" t="n">
        <f aca="false">((((BJ749/R749)^2)+((BM749/AD749)^2))^(1/2))*AK749</f>
        <v>1.46179531072001</v>
      </c>
      <c r="BT749" s="0" t="n">
        <f aca="false">((((BJ749/R749)^2)+((BN749/AE749)^2))^(1/2))*AL749</f>
        <v>14.6270436203782</v>
      </c>
      <c r="BU749" s="0" t="n">
        <f aca="false">((((BJ749/R749)^2)+((BO749/AF749)^2))^(1/2))*AM749</f>
        <v>0.0485250842851429</v>
      </c>
      <c r="BV749" s="0" t="n">
        <f aca="false">((((BJ749/R749)^2)+((BP749/AG749)^2))^(1/2))*AN749</f>
        <v>1.63641184339278</v>
      </c>
      <c r="BW749" s="0" t="n">
        <f aca="false">((((BJ749/R749)^2)+((BQ749/AH749)^2))^(1/2))*AO749</f>
        <v>1267.81275131095</v>
      </c>
      <c r="BX749" s="46" t="n">
        <f aca="false">((((BL749/AI749)^2)+((BR749/AJ749)^2))^(1/2))*AP749</f>
        <v>0.0367507794568496</v>
      </c>
    </row>
    <row r="750" customFormat="false" ht="30" hidden="false" customHeight="true" outlineLevel="0" collapsed="false">
      <c r="A750" s="24" t="n">
        <v>4.64813888888889</v>
      </c>
      <c r="B750" s="24" t="n">
        <v>-74.1317222222222</v>
      </c>
      <c r="C750" s="47" t="n">
        <v>25</v>
      </c>
      <c r="D750" s="47" t="n">
        <v>29</v>
      </c>
      <c r="E750" s="47" t="n">
        <v>1873</v>
      </c>
      <c r="F750" s="27" t="s">
        <v>847</v>
      </c>
      <c r="G750" s="28" t="s">
        <v>848</v>
      </c>
      <c r="H750" s="27" t="s">
        <v>849</v>
      </c>
      <c r="I750" s="28" t="s">
        <v>64</v>
      </c>
      <c r="J750" s="28" t="s">
        <v>65</v>
      </c>
      <c r="K750" s="28" t="n">
        <v>400</v>
      </c>
      <c r="L750" s="28"/>
      <c r="M750" s="28" t="n">
        <v>1990</v>
      </c>
      <c r="N750" s="29" t="s">
        <v>67</v>
      </c>
      <c r="O750" s="29" t="s">
        <v>108</v>
      </c>
      <c r="P750" s="56" t="n">
        <v>0.00426891489573758</v>
      </c>
      <c r="Q750" s="31" t="n">
        <v>2903040</v>
      </c>
      <c r="R750" s="31" t="n">
        <v>2953036.973617</v>
      </c>
      <c r="S750" s="29" t="s">
        <v>69</v>
      </c>
      <c r="T750" s="29"/>
      <c r="U750" s="29"/>
      <c r="V750" s="48" t="n">
        <f aca="false">IF(S750="m3_año",R750,IF(OR(O750="CG1",O750="CG3",O750="HG2"),T750,R750))</f>
        <v>2953036.973617</v>
      </c>
      <c r="W750" s="28" t="n">
        <v>365</v>
      </c>
      <c r="X750" s="32"/>
      <c r="Y750" s="28"/>
      <c r="Z750" s="28" t="n">
        <v>8760</v>
      </c>
      <c r="AA750" s="32" t="s">
        <v>851</v>
      </c>
      <c r="AB750" s="32" t="s">
        <v>447</v>
      </c>
      <c r="AC750" s="33" t="s">
        <v>72</v>
      </c>
      <c r="AD750" s="33" t="n">
        <f aca="false">VLOOKUP($O750,Parámetros!$B$4:$H$25,3,0)</f>
        <v>589.42211574465</v>
      </c>
      <c r="AE750" s="33" t="n">
        <f aca="false">VLOOKUP($O750,Parámetros!$B$4:$H$25,4,0)</f>
        <v>6395.37711993333</v>
      </c>
      <c r="AF750" s="33" t="n">
        <f aca="false">VLOOKUP($O750,Parámetros!$B$4:$H$25,5,0)</f>
        <v>22.4256162208741</v>
      </c>
      <c r="AG750" s="33" t="n">
        <f aca="false">VLOOKUP($O750,Parámetros!$B$4:$H$25,6,0)</f>
        <v>1344</v>
      </c>
      <c r="AH750" s="33" t="n">
        <f aca="false">VLOOKUP($O750,Parámetros!$B$4:$H$25,7,0)</f>
        <v>1920000</v>
      </c>
      <c r="AI750" s="51" t="n">
        <v>2903040</v>
      </c>
      <c r="AJ750" s="52" t="n">
        <v>8.8E-008</v>
      </c>
      <c r="AK750" s="34" t="n">
        <f aca="false">AD750*V750/1000000000</f>
        <v>1.74058530086151</v>
      </c>
      <c r="AL750" s="34" t="n">
        <f aca="false">AE750*V750/1000000000</f>
        <v>18.8857850953873</v>
      </c>
      <c r="AM750" s="34" t="n">
        <f aca="false">AF750*V750/1000000000</f>
        <v>0.0662236738563864</v>
      </c>
      <c r="AN750" s="34" t="n">
        <f aca="false">AG750*V750/1000000000</f>
        <v>3.96888169254125</v>
      </c>
      <c r="AO750" s="34" t="n">
        <f aca="false">AH750*V750/1000000000</f>
        <v>5669.83098934464</v>
      </c>
      <c r="AP750" s="35" t="n">
        <f aca="false">AJ750*AI750*EXP(P750*4)</f>
        <v>0.259867253678296</v>
      </c>
      <c r="AQ750" s="36" t="n">
        <f aca="false">AK750/W750</f>
        <v>0.00476872685167537</v>
      </c>
      <c r="AR750" s="37" t="n">
        <f aca="false">AL750/W750</f>
        <v>0.0517418769736639</v>
      </c>
      <c r="AS750" s="37" t="n">
        <f aca="false">AM750/W750</f>
        <v>0.000181434722894209</v>
      </c>
      <c r="AT750" s="37" t="n">
        <f aca="false">AN750/W750</f>
        <v>0.0108736484727158</v>
      </c>
      <c r="AU750" s="37" t="n">
        <f aca="false">AO750/W750</f>
        <v>15.5337835324511</v>
      </c>
      <c r="AV750" s="49" t="n">
        <f aca="false">AP750/W750</f>
        <v>0.000711965078570674</v>
      </c>
      <c r="AW750" s="39" t="n">
        <f aca="false">AK750*1000000</f>
        <v>1740585.30086151</v>
      </c>
      <c r="AX750" s="40" t="n">
        <f aca="false">AL750*1000000</f>
        <v>18885785.0953873</v>
      </c>
      <c r="AY750" s="40" t="n">
        <f aca="false">AM750*1000000</f>
        <v>66223.6738563864</v>
      </c>
      <c r="AZ750" s="40" t="n">
        <f aca="false">AN750*1000000</f>
        <v>3968881.69254125</v>
      </c>
      <c r="BA750" s="40" t="n">
        <f aca="false">AO750*1000000</f>
        <v>5669830989.34464</v>
      </c>
      <c r="BB750" s="41" t="n">
        <f aca="false">AP750*1000000</f>
        <v>259867.253678296</v>
      </c>
      <c r="BC750" s="39" t="n">
        <f aca="false">AQ750*1000000</f>
        <v>4768.72685167537</v>
      </c>
      <c r="BD750" s="40" t="n">
        <f aca="false">AR750*1000000</f>
        <v>51741.8769736639</v>
      </c>
      <c r="BE750" s="40" t="n">
        <f aca="false">AS750*1000000</f>
        <v>181.434722894209</v>
      </c>
      <c r="BF750" s="40" t="n">
        <f aca="false">AT750*1000000</f>
        <v>10873.6484727157</v>
      </c>
      <c r="BG750" s="40" t="n">
        <f aca="false">AU750*1000000</f>
        <v>15533783.5324511</v>
      </c>
      <c r="BH750" s="41" t="n">
        <f aca="false">AV750*1000000</f>
        <v>711.965078570674</v>
      </c>
      <c r="BI750" s="0" t="n">
        <v>0.1</v>
      </c>
      <c r="BJ750" s="0" t="n">
        <f aca="false">R750*BI750</f>
        <v>295303.6973617</v>
      </c>
      <c r="BK750" s="0" t="n">
        <v>0.1</v>
      </c>
      <c r="BL750" s="0" t="n">
        <f aca="false">AI750*BK750</f>
        <v>290304</v>
      </c>
      <c r="BM750" s="45" t="n">
        <v>491.492522079561</v>
      </c>
      <c r="BN750" s="45" t="n">
        <v>4911.75996922289</v>
      </c>
      <c r="BO750" s="45" t="n">
        <v>16.2785205146239</v>
      </c>
      <c r="BP750" s="45" t="n">
        <v>537.6</v>
      </c>
      <c r="BQ750" s="45" t="n">
        <v>384000</v>
      </c>
      <c r="BR750" s="0" t="n">
        <f aca="false">AJ750*0.1</f>
        <v>8.8E-009</v>
      </c>
      <c r="BS750" s="0" t="n">
        <f aca="false">((((BJ750/R750)^2)+((BM750/AD750)^2))^(1/2))*AK750</f>
        <v>1.46179531072001</v>
      </c>
      <c r="BT750" s="0" t="n">
        <f aca="false">((((BJ750/R750)^2)+((BN750/AE750)^2))^(1/2))*AL750</f>
        <v>14.6270436203782</v>
      </c>
      <c r="BU750" s="0" t="n">
        <f aca="false">((((BJ750/R750)^2)+((BO750/AF750)^2))^(1/2))*AM750</f>
        <v>0.0485250842851429</v>
      </c>
      <c r="BV750" s="0" t="n">
        <f aca="false">((((BJ750/R750)^2)+((BP750/AG750)^2))^(1/2))*AN750</f>
        <v>1.63641184339278</v>
      </c>
      <c r="BW750" s="0" t="n">
        <f aca="false">((((BJ750/R750)^2)+((BQ750/AH750)^2))^(1/2))*AO750</f>
        <v>1267.81275131095</v>
      </c>
      <c r="BX750" s="46" t="n">
        <f aca="false">((((BL750/AI750)^2)+((BR750/AJ750)^2))^(1/2))*AP750</f>
        <v>0.0367507794568496</v>
      </c>
    </row>
    <row r="751" customFormat="false" ht="30" hidden="false" customHeight="true" outlineLevel="0" collapsed="false">
      <c r="A751" s="24" t="n">
        <v>4.64813888888889</v>
      </c>
      <c r="B751" s="24" t="n">
        <v>-74.1317222222222</v>
      </c>
      <c r="C751" s="47" t="n">
        <v>25</v>
      </c>
      <c r="D751" s="47" t="n">
        <v>29</v>
      </c>
      <c r="E751" s="47" t="n">
        <v>1873</v>
      </c>
      <c r="F751" s="27" t="s">
        <v>1885</v>
      </c>
      <c r="G751" s="28" t="s">
        <v>848</v>
      </c>
      <c r="H751" s="27" t="s">
        <v>849</v>
      </c>
      <c r="I751" s="28" t="s">
        <v>64</v>
      </c>
      <c r="J751" s="28" t="s">
        <v>65</v>
      </c>
      <c r="K751" s="28" t="n">
        <v>1200</v>
      </c>
      <c r="L751" s="28"/>
      <c r="M751" s="28" t="n">
        <v>2005</v>
      </c>
      <c r="N751" s="29" t="s">
        <v>172</v>
      </c>
      <c r="O751" s="29" t="s">
        <v>244</v>
      </c>
      <c r="P751" s="56" t="n">
        <v>0.00426891489573758</v>
      </c>
      <c r="Q751" s="31" t="n">
        <v>8064000</v>
      </c>
      <c r="R751" s="31" t="n">
        <v>8202880.48226944</v>
      </c>
      <c r="S751" s="29" t="s">
        <v>86</v>
      </c>
      <c r="T751" s="29" t="n">
        <f aca="false">((R751*Parámetros!$D$30)/1000)/Parámetros!$D$29</f>
        <v>6722289.64344847</v>
      </c>
      <c r="U751" s="29" t="s">
        <v>69</v>
      </c>
      <c r="V751" s="48" t="n">
        <f aca="false">IF(S751="m3_año",R751,IF(OR(O751="CG1",O751="CG3",O751="HG2"),T751,R751))</f>
        <v>8202880.48226944</v>
      </c>
      <c r="W751" s="28" t="n">
        <v>365</v>
      </c>
      <c r="X751" s="32"/>
      <c r="Y751" s="28"/>
      <c r="Z751" s="28" t="n">
        <v>0</v>
      </c>
      <c r="AA751" s="32" t="s">
        <v>1886</v>
      </c>
      <c r="AB751" s="32" t="s">
        <v>447</v>
      </c>
      <c r="AC751" s="33" t="s">
        <v>246</v>
      </c>
      <c r="AD751" s="33" t="n">
        <f aca="false">VLOOKUP($O751,Parámetros!$B$4:$H$25,3,0)</f>
        <v>5.87787643204989</v>
      </c>
      <c r="AE751" s="33" t="n">
        <f aca="false">VLOOKUP($O751,Parámetros!$B$4:$H$25,4,0)</f>
        <v>7.61681695814629</v>
      </c>
      <c r="AF751" s="33" t="n">
        <f aca="false">VLOOKUP($O751,Parámetros!$B$4:$H$25,5,0)</f>
        <v>22.1296397414769</v>
      </c>
      <c r="AG751" s="33" t="n">
        <f aca="false">VLOOKUP($O751,Parámetros!$B$4:$H$25,6,0)</f>
        <v>0.3</v>
      </c>
      <c r="AH751" s="33" t="n">
        <f aca="false">VLOOKUP($O751,Parámetros!$B$4:$H$25,7,0)</f>
        <v>2840</v>
      </c>
      <c r="AI751" s="51" t="n">
        <v>8064000</v>
      </c>
      <c r="AJ751" s="2" t="n">
        <v>2E-005</v>
      </c>
      <c r="AK751" s="34" t="n">
        <f aca="false">AD751*V751/1000000000</f>
        <v>0.0482155178616536</v>
      </c>
      <c r="AL751" s="34" t="n">
        <f aca="false">AE751*V751/1000000000</f>
        <v>0.0624798391629971</v>
      </c>
      <c r="AM751" s="34" t="n">
        <f aca="false">AF751*V751/1000000000</f>
        <v>0.181526789915015</v>
      </c>
      <c r="AN751" s="34" t="n">
        <f aca="false">AG751*V751/1000000000</f>
        <v>0.00246086414468083</v>
      </c>
      <c r="AO751" s="34" t="n">
        <f aca="false">AH751*V751/1000000000</f>
        <v>23.2961805696452</v>
      </c>
      <c r="AP751" s="35" t="n">
        <f aca="false">AJ751*AI751*EXP(P751*4)</f>
        <v>164.057609645389</v>
      </c>
      <c r="AQ751" s="36" t="n">
        <f aca="false">AK751/W751</f>
        <v>0.00013209730921001</v>
      </c>
      <c r="AR751" s="37" t="n">
        <f aca="false">AL751/W751</f>
        <v>0.000171177641542458</v>
      </c>
      <c r="AS751" s="37" t="n">
        <f aca="false">AM751/W751</f>
        <v>0.000497333671000041</v>
      </c>
      <c r="AT751" s="37" t="n">
        <f aca="false">AN751/W751</f>
        <v>6.74209354707078E-006</v>
      </c>
      <c r="AU751" s="37" t="n">
        <f aca="false">AO751/W751</f>
        <v>0.0638251522456033</v>
      </c>
      <c r="AV751" s="49" t="n">
        <f aca="false">AP751/W751</f>
        <v>0.449472903138052</v>
      </c>
      <c r="AW751" s="39" t="n">
        <f aca="false">AK751*1000000</f>
        <v>48215.5178616536</v>
      </c>
      <c r="AX751" s="40" t="n">
        <f aca="false">AL751*1000000</f>
        <v>62479.8391629971</v>
      </c>
      <c r="AY751" s="40" t="n">
        <f aca="false">AM751*1000000</f>
        <v>181526.789915015</v>
      </c>
      <c r="AZ751" s="40" t="n">
        <f aca="false">AN751*1000000</f>
        <v>2460.86414468083</v>
      </c>
      <c r="BA751" s="40" t="n">
        <f aca="false">AO751*1000000</f>
        <v>23296180.5696452</v>
      </c>
      <c r="BB751" s="41" t="n">
        <f aca="false">AP751*1000000</f>
        <v>164057609.645389</v>
      </c>
      <c r="BC751" s="39" t="n">
        <f aca="false">AQ751*1000000</f>
        <v>132.09730921001</v>
      </c>
      <c r="BD751" s="40" t="n">
        <f aca="false">AR751*1000000</f>
        <v>171.177641542458</v>
      </c>
      <c r="BE751" s="40" t="n">
        <f aca="false">AS751*1000000</f>
        <v>497.333671000041</v>
      </c>
      <c r="BF751" s="40" t="n">
        <f aca="false">AT751*1000000</f>
        <v>6.74209354707077</v>
      </c>
      <c r="BG751" s="40" t="n">
        <f aca="false">AU751*1000000</f>
        <v>63825.1522456033</v>
      </c>
      <c r="BH751" s="41" t="n">
        <f aca="false">AV751*1000000</f>
        <v>449472.903138052</v>
      </c>
      <c r="BI751" s="0" t="n">
        <v>0.1</v>
      </c>
      <c r="BJ751" s="0" t="n">
        <f aca="false">R751*BI751</f>
        <v>820288.048226944</v>
      </c>
      <c r="BK751" s="0" t="n">
        <v>0.1</v>
      </c>
      <c r="BL751" s="0" t="n">
        <f aca="false">AI751*BK751</f>
        <v>806400</v>
      </c>
      <c r="BM751" s="45" t="n">
        <v>4.12476460504249</v>
      </c>
      <c r="BN751" s="45" t="n">
        <v>5.03041792329344</v>
      </c>
      <c r="BO751" s="45" t="n">
        <v>17.5971907346429</v>
      </c>
      <c r="BP751" s="45" t="n">
        <v>0.12</v>
      </c>
      <c r="BQ751" s="45" t="n">
        <v>2840</v>
      </c>
      <c r="BR751" s="0" t="n">
        <f aca="false">AJ751*0.1</f>
        <v>2E-006</v>
      </c>
      <c r="BS751" s="0" t="n">
        <f aca="false">((((BJ751/R751)^2)+((BM751/AD751)^2))^(1/2))*AK751</f>
        <v>0.0341767651441135</v>
      </c>
      <c r="BT751" s="0" t="n">
        <f aca="false">((((BJ751/R751)^2)+((BN751/AE751)^2))^(1/2))*AL751</f>
        <v>0.041734256304075</v>
      </c>
      <c r="BU751" s="0" t="n">
        <f aca="false">((((BJ751/R751)^2)+((BO751/AF751)^2))^(1/2))*AM751</f>
        <v>0.145484585141266</v>
      </c>
      <c r="BV751" s="0" t="n">
        <f aca="false">((((BJ751/R751)^2)+((BP751/AG751)^2))^(1/2))*AN751</f>
        <v>0.00101464027988143</v>
      </c>
      <c r="BW751" s="0" t="n">
        <f aca="false">((((BJ751/R751)^2)+((BQ751/AH751)^2))^(1/2))*AO751</f>
        <v>23.4123717172108</v>
      </c>
      <c r="BX751" s="46" t="n">
        <f aca="false">((((BL751/AI751)^2)+((BR751/AJ751)^2))^(1/2))*AP751</f>
        <v>23.201249657102</v>
      </c>
    </row>
    <row r="752" customFormat="false" ht="30" hidden="false" customHeight="true" outlineLevel="0" collapsed="false">
      <c r="A752" s="24" t="n">
        <v>4.64813888888889</v>
      </c>
      <c r="B752" s="24" t="n">
        <v>-74.1317222222222</v>
      </c>
      <c r="C752" s="47" t="n">
        <v>25</v>
      </c>
      <c r="D752" s="47" t="n">
        <v>29</v>
      </c>
      <c r="E752" s="47" t="n">
        <v>1873</v>
      </c>
      <c r="F752" s="27" t="s">
        <v>847</v>
      </c>
      <c r="G752" s="28" t="s">
        <v>848</v>
      </c>
      <c r="H752" s="27" t="s">
        <v>849</v>
      </c>
      <c r="I752" s="28" t="s">
        <v>64</v>
      </c>
      <c r="J752" s="28" t="s">
        <v>65</v>
      </c>
      <c r="K752" s="28" t="n">
        <v>70</v>
      </c>
      <c r="L752" s="28"/>
      <c r="M752" s="28" t="n">
        <v>1986</v>
      </c>
      <c r="N752" s="29" t="s">
        <v>67</v>
      </c>
      <c r="O752" s="29" t="s">
        <v>68</v>
      </c>
      <c r="P752" s="56" t="n">
        <v>0.00426891489573758</v>
      </c>
      <c r="Q752" s="31" t="n">
        <v>12500</v>
      </c>
      <c r="R752" s="31" t="n">
        <v>12715.2785253433</v>
      </c>
      <c r="S752" s="29" t="s">
        <v>69</v>
      </c>
      <c r="T752" s="29"/>
      <c r="U752" s="29"/>
      <c r="V752" s="48" t="n">
        <f aca="false">IF(S752="m3_año",R752,IF(OR(O752="CG1",O752="CG3",O752="HG2"),T752,R752))</f>
        <v>12715.2785253433</v>
      </c>
      <c r="W752" s="28" t="n">
        <v>365</v>
      </c>
      <c r="X752" s="32"/>
      <c r="Y752" s="28"/>
      <c r="Z752" s="28" t="n">
        <v>8760</v>
      </c>
      <c r="AA752" s="32" t="s">
        <v>851</v>
      </c>
      <c r="AB752" s="32" t="s">
        <v>1887</v>
      </c>
      <c r="AC752" s="33" t="s">
        <v>72</v>
      </c>
      <c r="AD752" s="33" t="n">
        <f aca="false">VLOOKUP($O752,Parámetros!$B$4:$H$25,3,0)</f>
        <v>46.3856216091623</v>
      </c>
      <c r="AE752" s="33" t="n">
        <f aca="false">VLOOKUP($O752,Parámetros!$B$4:$H$25,4,0)</f>
        <v>1074.85364414012</v>
      </c>
      <c r="AF752" s="33" t="n">
        <f aca="false">VLOOKUP($O752,Parámetros!$B$4:$H$25,5,0)</f>
        <v>5.41099102083891</v>
      </c>
      <c r="AG752" s="33" t="n">
        <f aca="false">VLOOKUP($O752,Parámetros!$B$4:$H$25,6,0)</f>
        <v>1344</v>
      </c>
      <c r="AH752" s="33" t="n">
        <f aca="false">VLOOKUP($O752,Parámetros!$B$4:$H$25,7,0)</f>
        <v>1920000</v>
      </c>
      <c r="AI752" s="51" t="n">
        <v>12500</v>
      </c>
      <c r="AJ752" s="52" t="n">
        <v>8.8E-008</v>
      </c>
      <c r="AK752" s="34" t="n">
        <f aca="false">AD752*V752/1000000000</f>
        <v>0.000589806098331682</v>
      </c>
      <c r="AL752" s="34" t="n">
        <f aca="false">AE752*V752/1000000000</f>
        <v>0.0136670634592219</v>
      </c>
      <c r="AM752" s="34" t="n">
        <f aca="false">AF752*V752/1000000000</f>
        <v>6.88022579280984E-005</v>
      </c>
      <c r="AN752" s="34" t="n">
        <f aca="false">AG752*V752/1000000000</f>
        <v>0.0170893343380614</v>
      </c>
      <c r="AO752" s="34" t="n">
        <f aca="false">AH752*V752/1000000000</f>
        <v>24.4133347686591</v>
      </c>
      <c r="AP752" s="35" t="n">
        <f aca="false">AJ752*AI752*EXP(P752*4)</f>
        <v>0.00111894451023021</v>
      </c>
      <c r="AQ752" s="36" t="n">
        <f aca="false">AK752/W752</f>
        <v>1.61590711871694E-006</v>
      </c>
      <c r="AR752" s="37" t="n">
        <f aca="false">AL752/W752</f>
        <v>3.74440094773202E-005</v>
      </c>
      <c r="AS752" s="37" t="n">
        <f aca="false">AM752/W752</f>
        <v>1.88499336789311E-007</v>
      </c>
      <c r="AT752" s="37" t="n">
        <f aca="false">AN752/W752</f>
        <v>4.68200940768805E-005</v>
      </c>
      <c r="AU752" s="37" t="n">
        <f aca="false">AO752/W752</f>
        <v>0.0668858486812579</v>
      </c>
      <c r="AV752" s="49" t="n">
        <f aca="false">AP752/W752</f>
        <v>3.06560139789098E-006</v>
      </c>
      <c r="AW752" s="39" t="n">
        <f aca="false">AK752*1000000</f>
        <v>589.806098331682</v>
      </c>
      <c r="AX752" s="40" t="n">
        <f aca="false">AL752*1000000</f>
        <v>13667.0634592219</v>
      </c>
      <c r="AY752" s="40" t="n">
        <f aca="false">AM752*1000000</f>
        <v>68.8022579280984</v>
      </c>
      <c r="AZ752" s="40" t="n">
        <f aca="false">AN752*1000000</f>
        <v>17089.3343380614</v>
      </c>
      <c r="BA752" s="40" t="n">
        <f aca="false">AO752*1000000</f>
        <v>24413334.7686591</v>
      </c>
      <c r="BB752" s="41" t="n">
        <f aca="false">AP752*1000000</f>
        <v>1118.94451023021</v>
      </c>
      <c r="BC752" s="39" t="n">
        <f aca="false">AQ752*1000000</f>
        <v>1.61590711871694</v>
      </c>
      <c r="BD752" s="40" t="n">
        <f aca="false">AR752*1000000</f>
        <v>37.4440094773202</v>
      </c>
      <c r="BE752" s="40" t="n">
        <f aca="false">AS752*1000000</f>
        <v>0.188499336789311</v>
      </c>
      <c r="BF752" s="40" t="n">
        <f aca="false">AT752*1000000</f>
        <v>46.8200940768805</v>
      </c>
      <c r="BG752" s="40" t="n">
        <f aca="false">AU752*1000000</f>
        <v>66885.8486812579</v>
      </c>
      <c r="BH752" s="41" t="n">
        <f aca="false">AV752*1000000</f>
        <v>3.06560139789098</v>
      </c>
      <c r="BI752" s="0" t="n">
        <v>0.1</v>
      </c>
      <c r="BJ752" s="0" t="n">
        <f aca="false">R752*BI752</f>
        <v>1271.52785253433</v>
      </c>
      <c r="BK752" s="0" t="n">
        <v>0.1</v>
      </c>
      <c r="BL752" s="0" t="n">
        <f aca="false">AI752*BK752</f>
        <v>1250</v>
      </c>
      <c r="BM752" s="45" t="n">
        <v>17.6498016718255</v>
      </c>
      <c r="BN752" s="45" t="n">
        <v>910.91550745518</v>
      </c>
      <c r="BO752" s="45" t="n">
        <v>5.31099102083891</v>
      </c>
      <c r="BP752" s="45" t="n">
        <v>537.6</v>
      </c>
      <c r="BQ752" s="45" t="n">
        <v>384000</v>
      </c>
      <c r="BR752" s="0" t="n">
        <f aca="false">AJ752*0.1</f>
        <v>8.8E-009</v>
      </c>
      <c r="BS752" s="0" t="n">
        <f aca="false">((((BJ752/R752)^2)+((BM752/AD752)^2))^(1/2))*AK752</f>
        <v>0.000232043123432039</v>
      </c>
      <c r="BT752" s="0" t="n">
        <f aca="false">((((BJ752/R752)^2)+((BN752/AE752)^2))^(1/2))*AL752</f>
        <v>0.0116628993303699</v>
      </c>
      <c r="BU752" s="0" t="n">
        <f aca="false">((((BJ752/R752)^2)+((BO752/AF752)^2))^(1/2))*AM752</f>
        <v>6.78803138730128E-005</v>
      </c>
      <c r="BV752" s="0" t="n">
        <f aca="false">((((BJ752/R752)^2)+((BP752/AG752)^2))^(1/2))*AN752</f>
        <v>0.0070461130547322</v>
      </c>
      <c r="BW752" s="0" t="n">
        <f aca="false">((((BJ752/R752)^2)+((BQ752/AH752)^2))^(1/2))*AO752</f>
        <v>5.45898761001809</v>
      </c>
      <c r="BX752" s="46" t="n">
        <f aca="false">((((BL752/AI752)^2)+((BR752/AJ752)^2))^(1/2))*AP752</f>
        <v>0.000158242650191048</v>
      </c>
    </row>
    <row r="753" customFormat="false" ht="30" hidden="false" customHeight="true" outlineLevel="0" collapsed="false">
      <c r="A753" s="24" t="n">
        <v>4.64813888888889</v>
      </c>
      <c r="B753" s="24" t="n">
        <v>-74.1317222222222</v>
      </c>
      <c r="C753" s="47" t="n">
        <v>25</v>
      </c>
      <c r="D753" s="47" t="n">
        <v>29</v>
      </c>
      <c r="E753" s="47" t="n">
        <v>1873</v>
      </c>
      <c r="F753" s="27" t="s">
        <v>847</v>
      </c>
      <c r="G753" s="28" t="s">
        <v>848</v>
      </c>
      <c r="H753" s="27" t="s">
        <v>849</v>
      </c>
      <c r="I753" s="28" t="s">
        <v>64</v>
      </c>
      <c r="J753" s="28" t="s">
        <v>65</v>
      </c>
      <c r="K753" s="28" t="n">
        <v>35</v>
      </c>
      <c r="L753" s="28"/>
      <c r="M753" s="55"/>
      <c r="N753" s="29" t="s">
        <v>67</v>
      </c>
      <c r="O753" s="29" t="s">
        <v>68</v>
      </c>
      <c r="P753" s="56" t="n">
        <v>0.00426891489573758</v>
      </c>
      <c r="Q753" s="31" t="n">
        <v>2350</v>
      </c>
      <c r="R753" s="31" t="n">
        <v>2390.47236276453</v>
      </c>
      <c r="S753" s="29" t="s">
        <v>69</v>
      </c>
      <c r="T753" s="29"/>
      <c r="U753" s="29"/>
      <c r="V753" s="48" t="n">
        <f aca="false">IF(S753="m3_año",R753,IF(OR(O753="CG1",O753="CG3",O753="HG2"),T753,R753))</f>
        <v>2390.47236276453</v>
      </c>
      <c r="W753" s="28" t="n">
        <v>365</v>
      </c>
      <c r="X753" s="32"/>
      <c r="Y753" s="28"/>
      <c r="Z753" s="28" t="n">
        <v>8760</v>
      </c>
      <c r="AA753" s="32" t="s">
        <v>1888</v>
      </c>
      <c r="AB753" s="32" t="s">
        <v>447</v>
      </c>
      <c r="AC753" s="33" t="s">
        <v>72</v>
      </c>
      <c r="AD753" s="33" t="n">
        <f aca="false">VLOOKUP($O753,Parámetros!$B$4:$H$25,3,0)</f>
        <v>46.3856216091623</v>
      </c>
      <c r="AE753" s="33" t="n">
        <f aca="false">VLOOKUP($O753,Parámetros!$B$4:$H$25,4,0)</f>
        <v>1074.85364414012</v>
      </c>
      <c r="AF753" s="33" t="n">
        <f aca="false">VLOOKUP($O753,Parámetros!$B$4:$H$25,5,0)</f>
        <v>5.41099102083891</v>
      </c>
      <c r="AG753" s="33" t="n">
        <f aca="false">VLOOKUP($O753,Parámetros!$B$4:$H$25,6,0)</f>
        <v>1344</v>
      </c>
      <c r="AH753" s="33" t="n">
        <f aca="false">VLOOKUP($O753,Parámetros!$B$4:$H$25,7,0)</f>
        <v>1920000</v>
      </c>
      <c r="AI753" s="51" t="n">
        <v>2350</v>
      </c>
      <c r="AJ753" s="52" t="n">
        <v>8.8E-008</v>
      </c>
      <c r="AK753" s="34" t="n">
        <f aca="false">AD753*V753/1000000000</f>
        <v>0.000110883546486356</v>
      </c>
      <c r="AL753" s="34" t="n">
        <f aca="false">AE753*V753/1000000000</f>
        <v>0.0025694079303337</v>
      </c>
      <c r="AM753" s="34" t="n">
        <f aca="false">AF753*V753/1000000000</f>
        <v>1.29348244904824E-005</v>
      </c>
      <c r="AN753" s="34" t="n">
        <f aca="false">AG753*V753/1000000000</f>
        <v>0.00321279485555553</v>
      </c>
      <c r="AO753" s="34" t="n">
        <f aca="false">AH753*V753/1000000000</f>
        <v>4.5897069365079</v>
      </c>
      <c r="AP753" s="35" t="n">
        <f aca="false">AJ753*AI753*EXP(P753*4)</f>
        <v>0.000210361567923279</v>
      </c>
      <c r="AQ753" s="36" t="n">
        <f aca="false">AK753/W753</f>
        <v>3.03790538318783E-007</v>
      </c>
      <c r="AR753" s="37" t="n">
        <f aca="false">AL753/W753</f>
        <v>7.03947378173616E-006</v>
      </c>
      <c r="AS753" s="37" t="n">
        <f aca="false">AM753/W753</f>
        <v>3.54378753163903E-008</v>
      </c>
      <c r="AT753" s="37" t="n">
        <f aca="false">AN753/W753</f>
        <v>8.8021776864535E-006</v>
      </c>
      <c r="AU753" s="37" t="n">
        <f aca="false">AO753/W753</f>
        <v>0.0125745395520764</v>
      </c>
      <c r="AV753" s="49" t="n">
        <f aca="false">AP753/W753</f>
        <v>5.76333062803504E-007</v>
      </c>
      <c r="AW753" s="39" t="n">
        <f aca="false">AK753*1000000</f>
        <v>110.883546486356</v>
      </c>
      <c r="AX753" s="40" t="n">
        <f aca="false">AL753*1000000</f>
        <v>2569.4079303337</v>
      </c>
      <c r="AY753" s="40" t="n">
        <f aca="false">AM753*1000000</f>
        <v>12.9348244904824</v>
      </c>
      <c r="AZ753" s="40" t="n">
        <f aca="false">AN753*1000000</f>
        <v>3212.79485555553</v>
      </c>
      <c r="BA753" s="40" t="n">
        <f aca="false">AO753*1000000</f>
        <v>4589706.9365079</v>
      </c>
      <c r="BB753" s="41" t="n">
        <f aca="false">AP753*1000000</f>
        <v>210.361567923279</v>
      </c>
      <c r="BC753" s="39" t="n">
        <f aca="false">AQ753*1000000</f>
        <v>0.303790538318783</v>
      </c>
      <c r="BD753" s="40" t="n">
        <f aca="false">AR753*1000000</f>
        <v>7.03947378173616</v>
      </c>
      <c r="BE753" s="40" t="n">
        <f aca="false">AS753*1000000</f>
        <v>0.0354378753163903</v>
      </c>
      <c r="BF753" s="40" t="n">
        <f aca="false">AT753*1000000</f>
        <v>8.8021776864535</v>
      </c>
      <c r="BG753" s="40" t="n">
        <f aca="false">AU753*1000000</f>
        <v>12574.5395520764</v>
      </c>
      <c r="BH753" s="41" t="n">
        <f aca="false">AV753*1000000</f>
        <v>0.576333062803504</v>
      </c>
      <c r="BI753" s="0" t="n">
        <v>0.1</v>
      </c>
      <c r="BJ753" s="0" t="n">
        <f aca="false">R753*BI753</f>
        <v>239.047236276453</v>
      </c>
      <c r="BK753" s="0" t="n">
        <v>0.1</v>
      </c>
      <c r="BL753" s="0" t="n">
        <f aca="false">AI753*BK753</f>
        <v>235</v>
      </c>
      <c r="BM753" s="45" t="n">
        <v>17.6498016718255</v>
      </c>
      <c r="BN753" s="45" t="n">
        <v>910.91550745518</v>
      </c>
      <c r="BO753" s="45" t="n">
        <v>5.31099102083891</v>
      </c>
      <c r="BP753" s="45" t="n">
        <v>537.6</v>
      </c>
      <c r="BQ753" s="45" t="n">
        <v>384000</v>
      </c>
      <c r="BR753" s="0" t="n">
        <f aca="false">AJ753*0.1</f>
        <v>8.8E-009</v>
      </c>
      <c r="BS753" s="0" t="n">
        <f aca="false">((((BJ753/R753)^2)+((BM753/AD753)^2))^(1/2))*AK753</f>
        <v>4.36241072052232E-005</v>
      </c>
      <c r="BT753" s="0" t="n">
        <f aca="false">((((BJ753/R753)^2)+((BN753/AE753)^2))^(1/2))*AL753</f>
        <v>0.00219262507410954</v>
      </c>
      <c r="BU753" s="0" t="n">
        <f aca="false">((((BJ753/R753)^2)+((BO753/AF753)^2))^(1/2))*AM753</f>
        <v>1.27614990081264E-005</v>
      </c>
      <c r="BV753" s="0" t="n">
        <f aca="false">((((BJ753/R753)^2)+((BP753/AG753)^2))^(1/2))*AN753</f>
        <v>0.00132466925428965</v>
      </c>
      <c r="BW753" s="0" t="n">
        <f aca="false">((((BJ753/R753)^2)+((BQ753/AH753)^2))^(1/2))*AO753</f>
        <v>1.0262896706834</v>
      </c>
      <c r="BX753" s="46" t="n">
        <f aca="false">((((BL753/AI753)^2)+((BR753/AJ753)^2))^(1/2))*AP753</f>
        <v>2.9749618235917E-005</v>
      </c>
    </row>
    <row r="754" customFormat="false" ht="15" hidden="false" customHeight="true" outlineLevel="0" collapsed="false">
      <c r="A754" s="24" t="n">
        <v>4.67833333333333</v>
      </c>
      <c r="B754" s="24" t="n">
        <v>-74.1483333333333</v>
      </c>
      <c r="C754" s="47" t="n">
        <v>24</v>
      </c>
      <c r="D754" s="47" t="n">
        <v>33</v>
      </c>
      <c r="E754" s="47" t="n">
        <v>1925</v>
      </c>
      <c r="F754" s="27" t="s">
        <v>1889</v>
      </c>
      <c r="G754" s="28" t="s">
        <v>1890</v>
      </c>
      <c r="H754" s="27" t="s">
        <v>1891</v>
      </c>
      <c r="I754" s="28" t="s">
        <v>64</v>
      </c>
      <c r="J754" s="28" t="s">
        <v>65</v>
      </c>
      <c r="K754" s="61" t="n">
        <v>500</v>
      </c>
      <c r="L754" s="61"/>
      <c r="M754" s="33" t="n">
        <v>1970</v>
      </c>
      <c r="N754" s="29" t="s">
        <v>67</v>
      </c>
      <c r="O754" s="29" t="s">
        <v>108</v>
      </c>
      <c r="P754" s="50" t="n">
        <v>0.00842863539816588</v>
      </c>
      <c r="Q754" s="31" t="n">
        <v>760455.6</v>
      </c>
      <c r="R754" s="31" t="n">
        <v>786531.103895073</v>
      </c>
      <c r="S754" s="29" t="s">
        <v>69</v>
      </c>
      <c r="T754" s="29"/>
      <c r="U754" s="29"/>
      <c r="V754" s="48" t="n">
        <f aca="false">IF(S754="m3_año",R754,IF(OR(O754="CG1",O754="CG3",O754="HG2"),T754,R754))</f>
        <v>786531.103895073</v>
      </c>
      <c r="W754" s="28" t="n">
        <v>365</v>
      </c>
      <c r="X754" s="32" t="s">
        <v>98</v>
      </c>
      <c r="Y754" s="27"/>
      <c r="Z754" s="28" t="n">
        <v>2920</v>
      </c>
      <c r="AA754" s="62" t="s">
        <v>1892</v>
      </c>
      <c r="AB754" s="62" t="s">
        <v>447</v>
      </c>
      <c r="AC754" s="33" t="s">
        <v>72</v>
      </c>
      <c r="AD754" s="33" t="n">
        <f aca="false">VLOOKUP($O754,Parámetros!$B$4:$H$25,3,0)</f>
        <v>589.42211574465</v>
      </c>
      <c r="AE754" s="33" t="n">
        <f aca="false">VLOOKUP($O754,Parámetros!$B$4:$H$25,4,0)</f>
        <v>6395.37711993333</v>
      </c>
      <c r="AF754" s="33" t="n">
        <f aca="false">VLOOKUP($O754,Parámetros!$B$4:$H$25,5,0)</f>
        <v>22.4256162208741</v>
      </c>
      <c r="AG754" s="33" t="n">
        <f aca="false">VLOOKUP($O754,Parámetros!$B$4:$H$25,6,0)</f>
        <v>1344</v>
      </c>
      <c r="AH754" s="33" t="n">
        <f aca="false">VLOOKUP($O754,Parámetros!$B$4:$H$25,7,0)</f>
        <v>1920000</v>
      </c>
      <c r="AI754" s="51" t="n">
        <v>760455.6</v>
      </c>
      <c r="AJ754" s="52" t="n">
        <v>8.8E-008</v>
      </c>
      <c r="AK754" s="34" t="n">
        <f aca="false">AD754*V754/1000000000</f>
        <v>0.463598827356809</v>
      </c>
      <c r="AL754" s="34" t="n">
        <f aca="false">AE754*V754/1000000000</f>
        <v>5.03016302596646</v>
      </c>
      <c r="AM754" s="34" t="n">
        <f aca="false">AF754*V754/1000000000</f>
        <v>0.0176384446817314</v>
      </c>
      <c r="AN754" s="34" t="n">
        <f aca="false">AG754*V754/1000000000</f>
        <v>1.05709780363498</v>
      </c>
      <c r="AO754" s="34" t="n">
        <f aca="false">AH754*V754/1000000000</f>
        <v>1510.13971947854</v>
      </c>
      <c r="AP754" s="35" t="n">
        <f aca="false">AJ754*AI754*EXP(P754*4)</f>
        <v>0.0692147371427664</v>
      </c>
      <c r="AQ754" s="36" t="n">
        <f aca="false">AK754/W754</f>
        <v>0.0012701337735803</v>
      </c>
      <c r="AR754" s="37" t="n">
        <f aca="false">AL754/W754</f>
        <v>0.0137812685642917</v>
      </c>
      <c r="AS754" s="37" t="n">
        <f aca="false">AM754/W754</f>
        <v>4.83245059773462E-005</v>
      </c>
      <c r="AT754" s="37" t="n">
        <f aca="false">AN754/W754</f>
        <v>0.00289615836612323</v>
      </c>
      <c r="AU754" s="37" t="n">
        <f aca="false">AO754/W754</f>
        <v>4.13736909446175</v>
      </c>
      <c r="AV754" s="49" t="n">
        <f aca="false">AP754/W754</f>
        <v>0.000189629416829497</v>
      </c>
      <c r="AW754" s="39" t="n">
        <f aca="false">AK754*1000000</f>
        <v>463598.827356809</v>
      </c>
      <c r="AX754" s="40" t="n">
        <f aca="false">AL754*1000000</f>
        <v>5030163.02596646</v>
      </c>
      <c r="AY754" s="40" t="n">
        <f aca="false">AM754*1000000</f>
        <v>17638.4446817314</v>
      </c>
      <c r="AZ754" s="40" t="n">
        <f aca="false">AN754*1000000</f>
        <v>1057097.80363498</v>
      </c>
      <c r="BA754" s="40" t="n">
        <f aca="false">AO754*1000000</f>
        <v>1510139719.47854</v>
      </c>
      <c r="BB754" s="41" t="n">
        <f aca="false">AP754*1000000</f>
        <v>69214.7371427664</v>
      </c>
      <c r="BC754" s="39" t="n">
        <f aca="false">AQ754*1000000</f>
        <v>1270.1337735803</v>
      </c>
      <c r="BD754" s="40" t="n">
        <f aca="false">AR754*1000000</f>
        <v>13781.2685642917</v>
      </c>
      <c r="BE754" s="40" t="n">
        <f aca="false">AS754*1000000</f>
        <v>48.3245059773462</v>
      </c>
      <c r="BF754" s="40" t="n">
        <f aca="false">AT754*1000000</f>
        <v>2896.15836612323</v>
      </c>
      <c r="BG754" s="40" t="n">
        <f aca="false">AU754*1000000</f>
        <v>4137369.09446175</v>
      </c>
      <c r="BH754" s="41" t="n">
        <f aca="false">AV754*1000000</f>
        <v>189.629416829497</v>
      </c>
      <c r="BI754" s="0" t="n">
        <v>0.1</v>
      </c>
      <c r="BJ754" s="0" t="n">
        <f aca="false">R754*BI754</f>
        <v>78653.1103895073</v>
      </c>
      <c r="BK754" s="0" t="n">
        <v>0.1</v>
      </c>
      <c r="BL754" s="0" t="n">
        <f aca="false">AI754*BK754</f>
        <v>76045.56</v>
      </c>
      <c r="BM754" s="45" t="n">
        <v>491.492522079561</v>
      </c>
      <c r="BN754" s="45" t="n">
        <v>4911.75996922289</v>
      </c>
      <c r="BO754" s="45" t="n">
        <v>16.2785205146239</v>
      </c>
      <c r="BP754" s="45" t="n">
        <v>537.6</v>
      </c>
      <c r="BQ754" s="45" t="n">
        <v>384000</v>
      </c>
      <c r="BR754" s="0" t="n">
        <f aca="false">AJ754*0.1</f>
        <v>8.8E-009</v>
      </c>
      <c r="BS754" s="0" t="n">
        <f aca="false">((((BJ754/R754)^2)+((BM754/AD754)^2))^(1/2))*AK754</f>
        <v>0.389344085320066</v>
      </c>
      <c r="BT754" s="0" t="n">
        <f aca="false">((((BJ754/R754)^2)+((BN754/AE754)^2))^(1/2))*AL754</f>
        <v>3.89586207969692</v>
      </c>
      <c r="BU754" s="0" t="n">
        <f aca="false">((((BJ754/R754)^2)+((BO754/AF754)^2))^(1/2))*AM754</f>
        <v>0.0129244870451612</v>
      </c>
      <c r="BV754" s="0" t="n">
        <f aca="false">((((BJ754/R754)^2)+((BP754/AG754)^2))^(1/2))*AN754</f>
        <v>0.435852590099545</v>
      </c>
      <c r="BW754" s="0" t="n">
        <f aca="false">((((BJ754/R754)^2)+((BQ754/AH754)^2))^(1/2))*AO754</f>
        <v>337.677506827648</v>
      </c>
      <c r="BX754" s="46" t="n">
        <f aca="false">((((BL754/AI754)^2)+((BR754/AJ754)^2))^(1/2))*AP754</f>
        <v>0.0097884419983389</v>
      </c>
    </row>
    <row r="755" customFormat="false" ht="15" hidden="false" customHeight="true" outlineLevel="0" collapsed="false">
      <c r="A755" s="24" t="n">
        <v>4.67833333333333</v>
      </c>
      <c r="B755" s="24" t="n">
        <v>-74.1483333333333</v>
      </c>
      <c r="C755" s="47" t="n">
        <v>24</v>
      </c>
      <c r="D755" s="47" t="n">
        <v>33</v>
      </c>
      <c r="E755" s="47" t="n">
        <v>1925</v>
      </c>
      <c r="F755" s="27" t="s">
        <v>1889</v>
      </c>
      <c r="G755" s="28" t="s">
        <v>1893</v>
      </c>
      <c r="H755" s="27" t="s">
        <v>1891</v>
      </c>
      <c r="I755" s="28" t="s">
        <v>64</v>
      </c>
      <c r="J755" s="28" t="s">
        <v>65</v>
      </c>
      <c r="K755" s="61" t="s">
        <v>1894</v>
      </c>
      <c r="L755" s="61"/>
      <c r="M755" s="33" t="n">
        <v>1984</v>
      </c>
      <c r="N755" s="29" t="s">
        <v>67</v>
      </c>
      <c r="O755" s="29" t="s">
        <v>108</v>
      </c>
      <c r="P755" s="56" t="n">
        <v>0.00426891489573758</v>
      </c>
      <c r="Q755" s="31" t="n">
        <v>42857.1428571429</v>
      </c>
      <c r="R755" s="31" t="n">
        <v>43595.2406583198</v>
      </c>
      <c r="S755" s="29" t="s">
        <v>69</v>
      </c>
      <c r="T755" s="29"/>
      <c r="U755" s="29"/>
      <c r="V755" s="48" t="n">
        <f aca="false">IF(S755="m3_año",R755,IF(OR(O755="CG1",O755="CG3",O755="HG2"),T755,R755))</f>
        <v>43595.2406583198</v>
      </c>
      <c r="W755" s="28" t="n">
        <v>365</v>
      </c>
      <c r="X755" s="62"/>
      <c r="Y755" s="27"/>
      <c r="Z755" s="28" t="n">
        <v>0</v>
      </c>
      <c r="AA755" s="62" t="s">
        <v>1895</v>
      </c>
      <c r="AB755" s="62" t="s">
        <v>447</v>
      </c>
      <c r="AC755" s="33" t="s">
        <v>72</v>
      </c>
      <c r="AD755" s="33" t="n">
        <f aca="false">VLOOKUP($O755,Parámetros!$B$4:$H$25,3,0)</f>
        <v>589.42211574465</v>
      </c>
      <c r="AE755" s="33" t="n">
        <f aca="false">VLOOKUP($O755,Parámetros!$B$4:$H$25,4,0)</f>
        <v>6395.37711993333</v>
      </c>
      <c r="AF755" s="33" t="n">
        <f aca="false">VLOOKUP($O755,Parámetros!$B$4:$H$25,5,0)</f>
        <v>22.4256162208741</v>
      </c>
      <c r="AG755" s="33" t="n">
        <f aca="false">VLOOKUP($O755,Parámetros!$B$4:$H$25,6,0)</f>
        <v>1344</v>
      </c>
      <c r="AH755" s="33" t="n">
        <f aca="false">VLOOKUP($O755,Parámetros!$B$4:$H$25,7,0)</f>
        <v>1920000</v>
      </c>
      <c r="AI755" s="51" t="n">
        <v>42857.1428571429</v>
      </c>
      <c r="AJ755" s="52" t="n">
        <v>8.8E-008</v>
      </c>
      <c r="AK755" s="34" t="n">
        <f aca="false">AD755*V755/1000000000</f>
        <v>0.025695998985224</v>
      </c>
      <c r="AL755" s="34" t="n">
        <f aca="false">AE755*V755/1000000000</f>
        <v>0.278808004644206</v>
      </c>
      <c r="AM755" s="34" t="n">
        <f aca="false">AF755*V755/1000000000</f>
        <v>0.000977650136060127</v>
      </c>
      <c r="AN755" s="34" t="n">
        <f aca="false">AG755*V755/1000000000</f>
        <v>0.0585920034447818</v>
      </c>
      <c r="AO755" s="34" t="n">
        <f aca="false">AH755*V755/1000000000</f>
        <v>83.702862063974</v>
      </c>
      <c r="AP755" s="35" t="n">
        <f aca="false">AJ755*AI755*EXP(P755*4)</f>
        <v>0.00383638117793214</v>
      </c>
      <c r="AQ755" s="36" t="n">
        <f aca="false">AK755/W755</f>
        <v>7.03999972197919E-005</v>
      </c>
      <c r="AR755" s="37" t="n">
        <f aca="false">AL755/W755</f>
        <v>0.000763857546970427</v>
      </c>
      <c r="AS755" s="37" t="n">
        <f aca="false">AM755/W755</f>
        <v>2.6784935234524E-006</v>
      </c>
      <c r="AT755" s="37" t="n">
        <f aca="false">AN755/W755</f>
        <v>0.000160526036835019</v>
      </c>
      <c r="AU755" s="37" t="n">
        <f aca="false">AO755/W755</f>
        <v>0.229322909764312</v>
      </c>
      <c r="AV755" s="49" t="n">
        <f aca="false">AP755/W755</f>
        <v>1.05106333641976E-005</v>
      </c>
      <c r="AW755" s="39" t="n">
        <f aca="false">AK755*1000000</f>
        <v>25695.998985224</v>
      </c>
      <c r="AX755" s="40" t="n">
        <f aca="false">AL755*1000000</f>
        <v>278808.004644206</v>
      </c>
      <c r="AY755" s="40" t="n">
        <f aca="false">AM755*1000000</f>
        <v>977.650136060127</v>
      </c>
      <c r="AZ755" s="40" t="n">
        <f aca="false">AN755*1000000</f>
        <v>58592.0034447818</v>
      </c>
      <c r="BA755" s="40" t="n">
        <f aca="false">AO755*1000000</f>
        <v>83702862.063974</v>
      </c>
      <c r="BB755" s="41" t="n">
        <f aca="false">AP755*1000000</f>
        <v>3836.38117793214</v>
      </c>
      <c r="BC755" s="39" t="n">
        <f aca="false">AQ755*1000000</f>
        <v>70.3999972197919</v>
      </c>
      <c r="BD755" s="40" t="n">
        <f aca="false">AR755*1000000</f>
        <v>763.857546970427</v>
      </c>
      <c r="BE755" s="40" t="n">
        <f aca="false">AS755*1000000</f>
        <v>2.6784935234524</v>
      </c>
      <c r="BF755" s="40" t="n">
        <f aca="false">AT755*1000000</f>
        <v>160.526036835019</v>
      </c>
      <c r="BG755" s="40" t="n">
        <f aca="false">AU755*1000000</f>
        <v>229322.909764312</v>
      </c>
      <c r="BH755" s="41" t="n">
        <f aca="false">AV755*1000000</f>
        <v>10.5106333641976</v>
      </c>
      <c r="BI755" s="0" t="n">
        <v>0.1</v>
      </c>
      <c r="BJ755" s="0" t="n">
        <f aca="false">R755*BI755</f>
        <v>4359.52406583198</v>
      </c>
      <c r="BK755" s="0" t="n">
        <v>0.1</v>
      </c>
      <c r="BL755" s="0" t="n">
        <f aca="false">AI755*BK755</f>
        <v>4285.71428571429</v>
      </c>
      <c r="BM755" s="45" t="n">
        <v>491.492522079561</v>
      </c>
      <c r="BN755" s="45" t="n">
        <v>4911.75996922289</v>
      </c>
      <c r="BO755" s="45" t="n">
        <v>16.2785205146239</v>
      </c>
      <c r="BP755" s="45" t="n">
        <v>537.6</v>
      </c>
      <c r="BQ755" s="45" t="n">
        <v>384000</v>
      </c>
      <c r="BR755" s="0" t="n">
        <f aca="false">AJ755*0.1</f>
        <v>8.8E-009</v>
      </c>
      <c r="BS755" s="0" t="n">
        <f aca="false">((((BJ755/R755)^2)+((BM755/AD755)^2))^(1/2))*AK755</f>
        <v>0.0215802642951626</v>
      </c>
      <c r="BT755" s="0" t="n">
        <f aca="false">((((BJ755/R755)^2)+((BN755/AE755)^2))^(1/2))*AL755</f>
        <v>0.215936844830318</v>
      </c>
      <c r="BU755" s="0" t="n">
        <f aca="false">((((BJ755/R755)^2)+((BO755/AF755)^2))^(1/2))*AM755</f>
        <v>0.000716368520365985</v>
      </c>
      <c r="BV755" s="0" t="n">
        <f aca="false">((((BJ755/R755)^2)+((BP755/AG755)^2))^(1/2))*AN755</f>
        <v>0.0241581019019389</v>
      </c>
      <c r="BW755" s="0" t="n">
        <f aca="false">((((BJ755/R755)^2)+((BQ755/AH755)^2))^(1/2))*AO755</f>
        <v>18.7165289486334</v>
      </c>
      <c r="BX755" s="46" t="n">
        <f aca="false">((((BL755/AI755)^2)+((BR755/AJ755)^2))^(1/2))*AP755</f>
        <v>0.00054254622922645</v>
      </c>
    </row>
    <row r="756" customFormat="false" ht="15" hidden="false" customHeight="true" outlineLevel="0" collapsed="false">
      <c r="A756" s="24" t="n">
        <v>4.67833333333333</v>
      </c>
      <c r="B756" s="24" t="n">
        <v>-74.1483333333333</v>
      </c>
      <c r="C756" s="47" t="n">
        <v>24</v>
      </c>
      <c r="D756" s="47" t="n">
        <v>33</v>
      </c>
      <c r="E756" s="47" t="n">
        <v>1925</v>
      </c>
      <c r="F756" s="27" t="s">
        <v>1889</v>
      </c>
      <c r="G756" s="28" t="s">
        <v>1893</v>
      </c>
      <c r="H756" s="27" t="s">
        <v>1891</v>
      </c>
      <c r="I756" s="28" t="s">
        <v>64</v>
      </c>
      <c r="J756" s="28" t="s">
        <v>65</v>
      </c>
      <c r="K756" s="61" t="s">
        <v>1894</v>
      </c>
      <c r="L756" s="61"/>
      <c r="M756" s="33" t="n">
        <v>1984</v>
      </c>
      <c r="N756" s="29" t="s">
        <v>67</v>
      </c>
      <c r="O756" s="29" t="s">
        <v>108</v>
      </c>
      <c r="P756" s="56" t="n">
        <v>0.00426891489573758</v>
      </c>
      <c r="Q756" s="31" t="n">
        <v>42857.1428571429</v>
      </c>
      <c r="R756" s="31" t="n">
        <v>43595.2406583198</v>
      </c>
      <c r="S756" s="29" t="s">
        <v>69</v>
      </c>
      <c r="T756" s="29"/>
      <c r="U756" s="29"/>
      <c r="V756" s="48" t="n">
        <f aca="false">IF(S756="m3_año",R756,IF(OR(O756="CG1",O756="CG3",O756="HG2"),T756,R756))</f>
        <v>43595.2406583198</v>
      </c>
      <c r="W756" s="28" t="n">
        <v>365</v>
      </c>
      <c r="X756" s="62"/>
      <c r="Y756" s="27"/>
      <c r="Z756" s="28" t="n">
        <v>0</v>
      </c>
      <c r="AA756" s="62" t="s">
        <v>1895</v>
      </c>
      <c r="AB756" s="62" t="s">
        <v>447</v>
      </c>
      <c r="AC756" s="33" t="s">
        <v>72</v>
      </c>
      <c r="AD756" s="33" t="n">
        <f aca="false">VLOOKUP($O756,Parámetros!$B$4:$H$25,3,0)</f>
        <v>589.42211574465</v>
      </c>
      <c r="AE756" s="33" t="n">
        <f aca="false">VLOOKUP($O756,Parámetros!$B$4:$H$25,4,0)</f>
        <v>6395.37711993333</v>
      </c>
      <c r="AF756" s="33" t="n">
        <f aca="false">VLOOKUP($O756,Parámetros!$B$4:$H$25,5,0)</f>
        <v>22.4256162208741</v>
      </c>
      <c r="AG756" s="33" t="n">
        <f aca="false">VLOOKUP($O756,Parámetros!$B$4:$H$25,6,0)</f>
        <v>1344</v>
      </c>
      <c r="AH756" s="33" t="n">
        <f aca="false">VLOOKUP($O756,Parámetros!$B$4:$H$25,7,0)</f>
        <v>1920000</v>
      </c>
      <c r="AI756" s="51" t="n">
        <v>42857.1428571429</v>
      </c>
      <c r="AJ756" s="52" t="n">
        <v>8.8E-008</v>
      </c>
      <c r="AK756" s="34" t="n">
        <f aca="false">AD756*V756/1000000000</f>
        <v>0.025695998985224</v>
      </c>
      <c r="AL756" s="34" t="n">
        <f aca="false">AE756*V756/1000000000</f>
        <v>0.278808004644206</v>
      </c>
      <c r="AM756" s="34" t="n">
        <f aca="false">AF756*V756/1000000000</f>
        <v>0.000977650136060127</v>
      </c>
      <c r="AN756" s="34" t="n">
        <f aca="false">AG756*V756/1000000000</f>
        <v>0.0585920034447818</v>
      </c>
      <c r="AO756" s="34" t="n">
        <f aca="false">AH756*V756/1000000000</f>
        <v>83.702862063974</v>
      </c>
      <c r="AP756" s="35" t="n">
        <f aca="false">AJ756*AI756*EXP(P756*4)</f>
        <v>0.00383638117793214</v>
      </c>
      <c r="AQ756" s="36" t="n">
        <f aca="false">AK756/W756</f>
        <v>7.03999972197919E-005</v>
      </c>
      <c r="AR756" s="37" t="n">
        <f aca="false">AL756/W756</f>
        <v>0.000763857546970427</v>
      </c>
      <c r="AS756" s="37" t="n">
        <f aca="false">AM756/W756</f>
        <v>2.6784935234524E-006</v>
      </c>
      <c r="AT756" s="37" t="n">
        <f aca="false">AN756/W756</f>
        <v>0.000160526036835019</v>
      </c>
      <c r="AU756" s="37" t="n">
        <f aca="false">AO756/W756</f>
        <v>0.229322909764312</v>
      </c>
      <c r="AV756" s="49" t="n">
        <f aca="false">AP756/W756</f>
        <v>1.05106333641976E-005</v>
      </c>
      <c r="AW756" s="39" t="n">
        <f aca="false">AK756*1000000</f>
        <v>25695.998985224</v>
      </c>
      <c r="AX756" s="40" t="n">
        <f aca="false">AL756*1000000</f>
        <v>278808.004644206</v>
      </c>
      <c r="AY756" s="40" t="n">
        <f aca="false">AM756*1000000</f>
        <v>977.650136060127</v>
      </c>
      <c r="AZ756" s="40" t="n">
        <f aca="false">AN756*1000000</f>
        <v>58592.0034447818</v>
      </c>
      <c r="BA756" s="40" t="n">
        <f aca="false">AO756*1000000</f>
        <v>83702862.063974</v>
      </c>
      <c r="BB756" s="41" t="n">
        <f aca="false">AP756*1000000</f>
        <v>3836.38117793214</v>
      </c>
      <c r="BC756" s="39" t="n">
        <f aca="false">AQ756*1000000</f>
        <v>70.3999972197919</v>
      </c>
      <c r="BD756" s="40" t="n">
        <f aca="false">AR756*1000000</f>
        <v>763.857546970427</v>
      </c>
      <c r="BE756" s="40" t="n">
        <f aca="false">AS756*1000000</f>
        <v>2.6784935234524</v>
      </c>
      <c r="BF756" s="40" t="n">
        <f aca="false">AT756*1000000</f>
        <v>160.526036835019</v>
      </c>
      <c r="BG756" s="40" t="n">
        <f aca="false">AU756*1000000</f>
        <v>229322.909764312</v>
      </c>
      <c r="BH756" s="41" t="n">
        <f aca="false">AV756*1000000</f>
        <v>10.5106333641976</v>
      </c>
      <c r="BI756" s="0" t="n">
        <v>0.1</v>
      </c>
      <c r="BJ756" s="0" t="n">
        <f aca="false">R756*BI756</f>
        <v>4359.52406583198</v>
      </c>
      <c r="BK756" s="0" t="n">
        <v>0.1</v>
      </c>
      <c r="BL756" s="0" t="n">
        <f aca="false">AI756*BK756</f>
        <v>4285.71428571429</v>
      </c>
      <c r="BM756" s="45" t="n">
        <v>491.492522079561</v>
      </c>
      <c r="BN756" s="45" t="n">
        <v>4911.75996922289</v>
      </c>
      <c r="BO756" s="45" t="n">
        <v>16.2785205146239</v>
      </c>
      <c r="BP756" s="45" t="n">
        <v>537.6</v>
      </c>
      <c r="BQ756" s="45" t="n">
        <v>384000</v>
      </c>
      <c r="BR756" s="0" t="n">
        <f aca="false">AJ756*0.1</f>
        <v>8.8E-009</v>
      </c>
      <c r="BS756" s="0" t="n">
        <f aca="false">((((BJ756/R756)^2)+((BM756/AD756)^2))^(1/2))*AK756</f>
        <v>0.0215802642951626</v>
      </c>
      <c r="BT756" s="0" t="n">
        <f aca="false">((((BJ756/R756)^2)+((BN756/AE756)^2))^(1/2))*AL756</f>
        <v>0.215936844830318</v>
      </c>
      <c r="BU756" s="0" t="n">
        <f aca="false">((((BJ756/R756)^2)+((BO756/AF756)^2))^(1/2))*AM756</f>
        <v>0.000716368520365985</v>
      </c>
      <c r="BV756" s="0" t="n">
        <f aca="false">((((BJ756/R756)^2)+((BP756/AG756)^2))^(1/2))*AN756</f>
        <v>0.0241581019019389</v>
      </c>
      <c r="BW756" s="0" t="n">
        <f aca="false">((((BJ756/R756)^2)+((BQ756/AH756)^2))^(1/2))*AO756</f>
        <v>18.7165289486334</v>
      </c>
      <c r="BX756" s="46" t="n">
        <f aca="false">((((BL756/AI756)^2)+((BR756/AJ756)^2))^(1/2))*AP756</f>
        <v>0.00054254622922645</v>
      </c>
    </row>
    <row r="757" customFormat="false" ht="15" hidden="false" customHeight="true" outlineLevel="0" collapsed="false">
      <c r="A757" s="24" t="n">
        <v>4.67748686717218</v>
      </c>
      <c r="B757" s="24" t="n">
        <v>-74.1490736891428</v>
      </c>
      <c r="C757" s="47" t="n">
        <v>24</v>
      </c>
      <c r="D757" s="47" t="n">
        <v>32</v>
      </c>
      <c r="E757" s="47" t="n">
        <v>1911</v>
      </c>
      <c r="F757" s="27" t="s">
        <v>1896</v>
      </c>
      <c r="G757" s="28" t="s">
        <v>1897</v>
      </c>
      <c r="H757" s="27" t="s">
        <v>1898</v>
      </c>
      <c r="I757" s="28" t="s">
        <v>64</v>
      </c>
      <c r="J757" s="28" t="s">
        <v>65</v>
      </c>
      <c r="K757" s="55"/>
      <c r="L757" s="55"/>
      <c r="M757" s="55"/>
      <c r="N757" s="29" t="s">
        <v>67</v>
      </c>
      <c r="O757" s="29" t="s">
        <v>68</v>
      </c>
      <c r="P757" s="30" t="n">
        <v>-0.0720228740272761</v>
      </c>
      <c r="Q757" s="31" t="n">
        <v>36192</v>
      </c>
      <c r="R757" s="31" t="n">
        <v>27132.8888789787</v>
      </c>
      <c r="S757" s="29" t="s">
        <v>69</v>
      </c>
      <c r="T757" s="29"/>
      <c r="U757" s="29"/>
      <c r="V757" s="48" t="n">
        <f aca="false">IF(S757="m3_año",R757,IF(OR(O757="CG1",O757="CG3",O757="HG2"),T757,R757))</f>
        <v>27132.8888789787</v>
      </c>
      <c r="W757" s="28" t="n">
        <v>365</v>
      </c>
      <c r="X757" s="32" t="s">
        <v>98</v>
      </c>
      <c r="Y757" s="28"/>
      <c r="Z757" s="28" t="n">
        <v>2920</v>
      </c>
      <c r="AA757" s="32" t="s">
        <v>1899</v>
      </c>
      <c r="AB757" s="32" t="s">
        <v>447</v>
      </c>
      <c r="AC757" s="33" t="s">
        <v>72</v>
      </c>
      <c r="AD757" s="33" t="n">
        <f aca="false">VLOOKUP($O757,Parámetros!$B$4:$H$25,3,0)</f>
        <v>46.3856216091623</v>
      </c>
      <c r="AE757" s="33" t="n">
        <f aca="false">VLOOKUP($O757,Parámetros!$B$4:$H$25,4,0)</f>
        <v>1074.85364414012</v>
      </c>
      <c r="AF757" s="33" t="n">
        <f aca="false">VLOOKUP($O757,Parámetros!$B$4:$H$25,5,0)</f>
        <v>5.41099102083891</v>
      </c>
      <c r="AG757" s="33" t="n">
        <f aca="false">VLOOKUP($O757,Parámetros!$B$4:$H$25,6,0)</f>
        <v>1344</v>
      </c>
      <c r="AH757" s="33" t="n">
        <f aca="false">VLOOKUP($O757,Parámetros!$B$4:$H$25,7,0)</f>
        <v>1920000</v>
      </c>
      <c r="AI757" s="2" t="n">
        <v>30259</v>
      </c>
      <c r="AJ757" s="2" t="n">
        <v>7.6726E-006</v>
      </c>
      <c r="AK757" s="34" t="n">
        <f aca="false">AD757*V757/1000000000</f>
        <v>0.00125857591670375</v>
      </c>
      <c r="AL757" s="34" t="n">
        <f aca="false">AE757*V757/1000000000</f>
        <v>0.0291638844876192</v>
      </c>
      <c r="AM757" s="34" t="n">
        <f aca="false">AF757*V757/1000000000</f>
        <v>0.000146815818093574</v>
      </c>
      <c r="AN757" s="34" t="n">
        <f aca="false">AG757*V757/1000000000</f>
        <v>0.0364666026533474</v>
      </c>
      <c r="AO757" s="34" t="n">
        <f aca="false">AH757*V757/1000000000</f>
        <v>52.0951466476391</v>
      </c>
      <c r="AP757" s="35" t="n">
        <f aca="false">AJ757*AI757*EXP(P757*4)</f>
        <v>0.174052626696996</v>
      </c>
      <c r="AQ757" s="36" t="n">
        <f aca="false">AK757/W757</f>
        <v>3.44815319644864E-006</v>
      </c>
      <c r="AR757" s="37" t="n">
        <f aca="false">AL757/W757</f>
        <v>7.99010533907375E-005</v>
      </c>
      <c r="AS757" s="37" t="n">
        <f aca="false">AM757/W757</f>
        <v>4.02235118064585E-007</v>
      </c>
      <c r="AT757" s="37" t="n">
        <f aca="false">AN757/W757</f>
        <v>9.99085004201298E-005</v>
      </c>
      <c r="AU757" s="37" t="n">
        <f aca="false">AO757/W757</f>
        <v>0.142726429171614</v>
      </c>
      <c r="AV757" s="49" t="n">
        <f aca="false">AP757/W757</f>
        <v>0.00047685651149862</v>
      </c>
      <c r="AW757" s="39" t="n">
        <f aca="false">AK757*1000000</f>
        <v>1258.57591670375</v>
      </c>
      <c r="AX757" s="40" t="n">
        <f aca="false">AL757*1000000</f>
        <v>29163.8844876192</v>
      </c>
      <c r="AY757" s="40" t="n">
        <f aca="false">AM757*1000000</f>
        <v>146.815818093574</v>
      </c>
      <c r="AZ757" s="40" t="n">
        <f aca="false">AN757*1000000</f>
        <v>36466.6026533474</v>
      </c>
      <c r="BA757" s="40" t="n">
        <f aca="false">AO757*1000000</f>
        <v>52095146.6476391</v>
      </c>
      <c r="BB757" s="41" t="n">
        <f aca="false">AP757*1000000</f>
        <v>174052.626696996</v>
      </c>
      <c r="BC757" s="39" t="n">
        <f aca="false">AQ757*1000000</f>
        <v>3.44815319644864</v>
      </c>
      <c r="BD757" s="40" t="n">
        <f aca="false">AR757*1000000</f>
        <v>79.9010533907375</v>
      </c>
      <c r="BE757" s="40" t="n">
        <f aca="false">AS757*1000000</f>
        <v>0.402235118064585</v>
      </c>
      <c r="BF757" s="40" t="n">
        <f aca="false">AT757*1000000</f>
        <v>99.9085004201298</v>
      </c>
      <c r="BG757" s="40" t="n">
        <f aca="false">AU757*1000000</f>
        <v>142726.429171614</v>
      </c>
      <c r="BH757" s="41" t="n">
        <f aca="false">AV757*1000000</f>
        <v>476.85651149862</v>
      </c>
      <c r="BI757" s="0" t="n">
        <v>0.1</v>
      </c>
      <c r="BJ757" s="0" t="n">
        <f aca="false">R757*BI757</f>
        <v>2713.28888789787</v>
      </c>
      <c r="BK757" s="0" t="n">
        <v>0.1</v>
      </c>
      <c r="BL757" s="0" t="n">
        <f aca="false">AI757*BK757</f>
        <v>3025.9</v>
      </c>
      <c r="BM757" s="45" t="n">
        <v>17.6498016718255</v>
      </c>
      <c r="BN757" s="45" t="n">
        <v>910.91550745518</v>
      </c>
      <c r="BO757" s="45" t="n">
        <v>5.31099102083891</v>
      </c>
      <c r="BP757" s="45" t="n">
        <v>537.6</v>
      </c>
      <c r="BQ757" s="45" t="n">
        <v>384000</v>
      </c>
      <c r="BR757" s="0" t="n">
        <f aca="false">AJ757*0.1</f>
        <v>7.6726E-007</v>
      </c>
      <c r="BS757" s="0" t="n">
        <f aca="false">((((BJ757/R757)^2)+((BM757/AD757)^2))^(1/2))*AK757</f>
        <v>0.000495152368913026</v>
      </c>
      <c r="BT757" s="0" t="n">
        <f aca="false">((((BJ757/R757)^2)+((BN757/AE757)^2))^(1/2))*AL757</f>
        <v>0.0248872371066759</v>
      </c>
      <c r="BU757" s="0" t="n">
        <f aca="false">((((BJ757/R757)^2)+((BO757/AF757)^2))^(1/2))*AM757</f>
        <v>0.000144848499363637</v>
      </c>
      <c r="BV757" s="0" t="n">
        <f aca="false">((((BJ757/R757)^2)+((BP757/AG757)^2))^(1/2))*AN757</f>
        <v>0.015035565454718</v>
      </c>
      <c r="BW757" s="0" t="n">
        <f aca="false">((((BJ757/R757)^2)+((BQ757/AH757)^2))^(1/2))*AO757</f>
        <v>11.6488289201941</v>
      </c>
      <c r="BX757" s="46" t="n">
        <f aca="false">((((BL757/AI757)^2)+((BR757/AJ757)^2))^(1/2))*AP757</f>
        <v>0.0246147585241554</v>
      </c>
    </row>
    <row r="758" customFormat="false" ht="30" hidden="false" customHeight="true" outlineLevel="0" collapsed="false">
      <c r="A758" s="24" t="n">
        <v>4.67988599667141</v>
      </c>
      <c r="B758" s="24" t="n">
        <v>-74.1561284148171</v>
      </c>
      <c r="C758" s="47" t="n">
        <v>23</v>
      </c>
      <c r="D758" s="47" t="n">
        <v>33</v>
      </c>
      <c r="E758" s="47" t="n">
        <v>1924</v>
      </c>
      <c r="F758" s="27" t="s">
        <v>1900</v>
      </c>
      <c r="G758" s="28" t="s">
        <v>1901</v>
      </c>
      <c r="H758" s="27" t="s">
        <v>1902</v>
      </c>
      <c r="I758" s="28" t="s">
        <v>64</v>
      </c>
      <c r="J758" s="28" t="s">
        <v>65</v>
      </c>
      <c r="K758" s="28" t="n">
        <v>300</v>
      </c>
      <c r="L758" s="28"/>
      <c r="M758" s="28" t="n">
        <v>2002</v>
      </c>
      <c r="N758" s="29" t="s">
        <v>67</v>
      </c>
      <c r="O758" s="29" t="s">
        <v>104</v>
      </c>
      <c r="P758" s="30" t="n">
        <v>-0.0352321010697174</v>
      </c>
      <c r="Q758" s="31" t="n">
        <v>2015000</v>
      </c>
      <c r="R758" s="31" t="n">
        <v>1750131.26049504</v>
      </c>
      <c r="S758" s="29" t="s">
        <v>69</v>
      </c>
      <c r="T758" s="29"/>
      <c r="U758" s="29"/>
      <c r="V758" s="48" t="n">
        <f aca="false">IF(S758="m3_año",R758,IF(OR(O758="CG1",O758="CG3",O758="HG2"),T758,R758))</f>
        <v>1750131.26049504</v>
      </c>
      <c r="W758" s="28" t="n">
        <v>365</v>
      </c>
      <c r="X758" s="32"/>
      <c r="Y758" s="28"/>
      <c r="Z758" s="28" t="n">
        <v>8760</v>
      </c>
      <c r="AA758" s="32" t="s">
        <v>1903</v>
      </c>
      <c r="AB758" s="32" t="s">
        <v>447</v>
      </c>
      <c r="AC758" s="33" t="s">
        <v>72</v>
      </c>
      <c r="AD758" s="33" t="n">
        <f aca="false">VLOOKUP($O758,Parámetros!$B$4:$H$25,3,0)</f>
        <v>237.180556877129</v>
      </c>
      <c r="AE758" s="33" t="n">
        <f aca="false">VLOOKUP($O758,Parámetros!$B$4:$H$25,4,0)</f>
        <v>787.658122005433</v>
      </c>
      <c r="AF758" s="33" t="n">
        <f aca="false">VLOOKUP($O758,Parámetros!$B$4:$H$25,5,0)</f>
        <v>0.504400709065075</v>
      </c>
      <c r="AG758" s="33" t="n">
        <f aca="false">VLOOKUP($O758,Parámetros!$B$4:$H$25,6,0)</f>
        <v>1344</v>
      </c>
      <c r="AH758" s="33" t="n">
        <f aca="false">VLOOKUP($O758,Parámetros!$B$4:$H$25,7,0)</f>
        <v>1920000</v>
      </c>
      <c r="AI758" s="51" t="n">
        <v>2015000</v>
      </c>
      <c r="AJ758" s="52" t="n">
        <v>8.8E-008</v>
      </c>
      <c r="AK758" s="34" t="n">
        <f aca="false">AD758*V758/1000000000</f>
        <v>0.415097106972285</v>
      </c>
      <c r="AL758" s="34" t="n">
        <f aca="false">AE758*V758/1000000000</f>
        <v>1.37850510190452</v>
      </c>
      <c r="AM758" s="34" t="n">
        <f aca="false">AF758*V758/1000000000</f>
        <v>0.000882767448750652</v>
      </c>
      <c r="AN758" s="34" t="n">
        <f aca="false">AG758*V758/1000000000</f>
        <v>2.35217641410533</v>
      </c>
      <c r="AO758" s="34" t="n">
        <f aca="false">AH758*V758/1000000000</f>
        <v>3360.25202015048</v>
      </c>
      <c r="AP758" s="35" t="n">
        <f aca="false">AJ758*AI758*EXP(P758*4)</f>
        <v>0.154011550923563</v>
      </c>
      <c r="AQ758" s="36" t="n">
        <f aca="false">AK758/W758</f>
        <v>0.00113725234786927</v>
      </c>
      <c r="AR758" s="37" t="n">
        <f aca="false">AL758/W758</f>
        <v>0.00377672630658774</v>
      </c>
      <c r="AS758" s="37" t="n">
        <f aca="false">AM758/W758</f>
        <v>2.41854095548124E-006</v>
      </c>
      <c r="AT758" s="37" t="n">
        <f aca="false">AN758/W758</f>
        <v>0.00644431894275434</v>
      </c>
      <c r="AU758" s="37" t="n">
        <f aca="false">AO758/W758</f>
        <v>9.20616991822049</v>
      </c>
      <c r="AV758" s="49" t="n">
        <f aca="false">AP758/W758</f>
        <v>0.000421949454585104</v>
      </c>
      <c r="AW758" s="39" t="n">
        <f aca="false">AK758*1000000</f>
        <v>415097.106972285</v>
      </c>
      <c r="AX758" s="40" t="n">
        <f aca="false">AL758*1000000</f>
        <v>1378505.10190452</v>
      </c>
      <c r="AY758" s="40" t="n">
        <f aca="false">AM758*1000000</f>
        <v>882.767448750652</v>
      </c>
      <c r="AZ758" s="40" t="n">
        <f aca="false">AN758*1000000</f>
        <v>2352176.41410533</v>
      </c>
      <c r="BA758" s="40" t="n">
        <f aca="false">AO758*1000000</f>
        <v>3360252020.15048</v>
      </c>
      <c r="BB758" s="41" t="n">
        <f aca="false">AP758*1000000</f>
        <v>154011.550923563</v>
      </c>
      <c r="BC758" s="39" t="n">
        <f aca="false">AQ758*1000000</f>
        <v>1137.25234786927</v>
      </c>
      <c r="BD758" s="40" t="n">
        <f aca="false">AR758*1000000</f>
        <v>3776.72630658774</v>
      </c>
      <c r="BE758" s="40" t="n">
        <f aca="false">AS758*1000000</f>
        <v>2.41854095548124</v>
      </c>
      <c r="BF758" s="40" t="n">
        <f aca="false">AT758*1000000</f>
        <v>6444.31894275434</v>
      </c>
      <c r="BG758" s="40" t="n">
        <f aca="false">AU758*1000000</f>
        <v>9206169.91822049</v>
      </c>
      <c r="BH758" s="41" t="n">
        <f aca="false">AV758*1000000</f>
        <v>421.949454585104</v>
      </c>
      <c r="BI758" s="0" t="n">
        <v>0.1</v>
      </c>
      <c r="BJ758" s="0" t="n">
        <f aca="false">R758*BI758</f>
        <v>175013.126049504</v>
      </c>
      <c r="BK758" s="0" t="n">
        <v>0.1</v>
      </c>
      <c r="BL758" s="0" t="n">
        <f aca="false">AI758*BK758</f>
        <v>201500</v>
      </c>
      <c r="BM758" s="45" t="n">
        <v>233.996718041948</v>
      </c>
      <c r="BN758" s="45" t="n">
        <v>664.659238488896</v>
      </c>
      <c r="BO758" s="45" t="n">
        <v>0.404400709065075</v>
      </c>
      <c r="BP758" s="45" t="n">
        <v>537.6</v>
      </c>
      <c r="BQ758" s="45" t="n">
        <v>384000</v>
      </c>
      <c r="BR758" s="0" t="n">
        <f aca="false">AJ758*0.1</f>
        <v>8.8E-009</v>
      </c>
      <c r="BS758" s="0" t="n">
        <f aca="false">((((BJ758/R758)^2)+((BM758/AD758)^2))^(1/2))*AK758</f>
        <v>0.411623320567919</v>
      </c>
      <c r="BT758" s="0" t="n">
        <f aca="false">((((BJ758/R758)^2)+((BN758/AE758)^2))^(1/2))*AL758</f>
        <v>1.17138045905224</v>
      </c>
      <c r="BU758" s="0" t="n">
        <f aca="false">((((BJ758/R758)^2)+((BO758/AF758)^2))^(1/2))*AM758</f>
        <v>0.000713238364775688</v>
      </c>
      <c r="BV758" s="0" t="n">
        <f aca="false">((((BJ758/R758)^2)+((BP758/AG758)^2))^(1/2))*AN758</f>
        <v>0.969827180544288</v>
      </c>
      <c r="BW758" s="0" t="n">
        <f aca="false">((((BJ758/R758)^2)+((BQ758/AH758)^2))^(1/2))*AO758</f>
        <v>751.375193858746</v>
      </c>
      <c r="BX758" s="46" t="n">
        <f aca="false">((((BL758/AI758)^2)+((BR758/AJ758)^2))^(1/2))*AP758</f>
        <v>0.0217805224078218</v>
      </c>
    </row>
    <row r="759" customFormat="false" ht="30" hidden="false" customHeight="true" outlineLevel="0" collapsed="false">
      <c r="A759" s="24" t="n">
        <v>4.67988599667141</v>
      </c>
      <c r="B759" s="24" t="n">
        <v>-74.1561284148171</v>
      </c>
      <c r="C759" s="47" t="n">
        <v>23</v>
      </c>
      <c r="D759" s="47" t="n">
        <v>33</v>
      </c>
      <c r="E759" s="47" t="n">
        <v>1924</v>
      </c>
      <c r="F759" s="27" t="s">
        <v>1900</v>
      </c>
      <c r="G759" s="28" t="s">
        <v>1901</v>
      </c>
      <c r="H759" s="27" t="s">
        <v>1902</v>
      </c>
      <c r="I759" s="28" t="s">
        <v>64</v>
      </c>
      <c r="J759" s="28" t="s">
        <v>65</v>
      </c>
      <c r="K759" s="28" t="n">
        <v>200</v>
      </c>
      <c r="L759" s="28"/>
      <c r="M759" s="28" t="n">
        <v>1994</v>
      </c>
      <c r="N759" s="29" t="s">
        <v>67</v>
      </c>
      <c r="O759" s="29" t="s">
        <v>108</v>
      </c>
      <c r="P759" s="30" t="n">
        <v>-0.0352321010697174</v>
      </c>
      <c r="Q759" s="31" t="n">
        <v>1000000</v>
      </c>
      <c r="R759" s="31" t="n">
        <v>868551.494042201</v>
      </c>
      <c r="S759" s="29" t="s">
        <v>69</v>
      </c>
      <c r="T759" s="29"/>
      <c r="U759" s="29"/>
      <c r="V759" s="48" t="n">
        <f aca="false">IF(S759="m3_año",R759,IF(OR(O759="CG1",O759="CG3",O759="HG2"),T759,R759))</f>
        <v>868551.494042201</v>
      </c>
      <c r="W759" s="28" t="n">
        <v>365</v>
      </c>
      <c r="X759" s="32"/>
      <c r="Y759" s="28"/>
      <c r="Z759" s="28" t="n">
        <v>0</v>
      </c>
      <c r="AA759" s="32" t="s">
        <v>1904</v>
      </c>
      <c r="AB759" s="32" t="s">
        <v>447</v>
      </c>
      <c r="AC759" s="33" t="s">
        <v>72</v>
      </c>
      <c r="AD759" s="33" t="n">
        <f aca="false">VLOOKUP($O759,Parámetros!$B$4:$H$25,3,0)</f>
        <v>589.42211574465</v>
      </c>
      <c r="AE759" s="33" t="n">
        <f aca="false">VLOOKUP($O759,Parámetros!$B$4:$H$25,4,0)</f>
        <v>6395.37711993333</v>
      </c>
      <c r="AF759" s="33" t="n">
        <f aca="false">VLOOKUP($O759,Parámetros!$B$4:$H$25,5,0)</f>
        <v>22.4256162208741</v>
      </c>
      <c r="AG759" s="33" t="n">
        <f aca="false">VLOOKUP($O759,Parámetros!$B$4:$H$25,6,0)</f>
        <v>1344</v>
      </c>
      <c r="AH759" s="33" t="n">
        <f aca="false">VLOOKUP($O759,Parámetros!$B$4:$H$25,7,0)</f>
        <v>1920000</v>
      </c>
      <c r="AI759" s="51" t="n">
        <v>1000000</v>
      </c>
      <c r="AJ759" s="52" t="n">
        <v>8.8E-008</v>
      </c>
      <c r="AK759" s="34" t="n">
        <f aca="false">AD759*V759/1000000000</f>
        <v>0.511943459251531</v>
      </c>
      <c r="AL759" s="34" t="n">
        <f aca="false">AE759*V759/1000000000</f>
        <v>5.5547143524814</v>
      </c>
      <c r="AM759" s="34" t="n">
        <f aca="false">AF759*V759/1000000000</f>
        <v>0.0194778024734572</v>
      </c>
      <c r="AN759" s="34" t="n">
        <f aca="false">AG759*V759/1000000000</f>
        <v>1.16733320799272</v>
      </c>
      <c r="AO759" s="34" t="n">
        <f aca="false">AH759*V759/1000000000</f>
        <v>1667.61886856103</v>
      </c>
      <c r="AP759" s="35" t="n">
        <f aca="false">AJ759*AI759*EXP(P759*4)</f>
        <v>0.0764325314757137</v>
      </c>
      <c r="AQ759" s="36" t="n">
        <f aca="false">AK759/W759</f>
        <v>0.00140258481986721</v>
      </c>
      <c r="AR759" s="37" t="n">
        <f aca="false">AL759/W759</f>
        <v>0.0152183954862504</v>
      </c>
      <c r="AS759" s="37" t="n">
        <f aca="false">AM759/W759</f>
        <v>5.33638423930335E-005</v>
      </c>
      <c r="AT759" s="37" t="n">
        <f aca="false">AN759/W759</f>
        <v>0.00319817317258279</v>
      </c>
      <c r="AU759" s="37" t="n">
        <f aca="false">AO759/W759</f>
        <v>4.56881881797541</v>
      </c>
      <c r="AV759" s="49" t="n">
        <f aca="false">AP759/W759</f>
        <v>0.000209404195823873</v>
      </c>
      <c r="AW759" s="39" t="n">
        <f aca="false">AK759*1000000</f>
        <v>511943.459251531</v>
      </c>
      <c r="AX759" s="40" t="n">
        <f aca="false">AL759*1000000</f>
        <v>5554714.3524814</v>
      </c>
      <c r="AY759" s="40" t="n">
        <f aca="false">AM759*1000000</f>
        <v>19477.8024734572</v>
      </c>
      <c r="AZ759" s="40" t="n">
        <f aca="false">AN759*1000000</f>
        <v>1167333.20799272</v>
      </c>
      <c r="BA759" s="40" t="n">
        <f aca="false">AO759*1000000</f>
        <v>1667618868.56103</v>
      </c>
      <c r="BB759" s="41" t="n">
        <f aca="false">AP759*1000000</f>
        <v>76432.5314757137</v>
      </c>
      <c r="BC759" s="39" t="n">
        <f aca="false">AQ759*1000000</f>
        <v>1402.58481986721</v>
      </c>
      <c r="BD759" s="40" t="n">
        <f aca="false">AR759*1000000</f>
        <v>15218.3954862504</v>
      </c>
      <c r="BE759" s="40" t="n">
        <f aca="false">AS759*1000000</f>
        <v>53.3638423930335</v>
      </c>
      <c r="BF759" s="40" t="n">
        <f aca="false">AT759*1000000</f>
        <v>3198.17317258279</v>
      </c>
      <c r="BG759" s="40" t="n">
        <f aca="false">AU759*1000000</f>
        <v>4568818.81797541</v>
      </c>
      <c r="BH759" s="41" t="n">
        <f aca="false">AV759*1000000</f>
        <v>209.404195823873</v>
      </c>
      <c r="BI759" s="0" t="n">
        <v>0.1</v>
      </c>
      <c r="BJ759" s="0" t="n">
        <f aca="false">R759*BI759</f>
        <v>86855.1494042201</v>
      </c>
      <c r="BK759" s="0" t="n">
        <v>0.1</v>
      </c>
      <c r="BL759" s="0" t="n">
        <f aca="false">AI759*BK759</f>
        <v>100000</v>
      </c>
      <c r="BM759" s="45" t="n">
        <v>491.492522079561</v>
      </c>
      <c r="BN759" s="45" t="n">
        <v>4911.75996922289</v>
      </c>
      <c r="BO759" s="45" t="n">
        <v>16.2785205146239</v>
      </c>
      <c r="BP759" s="45" t="n">
        <v>537.6</v>
      </c>
      <c r="BQ759" s="45" t="n">
        <v>384000</v>
      </c>
      <c r="BR759" s="0" t="n">
        <f aca="false">AJ759*0.1</f>
        <v>8.8E-009</v>
      </c>
      <c r="BS759" s="0" t="n">
        <f aca="false">((((BJ759/R759)^2)+((BM759/AD759)^2))^(1/2))*AK759</f>
        <v>0.429945345233735</v>
      </c>
      <c r="BT759" s="0" t="n">
        <f aca="false">((((BJ759/R759)^2)+((BN759/AE759)^2))^(1/2))*AL759</f>
        <v>4.30212716718514</v>
      </c>
      <c r="BU759" s="0" t="n">
        <f aca="false">((((BJ759/R759)^2)+((BO759/AF759)^2))^(1/2))*AM759</f>
        <v>0.0142722677809082</v>
      </c>
      <c r="BV759" s="0" t="n">
        <f aca="false">((((BJ759/R759)^2)+((BP759/AG759)^2))^(1/2))*AN759</f>
        <v>0.481303811684509</v>
      </c>
      <c r="BW759" s="0" t="n">
        <f aca="false">((((BJ759/R759)^2)+((BQ759/AH759)^2))^(1/2))*AO759</f>
        <v>372.890915066374</v>
      </c>
      <c r="BX759" s="46" t="n">
        <f aca="false">((((BL759/AI759)^2)+((BR759/AJ759)^2))^(1/2))*AP759</f>
        <v>0.0108091922619463</v>
      </c>
    </row>
    <row r="760" customFormat="false" ht="30" hidden="false" customHeight="true" outlineLevel="0" collapsed="false">
      <c r="A760" s="24" t="n">
        <v>4.678608527324</v>
      </c>
      <c r="B760" s="24" t="n">
        <v>-74.1561071452958</v>
      </c>
      <c r="C760" s="47" t="n">
        <v>23</v>
      </c>
      <c r="D760" s="47" t="n">
        <v>33</v>
      </c>
      <c r="E760" s="47" t="n">
        <v>1924</v>
      </c>
      <c r="F760" s="27" t="s">
        <v>1905</v>
      </c>
      <c r="G760" s="28" t="s">
        <v>1906</v>
      </c>
      <c r="H760" s="27" t="s">
        <v>1907</v>
      </c>
      <c r="I760" s="28" t="s">
        <v>64</v>
      </c>
      <c r="J760" s="28" t="s">
        <v>65</v>
      </c>
      <c r="K760" s="28" t="n">
        <v>2.28</v>
      </c>
      <c r="L760" s="28"/>
      <c r="M760" s="28" t="n">
        <v>2008</v>
      </c>
      <c r="N760" s="29" t="s">
        <v>67</v>
      </c>
      <c r="O760" s="29" t="s">
        <v>68</v>
      </c>
      <c r="P760" s="50" t="n">
        <v>-0.0378181026738573</v>
      </c>
      <c r="Q760" s="31" t="n">
        <v>3277.5</v>
      </c>
      <c r="R760" s="31" t="n">
        <v>2817.38324248207</v>
      </c>
      <c r="S760" s="29" t="s">
        <v>69</v>
      </c>
      <c r="T760" s="29"/>
      <c r="U760" s="29"/>
      <c r="V760" s="48" t="n">
        <f aca="false">IF(S760="m3_año",R760,IF(OR(O760="CG1",O760="CG3",O760="HG2"),T760,R760))</f>
        <v>2817.38324248207</v>
      </c>
      <c r="W760" s="28" t="n">
        <v>365</v>
      </c>
      <c r="X760" s="32" t="s">
        <v>98</v>
      </c>
      <c r="Y760" s="28"/>
      <c r="Z760" s="28" t="n">
        <v>2920</v>
      </c>
      <c r="AA760" s="32" t="s">
        <v>1908</v>
      </c>
      <c r="AB760" s="32" t="s">
        <v>1909</v>
      </c>
      <c r="AC760" s="33" t="s">
        <v>72</v>
      </c>
      <c r="AD760" s="33" t="n">
        <f aca="false">VLOOKUP($O760,Parámetros!$B$4:$H$25,3,0)</f>
        <v>46.3856216091623</v>
      </c>
      <c r="AE760" s="33" t="n">
        <f aca="false">VLOOKUP($O760,Parámetros!$B$4:$H$25,4,0)</f>
        <v>1074.85364414012</v>
      </c>
      <c r="AF760" s="33" t="n">
        <f aca="false">VLOOKUP($O760,Parámetros!$B$4:$H$25,5,0)</f>
        <v>5.41099102083891</v>
      </c>
      <c r="AG760" s="33" t="n">
        <f aca="false">VLOOKUP($O760,Parámetros!$B$4:$H$25,6,0)</f>
        <v>1344</v>
      </c>
      <c r="AH760" s="33" t="n">
        <f aca="false">VLOOKUP($O760,Parámetros!$B$4:$H$25,7,0)</f>
        <v>1920000</v>
      </c>
      <c r="AI760" s="51" t="n">
        <v>3277.5</v>
      </c>
      <c r="AJ760" s="52" t="n">
        <v>8.8E-008</v>
      </c>
      <c r="AK760" s="34" t="n">
        <f aca="false">AD760*V760/1000000000</f>
        <v>0.000130686073013768</v>
      </c>
      <c r="AL760" s="34" t="n">
        <f aca="false">AE760*V760/1000000000</f>
        <v>0.00302827464512116</v>
      </c>
      <c r="AM760" s="34" t="n">
        <f aca="false">AF760*V760/1000000000</f>
        <v>1.52448354273325E-005</v>
      </c>
      <c r="AN760" s="34" t="n">
        <f aca="false">AG760*V760/1000000000</f>
        <v>0.0037865630778959</v>
      </c>
      <c r="AO760" s="34" t="n">
        <f aca="false">AH760*V760/1000000000</f>
        <v>5.40937582556557</v>
      </c>
      <c r="AP760" s="35" t="n">
        <f aca="false">AJ760*AI760*EXP(P760*4)</f>
        <v>0.000247929725338422</v>
      </c>
      <c r="AQ760" s="36" t="n">
        <f aca="false">AK760/W760</f>
        <v>3.58044035654159E-007</v>
      </c>
      <c r="AR760" s="37" t="n">
        <f aca="false">AL760/W760</f>
        <v>8.29664286334564E-006</v>
      </c>
      <c r="AS760" s="37" t="n">
        <f aca="false">AM760/W760</f>
        <v>4.17666724036507E-008</v>
      </c>
      <c r="AT760" s="37" t="n">
        <f aca="false">AN760/W760</f>
        <v>1.03741454188929E-005</v>
      </c>
      <c r="AU760" s="37" t="n">
        <f aca="false">AO760/W760</f>
        <v>0.0148202077412755</v>
      </c>
      <c r="AV760" s="49" t="n">
        <f aca="false">AP760/W760</f>
        <v>6.7925952147513E-007</v>
      </c>
      <c r="AW760" s="39" t="n">
        <f aca="false">AK760*1000000</f>
        <v>130.686073013768</v>
      </c>
      <c r="AX760" s="40" t="n">
        <f aca="false">AL760*1000000</f>
        <v>3028.27464512116</v>
      </c>
      <c r="AY760" s="40" t="n">
        <f aca="false">AM760*1000000</f>
        <v>15.2448354273325</v>
      </c>
      <c r="AZ760" s="40" t="n">
        <f aca="false">AN760*1000000</f>
        <v>3786.5630778959</v>
      </c>
      <c r="BA760" s="40" t="n">
        <f aca="false">AO760*1000000</f>
        <v>5409375.82556557</v>
      </c>
      <c r="BB760" s="41" t="n">
        <f aca="false">AP760*1000000</f>
        <v>247.929725338422</v>
      </c>
      <c r="BC760" s="39" t="n">
        <f aca="false">AQ760*1000000</f>
        <v>0.358044035654159</v>
      </c>
      <c r="BD760" s="40" t="n">
        <f aca="false">AR760*1000000</f>
        <v>8.29664286334564</v>
      </c>
      <c r="BE760" s="40" t="n">
        <f aca="false">AS760*1000000</f>
        <v>0.0417666724036507</v>
      </c>
      <c r="BF760" s="40" t="n">
        <f aca="false">AT760*1000000</f>
        <v>10.3741454188929</v>
      </c>
      <c r="BG760" s="40" t="n">
        <f aca="false">AU760*1000000</f>
        <v>14820.2077412755</v>
      </c>
      <c r="BH760" s="41" t="n">
        <f aca="false">AV760*1000000</f>
        <v>0.67925952147513</v>
      </c>
      <c r="BI760" s="0" t="n">
        <v>0.1</v>
      </c>
      <c r="BJ760" s="0" t="n">
        <f aca="false">R760*BI760</f>
        <v>281.738324248207</v>
      </c>
      <c r="BK760" s="0" t="n">
        <v>0.1</v>
      </c>
      <c r="BL760" s="0" t="n">
        <f aca="false">AI760*BK760</f>
        <v>327.75</v>
      </c>
      <c r="BM760" s="45" t="n">
        <v>17.6498016718255</v>
      </c>
      <c r="BN760" s="45" t="n">
        <v>910.91550745518</v>
      </c>
      <c r="BO760" s="45" t="n">
        <v>5.31099102083891</v>
      </c>
      <c r="BP760" s="45" t="n">
        <v>537.6</v>
      </c>
      <c r="BQ760" s="45" t="n">
        <v>384000</v>
      </c>
      <c r="BR760" s="0" t="n">
        <f aca="false">AJ760*0.1</f>
        <v>8.8E-009</v>
      </c>
      <c r="BS760" s="0" t="n">
        <f aca="false">((((BJ760/R760)^2)+((BM760/AD760)^2))^(1/2))*AK760</f>
        <v>5.14148711872574E-005</v>
      </c>
      <c r="BT760" s="0" t="n">
        <f aca="false">((((BJ760/R760)^2)+((BN760/AE760)^2))^(1/2))*AL760</f>
        <v>0.00258420270280729</v>
      </c>
      <c r="BU760" s="0" t="n">
        <f aca="false">((((BJ760/R760)^2)+((BO760/AF760)^2))^(1/2))*AM760</f>
        <v>1.5040556006624E-005</v>
      </c>
      <c r="BV760" s="0" t="n">
        <f aca="false">((((BJ760/R760)^2)+((BP760/AG760)^2))^(1/2))*AN760</f>
        <v>0.00156123995282287</v>
      </c>
      <c r="BW760" s="0" t="n">
        <f aca="false">((((BJ760/R760)^2)+((BQ760/AH760)^2))^(1/2))*AO760</f>
        <v>1.20957320618087</v>
      </c>
      <c r="BX760" s="46" t="n">
        <f aca="false">((((BL760/AI760)^2)+((BR760/AJ760)^2))^(1/2))*AP760</f>
        <v>3.50625580089033E-005</v>
      </c>
    </row>
    <row r="761" customFormat="false" ht="28" hidden="false" customHeight="false" outlineLevel="0" collapsed="false">
      <c r="A761" s="24" t="n">
        <v>4.68061111111111</v>
      </c>
      <c r="B761" s="24" t="n">
        <v>-74.1573611111111</v>
      </c>
      <c r="C761" s="47" t="n">
        <v>23</v>
      </c>
      <c r="D761" s="47" t="n">
        <v>33</v>
      </c>
      <c r="E761" s="47" t="n">
        <v>1924</v>
      </c>
      <c r="F761" s="27" t="s">
        <v>1910</v>
      </c>
      <c r="G761" s="28" t="s">
        <v>1911</v>
      </c>
      <c r="H761" s="27" t="s">
        <v>1912</v>
      </c>
      <c r="I761" s="28" t="s">
        <v>64</v>
      </c>
      <c r="J761" s="28" t="s">
        <v>65</v>
      </c>
      <c r="K761" s="28" t="n">
        <v>50</v>
      </c>
      <c r="L761" s="28"/>
      <c r="M761" s="28" t="n">
        <v>1992</v>
      </c>
      <c r="N761" s="29" t="s">
        <v>124</v>
      </c>
      <c r="O761" s="29" t="s">
        <v>125</v>
      </c>
      <c r="P761" s="56" t="n">
        <v>0.00426891489573758</v>
      </c>
      <c r="Q761" s="31" t="n">
        <v>87.1030018548662</v>
      </c>
      <c r="R761" s="31" t="n">
        <v>88.6031143182492</v>
      </c>
      <c r="S761" s="4" t="s">
        <v>69</v>
      </c>
      <c r="T761" s="4"/>
      <c r="U761" s="4"/>
      <c r="V761" s="48" t="n">
        <f aca="false">IF(S761="m3_año",R761,IF(OR(O761="CG1",O761="CG3",O761="HG2"),T761,R761))</f>
        <v>88.6031143182492</v>
      </c>
      <c r="W761" s="28" t="n">
        <v>365</v>
      </c>
      <c r="X761" s="32" t="s">
        <v>98</v>
      </c>
      <c r="Y761" s="28"/>
      <c r="Z761" s="28" t="n">
        <v>2920</v>
      </c>
      <c r="AA761" s="32" t="s">
        <v>1913</v>
      </c>
      <c r="AB761" s="32" t="s">
        <v>447</v>
      </c>
      <c r="AC761" s="33" t="s">
        <v>72</v>
      </c>
      <c r="AD761" s="33" t="n">
        <f aca="false">VLOOKUP($O761,Parámetros!$B$4:$H$25,3,0)</f>
        <v>840000</v>
      </c>
      <c r="AE761" s="33" t="n">
        <f aca="false">VLOOKUP($O761,Parámetros!$B$4:$H$25,4,0)</f>
        <v>2400000</v>
      </c>
      <c r="AF761" s="33" t="n">
        <f aca="false">VLOOKUP($O761,Parámetros!$B$4:$H$25,5,0)</f>
        <v>1800000</v>
      </c>
      <c r="AG761" s="33" t="n">
        <f aca="false">VLOOKUP($O761,Parámetros!$B$4:$H$25,6,0)</f>
        <v>600000</v>
      </c>
      <c r="AH761" s="33" t="n">
        <f aca="false">VLOOKUP($O761,Parámetros!$B$4:$H$25,7,0)</f>
        <v>2676000000</v>
      </c>
      <c r="AI761" s="2" t="n">
        <v>1964.85714285714</v>
      </c>
      <c r="AJ761" s="2" t="n">
        <v>3.7228E-008</v>
      </c>
      <c r="AK761" s="34" t="n">
        <f aca="false">AD761*V761/1000000000</f>
        <v>0.0744266160273293</v>
      </c>
      <c r="AL761" s="34" t="n">
        <f aca="false">AE761*V761/1000000000</f>
        <v>0.212647474363798</v>
      </c>
      <c r="AM761" s="34" t="n">
        <f aca="false">AF761*V761/1000000000</f>
        <v>0.159485605772849</v>
      </c>
      <c r="AN761" s="34" t="n">
        <f aca="false">AG761*V761/1000000000</f>
        <v>0.0531618685909495</v>
      </c>
      <c r="AO761" s="34" t="n">
        <f aca="false">AH761*V761/1000000000</f>
        <v>237.101933915635</v>
      </c>
      <c r="AP761" s="35" t="n">
        <f aca="false">AJ761*AI761*EXP(P761*4)</f>
        <v>7.44074720628696E-005</v>
      </c>
      <c r="AQ761" s="36" t="n">
        <f aca="false">AK761/W761</f>
        <v>0.000203908537061176</v>
      </c>
      <c r="AR761" s="37" t="n">
        <f aca="false">AL761/W761</f>
        <v>0.000582595820174789</v>
      </c>
      <c r="AS761" s="37" t="n">
        <f aca="false">AM761/W761</f>
        <v>0.000436946865131092</v>
      </c>
      <c r="AT761" s="37" t="n">
        <f aca="false">AN761/W761</f>
        <v>0.000145648955043697</v>
      </c>
      <c r="AU761" s="37" t="n">
        <f aca="false">AO761/W761</f>
        <v>0.64959433949489</v>
      </c>
      <c r="AV761" s="49" t="n">
        <f aca="false">AP761/W761</f>
        <v>2.03856087843478E-007</v>
      </c>
      <c r="AW761" s="39" t="n">
        <f aca="false">AK761*1000000</f>
        <v>74426.6160273293</v>
      </c>
      <c r="AX761" s="40" t="n">
        <f aca="false">AL761*1000000</f>
        <v>212647.474363798</v>
      </c>
      <c r="AY761" s="40" t="n">
        <f aca="false">AM761*1000000</f>
        <v>159485.605772849</v>
      </c>
      <c r="AZ761" s="40" t="n">
        <f aca="false">AN761*1000000</f>
        <v>53161.8685909495</v>
      </c>
      <c r="BA761" s="40" t="n">
        <f aca="false">AO761*1000000</f>
        <v>237101933.915635</v>
      </c>
      <c r="BB761" s="41" t="n">
        <f aca="false">AP761*1000000</f>
        <v>74.4074720628696</v>
      </c>
      <c r="BC761" s="39" t="n">
        <f aca="false">AQ761*1000000</f>
        <v>203.908537061176</v>
      </c>
      <c r="BD761" s="40" t="n">
        <f aca="false">AR761*1000000</f>
        <v>582.595820174789</v>
      </c>
      <c r="BE761" s="40" t="n">
        <f aca="false">AS761*1000000</f>
        <v>436.946865131092</v>
      </c>
      <c r="BF761" s="40" t="n">
        <f aca="false">AT761*1000000</f>
        <v>145.648955043697</v>
      </c>
      <c r="BG761" s="40" t="n">
        <f aca="false">AU761*1000000</f>
        <v>649594.33949489</v>
      </c>
      <c r="BH761" s="41" t="n">
        <f aca="false">AV761*1000000</f>
        <v>0.203856087843478</v>
      </c>
      <c r="BI761" s="0" t="n">
        <v>0.1</v>
      </c>
      <c r="BJ761" s="0" t="n">
        <f aca="false">R761*BI761</f>
        <v>8.86031143182492</v>
      </c>
      <c r="BK761" s="0" t="n">
        <v>0.1</v>
      </c>
      <c r="BL761" s="0" t="n">
        <f aca="false">AI761*BK761</f>
        <v>196.485714285714</v>
      </c>
      <c r="BM761" s="45" t="n">
        <v>336000</v>
      </c>
      <c r="BN761" s="45" t="n">
        <v>480000</v>
      </c>
      <c r="BO761" s="45" t="n">
        <v>360000</v>
      </c>
      <c r="BP761" s="45" t="n">
        <v>120000</v>
      </c>
      <c r="BQ761" s="45" t="n">
        <v>1070400000</v>
      </c>
      <c r="BR761" s="0" t="n">
        <f aca="false">AJ761*0.1</f>
        <v>3.7228E-009</v>
      </c>
      <c r="BS761" s="0" t="n">
        <f aca="false">((((BJ761/R761)^2)+((BM761/AD761)^2))^(1/2))*AK761</f>
        <v>0.0306868799237967</v>
      </c>
      <c r="BT761" s="0" t="n">
        <f aca="false">((((BJ761/R761)^2)+((BN761/AE761)^2))^(1/2))*AL761</f>
        <v>0.0475494207921096</v>
      </c>
      <c r="BU761" s="0" t="n">
        <f aca="false">((((BJ761/R761)^2)+((BO761/AF761)^2))^(1/2))*AM761</f>
        <v>0.0356620655940822</v>
      </c>
      <c r="BV761" s="0" t="n">
        <f aca="false">((((BJ761/R761)^2)+((BP761/AG761)^2))^(1/2))*AN761</f>
        <v>0.0118873551980274</v>
      </c>
      <c r="BW761" s="0" t="n">
        <f aca="false">((((BJ761/R761)^2)+((BQ761/AH761)^2))^(1/2))*AO761</f>
        <v>97.7596317572381</v>
      </c>
      <c r="BX761" s="46" t="n">
        <f aca="false">((((BL761/AI761)^2)+((BR761/AJ761)^2))^(1/2))*AP761</f>
        <v>1.05228056133207E-005</v>
      </c>
    </row>
    <row r="762" customFormat="false" ht="30" hidden="false" customHeight="true" outlineLevel="0" collapsed="false">
      <c r="A762" s="24" t="n">
        <v>4.68061111111111</v>
      </c>
      <c r="B762" s="24" t="n">
        <v>-74.1573611111111</v>
      </c>
      <c r="C762" s="47" t="n">
        <v>23</v>
      </c>
      <c r="D762" s="47" t="n">
        <v>33</v>
      </c>
      <c r="E762" s="47" t="n">
        <v>1924</v>
      </c>
      <c r="F762" s="27" t="s">
        <v>1910</v>
      </c>
      <c r="G762" s="28" t="s">
        <v>1911</v>
      </c>
      <c r="H762" s="27" t="s">
        <v>1912</v>
      </c>
      <c r="I762" s="28" t="s">
        <v>64</v>
      </c>
      <c r="J762" s="28" t="s">
        <v>76</v>
      </c>
      <c r="K762" s="28" t="n">
        <v>20512.7707244212</v>
      </c>
      <c r="L762" s="28"/>
      <c r="M762" s="28" t="n">
        <v>1992</v>
      </c>
      <c r="N762" s="29" t="s">
        <v>1914</v>
      </c>
      <c r="O762" s="29" t="s">
        <v>645</v>
      </c>
      <c r="P762" s="56" t="n">
        <v>0.00426891489573758</v>
      </c>
      <c r="Q762" s="31" t="n">
        <v>14.7632206533671</v>
      </c>
      <c r="R762" s="31" t="n">
        <v>15.017477003093</v>
      </c>
      <c r="S762" s="4" t="s">
        <v>69</v>
      </c>
      <c r="T762" s="4"/>
      <c r="U762" s="4"/>
      <c r="V762" s="48" t="n">
        <f aca="false">IF(S762="m3_año",R762,IF(OR(O762="CG1",O762="CG3",O762="HG2"),T762,R762))</f>
        <v>15.017477003093</v>
      </c>
      <c r="W762" s="28" t="n">
        <v>365</v>
      </c>
      <c r="X762" s="32" t="s">
        <v>98</v>
      </c>
      <c r="Y762" s="28"/>
      <c r="Z762" s="28" t="n">
        <v>2920</v>
      </c>
      <c r="AA762" s="32" t="s">
        <v>1913</v>
      </c>
      <c r="AB762" s="32" t="s">
        <v>447</v>
      </c>
      <c r="AC762" s="33" t="s">
        <v>72</v>
      </c>
      <c r="AD762" s="33" t="n">
        <f aca="false">VLOOKUP($O762,Parámetros!$B$4:$H$25,3,0)</f>
        <v>476000</v>
      </c>
      <c r="AE762" s="33" t="n">
        <f aca="false">VLOOKUP($O762,Parámetros!$B$4:$H$25,4,0)</f>
        <v>2142000</v>
      </c>
      <c r="AF762" s="33" t="n">
        <f aca="false">VLOOKUP($O762,Parámetros!$B$4:$H$25,5,0)</f>
        <v>1704000</v>
      </c>
      <c r="AG762" s="33" t="n">
        <f aca="false">VLOOKUP($O762,Parámetros!$B$4:$H$25,6,0)</f>
        <v>595000</v>
      </c>
      <c r="AH762" s="33" t="n">
        <f aca="false">VLOOKUP($O762,Parámetros!$B$4:$H$25,7,0)</f>
        <v>2676000000</v>
      </c>
      <c r="AI762" s="2" t="n">
        <v>1964.85714285714</v>
      </c>
      <c r="AJ762" s="2" t="n">
        <v>3.7228E-008</v>
      </c>
      <c r="AK762" s="34" t="n">
        <f aca="false">AD762*V762/1000000000</f>
        <v>0.00714831905347227</v>
      </c>
      <c r="AL762" s="34" t="n">
        <f aca="false">AE762*V762/1000000000</f>
        <v>0.0321674357406252</v>
      </c>
      <c r="AM762" s="34" t="n">
        <f aca="false">AF762*V762/1000000000</f>
        <v>0.0255897808132705</v>
      </c>
      <c r="AN762" s="34" t="n">
        <f aca="false">AG762*V762/1000000000</f>
        <v>0.00893539881684033</v>
      </c>
      <c r="AO762" s="34" t="n">
        <f aca="false">AH762*V762/1000000000</f>
        <v>40.1867684602769</v>
      </c>
      <c r="AP762" s="35" t="n">
        <f aca="false">AJ762*AI762*EXP(P762*4)</f>
        <v>7.44074720628696E-005</v>
      </c>
      <c r="AQ762" s="36" t="n">
        <f aca="false">AK762/W762</f>
        <v>1.95844357629377E-005</v>
      </c>
      <c r="AR762" s="37" t="n">
        <f aca="false">AL762/W762</f>
        <v>8.81299609332197E-005</v>
      </c>
      <c r="AS762" s="37" t="n">
        <f aca="false">AM762/W762</f>
        <v>7.01089885295081E-005</v>
      </c>
      <c r="AT762" s="37" t="n">
        <f aca="false">AN762/W762</f>
        <v>2.44805447036721E-005</v>
      </c>
      <c r="AU762" s="37" t="n">
        <f aca="false">AO762/W762</f>
        <v>0.110100735507608</v>
      </c>
      <c r="AV762" s="49" t="n">
        <f aca="false">AP762/W762</f>
        <v>2.03856087843478E-007</v>
      </c>
      <c r="AW762" s="39" t="n">
        <f aca="false">AK762*1000000</f>
        <v>7148.31905347227</v>
      </c>
      <c r="AX762" s="40" t="n">
        <f aca="false">AL762*1000000</f>
        <v>32167.4357406252</v>
      </c>
      <c r="AY762" s="40" t="n">
        <f aca="false">AM762*1000000</f>
        <v>25589.7808132705</v>
      </c>
      <c r="AZ762" s="40" t="n">
        <f aca="false">AN762*1000000</f>
        <v>8935.39881684033</v>
      </c>
      <c r="BA762" s="40" t="n">
        <f aca="false">AO762*1000000</f>
        <v>40186768.4602769</v>
      </c>
      <c r="BB762" s="41" t="n">
        <f aca="false">AP762*1000000</f>
        <v>74.4074720628696</v>
      </c>
      <c r="BC762" s="39" t="n">
        <f aca="false">AQ762*1000000</f>
        <v>19.5844357629377</v>
      </c>
      <c r="BD762" s="40" t="n">
        <f aca="false">AR762*1000000</f>
        <v>88.1299609332197</v>
      </c>
      <c r="BE762" s="40" t="n">
        <f aca="false">AS762*1000000</f>
        <v>70.1089885295081</v>
      </c>
      <c r="BF762" s="40" t="n">
        <f aca="false">AT762*1000000</f>
        <v>24.4805447036721</v>
      </c>
      <c r="BG762" s="40" t="n">
        <f aca="false">AU762*1000000</f>
        <v>110100.735507608</v>
      </c>
      <c r="BH762" s="41" t="n">
        <f aca="false">AV762*1000000</f>
        <v>0.203856087843478</v>
      </c>
      <c r="BI762" s="0" t="n">
        <v>0.1</v>
      </c>
      <c r="BJ762" s="0" t="n">
        <f aca="false">R762*BI762</f>
        <v>1.5017477003093</v>
      </c>
      <c r="BK762" s="0" t="n">
        <v>0.1</v>
      </c>
      <c r="BL762" s="0" t="n">
        <f aca="false">AI762*BK762</f>
        <v>196.485714285714</v>
      </c>
      <c r="BM762" s="45" t="n">
        <v>190400</v>
      </c>
      <c r="BN762" s="45" t="n">
        <v>428400</v>
      </c>
      <c r="BO762" s="45" t="n">
        <v>340800</v>
      </c>
      <c r="BP762" s="45" t="n">
        <v>119000</v>
      </c>
      <c r="BQ762" s="45" t="n">
        <v>1070400000</v>
      </c>
      <c r="BR762" s="0" t="n">
        <f aca="false">AJ762*0.1</f>
        <v>3.7228E-009</v>
      </c>
      <c r="BS762" s="0" t="n">
        <f aca="false">((((BJ762/R762)^2)+((BM762/AD762)^2))^(1/2))*AK762</f>
        <v>0.00294732745030814</v>
      </c>
      <c r="BT762" s="0" t="n">
        <f aca="false">((((BJ762/R762)^2)+((BN762/AE762)^2))^(1/2))*AL762</f>
        <v>0.00719285729778942</v>
      </c>
      <c r="BU762" s="0" t="n">
        <f aca="false">((((BJ762/R762)^2)+((BO762/AF762)^2))^(1/2))*AM762</f>
        <v>0.00572204894277926</v>
      </c>
      <c r="BV762" s="0" t="n">
        <f aca="false">((((BJ762/R762)^2)+((BP762/AG762)^2))^(1/2))*AN762</f>
        <v>0.00199801591605262</v>
      </c>
      <c r="BW762" s="0" t="n">
        <f aca="false">((((BJ762/R762)^2)+((BQ762/AH762)^2))^(1/2))*AO762</f>
        <v>16.5694291113962</v>
      </c>
      <c r="BX762" s="46" t="n">
        <f aca="false">((((BL762/AI762)^2)+((BR762/AJ762)^2))^(1/2))*AP762</f>
        <v>1.05228056133207E-005</v>
      </c>
    </row>
    <row r="763" customFormat="false" ht="30" hidden="false" customHeight="true" outlineLevel="0" collapsed="false">
      <c r="A763" s="24" t="n">
        <v>4.68292100592967</v>
      </c>
      <c r="B763" s="24" t="n">
        <v>-74.1543891631926</v>
      </c>
      <c r="C763" s="47" t="n">
        <v>23</v>
      </c>
      <c r="D763" s="47" t="n">
        <v>33</v>
      </c>
      <c r="E763" s="47" t="n">
        <v>1924</v>
      </c>
      <c r="F763" s="27" t="s">
        <v>1915</v>
      </c>
      <c r="G763" s="28" t="s">
        <v>1916</v>
      </c>
      <c r="H763" s="27" t="s">
        <v>1917</v>
      </c>
      <c r="I763" s="28" t="s">
        <v>64</v>
      </c>
      <c r="J763" s="28" t="s">
        <v>76</v>
      </c>
      <c r="K763" s="28" t="n">
        <v>1000</v>
      </c>
      <c r="L763" s="28"/>
      <c r="M763" s="28" t="n">
        <v>1973</v>
      </c>
      <c r="N763" s="29" t="s">
        <v>124</v>
      </c>
      <c r="O763" s="29" t="s">
        <v>645</v>
      </c>
      <c r="P763" s="56" t="n">
        <v>0.00426891489573758</v>
      </c>
      <c r="Q763" s="31" t="n">
        <v>31.4948707271833</v>
      </c>
      <c r="R763" s="31" t="n">
        <v>32.0372842732653</v>
      </c>
      <c r="S763" s="4" t="s">
        <v>69</v>
      </c>
      <c r="T763" s="4"/>
      <c r="U763" s="4"/>
      <c r="V763" s="48" t="n">
        <f aca="false">IF(S763="m3_año",R763,IF(OR(O763="CG1",O763="CG3",O763="HG2"),T763,R763))</f>
        <v>32.0372842732653</v>
      </c>
      <c r="W763" s="28" t="n">
        <v>365</v>
      </c>
      <c r="X763" s="32" t="s">
        <v>98</v>
      </c>
      <c r="Y763" s="28"/>
      <c r="Z763" s="28" t="n">
        <v>2920</v>
      </c>
      <c r="AA763" s="32" t="s">
        <v>1918</v>
      </c>
      <c r="AB763" s="32" t="s">
        <v>1919</v>
      </c>
      <c r="AC763" s="33" t="s">
        <v>72</v>
      </c>
      <c r="AD763" s="33" t="n">
        <f aca="false">VLOOKUP($O763,Parámetros!$B$4:$H$25,3,0)</f>
        <v>476000</v>
      </c>
      <c r="AE763" s="33" t="n">
        <f aca="false">VLOOKUP($O763,Parámetros!$B$4:$H$25,4,0)</f>
        <v>2142000</v>
      </c>
      <c r="AF763" s="33" t="n">
        <f aca="false">VLOOKUP($O763,Parámetros!$B$4:$H$25,5,0)</f>
        <v>1704000</v>
      </c>
      <c r="AG763" s="33" t="n">
        <f aca="false">VLOOKUP($O763,Parámetros!$B$4:$H$25,6,0)</f>
        <v>595000</v>
      </c>
      <c r="AH763" s="33" t="n">
        <f aca="false">VLOOKUP($O763,Parámetros!$B$4:$H$25,7,0)</f>
        <v>2676000000</v>
      </c>
      <c r="AI763" s="2" t="n">
        <v>5536.76785714286</v>
      </c>
      <c r="AJ763" s="2" t="n">
        <v>1.362E-008</v>
      </c>
      <c r="AK763" s="34" t="n">
        <f aca="false">AD763*V763/1000000000</f>
        <v>0.0152497473140743</v>
      </c>
      <c r="AL763" s="34" t="n">
        <f aca="false">AE763*V763/1000000000</f>
        <v>0.0686238629133343</v>
      </c>
      <c r="AM763" s="34" t="n">
        <f aca="false">AF763*V763/1000000000</f>
        <v>0.0545915324016441</v>
      </c>
      <c r="AN763" s="34" t="n">
        <f aca="false">AG763*V763/1000000000</f>
        <v>0.0190621841425929</v>
      </c>
      <c r="AO763" s="34" t="n">
        <f aca="false">AH763*V763/1000000000</f>
        <v>85.731772715258</v>
      </c>
      <c r="AP763" s="35" t="n">
        <f aca="false">AJ763*AI763*EXP(P763*4)</f>
        <v>7.67095239046024E-005</v>
      </c>
      <c r="AQ763" s="36" t="n">
        <f aca="false">AK763/W763</f>
        <v>4.17801296276008E-005</v>
      </c>
      <c r="AR763" s="37" t="n">
        <f aca="false">AL763/W763</f>
        <v>0.000188010583324203</v>
      </c>
      <c r="AS763" s="37" t="n">
        <f aca="false">AM763/W763</f>
        <v>0.000149565842196285</v>
      </c>
      <c r="AT763" s="37" t="n">
        <f aca="false">AN763/W763</f>
        <v>5.2225162034501E-005</v>
      </c>
      <c r="AU763" s="37" t="n">
        <f aca="false">AO763/W763</f>
        <v>0.234881569082898</v>
      </c>
      <c r="AV763" s="49" t="n">
        <f aca="false">AP763/W763</f>
        <v>2.10163079190692E-007</v>
      </c>
      <c r="AW763" s="39" t="n">
        <f aca="false">AK763*1000000</f>
        <v>15249.7473140743</v>
      </c>
      <c r="AX763" s="40" t="n">
        <f aca="false">AL763*1000000</f>
        <v>68623.8629133343</v>
      </c>
      <c r="AY763" s="40" t="n">
        <f aca="false">AM763*1000000</f>
        <v>54591.5324016441</v>
      </c>
      <c r="AZ763" s="40" t="n">
        <f aca="false">AN763*1000000</f>
        <v>19062.1841425929</v>
      </c>
      <c r="BA763" s="40" t="n">
        <f aca="false">AO763*1000000</f>
        <v>85731772.715258</v>
      </c>
      <c r="BB763" s="41" t="n">
        <f aca="false">AP763*1000000</f>
        <v>76.7095239046025</v>
      </c>
      <c r="BC763" s="39" t="n">
        <f aca="false">AQ763*1000000</f>
        <v>41.7801296276008</v>
      </c>
      <c r="BD763" s="40" t="n">
        <f aca="false">AR763*1000000</f>
        <v>188.010583324203</v>
      </c>
      <c r="BE763" s="40" t="n">
        <f aca="false">AS763*1000000</f>
        <v>149.565842196285</v>
      </c>
      <c r="BF763" s="40" t="n">
        <f aca="false">AT763*1000000</f>
        <v>52.225162034501</v>
      </c>
      <c r="BG763" s="40" t="n">
        <f aca="false">AU763*1000000</f>
        <v>234881.569082898</v>
      </c>
      <c r="BH763" s="41" t="n">
        <f aca="false">AV763*1000000</f>
        <v>0.210163079190692</v>
      </c>
      <c r="BI763" s="0" t="n">
        <v>0.1</v>
      </c>
      <c r="BJ763" s="0" t="n">
        <f aca="false">R763*BI763</f>
        <v>3.20372842732653</v>
      </c>
      <c r="BK763" s="0" t="n">
        <v>0.1</v>
      </c>
      <c r="BL763" s="0" t="n">
        <f aca="false">AI763*BK763</f>
        <v>553.676785714286</v>
      </c>
      <c r="BM763" s="45" t="n">
        <v>190400</v>
      </c>
      <c r="BN763" s="45" t="n">
        <v>428400</v>
      </c>
      <c r="BO763" s="45" t="n">
        <v>340800</v>
      </c>
      <c r="BP763" s="45" t="n">
        <v>119000</v>
      </c>
      <c r="BQ763" s="45" t="n">
        <v>1070400000</v>
      </c>
      <c r="BR763" s="0" t="n">
        <f aca="false">AJ763*0.1</f>
        <v>1.362E-009</v>
      </c>
      <c r="BS763" s="0" t="n">
        <f aca="false">((((BJ763/R763)^2)+((BM763/AD763)^2))^(1/2))*AK763</f>
        <v>0.00628763189399075</v>
      </c>
      <c r="BT763" s="0" t="n">
        <f aca="false">((((BJ763/R763)^2)+((BN763/AE763)^2))^(1/2))*AL763</f>
        <v>0.0153447622352842</v>
      </c>
      <c r="BU763" s="0" t="n">
        <f aca="false">((((BJ763/R763)^2)+((BO763/AF763)^2))^(1/2))*AM763</f>
        <v>0.0122070377445959</v>
      </c>
      <c r="BV763" s="0" t="n">
        <f aca="false">((((BJ763/R763)^2)+((BP763/AG763)^2))^(1/2))*AN763</f>
        <v>0.00426243395424562</v>
      </c>
      <c r="BW763" s="0" t="n">
        <f aca="false">((((BJ763/R763)^2)+((BQ763/AH763)^2))^(1/2))*AO763</f>
        <v>35.3481154376455</v>
      </c>
      <c r="BX763" s="46" t="n">
        <f aca="false">((((BL763/AI763)^2)+((BR763/AJ763)^2))^(1/2))*AP763</f>
        <v>1.08483649069072E-005</v>
      </c>
    </row>
    <row r="764" customFormat="false" ht="30" hidden="false" customHeight="true" outlineLevel="0" collapsed="false">
      <c r="A764" s="24" t="n">
        <v>4.68187567762624</v>
      </c>
      <c r="B764" s="24" t="n">
        <v>-74.1672001395545</v>
      </c>
      <c r="C764" s="47" t="n">
        <v>22</v>
      </c>
      <c r="D764" s="47" t="n">
        <v>33</v>
      </c>
      <c r="E764" s="47" t="n">
        <v>1923</v>
      </c>
      <c r="F764" s="27" t="s">
        <v>1920</v>
      </c>
      <c r="G764" s="28" t="s">
        <v>1921</v>
      </c>
      <c r="H764" s="27" t="s">
        <v>1922</v>
      </c>
      <c r="I764" s="28" t="s">
        <v>64</v>
      </c>
      <c r="J764" s="28" t="s">
        <v>76</v>
      </c>
      <c r="K764" s="55"/>
      <c r="L764" s="55"/>
      <c r="M764" s="28" t="n">
        <v>1990</v>
      </c>
      <c r="N764" s="29" t="s">
        <v>67</v>
      </c>
      <c r="O764" s="29" t="s">
        <v>145</v>
      </c>
      <c r="P764" s="30" t="n">
        <v>-0.015549305289661</v>
      </c>
      <c r="Q764" s="31" t="n">
        <v>432000</v>
      </c>
      <c r="R764" s="31" t="n">
        <v>405949.337399618</v>
      </c>
      <c r="S764" s="29" t="s">
        <v>69</v>
      </c>
      <c r="T764" s="29"/>
      <c r="U764" s="29"/>
      <c r="V764" s="48" t="n">
        <f aca="false">IF(S764="m3_año",R764,IF(OR(O764="CG1",O764="CG3",O764="HG2"),T764,R764))</f>
        <v>405949.337399618</v>
      </c>
      <c r="W764" s="28" t="n">
        <v>365</v>
      </c>
      <c r="X764" s="32"/>
      <c r="Y764" s="28"/>
      <c r="Z764" s="28" t="n">
        <v>8760</v>
      </c>
      <c r="AA764" s="32" t="s">
        <v>1923</v>
      </c>
      <c r="AB764" s="32" t="s">
        <v>1924</v>
      </c>
      <c r="AC764" s="33" t="s">
        <v>72</v>
      </c>
      <c r="AD764" s="33" t="n">
        <f aca="false">VLOOKUP($O764,Parámetros!$B$4:$H$25,3,0)</f>
        <v>196.356974196937</v>
      </c>
      <c r="AE764" s="33" t="n">
        <f aca="false">VLOOKUP($O764,Parámetros!$B$4:$H$25,4,0)</f>
        <v>1220.72799074218</v>
      </c>
      <c r="AF764" s="33" t="n">
        <f aca="false">VLOOKUP($O764,Parámetros!$B$4:$H$25,5,0)</f>
        <v>69.6558973259153</v>
      </c>
      <c r="AG764" s="33" t="n">
        <f aca="false">VLOOKUP($O764,Parámetros!$B$4:$H$25,6,0)</f>
        <v>640</v>
      </c>
      <c r="AH764" s="33" t="n">
        <f aca="false">VLOOKUP($O764,Parámetros!$B$4:$H$25,7,0)</f>
        <v>1920000</v>
      </c>
      <c r="AI764" s="51" t="n">
        <v>432000</v>
      </c>
      <c r="AJ764" s="52" t="n">
        <v>8.8E-008</v>
      </c>
      <c r="AK764" s="34" t="n">
        <f aca="false">AD764*V764/1000000000</f>
        <v>0.0797109835690405</v>
      </c>
      <c r="AL764" s="34" t="n">
        <f aca="false">AE764*V764/1000000000</f>
        <v>0.495553718986955</v>
      </c>
      <c r="AM764" s="34" t="n">
        <f aca="false">AF764*V764/1000000000</f>
        <v>0.0282767653654311</v>
      </c>
      <c r="AN764" s="34" t="n">
        <f aca="false">AG764*V764/1000000000</f>
        <v>0.259807575935756</v>
      </c>
      <c r="AO764" s="34" t="n">
        <f aca="false">AH764*V764/1000000000</f>
        <v>779.422727807267</v>
      </c>
      <c r="AP764" s="35" t="n">
        <f aca="false">AJ764*AI764*EXP(P764*4)</f>
        <v>0.0357235416911664</v>
      </c>
      <c r="AQ764" s="36" t="n">
        <f aca="false">AK764/W764</f>
        <v>0.000218386256353536</v>
      </c>
      <c r="AR764" s="37" t="n">
        <f aca="false">AL764/W764</f>
        <v>0.00135768142188207</v>
      </c>
      <c r="AS764" s="37" t="n">
        <f aca="false">AM764/W764</f>
        <v>7.74705900422771E-005</v>
      </c>
      <c r="AT764" s="37" t="n">
        <f aca="false">AN764/W764</f>
        <v>0.00071180157790618</v>
      </c>
      <c r="AU764" s="37" t="n">
        <f aca="false">AO764/W764</f>
        <v>2.13540473371854</v>
      </c>
      <c r="AV764" s="49" t="n">
        <f aca="false">AP764/W764</f>
        <v>9.78727169620998E-005</v>
      </c>
      <c r="AW764" s="39" t="n">
        <f aca="false">AK764*1000000</f>
        <v>79710.9835690405</v>
      </c>
      <c r="AX764" s="40" t="n">
        <f aca="false">AL764*1000000</f>
        <v>495553.718986955</v>
      </c>
      <c r="AY764" s="40" t="n">
        <f aca="false">AM764*1000000</f>
        <v>28276.7653654311</v>
      </c>
      <c r="AZ764" s="40" t="n">
        <f aca="false">AN764*1000000</f>
        <v>259807.575935756</v>
      </c>
      <c r="BA764" s="40" t="n">
        <f aca="false">AO764*1000000</f>
        <v>779422727.807267</v>
      </c>
      <c r="BB764" s="41" t="n">
        <f aca="false">AP764*1000000</f>
        <v>35723.5416911664</v>
      </c>
      <c r="BC764" s="39" t="n">
        <f aca="false">AQ764*1000000</f>
        <v>218.386256353536</v>
      </c>
      <c r="BD764" s="40" t="n">
        <f aca="false">AR764*1000000</f>
        <v>1357.68142188207</v>
      </c>
      <c r="BE764" s="40" t="n">
        <f aca="false">AS764*1000000</f>
        <v>77.4705900422771</v>
      </c>
      <c r="BF764" s="40" t="n">
        <f aca="false">AT764*1000000</f>
        <v>711.80157790618</v>
      </c>
      <c r="BG764" s="40" t="n">
        <f aca="false">AU764*1000000</f>
        <v>2135404.73371854</v>
      </c>
      <c r="BH764" s="41" t="n">
        <f aca="false">AV764*1000000</f>
        <v>97.8727169620998</v>
      </c>
      <c r="BI764" s="0" t="n">
        <v>0.1</v>
      </c>
      <c r="BJ764" s="0" t="n">
        <f aca="false">R764*BI764</f>
        <v>40594.9337399618</v>
      </c>
      <c r="BK764" s="0" t="n">
        <v>0.1</v>
      </c>
      <c r="BL764" s="0" t="n">
        <f aca="false">AI764*BK764</f>
        <v>43200</v>
      </c>
      <c r="BM764" s="45" t="n">
        <v>187.562005220738</v>
      </c>
      <c r="BN764" s="45" t="n">
        <v>1012.03746873145</v>
      </c>
      <c r="BO764" s="45" t="n">
        <v>69.5558973259153</v>
      </c>
      <c r="BP764" s="45" t="n">
        <v>256</v>
      </c>
      <c r="BQ764" s="45" t="n">
        <v>384000</v>
      </c>
      <c r="BR764" s="0" t="n">
        <f aca="false">AJ764*0.1</f>
        <v>8.8E-009</v>
      </c>
      <c r="BS764" s="0" t="n">
        <f aca="false">((((BJ764/R764)^2)+((BM764/AD764)^2))^(1/2))*AK764</f>
        <v>0.0765567782899778</v>
      </c>
      <c r="BT764" s="0" t="n">
        <f aca="false">((((BJ764/R764)^2)+((BN764/AE764)^2))^(1/2))*AL764</f>
        <v>0.413813852306392</v>
      </c>
      <c r="BU764" s="0" t="n">
        <f aca="false">((((BJ764/R764)^2)+((BO764/AF764)^2))^(1/2))*AM764</f>
        <v>0.0283774043077028</v>
      </c>
      <c r="BV764" s="0" t="n">
        <f aca="false">((((BJ764/R764)^2)+((BP764/AG764)^2))^(1/2))*AN764</f>
        <v>0.10712140779188</v>
      </c>
      <c r="BW764" s="0" t="n">
        <f aca="false">((((BJ764/R764)^2)+((BQ764/AH764)^2))^(1/2))*AO764</f>
        <v>174.284220258536</v>
      </c>
      <c r="BX764" s="46" t="n">
        <f aca="false">((((BL764/AI764)^2)+((BR764/AJ764)^2))^(1/2))*AP764</f>
        <v>0.00505207171556482</v>
      </c>
    </row>
    <row r="765" customFormat="false" ht="30" hidden="false" customHeight="true" outlineLevel="0" collapsed="false">
      <c r="A765" s="24" t="n">
        <v>4.68187567762624</v>
      </c>
      <c r="B765" s="24" t="n">
        <v>-74.1672001395545</v>
      </c>
      <c r="C765" s="47" t="n">
        <v>22</v>
      </c>
      <c r="D765" s="47" t="n">
        <v>33</v>
      </c>
      <c r="E765" s="47" t="n">
        <v>1923</v>
      </c>
      <c r="F765" s="27" t="s">
        <v>1920</v>
      </c>
      <c r="G765" s="28" t="s">
        <v>1921</v>
      </c>
      <c r="H765" s="27" t="s">
        <v>1922</v>
      </c>
      <c r="I765" s="28" t="s">
        <v>64</v>
      </c>
      <c r="J765" s="28" t="s">
        <v>76</v>
      </c>
      <c r="K765" s="55"/>
      <c r="L765" s="55"/>
      <c r="M765" s="28" t="n">
        <v>2005</v>
      </c>
      <c r="N765" s="29" t="s">
        <v>67</v>
      </c>
      <c r="O765" s="29" t="s">
        <v>145</v>
      </c>
      <c r="P765" s="30" t="n">
        <v>-0.015549305289661</v>
      </c>
      <c r="Q765" s="31" t="n">
        <v>108000</v>
      </c>
      <c r="R765" s="31" t="n">
        <v>101487.334349905</v>
      </c>
      <c r="S765" s="29" t="s">
        <v>69</v>
      </c>
      <c r="T765" s="29"/>
      <c r="U765" s="29"/>
      <c r="V765" s="48" t="n">
        <f aca="false">IF(S765="m3_año",R765,IF(OR(O765="CG1",O765="CG3",O765="HG2"),T765,R765))</f>
        <v>101487.334349905</v>
      </c>
      <c r="W765" s="28" t="n">
        <v>365</v>
      </c>
      <c r="X765" s="32"/>
      <c r="Y765" s="28"/>
      <c r="Z765" s="28" t="n">
        <v>8760</v>
      </c>
      <c r="AA765" s="32" t="s">
        <v>1923</v>
      </c>
      <c r="AB765" s="32" t="s">
        <v>1924</v>
      </c>
      <c r="AC765" s="33" t="s">
        <v>72</v>
      </c>
      <c r="AD765" s="33" t="n">
        <f aca="false">VLOOKUP($O765,Parámetros!$B$4:$H$25,3,0)</f>
        <v>196.356974196937</v>
      </c>
      <c r="AE765" s="33" t="n">
        <f aca="false">VLOOKUP($O765,Parámetros!$B$4:$H$25,4,0)</f>
        <v>1220.72799074218</v>
      </c>
      <c r="AF765" s="33" t="n">
        <f aca="false">VLOOKUP($O765,Parámetros!$B$4:$H$25,5,0)</f>
        <v>69.6558973259153</v>
      </c>
      <c r="AG765" s="33" t="n">
        <f aca="false">VLOOKUP($O765,Parámetros!$B$4:$H$25,6,0)</f>
        <v>640</v>
      </c>
      <c r="AH765" s="33" t="n">
        <f aca="false">VLOOKUP($O765,Parámetros!$B$4:$H$25,7,0)</f>
        <v>1920000</v>
      </c>
      <c r="AI765" s="2" t="n">
        <v>26143.9814814815</v>
      </c>
      <c r="AJ765" s="2" t="n">
        <v>3E-008</v>
      </c>
      <c r="AK765" s="34" t="n">
        <f aca="false">AD765*V765/1000000000</f>
        <v>0.0199277458922602</v>
      </c>
      <c r="AL765" s="34" t="n">
        <f aca="false">AE765*V765/1000000000</f>
        <v>0.123888429746739</v>
      </c>
      <c r="AM765" s="34" t="n">
        <f aca="false">AF765*V765/1000000000</f>
        <v>0.00706919134135782</v>
      </c>
      <c r="AN765" s="34" t="n">
        <f aca="false">AG765*V765/1000000000</f>
        <v>0.0649518939839392</v>
      </c>
      <c r="AO765" s="34" t="n">
        <f aca="false">AH765*V765/1000000000</f>
        <v>194.855681951818</v>
      </c>
      <c r="AP765" s="35" t="n">
        <f aca="false">AJ765*AI765*EXP(P765*4)</f>
        <v>0.000737023052735785</v>
      </c>
      <c r="AQ765" s="36" t="n">
        <f aca="false">AK765/W765</f>
        <v>5.45965640883841E-005</v>
      </c>
      <c r="AR765" s="37" t="n">
        <f aca="false">AL765/W765</f>
        <v>0.000339420355470519</v>
      </c>
      <c r="AS765" s="37" t="n">
        <f aca="false">AM765/W765</f>
        <v>1.93676475105694E-005</v>
      </c>
      <c r="AT765" s="37" t="n">
        <f aca="false">AN765/W765</f>
        <v>0.000177950394476546</v>
      </c>
      <c r="AU765" s="37" t="n">
        <f aca="false">AO765/W765</f>
        <v>0.533851183429637</v>
      </c>
      <c r="AV765" s="49" t="n">
        <f aca="false">AP765/W765</f>
        <v>2.01924124037201E-006</v>
      </c>
      <c r="AW765" s="39" t="n">
        <f aca="false">AK765*1000000</f>
        <v>19927.7458922602</v>
      </c>
      <c r="AX765" s="40" t="n">
        <f aca="false">AL765*1000000</f>
        <v>123888.429746739</v>
      </c>
      <c r="AY765" s="40" t="n">
        <f aca="false">AM765*1000000</f>
        <v>7069.19134135782</v>
      </c>
      <c r="AZ765" s="40" t="n">
        <f aca="false">AN765*1000000</f>
        <v>64951.8939839392</v>
      </c>
      <c r="BA765" s="40" t="n">
        <f aca="false">AO765*1000000</f>
        <v>194855681.951818</v>
      </c>
      <c r="BB765" s="41" t="n">
        <f aca="false">AP765*1000000</f>
        <v>737.023052735785</v>
      </c>
      <c r="BC765" s="39" t="n">
        <f aca="false">AQ765*1000000</f>
        <v>54.5965640883841</v>
      </c>
      <c r="BD765" s="40" t="n">
        <f aca="false">AR765*1000000</f>
        <v>339.420355470519</v>
      </c>
      <c r="BE765" s="40" t="n">
        <f aca="false">AS765*1000000</f>
        <v>19.3676475105694</v>
      </c>
      <c r="BF765" s="40" t="n">
        <f aca="false">AT765*1000000</f>
        <v>177.950394476546</v>
      </c>
      <c r="BG765" s="40" t="n">
        <f aca="false">AU765*1000000</f>
        <v>533851.183429637</v>
      </c>
      <c r="BH765" s="41" t="n">
        <f aca="false">AV765*1000000</f>
        <v>2.01924124037201</v>
      </c>
      <c r="BI765" s="0" t="n">
        <v>0.1</v>
      </c>
      <c r="BJ765" s="0" t="n">
        <f aca="false">R765*BI765</f>
        <v>10148.7334349905</v>
      </c>
      <c r="BK765" s="0" t="n">
        <v>0.1</v>
      </c>
      <c r="BL765" s="0" t="n">
        <f aca="false">AI765*BK765</f>
        <v>2614.39814814815</v>
      </c>
      <c r="BM765" s="45" t="n">
        <v>187.562005220738</v>
      </c>
      <c r="BN765" s="45" t="n">
        <v>1012.03746873145</v>
      </c>
      <c r="BO765" s="45" t="n">
        <v>69.5558973259153</v>
      </c>
      <c r="BP765" s="45" t="n">
        <v>256</v>
      </c>
      <c r="BQ765" s="45" t="n">
        <v>384000</v>
      </c>
      <c r="BR765" s="0" t="n">
        <f aca="false">AJ765*0.1</f>
        <v>3E-009</v>
      </c>
      <c r="BS765" s="0" t="n">
        <f aca="false">((((BJ765/R765)^2)+((BM765/AD765)^2))^(1/2))*AK765</f>
        <v>0.0191391945724945</v>
      </c>
      <c r="BT765" s="0" t="n">
        <f aca="false">((((BJ765/R765)^2)+((BN765/AE765)^2))^(1/2))*AL765</f>
        <v>0.103453463076599</v>
      </c>
      <c r="BU765" s="0" t="n">
        <f aca="false">((((BJ765/R765)^2)+((BO765/AF765)^2))^(1/2))*AM765</f>
        <v>0.00709435107692573</v>
      </c>
      <c r="BV765" s="0" t="n">
        <f aca="false">((((BJ765/R765)^2)+((BP765/AG765)^2))^(1/2))*AN765</f>
        <v>0.0267803519479702</v>
      </c>
      <c r="BW765" s="0" t="n">
        <f aca="false">((((BJ765/R765)^2)+((BQ765/AH765)^2))^(1/2))*AO765</f>
        <v>43.5710550646343</v>
      </c>
      <c r="BX765" s="46" t="n">
        <f aca="false">((((BL765/AI765)^2)+((BR765/AJ765)^2))^(1/2))*AP765</f>
        <v>0.000104230799696057</v>
      </c>
    </row>
    <row r="766" customFormat="false" ht="45" hidden="false" customHeight="true" outlineLevel="0" collapsed="false">
      <c r="A766" s="24" t="n">
        <v>4.6858710167233</v>
      </c>
      <c r="B766" s="24" t="n">
        <v>-74.1633531772132</v>
      </c>
      <c r="C766" s="47" t="n">
        <v>22</v>
      </c>
      <c r="D766" s="47" t="n">
        <v>33</v>
      </c>
      <c r="E766" s="47" t="n">
        <v>1923</v>
      </c>
      <c r="F766" s="27" t="s">
        <v>1925</v>
      </c>
      <c r="G766" s="28" t="s">
        <v>1926</v>
      </c>
      <c r="H766" s="27" t="s">
        <v>1927</v>
      </c>
      <c r="I766" s="28" t="s">
        <v>64</v>
      </c>
      <c r="J766" s="28" t="s">
        <v>76</v>
      </c>
      <c r="K766" s="55"/>
      <c r="L766" s="55"/>
      <c r="M766" s="28" t="n">
        <v>1990</v>
      </c>
      <c r="N766" s="29" t="s">
        <v>67</v>
      </c>
      <c r="O766" s="29" t="s">
        <v>415</v>
      </c>
      <c r="P766" s="30" t="n">
        <v>0.00812487975091896</v>
      </c>
      <c r="Q766" s="31" t="n">
        <v>31481.8181818182</v>
      </c>
      <c r="R766" s="31" t="n">
        <v>32521.769556759</v>
      </c>
      <c r="S766" s="29" t="s">
        <v>69</v>
      </c>
      <c r="T766" s="29"/>
      <c r="U766" s="29"/>
      <c r="V766" s="48" t="n">
        <f aca="false">IF(S766="m3_año",R766,IF(OR(O766="CG1",O766="CG3",O766="HG2"),T766,R766))</f>
        <v>32521.769556759</v>
      </c>
      <c r="W766" s="28" t="n">
        <v>365</v>
      </c>
      <c r="X766" s="32"/>
      <c r="Y766" s="28"/>
      <c r="Z766" s="28" t="n">
        <v>8760</v>
      </c>
      <c r="AA766" s="32" t="s">
        <v>1928</v>
      </c>
      <c r="AB766" s="32" t="s">
        <v>447</v>
      </c>
      <c r="AC766" s="33" t="s">
        <v>72</v>
      </c>
      <c r="AD766" s="33" t="n">
        <f aca="false">VLOOKUP($O766,Parámetros!$B$4:$H$25,3,0)</f>
        <v>196.356974196937</v>
      </c>
      <c r="AE766" s="33" t="n">
        <f aca="false">VLOOKUP($O766,Parámetros!$B$4:$H$25,4,0)</f>
        <v>1220.72799074218</v>
      </c>
      <c r="AF766" s="33" t="n">
        <f aca="false">VLOOKUP($O766,Parámetros!$B$4:$H$25,5,0)</f>
        <v>0.1</v>
      </c>
      <c r="AG766" s="33" t="n">
        <f aca="false">VLOOKUP($O766,Parámetros!$B$4:$H$25,6,0)</f>
        <v>640</v>
      </c>
      <c r="AH766" s="33" t="n">
        <f aca="false">VLOOKUP($O766,Parámetros!$B$4:$H$25,7,0)</f>
        <v>1920000</v>
      </c>
      <c r="AI766" s="2" t="n">
        <v>95073.8272033899</v>
      </c>
      <c r="AJ766" s="2" t="n">
        <v>2.57418E-006</v>
      </c>
      <c r="AK766" s="34" t="n">
        <f aca="false">AD766*V766/1000000000</f>
        <v>0.00638587626569526</v>
      </c>
      <c r="AL766" s="34" t="n">
        <f aca="false">AE766*V766/1000000000</f>
        <v>0.0397002344064026</v>
      </c>
      <c r="AM766" s="34" t="n">
        <f aca="false">AF766*V766/1000000000</f>
        <v>3.2521769556759E-006</v>
      </c>
      <c r="AN766" s="34" t="n">
        <f aca="false">AG766*V766/1000000000</f>
        <v>0.0208139325163258</v>
      </c>
      <c r="AO766" s="34" t="n">
        <f aca="false">AH766*V766/1000000000</f>
        <v>62.4417975489773</v>
      </c>
      <c r="AP766" s="35" t="n">
        <f aca="false">AJ766*AI766*EXP(P766*4)</f>
        <v>0.25282164358423</v>
      </c>
      <c r="AQ766" s="36" t="n">
        <f aca="false">AK766/W766</f>
        <v>1.74955514128637E-005</v>
      </c>
      <c r="AR766" s="37" t="n">
        <f aca="false">AL766/W766</f>
        <v>0.000108767765496993</v>
      </c>
      <c r="AS766" s="37" t="n">
        <f aca="false">AM766/W766</f>
        <v>8.91007385116685E-009</v>
      </c>
      <c r="AT766" s="37" t="n">
        <f aca="false">AN766/W766</f>
        <v>5.70244726474678E-005</v>
      </c>
      <c r="AU766" s="37" t="n">
        <f aca="false">AO766/W766</f>
        <v>0.171073417942404</v>
      </c>
      <c r="AV766" s="49" t="n">
        <f aca="false">AP766/W766</f>
        <v>0.000692662037217068</v>
      </c>
      <c r="AW766" s="39" t="n">
        <f aca="false">AK766*1000000</f>
        <v>6385.87626569526</v>
      </c>
      <c r="AX766" s="40" t="n">
        <f aca="false">AL766*1000000</f>
        <v>39700.2344064026</v>
      </c>
      <c r="AY766" s="40" t="n">
        <f aca="false">AM766*1000000</f>
        <v>3.2521769556759</v>
      </c>
      <c r="AZ766" s="40" t="n">
        <f aca="false">AN766*1000000</f>
        <v>20813.9325163258</v>
      </c>
      <c r="BA766" s="40" t="n">
        <f aca="false">AO766*1000000</f>
        <v>62441797.5489773</v>
      </c>
      <c r="BB766" s="41" t="n">
        <f aca="false">AP766*1000000</f>
        <v>252821.64358423</v>
      </c>
      <c r="BC766" s="39" t="n">
        <f aca="false">AQ766*1000000</f>
        <v>17.4955514128637</v>
      </c>
      <c r="BD766" s="40" t="n">
        <f aca="false">AR766*1000000</f>
        <v>108.767765496993</v>
      </c>
      <c r="BE766" s="40" t="n">
        <f aca="false">AS766*1000000</f>
        <v>0.00891007385116685</v>
      </c>
      <c r="BF766" s="40" t="n">
        <f aca="false">AT766*1000000</f>
        <v>57.0244726474678</v>
      </c>
      <c r="BG766" s="40" t="n">
        <f aca="false">AU766*1000000</f>
        <v>171073.417942404</v>
      </c>
      <c r="BH766" s="41" t="n">
        <f aca="false">AV766*1000000</f>
        <v>692.662037217069</v>
      </c>
      <c r="BI766" s="0" t="n">
        <v>0.1</v>
      </c>
      <c r="BJ766" s="0" t="n">
        <f aca="false">R766*BI766</f>
        <v>3252.1769556759</v>
      </c>
      <c r="BK766" s="0" t="n">
        <v>0.1</v>
      </c>
      <c r="BL766" s="0" t="n">
        <f aca="false">AI766*BK766</f>
        <v>9507.38272033899</v>
      </c>
      <c r="BM766" s="45" t="n">
        <v>187.562005220738</v>
      </c>
      <c r="BN766" s="45" t="n">
        <v>1012.03746873145</v>
      </c>
      <c r="BO766" s="45" t="n">
        <v>0</v>
      </c>
      <c r="BP766" s="45" t="n">
        <v>256</v>
      </c>
      <c r="BQ766" s="45" t="n">
        <v>384000</v>
      </c>
      <c r="BR766" s="0" t="n">
        <f aca="false">AJ766*0.1</f>
        <v>2.57418E-007</v>
      </c>
      <c r="BS766" s="0" t="n">
        <f aca="false">((((BJ766/R766)^2)+((BM766/AD766)^2))^(1/2))*AK766</f>
        <v>0.00613318380442045</v>
      </c>
      <c r="BT766" s="0" t="n">
        <f aca="false">((((BJ766/R766)^2)+((BN766/AE766)^2))^(1/2))*AL766</f>
        <v>0.0331518184764399</v>
      </c>
      <c r="BU766" s="0" t="n">
        <f aca="false">((((BJ766/R766)^2)+((BO766/AF766)^2))^(1/2))*AM766</f>
        <v>3.2521769556759E-007</v>
      </c>
      <c r="BV766" s="0" t="n">
        <f aca="false">((((BJ766/R766)^2)+((BP766/AG766)^2))^(1/2))*AN766</f>
        <v>0.00858180422492891</v>
      </c>
      <c r="BW766" s="0" t="n">
        <f aca="false">((((BJ766/R766)^2)+((BQ766/AH766)^2))^(1/2))*AO766</f>
        <v>13.9624103956793</v>
      </c>
      <c r="BX766" s="46" t="n">
        <f aca="false">((((BL766/AI766)^2)+((BR766/AJ766)^2))^(1/2))*AP766</f>
        <v>0.0357543797218275</v>
      </c>
    </row>
    <row r="767" customFormat="false" ht="45" hidden="false" customHeight="true" outlineLevel="0" collapsed="false">
      <c r="A767" s="24" t="n">
        <v>4.6858710167233</v>
      </c>
      <c r="B767" s="24" t="n">
        <v>-74.1633531772132</v>
      </c>
      <c r="C767" s="47" t="n">
        <v>22</v>
      </c>
      <c r="D767" s="47" t="n">
        <v>33</v>
      </c>
      <c r="E767" s="47" t="n">
        <v>1923</v>
      </c>
      <c r="F767" s="27" t="s">
        <v>1925</v>
      </c>
      <c r="G767" s="28" t="s">
        <v>1926</v>
      </c>
      <c r="H767" s="27" t="s">
        <v>1927</v>
      </c>
      <c r="I767" s="28" t="s">
        <v>64</v>
      </c>
      <c r="J767" s="28" t="s">
        <v>76</v>
      </c>
      <c r="K767" s="55"/>
      <c r="L767" s="55"/>
      <c r="M767" s="28" t="n">
        <v>1990</v>
      </c>
      <c r="N767" s="29" t="s">
        <v>67</v>
      </c>
      <c r="O767" s="29" t="s">
        <v>415</v>
      </c>
      <c r="P767" s="30" t="n">
        <v>0.00812487975091896</v>
      </c>
      <c r="Q767" s="31" t="n">
        <v>31481.8181818182</v>
      </c>
      <c r="R767" s="31" t="n">
        <v>32521.769556759</v>
      </c>
      <c r="S767" s="29" t="s">
        <v>69</v>
      </c>
      <c r="T767" s="29"/>
      <c r="U767" s="29"/>
      <c r="V767" s="48" t="n">
        <f aca="false">IF(S767="m3_año",R767,IF(OR(O767="CG1",O767="CG3",O767="HG2"),T767,R767))</f>
        <v>32521.769556759</v>
      </c>
      <c r="W767" s="28" t="n">
        <v>365</v>
      </c>
      <c r="X767" s="32"/>
      <c r="Y767" s="28"/>
      <c r="Z767" s="28" t="n">
        <v>8760</v>
      </c>
      <c r="AA767" s="32" t="s">
        <v>1928</v>
      </c>
      <c r="AB767" s="32" t="s">
        <v>447</v>
      </c>
      <c r="AC767" s="33" t="s">
        <v>72</v>
      </c>
      <c r="AD767" s="33" t="n">
        <f aca="false">VLOOKUP($O767,Parámetros!$B$4:$H$25,3,0)</f>
        <v>196.356974196937</v>
      </c>
      <c r="AE767" s="33" t="n">
        <f aca="false">VLOOKUP($O767,Parámetros!$B$4:$H$25,4,0)</f>
        <v>1220.72799074218</v>
      </c>
      <c r="AF767" s="33" t="n">
        <f aca="false">VLOOKUP($O767,Parámetros!$B$4:$H$25,5,0)</f>
        <v>0.1</v>
      </c>
      <c r="AG767" s="33" t="n">
        <f aca="false">VLOOKUP($O767,Parámetros!$B$4:$H$25,6,0)</f>
        <v>640</v>
      </c>
      <c r="AH767" s="33" t="n">
        <f aca="false">VLOOKUP($O767,Parámetros!$B$4:$H$25,7,0)</f>
        <v>1920000</v>
      </c>
      <c r="AI767" s="2" t="n">
        <v>95073.8272033899</v>
      </c>
      <c r="AJ767" s="2" t="n">
        <v>2.57418E-006</v>
      </c>
      <c r="AK767" s="34" t="n">
        <f aca="false">AD767*V767/1000000000</f>
        <v>0.00638587626569526</v>
      </c>
      <c r="AL767" s="34" t="n">
        <f aca="false">AE767*V767/1000000000</f>
        <v>0.0397002344064026</v>
      </c>
      <c r="AM767" s="34" t="n">
        <f aca="false">AF767*V767/1000000000</f>
        <v>3.2521769556759E-006</v>
      </c>
      <c r="AN767" s="34" t="n">
        <f aca="false">AG767*V767/1000000000</f>
        <v>0.0208139325163258</v>
      </c>
      <c r="AO767" s="34" t="n">
        <f aca="false">AH767*V767/1000000000</f>
        <v>62.4417975489773</v>
      </c>
      <c r="AP767" s="35" t="n">
        <f aca="false">AJ767*AI767*EXP(P767*4)</f>
        <v>0.25282164358423</v>
      </c>
      <c r="AQ767" s="36" t="n">
        <f aca="false">AK767/W767</f>
        <v>1.74955514128637E-005</v>
      </c>
      <c r="AR767" s="37" t="n">
        <f aca="false">AL767/W767</f>
        <v>0.000108767765496993</v>
      </c>
      <c r="AS767" s="37" t="n">
        <f aca="false">AM767/W767</f>
        <v>8.91007385116685E-009</v>
      </c>
      <c r="AT767" s="37" t="n">
        <f aca="false">AN767/W767</f>
        <v>5.70244726474678E-005</v>
      </c>
      <c r="AU767" s="37" t="n">
        <f aca="false">AO767/W767</f>
        <v>0.171073417942404</v>
      </c>
      <c r="AV767" s="49" t="n">
        <f aca="false">AP767/W767</f>
        <v>0.000692662037217068</v>
      </c>
      <c r="AW767" s="39" t="n">
        <f aca="false">AK767*1000000</f>
        <v>6385.87626569526</v>
      </c>
      <c r="AX767" s="40" t="n">
        <f aca="false">AL767*1000000</f>
        <v>39700.2344064026</v>
      </c>
      <c r="AY767" s="40" t="n">
        <f aca="false">AM767*1000000</f>
        <v>3.2521769556759</v>
      </c>
      <c r="AZ767" s="40" t="n">
        <f aca="false">AN767*1000000</f>
        <v>20813.9325163258</v>
      </c>
      <c r="BA767" s="40" t="n">
        <f aca="false">AO767*1000000</f>
        <v>62441797.5489773</v>
      </c>
      <c r="BB767" s="41" t="n">
        <f aca="false">AP767*1000000</f>
        <v>252821.64358423</v>
      </c>
      <c r="BC767" s="39" t="n">
        <f aca="false">AQ767*1000000</f>
        <v>17.4955514128637</v>
      </c>
      <c r="BD767" s="40" t="n">
        <f aca="false">AR767*1000000</f>
        <v>108.767765496993</v>
      </c>
      <c r="BE767" s="40" t="n">
        <f aca="false">AS767*1000000</f>
        <v>0.00891007385116685</v>
      </c>
      <c r="BF767" s="40" t="n">
        <f aca="false">AT767*1000000</f>
        <v>57.0244726474678</v>
      </c>
      <c r="BG767" s="40" t="n">
        <f aca="false">AU767*1000000</f>
        <v>171073.417942404</v>
      </c>
      <c r="BH767" s="41" t="n">
        <f aca="false">AV767*1000000</f>
        <v>692.662037217069</v>
      </c>
      <c r="BI767" s="0" t="n">
        <v>0.1</v>
      </c>
      <c r="BJ767" s="0" t="n">
        <f aca="false">R767*BI767</f>
        <v>3252.1769556759</v>
      </c>
      <c r="BK767" s="0" t="n">
        <v>0.1</v>
      </c>
      <c r="BL767" s="0" t="n">
        <f aca="false">AI767*BK767</f>
        <v>9507.38272033899</v>
      </c>
      <c r="BM767" s="45" t="n">
        <v>187.562005220738</v>
      </c>
      <c r="BN767" s="45" t="n">
        <v>1012.03746873145</v>
      </c>
      <c r="BO767" s="45" t="n">
        <v>0</v>
      </c>
      <c r="BP767" s="45" t="n">
        <v>256</v>
      </c>
      <c r="BQ767" s="45" t="n">
        <v>384000</v>
      </c>
      <c r="BR767" s="0" t="n">
        <f aca="false">AJ767*0.1</f>
        <v>2.57418E-007</v>
      </c>
      <c r="BS767" s="0" t="n">
        <f aca="false">((((BJ767/R767)^2)+((BM767/AD767)^2))^(1/2))*AK767</f>
        <v>0.00613318380442045</v>
      </c>
      <c r="BT767" s="0" t="n">
        <f aca="false">((((BJ767/R767)^2)+((BN767/AE767)^2))^(1/2))*AL767</f>
        <v>0.0331518184764399</v>
      </c>
      <c r="BU767" s="0" t="n">
        <f aca="false">((((BJ767/R767)^2)+((BO767/AF767)^2))^(1/2))*AM767</f>
        <v>3.2521769556759E-007</v>
      </c>
      <c r="BV767" s="0" t="n">
        <f aca="false">((((BJ767/R767)^2)+((BP767/AG767)^2))^(1/2))*AN767</f>
        <v>0.00858180422492891</v>
      </c>
      <c r="BW767" s="0" t="n">
        <f aca="false">((((BJ767/R767)^2)+((BQ767/AH767)^2))^(1/2))*AO767</f>
        <v>13.9624103956793</v>
      </c>
      <c r="BX767" s="46" t="n">
        <f aca="false">((((BL767/AI767)^2)+((BR767/AJ767)^2))^(1/2))*AP767</f>
        <v>0.0357543797218275</v>
      </c>
    </row>
    <row r="768" customFormat="false" ht="45" hidden="false" customHeight="true" outlineLevel="0" collapsed="false">
      <c r="A768" s="24" t="n">
        <v>4.6858710167233</v>
      </c>
      <c r="B768" s="24" t="n">
        <v>-74.1633531772132</v>
      </c>
      <c r="C768" s="47" t="n">
        <v>22</v>
      </c>
      <c r="D768" s="47" t="n">
        <v>33</v>
      </c>
      <c r="E768" s="47" t="n">
        <v>1923</v>
      </c>
      <c r="F768" s="27" t="s">
        <v>1925</v>
      </c>
      <c r="G768" s="28" t="s">
        <v>1926</v>
      </c>
      <c r="H768" s="27" t="s">
        <v>1927</v>
      </c>
      <c r="I768" s="28" t="s">
        <v>64</v>
      </c>
      <c r="J768" s="28" t="s">
        <v>76</v>
      </c>
      <c r="K768" s="55"/>
      <c r="L768" s="55"/>
      <c r="M768" s="28" t="n">
        <v>1990</v>
      </c>
      <c r="N768" s="29" t="s">
        <v>67</v>
      </c>
      <c r="O768" s="29" t="s">
        <v>415</v>
      </c>
      <c r="P768" s="30" t="n">
        <v>0.00812487975091896</v>
      </c>
      <c r="Q768" s="31" t="n">
        <v>23611.3636363636</v>
      </c>
      <c r="R768" s="31" t="n">
        <v>24391.3271675692</v>
      </c>
      <c r="S768" s="29" t="s">
        <v>69</v>
      </c>
      <c r="T768" s="29"/>
      <c r="U768" s="29"/>
      <c r="V768" s="48" t="n">
        <f aca="false">IF(S768="m3_año",R768,IF(OR(O768="CG1",O768="CG3",O768="HG2"),T768,R768))</f>
        <v>24391.3271675692</v>
      </c>
      <c r="W768" s="28" t="n">
        <v>365</v>
      </c>
      <c r="X768" s="32"/>
      <c r="Y768" s="28"/>
      <c r="Z768" s="28" t="n">
        <v>8760</v>
      </c>
      <c r="AA768" s="32" t="s">
        <v>1928</v>
      </c>
      <c r="AB768" s="32" t="s">
        <v>447</v>
      </c>
      <c r="AC768" s="33" t="s">
        <v>72</v>
      </c>
      <c r="AD768" s="33" t="n">
        <f aca="false">VLOOKUP($O768,Parámetros!$B$4:$H$25,3,0)</f>
        <v>196.356974196937</v>
      </c>
      <c r="AE768" s="33" t="n">
        <f aca="false">VLOOKUP($O768,Parámetros!$B$4:$H$25,4,0)</f>
        <v>1220.72799074218</v>
      </c>
      <c r="AF768" s="33" t="n">
        <f aca="false">VLOOKUP($O768,Parámetros!$B$4:$H$25,5,0)</f>
        <v>0.1</v>
      </c>
      <c r="AG768" s="33" t="n">
        <f aca="false">VLOOKUP($O768,Parámetros!$B$4:$H$25,6,0)</f>
        <v>640</v>
      </c>
      <c r="AH768" s="33" t="n">
        <f aca="false">VLOOKUP($O768,Parámetros!$B$4:$H$25,7,0)</f>
        <v>1920000</v>
      </c>
      <c r="AI768" s="2" t="n">
        <v>95073.8272033899</v>
      </c>
      <c r="AJ768" s="2" t="n">
        <v>2.57418E-006</v>
      </c>
      <c r="AK768" s="34" t="n">
        <f aca="false">AD768*V768/1000000000</f>
        <v>0.00478940719927143</v>
      </c>
      <c r="AL768" s="34" t="n">
        <f aca="false">AE768*V768/1000000000</f>
        <v>0.0297751758048019</v>
      </c>
      <c r="AM768" s="34" t="n">
        <f aca="false">AF768*V768/1000000000</f>
        <v>2.43913271675692E-006</v>
      </c>
      <c r="AN768" s="34" t="n">
        <f aca="false">AG768*V768/1000000000</f>
        <v>0.0156104493872443</v>
      </c>
      <c r="AO768" s="34" t="n">
        <f aca="false">AH768*V768/1000000000</f>
        <v>46.8313481617329</v>
      </c>
      <c r="AP768" s="35" t="n">
        <f aca="false">AJ768*AI768*EXP(P768*4)</f>
        <v>0.25282164358423</v>
      </c>
      <c r="AQ768" s="36" t="n">
        <f aca="false">AK768/W768</f>
        <v>1.31216635596478E-005</v>
      </c>
      <c r="AR768" s="37" t="n">
        <f aca="false">AL768/W768</f>
        <v>8.15758241227449E-005</v>
      </c>
      <c r="AS768" s="37" t="n">
        <f aca="false">AM768/W768</f>
        <v>6.68255538837512E-009</v>
      </c>
      <c r="AT768" s="37" t="n">
        <f aca="false">AN768/W768</f>
        <v>4.27683544856008E-005</v>
      </c>
      <c r="AU768" s="37" t="n">
        <f aca="false">AO768/W768</f>
        <v>0.128305063456802</v>
      </c>
      <c r="AV768" s="49" t="n">
        <f aca="false">AP768/W768</f>
        <v>0.000692662037217068</v>
      </c>
      <c r="AW768" s="39" t="n">
        <f aca="false">AK768*1000000</f>
        <v>4789.40719927143</v>
      </c>
      <c r="AX768" s="40" t="n">
        <f aca="false">AL768*1000000</f>
        <v>29775.1758048019</v>
      </c>
      <c r="AY768" s="40" t="n">
        <f aca="false">AM768*1000000</f>
        <v>2.43913271675692</v>
      </c>
      <c r="AZ768" s="40" t="n">
        <f aca="false">AN768*1000000</f>
        <v>15610.4493872443</v>
      </c>
      <c r="BA768" s="40" t="n">
        <f aca="false">AO768*1000000</f>
        <v>46831348.1617329</v>
      </c>
      <c r="BB768" s="41" t="n">
        <f aca="false">AP768*1000000</f>
        <v>252821.64358423</v>
      </c>
      <c r="BC768" s="39" t="n">
        <f aca="false">AQ768*1000000</f>
        <v>13.1216635596478</v>
      </c>
      <c r="BD768" s="40" t="n">
        <f aca="false">AR768*1000000</f>
        <v>81.5758241227449</v>
      </c>
      <c r="BE768" s="40" t="n">
        <f aca="false">AS768*1000000</f>
        <v>0.00668255538837512</v>
      </c>
      <c r="BF768" s="40" t="n">
        <f aca="false">AT768*1000000</f>
        <v>42.7683544856008</v>
      </c>
      <c r="BG768" s="40" t="n">
        <f aca="false">AU768*1000000</f>
        <v>128305.063456802</v>
      </c>
      <c r="BH768" s="41" t="n">
        <f aca="false">AV768*1000000</f>
        <v>692.662037217069</v>
      </c>
      <c r="BI768" s="0" t="n">
        <v>0.1</v>
      </c>
      <c r="BJ768" s="0" t="n">
        <f aca="false">R768*BI768</f>
        <v>2439.13271675692</v>
      </c>
      <c r="BK768" s="0" t="n">
        <v>0.1</v>
      </c>
      <c r="BL768" s="0" t="n">
        <f aca="false">AI768*BK768</f>
        <v>9507.38272033899</v>
      </c>
      <c r="BM768" s="45" t="n">
        <v>187.562005220738</v>
      </c>
      <c r="BN768" s="45" t="n">
        <v>1012.03746873145</v>
      </c>
      <c r="BO768" s="45" t="n">
        <v>0</v>
      </c>
      <c r="BP768" s="45" t="n">
        <v>256</v>
      </c>
      <c r="BQ768" s="45" t="n">
        <v>384000</v>
      </c>
      <c r="BR768" s="0" t="n">
        <f aca="false">AJ768*0.1</f>
        <v>2.57418E-007</v>
      </c>
      <c r="BS768" s="0" t="n">
        <f aca="false">((((BJ768/R768)^2)+((BM768/AD768)^2))^(1/2))*AK768</f>
        <v>0.00459988785331533</v>
      </c>
      <c r="BT768" s="0" t="n">
        <f aca="false">((((BJ768/R768)^2)+((BN768/AE768)^2))^(1/2))*AL768</f>
        <v>0.0248638638573299</v>
      </c>
      <c r="BU768" s="0" t="n">
        <f aca="false">((((BJ768/R768)^2)+((BO768/AF768)^2))^(1/2))*AM768</f>
        <v>2.43913271675692E-007</v>
      </c>
      <c r="BV768" s="0" t="n">
        <f aca="false">((((BJ768/R768)^2)+((BP768/AG768)^2))^(1/2))*AN768</f>
        <v>0.00643635316869667</v>
      </c>
      <c r="BW768" s="0" t="n">
        <f aca="false">((((BJ768/R768)^2)+((BQ768/AH768)^2))^(1/2))*AO768</f>
        <v>10.4718077967595</v>
      </c>
      <c r="BX768" s="46" t="n">
        <f aca="false">((((BL768/AI768)^2)+((BR768/AJ768)^2))^(1/2))*AP768</f>
        <v>0.0357543797218275</v>
      </c>
    </row>
    <row r="769" customFormat="false" ht="45" hidden="false" customHeight="true" outlineLevel="0" collapsed="false">
      <c r="A769" s="24" t="n">
        <v>4.6858710167233</v>
      </c>
      <c r="B769" s="24" t="n">
        <v>-74.1633531772132</v>
      </c>
      <c r="C769" s="47" t="n">
        <v>22</v>
      </c>
      <c r="D769" s="47" t="n">
        <v>33</v>
      </c>
      <c r="E769" s="47" t="n">
        <v>1923</v>
      </c>
      <c r="F769" s="27" t="s">
        <v>1925</v>
      </c>
      <c r="G769" s="28" t="s">
        <v>1926</v>
      </c>
      <c r="H769" s="27" t="s">
        <v>1927</v>
      </c>
      <c r="I769" s="28" t="s">
        <v>64</v>
      </c>
      <c r="J769" s="28" t="s">
        <v>76</v>
      </c>
      <c r="K769" s="55"/>
      <c r="L769" s="55"/>
      <c r="M769" s="28" t="n">
        <v>1990</v>
      </c>
      <c r="N769" s="29" t="s">
        <v>67</v>
      </c>
      <c r="O769" s="29" t="s">
        <v>415</v>
      </c>
      <c r="P769" s="30" t="n">
        <v>0.00812487975091896</v>
      </c>
      <c r="Q769" s="31" t="n">
        <v>23611.3636363636</v>
      </c>
      <c r="R769" s="31" t="n">
        <v>24391.3271675692</v>
      </c>
      <c r="S769" s="29" t="s">
        <v>69</v>
      </c>
      <c r="T769" s="29"/>
      <c r="U769" s="29"/>
      <c r="V769" s="48" t="n">
        <f aca="false">IF(S769="m3_año",R769,IF(OR(O769="CG1",O769="CG3",O769="HG2"),T769,R769))</f>
        <v>24391.3271675692</v>
      </c>
      <c r="W769" s="28" t="n">
        <v>365</v>
      </c>
      <c r="X769" s="32"/>
      <c r="Y769" s="28"/>
      <c r="Z769" s="28" t="n">
        <v>8760</v>
      </c>
      <c r="AA769" s="32" t="s">
        <v>1928</v>
      </c>
      <c r="AB769" s="32" t="s">
        <v>447</v>
      </c>
      <c r="AC769" s="33" t="s">
        <v>72</v>
      </c>
      <c r="AD769" s="33" t="n">
        <f aca="false">VLOOKUP($O769,Parámetros!$B$4:$H$25,3,0)</f>
        <v>196.356974196937</v>
      </c>
      <c r="AE769" s="33" t="n">
        <f aca="false">VLOOKUP($O769,Parámetros!$B$4:$H$25,4,0)</f>
        <v>1220.72799074218</v>
      </c>
      <c r="AF769" s="33" t="n">
        <f aca="false">VLOOKUP($O769,Parámetros!$B$4:$H$25,5,0)</f>
        <v>0.1</v>
      </c>
      <c r="AG769" s="33" t="n">
        <f aca="false">VLOOKUP($O769,Parámetros!$B$4:$H$25,6,0)</f>
        <v>640</v>
      </c>
      <c r="AH769" s="33" t="n">
        <f aca="false">VLOOKUP($O769,Parámetros!$B$4:$H$25,7,0)</f>
        <v>1920000</v>
      </c>
      <c r="AI769" s="2" t="n">
        <v>95073.8272033899</v>
      </c>
      <c r="AJ769" s="2" t="n">
        <v>2.57418E-006</v>
      </c>
      <c r="AK769" s="34" t="n">
        <f aca="false">AD769*V769/1000000000</f>
        <v>0.00478940719927143</v>
      </c>
      <c r="AL769" s="34" t="n">
        <f aca="false">AE769*V769/1000000000</f>
        <v>0.0297751758048019</v>
      </c>
      <c r="AM769" s="34" t="n">
        <f aca="false">AF769*V769/1000000000</f>
        <v>2.43913271675692E-006</v>
      </c>
      <c r="AN769" s="34" t="n">
        <f aca="false">AG769*V769/1000000000</f>
        <v>0.0156104493872443</v>
      </c>
      <c r="AO769" s="34" t="n">
        <f aca="false">AH769*V769/1000000000</f>
        <v>46.8313481617329</v>
      </c>
      <c r="AP769" s="35" t="n">
        <f aca="false">AJ769*AI769*EXP(P769*4)</f>
        <v>0.25282164358423</v>
      </c>
      <c r="AQ769" s="36" t="n">
        <f aca="false">AK769/W769</f>
        <v>1.31216635596478E-005</v>
      </c>
      <c r="AR769" s="37" t="n">
        <f aca="false">AL769/W769</f>
        <v>8.15758241227449E-005</v>
      </c>
      <c r="AS769" s="37" t="n">
        <f aca="false">AM769/W769</f>
        <v>6.68255538837512E-009</v>
      </c>
      <c r="AT769" s="37" t="n">
        <f aca="false">AN769/W769</f>
        <v>4.27683544856008E-005</v>
      </c>
      <c r="AU769" s="37" t="n">
        <f aca="false">AO769/W769</f>
        <v>0.128305063456802</v>
      </c>
      <c r="AV769" s="49" t="n">
        <f aca="false">AP769/W769</f>
        <v>0.000692662037217068</v>
      </c>
      <c r="AW769" s="39" t="n">
        <f aca="false">AK769*1000000</f>
        <v>4789.40719927143</v>
      </c>
      <c r="AX769" s="40" t="n">
        <f aca="false">AL769*1000000</f>
        <v>29775.1758048019</v>
      </c>
      <c r="AY769" s="40" t="n">
        <f aca="false">AM769*1000000</f>
        <v>2.43913271675692</v>
      </c>
      <c r="AZ769" s="40" t="n">
        <f aca="false">AN769*1000000</f>
        <v>15610.4493872443</v>
      </c>
      <c r="BA769" s="40" t="n">
        <f aca="false">AO769*1000000</f>
        <v>46831348.1617329</v>
      </c>
      <c r="BB769" s="41" t="n">
        <f aca="false">AP769*1000000</f>
        <v>252821.64358423</v>
      </c>
      <c r="BC769" s="39" t="n">
        <f aca="false">AQ769*1000000</f>
        <v>13.1216635596478</v>
      </c>
      <c r="BD769" s="40" t="n">
        <f aca="false">AR769*1000000</f>
        <v>81.5758241227449</v>
      </c>
      <c r="BE769" s="40" t="n">
        <f aca="false">AS769*1000000</f>
        <v>0.00668255538837512</v>
      </c>
      <c r="BF769" s="40" t="n">
        <f aca="false">AT769*1000000</f>
        <v>42.7683544856008</v>
      </c>
      <c r="BG769" s="40" t="n">
        <f aca="false">AU769*1000000</f>
        <v>128305.063456802</v>
      </c>
      <c r="BH769" s="41" t="n">
        <f aca="false">AV769*1000000</f>
        <v>692.662037217069</v>
      </c>
      <c r="BI769" s="0" t="n">
        <v>0.1</v>
      </c>
      <c r="BJ769" s="0" t="n">
        <f aca="false">R769*BI769</f>
        <v>2439.13271675692</v>
      </c>
      <c r="BK769" s="0" t="n">
        <v>0.1</v>
      </c>
      <c r="BL769" s="0" t="n">
        <f aca="false">AI769*BK769</f>
        <v>9507.38272033899</v>
      </c>
      <c r="BM769" s="45" t="n">
        <v>187.562005220738</v>
      </c>
      <c r="BN769" s="45" t="n">
        <v>1012.03746873145</v>
      </c>
      <c r="BO769" s="45" t="n">
        <v>0</v>
      </c>
      <c r="BP769" s="45" t="n">
        <v>256</v>
      </c>
      <c r="BQ769" s="45" t="n">
        <v>384000</v>
      </c>
      <c r="BR769" s="0" t="n">
        <f aca="false">AJ769*0.1</f>
        <v>2.57418E-007</v>
      </c>
      <c r="BS769" s="0" t="n">
        <f aca="false">((((BJ769/R769)^2)+((BM769/AD769)^2))^(1/2))*AK769</f>
        <v>0.00459988785331533</v>
      </c>
      <c r="BT769" s="0" t="n">
        <f aca="false">((((BJ769/R769)^2)+((BN769/AE769)^2))^(1/2))*AL769</f>
        <v>0.0248638638573299</v>
      </c>
      <c r="BU769" s="0" t="n">
        <f aca="false">((((BJ769/R769)^2)+((BO769/AF769)^2))^(1/2))*AM769</f>
        <v>2.43913271675692E-007</v>
      </c>
      <c r="BV769" s="0" t="n">
        <f aca="false">((((BJ769/R769)^2)+((BP769/AG769)^2))^(1/2))*AN769</f>
        <v>0.00643635316869667</v>
      </c>
      <c r="BW769" s="0" t="n">
        <f aca="false">((((BJ769/R769)^2)+((BQ769/AH769)^2))^(1/2))*AO769</f>
        <v>10.4718077967595</v>
      </c>
      <c r="BX769" s="46" t="n">
        <f aca="false">((((BL769/AI769)^2)+((BR769/AJ769)^2))^(1/2))*AP769</f>
        <v>0.0357543797218275</v>
      </c>
    </row>
    <row r="770" customFormat="false" ht="45" hidden="false" customHeight="true" outlineLevel="0" collapsed="false">
      <c r="A770" s="24" t="n">
        <v>4.6858710167233</v>
      </c>
      <c r="B770" s="24" t="n">
        <v>-74.1633531772132</v>
      </c>
      <c r="C770" s="47" t="n">
        <v>22</v>
      </c>
      <c r="D770" s="47" t="n">
        <v>33</v>
      </c>
      <c r="E770" s="47" t="n">
        <v>1923</v>
      </c>
      <c r="F770" s="27" t="s">
        <v>1925</v>
      </c>
      <c r="G770" s="28" t="s">
        <v>1926</v>
      </c>
      <c r="H770" s="27" t="s">
        <v>1927</v>
      </c>
      <c r="I770" s="28" t="s">
        <v>64</v>
      </c>
      <c r="J770" s="28" t="s">
        <v>76</v>
      </c>
      <c r="K770" s="55"/>
      <c r="L770" s="55"/>
      <c r="M770" s="28" t="n">
        <v>1990</v>
      </c>
      <c r="N770" s="29" t="s">
        <v>67</v>
      </c>
      <c r="O770" s="29" t="s">
        <v>415</v>
      </c>
      <c r="P770" s="30" t="n">
        <v>0.00812487975091896</v>
      </c>
      <c r="Q770" s="31" t="n">
        <v>23611.3636363636</v>
      </c>
      <c r="R770" s="31" t="n">
        <v>24391.3271675692</v>
      </c>
      <c r="S770" s="29" t="s">
        <v>69</v>
      </c>
      <c r="T770" s="29"/>
      <c r="U770" s="29"/>
      <c r="V770" s="48" t="n">
        <f aca="false">IF(S770="m3_año",R770,IF(OR(O770="CG1",O770="CG3",O770="HG2"),T770,R770))</f>
        <v>24391.3271675692</v>
      </c>
      <c r="W770" s="28" t="n">
        <v>365</v>
      </c>
      <c r="X770" s="32"/>
      <c r="Y770" s="28"/>
      <c r="Z770" s="28" t="n">
        <v>8760</v>
      </c>
      <c r="AA770" s="32" t="s">
        <v>1928</v>
      </c>
      <c r="AB770" s="32" t="s">
        <v>447</v>
      </c>
      <c r="AC770" s="33" t="s">
        <v>72</v>
      </c>
      <c r="AD770" s="33" t="n">
        <f aca="false">VLOOKUP($O770,Parámetros!$B$4:$H$25,3,0)</f>
        <v>196.356974196937</v>
      </c>
      <c r="AE770" s="33" t="n">
        <f aca="false">VLOOKUP($O770,Parámetros!$B$4:$H$25,4,0)</f>
        <v>1220.72799074218</v>
      </c>
      <c r="AF770" s="33" t="n">
        <f aca="false">VLOOKUP($O770,Parámetros!$B$4:$H$25,5,0)</f>
        <v>0.1</v>
      </c>
      <c r="AG770" s="33" t="n">
        <f aca="false">VLOOKUP($O770,Parámetros!$B$4:$H$25,6,0)</f>
        <v>640</v>
      </c>
      <c r="AH770" s="33" t="n">
        <f aca="false">VLOOKUP($O770,Parámetros!$B$4:$H$25,7,0)</f>
        <v>1920000</v>
      </c>
      <c r="AI770" s="2" t="n">
        <v>95073.8272033899</v>
      </c>
      <c r="AJ770" s="2" t="n">
        <v>2.57418E-006</v>
      </c>
      <c r="AK770" s="34" t="n">
        <f aca="false">AD770*V770/1000000000</f>
        <v>0.00478940719927143</v>
      </c>
      <c r="AL770" s="34" t="n">
        <f aca="false">AE770*V770/1000000000</f>
        <v>0.0297751758048019</v>
      </c>
      <c r="AM770" s="34" t="n">
        <f aca="false">AF770*V770/1000000000</f>
        <v>2.43913271675692E-006</v>
      </c>
      <c r="AN770" s="34" t="n">
        <f aca="false">AG770*V770/1000000000</f>
        <v>0.0156104493872443</v>
      </c>
      <c r="AO770" s="34" t="n">
        <f aca="false">AH770*V770/1000000000</f>
        <v>46.8313481617329</v>
      </c>
      <c r="AP770" s="35" t="n">
        <f aca="false">AJ770*AI770*EXP(P770*4)</f>
        <v>0.25282164358423</v>
      </c>
      <c r="AQ770" s="36" t="n">
        <f aca="false">AK770/W770</f>
        <v>1.31216635596478E-005</v>
      </c>
      <c r="AR770" s="37" t="n">
        <f aca="false">AL770/W770</f>
        <v>8.15758241227449E-005</v>
      </c>
      <c r="AS770" s="37" t="n">
        <f aca="false">AM770/W770</f>
        <v>6.68255538837512E-009</v>
      </c>
      <c r="AT770" s="37" t="n">
        <f aca="false">AN770/W770</f>
        <v>4.27683544856008E-005</v>
      </c>
      <c r="AU770" s="37" t="n">
        <f aca="false">AO770/W770</f>
        <v>0.128305063456802</v>
      </c>
      <c r="AV770" s="49" t="n">
        <f aca="false">AP770/W770</f>
        <v>0.000692662037217068</v>
      </c>
      <c r="AW770" s="39" t="n">
        <f aca="false">AK770*1000000</f>
        <v>4789.40719927143</v>
      </c>
      <c r="AX770" s="40" t="n">
        <f aca="false">AL770*1000000</f>
        <v>29775.1758048019</v>
      </c>
      <c r="AY770" s="40" t="n">
        <f aca="false">AM770*1000000</f>
        <v>2.43913271675692</v>
      </c>
      <c r="AZ770" s="40" t="n">
        <f aca="false">AN770*1000000</f>
        <v>15610.4493872443</v>
      </c>
      <c r="BA770" s="40" t="n">
        <f aca="false">AO770*1000000</f>
        <v>46831348.1617329</v>
      </c>
      <c r="BB770" s="41" t="n">
        <f aca="false">AP770*1000000</f>
        <v>252821.64358423</v>
      </c>
      <c r="BC770" s="39" t="n">
        <f aca="false">AQ770*1000000</f>
        <v>13.1216635596478</v>
      </c>
      <c r="BD770" s="40" t="n">
        <f aca="false">AR770*1000000</f>
        <v>81.5758241227449</v>
      </c>
      <c r="BE770" s="40" t="n">
        <f aca="false">AS770*1000000</f>
        <v>0.00668255538837512</v>
      </c>
      <c r="BF770" s="40" t="n">
        <f aca="false">AT770*1000000</f>
        <v>42.7683544856008</v>
      </c>
      <c r="BG770" s="40" t="n">
        <f aca="false">AU770*1000000</f>
        <v>128305.063456802</v>
      </c>
      <c r="BH770" s="41" t="n">
        <f aca="false">AV770*1000000</f>
        <v>692.662037217069</v>
      </c>
      <c r="BI770" s="0" t="n">
        <v>0.1</v>
      </c>
      <c r="BJ770" s="0" t="n">
        <f aca="false">R770*BI770</f>
        <v>2439.13271675692</v>
      </c>
      <c r="BK770" s="0" t="n">
        <v>0.1</v>
      </c>
      <c r="BL770" s="0" t="n">
        <f aca="false">AI770*BK770</f>
        <v>9507.38272033899</v>
      </c>
      <c r="BM770" s="45" t="n">
        <v>187.562005220738</v>
      </c>
      <c r="BN770" s="45" t="n">
        <v>1012.03746873145</v>
      </c>
      <c r="BO770" s="45" t="n">
        <v>0</v>
      </c>
      <c r="BP770" s="45" t="n">
        <v>256</v>
      </c>
      <c r="BQ770" s="45" t="n">
        <v>384000</v>
      </c>
      <c r="BR770" s="0" t="n">
        <f aca="false">AJ770*0.1</f>
        <v>2.57418E-007</v>
      </c>
      <c r="BS770" s="0" t="n">
        <f aca="false">((((BJ770/R770)^2)+((BM770/AD770)^2))^(1/2))*AK770</f>
        <v>0.00459988785331533</v>
      </c>
      <c r="BT770" s="0" t="n">
        <f aca="false">((((BJ770/R770)^2)+((BN770/AE770)^2))^(1/2))*AL770</f>
        <v>0.0248638638573299</v>
      </c>
      <c r="BU770" s="0" t="n">
        <f aca="false">((((BJ770/R770)^2)+((BO770/AF770)^2))^(1/2))*AM770</f>
        <v>2.43913271675692E-007</v>
      </c>
      <c r="BV770" s="0" t="n">
        <f aca="false">((((BJ770/R770)^2)+((BP770/AG770)^2))^(1/2))*AN770</f>
        <v>0.00643635316869667</v>
      </c>
      <c r="BW770" s="0" t="n">
        <f aca="false">((((BJ770/R770)^2)+((BQ770/AH770)^2))^(1/2))*AO770</f>
        <v>10.4718077967595</v>
      </c>
      <c r="BX770" s="46" t="n">
        <f aca="false">((((BL770/AI770)^2)+((BR770/AJ770)^2))^(1/2))*AP770</f>
        <v>0.0357543797218275</v>
      </c>
    </row>
    <row r="771" customFormat="false" ht="45" hidden="false" customHeight="true" outlineLevel="0" collapsed="false">
      <c r="A771" s="24" t="n">
        <v>4.6858710167233</v>
      </c>
      <c r="B771" s="24" t="n">
        <v>-74.1633531772132</v>
      </c>
      <c r="C771" s="47" t="n">
        <v>22</v>
      </c>
      <c r="D771" s="47" t="n">
        <v>33</v>
      </c>
      <c r="E771" s="47" t="n">
        <v>1923</v>
      </c>
      <c r="F771" s="27" t="s">
        <v>1925</v>
      </c>
      <c r="G771" s="28" t="s">
        <v>1926</v>
      </c>
      <c r="H771" s="27" t="s">
        <v>1927</v>
      </c>
      <c r="I771" s="28" t="s">
        <v>64</v>
      </c>
      <c r="J771" s="28" t="s">
        <v>76</v>
      </c>
      <c r="K771" s="55"/>
      <c r="L771" s="55"/>
      <c r="M771" s="28" t="n">
        <v>1990</v>
      </c>
      <c r="N771" s="29" t="s">
        <v>67</v>
      </c>
      <c r="O771" s="29" t="s">
        <v>415</v>
      </c>
      <c r="P771" s="30" t="n">
        <v>0.00812487975091896</v>
      </c>
      <c r="Q771" s="31" t="n">
        <v>23611.3636363636</v>
      </c>
      <c r="R771" s="31" t="n">
        <v>24391.3271675692</v>
      </c>
      <c r="S771" s="29" t="s">
        <v>69</v>
      </c>
      <c r="T771" s="29"/>
      <c r="U771" s="29"/>
      <c r="V771" s="48" t="n">
        <f aca="false">IF(S771="m3_año",R771,IF(OR(O771="CG1",O771="CG3",O771="HG2"),T771,R771))</f>
        <v>24391.3271675692</v>
      </c>
      <c r="W771" s="28" t="n">
        <v>365</v>
      </c>
      <c r="X771" s="32"/>
      <c r="Y771" s="28"/>
      <c r="Z771" s="28" t="n">
        <v>8760</v>
      </c>
      <c r="AA771" s="32" t="s">
        <v>1928</v>
      </c>
      <c r="AB771" s="32" t="s">
        <v>447</v>
      </c>
      <c r="AC771" s="33" t="s">
        <v>72</v>
      </c>
      <c r="AD771" s="33" t="n">
        <f aca="false">VLOOKUP($O771,Parámetros!$B$4:$H$25,3,0)</f>
        <v>196.356974196937</v>
      </c>
      <c r="AE771" s="33" t="n">
        <f aca="false">VLOOKUP($O771,Parámetros!$B$4:$H$25,4,0)</f>
        <v>1220.72799074218</v>
      </c>
      <c r="AF771" s="33" t="n">
        <f aca="false">VLOOKUP($O771,Parámetros!$B$4:$H$25,5,0)</f>
        <v>0.1</v>
      </c>
      <c r="AG771" s="33" t="n">
        <f aca="false">VLOOKUP($O771,Parámetros!$B$4:$H$25,6,0)</f>
        <v>640</v>
      </c>
      <c r="AH771" s="33" t="n">
        <f aca="false">VLOOKUP($O771,Parámetros!$B$4:$H$25,7,0)</f>
        <v>1920000</v>
      </c>
      <c r="AI771" s="2" t="n">
        <v>95073.8272033899</v>
      </c>
      <c r="AJ771" s="2" t="n">
        <v>2.57418E-006</v>
      </c>
      <c r="AK771" s="34" t="n">
        <f aca="false">AD771*V771/1000000000</f>
        <v>0.00478940719927143</v>
      </c>
      <c r="AL771" s="34" t="n">
        <f aca="false">AE771*V771/1000000000</f>
        <v>0.0297751758048019</v>
      </c>
      <c r="AM771" s="34" t="n">
        <f aca="false">AF771*V771/1000000000</f>
        <v>2.43913271675692E-006</v>
      </c>
      <c r="AN771" s="34" t="n">
        <f aca="false">AG771*V771/1000000000</f>
        <v>0.0156104493872443</v>
      </c>
      <c r="AO771" s="34" t="n">
        <f aca="false">AH771*V771/1000000000</f>
        <v>46.8313481617329</v>
      </c>
      <c r="AP771" s="35" t="n">
        <f aca="false">AJ771*AI771*EXP(P771*4)</f>
        <v>0.25282164358423</v>
      </c>
      <c r="AQ771" s="36" t="n">
        <f aca="false">AK771/W771</f>
        <v>1.31216635596478E-005</v>
      </c>
      <c r="AR771" s="37" t="n">
        <f aca="false">AL771/W771</f>
        <v>8.15758241227449E-005</v>
      </c>
      <c r="AS771" s="37" t="n">
        <f aca="false">AM771/W771</f>
        <v>6.68255538837512E-009</v>
      </c>
      <c r="AT771" s="37" t="n">
        <f aca="false">AN771/W771</f>
        <v>4.27683544856008E-005</v>
      </c>
      <c r="AU771" s="37" t="n">
        <f aca="false">AO771/W771</f>
        <v>0.128305063456802</v>
      </c>
      <c r="AV771" s="49" t="n">
        <f aca="false">AP771/W771</f>
        <v>0.000692662037217068</v>
      </c>
      <c r="AW771" s="39" t="n">
        <f aca="false">AK771*1000000</f>
        <v>4789.40719927143</v>
      </c>
      <c r="AX771" s="40" t="n">
        <f aca="false">AL771*1000000</f>
        <v>29775.1758048019</v>
      </c>
      <c r="AY771" s="40" t="n">
        <f aca="false">AM771*1000000</f>
        <v>2.43913271675692</v>
      </c>
      <c r="AZ771" s="40" t="n">
        <f aca="false">AN771*1000000</f>
        <v>15610.4493872443</v>
      </c>
      <c r="BA771" s="40" t="n">
        <f aca="false">AO771*1000000</f>
        <v>46831348.1617329</v>
      </c>
      <c r="BB771" s="41" t="n">
        <f aca="false">AP771*1000000</f>
        <v>252821.64358423</v>
      </c>
      <c r="BC771" s="39" t="n">
        <f aca="false">AQ771*1000000</f>
        <v>13.1216635596478</v>
      </c>
      <c r="BD771" s="40" t="n">
        <f aca="false">AR771*1000000</f>
        <v>81.5758241227449</v>
      </c>
      <c r="BE771" s="40" t="n">
        <f aca="false">AS771*1000000</f>
        <v>0.00668255538837512</v>
      </c>
      <c r="BF771" s="40" t="n">
        <f aca="false">AT771*1000000</f>
        <v>42.7683544856008</v>
      </c>
      <c r="BG771" s="40" t="n">
        <f aca="false">AU771*1000000</f>
        <v>128305.063456802</v>
      </c>
      <c r="BH771" s="41" t="n">
        <f aca="false">AV771*1000000</f>
        <v>692.662037217069</v>
      </c>
      <c r="BI771" s="0" t="n">
        <v>0.1</v>
      </c>
      <c r="BJ771" s="0" t="n">
        <f aca="false">R771*BI771</f>
        <v>2439.13271675692</v>
      </c>
      <c r="BK771" s="0" t="n">
        <v>0.1</v>
      </c>
      <c r="BL771" s="0" t="n">
        <f aca="false">AI771*BK771</f>
        <v>9507.38272033899</v>
      </c>
      <c r="BM771" s="45" t="n">
        <v>187.562005220738</v>
      </c>
      <c r="BN771" s="45" t="n">
        <v>1012.03746873145</v>
      </c>
      <c r="BO771" s="45" t="n">
        <v>0</v>
      </c>
      <c r="BP771" s="45" t="n">
        <v>256</v>
      </c>
      <c r="BQ771" s="45" t="n">
        <v>384000</v>
      </c>
      <c r="BR771" s="0" t="n">
        <f aca="false">AJ771*0.1</f>
        <v>2.57418E-007</v>
      </c>
      <c r="BS771" s="0" t="n">
        <f aca="false">((((BJ771/R771)^2)+((BM771/AD771)^2))^(1/2))*AK771</f>
        <v>0.00459988785331533</v>
      </c>
      <c r="BT771" s="0" t="n">
        <f aca="false">((((BJ771/R771)^2)+((BN771/AE771)^2))^(1/2))*AL771</f>
        <v>0.0248638638573299</v>
      </c>
      <c r="BU771" s="0" t="n">
        <f aca="false">((((BJ771/R771)^2)+((BO771/AF771)^2))^(1/2))*AM771</f>
        <v>2.43913271675692E-007</v>
      </c>
      <c r="BV771" s="0" t="n">
        <f aca="false">((((BJ771/R771)^2)+((BP771/AG771)^2))^(1/2))*AN771</f>
        <v>0.00643635316869667</v>
      </c>
      <c r="BW771" s="0" t="n">
        <f aca="false">((((BJ771/R771)^2)+((BQ771/AH771)^2))^(1/2))*AO771</f>
        <v>10.4718077967595</v>
      </c>
      <c r="BX771" s="46" t="n">
        <f aca="false">((((BL771/AI771)^2)+((BR771/AJ771)^2))^(1/2))*AP771</f>
        <v>0.0357543797218275</v>
      </c>
    </row>
    <row r="772" customFormat="false" ht="45" hidden="false" customHeight="true" outlineLevel="0" collapsed="false">
      <c r="A772" s="24" t="n">
        <v>4.6858710167233</v>
      </c>
      <c r="B772" s="24" t="n">
        <v>-74.1633531772132</v>
      </c>
      <c r="C772" s="47" t="n">
        <v>22</v>
      </c>
      <c r="D772" s="47" t="n">
        <v>33</v>
      </c>
      <c r="E772" s="47" t="n">
        <v>1923</v>
      </c>
      <c r="F772" s="27" t="s">
        <v>1925</v>
      </c>
      <c r="G772" s="28" t="s">
        <v>1926</v>
      </c>
      <c r="H772" s="27" t="s">
        <v>1927</v>
      </c>
      <c r="I772" s="28" t="s">
        <v>64</v>
      </c>
      <c r="J772" s="28" t="s">
        <v>65</v>
      </c>
      <c r="K772" s="28" t="n">
        <v>5.97</v>
      </c>
      <c r="L772" s="28"/>
      <c r="M772" s="28" t="n">
        <v>2004</v>
      </c>
      <c r="N772" s="29" t="s">
        <v>67</v>
      </c>
      <c r="O772" s="29" t="s">
        <v>68</v>
      </c>
      <c r="P772" s="30" t="n">
        <v>0.00812487975091896</v>
      </c>
      <c r="Q772" s="31" t="n">
        <v>15740.9090909091</v>
      </c>
      <c r="R772" s="31" t="n">
        <v>16260.8847783795</v>
      </c>
      <c r="S772" s="29" t="s">
        <v>69</v>
      </c>
      <c r="T772" s="29"/>
      <c r="U772" s="29"/>
      <c r="V772" s="48" t="n">
        <f aca="false">IF(S772="m3_año",R772,IF(OR(O772="CG1",O772="CG3",O772="HG2"),T772,R772))</f>
        <v>16260.8847783795</v>
      </c>
      <c r="W772" s="28" t="n">
        <v>365</v>
      </c>
      <c r="X772" s="32"/>
      <c r="Y772" s="28"/>
      <c r="Z772" s="28" t="n">
        <v>8760</v>
      </c>
      <c r="AA772" s="32" t="s">
        <v>1928</v>
      </c>
      <c r="AB772" s="32" t="s">
        <v>447</v>
      </c>
      <c r="AC772" s="33" t="s">
        <v>72</v>
      </c>
      <c r="AD772" s="33" t="n">
        <f aca="false">VLOOKUP($O772,Parámetros!$B$4:$H$25,3,0)</f>
        <v>46.3856216091623</v>
      </c>
      <c r="AE772" s="33" t="n">
        <f aca="false">VLOOKUP($O772,Parámetros!$B$4:$H$25,4,0)</f>
        <v>1074.85364414012</v>
      </c>
      <c r="AF772" s="33" t="n">
        <f aca="false">VLOOKUP($O772,Parámetros!$B$4:$H$25,5,0)</f>
        <v>5.41099102083891</v>
      </c>
      <c r="AG772" s="33" t="n">
        <f aca="false">VLOOKUP($O772,Parámetros!$B$4:$H$25,6,0)</f>
        <v>1344</v>
      </c>
      <c r="AH772" s="33" t="n">
        <f aca="false">VLOOKUP($O772,Parámetros!$B$4:$H$25,7,0)</f>
        <v>1920000</v>
      </c>
      <c r="AI772" s="2" t="n">
        <v>95073.8272033899</v>
      </c>
      <c r="AJ772" s="2" t="n">
        <v>2.57418E-006</v>
      </c>
      <c r="AK772" s="34" t="n">
        <f aca="false">AD772*V772/1000000000</f>
        <v>0.000754271248360098</v>
      </c>
      <c r="AL772" s="34" t="n">
        <f aca="false">AE772*V772/1000000000</f>
        <v>0.0174780712609838</v>
      </c>
      <c r="AM772" s="34" t="n">
        <f aca="false">AF772*V772/1000000000</f>
        <v>8.79875015267076E-005</v>
      </c>
      <c r="AN772" s="34" t="n">
        <f aca="false">AG772*V772/1000000000</f>
        <v>0.021854629142142</v>
      </c>
      <c r="AO772" s="34" t="n">
        <f aca="false">AH772*V772/1000000000</f>
        <v>31.2208987744886</v>
      </c>
      <c r="AP772" s="35" t="n">
        <f aca="false">AJ772*AI772*EXP(P772*4)</f>
        <v>0.25282164358423</v>
      </c>
      <c r="AQ772" s="36" t="n">
        <f aca="false">AK772/W772</f>
        <v>2.06649657084958E-006</v>
      </c>
      <c r="AR772" s="37" t="n">
        <f aca="false">AL772/W772</f>
        <v>4.78851267424214E-005</v>
      </c>
      <c r="AS772" s="37" t="n">
        <f aca="false">AM772/W772</f>
        <v>2.41061648018377E-007</v>
      </c>
      <c r="AT772" s="37" t="n">
        <f aca="false">AN772/W772</f>
        <v>5.98756962798412E-005</v>
      </c>
      <c r="AU772" s="37" t="n">
        <f aca="false">AO772/W772</f>
        <v>0.0855367089712017</v>
      </c>
      <c r="AV772" s="49" t="n">
        <f aca="false">AP772/W772</f>
        <v>0.000692662037217068</v>
      </c>
      <c r="AW772" s="39" t="n">
        <f aca="false">AK772*1000000</f>
        <v>754.271248360099</v>
      </c>
      <c r="AX772" s="40" t="n">
        <f aca="false">AL772*1000000</f>
        <v>17478.0712609838</v>
      </c>
      <c r="AY772" s="40" t="n">
        <f aca="false">AM772*1000000</f>
        <v>87.9875015267076</v>
      </c>
      <c r="AZ772" s="40" t="n">
        <f aca="false">AN772*1000000</f>
        <v>21854.629142142</v>
      </c>
      <c r="BA772" s="40" t="n">
        <f aca="false">AO772*1000000</f>
        <v>31220898.7744886</v>
      </c>
      <c r="BB772" s="41" t="n">
        <f aca="false">AP772*1000000</f>
        <v>252821.64358423</v>
      </c>
      <c r="BC772" s="39" t="n">
        <f aca="false">AQ772*1000000</f>
        <v>2.06649657084958</v>
      </c>
      <c r="BD772" s="40" t="n">
        <f aca="false">AR772*1000000</f>
        <v>47.8851267424214</v>
      </c>
      <c r="BE772" s="40" t="n">
        <f aca="false">AS772*1000000</f>
        <v>0.241061648018377</v>
      </c>
      <c r="BF772" s="40" t="n">
        <f aca="false">AT772*1000000</f>
        <v>59.8756962798412</v>
      </c>
      <c r="BG772" s="40" t="n">
        <f aca="false">AU772*1000000</f>
        <v>85536.7089712017</v>
      </c>
      <c r="BH772" s="41" t="n">
        <f aca="false">AV772*1000000</f>
        <v>692.662037217069</v>
      </c>
      <c r="BI772" s="0" t="n">
        <v>0.1</v>
      </c>
      <c r="BJ772" s="0" t="n">
        <f aca="false">R772*BI772</f>
        <v>1626.08847783795</v>
      </c>
      <c r="BK772" s="0" t="n">
        <v>0.1</v>
      </c>
      <c r="BL772" s="0" t="n">
        <f aca="false">AI772*BK772</f>
        <v>9507.38272033899</v>
      </c>
      <c r="BM772" s="45" t="n">
        <v>17.6498016718255</v>
      </c>
      <c r="BN772" s="45" t="n">
        <v>910.91550745518</v>
      </c>
      <c r="BO772" s="45" t="n">
        <v>5.31099102083891</v>
      </c>
      <c r="BP772" s="45" t="n">
        <v>537.6</v>
      </c>
      <c r="BQ772" s="45" t="n">
        <v>384000</v>
      </c>
      <c r="BR772" s="0" t="n">
        <f aca="false">AJ772*0.1</f>
        <v>2.57418E-007</v>
      </c>
      <c r="BS772" s="0" t="n">
        <f aca="false">((((BJ772/R772)^2)+((BM772/AD772)^2))^(1/2))*AK772</f>
        <v>0.00029674745120393</v>
      </c>
      <c r="BT772" s="0" t="n">
        <f aca="false">((((BJ772/R772)^2)+((BN772/AE772)^2))^(1/2))*AL772</f>
        <v>0.0149150537139229</v>
      </c>
      <c r="BU772" s="0" t="n">
        <f aca="false">((((BJ772/R772)^2)+((BO772/AF772)^2))^(1/2))*AM772</f>
        <v>8.68084769365676E-005</v>
      </c>
      <c r="BV772" s="0" t="n">
        <f aca="false">((((BJ772/R772)^2)+((BP772/AG772)^2))^(1/2))*AN772</f>
        <v>0.00901089443617536</v>
      </c>
      <c r="BW772" s="0" t="n">
        <f aca="false">((((BJ772/R772)^2)+((BQ772/AH772)^2))^(1/2))*AO772</f>
        <v>6.98120519783965</v>
      </c>
      <c r="BX772" s="46" t="n">
        <f aca="false">((((BL772/AI772)^2)+((BR772/AJ772)^2))^(1/2))*AP772</f>
        <v>0.0357543797218275</v>
      </c>
    </row>
    <row r="773" customFormat="false" ht="30" hidden="false" customHeight="true" outlineLevel="0" collapsed="false">
      <c r="A773" s="24" t="n">
        <v>4.68855913654802</v>
      </c>
      <c r="B773" s="24" t="n">
        <v>-74.1607415789451</v>
      </c>
      <c r="C773" s="47" t="n">
        <v>22</v>
      </c>
      <c r="D773" s="47" t="n">
        <v>34</v>
      </c>
      <c r="E773" s="47" t="n">
        <v>1937</v>
      </c>
      <c r="F773" s="27" t="s">
        <v>1929</v>
      </c>
      <c r="G773" s="28" t="s">
        <v>1930</v>
      </c>
      <c r="H773" s="27" t="s">
        <v>1931</v>
      </c>
      <c r="I773" s="28" t="s">
        <v>64</v>
      </c>
      <c r="J773" s="28" t="s">
        <v>65</v>
      </c>
      <c r="K773" s="28" t="n">
        <v>100</v>
      </c>
      <c r="L773" s="28"/>
      <c r="M773" s="28" t="n">
        <v>1968</v>
      </c>
      <c r="N773" s="29" t="s">
        <v>67</v>
      </c>
      <c r="O773" s="29" t="s">
        <v>68</v>
      </c>
      <c r="P773" s="53" t="n">
        <v>0.01</v>
      </c>
      <c r="Q773" s="31" t="n">
        <v>106120.754716981</v>
      </c>
      <c r="R773" s="31" t="n">
        <v>110451.624874862</v>
      </c>
      <c r="S773" s="29" t="s">
        <v>69</v>
      </c>
      <c r="T773" s="29"/>
      <c r="U773" s="29"/>
      <c r="V773" s="48" t="n">
        <f aca="false">IF(S773="m3_año",R773,IF(OR(O773="CG1",O773="CG3",O773="HG2"),T773,R773))</f>
        <v>110451.624874862</v>
      </c>
      <c r="W773" s="28" t="n">
        <v>365</v>
      </c>
      <c r="X773" s="32" t="s">
        <v>98</v>
      </c>
      <c r="Y773" s="28"/>
      <c r="Z773" s="28" t="n">
        <v>2920</v>
      </c>
      <c r="AA773" s="32" t="s">
        <v>1932</v>
      </c>
      <c r="AB773" s="32" t="s">
        <v>1933</v>
      </c>
      <c r="AC773" s="33" t="s">
        <v>72</v>
      </c>
      <c r="AD773" s="33" t="n">
        <f aca="false">VLOOKUP($O773,Parámetros!$B$4:$H$25,3,0)</f>
        <v>46.3856216091623</v>
      </c>
      <c r="AE773" s="33" t="n">
        <f aca="false">VLOOKUP($O773,Parámetros!$B$4:$H$25,4,0)</f>
        <v>1074.85364414012</v>
      </c>
      <c r="AF773" s="33" t="n">
        <f aca="false">VLOOKUP($O773,Parámetros!$B$4:$H$25,5,0)</f>
        <v>5.41099102083891</v>
      </c>
      <c r="AG773" s="33" t="n">
        <f aca="false">VLOOKUP($O773,Parámetros!$B$4:$H$25,6,0)</f>
        <v>1344</v>
      </c>
      <c r="AH773" s="33" t="n">
        <f aca="false">VLOOKUP($O773,Parámetros!$B$4:$H$25,7,0)</f>
        <v>1920000</v>
      </c>
      <c r="AI773" s="51" t="n">
        <v>106120.754716981</v>
      </c>
      <c r="AJ773" s="52" t="n">
        <v>8.8E-008</v>
      </c>
      <c r="AK773" s="34" t="n">
        <f aca="false">AD773*V773/1000000000</f>
        <v>0.00512336727756249</v>
      </c>
      <c r="AL773" s="34" t="n">
        <f aca="false">AE773*V773/1000000000</f>
        <v>0.118719331497943</v>
      </c>
      <c r="AM773" s="34" t="n">
        <f aca="false">AF773*V773/1000000000</f>
        <v>0.000597652750434946</v>
      </c>
      <c r="AN773" s="34" t="n">
        <f aca="false">AG773*V773/1000000000</f>
        <v>0.148446983831815</v>
      </c>
      <c r="AO773" s="34" t="n">
        <f aca="false">AH773*V773/1000000000</f>
        <v>212.067119759735</v>
      </c>
      <c r="AP773" s="35" t="n">
        <f aca="false">AJ773*AI773*EXP(P773*4)</f>
        <v>0.00971974298898781</v>
      </c>
      <c r="AQ773" s="36" t="n">
        <f aca="false">AK773/W773</f>
        <v>1.40366226782534E-005</v>
      </c>
      <c r="AR773" s="37" t="n">
        <f aca="false">AL773/W773</f>
        <v>0.000325258442460118</v>
      </c>
      <c r="AS773" s="37" t="n">
        <f aca="false">AM773/W773</f>
        <v>1.63740479571218E-006</v>
      </c>
      <c r="AT773" s="37" t="n">
        <f aca="false">AN773/W773</f>
        <v>0.000406704065292643</v>
      </c>
      <c r="AU773" s="37" t="n">
        <f aca="false">AO773/W773</f>
        <v>0.581005807560918</v>
      </c>
      <c r="AV773" s="49" t="n">
        <f aca="false">AP773/W773</f>
        <v>2.6629432846542E-005</v>
      </c>
      <c r="AW773" s="39" t="n">
        <f aca="false">AK773*1000000</f>
        <v>5123.36727756249</v>
      </c>
      <c r="AX773" s="40" t="n">
        <f aca="false">AL773*1000000</f>
        <v>118719.331497943</v>
      </c>
      <c r="AY773" s="40" t="n">
        <f aca="false">AM773*1000000</f>
        <v>597.652750434946</v>
      </c>
      <c r="AZ773" s="40" t="n">
        <f aca="false">AN773*1000000</f>
        <v>148446.983831815</v>
      </c>
      <c r="BA773" s="40" t="n">
        <f aca="false">AO773*1000000</f>
        <v>212067119.759735</v>
      </c>
      <c r="BB773" s="41" t="n">
        <f aca="false">AP773*1000000</f>
        <v>9719.74298898781</v>
      </c>
      <c r="BC773" s="39" t="n">
        <f aca="false">AQ773*1000000</f>
        <v>14.0366226782534</v>
      </c>
      <c r="BD773" s="40" t="n">
        <f aca="false">AR773*1000000</f>
        <v>325.258442460118</v>
      </c>
      <c r="BE773" s="40" t="n">
        <f aca="false">AS773*1000000</f>
        <v>1.63740479571218</v>
      </c>
      <c r="BF773" s="40" t="n">
        <f aca="false">AT773*1000000</f>
        <v>406.704065292643</v>
      </c>
      <c r="BG773" s="40" t="n">
        <f aca="false">AU773*1000000</f>
        <v>581005.807560918</v>
      </c>
      <c r="BH773" s="41" t="n">
        <f aca="false">AV773*1000000</f>
        <v>26.629432846542</v>
      </c>
      <c r="BI773" s="0" t="n">
        <v>0.1</v>
      </c>
      <c r="BJ773" s="0" t="n">
        <f aca="false">R773*BI773</f>
        <v>11045.1624874862</v>
      </c>
      <c r="BK773" s="0" t="n">
        <v>0.1</v>
      </c>
      <c r="BL773" s="0" t="n">
        <f aca="false">AI773*BK773</f>
        <v>10612.0754716981</v>
      </c>
      <c r="BM773" s="45" t="n">
        <v>17.6498016718255</v>
      </c>
      <c r="BN773" s="45" t="n">
        <v>910.91550745518</v>
      </c>
      <c r="BO773" s="45" t="n">
        <v>5.31099102083891</v>
      </c>
      <c r="BP773" s="45" t="n">
        <v>537.6</v>
      </c>
      <c r="BQ773" s="45" t="n">
        <v>384000</v>
      </c>
      <c r="BR773" s="0" t="n">
        <f aca="false">AJ773*0.1</f>
        <v>8.8E-009</v>
      </c>
      <c r="BS773" s="0" t="n">
        <f aca="false">((((BJ773/R773)^2)+((BM773/AD773)^2))^(1/2))*AK773</f>
        <v>0.00201564912424244</v>
      </c>
      <c r="BT773" s="0" t="n">
        <f aca="false">((((BJ773/R773)^2)+((BN773/AE773)^2))^(1/2))*AL773</f>
        <v>0.10131010337082</v>
      </c>
      <c r="BU773" s="0" t="n">
        <f aca="false">((((BJ773/R773)^2)+((BO773/AF773)^2))^(1/2))*AM773</f>
        <v>0.00058964425744559</v>
      </c>
      <c r="BV773" s="0" t="n">
        <f aca="false">((((BJ773/R773)^2)+((BP773/AG773)^2))^(1/2))*AN773</f>
        <v>0.0612062594142929</v>
      </c>
      <c r="BW773" s="0" t="n">
        <f aca="false">((((BJ773/R773)^2)+((BQ773/AH773)^2))^(1/2))*AO773</f>
        <v>47.4196495575356</v>
      </c>
      <c r="BX773" s="46" t="n">
        <f aca="false">((((BL773/AI773)^2)+((BR773/AJ773)^2))^(1/2))*AP773</f>
        <v>0.00137457923578074</v>
      </c>
    </row>
    <row r="774" customFormat="false" ht="30" hidden="false" customHeight="true" outlineLevel="0" collapsed="false">
      <c r="A774" s="24" t="n">
        <v>4.68855913654802</v>
      </c>
      <c r="B774" s="24" t="n">
        <v>-74.1607415789451</v>
      </c>
      <c r="C774" s="47" t="n">
        <v>22</v>
      </c>
      <c r="D774" s="47" t="n">
        <v>34</v>
      </c>
      <c r="E774" s="47" t="n">
        <v>1937</v>
      </c>
      <c r="F774" s="27" t="s">
        <v>1929</v>
      </c>
      <c r="G774" s="28" t="s">
        <v>1930</v>
      </c>
      <c r="H774" s="27" t="s">
        <v>1931</v>
      </c>
      <c r="I774" s="28" t="s">
        <v>64</v>
      </c>
      <c r="J774" s="28" t="s">
        <v>65</v>
      </c>
      <c r="K774" s="28" t="n">
        <v>6</v>
      </c>
      <c r="L774" s="28"/>
      <c r="M774" s="28" t="n">
        <v>1986</v>
      </c>
      <c r="N774" s="29" t="s">
        <v>67</v>
      </c>
      <c r="O774" s="29" t="s">
        <v>68</v>
      </c>
      <c r="P774" s="53" t="n">
        <v>0.01</v>
      </c>
      <c r="Q774" s="31" t="n">
        <v>6367.24528301887</v>
      </c>
      <c r="R774" s="31" t="n">
        <v>6627.0974924917</v>
      </c>
      <c r="S774" s="29" t="s">
        <v>69</v>
      </c>
      <c r="T774" s="29"/>
      <c r="U774" s="29"/>
      <c r="V774" s="48" t="n">
        <f aca="false">IF(S774="m3_año",R774,IF(OR(O774="CG1",O774="CG3",O774="HG2"),T774,R774))</f>
        <v>6627.0974924917</v>
      </c>
      <c r="W774" s="28" t="n">
        <v>365</v>
      </c>
      <c r="X774" s="32" t="s">
        <v>98</v>
      </c>
      <c r="Y774" s="28"/>
      <c r="Z774" s="28" t="n">
        <v>2920</v>
      </c>
      <c r="AA774" s="32" t="s">
        <v>1932</v>
      </c>
      <c r="AB774" s="32" t="s">
        <v>1933</v>
      </c>
      <c r="AC774" s="33" t="s">
        <v>72</v>
      </c>
      <c r="AD774" s="33" t="n">
        <f aca="false">VLOOKUP($O774,Parámetros!$B$4:$H$25,3,0)</f>
        <v>46.3856216091623</v>
      </c>
      <c r="AE774" s="33" t="n">
        <f aca="false">VLOOKUP($O774,Parámetros!$B$4:$H$25,4,0)</f>
        <v>1074.85364414012</v>
      </c>
      <c r="AF774" s="33" t="n">
        <f aca="false">VLOOKUP($O774,Parámetros!$B$4:$H$25,5,0)</f>
        <v>5.41099102083891</v>
      </c>
      <c r="AG774" s="33" t="n">
        <f aca="false">VLOOKUP($O774,Parámetros!$B$4:$H$25,6,0)</f>
        <v>1344</v>
      </c>
      <c r="AH774" s="33" t="n">
        <f aca="false">VLOOKUP($O774,Parámetros!$B$4:$H$25,7,0)</f>
        <v>1920000</v>
      </c>
      <c r="AI774" s="51" t="n">
        <v>6367.24528301887</v>
      </c>
      <c r="AJ774" s="52" t="n">
        <v>8.8E-008</v>
      </c>
      <c r="AK774" s="34" t="n">
        <f aca="false">AD774*V774/1000000000</f>
        <v>0.000307402036653748</v>
      </c>
      <c r="AL774" s="34" t="n">
        <f aca="false">AE774*V774/1000000000</f>
        <v>0.00712315988987656</v>
      </c>
      <c r="AM774" s="34" t="n">
        <f aca="false">AF774*V774/1000000000</f>
        <v>3.58591650260966E-005</v>
      </c>
      <c r="AN774" s="34" t="n">
        <f aca="false">AG774*V774/1000000000</f>
        <v>0.00890681902990884</v>
      </c>
      <c r="AO774" s="34" t="n">
        <f aca="false">AH774*V774/1000000000</f>
        <v>12.7240271855841</v>
      </c>
      <c r="AP774" s="35" t="n">
        <f aca="false">AJ774*AI774*EXP(P774*4)</f>
        <v>0.00058318457933927</v>
      </c>
      <c r="AQ774" s="36" t="n">
        <f aca="false">AK774/W774</f>
        <v>8.42197360695201E-007</v>
      </c>
      <c r="AR774" s="37" t="n">
        <f aca="false">AL774/W774</f>
        <v>1.9515506547607E-005</v>
      </c>
      <c r="AS774" s="37" t="n">
        <f aca="false">AM774/W774</f>
        <v>9.82442877427305E-008</v>
      </c>
      <c r="AT774" s="37" t="n">
        <f aca="false">AN774/W774</f>
        <v>2.44022439175585E-005</v>
      </c>
      <c r="AU774" s="37" t="n">
        <f aca="false">AO774/W774</f>
        <v>0.034860348453655</v>
      </c>
      <c r="AV774" s="49" t="n">
        <f aca="false">AP774/W774</f>
        <v>1.59776597079252E-006</v>
      </c>
      <c r="AW774" s="39" t="n">
        <f aca="false">AK774*1000000</f>
        <v>307.402036653748</v>
      </c>
      <c r="AX774" s="40" t="n">
        <f aca="false">AL774*1000000</f>
        <v>7123.15988987656</v>
      </c>
      <c r="AY774" s="40" t="n">
        <f aca="false">AM774*1000000</f>
        <v>35.8591650260966</v>
      </c>
      <c r="AZ774" s="40" t="n">
        <f aca="false">AN774*1000000</f>
        <v>8906.81902990884</v>
      </c>
      <c r="BA774" s="40" t="n">
        <f aca="false">AO774*1000000</f>
        <v>12724027.1855841</v>
      </c>
      <c r="BB774" s="41" t="n">
        <f aca="false">AP774*1000000</f>
        <v>583.18457933927</v>
      </c>
      <c r="BC774" s="39" t="n">
        <f aca="false">AQ774*1000000</f>
        <v>0.842197360695201</v>
      </c>
      <c r="BD774" s="40" t="n">
        <f aca="false">AR774*1000000</f>
        <v>19.515506547607</v>
      </c>
      <c r="BE774" s="40" t="n">
        <f aca="false">AS774*1000000</f>
        <v>0.0982442877427305</v>
      </c>
      <c r="BF774" s="40" t="n">
        <f aca="false">AT774*1000000</f>
        <v>24.4022439175585</v>
      </c>
      <c r="BG774" s="40" t="n">
        <f aca="false">AU774*1000000</f>
        <v>34860.348453655</v>
      </c>
      <c r="BH774" s="41" t="n">
        <f aca="false">AV774*1000000</f>
        <v>1.59776597079252</v>
      </c>
      <c r="BI774" s="0" t="n">
        <v>0.1</v>
      </c>
      <c r="BJ774" s="0" t="n">
        <f aca="false">R774*BI774</f>
        <v>662.70974924917</v>
      </c>
      <c r="BK774" s="0" t="n">
        <v>0.1</v>
      </c>
      <c r="BL774" s="0" t="n">
        <f aca="false">AI774*BK774</f>
        <v>636.724528301887</v>
      </c>
      <c r="BM774" s="45" t="n">
        <v>17.6498016718255</v>
      </c>
      <c r="BN774" s="45" t="n">
        <v>910.91550745518</v>
      </c>
      <c r="BO774" s="45" t="n">
        <v>5.31099102083891</v>
      </c>
      <c r="BP774" s="45" t="n">
        <v>537.6</v>
      </c>
      <c r="BQ774" s="45" t="n">
        <v>384000</v>
      </c>
      <c r="BR774" s="0" t="n">
        <f aca="false">AJ774*0.1</f>
        <v>8.8E-009</v>
      </c>
      <c r="BS774" s="0" t="n">
        <f aca="false">((((BJ774/R774)^2)+((BM774/AD774)^2))^(1/2))*AK774</f>
        <v>0.000120938947454546</v>
      </c>
      <c r="BT774" s="0" t="n">
        <f aca="false">((((BJ774/R774)^2)+((BN774/AE774)^2))^(1/2))*AL774</f>
        <v>0.0060786062022492</v>
      </c>
      <c r="BU774" s="0" t="n">
        <f aca="false">((((BJ774/R774)^2)+((BO774/AF774)^2))^(1/2))*AM774</f>
        <v>3.53786554467353E-005</v>
      </c>
      <c r="BV774" s="0" t="n">
        <f aca="false">((((BJ774/R774)^2)+((BP774/AG774)^2))^(1/2))*AN774</f>
        <v>0.00367237556485756</v>
      </c>
      <c r="BW774" s="0" t="n">
        <f aca="false">((((BJ774/R774)^2)+((BQ774/AH774)^2))^(1/2))*AO774</f>
        <v>2.84517897345213</v>
      </c>
      <c r="BX774" s="46" t="n">
        <f aca="false">((((BL774/AI774)^2)+((BR774/AJ774)^2))^(1/2))*AP774</f>
        <v>8.24747541468444E-005</v>
      </c>
    </row>
    <row r="775" customFormat="false" ht="30" hidden="false" customHeight="true" outlineLevel="0" collapsed="false">
      <c r="A775" s="24" t="n">
        <v>4.68855913654802</v>
      </c>
      <c r="B775" s="24" t="n">
        <v>-74.1607415789451</v>
      </c>
      <c r="C775" s="47" t="n">
        <v>22</v>
      </c>
      <c r="D775" s="47" t="n">
        <v>34</v>
      </c>
      <c r="E775" s="47" t="n">
        <v>1937</v>
      </c>
      <c r="F775" s="27" t="s">
        <v>1929</v>
      </c>
      <c r="G775" s="28" t="s">
        <v>1930</v>
      </c>
      <c r="H775" s="27" t="s">
        <v>1931</v>
      </c>
      <c r="I775" s="28" t="s">
        <v>64</v>
      </c>
      <c r="J775" s="28" t="s">
        <v>65</v>
      </c>
      <c r="K775" s="28" t="n">
        <v>200</v>
      </c>
      <c r="L775" s="28"/>
      <c r="M775" s="28" t="n">
        <v>2006</v>
      </c>
      <c r="N775" s="29" t="s">
        <v>84</v>
      </c>
      <c r="O775" s="29" t="s">
        <v>244</v>
      </c>
      <c r="P775" s="53" t="n">
        <v>0.01</v>
      </c>
      <c r="Q775" s="31" t="n">
        <v>81600</v>
      </c>
      <c r="R775" s="31" t="n">
        <v>84930.1591740989</v>
      </c>
      <c r="S775" s="29" t="s">
        <v>86</v>
      </c>
      <c r="T775" s="29" t="n">
        <f aca="false">((R775*Parámetros!$D$30)/1000)/Parámetros!$D$29</f>
        <v>69600.5666139512</v>
      </c>
      <c r="U775" s="29" t="s">
        <v>69</v>
      </c>
      <c r="V775" s="48" t="n">
        <f aca="false">IF(S775="m3_año",R775,IF(OR(O775="CG1",O775="CG3",O775="HG2"),T775,R775))</f>
        <v>84930.1591740989</v>
      </c>
      <c r="W775" s="28" t="n">
        <v>365</v>
      </c>
      <c r="X775" s="32" t="s">
        <v>98</v>
      </c>
      <c r="Y775" s="28"/>
      <c r="Z775" s="28" t="n">
        <v>2920</v>
      </c>
      <c r="AA775" s="32" t="s">
        <v>447</v>
      </c>
      <c r="AB775" s="32" t="s">
        <v>1933</v>
      </c>
      <c r="AC775" s="33" t="s">
        <v>246</v>
      </c>
      <c r="AD775" s="33" t="n">
        <f aca="false">VLOOKUP($O775,Parámetros!$B$4:$H$25,3,0)</f>
        <v>5.87787643204989</v>
      </c>
      <c r="AE775" s="33" t="n">
        <f aca="false">VLOOKUP($O775,Parámetros!$B$4:$H$25,4,0)</f>
        <v>7.61681695814629</v>
      </c>
      <c r="AF775" s="33" t="n">
        <f aca="false">VLOOKUP($O775,Parámetros!$B$4:$H$25,5,0)</f>
        <v>22.1296397414769</v>
      </c>
      <c r="AG775" s="33" t="n">
        <f aca="false">VLOOKUP($O775,Parámetros!$B$4:$H$25,6,0)</f>
        <v>0.3</v>
      </c>
      <c r="AH775" s="33" t="n">
        <f aca="false">VLOOKUP($O775,Parámetros!$B$4:$H$25,7,0)</f>
        <v>2840</v>
      </c>
      <c r="AI775" s="51" t="n">
        <v>81600</v>
      </c>
      <c r="AJ775" s="2" t="n">
        <v>2E-005</v>
      </c>
      <c r="AK775" s="34" t="n">
        <f aca="false">AD775*V775/1000000000</f>
        <v>0.000499208980979682</v>
      </c>
      <c r="AL775" s="34" t="n">
        <f aca="false">AE775*V775/1000000000</f>
        <v>0.00064689747665534</v>
      </c>
      <c r="AM775" s="34" t="n">
        <f aca="false">AF775*V775/1000000000</f>
        <v>0.0018794738257091</v>
      </c>
      <c r="AN775" s="34" t="n">
        <f aca="false">AG775*V775/1000000000</f>
        <v>2.54790477522297E-005</v>
      </c>
      <c r="AO775" s="34" t="n">
        <f aca="false">AH775*V775/1000000000</f>
        <v>0.241201652054441</v>
      </c>
      <c r="AP775" s="35" t="n">
        <f aca="false">AJ775*AI775*EXP(P775*4)</f>
        <v>1.69860318348198</v>
      </c>
      <c r="AQ775" s="36" t="n">
        <f aca="false">AK775/W775</f>
        <v>1.3676958383005E-006</v>
      </c>
      <c r="AR775" s="37" t="n">
        <f aca="false">AL775/W775</f>
        <v>1.77232185385025E-006</v>
      </c>
      <c r="AS775" s="37" t="n">
        <f aca="false">AM775/W775</f>
        <v>5.14924335810712E-006</v>
      </c>
      <c r="AT775" s="37" t="n">
        <f aca="false">AN775/W775</f>
        <v>6.98056102800813E-008</v>
      </c>
      <c r="AU775" s="37" t="n">
        <f aca="false">AO775/W775</f>
        <v>0.000660826443984769</v>
      </c>
      <c r="AV775" s="49" t="n">
        <f aca="false">AP775/W775</f>
        <v>0.00465370735200542</v>
      </c>
      <c r="AW775" s="39" t="n">
        <f aca="false">AK775*1000000</f>
        <v>499.208980979682</v>
      </c>
      <c r="AX775" s="40" t="n">
        <f aca="false">AL775*1000000</f>
        <v>646.89747665534</v>
      </c>
      <c r="AY775" s="40" t="n">
        <f aca="false">AM775*1000000</f>
        <v>1879.4738257091</v>
      </c>
      <c r="AZ775" s="40" t="n">
        <f aca="false">AN775*1000000</f>
        <v>25.4790477522297</v>
      </c>
      <c r="BA775" s="40" t="n">
        <f aca="false">AO775*1000000</f>
        <v>241201.652054441</v>
      </c>
      <c r="BB775" s="41" t="n">
        <f aca="false">AP775*1000000</f>
        <v>1698603.18348198</v>
      </c>
      <c r="BC775" s="39" t="n">
        <f aca="false">AQ775*1000000</f>
        <v>1.3676958383005</v>
      </c>
      <c r="BD775" s="40" t="n">
        <f aca="false">AR775*1000000</f>
        <v>1.77232185385025</v>
      </c>
      <c r="BE775" s="40" t="n">
        <f aca="false">AS775*1000000</f>
        <v>5.14924335810712</v>
      </c>
      <c r="BF775" s="40" t="n">
        <f aca="false">AT775*1000000</f>
        <v>0.0698056102800813</v>
      </c>
      <c r="BG775" s="40" t="n">
        <f aca="false">AU775*1000000</f>
        <v>660.82644398477</v>
      </c>
      <c r="BH775" s="41" t="n">
        <f aca="false">AV775*1000000</f>
        <v>4653.70735200542</v>
      </c>
      <c r="BI775" s="0" t="n">
        <v>0.1</v>
      </c>
      <c r="BJ775" s="0" t="n">
        <f aca="false">R775*BI775</f>
        <v>8493.01591740989</v>
      </c>
      <c r="BK775" s="0" t="n">
        <v>0.1</v>
      </c>
      <c r="BL775" s="0" t="n">
        <f aca="false">AI775*BK775</f>
        <v>8160</v>
      </c>
      <c r="BM775" s="45" t="n">
        <v>4.12476460504249</v>
      </c>
      <c r="BN775" s="45" t="n">
        <v>5.03041792329344</v>
      </c>
      <c r="BO775" s="45" t="n">
        <v>17.5971907346429</v>
      </c>
      <c r="BP775" s="45" t="n">
        <v>0.12</v>
      </c>
      <c r="BQ775" s="45" t="n">
        <v>2840</v>
      </c>
      <c r="BR775" s="0" t="n">
        <f aca="false">AJ775*0.1</f>
        <v>2E-006</v>
      </c>
      <c r="BS775" s="0" t="n">
        <f aca="false">((((BJ775/R775)^2)+((BM775/AD775)^2))^(1/2))*AK775</f>
        <v>0.000353855954627087</v>
      </c>
      <c r="BT775" s="0" t="n">
        <f aca="false">((((BJ775/R775)^2)+((BN775/AE775)^2))^(1/2))*AL775</f>
        <v>0.000432103946726906</v>
      </c>
      <c r="BU775" s="0" t="n">
        <f aca="false">((((BJ775/R775)^2)+((BO775/AF775)^2))^(1/2))*AM775</f>
        <v>0.00150630366980637</v>
      </c>
      <c r="BV775" s="0" t="n">
        <f aca="false">((((BJ775/R775)^2)+((BP775/AG775)^2))^(1/2))*AN775</f>
        <v>1.05052805122599E-005</v>
      </c>
      <c r="BW775" s="0" t="n">
        <f aca="false">((((BJ775/R775)^2)+((BQ775/AH775)^2))^(1/2))*AO775</f>
        <v>0.242404660275601</v>
      </c>
      <c r="BX775" s="46" t="n">
        <f aca="false">((((BL775/AI775)^2)+((BR775/AJ775)^2))^(1/2))*AP775</f>
        <v>0.240218765917033</v>
      </c>
    </row>
    <row r="776" customFormat="false" ht="15" hidden="false" customHeight="true" outlineLevel="0" collapsed="false">
      <c r="A776" s="24" t="n">
        <v>4.68985052590179</v>
      </c>
      <c r="B776" s="24" t="n">
        <v>-74.1593705649152</v>
      </c>
      <c r="C776" s="47" t="n">
        <v>22</v>
      </c>
      <c r="D776" s="47" t="n">
        <v>34</v>
      </c>
      <c r="E776" s="47" t="n">
        <v>1937</v>
      </c>
      <c r="F776" s="27" t="s">
        <v>1934</v>
      </c>
      <c r="G776" s="28" t="s">
        <v>1935</v>
      </c>
      <c r="H776" s="27" t="s">
        <v>1936</v>
      </c>
      <c r="I776" s="28" t="s">
        <v>64</v>
      </c>
      <c r="J776" s="28" t="s">
        <v>76</v>
      </c>
      <c r="K776" s="28" t="n">
        <v>16</v>
      </c>
      <c r="L776" s="28"/>
      <c r="M776" s="28" t="n">
        <v>2006</v>
      </c>
      <c r="N776" s="29" t="s">
        <v>84</v>
      </c>
      <c r="O776" s="29" t="s">
        <v>85</v>
      </c>
      <c r="P776" s="30" t="n">
        <v>-0.0558905599345948</v>
      </c>
      <c r="Q776" s="31" t="n">
        <v>18375</v>
      </c>
      <c r="R776" s="31" t="n">
        <v>14693.8465684399</v>
      </c>
      <c r="S776" s="29" t="s">
        <v>86</v>
      </c>
      <c r="T776" s="29" t="n">
        <f aca="false">((R776*Parámetros!$D$30)/1000)/Parámetros!$D$29</f>
        <v>12041.6593686754</v>
      </c>
      <c r="U776" s="29" t="s">
        <v>69</v>
      </c>
      <c r="V776" s="48" t="n">
        <f aca="false">IF(S776="m3_año",R776,IF(OR(O776="CG1",O776="CG3",O776="HG2"),T776,R776))</f>
        <v>14693.8465684399</v>
      </c>
      <c r="W776" s="28" t="n">
        <v>365</v>
      </c>
      <c r="X776" s="32"/>
      <c r="Y776" s="28"/>
      <c r="Z776" s="28" t="n">
        <v>8760</v>
      </c>
      <c r="AA776" s="32" t="s">
        <v>447</v>
      </c>
      <c r="AB776" s="32" t="s">
        <v>447</v>
      </c>
      <c r="AC776" s="33" t="s">
        <v>246</v>
      </c>
      <c r="AD776" s="33" t="n">
        <f aca="false">VLOOKUP($O776,Parámetros!$B$4:$H$25,3,0)</f>
        <v>12.7152226842523</v>
      </c>
      <c r="AE776" s="33" t="n">
        <f aca="false">VLOOKUP($O776,Parámetros!$B$4:$H$25,4,0)</f>
        <v>4.56382485732941</v>
      </c>
      <c r="AF776" s="33" t="n">
        <f aca="false">VLOOKUP($O776,Parámetros!$B$4:$H$25,5,0)</f>
        <v>12.0799261022882</v>
      </c>
      <c r="AG776" s="33" t="n">
        <f aca="false">VLOOKUP($O776,Parámetros!$B$4:$H$25,6,0)</f>
        <v>6.25</v>
      </c>
      <c r="AH776" s="33" t="n">
        <f aca="false">VLOOKUP($O776,Parámetros!$B$4:$H$25,7,0)</f>
        <v>2343</v>
      </c>
      <c r="AI776" s="51" t="n">
        <v>18375</v>
      </c>
      <c r="AJ776" s="2" t="n">
        <v>0</v>
      </c>
      <c r="AK776" s="34" t="n">
        <f aca="false">AD776*V776/1000000000</f>
        <v>0.00018683553120595</v>
      </c>
      <c r="AL776" s="34" t="n">
        <f aca="false">AE776*V776/1000000000</f>
        <v>6.70601422188305E-005</v>
      </c>
      <c r="AM776" s="34" t="n">
        <f aca="false">AF776*V776/1000000000</f>
        <v>0.000177500580705115</v>
      </c>
      <c r="AN776" s="34" t="n">
        <f aca="false">AG776*V776/1000000000</f>
        <v>9.18365410527494E-005</v>
      </c>
      <c r="AO776" s="34" t="n">
        <f aca="false">AH776*V776/1000000000</f>
        <v>0.0344276825098547</v>
      </c>
      <c r="AP776" s="35" t="n">
        <f aca="false">AJ776*AI776*EXP(P776*4)</f>
        <v>0</v>
      </c>
      <c r="AQ776" s="36" t="n">
        <f aca="false">AK776/W776</f>
        <v>5.11878167687534E-007</v>
      </c>
      <c r="AR776" s="37" t="n">
        <f aca="false">AL776/W776</f>
        <v>1.83726417037892E-007</v>
      </c>
      <c r="AS776" s="37" t="n">
        <f aca="false">AM776/W776</f>
        <v>4.86302960835932E-007</v>
      </c>
      <c r="AT776" s="37" t="n">
        <f aca="false">AN776/W776</f>
        <v>2.51606961788354E-007</v>
      </c>
      <c r="AU776" s="37" t="n">
        <f aca="false">AO776/W776</f>
        <v>9.43224178352183E-005</v>
      </c>
      <c r="AV776" s="49" t="n">
        <f aca="false">AP776/W776</f>
        <v>0</v>
      </c>
      <c r="AW776" s="39" t="n">
        <f aca="false">AK776*1000000</f>
        <v>186.83553120595</v>
      </c>
      <c r="AX776" s="40" t="n">
        <f aca="false">AL776*1000000</f>
        <v>67.0601422188305</v>
      </c>
      <c r="AY776" s="40" t="n">
        <f aca="false">AM776*1000000</f>
        <v>177.500580705115</v>
      </c>
      <c r="AZ776" s="40" t="n">
        <f aca="false">AN776*1000000</f>
        <v>91.8365410527494</v>
      </c>
      <c r="BA776" s="40" t="n">
        <f aca="false">AO776*1000000</f>
        <v>34427.6825098547</v>
      </c>
      <c r="BB776" s="41" t="n">
        <f aca="false">AP776*1000000</f>
        <v>0</v>
      </c>
      <c r="BC776" s="39" t="n">
        <f aca="false">AQ776*1000000</f>
        <v>0.511878167687534</v>
      </c>
      <c r="BD776" s="40" t="n">
        <f aca="false">AR776*1000000</f>
        <v>0.183726417037892</v>
      </c>
      <c r="BE776" s="40" t="n">
        <f aca="false">AS776*1000000</f>
        <v>0.486302960835932</v>
      </c>
      <c r="BF776" s="40" t="n">
        <f aca="false">AT776*1000000</f>
        <v>0.251606961788354</v>
      </c>
      <c r="BG776" s="40" t="n">
        <f aca="false">AU776*1000000</f>
        <v>94.3224178352183</v>
      </c>
      <c r="BH776" s="41" t="n">
        <f aca="false">AV776*1000000</f>
        <v>0</v>
      </c>
      <c r="BI776" s="0" t="n">
        <v>0.1</v>
      </c>
      <c r="BJ776" s="0" t="n">
        <f aca="false">R776*BI776</f>
        <v>1469.38465684399</v>
      </c>
      <c r="BK776" s="0" t="n">
        <v>0.1</v>
      </c>
      <c r="BL776" s="0" t="n">
        <f aca="false">AI776*BK776</f>
        <v>1837.5</v>
      </c>
      <c r="BM776" s="45" t="n">
        <v>8.79744109323615</v>
      </c>
      <c r="BN776" s="45" t="n">
        <v>3.62683450723467</v>
      </c>
      <c r="BO776" s="45" t="n">
        <v>10.0538529184284</v>
      </c>
      <c r="BP776" s="45" t="n">
        <v>12.5</v>
      </c>
      <c r="BQ776" s="45" t="n">
        <v>2343</v>
      </c>
      <c r="BR776" s="0" t="n">
        <f aca="false">AJ776*0.1</f>
        <v>0</v>
      </c>
      <c r="BS776" s="0" t="n">
        <f aca="false">((((BJ776/R776)^2)+((BM776/AD776)^2))^(1/2))*AK776</f>
        <v>0.000130611467784205</v>
      </c>
      <c r="BT776" s="0" t="n">
        <f aca="false">((((BJ776/R776)^2)+((BN776/AE776)^2))^(1/2))*AL776</f>
        <v>5.37124180683636E-005</v>
      </c>
      <c r="BU776" s="0" t="n">
        <f aca="false">((((BJ776/R776)^2)+((BO776/AF776)^2))^(1/2))*AM776</f>
        <v>0.000148792305437015</v>
      </c>
      <c r="BV776" s="0" t="n">
        <f aca="false">((((BJ776/R776)^2)+((BP776/AG776)^2))^(1/2))*AN776</f>
        <v>0.000183902530142624</v>
      </c>
      <c r="BW776" s="0" t="n">
        <f aca="false">((((BJ776/R776)^2)+((BQ776/AH776)^2))^(1/2))*AO776</f>
        <v>0.0345993927147479</v>
      </c>
      <c r="BX776" s="46" t="e">
        <f aca="false">((((BL776/AI776)^2)+((BR776/AJ776)^2))^(1/2))*AP776</f>
        <v>#DIV/0!</v>
      </c>
    </row>
    <row r="777" customFormat="false" ht="15" hidden="false" customHeight="true" outlineLevel="0" collapsed="false">
      <c r="A777" s="24" t="n">
        <v>4.68985052590179</v>
      </c>
      <c r="B777" s="24" t="n">
        <v>-74.1593705649152</v>
      </c>
      <c r="C777" s="47" t="n">
        <v>22</v>
      </c>
      <c r="D777" s="47" t="n">
        <v>34</v>
      </c>
      <c r="E777" s="47" t="n">
        <v>1937</v>
      </c>
      <c r="F777" s="27" t="s">
        <v>1934</v>
      </c>
      <c r="G777" s="28" t="s">
        <v>1935</v>
      </c>
      <c r="H777" s="27" t="s">
        <v>1936</v>
      </c>
      <c r="I777" s="28" t="s">
        <v>64</v>
      </c>
      <c r="J777" s="28" t="s">
        <v>65</v>
      </c>
      <c r="K777" s="28" t="n">
        <v>100</v>
      </c>
      <c r="L777" s="28"/>
      <c r="M777" s="28" t="n">
        <v>2006</v>
      </c>
      <c r="N777" s="29" t="s">
        <v>84</v>
      </c>
      <c r="O777" s="29" t="s">
        <v>173</v>
      </c>
      <c r="P777" s="30" t="n">
        <v>-0.0558905599345948</v>
      </c>
      <c r="Q777" s="31" t="n">
        <v>122500</v>
      </c>
      <c r="R777" s="31" t="n">
        <v>97958.9771229325</v>
      </c>
      <c r="S777" s="29" t="s">
        <v>86</v>
      </c>
      <c r="T777" s="29" t="n">
        <f aca="false">((R777*Parámetros!$D$30)/1000)/Parámetros!$D$29</f>
        <v>80277.7291245025</v>
      </c>
      <c r="U777" s="29" t="s">
        <v>69</v>
      </c>
      <c r="V777" s="48" t="n">
        <f aca="false">IF(S777="m3_año",R777,IF(OR(O777="CG1",O777="CG3",O777="HG2"),T777,R777))</f>
        <v>97958.9771229325</v>
      </c>
      <c r="W777" s="28" t="n">
        <v>365</v>
      </c>
      <c r="X777" s="32"/>
      <c r="Y777" s="28"/>
      <c r="Z777" s="28" t="n">
        <v>8760</v>
      </c>
      <c r="AA777" s="32" t="s">
        <v>1937</v>
      </c>
      <c r="AB777" s="32" t="s">
        <v>1938</v>
      </c>
      <c r="AC777" s="33" t="s">
        <v>246</v>
      </c>
      <c r="AD777" s="33" t="n">
        <f aca="false">VLOOKUP($O777,Parámetros!$B$4:$H$25,3,0)</f>
        <v>10.477442018542</v>
      </c>
      <c r="AE777" s="33" t="n">
        <f aca="false">VLOOKUP($O777,Parámetros!$B$4:$H$25,4,0)</f>
        <v>4.47117624426805</v>
      </c>
      <c r="AF777" s="33" t="n">
        <f aca="false">VLOOKUP($O777,Parámetros!$B$4:$H$25,5,0)</f>
        <v>11.5951868810527</v>
      </c>
      <c r="AG777" s="33" t="n">
        <f aca="false">VLOOKUP($O777,Parámetros!$B$4:$H$25,6,0)</f>
        <v>0.3</v>
      </c>
      <c r="AH777" s="33" t="n">
        <f aca="false">VLOOKUP($O777,Parámetros!$B$4:$H$25,7,0)</f>
        <v>2840</v>
      </c>
      <c r="AI777" s="51" t="n">
        <v>122500</v>
      </c>
      <c r="AJ777" s="2" t="n">
        <v>0</v>
      </c>
      <c r="AK777" s="34" t="n">
        <f aca="false">AD777*V777/1000000000</f>
        <v>0.00102635950300121</v>
      </c>
      <c r="AL777" s="34" t="n">
        <f aca="false">AE777*V777/1000000000</f>
        <v>0.000437991851424853</v>
      </c>
      <c r="AM777" s="34" t="n">
        <f aca="false">AF777*V777/1000000000</f>
        <v>0.00113585264641717</v>
      </c>
      <c r="AN777" s="34" t="n">
        <f aca="false">AG777*V777/1000000000</f>
        <v>2.93876931368797E-005</v>
      </c>
      <c r="AO777" s="34" t="n">
        <f aca="false">AH777*V777/1000000000</f>
        <v>0.278203495029128</v>
      </c>
      <c r="AP777" s="35" t="n">
        <f aca="false">AJ777*AI777*EXP(P777*4)</f>
        <v>0</v>
      </c>
      <c r="AQ777" s="36" t="n">
        <f aca="false">AK777/W777</f>
        <v>2.81194384383892E-006</v>
      </c>
      <c r="AR777" s="37" t="n">
        <f aca="false">AL777/W777</f>
        <v>1.19997767513658E-006</v>
      </c>
      <c r="AS777" s="37" t="n">
        <f aca="false">AM777/W777</f>
        <v>3.11192505867717E-006</v>
      </c>
      <c r="AT777" s="37" t="n">
        <f aca="false">AN777/W777</f>
        <v>8.05142277722733E-008</v>
      </c>
      <c r="AU777" s="37" t="n">
        <f aca="false">AO777/W777</f>
        <v>0.000762201356244187</v>
      </c>
      <c r="AV777" s="49" t="n">
        <f aca="false">AP777/W777</f>
        <v>0</v>
      </c>
      <c r="AW777" s="39" t="n">
        <f aca="false">AK777*1000000</f>
        <v>1026.35950300121</v>
      </c>
      <c r="AX777" s="40" t="n">
        <f aca="false">AL777*1000000</f>
        <v>437.991851424853</v>
      </c>
      <c r="AY777" s="40" t="n">
        <f aca="false">AM777*1000000</f>
        <v>1135.85264641717</v>
      </c>
      <c r="AZ777" s="40" t="n">
        <f aca="false">AN777*1000000</f>
        <v>29.3876931368798</v>
      </c>
      <c r="BA777" s="40" t="n">
        <f aca="false">AO777*1000000</f>
        <v>278203.495029128</v>
      </c>
      <c r="BB777" s="41" t="n">
        <f aca="false">AP777*1000000</f>
        <v>0</v>
      </c>
      <c r="BC777" s="39" t="n">
        <f aca="false">AQ777*1000000</f>
        <v>2.81194384383892</v>
      </c>
      <c r="BD777" s="40" t="n">
        <f aca="false">AR777*1000000</f>
        <v>1.19997767513658</v>
      </c>
      <c r="BE777" s="40" t="n">
        <f aca="false">AS777*1000000</f>
        <v>3.11192505867717</v>
      </c>
      <c r="BF777" s="40" t="n">
        <f aca="false">AT777*1000000</f>
        <v>0.0805142277722733</v>
      </c>
      <c r="BG777" s="40" t="n">
        <f aca="false">AU777*1000000</f>
        <v>762.201356244187</v>
      </c>
      <c r="BH777" s="41" t="n">
        <f aca="false">AV777*1000000</f>
        <v>0</v>
      </c>
      <c r="BI777" s="0" t="n">
        <v>0.1</v>
      </c>
      <c r="BJ777" s="0" t="n">
        <f aca="false">R777*BI777</f>
        <v>9795.89771229325</v>
      </c>
      <c r="BK777" s="0" t="n">
        <v>0.1</v>
      </c>
      <c r="BL777" s="0" t="n">
        <f aca="false">AI777*BK777</f>
        <v>12250</v>
      </c>
      <c r="BM777" s="45" t="n">
        <v>8.33836031031492</v>
      </c>
      <c r="BN777" s="45" t="n">
        <v>2.30660015343522</v>
      </c>
      <c r="BO777" s="45" t="n">
        <v>3.95606161523761</v>
      </c>
      <c r="BP777" s="45" t="n">
        <v>0.12</v>
      </c>
      <c r="BQ777" s="45" t="n">
        <v>2840</v>
      </c>
      <c r="BR777" s="0" t="n">
        <f aca="false">AJ777*0.1</f>
        <v>0</v>
      </c>
      <c r="BS777" s="0" t="n">
        <f aca="false">((((BJ777/R777)^2)+((BM777/AD777)^2))^(1/2))*AK777</f>
        <v>0.000823240276648388</v>
      </c>
      <c r="BT777" s="0" t="n">
        <f aca="false">((((BJ777/R777)^2)+((BN777/AE777)^2))^(1/2))*AL777</f>
        <v>0.000230158122898276</v>
      </c>
      <c r="BU777" s="0" t="n">
        <f aca="false">((((BJ777/R777)^2)+((BO777/AF777)^2))^(1/2))*AM777</f>
        <v>0.00040383470508529</v>
      </c>
      <c r="BV777" s="0" t="n">
        <f aca="false">((((BJ777/R777)^2)+((BP777/AG777)^2))^(1/2))*AN777</f>
        <v>1.21168562896594E-005</v>
      </c>
      <c r="BW777" s="0" t="n">
        <f aca="false">((((BJ777/R777)^2)+((BQ777/AH777)^2))^(1/2))*AO777</f>
        <v>0.279591052240386</v>
      </c>
      <c r="BX777" s="46" t="e">
        <f aca="false">((((BL777/AI777)^2)+((BR777/AJ777)^2))^(1/2))*AP777</f>
        <v>#DIV/0!</v>
      </c>
    </row>
    <row r="778" customFormat="false" ht="30" hidden="false" customHeight="true" outlineLevel="0" collapsed="false">
      <c r="A778" s="24" t="n">
        <v>4.68791097913139</v>
      </c>
      <c r="B778" s="24" t="n">
        <v>-74.1610518738639</v>
      </c>
      <c r="C778" s="47" t="n">
        <v>22</v>
      </c>
      <c r="D778" s="47" t="n">
        <v>34</v>
      </c>
      <c r="E778" s="47" t="n">
        <v>1937</v>
      </c>
      <c r="F778" s="27" t="s">
        <v>1939</v>
      </c>
      <c r="G778" s="28" t="s">
        <v>1940</v>
      </c>
      <c r="H778" s="27" t="s">
        <v>1941</v>
      </c>
      <c r="I778" s="28" t="s">
        <v>64</v>
      </c>
      <c r="J778" s="28" t="s">
        <v>76</v>
      </c>
      <c r="K778" s="55"/>
      <c r="L778" s="55"/>
      <c r="M778" s="28" t="n">
        <v>2002</v>
      </c>
      <c r="N778" s="29" t="s">
        <v>67</v>
      </c>
      <c r="O778" s="29" t="s">
        <v>142</v>
      </c>
      <c r="P778" s="50" t="n">
        <v>0.0119278052318739</v>
      </c>
      <c r="Q778" s="31" t="n">
        <v>32549</v>
      </c>
      <c r="R778" s="31" t="n">
        <v>34139.5954358059</v>
      </c>
      <c r="S778" s="29" t="s">
        <v>69</v>
      </c>
      <c r="T778" s="29"/>
      <c r="U778" s="29"/>
      <c r="V778" s="48" t="n">
        <f aca="false">IF(S778="m3_año",R778,IF(OR(O778="CG1",O778="CG3",O778="HG2"),T778,R778))</f>
        <v>34139.5954358059</v>
      </c>
      <c r="W778" s="28" t="n">
        <v>365</v>
      </c>
      <c r="X778" s="32"/>
      <c r="Y778" s="28"/>
      <c r="Z778" s="28" t="n">
        <v>8760</v>
      </c>
      <c r="AA778" s="32" t="s">
        <v>1942</v>
      </c>
      <c r="AB778" s="32" t="s">
        <v>447</v>
      </c>
      <c r="AC778" s="33" t="s">
        <v>72</v>
      </c>
      <c r="AD778" s="33" t="n">
        <f aca="false">VLOOKUP($O778,Parámetros!$B$4:$H$25,3,0)</f>
        <v>30.4</v>
      </c>
      <c r="AE778" s="33" t="n">
        <f aca="false">VLOOKUP($O778,Parámetros!$B$4:$H$25,4,0)</f>
        <v>1504</v>
      </c>
      <c r="AF778" s="33" t="n">
        <f aca="false">VLOOKUP($O778,Parámetros!$B$4:$H$25,5,0)</f>
        <v>9.6</v>
      </c>
      <c r="AG778" s="33" t="n">
        <f aca="false">VLOOKUP($O778,Parámetros!$B$4:$H$25,6,0)</f>
        <v>640</v>
      </c>
      <c r="AH778" s="33" t="n">
        <f aca="false">VLOOKUP($O778,Parámetros!$B$4:$H$25,7,0)</f>
        <v>1920000</v>
      </c>
      <c r="AI778" s="2" t="n">
        <v>8608.38414634146</v>
      </c>
      <c r="AJ778" s="2" t="n">
        <v>1.0442E-008</v>
      </c>
      <c r="AK778" s="34" t="n">
        <f aca="false">AD778*V778/1000000000</f>
        <v>0.0010378437012485</v>
      </c>
      <c r="AL778" s="34" t="n">
        <f aca="false">AE778*V778/1000000000</f>
        <v>0.0513459515354521</v>
      </c>
      <c r="AM778" s="34" t="n">
        <f aca="false">AF778*V778/1000000000</f>
        <v>0.000327740116183737</v>
      </c>
      <c r="AN778" s="34" t="n">
        <f aca="false">AG778*V778/1000000000</f>
        <v>0.0218493410789158</v>
      </c>
      <c r="AO778" s="34" t="n">
        <f aca="false">AH778*V778/1000000000</f>
        <v>65.5480232367473</v>
      </c>
      <c r="AP778" s="35" t="n">
        <f aca="false">AJ778*AI778*EXP(P778*4)</f>
        <v>9.42814054365594E-005</v>
      </c>
      <c r="AQ778" s="36" t="n">
        <f aca="false">AK778/W778</f>
        <v>2.84340740068082E-006</v>
      </c>
      <c r="AR778" s="37" t="n">
        <f aca="false">AL778/W778</f>
        <v>0.000140673839823156</v>
      </c>
      <c r="AS778" s="37" t="n">
        <f aca="false">AM778/W778</f>
        <v>8.97918126530785E-007</v>
      </c>
      <c r="AT778" s="37" t="n">
        <f aca="false">AN778/W778</f>
        <v>5.98612084353857E-005</v>
      </c>
      <c r="AU778" s="37" t="n">
        <f aca="false">AO778/W778</f>
        <v>0.179583625306157</v>
      </c>
      <c r="AV778" s="49" t="n">
        <f aca="false">AP778/W778</f>
        <v>2.58305220374135E-007</v>
      </c>
      <c r="AW778" s="39" t="n">
        <f aca="false">AK778*1000000</f>
        <v>1037.8437012485</v>
      </c>
      <c r="AX778" s="40" t="n">
        <f aca="false">AL778*1000000</f>
        <v>51345.9515354521</v>
      </c>
      <c r="AY778" s="40" t="n">
        <f aca="false">AM778*1000000</f>
        <v>327.740116183737</v>
      </c>
      <c r="AZ778" s="40" t="n">
        <f aca="false">AN778*1000000</f>
        <v>21849.3410789158</v>
      </c>
      <c r="BA778" s="40" t="n">
        <f aca="false">AO778*1000000</f>
        <v>65548023.2367473</v>
      </c>
      <c r="BB778" s="41" t="n">
        <f aca="false">AP778*1000000</f>
        <v>94.2814054365595</v>
      </c>
      <c r="BC778" s="39" t="n">
        <f aca="false">AQ778*1000000</f>
        <v>2.84340740068082</v>
      </c>
      <c r="BD778" s="40" t="n">
        <f aca="false">AR778*1000000</f>
        <v>140.673839823156</v>
      </c>
      <c r="BE778" s="40" t="n">
        <f aca="false">AS778*1000000</f>
        <v>0.897918126530785</v>
      </c>
      <c r="BF778" s="40" t="n">
        <f aca="false">AT778*1000000</f>
        <v>59.8612084353857</v>
      </c>
      <c r="BG778" s="40" t="n">
        <f aca="false">AU778*1000000</f>
        <v>179583.625306157</v>
      </c>
      <c r="BH778" s="41" t="n">
        <f aca="false">AV778*1000000</f>
        <v>0.258305220374135</v>
      </c>
      <c r="BI778" s="0" t="n">
        <v>0.1</v>
      </c>
      <c r="BJ778" s="0" t="n">
        <f aca="false">R778*BI778</f>
        <v>3413.95954358059</v>
      </c>
      <c r="BK778" s="0" t="n">
        <v>0.1</v>
      </c>
      <c r="BL778" s="0" t="n">
        <f aca="false">AI778*BK778</f>
        <v>860.838414634146</v>
      </c>
      <c r="BM778" s="45" t="n">
        <v>12.16</v>
      </c>
      <c r="BN778" s="45" t="n">
        <v>601.6</v>
      </c>
      <c r="BO778" s="45" t="n">
        <v>1.92</v>
      </c>
      <c r="BP778" s="45" t="n">
        <v>256</v>
      </c>
      <c r="BQ778" s="45" t="n">
        <v>384000</v>
      </c>
      <c r="BR778" s="0" t="n">
        <f aca="false">AJ778*0.1</f>
        <v>1.0442E-009</v>
      </c>
      <c r="BS778" s="0" t="n">
        <f aca="false">((((BJ778/R778)^2)+((BM778/AD778)^2))^(1/2))*AK778</f>
        <v>0.000427913920312954</v>
      </c>
      <c r="BT778" s="0" t="n">
        <f aca="false">((((BJ778/R778)^2)+((BN778/AE778)^2))^(1/2))*AL778</f>
        <v>0.0211704781628514</v>
      </c>
      <c r="BU778" s="0" t="n">
        <f aca="false">((((BJ778/R778)^2)+((BO778/AF778)^2))^(1/2))*AM778</f>
        <v>7.32849178740514E-005</v>
      </c>
      <c r="BV778" s="0" t="n">
        <f aca="false">((((BJ778/R778)^2)+((BP778/AG778)^2))^(1/2))*AN778</f>
        <v>0.00900871411185167</v>
      </c>
      <c r="BW778" s="0" t="n">
        <f aca="false">((((BJ778/R778)^2)+((BQ778/AH778)^2))^(1/2))*AO778</f>
        <v>14.6569835748103</v>
      </c>
      <c r="BX778" s="46" t="n">
        <f aca="false">((((BL778/AI778)^2)+((BR778/AJ778)^2))^(1/2))*AP778</f>
        <v>1.33334042247979E-005</v>
      </c>
    </row>
    <row r="779" customFormat="false" ht="15" hidden="false" customHeight="true" outlineLevel="0" collapsed="false">
      <c r="A779" s="24" t="n">
        <v>4.68894735892384</v>
      </c>
      <c r="B779" s="24" t="n">
        <v>-74.1596006542169</v>
      </c>
      <c r="C779" s="47" t="n">
        <v>22</v>
      </c>
      <c r="D779" s="47" t="n">
        <v>34</v>
      </c>
      <c r="E779" s="47" t="n">
        <v>1937</v>
      </c>
      <c r="F779" s="27" t="s">
        <v>1943</v>
      </c>
      <c r="G779" s="28" t="s">
        <v>1202</v>
      </c>
      <c r="H779" s="27" t="s">
        <v>1944</v>
      </c>
      <c r="I779" s="28" t="s">
        <v>64</v>
      </c>
      <c r="J779" s="28" t="s">
        <v>76</v>
      </c>
      <c r="K779" s="28" t="n">
        <v>1.49</v>
      </c>
      <c r="L779" s="28"/>
      <c r="M779" s="28" t="n">
        <v>1986</v>
      </c>
      <c r="N779" s="29" t="s">
        <v>124</v>
      </c>
      <c r="O779" s="29" t="s">
        <v>645</v>
      </c>
      <c r="P779" s="50" t="n">
        <v>-0.015549305289661</v>
      </c>
      <c r="Q779" s="31" t="n">
        <v>6.96521179543476</v>
      </c>
      <c r="R779" s="31" t="n">
        <v>6.54519239167766</v>
      </c>
      <c r="S779" s="4" t="s">
        <v>69</v>
      </c>
      <c r="T779" s="4"/>
      <c r="U779" s="4"/>
      <c r="V779" s="48" t="n">
        <f aca="false">IF(S779="m3_año",R779,IF(OR(O779="CG1",O779="CG3",O779="HG2"),T779,R779))</f>
        <v>6.54519239167766</v>
      </c>
      <c r="W779" s="28" t="n">
        <v>365</v>
      </c>
      <c r="X779" s="32" t="s">
        <v>98</v>
      </c>
      <c r="Y779" s="28"/>
      <c r="Z779" s="28" t="n">
        <v>2920</v>
      </c>
      <c r="AA779" s="32" t="s">
        <v>1945</v>
      </c>
      <c r="AB779" s="32" t="s">
        <v>1946</v>
      </c>
      <c r="AC779" s="33" t="s">
        <v>72</v>
      </c>
      <c r="AD779" s="33" t="n">
        <f aca="false">VLOOKUP($O779,Parámetros!$B$4:$H$25,3,0)</f>
        <v>476000</v>
      </c>
      <c r="AE779" s="33" t="n">
        <f aca="false">VLOOKUP($O779,Parámetros!$B$4:$H$25,4,0)</f>
        <v>2142000</v>
      </c>
      <c r="AF779" s="33" t="n">
        <f aca="false">VLOOKUP($O779,Parámetros!$B$4:$H$25,5,0)</f>
        <v>1704000</v>
      </c>
      <c r="AG779" s="33" t="n">
        <f aca="false">VLOOKUP($O779,Parámetros!$B$4:$H$25,6,0)</f>
        <v>595000</v>
      </c>
      <c r="AH779" s="33" t="n">
        <f aca="false">VLOOKUP($O779,Parámetros!$B$4:$H$25,7,0)</f>
        <v>2676000000</v>
      </c>
      <c r="AI779" s="2" t="n">
        <v>8608.38414634146</v>
      </c>
      <c r="AJ779" s="2" t="n">
        <v>1.0442E-008</v>
      </c>
      <c r="AK779" s="34" t="n">
        <f aca="false">AD779*V779/1000000000</f>
        <v>0.00311551157843857</v>
      </c>
      <c r="AL779" s="34" t="n">
        <f aca="false">AE779*V779/1000000000</f>
        <v>0.0140198021029735</v>
      </c>
      <c r="AM779" s="34" t="n">
        <f aca="false">AF779*V779/1000000000</f>
        <v>0.0111530078354187</v>
      </c>
      <c r="AN779" s="34" t="n">
        <f aca="false">AG779*V779/1000000000</f>
        <v>0.00389438947304821</v>
      </c>
      <c r="AO779" s="34" t="n">
        <f aca="false">AH779*V779/1000000000</f>
        <v>17.5149348401294</v>
      </c>
      <c r="AP779" s="35" t="n">
        <f aca="false">AJ779*AI779*EXP(P779*4)</f>
        <v>8.44682346951262E-005</v>
      </c>
      <c r="AQ779" s="36" t="n">
        <f aca="false">AK779/W779</f>
        <v>8.53564816010566E-006</v>
      </c>
      <c r="AR779" s="37" t="n">
        <f aca="false">AL779/W779</f>
        <v>3.84104167204755E-005</v>
      </c>
      <c r="AS779" s="37" t="n">
        <f aca="false">AM779/W779</f>
        <v>3.05561858504623E-005</v>
      </c>
      <c r="AT779" s="37" t="n">
        <f aca="false">AN779/W779</f>
        <v>1.06695602001321E-005</v>
      </c>
      <c r="AU779" s="37" t="n">
        <f aca="false">AO779/W779</f>
        <v>0.0479861228496696</v>
      </c>
      <c r="AV779" s="49" t="n">
        <f aca="false">AP779/W779</f>
        <v>2.31419821082538E-007</v>
      </c>
      <c r="AW779" s="39" t="n">
        <f aca="false">AK779*1000000</f>
        <v>3115.51157843857</v>
      </c>
      <c r="AX779" s="40" t="n">
        <f aca="false">AL779*1000000</f>
        <v>14019.8021029736</v>
      </c>
      <c r="AY779" s="40" t="n">
        <f aca="false">AM779*1000000</f>
        <v>11153.0078354187</v>
      </c>
      <c r="AZ779" s="40" t="n">
        <f aca="false">AN779*1000000</f>
        <v>3894.38947304821</v>
      </c>
      <c r="BA779" s="40" t="n">
        <f aca="false">AO779*1000000</f>
        <v>17514934.8401294</v>
      </c>
      <c r="BB779" s="41" t="n">
        <f aca="false">AP779*1000000</f>
        <v>84.4682346951263</v>
      </c>
      <c r="BC779" s="39" t="n">
        <f aca="false">AQ779*1000000</f>
        <v>8.53564816010566</v>
      </c>
      <c r="BD779" s="40" t="n">
        <f aca="false">AR779*1000000</f>
        <v>38.4104167204755</v>
      </c>
      <c r="BE779" s="40" t="n">
        <f aca="false">AS779*1000000</f>
        <v>30.5561858504623</v>
      </c>
      <c r="BF779" s="40" t="n">
        <f aca="false">AT779*1000000</f>
        <v>10.6695602001321</v>
      </c>
      <c r="BG779" s="40" t="n">
        <f aca="false">AU779*1000000</f>
        <v>47986.1228496696</v>
      </c>
      <c r="BH779" s="41" t="n">
        <f aca="false">AV779*1000000</f>
        <v>0.231419821082538</v>
      </c>
      <c r="BI779" s="0" t="n">
        <v>0.1</v>
      </c>
      <c r="BJ779" s="0" t="n">
        <f aca="false">R779*BI779</f>
        <v>0.654519239167766</v>
      </c>
      <c r="BK779" s="0" t="n">
        <v>0.1</v>
      </c>
      <c r="BL779" s="0" t="n">
        <f aca="false">AI779*BK779</f>
        <v>860.838414634146</v>
      </c>
      <c r="BM779" s="45" t="n">
        <v>190400</v>
      </c>
      <c r="BN779" s="45" t="n">
        <v>428400</v>
      </c>
      <c r="BO779" s="45" t="n">
        <v>340800</v>
      </c>
      <c r="BP779" s="45" t="n">
        <v>119000</v>
      </c>
      <c r="BQ779" s="45" t="n">
        <v>1070400000</v>
      </c>
      <c r="BR779" s="0" t="n">
        <f aca="false">AJ779*0.1</f>
        <v>1.0442E-009</v>
      </c>
      <c r="BS779" s="0" t="n">
        <f aca="false">((((BJ779/R779)^2)+((BM779/AD779)^2))^(1/2))*AK779</f>
        <v>0.0012845583315737</v>
      </c>
      <c r="BT779" s="0" t="n">
        <f aca="false">((((BJ779/R779)^2)+((BN779/AE779)^2))^(1/2))*AL779</f>
        <v>0.00313492305333434</v>
      </c>
      <c r="BU779" s="0" t="n">
        <f aca="false">((((BJ779/R779)^2)+((BO779/AF779)^2))^(1/2))*AM779</f>
        <v>0.00249388836735841</v>
      </c>
      <c r="BV779" s="0" t="n">
        <f aca="false">((((BJ779/R779)^2)+((BP779/AG779)^2))^(1/2))*AN779</f>
        <v>0.000870811959259538</v>
      </c>
      <c r="BW779" s="0" t="n">
        <f aca="false">((((BJ779/R779)^2)+((BQ779/AH779)^2))^(1/2))*AO779</f>
        <v>7.22159263716644</v>
      </c>
      <c r="BX779" s="46" t="n">
        <f aca="false">((((BL779/AI779)^2)+((BR779/AJ779)^2))^(1/2))*AP779</f>
        <v>1.19456123095561E-005</v>
      </c>
    </row>
    <row r="780" customFormat="false" ht="30" hidden="false" customHeight="true" outlineLevel="0" collapsed="false">
      <c r="A780" s="24" t="n">
        <v>4.68894735892384</v>
      </c>
      <c r="B780" s="24" t="n">
        <v>-74.1596006542169</v>
      </c>
      <c r="C780" s="47" t="n">
        <v>22</v>
      </c>
      <c r="D780" s="47" t="n">
        <v>34</v>
      </c>
      <c r="E780" s="47" t="n">
        <v>1937</v>
      </c>
      <c r="F780" s="27" t="s">
        <v>1943</v>
      </c>
      <c r="G780" s="28" t="s">
        <v>1202</v>
      </c>
      <c r="H780" s="27" t="s">
        <v>1944</v>
      </c>
      <c r="I780" s="28" t="s">
        <v>64</v>
      </c>
      <c r="J780" s="28" t="s">
        <v>76</v>
      </c>
      <c r="K780" s="28" t="n">
        <v>2.24</v>
      </c>
      <c r="L780" s="28"/>
      <c r="M780" s="28" t="n">
        <v>1986</v>
      </c>
      <c r="N780" s="29" t="s">
        <v>124</v>
      </c>
      <c r="O780" s="29" t="s">
        <v>645</v>
      </c>
      <c r="P780" s="50" t="n">
        <v>-0.015549305289661</v>
      </c>
      <c r="Q780" s="31" t="n">
        <v>4.35325737214672</v>
      </c>
      <c r="R780" s="31" t="n">
        <v>4.09074524479853</v>
      </c>
      <c r="S780" s="4" t="s">
        <v>69</v>
      </c>
      <c r="T780" s="4"/>
      <c r="U780" s="4"/>
      <c r="V780" s="48" t="n">
        <f aca="false">IF(S780="m3_año",R780,IF(OR(O780="CG1",O780="CG3",O780="HG2"),T780,R780))</f>
        <v>4.09074524479853</v>
      </c>
      <c r="W780" s="28" t="n">
        <v>365</v>
      </c>
      <c r="X780" s="32" t="s">
        <v>98</v>
      </c>
      <c r="Y780" s="28"/>
      <c r="Z780" s="28" t="n">
        <v>2920</v>
      </c>
      <c r="AA780" s="32" t="s">
        <v>1947</v>
      </c>
      <c r="AB780" s="32" t="s">
        <v>1948</v>
      </c>
      <c r="AC780" s="33" t="s">
        <v>72</v>
      </c>
      <c r="AD780" s="33" t="n">
        <f aca="false">VLOOKUP($O780,Parámetros!$B$4:$H$25,3,0)</f>
        <v>476000</v>
      </c>
      <c r="AE780" s="33" t="n">
        <f aca="false">VLOOKUP($O780,Parámetros!$B$4:$H$25,4,0)</f>
        <v>2142000</v>
      </c>
      <c r="AF780" s="33" t="n">
        <f aca="false">VLOOKUP($O780,Parámetros!$B$4:$H$25,5,0)</f>
        <v>1704000</v>
      </c>
      <c r="AG780" s="33" t="n">
        <f aca="false">VLOOKUP($O780,Parámetros!$B$4:$H$25,6,0)</f>
        <v>595000</v>
      </c>
      <c r="AH780" s="33" t="n">
        <f aca="false">VLOOKUP($O780,Parámetros!$B$4:$H$25,7,0)</f>
        <v>2676000000</v>
      </c>
      <c r="AI780" s="51" t="n">
        <v>4.35325737214672</v>
      </c>
      <c r="AJ780" s="2" t="n">
        <v>0.0912</v>
      </c>
      <c r="AK780" s="34" t="n">
        <f aca="false">AD780*V780/1000000000</f>
        <v>0.0019471947365241</v>
      </c>
      <c r="AL780" s="34" t="n">
        <f aca="false">AE780*V780/1000000000</f>
        <v>0.00876237631435845</v>
      </c>
      <c r="AM780" s="34" t="n">
        <f aca="false">AF780*V780/1000000000</f>
        <v>0.00697062989713669</v>
      </c>
      <c r="AN780" s="34" t="n">
        <f aca="false">AG780*V780/1000000000</f>
        <v>0.00243399342065513</v>
      </c>
      <c r="AO780" s="34" t="n">
        <f aca="false">AH780*V780/1000000000</f>
        <v>10.9468342750809</v>
      </c>
      <c r="AP780" s="35" t="n">
        <f aca="false">AJ780*AI780*EXP(P780*4)</f>
        <v>0.373075966325626</v>
      </c>
      <c r="AQ780" s="36" t="n">
        <f aca="false">AK780/W780</f>
        <v>5.33478010006603E-006</v>
      </c>
      <c r="AR780" s="37" t="n">
        <f aca="false">AL780/W780</f>
        <v>2.40065104502971E-005</v>
      </c>
      <c r="AS780" s="37" t="n">
        <f aca="false">AM780/W780</f>
        <v>1.90976161565389E-005</v>
      </c>
      <c r="AT780" s="37" t="n">
        <f aca="false">AN780/W780</f>
        <v>6.66847512508254E-006</v>
      </c>
      <c r="AU780" s="37" t="n">
        <f aca="false">AO780/W780</f>
        <v>0.0299913267810435</v>
      </c>
      <c r="AV780" s="49" t="n">
        <f aca="false">AP780/W780</f>
        <v>0.0010221259351387</v>
      </c>
      <c r="AW780" s="39" t="n">
        <f aca="false">AK780*1000000</f>
        <v>1947.1947365241</v>
      </c>
      <c r="AX780" s="40" t="n">
        <f aca="false">AL780*1000000</f>
        <v>8762.37631435845</v>
      </c>
      <c r="AY780" s="40" t="n">
        <f aca="false">AM780*1000000</f>
        <v>6970.6298971367</v>
      </c>
      <c r="AZ780" s="40" t="n">
        <f aca="false">AN780*1000000</f>
        <v>2433.99342065513</v>
      </c>
      <c r="BA780" s="40" t="n">
        <f aca="false">AO780*1000000</f>
        <v>10946834.2750809</v>
      </c>
      <c r="BB780" s="41" t="n">
        <f aca="false">AP780*1000000</f>
        <v>373075.966325626</v>
      </c>
      <c r="BC780" s="39" t="n">
        <f aca="false">AQ780*1000000</f>
        <v>5.33478010006603</v>
      </c>
      <c r="BD780" s="40" t="n">
        <f aca="false">AR780*1000000</f>
        <v>24.0065104502971</v>
      </c>
      <c r="BE780" s="40" t="n">
        <f aca="false">AS780*1000000</f>
        <v>19.0976161565389</v>
      </c>
      <c r="BF780" s="40" t="n">
        <f aca="false">AT780*1000000</f>
        <v>6.66847512508254</v>
      </c>
      <c r="BG780" s="40" t="n">
        <f aca="false">AU780*1000000</f>
        <v>29991.3267810435</v>
      </c>
      <c r="BH780" s="41" t="n">
        <f aca="false">AV780*1000000</f>
        <v>1022.1259351387</v>
      </c>
      <c r="BI780" s="0" t="n">
        <v>0.1</v>
      </c>
      <c r="BJ780" s="0" t="n">
        <f aca="false">R780*BI780</f>
        <v>0.409074524479853</v>
      </c>
      <c r="BK780" s="0" t="n">
        <v>0.1</v>
      </c>
      <c r="BL780" s="0" t="n">
        <f aca="false">AI780*BK780</f>
        <v>0.435325737214672</v>
      </c>
      <c r="BM780" s="45" t="n">
        <v>190400</v>
      </c>
      <c r="BN780" s="45" t="n">
        <v>428400</v>
      </c>
      <c r="BO780" s="45" t="n">
        <v>340800</v>
      </c>
      <c r="BP780" s="45" t="n">
        <v>119000</v>
      </c>
      <c r="BQ780" s="45" t="n">
        <v>1070400000</v>
      </c>
      <c r="BR780" s="0" t="n">
        <f aca="false">AJ780*0.1</f>
        <v>0.00912</v>
      </c>
      <c r="BS780" s="0" t="n">
        <f aca="false">((((BJ780/R780)^2)+((BM780/AD780)^2))^(1/2))*AK780</f>
        <v>0.000802848957233562</v>
      </c>
      <c r="BT780" s="0" t="n">
        <f aca="false">((((BJ780/R780)^2)+((BN780/AE780)^2))^(1/2))*AL780</f>
        <v>0.00195932690833396</v>
      </c>
      <c r="BU780" s="0" t="n">
        <f aca="false">((((BJ780/R780)^2)+((BO780/AF780)^2))^(1/2))*AM780</f>
        <v>0.001558680229599</v>
      </c>
      <c r="BV780" s="0" t="n">
        <f aca="false">((((BJ780/R780)^2)+((BP780/AG780)^2))^(1/2))*AN780</f>
        <v>0.00054425747453721</v>
      </c>
      <c r="BW780" s="0" t="n">
        <f aca="false">((((BJ780/R780)^2)+((BQ780/AH780)^2))^(1/2))*AO780</f>
        <v>4.51349539822902</v>
      </c>
      <c r="BX780" s="46" t="n">
        <f aca="false">((((BL780/AI780)^2)+((BR780/AJ780)^2))^(1/2))*AP780</f>
        <v>0.0527609091373148</v>
      </c>
    </row>
    <row r="781" customFormat="false" ht="45" hidden="false" customHeight="true" outlineLevel="0" collapsed="false">
      <c r="A781" s="24" t="n">
        <v>4.68791097913139</v>
      </c>
      <c r="B781" s="24" t="n">
        <v>-74.1610518738639</v>
      </c>
      <c r="C781" s="47" t="n">
        <v>22</v>
      </c>
      <c r="D781" s="47" t="n">
        <v>34</v>
      </c>
      <c r="E781" s="47" t="n">
        <v>1937</v>
      </c>
      <c r="F781" s="27" t="s">
        <v>1949</v>
      </c>
      <c r="G781" s="28" t="s">
        <v>1950</v>
      </c>
      <c r="H781" s="27" t="s">
        <v>1951</v>
      </c>
      <c r="I781" s="28" t="s">
        <v>64</v>
      </c>
      <c r="J781" s="28" t="s">
        <v>76</v>
      </c>
      <c r="K781" s="55"/>
      <c r="L781" s="55"/>
      <c r="M781" s="55"/>
      <c r="N781" s="29" t="s">
        <v>124</v>
      </c>
      <c r="O781" s="29" t="s">
        <v>645</v>
      </c>
      <c r="P781" s="50" t="n">
        <v>-0.015549305289661</v>
      </c>
      <c r="Q781" s="31" t="n">
        <v>39.9742589998864</v>
      </c>
      <c r="R781" s="31" t="n">
        <v>37.5637128565848</v>
      </c>
      <c r="S781" s="4" t="s">
        <v>69</v>
      </c>
      <c r="T781" s="4"/>
      <c r="U781" s="4"/>
      <c r="V781" s="48" t="n">
        <f aca="false">IF(S781="m3_año",R781,IF(OR(O781="CG1",O781="CG3",O781="HG2"),T781,R781))</f>
        <v>37.5637128565848</v>
      </c>
      <c r="W781" s="28" t="n">
        <v>365</v>
      </c>
      <c r="X781" s="32" t="s">
        <v>98</v>
      </c>
      <c r="Y781" s="28"/>
      <c r="Z781" s="28" t="n">
        <v>2920</v>
      </c>
      <c r="AA781" s="32" t="s">
        <v>1952</v>
      </c>
      <c r="AB781" s="32" t="s">
        <v>447</v>
      </c>
      <c r="AC781" s="33" t="s">
        <v>72</v>
      </c>
      <c r="AD781" s="33" t="n">
        <f aca="false">VLOOKUP($O781,Parámetros!$B$4:$H$25,3,0)</f>
        <v>476000</v>
      </c>
      <c r="AE781" s="33" t="n">
        <f aca="false">VLOOKUP($O781,Parámetros!$B$4:$H$25,4,0)</f>
        <v>2142000</v>
      </c>
      <c r="AF781" s="33" t="n">
        <f aca="false">VLOOKUP($O781,Parámetros!$B$4:$H$25,5,0)</f>
        <v>1704000</v>
      </c>
      <c r="AG781" s="33" t="n">
        <f aca="false">VLOOKUP($O781,Parámetros!$B$4:$H$25,6,0)</f>
        <v>595000</v>
      </c>
      <c r="AH781" s="33" t="n">
        <f aca="false">VLOOKUP($O781,Parámetros!$B$4:$H$25,7,0)</f>
        <v>2676000000</v>
      </c>
      <c r="AI781" s="2" t="n">
        <v>8608.38414634146</v>
      </c>
      <c r="AJ781" s="2" t="n">
        <v>1.0442E-008</v>
      </c>
      <c r="AK781" s="34" t="n">
        <f aca="false">AD781*V781/1000000000</f>
        <v>0.0178803273197344</v>
      </c>
      <c r="AL781" s="34" t="n">
        <f aca="false">AE781*V781/1000000000</f>
        <v>0.0804614729388046</v>
      </c>
      <c r="AM781" s="34" t="n">
        <f aca="false">AF781*V781/1000000000</f>
        <v>0.0640085667076205</v>
      </c>
      <c r="AN781" s="34" t="n">
        <f aca="false">AG781*V781/1000000000</f>
        <v>0.022350409149668</v>
      </c>
      <c r="AO781" s="34" t="n">
        <f aca="false">AH781*V781/1000000000</f>
        <v>100.520495604221</v>
      </c>
      <c r="AP781" s="35" t="n">
        <f aca="false">AJ781*AI781*EXP(P781*4)</f>
        <v>8.44682346951262E-005</v>
      </c>
      <c r="AQ781" s="36" t="n">
        <f aca="false">AK781/W781</f>
        <v>4.89871981362585E-005</v>
      </c>
      <c r="AR781" s="37" t="n">
        <f aca="false">AL781/W781</f>
        <v>0.000220442391613163</v>
      </c>
      <c r="AS781" s="37" t="n">
        <f aca="false">AM781/W781</f>
        <v>0.000175365936185262</v>
      </c>
      <c r="AT781" s="37" t="n">
        <f aca="false">AN781/W781</f>
        <v>6.12339976703232E-005</v>
      </c>
      <c r="AU781" s="37" t="n">
        <f aca="false">AO781/W781</f>
        <v>0.275398618093756</v>
      </c>
      <c r="AV781" s="49" t="n">
        <f aca="false">AP781/W781</f>
        <v>2.31419821082538E-007</v>
      </c>
      <c r="AW781" s="39" t="n">
        <f aca="false">AK781*1000000</f>
        <v>17880.3273197344</v>
      </c>
      <c r="AX781" s="40" t="n">
        <f aca="false">AL781*1000000</f>
        <v>80461.4729388046</v>
      </c>
      <c r="AY781" s="40" t="n">
        <f aca="false">AM781*1000000</f>
        <v>64008.5667076205</v>
      </c>
      <c r="AZ781" s="40" t="n">
        <f aca="false">AN781*1000000</f>
        <v>22350.409149668</v>
      </c>
      <c r="BA781" s="40" t="n">
        <f aca="false">AO781*1000000</f>
        <v>100520495.604221</v>
      </c>
      <c r="BB781" s="41" t="n">
        <f aca="false">AP781*1000000</f>
        <v>84.4682346951263</v>
      </c>
      <c r="BC781" s="39" t="n">
        <f aca="false">AQ781*1000000</f>
        <v>48.9871981362585</v>
      </c>
      <c r="BD781" s="40" t="n">
        <f aca="false">AR781*1000000</f>
        <v>220.442391613163</v>
      </c>
      <c r="BE781" s="40" t="n">
        <f aca="false">AS781*1000000</f>
        <v>175.365936185262</v>
      </c>
      <c r="BF781" s="40" t="n">
        <f aca="false">AT781*1000000</f>
        <v>61.2339976703232</v>
      </c>
      <c r="BG781" s="40" t="n">
        <f aca="false">AU781*1000000</f>
        <v>275398.618093756</v>
      </c>
      <c r="BH781" s="41" t="n">
        <f aca="false">AV781*1000000</f>
        <v>0.231419821082538</v>
      </c>
      <c r="BI781" s="0" t="n">
        <v>0.1</v>
      </c>
      <c r="BJ781" s="0" t="n">
        <f aca="false">R781*BI781</f>
        <v>3.75637128565848</v>
      </c>
      <c r="BK781" s="0" t="n">
        <v>0.1</v>
      </c>
      <c r="BL781" s="0" t="n">
        <f aca="false">AI781*BK781</f>
        <v>860.838414634146</v>
      </c>
      <c r="BM781" s="45" t="n">
        <v>190400</v>
      </c>
      <c r="BN781" s="45" t="n">
        <v>428400</v>
      </c>
      <c r="BO781" s="45" t="n">
        <v>340800</v>
      </c>
      <c r="BP781" s="45" t="n">
        <v>119000</v>
      </c>
      <c r="BQ781" s="45" t="n">
        <v>1070400000</v>
      </c>
      <c r="BR781" s="0" t="n">
        <f aca="false">AJ781*0.1</f>
        <v>1.0442E-009</v>
      </c>
      <c r="BS781" s="0" t="n">
        <f aca="false">((((BJ781/R781)^2)+((BM781/AD781)^2))^(1/2))*AK781</f>
        <v>0.00737224781598819</v>
      </c>
      <c r="BT781" s="0" t="n">
        <f aca="false">((((BJ781/R781)^2)+((BN781/AE781)^2))^(1/2))*AL781</f>
        <v>0.0179917323060927</v>
      </c>
      <c r="BU781" s="0" t="n">
        <f aca="false">((((BJ781/R781)^2)+((BO781/AF781)^2))^(1/2))*AM781</f>
        <v>0.0143127506300569</v>
      </c>
      <c r="BV781" s="0" t="n">
        <f aca="false">((((BJ781/R781)^2)+((BP781/AG781)^2))^(1/2))*AN781</f>
        <v>0.00499770341835908</v>
      </c>
      <c r="BW781" s="0" t="n">
        <f aca="false">((((BJ781/R781)^2)+((BQ781/AH781)^2))^(1/2))*AO781</f>
        <v>41.4456620915639</v>
      </c>
      <c r="BX781" s="46" t="n">
        <f aca="false">((((BL781/AI781)^2)+((BR781/AJ781)^2))^(1/2))*AP781</f>
        <v>1.19456123095561E-005</v>
      </c>
    </row>
    <row r="782" customFormat="false" ht="45" hidden="false" customHeight="true" outlineLevel="0" collapsed="false">
      <c r="A782" s="24" t="n">
        <v>4.6902422447604</v>
      </c>
      <c r="B782" s="24" t="n">
        <v>-74.1586295768031</v>
      </c>
      <c r="C782" s="47" t="n">
        <v>22</v>
      </c>
      <c r="D782" s="47" t="n">
        <v>34</v>
      </c>
      <c r="E782" s="47" t="n">
        <v>1937</v>
      </c>
      <c r="F782" s="27" t="s">
        <v>1953</v>
      </c>
      <c r="G782" s="28" t="s">
        <v>1954</v>
      </c>
      <c r="H782" s="27" t="s">
        <v>1955</v>
      </c>
      <c r="I782" s="28" t="s">
        <v>64</v>
      </c>
      <c r="J782" s="28" t="s">
        <v>65</v>
      </c>
      <c r="K782" s="28" t="n">
        <v>50</v>
      </c>
      <c r="L782" s="28"/>
      <c r="M782" s="28" t="n">
        <v>2006</v>
      </c>
      <c r="N782" s="29" t="s">
        <v>67</v>
      </c>
      <c r="O782" s="29" t="s">
        <v>68</v>
      </c>
      <c r="P782" s="30" t="n">
        <v>0.00937137873539989</v>
      </c>
      <c r="Q782" s="31" t="n">
        <v>98554.6875</v>
      </c>
      <c r="R782" s="31" t="n">
        <v>102319.176821164</v>
      </c>
      <c r="S782" s="29" t="s">
        <v>69</v>
      </c>
      <c r="T782" s="29"/>
      <c r="U782" s="29"/>
      <c r="V782" s="48" t="n">
        <f aca="false">IF(S782="m3_año",R782,IF(OR(O782="CG1",O782="CG3",O782="HG2"),T782,R782))</f>
        <v>102319.176821164</v>
      </c>
      <c r="W782" s="28" t="n">
        <v>365</v>
      </c>
      <c r="X782" s="32"/>
      <c r="Y782" s="28"/>
      <c r="Z782" s="28" t="n">
        <v>8760</v>
      </c>
      <c r="AA782" s="32" t="s">
        <v>1956</v>
      </c>
      <c r="AB782" s="32" t="s">
        <v>447</v>
      </c>
      <c r="AC782" s="33" t="s">
        <v>72</v>
      </c>
      <c r="AD782" s="33" t="n">
        <f aca="false">VLOOKUP($O782,Parámetros!$B$4:$H$25,3,0)</f>
        <v>46.3856216091623</v>
      </c>
      <c r="AE782" s="33" t="n">
        <f aca="false">VLOOKUP($O782,Parámetros!$B$4:$H$25,4,0)</f>
        <v>1074.85364414012</v>
      </c>
      <c r="AF782" s="33" t="n">
        <f aca="false">VLOOKUP($O782,Parámetros!$B$4:$H$25,5,0)</f>
        <v>5.41099102083891</v>
      </c>
      <c r="AG782" s="33" t="n">
        <f aca="false">VLOOKUP($O782,Parámetros!$B$4:$H$25,6,0)</f>
        <v>1344</v>
      </c>
      <c r="AH782" s="33" t="n">
        <f aca="false">VLOOKUP($O782,Parámetros!$B$4:$H$25,7,0)</f>
        <v>1920000</v>
      </c>
      <c r="AI782" s="2" t="n">
        <v>2.98030327868852</v>
      </c>
      <c r="AJ782" s="2" t="n">
        <v>1.362E-005</v>
      </c>
      <c r="AK782" s="34" t="n">
        <f aca="false">AD782*V782/1000000000</f>
        <v>0.00474613861938748</v>
      </c>
      <c r="AL782" s="34" t="n">
        <f aca="false">AE782*V782/1000000000</f>
        <v>0.109978140071645</v>
      </c>
      <c r="AM782" s="34" t="n">
        <f aca="false">AF782*V782/1000000000</f>
        <v>0.000553648147038947</v>
      </c>
      <c r="AN782" s="34" t="n">
        <f aca="false">AG782*V782/1000000000</f>
        <v>0.137516973647644</v>
      </c>
      <c r="AO782" s="34" t="n">
        <f aca="false">AH782*V782/1000000000</f>
        <v>196.452819496635</v>
      </c>
      <c r="AP782" s="35" t="n">
        <f aca="false">AJ782*AI782*EXP(P782*4)</f>
        <v>4.21422113122878E-005</v>
      </c>
      <c r="AQ782" s="36" t="n">
        <f aca="false">AK782/W782</f>
        <v>1.30031195051712E-005</v>
      </c>
      <c r="AR782" s="37" t="n">
        <f aca="false">AL782/W782</f>
        <v>0.000301309972799029</v>
      </c>
      <c r="AS782" s="37" t="n">
        <f aca="false">AM782/W782</f>
        <v>1.51684423846287E-006</v>
      </c>
      <c r="AT782" s="37" t="n">
        <f aca="false">AN782/W782</f>
        <v>0.000376758831911355</v>
      </c>
      <c r="AU782" s="37" t="n">
        <f aca="false">AO782/W782</f>
        <v>0.538226902730507</v>
      </c>
      <c r="AV782" s="49" t="n">
        <f aca="false">AP782/W782</f>
        <v>1.1545811318435E-007</v>
      </c>
      <c r="AW782" s="39" t="n">
        <f aca="false">AK782*1000000</f>
        <v>4746.13861938748</v>
      </c>
      <c r="AX782" s="40" t="n">
        <f aca="false">AL782*1000000</f>
        <v>109978.140071645</v>
      </c>
      <c r="AY782" s="40" t="n">
        <f aca="false">AM782*1000000</f>
        <v>553.648147038947</v>
      </c>
      <c r="AZ782" s="40" t="n">
        <f aca="false">AN782*1000000</f>
        <v>137516.973647644</v>
      </c>
      <c r="BA782" s="40" t="n">
        <f aca="false">AO782*1000000</f>
        <v>196452819.496635</v>
      </c>
      <c r="BB782" s="41" t="n">
        <f aca="false">AP782*1000000</f>
        <v>42.1422113122878</v>
      </c>
      <c r="BC782" s="39" t="n">
        <f aca="false">AQ782*1000000</f>
        <v>13.0031195051712</v>
      </c>
      <c r="BD782" s="40" t="n">
        <f aca="false">AR782*1000000</f>
        <v>301.309972799029</v>
      </c>
      <c r="BE782" s="40" t="n">
        <f aca="false">AS782*1000000</f>
        <v>1.51684423846287</v>
      </c>
      <c r="BF782" s="40" t="n">
        <f aca="false">AT782*1000000</f>
        <v>376.758831911355</v>
      </c>
      <c r="BG782" s="40" t="n">
        <f aca="false">AU782*1000000</f>
        <v>538226.902730507</v>
      </c>
      <c r="BH782" s="41" t="n">
        <f aca="false">AV782*1000000</f>
        <v>0.11545811318435</v>
      </c>
      <c r="BI782" s="0" t="n">
        <v>0.1</v>
      </c>
      <c r="BJ782" s="0" t="n">
        <f aca="false">R782*BI782</f>
        <v>10231.9176821164</v>
      </c>
      <c r="BK782" s="0" t="n">
        <v>0.1</v>
      </c>
      <c r="BL782" s="0" t="n">
        <f aca="false">AI782*BK782</f>
        <v>0.298030327868852</v>
      </c>
      <c r="BM782" s="45" t="n">
        <v>17.6498016718255</v>
      </c>
      <c r="BN782" s="45" t="n">
        <v>910.91550745518</v>
      </c>
      <c r="BO782" s="45" t="n">
        <v>5.31099102083891</v>
      </c>
      <c r="BP782" s="45" t="n">
        <v>537.6</v>
      </c>
      <c r="BQ782" s="45" t="n">
        <v>384000</v>
      </c>
      <c r="BR782" s="0" t="n">
        <f aca="false">AJ782*0.1</f>
        <v>1.362E-006</v>
      </c>
      <c r="BS782" s="0" t="n">
        <f aca="false">((((BJ782/R782)^2)+((BM782/AD782)^2))^(1/2))*AK782</f>
        <v>0.0018672387969525</v>
      </c>
      <c r="BT782" s="0" t="n">
        <f aca="false">((((BJ782/R782)^2)+((BN782/AE782)^2))^(1/2))*AL782</f>
        <v>0.0938507368480424</v>
      </c>
      <c r="BU782" s="0" t="n">
        <f aca="false">((((BJ782/R782)^2)+((BO782/AF782)^2))^(1/2))*AM782</f>
        <v>0.000546229311768961</v>
      </c>
      <c r="BV782" s="0" t="n">
        <f aca="false">((((BJ782/R782)^2)+((BP782/AG782)^2))^(1/2))*AN782</f>
        <v>0.0566997007664518</v>
      </c>
      <c r="BW782" s="0" t="n">
        <f aca="false">((((BJ782/R782)^2)+((BQ782/AH782)^2))^(1/2))*AO782</f>
        <v>43.9281858765972</v>
      </c>
      <c r="BX782" s="46" t="n">
        <f aca="false">((((BL782/AI782)^2)+((BR782/AJ782)^2))^(1/2))*AP782</f>
        <v>5.95980867862304E-006</v>
      </c>
    </row>
    <row r="783" customFormat="false" ht="45" hidden="false" customHeight="true" outlineLevel="0" collapsed="false">
      <c r="A783" s="24" t="n">
        <v>4.6902422447604</v>
      </c>
      <c r="B783" s="24" t="n">
        <v>-74.1586295768031</v>
      </c>
      <c r="C783" s="47" t="n">
        <v>22</v>
      </c>
      <c r="D783" s="47" t="n">
        <v>34</v>
      </c>
      <c r="E783" s="47" t="n">
        <v>1937</v>
      </c>
      <c r="F783" s="27" t="s">
        <v>1953</v>
      </c>
      <c r="G783" s="28" t="s">
        <v>1954</v>
      </c>
      <c r="H783" s="27" t="s">
        <v>1955</v>
      </c>
      <c r="I783" s="28" t="s">
        <v>64</v>
      </c>
      <c r="J783" s="28" t="s">
        <v>65</v>
      </c>
      <c r="K783" s="28" t="n">
        <v>30</v>
      </c>
      <c r="L783" s="28"/>
      <c r="M783" s="28" t="n">
        <v>2004</v>
      </c>
      <c r="N783" s="29" t="s">
        <v>67</v>
      </c>
      <c r="O783" s="29" t="s">
        <v>68</v>
      </c>
      <c r="P783" s="30" t="n">
        <v>0.00937137873539989</v>
      </c>
      <c r="Q783" s="31" t="n">
        <v>59132.8125</v>
      </c>
      <c r="R783" s="31" t="n">
        <v>61391.5060926986</v>
      </c>
      <c r="S783" s="29" t="s">
        <v>69</v>
      </c>
      <c r="T783" s="29"/>
      <c r="U783" s="29"/>
      <c r="V783" s="48" t="n">
        <f aca="false">IF(S783="m3_año",R783,IF(OR(O783="CG1",O783="CG3",O783="HG2"),T783,R783))</f>
        <v>61391.5060926986</v>
      </c>
      <c r="W783" s="28" t="n">
        <v>365</v>
      </c>
      <c r="X783" s="32"/>
      <c r="Y783" s="28"/>
      <c r="Z783" s="28" t="n">
        <v>8760</v>
      </c>
      <c r="AA783" s="32" t="s">
        <v>1956</v>
      </c>
      <c r="AB783" s="32" t="s">
        <v>447</v>
      </c>
      <c r="AC783" s="33" t="s">
        <v>72</v>
      </c>
      <c r="AD783" s="33" t="n">
        <f aca="false">VLOOKUP($O783,Parámetros!$B$4:$H$25,3,0)</f>
        <v>46.3856216091623</v>
      </c>
      <c r="AE783" s="33" t="n">
        <f aca="false">VLOOKUP($O783,Parámetros!$B$4:$H$25,4,0)</f>
        <v>1074.85364414012</v>
      </c>
      <c r="AF783" s="33" t="n">
        <f aca="false">VLOOKUP($O783,Parámetros!$B$4:$H$25,5,0)</f>
        <v>5.41099102083891</v>
      </c>
      <c r="AG783" s="33" t="n">
        <f aca="false">VLOOKUP($O783,Parámetros!$B$4:$H$25,6,0)</f>
        <v>1344</v>
      </c>
      <c r="AH783" s="33" t="n">
        <f aca="false">VLOOKUP($O783,Parámetros!$B$4:$H$25,7,0)</f>
        <v>1920000</v>
      </c>
      <c r="AI783" s="2" t="n">
        <v>2.98030327868852</v>
      </c>
      <c r="AJ783" s="2" t="n">
        <v>1.362E-005</v>
      </c>
      <c r="AK783" s="34" t="n">
        <f aca="false">AD783*V783/1000000000</f>
        <v>0.0028476831716325</v>
      </c>
      <c r="AL783" s="34" t="n">
        <f aca="false">AE783*V783/1000000000</f>
        <v>0.0659868840429875</v>
      </c>
      <c r="AM783" s="34" t="n">
        <f aca="false">AF783*V783/1000000000</f>
        <v>0.000332188888223369</v>
      </c>
      <c r="AN783" s="34" t="n">
        <f aca="false">AG783*V783/1000000000</f>
        <v>0.0825101841885869</v>
      </c>
      <c r="AO783" s="34" t="n">
        <f aca="false">AH783*V783/1000000000</f>
        <v>117.871691697981</v>
      </c>
      <c r="AP783" s="35" t="n">
        <f aca="false">AJ783*AI783*EXP(P783*4)</f>
        <v>4.21422113122878E-005</v>
      </c>
      <c r="AQ783" s="36" t="n">
        <f aca="false">AK783/W783</f>
        <v>7.80187170310274E-006</v>
      </c>
      <c r="AR783" s="37" t="n">
        <f aca="false">AL783/W783</f>
        <v>0.000180785983679418</v>
      </c>
      <c r="AS783" s="37" t="n">
        <f aca="false">AM783/W783</f>
        <v>9.10106543077724E-007</v>
      </c>
      <c r="AT783" s="37" t="n">
        <f aca="false">AN783/W783</f>
        <v>0.000226055299146813</v>
      </c>
      <c r="AU783" s="37" t="n">
        <f aca="false">AO783/W783</f>
        <v>0.322936141638305</v>
      </c>
      <c r="AV783" s="49" t="n">
        <f aca="false">AP783/W783</f>
        <v>1.1545811318435E-007</v>
      </c>
      <c r="AW783" s="39" t="n">
        <f aca="false">AK783*1000000</f>
        <v>2847.6831716325</v>
      </c>
      <c r="AX783" s="40" t="n">
        <f aca="false">AL783*1000000</f>
        <v>65986.8840429875</v>
      </c>
      <c r="AY783" s="40" t="n">
        <f aca="false">AM783*1000000</f>
        <v>332.188888223369</v>
      </c>
      <c r="AZ783" s="40" t="n">
        <f aca="false">AN783*1000000</f>
        <v>82510.1841885869</v>
      </c>
      <c r="BA783" s="40" t="n">
        <f aca="false">AO783*1000000</f>
        <v>117871691.697981</v>
      </c>
      <c r="BB783" s="41" t="n">
        <f aca="false">AP783*1000000</f>
        <v>42.1422113122878</v>
      </c>
      <c r="BC783" s="39" t="n">
        <f aca="false">AQ783*1000000</f>
        <v>7.80187170310274</v>
      </c>
      <c r="BD783" s="40" t="n">
        <f aca="false">AR783*1000000</f>
        <v>180.785983679418</v>
      </c>
      <c r="BE783" s="40" t="n">
        <f aca="false">AS783*1000000</f>
        <v>0.910106543077724</v>
      </c>
      <c r="BF783" s="40" t="n">
        <f aca="false">AT783*1000000</f>
        <v>226.055299146813</v>
      </c>
      <c r="BG783" s="40" t="n">
        <f aca="false">AU783*1000000</f>
        <v>322936.141638305</v>
      </c>
      <c r="BH783" s="41" t="n">
        <f aca="false">AV783*1000000</f>
        <v>0.11545811318435</v>
      </c>
      <c r="BI783" s="0" t="n">
        <v>0.1</v>
      </c>
      <c r="BJ783" s="0" t="n">
        <f aca="false">R783*BI783</f>
        <v>6139.15060926986</v>
      </c>
      <c r="BK783" s="0" t="n">
        <v>0.1</v>
      </c>
      <c r="BL783" s="0" t="n">
        <f aca="false">AI783*BK783</f>
        <v>0.298030327868852</v>
      </c>
      <c r="BM783" s="45" t="n">
        <v>17.6498016718255</v>
      </c>
      <c r="BN783" s="45" t="n">
        <v>910.91550745518</v>
      </c>
      <c r="BO783" s="45" t="n">
        <v>5.31099102083891</v>
      </c>
      <c r="BP783" s="45" t="n">
        <v>537.6</v>
      </c>
      <c r="BQ783" s="45" t="n">
        <v>384000</v>
      </c>
      <c r="BR783" s="0" t="n">
        <f aca="false">AJ783*0.1</f>
        <v>1.362E-006</v>
      </c>
      <c r="BS783" s="0" t="n">
        <f aca="false">((((BJ783/R783)^2)+((BM783/AD783)^2))^(1/2))*AK783</f>
        <v>0.00112034327817151</v>
      </c>
      <c r="BT783" s="0" t="n">
        <f aca="false">((((BJ783/R783)^2)+((BN783/AE783)^2))^(1/2))*AL783</f>
        <v>0.0563104421088256</v>
      </c>
      <c r="BU783" s="0" t="n">
        <f aca="false">((((BJ783/R783)^2)+((BO783/AF783)^2))^(1/2))*AM783</f>
        <v>0.000327737587061377</v>
      </c>
      <c r="BV783" s="0" t="n">
        <f aca="false">((((BJ783/R783)^2)+((BP783/AG783)^2))^(1/2))*AN783</f>
        <v>0.0340198204598712</v>
      </c>
      <c r="BW783" s="0" t="n">
        <f aca="false">((((BJ783/R783)^2)+((BQ783/AH783)^2))^(1/2))*AO783</f>
        <v>26.3569115259584</v>
      </c>
      <c r="BX783" s="46" t="n">
        <f aca="false">((((BL783/AI783)^2)+((BR783/AJ783)^2))^(1/2))*AP783</f>
        <v>5.95980867862304E-006</v>
      </c>
    </row>
    <row r="784" customFormat="false" ht="45" hidden="false" customHeight="true" outlineLevel="0" collapsed="false">
      <c r="A784" s="24" t="n">
        <v>4.67742018235465</v>
      </c>
      <c r="B784" s="24" t="n">
        <v>-74.1059988466775</v>
      </c>
      <c r="C784" s="47" t="n">
        <v>28</v>
      </c>
      <c r="D784" s="47" t="n">
        <v>32</v>
      </c>
      <c r="E784" s="47" t="n">
        <v>1915</v>
      </c>
      <c r="F784" s="27" t="s">
        <v>1957</v>
      </c>
      <c r="G784" s="28" t="s">
        <v>1958</v>
      </c>
      <c r="H784" s="27" t="s">
        <v>1959</v>
      </c>
      <c r="I784" s="28" t="s">
        <v>727</v>
      </c>
      <c r="J784" s="28" t="s">
        <v>76</v>
      </c>
      <c r="K784" s="55"/>
      <c r="L784" s="55"/>
      <c r="M784" s="28" t="n">
        <v>2008</v>
      </c>
      <c r="N784" s="29" t="s">
        <v>77</v>
      </c>
      <c r="O784" s="29" t="s">
        <v>77</v>
      </c>
      <c r="P784" s="50" t="n">
        <v>0.00108600994019335</v>
      </c>
      <c r="Q784" s="58" t="n">
        <v>5</v>
      </c>
      <c r="R784" s="31" t="n">
        <v>5.02176744389422</v>
      </c>
      <c r="S784" s="29" t="s">
        <v>69</v>
      </c>
      <c r="T784" s="29"/>
      <c r="U784" s="29"/>
      <c r="V784" s="48" t="n">
        <f aca="false">IF(S784="m3_año",R784,IF(OR(O784="CG1",O784="CG3",O784="HG2"),T784,R784))</f>
        <v>5.02176744389422</v>
      </c>
      <c r="W784" s="28" t="n">
        <v>365</v>
      </c>
      <c r="X784" s="32"/>
      <c r="Y784" s="28"/>
      <c r="Z784" s="28" t="n">
        <v>0</v>
      </c>
      <c r="AA784" s="32" t="s">
        <v>1960</v>
      </c>
      <c r="AB784" s="32" t="s">
        <v>447</v>
      </c>
      <c r="AC784" s="33" t="s">
        <v>72</v>
      </c>
      <c r="AD784" s="33" t="n">
        <f aca="false">VLOOKUP($O784,Parámetros!$B$4:$H$25,3,0)</f>
        <v>24000</v>
      </c>
      <c r="AE784" s="33" t="n">
        <f aca="false">VLOOKUP($O784,Parámetros!$B$4:$H$25,4,0)</f>
        <v>2261000</v>
      </c>
      <c r="AF784" s="33" t="n">
        <f aca="false">VLOOKUP($O784,Parámetros!$B$4:$H$25,5,0)</f>
        <v>1200</v>
      </c>
      <c r="AG784" s="33" t="n">
        <f aca="false">VLOOKUP($O784,Parámetros!$B$4:$H$25,6,0)</f>
        <v>381000</v>
      </c>
      <c r="AH784" s="33" t="n">
        <f aca="false">VLOOKUP($O784,Parámetros!$B$4:$H$25,7,0)</f>
        <v>1500000000</v>
      </c>
      <c r="AI784" s="2" t="n">
        <v>8608.38414634146</v>
      </c>
      <c r="AJ784" s="2" t="n">
        <v>1.0442E-008</v>
      </c>
      <c r="AK784" s="34" t="n">
        <f aca="false">AD784*V784/1000000000</f>
        <v>0.000120522418653461</v>
      </c>
      <c r="AL784" s="34" t="n">
        <f aca="false">AE784*V784/1000000000</f>
        <v>0.0113542161906448</v>
      </c>
      <c r="AM784" s="34" t="n">
        <f aca="false">AF784*V784/1000000000</f>
        <v>6.02612093267307E-006</v>
      </c>
      <c r="AN784" s="34" t="n">
        <f aca="false">AG784*V784/1000000000</f>
        <v>0.0019132933961237</v>
      </c>
      <c r="AO784" s="34" t="n">
        <f aca="false">AH784*V784/1000000000</f>
        <v>7.53265116584133</v>
      </c>
      <c r="AP784" s="35" t="n">
        <f aca="false">AJ784*AI784*EXP(P784*4)</f>
        <v>9.02800769086213E-005</v>
      </c>
      <c r="AQ784" s="36" t="n">
        <f aca="false">AK784/W784</f>
        <v>3.30198407269757E-007</v>
      </c>
      <c r="AR784" s="37" t="n">
        <f aca="false">AL784/W784</f>
        <v>3.1107441618205E-005</v>
      </c>
      <c r="AS784" s="37" t="n">
        <f aca="false">AM784/W784</f>
        <v>1.65099203634878E-008</v>
      </c>
      <c r="AT784" s="37" t="n">
        <f aca="false">AN784/W784</f>
        <v>5.24189971540739E-006</v>
      </c>
      <c r="AU784" s="37" t="n">
        <f aca="false">AO784/W784</f>
        <v>0.0206374004543598</v>
      </c>
      <c r="AV784" s="49" t="n">
        <f aca="false">AP784/W784</f>
        <v>2.47342676461976E-007</v>
      </c>
      <c r="AW784" s="39" t="n">
        <f aca="false">AK784*1000000</f>
        <v>120.522418653461</v>
      </c>
      <c r="AX784" s="40" t="n">
        <f aca="false">AL784*1000000</f>
        <v>11354.2161906448</v>
      </c>
      <c r="AY784" s="40" t="n">
        <f aca="false">AM784*1000000</f>
        <v>6.02612093267306</v>
      </c>
      <c r="AZ784" s="40" t="n">
        <f aca="false">AN784*1000000</f>
        <v>1913.2933961237</v>
      </c>
      <c r="BA784" s="40" t="n">
        <f aca="false">AO784*1000000</f>
        <v>7532651.16584133</v>
      </c>
      <c r="BB784" s="41" t="n">
        <f aca="false">AP784*1000000</f>
        <v>90.2800769086213</v>
      </c>
      <c r="BC784" s="39" t="n">
        <f aca="false">AQ784*1000000</f>
        <v>0.330198407269757</v>
      </c>
      <c r="BD784" s="40" t="n">
        <f aca="false">AR784*1000000</f>
        <v>31.107441618205</v>
      </c>
      <c r="BE784" s="40" t="n">
        <f aca="false">AS784*1000000</f>
        <v>0.0165099203634878</v>
      </c>
      <c r="BF784" s="40" t="n">
        <f aca="false">AT784*1000000</f>
        <v>5.24189971540739</v>
      </c>
      <c r="BG784" s="40" t="n">
        <f aca="false">AU784*1000000</f>
        <v>20637.4004543598</v>
      </c>
      <c r="BH784" s="41" t="n">
        <f aca="false">AV784*1000000</f>
        <v>0.247342676461976</v>
      </c>
      <c r="BI784" s="0" t="n">
        <v>0.1</v>
      </c>
      <c r="BJ784" s="0" t="n">
        <f aca="false">R784*BI784</f>
        <v>0.502176744389422</v>
      </c>
      <c r="BK784" s="0" t="n">
        <v>0.1</v>
      </c>
      <c r="BL784" s="0" t="n">
        <f aca="false">AI784*BK784</f>
        <v>860.838414634146</v>
      </c>
      <c r="BM784" s="45" t="n">
        <v>0</v>
      </c>
      <c r="BN784" s="45" t="n">
        <v>0</v>
      </c>
      <c r="BO784" s="45" t="n">
        <v>0</v>
      </c>
      <c r="BP784" s="45" t="n">
        <v>0</v>
      </c>
      <c r="BQ784" s="45" t="n">
        <v>0</v>
      </c>
      <c r="BR784" s="0" t="n">
        <f aca="false">AJ784*0.1</f>
        <v>1.0442E-009</v>
      </c>
      <c r="BS784" s="0" t="n">
        <f aca="false">((((BJ784/R784)^2)+((BM784/AD784)^2))^(1/2))*AK784</f>
        <v>1.20522418653461E-005</v>
      </c>
      <c r="BT784" s="0" t="n">
        <f aca="false">((((BJ784/R784)^2)+((BN784/AE784)^2))^(1/2))*AL784</f>
        <v>0.00113542161906448</v>
      </c>
      <c r="BU784" s="0" t="n">
        <f aca="false">((((BJ784/R784)^2)+((BO784/AF784)^2))^(1/2))*AM784</f>
        <v>6.02612093267306E-007</v>
      </c>
      <c r="BV784" s="0" t="n">
        <f aca="false">((((BJ784/R784)^2)+((BP784/AG784)^2))^(1/2))*AN784</f>
        <v>0.00019132933961237</v>
      </c>
      <c r="BW784" s="0" t="n">
        <f aca="false">((((BJ784/R784)^2)+((BQ784/AH784)^2))^(1/2))*AO784</f>
        <v>0.753265116584133</v>
      </c>
      <c r="BX784" s="46" t="n">
        <f aca="false">((((BL784/AI784)^2)+((BR784/AJ784)^2))^(1/2))*AP784</f>
        <v>1.27675309176258E-005</v>
      </c>
    </row>
    <row r="785" customFormat="false" ht="30" hidden="false" customHeight="true" outlineLevel="0" collapsed="false">
      <c r="A785" s="24" t="n">
        <v>4.68215930031625</v>
      </c>
      <c r="B785" s="24" t="n">
        <v>-74.1008725464485</v>
      </c>
      <c r="C785" s="47" t="n">
        <v>29</v>
      </c>
      <c r="D785" s="47" t="n">
        <v>33</v>
      </c>
      <c r="E785" s="47" t="n">
        <v>2422</v>
      </c>
      <c r="F785" s="27" t="s">
        <v>1961</v>
      </c>
      <c r="G785" s="28" t="s">
        <v>1962</v>
      </c>
      <c r="H785" s="27" t="s">
        <v>1963</v>
      </c>
      <c r="I785" s="28" t="s">
        <v>727</v>
      </c>
      <c r="J785" s="28" t="s">
        <v>76</v>
      </c>
      <c r="K785" s="28" t="n">
        <v>2.5</v>
      </c>
      <c r="L785" s="28"/>
      <c r="M785" s="28" t="n">
        <v>1995</v>
      </c>
      <c r="N785" s="29" t="s">
        <v>67</v>
      </c>
      <c r="O785" s="29" t="s">
        <v>415</v>
      </c>
      <c r="P785" s="50" t="n">
        <v>0.00842863539816588</v>
      </c>
      <c r="Q785" s="31" t="n">
        <v>454.443701971266</v>
      </c>
      <c r="R785" s="31" t="n">
        <v>470.026266582327</v>
      </c>
      <c r="S785" s="29" t="s">
        <v>69</v>
      </c>
      <c r="T785" s="29"/>
      <c r="U785" s="29"/>
      <c r="V785" s="48" t="n">
        <f aca="false">IF(S785="m3_año",R785,IF(OR(O785="CG1",O785="CG3",O785="HG2"),T785,R785))</f>
        <v>470.026266582327</v>
      </c>
      <c r="W785" s="28" t="n">
        <v>365</v>
      </c>
      <c r="X785" s="32"/>
      <c r="Y785" s="28"/>
      <c r="Z785" s="28" t="n">
        <v>8760</v>
      </c>
      <c r="AA785" s="32" t="s">
        <v>1964</v>
      </c>
      <c r="AB785" s="32" t="s">
        <v>447</v>
      </c>
      <c r="AC785" s="33" t="s">
        <v>72</v>
      </c>
      <c r="AD785" s="33" t="n">
        <f aca="false">VLOOKUP($O785,Parámetros!$B$4:$H$25,3,0)</f>
        <v>196.356974196937</v>
      </c>
      <c r="AE785" s="33" t="n">
        <f aca="false">VLOOKUP($O785,Parámetros!$B$4:$H$25,4,0)</f>
        <v>1220.72799074218</v>
      </c>
      <c r="AF785" s="33" t="n">
        <f aca="false">VLOOKUP($O785,Parámetros!$B$4:$H$25,5,0)</f>
        <v>0.1</v>
      </c>
      <c r="AG785" s="33" t="n">
        <f aca="false">VLOOKUP($O785,Parámetros!$B$4:$H$25,6,0)</f>
        <v>640</v>
      </c>
      <c r="AH785" s="33" t="n">
        <f aca="false">VLOOKUP($O785,Parámetros!$B$4:$H$25,7,0)</f>
        <v>1920000</v>
      </c>
      <c r="AI785" s="51" t="n">
        <v>454.443701971266</v>
      </c>
      <c r="AJ785" s="52" t="n">
        <v>8.8E-008</v>
      </c>
      <c r="AK785" s="34" t="n">
        <f aca="false">AD785*V785/1000000000</f>
        <v>9.22929354991886E-005</v>
      </c>
      <c r="AL785" s="34" t="n">
        <f aca="false">AE785*V785/1000000000</f>
        <v>0.000573774220001092</v>
      </c>
      <c r="AM785" s="34" t="n">
        <f aca="false">AF785*V785/1000000000</f>
        <v>4.70026266582327E-008</v>
      </c>
      <c r="AN785" s="34" t="n">
        <f aca="false">AG785*V785/1000000000</f>
        <v>0.000300816810612689</v>
      </c>
      <c r="AO785" s="34" t="n">
        <f aca="false">AH785*V785/1000000000</f>
        <v>0.902450431838068</v>
      </c>
      <c r="AP785" s="35" t="n">
        <f aca="false">AJ785*AI785*EXP(P785*4)</f>
        <v>4.13623114592448E-005</v>
      </c>
      <c r="AQ785" s="36" t="n">
        <f aca="false">AK785/W785</f>
        <v>2.52857357532024E-007</v>
      </c>
      <c r="AR785" s="37" t="n">
        <f aca="false">AL785/W785</f>
        <v>1.57198416438655E-006</v>
      </c>
      <c r="AS785" s="37" t="n">
        <f aca="false">AM785/W785</f>
        <v>1.28774319611596E-010</v>
      </c>
      <c r="AT785" s="37" t="n">
        <f aca="false">AN785/W785</f>
        <v>8.24155645514217E-007</v>
      </c>
      <c r="AU785" s="37" t="n">
        <f aca="false">AO785/W785</f>
        <v>0.00247246693654265</v>
      </c>
      <c r="AV785" s="49" t="n">
        <f aca="false">AP785/W785</f>
        <v>1.13321401258205E-007</v>
      </c>
      <c r="AW785" s="39" t="n">
        <f aca="false">AK785*1000000</f>
        <v>92.2929354991886</v>
      </c>
      <c r="AX785" s="40" t="n">
        <f aca="false">AL785*1000000</f>
        <v>573.774220001092</v>
      </c>
      <c r="AY785" s="40" t="n">
        <f aca="false">AM785*1000000</f>
        <v>0.0470026266582327</v>
      </c>
      <c r="AZ785" s="40" t="n">
        <f aca="false">AN785*1000000</f>
        <v>300.816810612689</v>
      </c>
      <c r="BA785" s="40" t="n">
        <f aca="false">AO785*1000000</f>
        <v>902450.431838068</v>
      </c>
      <c r="BB785" s="41" t="n">
        <f aca="false">AP785*1000000</f>
        <v>41.3623114592448</v>
      </c>
      <c r="BC785" s="39" t="n">
        <f aca="false">AQ785*1000000</f>
        <v>0.252857357532024</v>
      </c>
      <c r="BD785" s="40" t="n">
        <f aca="false">AR785*1000000</f>
        <v>1.57198416438655</v>
      </c>
      <c r="BE785" s="40" t="n">
        <f aca="false">AS785*1000000</f>
        <v>0.000128774319611596</v>
      </c>
      <c r="BF785" s="40" t="n">
        <f aca="false">AT785*1000000</f>
        <v>0.824155645514217</v>
      </c>
      <c r="BG785" s="40" t="n">
        <f aca="false">AU785*1000000</f>
        <v>2472.46693654265</v>
      </c>
      <c r="BH785" s="41" t="n">
        <f aca="false">AV785*1000000</f>
        <v>0.113321401258205</v>
      </c>
      <c r="BI785" s="0" t="n">
        <v>0.1</v>
      </c>
      <c r="BJ785" s="0" t="n">
        <f aca="false">R785*BI785</f>
        <v>47.0026266582327</v>
      </c>
      <c r="BK785" s="0" t="n">
        <v>0.1</v>
      </c>
      <c r="BL785" s="0" t="n">
        <f aca="false">AI785*BK785</f>
        <v>45.4443701971266</v>
      </c>
      <c r="BM785" s="45" t="n">
        <v>187.562005220738</v>
      </c>
      <c r="BN785" s="45" t="n">
        <v>1012.03746873145</v>
      </c>
      <c r="BO785" s="45" t="n">
        <v>0</v>
      </c>
      <c r="BP785" s="45" t="n">
        <v>256</v>
      </c>
      <c r="BQ785" s="45" t="n">
        <v>384000</v>
      </c>
      <c r="BR785" s="0" t="n">
        <f aca="false">AJ785*0.1</f>
        <v>8.8E-009</v>
      </c>
      <c r="BS785" s="0" t="n">
        <f aca="false">((((BJ785/R785)^2)+((BM785/AD785)^2))^(1/2))*AK785</f>
        <v>8.86408558065627E-005</v>
      </c>
      <c r="BT785" s="0" t="n">
        <f aca="false">((((BJ785/R785)^2)+((BN785/AE785)^2))^(1/2))*AL785</f>
        <v>0.000479132153055233</v>
      </c>
      <c r="BU785" s="0" t="n">
        <f aca="false">((((BJ785/R785)^2)+((BO785/AF785)^2))^(1/2))*AM785</f>
        <v>4.70026266582327E-009</v>
      </c>
      <c r="BV785" s="0" t="n">
        <f aca="false">((((BJ785/R785)^2)+((BP785/AG785)^2))^(1/2))*AN785</f>
        <v>0.000124029948411754</v>
      </c>
      <c r="BW785" s="0" t="n">
        <f aca="false">((((BJ785/R785)^2)+((BQ785/AH785)^2))^(1/2))*AO785</f>
        <v>0.201794051191396</v>
      </c>
      <c r="BX785" s="46" t="n">
        <f aca="false">((((BL785/AI785)^2)+((BR785/AJ785)^2))^(1/2))*AP785</f>
        <v>5.8495141836764E-006</v>
      </c>
    </row>
    <row r="786" customFormat="false" ht="30" hidden="false" customHeight="true" outlineLevel="0" collapsed="false">
      <c r="A786" s="24" t="n">
        <v>4.68215930031625</v>
      </c>
      <c r="B786" s="24" t="n">
        <v>-74.1008725464485</v>
      </c>
      <c r="C786" s="47" t="n">
        <v>29</v>
      </c>
      <c r="D786" s="47" t="n">
        <v>33</v>
      </c>
      <c r="E786" s="47" t="n">
        <v>2422</v>
      </c>
      <c r="F786" s="27" t="s">
        <v>1961</v>
      </c>
      <c r="G786" s="28" t="s">
        <v>1962</v>
      </c>
      <c r="H786" s="27" t="s">
        <v>1963</v>
      </c>
      <c r="I786" s="28" t="s">
        <v>727</v>
      </c>
      <c r="J786" s="28" t="s">
        <v>76</v>
      </c>
      <c r="K786" s="28" t="n">
        <v>58.61</v>
      </c>
      <c r="L786" s="28"/>
      <c r="M786" s="28" t="n">
        <v>1994</v>
      </c>
      <c r="N786" s="29" t="s">
        <v>67</v>
      </c>
      <c r="O786" s="29" t="s">
        <v>415</v>
      </c>
      <c r="P786" s="50" t="n">
        <v>0.00842863539816588</v>
      </c>
      <c r="Q786" s="31" t="n">
        <v>10653.9781490144</v>
      </c>
      <c r="R786" s="31" t="n">
        <v>11019.2957937561</v>
      </c>
      <c r="S786" s="29" t="s">
        <v>69</v>
      </c>
      <c r="T786" s="29"/>
      <c r="U786" s="29"/>
      <c r="V786" s="48" t="n">
        <f aca="false">IF(S786="m3_año",R786,IF(OR(O786="CG1",O786="CG3",O786="HG2"),T786,R786))</f>
        <v>11019.2957937561</v>
      </c>
      <c r="W786" s="28" t="n">
        <v>365</v>
      </c>
      <c r="X786" s="32"/>
      <c r="Y786" s="28"/>
      <c r="Z786" s="28" t="n">
        <v>8760</v>
      </c>
      <c r="AA786" s="32" t="s">
        <v>1965</v>
      </c>
      <c r="AB786" s="32" t="s">
        <v>447</v>
      </c>
      <c r="AC786" s="33" t="s">
        <v>72</v>
      </c>
      <c r="AD786" s="33" t="n">
        <f aca="false">VLOOKUP($O786,Parámetros!$B$4:$H$25,3,0)</f>
        <v>196.356974196937</v>
      </c>
      <c r="AE786" s="33" t="n">
        <f aca="false">VLOOKUP($O786,Parámetros!$B$4:$H$25,4,0)</f>
        <v>1220.72799074218</v>
      </c>
      <c r="AF786" s="33" t="n">
        <f aca="false">VLOOKUP($O786,Parámetros!$B$4:$H$25,5,0)</f>
        <v>0.1</v>
      </c>
      <c r="AG786" s="33" t="n">
        <f aca="false">VLOOKUP($O786,Parámetros!$B$4:$H$25,6,0)</f>
        <v>640</v>
      </c>
      <c r="AH786" s="33" t="n">
        <f aca="false">VLOOKUP($O786,Parámetros!$B$4:$H$25,7,0)</f>
        <v>1920000</v>
      </c>
      <c r="AI786" s="51" t="n">
        <v>10653.9781490144</v>
      </c>
      <c r="AJ786" s="52" t="n">
        <v>8.8E-008</v>
      </c>
      <c r="AK786" s="34" t="n">
        <f aca="false">AD786*V786/1000000000</f>
        <v>0.00216371557984298</v>
      </c>
      <c r="AL786" s="34" t="n">
        <f aca="false">AE786*V786/1000000000</f>
        <v>0.0134515628137056</v>
      </c>
      <c r="AM786" s="34" t="n">
        <f aca="false">AF786*V786/1000000000</f>
        <v>1.10192957937561E-006</v>
      </c>
      <c r="AN786" s="34" t="n">
        <f aca="false">AG786*V786/1000000000</f>
        <v>0.0070523493080039</v>
      </c>
      <c r="AO786" s="34" t="n">
        <f aca="false">AH786*V786/1000000000</f>
        <v>21.1570479240117</v>
      </c>
      <c r="AP786" s="35" t="n">
        <f aca="false">AJ786*AI786*EXP(P786*4)</f>
        <v>0.000969698029850538</v>
      </c>
      <c r="AQ786" s="36" t="n">
        <f aca="false">AK786/W786</f>
        <v>5.92798788998078E-006</v>
      </c>
      <c r="AR786" s="37" t="n">
        <f aca="false">AL786/W786</f>
        <v>3.68535967498785E-005</v>
      </c>
      <c r="AS786" s="37" t="n">
        <f aca="false">AM786/W786</f>
        <v>3.01898514897427E-009</v>
      </c>
      <c r="AT786" s="37" t="n">
        <f aca="false">AN786/W786</f>
        <v>1.93215049534354E-005</v>
      </c>
      <c r="AU786" s="37" t="n">
        <f aca="false">AO786/W786</f>
        <v>0.0579645148603061</v>
      </c>
      <c r="AV786" s="49" t="n">
        <f aca="false">AP786/W786</f>
        <v>2.65670693109736E-006</v>
      </c>
      <c r="AW786" s="39" t="n">
        <f aca="false">AK786*1000000</f>
        <v>2163.71557984298</v>
      </c>
      <c r="AX786" s="40" t="n">
        <f aca="false">AL786*1000000</f>
        <v>13451.5628137056</v>
      </c>
      <c r="AY786" s="40" t="n">
        <f aca="false">AM786*1000000</f>
        <v>1.10192957937561</v>
      </c>
      <c r="AZ786" s="40" t="n">
        <f aca="false">AN786*1000000</f>
        <v>7052.3493080039</v>
      </c>
      <c r="BA786" s="40" t="n">
        <f aca="false">AO786*1000000</f>
        <v>21157047.9240117</v>
      </c>
      <c r="BB786" s="41" t="n">
        <f aca="false">AP786*1000000</f>
        <v>969.698029850538</v>
      </c>
      <c r="BC786" s="39" t="n">
        <f aca="false">AQ786*1000000</f>
        <v>5.92798788998077</v>
      </c>
      <c r="BD786" s="40" t="n">
        <f aca="false">AR786*1000000</f>
        <v>36.8535967498785</v>
      </c>
      <c r="BE786" s="40" t="n">
        <f aca="false">AS786*1000000</f>
        <v>0.00301898514897427</v>
      </c>
      <c r="BF786" s="40" t="n">
        <f aca="false">AT786*1000000</f>
        <v>19.3215049534354</v>
      </c>
      <c r="BG786" s="40" t="n">
        <f aca="false">AU786*1000000</f>
        <v>57964.5148603061</v>
      </c>
      <c r="BH786" s="41" t="n">
        <f aca="false">AV786*1000000</f>
        <v>2.65670693109736</v>
      </c>
      <c r="BI786" s="0" t="n">
        <v>0.1</v>
      </c>
      <c r="BJ786" s="0" t="n">
        <f aca="false">R786*BI786</f>
        <v>1101.92957937561</v>
      </c>
      <c r="BK786" s="0" t="n">
        <v>0.1</v>
      </c>
      <c r="BL786" s="0" t="n">
        <f aca="false">AI786*BK786</f>
        <v>1065.39781490144</v>
      </c>
      <c r="BM786" s="45" t="n">
        <v>187.562005220738</v>
      </c>
      <c r="BN786" s="45" t="n">
        <v>1012.03746873145</v>
      </c>
      <c r="BO786" s="45" t="n">
        <v>0</v>
      </c>
      <c r="BP786" s="45" t="n">
        <v>256</v>
      </c>
      <c r="BQ786" s="45" t="n">
        <v>384000</v>
      </c>
      <c r="BR786" s="0" t="n">
        <f aca="false">AJ786*0.1</f>
        <v>8.8E-009</v>
      </c>
      <c r="BS786" s="0" t="n">
        <f aca="false">((((BJ786/R786)^2)+((BM786/AD786)^2))^(1/2))*AK786</f>
        <v>0.00207809622352906</v>
      </c>
      <c r="BT786" s="0" t="n">
        <f aca="false">((((BJ786/R786)^2)+((BN786/AE786)^2))^(1/2))*AL786</f>
        <v>0.0112327741962269</v>
      </c>
      <c r="BU786" s="0" t="n">
        <f aca="false">((((BJ786/R786)^2)+((BO786/AF786)^2))^(1/2))*AM786</f>
        <v>1.10192957937561E-007</v>
      </c>
      <c r="BV786" s="0" t="n">
        <f aca="false">((((BJ786/R786)^2)+((BP786/AG786)^2))^(1/2))*AN786</f>
        <v>0.00290775811056517</v>
      </c>
      <c r="BW786" s="0" t="n">
        <f aca="false">((((BJ786/R786)^2)+((BQ786/AH786)^2))^(1/2))*AO786</f>
        <v>4.7308597361311</v>
      </c>
      <c r="BX786" s="46" t="n">
        <f aca="false">((((BL786/AI786)^2)+((BR786/AJ786)^2))^(1/2))*AP786</f>
        <v>0.00013713601052211</v>
      </c>
    </row>
    <row r="787" customFormat="false" ht="30" hidden="false" customHeight="true" outlineLevel="0" collapsed="false">
      <c r="A787" s="24" t="n">
        <v>4.68215930031625</v>
      </c>
      <c r="B787" s="24" t="n">
        <v>-74.1008725464485</v>
      </c>
      <c r="C787" s="47" t="n">
        <v>29</v>
      </c>
      <c r="D787" s="47" t="n">
        <v>33</v>
      </c>
      <c r="E787" s="47" t="n">
        <v>2422</v>
      </c>
      <c r="F787" s="27" t="s">
        <v>1961</v>
      </c>
      <c r="G787" s="28" t="s">
        <v>1962</v>
      </c>
      <c r="H787" s="27" t="s">
        <v>1963</v>
      </c>
      <c r="I787" s="28" t="s">
        <v>727</v>
      </c>
      <c r="J787" s="28" t="s">
        <v>76</v>
      </c>
      <c r="K787" s="28" t="n">
        <v>58.61</v>
      </c>
      <c r="L787" s="28"/>
      <c r="M787" s="28" t="n">
        <v>1982</v>
      </c>
      <c r="N787" s="29" t="s">
        <v>67</v>
      </c>
      <c r="O787" s="29" t="s">
        <v>415</v>
      </c>
      <c r="P787" s="50" t="n">
        <v>0.00842863539816588</v>
      </c>
      <c r="Q787" s="31" t="n">
        <v>10653.9781490144</v>
      </c>
      <c r="R787" s="31" t="n">
        <v>11019.2957937561</v>
      </c>
      <c r="S787" s="29" t="s">
        <v>69</v>
      </c>
      <c r="T787" s="29"/>
      <c r="U787" s="29"/>
      <c r="V787" s="48" t="n">
        <f aca="false">IF(S787="m3_año",R787,IF(OR(O787="CG1",O787="CG3",O787="HG2"),T787,R787))</f>
        <v>11019.2957937561</v>
      </c>
      <c r="W787" s="28" t="n">
        <v>365</v>
      </c>
      <c r="X787" s="32"/>
      <c r="Y787" s="28"/>
      <c r="Z787" s="28" t="n">
        <v>8760</v>
      </c>
      <c r="AA787" s="32" t="s">
        <v>1965</v>
      </c>
      <c r="AB787" s="32" t="s">
        <v>447</v>
      </c>
      <c r="AC787" s="33" t="s">
        <v>72</v>
      </c>
      <c r="AD787" s="33" t="n">
        <f aca="false">VLOOKUP($O787,Parámetros!$B$4:$H$25,3,0)</f>
        <v>196.356974196937</v>
      </c>
      <c r="AE787" s="33" t="n">
        <f aca="false">VLOOKUP($O787,Parámetros!$B$4:$H$25,4,0)</f>
        <v>1220.72799074218</v>
      </c>
      <c r="AF787" s="33" t="n">
        <f aca="false">VLOOKUP($O787,Parámetros!$B$4:$H$25,5,0)</f>
        <v>0.1</v>
      </c>
      <c r="AG787" s="33" t="n">
        <f aca="false">VLOOKUP($O787,Parámetros!$B$4:$H$25,6,0)</f>
        <v>640</v>
      </c>
      <c r="AH787" s="33" t="n">
        <f aca="false">VLOOKUP($O787,Parámetros!$B$4:$H$25,7,0)</f>
        <v>1920000</v>
      </c>
      <c r="AI787" s="51" t="n">
        <v>10653.9781490144</v>
      </c>
      <c r="AJ787" s="52" t="n">
        <v>8.8E-008</v>
      </c>
      <c r="AK787" s="34" t="n">
        <f aca="false">AD787*V787/1000000000</f>
        <v>0.00216371557984298</v>
      </c>
      <c r="AL787" s="34" t="n">
        <f aca="false">AE787*V787/1000000000</f>
        <v>0.0134515628137056</v>
      </c>
      <c r="AM787" s="34" t="n">
        <f aca="false">AF787*V787/1000000000</f>
        <v>1.10192957937561E-006</v>
      </c>
      <c r="AN787" s="34" t="n">
        <f aca="false">AG787*V787/1000000000</f>
        <v>0.0070523493080039</v>
      </c>
      <c r="AO787" s="34" t="n">
        <f aca="false">AH787*V787/1000000000</f>
        <v>21.1570479240117</v>
      </c>
      <c r="AP787" s="35" t="n">
        <f aca="false">AJ787*AI787*EXP(P787*4)</f>
        <v>0.000969698029850538</v>
      </c>
      <c r="AQ787" s="36" t="n">
        <f aca="false">AK787/W787</f>
        <v>5.92798788998078E-006</v>
      </c>
      <c r="AR787" s="37" t="n">
        <f aca="false">AL787/W787</f>
        <v>3.68535967498785E-005</v>
      </c>
      <c r="AS787" s="37" t="n">
        <f aca="false">AM787/W787</f>
        <v>3.01898514897427E-009</v>
      </c>
      <c r="AT787" s="37" t="n">
        <f aca="false">AN787/W787</f>
        <v>1.93215049534354E-005</v>
      </c>
      <c r="AU787" s="37" t="n">
        <f aca="false">AO787/W787</f>
        <v>0.0579645148603061</v>
      </c>
      <c r="AV787" s="49" t="n">
        <f aca="false">AP787/W787</f>
        <v>2.65670693109736E-006</v>
      </c>
      <c r="AW787" s="39" t="n">
        <f aca="false">AK787*1000000</f>
        <v>2163.71557984298</v>
      </c>
      <c r="AX787" s="40" t="n">
        <f aca="false">AL787*1000000</f>
        <v>13451.5628137056</v>
      </c>
      <c r="AY787" s="40" t="n">
        <f aca="false">AM787*1000000</f>
        <v>1.10192957937561</v>
      </c>
      <c r="AZ787" s="40" t="n">
        <f aca="false">AN787*1000000</f>
        <v>7052.3493080039</v>
      </c>
      <c r="BA787" s="40" t="n">
        <f aca="false">AO787*1000000</f>
        <v>21157047.9240117</v>
      </c>
      <c r="BB787" s="41" t="n">
        <f aca="false">AP787*1000000</f>
        <v>969.698029850538</v>
      </c>
      <c r="BC787" s="39" t="n">
        <f aca="false">AQ787*1000000</f>
        <v>5.92798788998077</v>
      </c>
      <c r="BD787" s="40" t="n">
        <f aca="false">AR787*1000000</f>
        <v>36.8535967498785</v>
      </c>
      <c r="BE787" s="40" t="n">
        <f aca="false">AS787*1000000</f>
        <v>0.00301898514897427</v>
      </c>
      <c r="BF787" s="40" t="n">
        <f aca="false">AT787*1000000</f>
        <v>19.3215049534354</v>
      </c>
      <c r="BG787" s="40" t="n">
        <f aca="false">AU787*1000000</f>
        <v>57964.5148603061</v>
      </c>
      <c r="BH787" s="41" t="n">
        <f aca="false">AV787*1000000</f>
        <v>2.65670693109736</v>
      </c>
      <c r="BI787" s="0" t="n">
        <v>0.1</v>
      </c>
      <c r="BJ787" s="0" t="n">
        <f aca="false">R787*BI787</f>
        <v>1101.92957937561</v>
      </c>
      <c r="BK787" s="0" t="n">
        <v>0.1</v>
      </c>
      <c r="BL787" s="0" t="n">
        <f aca="false">AI787*BK787</f>
        <v>1065.39781490144</v>
      </c>
      <c r="BM787" s="45" t="n">
        <v>187.562005220738</v>
      </c>
      <c r="BN787" s="45" t="n">
        <v>1012.03746873145</v>
      </c>
      <c r="BO787" s="45" t="n">
        <v>0</v>
      </c>
      <c r="BP787" s="45" t="n">
        <v>256</v>
      </c>
      <c r="BQ787" s="45" t="n">
        <v>384000</v>
      </c>
      <c r="BR787" s="0" t="n">
        <f aca="false">AJ787*0.1</f>
        <v>8.8E-009</v>
      </c>
      <c r="BS787" s="0" t="n">
        <f aca="false">((((BJ787/R787)^2)+((BM787/AD787)^2))^(1/2))*AK787</f>
        <v>0.00207809622352906</v>
      </c>
      <c r="BT787" s="0" t="n">
        <f aca="false">((((BJ787/R787)^2)+((BN787/AE787)^2))^(1/2))*AL787</f>
        <v>0.0112327741962269</v>
      </c>
      <c r="BU787" s="0" t="n">
        <f aca="false">((((BJ787/R787)^2)+((BO787/AF787)^2))^(1/2))*AM787</f>
        <v>1.10192957937561E-007</v>
      </c>
      <c r="BV787" s="0" t="n">
        <f aca="false">((((BJ787/R787)^2)+((BP787/AG787)^2))^(1/2))*AN787</f>
        <v>0.00290775811056517</v>
      </c>
      <c r="BW787" s="0" t="n">
        <f aca="false">((((BJ787/R787)^2)+((BQ787/AH787)^2))^(1/2))*AO787</f>
        <v>4.7308597361311</v>
      </c>
      <c r="BX787" s="46" t="n">
        <f aca="false">((((BL787/AI787)^2)+((BR787/AJ787)^2))^(1/2))*AP787</f>
        <v>0.00013713601052211</v>
      </c>
    </row>
    <row r="788" customFormat="false" ht="45" hidden="false" customHeight="true" outlineLevel="0" collapsed="false">
      <c r="A788" s="24" t="n">
        <v>4.68186762226687</v>
      </c>
      <c r="B788" s="24" t="n">
        <v>-74.1006720561984</v>
      </c>
      <c r="C788" s="47" t="n">
        <v>29</v>
      </c>
      <c r="D788" s="47" t="n">
        <v>33</v>
      </c>
      <c r="E788" s="47" t="n">
        <v>2422</v>
      </c>
      <c r="F788" s="27" t="s">
        <v>1966</v>
      </c>
      <c r="G788" s="28" t="s">
        <v>1967</v>
      </c>
      <c r="H788" s="27" t="s">
        <v>1968</v>
      </c>
      <c r="I788" s="28" t="s">
        <v>727</v>
      </c>
      <c r="J788" s="28" t="s">
        <v>65</v>
      </c>
      <c r="K788" s="28" t="n">
        <v>30</v>
      </c>
      <c r="L788" s="28"/>
      <c r="M788" s="28" t="n">
        <v>1974</v>
      </c>
      <c r="N788" s="29" t="s">
        <v>67</v>
      </c>
      <c r="O788" s="29" t="s">
        <v>68</v>
      </c>
      <c r="P788" s="56" t="n">
        <v>0.00426891489573758</v>
      </c>
      <c r="Q788" s="31" t="n">
        <v>28776</v>
      </c>
      <c r="R788" s="31" t="n">
        <v>29271.5883876222</v>
      </c>
      <c r="S788" s="29" t="s">
        <v>69</v>
      </c>
      <c r="T788" s="29"/>
      <c r="U788" s="29"/>
      <c r="V788" s="48" t="n">
        <f aca="false">IF(S788="m3_año",R788,IF(OR(O788="CG1",O788="CG3",O788="HG2"),T788,R788))</f>
        <v>29271.5883876222</v>
      </c>
      <c r="W788" s="28" t="n">
        <v>365</v>
      </c>
      <c r="X788" s="32" t="s">
        <v>98</v>
      </c>
      <c r="Y788" s="28"/>
      <c r="Z788" s="28" t="n">
        <v>2920</v>
      </c>
      <c r="AA788" s="32" t="s">
        <v>1969</v>
      </c>
      <c r="AB788" s="32" t="s">
        <v>447</v>
      </c>
      <c r="AC788" s="33" t="s">
        <v>72</v>
      </c>
      <c r="AD788" s="33" t="n">
        <f aca="false">VLOOKUP($O788,Parámetros!$B$4:$H$25,3,0)</f>
        <v>46.3856216091623</v>
      </c>
      <c r="AE788" s="33" t="n">
        <f aca="false">VLOOKUP($O788,Parámetros!$B$4:$H$25,4,0)</f>
        <v>1074.85364414012</v>
      </c>
      <c r="AF788" s="33" t="n">
        <f aca="false">VLOOKUP($O788,Parámetros!$B$4:$H$25,5,0)</f>
        <v>5.41099102083891</v>
      </c>
      <c r="AG788" s="33" t="n">
        <f aca="false">VLOOKUP($O788,Parámetros!$B$4:$H$25,6,0)</f>
        <v>1344</v>
      </c>
      <c r="AH788" s="33" t="n">
        <f aca="false">VLOOKUP($O788,Parámetros!$B$4:$H$25,7,0)</f>
        <v>1920000</v>
      </c>
      <c r="AI788" s="2" t="n">
        <v>1159.09146341463</v>
      </c>
      <c r="AJ788" s="2" t="n">
        <v>0.000142</v>
      </c>
      <c r="AK788" s="34" t="n">
        <f aca="false">AD788*V788/1000000000</f>
        <v>0.00135778082284739</v>
      </c>
      <c r="AL788" s="34" t="n">
        <f aca="false">AE788*V788/1000000000</f>
        <v>0.0314626734482053</v>
      </c>
      <c r="AM788" s="34" t="n">
        <f aca="false">AF788*V788/1000000000</f>
        <v>0.000158388301931116</v>
      </c>
      <c r="AN788" s="34" t="n">
        <f aca="false">AG788*V788/1000000000</f>
        <v>0.0393410147929642</v>
      </c>
      <c r="AO788" s="34" t="n">
        <f aca="false">AH788*V788/1000000000</f>
        <v>56.2014497042346</v>
      </c>
      <c r="AP788" s="35" t="n">
        <f aca="false">AJ788*AI788*EXP(P788*4)</f>
        <v>0.167425620216031</v>
      </c>
      <c r="AQ788" s="36" t="n">
        <f aca="false">AK788/W788</f>
        <v>3.71994745985587E-006</v>
      </c>
      <c r="AR788" s="37" t="n">
        <f aca="false">AL788/W788</f>
        <v>8.61991053375489E-005</v>
      </c>
      <c r="AS788" s="37" t="n">
        <f aca="false">AM788/W788</f>
        <v>4.33940553235935E-007</v>
      </c>
      <c r="AT788" s="37" t="n">
        <f aca="false">AN788/W788</f>
        <v>0.000107783602172505</v>
      </c>
      <c r="AU788" s="37" t="n">
        <f aca="false">AO788/W788</f>
        <v>0.15397657453215</v>
      </c>
      <c r="AV788" s="49" t="n">
        <f aca="false">AP788/W788</f>
        <v>0.00045870032935899</v>
      </c>
      <c r="AW788" s="39" t="n">
        <f aca="false">AK788*1000000</f>
        <v>1357.78082284739</v>
      </c>
      <c r="AX788" s="40" t="n">
        <f aca="false">AL788*1000000</f>
        <v>31462.6734482053</v>
      </c>
      <c r="AY788" s="40" t="n">
        <f aca="false">AM788*1000000</f>
        <v>158.388301931116</v>
      </c>
      <c r="AZ788" s="40" t="n">
        <f aca="false">AN788*1000000</f>
        <v>39341.0147929642</v>
      </c>
      <c r="BA788" s="40" t="n">
        <f aca="false">AO788*1000000</f>
        <v>56201449.7042346</v>
      </c>
      <c r="BB788" s="41" t="n">
        <f aca="false">AP788*1000000</f>
        <v>167425.620216031</v>
      </c>
      <c r="BC788" s="39" t="n">
        <f aca="false">AQ788*1000000</f>
        <v>3.71994745985587</v>
      </c>
      <c r="BD788" s="40" t="n">
        <f aca="false">AR788*1000000</f>
        <v>86.1991053375489</v>
      </c>
      <c r="BE788" s="40" t="n">
        <f aca="false">AS788*1000000</f>
        <v>0.433940553235935</v>
      </c>
      <c r="BF788" s="40" t="n">
        <f aca="false">AT788*1000000</f>
        <v>107.783602172505</v>
      </c>
      <c r="BG788" s="40" t="n">
        <f aca="false">AU788*1000000</f>
        <v>153976.57453215</v>
      </c>
      <c r="BH788" s="41" t="n">
        <f aca="false">AV788*1000000</f>
        <v>458.70032935899</v>
      </c>
      <c r="BI788" s="0" t="n">
        <v>0.1</v>
      </c>
      <c r="BJ788" s="0" t="n">
        <f aca="false">R788*BI788</f>
        <v>2927.15883876222</v>
      </c>
      <c r="BK788" s="0" t="n">
        <v>0.1</v>
      </c>
      <c r="BL788" s="0" t="n">
        <f aca="false">AI788*BK788</f>
        <v>115.909146341463</v>
      </c>
      <c r="BM788" s="45" t="n">
        <v>17.6498016718255</v>
      </c>
      <c r="BN788" s="45" t="n">
        <v>910.91550745518</v>
      </c>
      <c r="BO788" s="45" t="n">
        <v>5.31099102083891</v>
      </c>
      <c r="BP788" s="45" t="n">
        <v>537.6</v>
      </c>
      <c r="BQ788" s="45" t="n">
        <v>384000</v>
      </c>
      <c r="BR788" s="0" t="n">
        <f aca="false">AJ788*0.1</f>
        <v>1.42E-005</v>
      </c>
      <c r="BS788" s="0" t="n">
        <f aca="false">((((BJ788/R788)^2)+((BM788/AD788)^2))^(1/2))*AK788</f>
        <v>0.000534181833590427</v>
      </c>
      <c r="BT788" s="0" t="n">
        <f aca="false">((((BJ788/R788)^2)+((BN788/AE788)^2))^(1/2))*AL788</f>
        <v>0.0268489272904579</v>
      </c>
      <c r="BU788" s="0" t="n">
        <f aca="false">((((BJ788/R788)^2)+((BO788/AF788)^2))^(1/2))*AM788</f>
        <v>0.000156265912960785</v>
      </c>
      <c r="BV788" s="0" t="n">
        <f aca="false">((((BJ788/R788)^2)+((BP788/AG788)^2))^(1/2))*AN788</f>
        <v>0.0162207159410379</v>
      </c>
      <c r="BW788" s="0" t="n">
        <f aca="false">((((BJ788/R788)^2)+((BQ788/AH788)^2))^(1/2))*AO788</f>
        <v>12.5670261972704</v>
      </c>
      <c r="BX788" s="46" t="n">
        <f aca="false">((((BL788/AI788)^2)+((BR788/AJ788)^2))^(1/2))*AP788</f>
        <v>0.0236775582798239</v>
      </c>
    </row>
    <row r="789" customFormat="false" ht="45" hidden="false" customHeight="true" outlineLevel="0" collapsed="false">
      <c r="A789" s="24" t="n">
        <v>4.68912541927299</v>
      </c>
      <c r="B789" s="24" t="n">
        <v>-74.0992839822452</v>
      </c>
      <c r="C789" s="47" t="n">
        <v>29</v>
      </c>
      <c r="D789" s="47" t="n">
        <v>34</v>
      </c>
      <c r="E789" s="47" t="n">
        <v>2435</v>
      </c>
      <c r="F789" s="27" t="s">
        <v>1970</v>
      </c>
      <c r="G789" s="28" t="s">
        <v>1971</v>
      </c>
      <c r="H789" s="27" t="s">
        <v>1972</v>
      </c>
      <c r="I789" s="28" t="s">
        <v>727</v>
      </c>
      <c r="J789" s="28" t="s">
        <v>65</v>
      </c>
      <c r="K789" s="28" t="n">
        <v>50</v>
      </c>
      <c r="L789" s="28"/>
      <c r="M789" s="28" t="n">
        <v>1958</v>
      </c>
      <c r="N789" s="29" t="s">
        <v>67</v>
      </c>
      <c r="O789" s="29" t="s">
        <v>68</v>
      </c>
      <c r="P789" s="50" t="n">
        <v>0.00842863539816588</v>
      </c>
      <c r="Q789" s="31" t="n">
        <v>20047.2</v>
      </c>
      <c r="R789" s="31" t="n">
        <v>20734.6048158568</v>
      </c>
      <c r="S789" s="29" t="s">
        <v>69</v>
      </c>
      <c r="T789" s="29"/>
      <c r="U789" s="29"/>
      <c r="V789" s="48" t="n">
        <f aca="false">IF(S789="m3_año",R789,IF(OR(O789="CG1",O789="CG3",O789="HG2"),T789,R789))</f>
        <v>20734.6048158568</v>
      </c>
      <c r="W789" s="28" t="n">
        <v>365</v>
      </c>
      <c r="X789" s="32" t="s">
        <v>98</v>
      </c>
      <c r="Y789" s="28"/>
      <c r="Z789" s="28" t="n">
        <v>2920</v>
      </c>
      <c r="AA789" s="32" t="s">
        <v>1973</v>
      </c>
      <c r="AB789" s="32" t="s">
        <v>447</v>
      </c>
      <c r="AC789" s="33" t="s">
        <v>72</v>
      </c>
      <c r="AD789" s="33" t="n">
        <f aca="false">VLOOKUP($O789,Parámetros!$B$4:$H$25,3,0)</f>
        <v>46.3856216091623</v>
      </c>
      <c r="AE789" s="33" t="n">
        <f aca="false">VLOOKUP($O789,Parámetros!$B$4:$H$25,4,0)</f>
        <v>1074.85364414012</v>
      </c>
      <c r="AF789" s="33" t="n">
        <f aca="false">VLOOKUP($O789,Parámetros!$B$4:$H$25,5,0)</f>
        <v>5.41099102083891</v>
      </c>
      <c r="AG789" s="33" t="n">
        <f aca="false">VLOOKUP($O789,Parámetros!$B$4:$H$25,6,0)</f>
        <v>1344</v>
      </c>
      <c r="AH789" s="33" t="n">
        <f aca="false">VLOOKUP($O789,Parámetros!$B$4:$H$25,7,0)</f>
        <v>1920000</v>
      </c>
      <c r="AI789" s="51" t="n">
        <v>20047.2</v>
      </c>
      <c r="AJ789" s="52" t="n">
        <v>8.8E-008</v>
      </c>
      <c r="AK789" s="34" t="n">
        <f aca="false">AD789*V789/1000000000</f>
        <v>0.000961787533203848</v>
      </c>
      <c r="AL789" s="34" t="n">
        <f aca="false">AE789*V789/1000000000</f>
        <v>0.022286665546129</v>
      </c>
      <c r="AM789" s="34" t="n">
        <f aca="false">AF789*V789/1000000000</f>
        <v>0.000112194760479244</v>
      </c>
      <c r="AN789" s="34" t="n">
        <f aca="false">AG789*V789/1000000000</f>
        <v>0.0278673088725115</v>
      </c>
      <c r="AO789" s="34" t="n">
        <f aca="false">AH789*V789/1000000000</f>
        <v>39.8104412464451</v>
      </c>
      <c r="AP789" s="35" t="n">
        <f aca="false">AJ789*AI789*EXP(P789*4)</f>
        <v>0.0018246452237954</v>
      </c>
      <c r="AQ789" s="36" t="n">
        <f aca="false">AK789/W789</f>
        <v>2.63503433754479E-006</v>
      </c>
      <c r="AR789" s="37" t="n">
        <f aca="false">AL789/W789</f>
        <v>6.10593576606273E-005</v>
      </c>
      <c r="AS789" s="37" t="n">
        <f aca="false">AM789/W789</f>
        <v>3.07382905422587E-007</v>
      </c>
      <c r="AT789" s="37" t="n">
        <f aca="false">AN789/W789</f>
        <v>7.63487914315385E-005</v>
      </c>
      <c r="AU789" s="37" t="n">
        <f aca="false">AO789/W789</f>
        <v>0.109069702045055</v>
      </c>
      <c r="AV789" s="49" t="n">
        <f aca="false">AP789/W789</f>
        <v>4.99902801039836E-006</v>
      </c>
      <c r="AW789" s="39" t="n">
        <f aca="false">AK789*1000000</f>
        <v>961.787533203848</v>
      </c>
      <c r="AX789" s="40" t="n">
        <f aca="false">AL789*1000000</f>
        <v>22286.665546129</v>
      </c>
      <c r="AY789" s="40" t="n">
        <f aca="false">AM789*1000000</f>
        <v>112.194760479244</v>
      </c>
      <c r="AZ789" s="40" t="n">
        <f aca="false">AN789*1000000</f>
        <v>27867.3088725115</v>
      </c>
      <c r="BA789" s="40" t="n">
        <f aca="false">AO789*1000000</f>
        <v>39810441.2464451</v>
      </c>
      <c r="BB789" s="41" t="n">
        <f aca="false">AP789*1000000</f>
        <v>1824.6452237954</v>
      </c>
      <c r="BC789" s="39" t="n">
        <f aca="false">AQ789*1000000</f>
        <v>2.63503433754479</v>
      </c>
      <c r="BD789" s="40" t="n">
        <f aca="false">AR789*1000000</f>
        <v>61.0593576606273</v>
      </c>
      <c r="BE789" s="40" t="n">
        <f aca="false">AS789*1000000</f>
        <v>0.307382905422587</v>
      </c>
      <c r="BF789" s="40" t="n">
        <f aca="false">AT789*1000000</f>
        <v>76.3487914315385</v>
      </c>
      <c r="BG789" s="40" t="n">
        <f aca="false">AU789*1000000</f>
        <v>109069.702045055</v>
      </c>
      <c r="BH789" s="41" t="n">
        <f aca="false">AV789*1000000</f>
        <v>4.99902801039836</v>
      </c>
      <c r="BI789" s="0" t="n">
        <v>0.1</v>
      </c>
      <c r="BJ789" s="0" t="n">
        <f aca="false">R789*BI789</f>
        <v>2073.46048158568</v>
      </c>
      <c r="BK789" s="0" t="n">
        <v>0.1</v>
      </c>
      <c r="BL789" s="0" t="n">
        <f aca="false">AI789*BK789</f>
        <v>2004.72</v>
      </c>
      <c r="BM789" s="45" t="n">
        <v>17.6498016718255</v>
      </c>
      <c r="BN789" s="45" t="n">
        <v>910.91550745518</v>
      </c>
      <c r="BO789" s="45" t="n">
        <v>5.31099102083891</v>
      </c>
      <c r="BP789" s="45" t="n">
        <v>537.6</v>
      </c>
      <c r="BQ789" s="45" t="n">
        <v>384000</v>
      </c>
      <c r="BR789" s="0" t="n">
        <f aca="false">AJ789*0.1</f>
        <v>8.8E-009</v>
      </c>
      <c r="BS789" s="0" t="n">
        <f aca="false">((((BJ789/R789)^2)+((BM789/AD789)^2))^(1/2))*AK789</f>
        <v>0.000378389073822551</v>
      </c>
      <c r="BT789" s="0" t="n">
        <f aca="false">((((BJ789/R789)^2)+((BN789/AE789)^2))^(1/2))*AL789</f>
        <v>0.0190185066052899</v>
      </c>
      <c r="BU789" s="0" t="n">
        <f aca="false">((((BJ789/R789)^2)+((BO789/AF789)^2))^(1/2))*AM789</f>
        <v>0.000110691360800942</v>
      </c>
      <c r="BV789" s="0" t="n">
        <f aca="false">((((BJ789/R789)^2)+((BP789/AG789)^2))^(1/2))*AN789</f>
        <v>0.0114899857983077</v>
      </c>
      <c r="BW789" s="0" t="n">
        <f aca="false">((((BJ789/R789)^2)+((BQ789/AH789)^2))^(1/2))*AO789</f>
        <v>8.90188528413126</v>
      </c>
      <c r="BX789" s="46" t="n">
        <f aca="false">((((BL789/AI789)^2)+((BR789/AJ789)^2))^(1/2))*AP789</f>
        <v>0.000258043802201075</v>
      </c>
    </row>
    <row r="790" customFormat="false" ht="30" hidden="false" customHeight="true" outlineLevel="0" collapsed="false">
      <c r="A790" s="24" t="n">
        <v>4.68922904790588</v>
      </c>
      <c r="B790" s="24" t="n">
        <v>-74.0988211483417</v>
      </c>
      <c r="C790" s="47" t="n">
        <v>29</v>
      </c>
      <c r="D790" s="47" t="n">
        <v>34</v>
      </c>
      <c r="E790" s="47" t="n">
        <v>2435</v>
      </c>
      <c r="F790" s="27" t="s">
        <v>1974</v>
      </c>
      <c r="G790" s="28" t="s">
        <v>1975</v>
      </c>
      <c r="H790" s="27" t="s">
        <v>1976</v>
      </c>
      <c r="I790" s="28" t="s">
        <v>727</v>
      </c>
      <c r="J790" s="28" t="s">
        <v>76</v>
      </c>
      <c r="K790" s="61"/>
      <c r="L790" s="61"/>
      <c r="M790" s="33" t="n">
        <v>2000</v>
      </c>
      <c r="N790" s="29" t="s">
        <v>67</v>
      </c>
      <c r="O790" s="29" t="s">
        <v>142</v>
      </c>
      <c r="P790" s="50" t="n">
        <v>0.0119278052318739</v>
      </c>
      <c r="Q790" s="31" t="n">
        <v>5748</v>
      </c>
      <c r="R790" s="31" t="n">
        <v>6028.89165765499</v>
      </c>
      <c r="S790" s="29" t="s">
        <v>69</v>
      </c>
      <c r="T790" s="29"/>
      <c r="U790" s="29"/>
      <c r="V790" s="48" t="n">
        <f aca="false">IF(S790="m3_año",R790,IF(OR(O790="CG1",O790="CG3",O790="HG2"),T790,R790))</f>
        <v>6028.89165765499</v>
      </c>
      <c r="W790" s="28" t="n">
        <v>365</v>
      </c>
      <c r="X790" s="32"/>
      <c r="Y790" s="28"/>
      <c r="Z790" s="28" t="n">
        <v>8760</v>
      </c>
      <c r="AA790" s="62" t="s">
        <v>1977</v>
      </c>
      <c r="AB790" s="62" t="s">
        <v>1978</v>
      </c>
      <c r="AC790" s="33" t="s">
        <v>72</v>
      </c>
      <c r="AD790" s="33" t="n">
        <f aca="false">VLOOKUP($O790,Parámetros!$B$4:$H$25,3,0)</f>
        <v>30.4</v>
      </c>
      <c r="AE790" s="33" t="n">
        <f aca="false">VLOOKUP($O790,Parámetros!$B$4:$H$25,4,0)</f>
        <v>1504</v>
      </c>
      <c r="AF790" s="33" t="n">
        <f aca="false">VLOOKUP($O790,Parámetros!$B$4:$H$25,5,0)</f>
        <v>9.6</v>
      </c>
      <c r="AG790" s="33" t="n">
        <f aca="false">VLOOKUP($O790,Parámetros!$B$4:$H$25,6,0)</f>
        <v>640</v>
      </c>
      <c r="AH790" s="33" t="n">
        <f aca="false">VLOOKUP($O790,Parámetros!$B$4:$H$25,7,0)</f>
        <v>1920000</v>
      </c>
      <c r="AI790" s="51" t="n">
        <v>5748</v>
      </c>
      <c r="AJ790" s="52" t="n">
        <v>8.8E-008</v>
      </c>
      <c r="AK790" s="34" t="n">
        <f aca="false">AD790*V790/1000000000</f>
        <v>0.000183278306392712</v>
      </c>
      <c r="AL790" s="34" t="n">
        <f aca="false">AE790*V790/1000000000</f>
        <v>0.00906745305311311</v>
      </c>
      <c r="AM790" s="34" t="n">
        <f aca="false">AF790*V790/1000000000</f>
        <v>5.78773599134879E-005</v>
      </c>
      <c r="AN790" s="34" t="n">
        <f aca="false">AG790*V790/1000000000</f>
        <v>0.00385849066089919</v>
      </c>
      <c r="AO790" s="34" t="n">
        <f aca="false">AH790*V790/1000000000</f>
        <v>11.5754719826976</v>
      </c>
      <c r="AP790" s="35" t="n">
        <f aca="false">AJ790*AI790*EXP(P790*4)</f>
        <v>0.000530542465873639</v>
      </c>
      <c r="AQ790" s="36" t="n">
        <f aca="false">AK790/W790</f>
        <v>5.02132346281402E-007</v>
      </c>
      <c r="AR790" s="37" t="n">
        <f aca="false">AL790/W790</f>
        <v>2.48423371318167E-005</v>
      </c>
      <c r="AS790" s="37" t="n">
        <f aca="false">AM790/W790</f>
        <v>1.58568109352022E-007</v>
      </c>
      <c r="AT790" s="37" t="n">
        <f aca="false">AN790/W790</f>
        <v>1.05712072901348E-005</v>
      </c>
      <c r="AU790" s="37" t="n">
        <f aca="false">AO790/W790</f>
        <v>0.0317136218704043</v>
      </c>
      <c r="AV790" s="49" t="n">
        <f aca="false">AP790/W790</f>
        <v>1.45354100239353E-006</v>
      </c>
      <c r="AW790" s="39" t="n">
        <f aca="false">AK790*1000000</f>
        <v>183.278306392712</v>
      </c>
      <c r="AX790" s="40" t="n">
        <f aca="false">AL790*1000000</f>
        <v>9067.45305311311</v>
      </c>
      <c r="AY790" s="40" t="n">
        <f aca="false">AM790*1000000</f>
        <v>57.8773599134879</v>
      </c>
      <c r="AZ790" s="40" t="n">
        <f aca="false">AN790*1000000</f>
        <v>3858.49066089919</v>
      </c>
      <c r="BA790" s="40" t="n">
        <f aca="false">AO790*1000000</f>
        <v>11575471.9826976</v>
      </c>
      <c r="BB790" s="41" t="n">
        <f aca="false">AP790*1000000</f>
        <v>530.542465873639</v>
      </c>
      <c r="BC790" s="39" t="n">
        <f aca="false">AQ790*1000000</f>
        <v>0.502132346281402</v>
      </c>
      <c r="BD790" s="40" t="n">
        <f aca="false">AR790*1000000</f>
        <v>24.8423371318167</v>
      </c>
      <c r="BE790" s="40" t="n">
        <f aca="false">AS790*1000000</f>
        <v>0.158568109352022</v>
      </c>
      <c r="BF790" s="40" t="n">
        <f aca="false">AT790*1000000</f>
        <v>10.5712072901348</v>
      </c>
      <c r="BG790" s="40" t="n">
        <f aca="false">AU790*1000000</f>
        <v>31713.6218704043</v>
      </c>
      <c r="BH790" s="41" t="n">
        <f aca="false">AV790*1000000</f>
        <v>1.45354100239353</v>
      </c>
      <c r="BI790" s="0" t="n">
        <v>0.1</v>
      </c>
      <c r="BJ790" s="0" t="n">
        <f aca="false">R790*BI790</f>
        <v>602.889165765499</v>
      </c>
      <c r="BK790" s="0" t="n">
        <v>0.1</v>
      </c>
      <c r="BL790" s="0" t="n">
        <f aca="false">AI790*BK790</f>
        <v>574.8</v>
      </c>
      <c r="BM790" s="45" t="n">
        <v>12.16</v>
      </c>
      <c r="BN790" s="45" t="n">
        <v>601.6</v>
      </c>
      <c r="BO790" s="45" t="n">
        <v>1.92</v>
      </c>
      <c r="BP790" s="45" t="n">
        <v>256</v>
      </c>
      <c r="BQ790" s="45" t="n">
        <v>384000</v>
      </c>
      <c r="BR790" s="0" t="n">
        <f aca="false">AJ790*0.1</f>
        <v>8.8E-009</v>
      </c>
      <c r="BS790" s="0" t="n">
        <f aca="false">((((BJ790/R790)^2)+((BM790/AD790)^2))^(1/2))*AK790</f>
        <v>7.55675816141467E-005</v>
      </c>
      <c r="BT790" s="0" t="n">
        <f aca="false">((((BJ790/R790)^2)+((BN790/AE790)^2))^(1/2))*AL790</f>
        <v>0.00373860666933147</v>
      </c>
      <c r="BU790" s="0" t="n">
        <f aca="false">((((BJ790/R790)^2)+((BO790/AF790)^2))^(1/2))*AM790</f>
        <v>1.2941771112478E-005</v>
      </c>
      <c r="BV790" s="0" t="n">
        <f aca="false">((((BJ790/R790)^2)+((BP790/AG790)^2))^(1/2))*AN790</f>
        <v>0.00159089645503467</v>
      </c>
      <c r="BW790" s="0" t="n">
        <f aca="false">((((BJ790/R790)^2)+((BQ790/AH790)^2))^(1/2))*AO790</f>
        <v>2.58835422249561</v>
      </c>
      <c r="BX790" s="46" t="n">
        <f aca="false">((((BL790/AI790)^2)+((BR790/AJ790)^2))^(1/2))*AP790</f>
        <v>7.50300350653365E-005</v>
      </c>
    </row>
    <row r="791" customFormat="false" ht="30" hidden="false" customHeight="true" outlineLevel="0" collapsed="false">
      <c r="A791" s="24" t="n">
        <v>4.68922904790588</v>
      </c>
      <c r="B791" s="24" t="n">
        <v>-74.0988211483417</v>
      </c>
      <c r="C791" s="47" t="n">
        <v>29</v>
      </c>
      <c r="D791" s="47" t="n">
        <v>34</v>
      </c>
      <c r="E791" s="47" t="n">
        <v>2435</v>
      </c>
      <c r="F791" s="27" t="s">
        <v>1974</v>
      </c>
      <c r="G791" s="28" t="s">
        <v>1975</v>
      </c>
      <c r="H791" s="27" t="s">
        <v>1976</v>
      </c>
      <c r="I791" s="28" t="s">
        <v>727</v>
      </c>
      <c r="J791" s="28" t="s">
        <v>76</v>
      </c>
      <c r="K791" s="61"/>
      <c r="L791" s="61"/>
      <c r="M791" s="33" t="n">
        <v>2000</v>
      </c>
      <c r="N791" s="29" t="s">
        <v>67</v>
      </c>
      <c r="O791" s="29" t="s">
        <v>142</v>
      </c>
      <c r="P791" s="50" t="n">
        <v>0.0119278052318739</v>
      </c>
      <c r="Q791" s="31" t="n">
        <v>2159.125</v>
      </c>
      <c r="R791" s="31" t="n">
        <v>2264.63651710757</v>
      </c>
      <c r="S791" s="29" t="s">
        <v>69</v>
      </c>
      <c r="T791" s="29"/>
      <c r="U791" s="29"/>
      <c r="V791" s="48" t="n">
        <f aca="false">IF(S791="m3_año",R791,IF(OR(O791="CG1",O791="CG3",O791="HG2"),T791,R791))</f>
        <v>2264.63651710757</v>
      </c>
      <c r="W791" s="28" t="n">
        <v>365</v>
      </c>
      <c r="X791" s="62"/>
      <c r="Y791" s="27"/>
      <c r="Z791" s="28" t="n">
        <v>0</v>
      </c>
      <c r="AA791" s="62" t="s">
        <v>1977</v>
      </c>
      <c r="AB791" s="62" t="s">
        <v>447</v>
      </c>
      <c r="AC791" s="33" t="s">
        <v>72</v>
      </c>
      <c r="AD791" s="33" t="n">
        <f aca="false">VLOOKUP($O791,Parámetros!$B$4:$H$25,3,0)</f>
        <v>30.4</v>
      </c>
      <c r="AE791" s="33" t="n">
        <f aca="false">VLOOKUP($O791,Parámetros!$B$4:$H$25,4,0)</f>
        <v>1504</v>
      </c>
      <c r="AF791" s="33" t="n">
        <f aca="false">VLOOKUP($O791,Parámetros!$B$4:$H$25,5,0)</f>
        <v>9.6</v>
      </c>
      <c r="AG791" s="33" t="n">
        <f aca="false">VLOOKUP($O791,Parámetros!$B$4:$H$25,6,0)</f>
        <v>640</v>
      </c>
      <c r="AH791" s="33" t="n">
        <f aca="false">VLOOKUP($O791,Parámetros!$B$4:$H$25,7,0)</f>
        <v>1920000</v>
      </c>
      <c r="AI791" s="51" t="n">
        <v>2159.125</v>
      </c>
      <c r="AJ791" s="52" t="n">
        <v>8.8E-008</v>
      </c>
      <c r="AK791" s="34" t="n">
        <f aca="false">AD791*V791/1000000000</f>
        <v>6.88449501200701E-005</v>
      </c>
      <c r="AL791" s="34" t="n">
        <f aca="false">AE791*V791/1000000000</f>
        <v>0.00340601332172979</v>
      </c>
      <c r="AM791" s="34" t="n">
        <f aca="false">AF791*V791/1000000000</f>
        <v>2.17405105642327E-005</v>
      </c>
      <c r="AN791" s="34" t="n">
        <f aca="false">AG791*V791/1000000000</f>
        <v>0.00144936737094884</v>
      </c>
      <c r="AO791" s="34" t="n">
        <f aca="false">AH791*V791/1000000000</f>
        <v>4.34810211284654</v>
      </c>
      <c r="AP791" s="35" t="n">
        <f aca="false">AJ791*AI791*EXP(P791*4)</f>
        <v>0.000199288013505466</v>
      </c>
      <c r="AQ791" s="36" t="n">
        <f aca="false">AK791/W791</f>
        <v>1.88616301698822E-007</v>
      </c>
      <c r="AR791" s="37" t="n">
        <f aca="false">AL791/W791</f>
        <v>9.33154334720489E-006</v>
      </c>
      <c r="AS791" s="37" t="n">
        <f aca="false">AM791/W791</f>
        <v>5.95630426417333E-008</v>
      </c>
      <c r="AT791" s="37" t="n">
        <f aca="false">AN791/W791</f>
        <v>3.97086950944889E-006</v>
      </c>
      <c r="AU791" s="37" t="n">
        <f aca="false">AO791/W791</f>
        <v>0.0119126085283467</v>
      </c>
      <c r="AV791" s="49" t="n">
        <f aca="false">AP791/W791</f>
        <v>5.45994557549223E-007</v>
      </c>
      <c r="AW791" s="39" t="n">
        <f aca="false">AK791*1000000</f>
        <v>68.8449501200701</v>
      </c>
      <c r="AX791" s="40" t="n">
        <f aca="false">AL791*1000000</f>
        <v>3406.01332172979</v>
      </c>
      <c r="AY791" s="40" t="n">
        <f aca="false">AM791*1000000</f>
        <v>21.7405105642327</v>
      </c>
      <c r="AZ791" s="40" t="n">
        <f aca="false">AN791*1000000</f>
        <v>1449.36737094884</v>
      </c>
      <c r="BA791" s="40" t="n">
        <f aca="false">AO791*1000000</f>
        <v>4348102.11284654</v>
      </c>
      <c r="BB791" s="41" t="n">
        <f aca="false">AP791*1000000</f>
        <v>199.288013505466</v>
      </c>
      <c r="BC791" s="39" t="n">
        <f aca="false">AQ791*1000000</f>
        <v>0.188616301698822</v>
      </c>
      <c r="BD791" s="40" t="n">
        <f aca="false">AR791*1000000</f>
        <v>9.33154334720489</v>
      </c>
      <c r="BE791" s="40" t="n">
        <f aca="false">AS791*1000000</f>
        <v>0.0595630426417333</v>
      </c>
      <c r="BF791" s="40" t="n">
        <f aca="false">AT791*1000000</f>
        <v>3.97086950944889</v>
      </c>
      <c r="BG791" s="40" t="n">
        <f aca="false">AU791*1000000</f>
        <v>11912.6085283467</v>
      </c>
      <c r="BH791" s="41" t="n">
        <f aca="false">AV791*1000000</f>
        <v>0.545994557549223</v>
      </c>
      <c r="BI791" s="0" t="n">
        <v>0.1</v>
      </c>
      <c r="BJ791" s="0" t="n">
        <f aca="false">R791*BI791</f>
        <v>226.463651710757</v>
      </c>
      <c r="BK791" s="0" t="n">
        <v>0.1</v>
      </c>
      <c r="BL791" s="0" t="n">
        <f aca="false">AI791*BK791</f>
        <v>215.9125</v>
      </c>
      <c r="BM791" s="45" t="n">
        <v>12.16</v>
      </c>
      <c r="BN791" s="45" t="n">
        <v>601.6</v>
      </c>
      <c r="BO791" s="45" t="n">
        <v>1.92</v>
      </c>
      <c r="BP791" s="45" t="n">
        <v>256</v>
      </c>
      <c r="BQ791" s="45" t="n">
        <v>384000</v>
      </c>
      <c r="BR791" s="0" t="n">
        <f aca="false">AJ791*0.1</f>
        <v>8.8E-009</v>
      </c>
      <c r="BS791" s="0" t="n">
        <f aca="false">((((BJ791/R791)^2)+((BM791/AD791)^2))^(1/2))*AK791</f>
        <v>2.83855001135428E-005</v>
      </c>
      <c r="BT791" s="0" t="n">
        <f aca="false">((((BJ791/R791)^2)+((BN791/AE791)^2))^(1/2))*AL791</f>
        <v>0.00140433526877528</v>
      </c>
      <c r="BU791" s="0" t="n">
        <f aca="false">((((BJ791/R791)^2)+((BO791/AF791)^2))^(1/2))*AM791</f>
        <v>4.86132594871766E-006</v>
      </c>
      <c r="BV791" s="0" t="n">
        <f aca="false">((((BJ791/R791)^2)+((BP791/AG791)^2))^(1/2))*AN791</f>
        <v>0.000597589476074586</v>
      </c>
      <c r="BW791" s="0" t="n">
        <f aca="false">((((BJ791/R791)^2)+((BQ791/AH791)^2))^(1/2))*AO791</f>
        <v>0.972265189743531</v>
      </c>
      <c r="BX791" s="46" t="n">
        <f aca="false">((((BL791/AI791)^2)+((BR791/AJ791)^2))^(1/2))*AP791</f>
        <v>2.81835811517823E-005</v>
      </c>
    </row>
    <row r="792" customFormat="false" ht="30" hidden="false" customHeight="true" outlineLevel="0" collapsed="false">
      <c r="A792" s="24" t="n">
        <v>4.68529074183843</v>
      </c>
      <c r="B792" s="24" t="n">
        <v>-74.1142297750922</v>
      </c>
      <c r="C792" s="47" t="n">
        <v>27</v>
      </c>
      <c r="D792" s="47" t="n">
        <v>33</v>
      </c>
      <c r="E792" s="47" t="n">
        <v>1928</v>
      </c>
      <c r="F792" s="27" t="s">
        <v>1979</v>
      </c>
      <c r="G792" s="28" t="s">
        <v>1980</v>
      </c>
      <c r="H792" s="27" t="s">
        <v>1981</v>
      </c>
      <c r="I792" s="28" t="s">
        <v>727</v>
      </c>
      <c r="J792" s="28" t="s">
        <v>65</v>
      </c>
      <c r="K792" s="28" t="n">
        <v>125</v>
      </c>
      <c r="L792" s="28"/>
      <c r="M792" s="28" t="n">
        <v>1979</v>
      </c>
      <c r="N792" s="29" t="s">
        <v>67</v>
      </c>
      <c r="O792" s="29" t="s">
        <v>108</v>
      </c>
      <c r="P792" s="50" t="n">
        <v>-0.0164527976114297</v>
      </c>
      <c r="Q792" s="31" t="n">
        <v>167284</v>
      </c>
      <c r="R792" s="31" t="n">
        <v>156629.285816135</v>
      </c>
      <c r="S792" s="29" t="s">
        <v>69</v>
      </c>
      <c r="T792" s="29"/>
      <c r="U792" s="29"/>
      <c r="V792" s="48" t="n">
        <f aca="false">IF(S792="m3_año",R792,IF(OR(O792="CG1",O792="CG3",O792="HG2"),T792,R792))</f>
        <v>156629.285816135</v>
      </c>
      <c r="W792" s="28" t="n">
        <v>365</v>
      </c>
      <c r="X792" s="32" t="s">
        <v>98</v>
      </c>
      <c r="Y792" s="28"/>
      <c r="Z792" s="28" t="n">
        <v>2920</v>
      </c>
      <c r="AA792" s="32" t="s">
        <v>1982</v>
      </c>
      <c r="AB792" s="32" t="s">
        <v>447</v>
      </c>
      <c r="AC792" s="33" t="s">
        <v>72</v>
      </c>
      <c r="AD792" s="33" t="n">
        <f aca="false">VLOOKUP($O792,Parámetros!$B$4:$H$25,3,0)</f>
        <v>589.42211574465</v>
      </c>
      <c r="AE792" s="33" t="n">
        <f aca="false">VLOOKUP($O792,Parámetros!$B$4:$H$25,4,0)</f>
        <v>6395.37711993333</v>
      </c>
      <c r="AF792" s="33" t="n">
        <f aca="false">VLOOKUP($O792,Parámetros!$B$4:$H$25,5,0)</f>
        <v>22.4256162208741</v>
      </c>
      <c r="AG792" s="33" t="n">
        <f aca="false">VLOOKUP($O792,Parámetros!$B$4:$H$25,6,0)</f>
        <v>1344</v>
      </c>
      <c r="AH792" s="33" t="n">
        <f aca="false">VLOOKUP($O792,Parámetros!$B$4:$H$25,7,0)</f>
        <v>1920000</v>
      </c>
      <c r="AI792" s="51" t="n">
        <v>167284</v>
      </c>
      <c r="AJ792" s="52" t="n">
        <v>8.8E-008</v>
      </c>
      <c r="AK792" s="34" t="n">
        <f aca="false">AD792*V792/1000000000</f>
        <v>0.0923207650333198</v>
      </c>
      <c r="AL792" s="34" t="n">
        <f aca="false">AE792*V792/1000000000</f>
        <v>1.00170335082001</v>
      </c>
      <c r="AM792" s="34" t="n">
        <f aca="false">AF792*V792/1000000000</f>
        <v>0.00351250825266224</v>
      </c>
      <c r="AN792" s="34" t="n">
        <f aca="false">AG792*V792/1000000000</f>
        <v>0.210509760136885</v>
      </c>
      <c r="AO792" s="34" t="n">
        <f aca="false">AH792*V792/1000000000</f>
        <v>300.728228766979</v>
      </c>
      <c r="AP792" s="35" t="n">
        <f aca="false">AJ792*AI792*EXP(P792*4)</f>
        <v>0.0137833771518199</v>
      </c>
      <c r="AQ792" s="36" t="n">
        <f aca="false">AK792/W792</f>
        <v>0.000252933602831013</v>
      </c>
      <c r="AR792" s="37" t="n">
        <f aca="false">AL792/W792</f>
        <v>0.00274439274197262</v>
      </c>
      <c r="AS792" s="37" t="n">
        <f aca="false">AM792/W792</f>
        <v>9.62331028126642E-006</v>
      </c>
      <c r="AT792" s="37" t="n">
        <f aca="false">AN792/W792</f>
        <v>0.000576739068868179</v>
      </c>
      <c r="AU792" s="37" t="n">
        <f aca="false">AO792/W792</f>
        <v>0.82391295552597</v>
      </c>
      <c r="AV792" s="49" t="n">
        <f aca="false">AP792/W792</f>
        <v>3.77626771282736E-005</v>
      </c>
      <c r="AW792" s="39" t="n">
        <f aca="false">AK792*1000000</f>
        <v>92320.7650333198</v>
      </c>
      <c r="AX792" s="40" t="n">
        <f aca="false">AL792*1000000</f>
        <v>1001703.35082001</v>
      </c>
      <c r="AY792" s="40" t="n">
        <f aca="false">AM792*1000000</f>
        <v>3512.50825266224</v>
      </c>
      <c r="AZ792" s="40" t="n">
        <f aca="false">AN792*1000000</f>
        <v>210509.760136885</v>
      </c>
      <c r="BA792" s="40" t="n">
        <f aca="false">AO792*1000000</f>
        <v>300728228.766979</v>
      </c>
      <c r="BB792" s="41" t="n">
        <f aca="false">AP792*1000000</f>
        <v>13783.3771518199</v>
      </c>
      <c r="BC792" s="39" t="n">
        <f aca="false">AQ792*1000000</f>
        <v>252.933602831013</v>
      </c>
      <c r="BD792" s="40" t="n">
        <f aca="false">AR792*1000000</f>
        <v>2744.39274197262</v>
      </c>
      <c r="BE792" s="40" t="n">
        <f aca="false">AS792*1000000</f>
        <v>9.62331028126642</v>
      </c>
      <c r="BF792" s="40" t="n">
        <f aca="false">AT792*1000000</f>
        <v>576.739068868179</v>
      </c>
      <c r="BG792" s="40" t="n">
        <f aca="false">AU792*1000000</f>
        <v>823912.955525971</v>
      </c>
      <c r="BH792" s="41" t="n">
        <f aca="false">AV792*1000000</f>
        <v>37.7626771282736</v>
      </c>
      <c r="BI792" s="0" t="n">
        <v>0.1</v>
      </c>
      <c r="BJ792" s="0" t="n">
        <f aca="false">R792*BI792</f>
        <v>15662.9285816135</v>
      </c>
      <c r="BK792" s="0" t="n">
        <v>0.1</v>
      </c>
      <c r="BL792" s="0" t="n">
        <f aca="false">AI792*BK792</f>
        <v>16728.4</v>
      </c>
      <c r="BM792" s="45" t="n">
        <v>491.492522079561</v>
      </c>
      <c r="BN792" s="45" t="n">
        <v>4911.75996922289</v>
      </c>
      <c r="BO792" s="45" t="n">
        <v>16.2785205146239</v>
      </c>
      <c r="BP792" s="45" t="n">
        <v>537.6</v>
      </c>
      <c r="BQ792" s="45" t="n">
        <v>384000</v>
      </c>
      <c r="BR792" s="0" t="n">
        <f aca="false">AJ792*0.1</f>
        <v>8.8E-009</v>
      </c>
      <c r="BS792" s="0" t="n">
        <f aca="false">((((BJ792/R792)^2)+((BM792/AD792)^2))^(1/2))*AK792</f>
        <v>0.0775337246275688</v>
      </c>
      <c r="BT792" s="0" t="n">
        <f aca="false">((((BJ792/R792)^2)+((BN792/AE792)^2))^(1/2))*AL792</f>
        <v>0.775819407724904</v>
      </c>
      <c r="BU792" s="0" t="n">
        <f aca="false">((((BJ792/R792)^2)+((BO792/AF792)^2))^(1/2))*AM792</f>
        <v>0.00257377383475167</v>
      </c>
      <c r="BV792" s="0" t="n">
        <f aca="false">((((BJ792/R792)^2)+((BP792/AG792)^2))^(1/2))*AN792</f>
        <v>0.0867953976267817</v>
      </c>
      <c r="BW792" s="0" t="n">
        <f aca="false">((((BJ792/R792)^2)+((BQ792/AH792)^2))^(1/2))*AO792</f>
        <v>67.2448762276073</v>
      </c>
      <c r="BX792" s="46" t="n">
        <f aca="false">((((BL792/AI792)^2)+((BR792/AJ792)^2))^(1/2))*AP792</f>
        <v>0.00194926389034071</v>
      </c>
    </row>
    <row r="793" customFormat="false" ht="30" hidden="false" customHeight="true" outlineLevel="0" collapsed="false">
      <c r="A793" s="24" t="n">
        <v>4.68529074183843</v>
      </c>
      <c r="B793" s="24" t="n">
        <v>-74.1142297750922</v>
      </c>
      <c r="C793" s="47" t="n">
        <v>27</v>
      </c>
      <c r="D793" s="47" t="n">
        <v>33</v>
      </c>
      <c r="E793" s="47" t="n">
        <v>1928</v>
      </c>
      <c r="F793" s="27" t="s">
        <v>1979</v>
      </c>
      <c r="G793" s="28" t="s">
        <v>1980</v>
      </c>
      <c r="H793" s="27" t="s">
        <v>1981</v>
      </c>
      <c r="I793" s="28" t="s">
        <v>727</v>
      </c>
      <c r="J793" s="28" t="s">
        <v>65</v>
      </c>
      <c r="K793" s="28" t="n">
        <v>150</v>
      </c>
      <c r="L793" s="28"/>
      <c r="M793" s="28" t="n">
        <v>1965</v>
      </c>
      <c r="N793" s="29" t="s">
        <v>67</v>
      </c>
      <c r="O793" s="29" t="s">
        <v>108</v>
      </c>
      <c r="P793" s="50" t="n">
        <v>-0.0164527976114297</v>
      </c>
      <c r="Q793" s="31" t="n">
        <v>42857.1428571429</v>
      </c>
      <c r="R793" s="31" t="n">
        <v>40127.4699184283</v>
      </c>
      <c r="S793" s="29" t="s">
        <v>69</v>
      </c>
      <c r="T793" s="29"/>
      <c r="U793" s="29"/>
      <c r="V793" s="48" t="n">
        <f aca="false">IF(S793="m3_año",R793,IF(OR(O793="CG1",O793="CG3",O793="HG2"),T793,R793))</f>
        <v>40127.4699184283</v>
      </c>
      <c r="W793" s="28" t="n">
        <v>365</v>
      </c>
      <c r="X793" s="32"/>
      <c r="Y793" s="28"/>
      <c r="Z793" s="28" t="n">
        <v>0</v>
      </c>
      <c r="AA793" s="32" t="s">
        <v>1983</v>
      </c>
      <c r="AB793" s="32" t="s">
        <v>447</v>
      </c>
      <c r="AC793" s="33" t="s">
        <v>72</v>
      </c>
      <c r="AD793" s="33" t="n">
        <f aca="false">VLOOKUP($O793,Parámetros!$B$4:$H$25,3,0)</f>
        <v>589.42211574465</v>
      </c>
      <c r="AE793" s="33" t="n">
        <f aca="false">VLOOKUP($O793,Parámetros!$B$4:$H$25,4,0)</f>
        <v>6395.37711993333</v>
      </c>
      <c r="AF793" s="33" t="n">
        <f aca="false">VLOOKUP($O793,Parámetros!$B$4:$H$25,5,0)</f>
        <v>22.4256162208741</v>
      </c>
      <c r="AG793" s="33" t="n">
        <f aca="false">VLOOKUP($O793,Parámetros!$B$4:$H$25,6,0)</f>
        <v>1344</v>
      </c>
      <c r="AH793" s="33" t="n">
        <f aca="false">VLOOKUP($O793,Parámetros!$B$4:$H$25,7,0)</f>
        <v>1920000</v>
      </c>
      <c r="AI793" s="51" t="n">
        <v>42857.1428571429</v>
      </c>
      <c r="AJ793" s="52" t="n">
        <v>8.8E-008</v>
      </c>
      <c r="AK793" s="34" t="n">
        <f aca="false">AD793*V793/1000000000</f>
        <v>0.0236520182187998</v>
      </c>
      <c r="AL793" s="34" t="n">
        <f aca="false">AE793*V793/1000000000</f>
        <v>0.256630302997129</v>
      </c>
      <c r="AM793" s="34" t="n">
        <f aca="false">AF793*V793/1000000000</f>
        <v>0.000899883240305343</v>
      </c>
      <c r="AN793" s="34" t="n">
        <f aca="false">AG793*V793/1000000000</f>
        <v>0.0539313195703676</v>
      </c>
      <c r="AO793" s="34" t="n">
        <f aca="false">AH793*V793/1000000000</f>
        <v>77.0447422433823</v>
      </c>
      <c r="AP793" s="35" t="n">
        <f aca="false">AJ793*AI793*EXP(P793*4)</f>
        <v>0.00353121735282169</v>
      </c>
      <c r="AQ793" s="36" t="n">
        <f aca="false">AK793/W793</f>
        <v>6.480004991452E-005</v>
      </c>
      <c r="AR793" s="37" t="n">
        <f aca="false">AL793/W793</f>
        <v>0.00070309672054008</v>
      </c>
      <c r="AS793" s="37" t="n">
        <f aca="false">AM793/W793</f>
        <v>2.46543353508313E-006</v>
      </c>
      <c r="AT793" s="37" t="n">
        <f aca="false">AN793/W793</f>
        <v>0.000147757039918815</v>
      </c>
      <c r="AU793" s="37" t="n">
        <f aca="false">AO793/W793</f>
        <v>0.211081485598308</v>
      </c>
      <c r="AV793" s="49" t="n">
        <f aca="false">AP793/W793</f>
        <v>9.67456808992243E-006</v>
      </c>
      <c r="AW793" s="39" t="n">
        <f aca="false">AK793*1000000</f>
        <v>23652.0182187998</v>
      </c>
      <c r="AX793" s="40" t="n">
        <f aca="false">AL793*1000000</f>
        <v>256630.302997129</v>
      </c>
      <c r="AY793" s="40" t="n">
        <f aca="false">AM793*1000000</f>
        <v>899.883240305343</v>
      </c>
      <c r="AZ793" s="40" t="n">
        <f aca="false">AN793*1000000</f>
        <v>53931.3195703676</v>
      </c>
      <c r="BA793" s="40" t="n">
        <f aca="false">AO793*1000000</f>
        <v>77044742.2433824</v>
      </c>
      <c r="BB793" s="41" t="n">
        <f aca="false">AP793*1000000</f>
        <v>3531.21735282169</v>
      </c>
      <c r="BC793" s="39" t="n">
        <f aca="false">AQ793*1000000</f>
        <v>64.80004991452</v>
      </c>
      <c r="BD793" s="40" t="n">
        <f aca="false">AR793*1000000</f>
        <v>703.09672054008</v>
      </c>
      <c r="BE793" s="40" t="n">
        <f aca="false">AS793*1000000</f>
        <v>2.46543353508313</v>
      </c>
      <c r="BF793" s="40" t="n">
        <f aca="false">AT793*1000000</f>
        <v>147.757039918815</v>
      </c>
      <c r="BG793" s="40" t="n">
        <f aca="false">AU793*1000000</f>
        <v>211081.485598308</v>
      </c>
      <c r="BH793" s="41" t="n">
        <f aca="false">AV793*1000000</f>
        <v>9.67456808992243</v>
      </c>
      <c r="BI793" s="0" t="n">
        <v>0.1</v>
      </c>
      <c r="BJ793" s="0" t="n">
        <f aca="false">R793*BI793</f>
        <v>4012.74699184283</v>
      </c>
      <c r="BK793" s="0" t="n">
        <v>0.1</v>
      </c>
      <c r="BL793" s="0" t="n">
        <f aca="false">AI793*BK793</f>
        <v>4285.71428571429</v>
      </c>
      <c r="BM793" s="45" t="n">
        <v>491.492522079561</v>
      </c>
      <c r="BN793" s="45" t="n">
        <v>4911.75996922289</v>
      </c>
      <c r="BO793" s="45" t="n">
        <v>16.2785205146239</v>
      </c>
      <c r="BP793" s="45" t="n">
        <v>537.6</v>
      </c>
      <c r="BQ793" s="45" t="n">
        <v>384000</v>
      </c>
      <c r="BR793" s="0" t="n">
        <f aca="false">AJ793*0.1</f>
        <v>8.8E-009</v>
      </c>
      <c r="BS793" s="0" t="n">
        <f aca="false">((((BJ793/R793)^2)+((BM793/AD793)^2))^(1/2))*AK793</f>
        <v>0.0198636684477302</v>
      </c>
      <c r="BT793" s="0" t="n">
        <f aca="false">((((BJ793/R793)^2)+((BN793/AE793)^2))^(1/2))*AL793</f>
        <v>0.198760211306582</v>
      </c>
      <c r="BU793" s="0" t="n">
        <f aca="false">((((BJ793/R793)^2)+((BO793/AF793)^2))^(1/2))*AM793</f>
        <v>0.000659385194746232</v>
      </c>
      <c r="BV793" s="0" t="n">
        <f aca="false">((((BJ793/R793)^2)+((BP793/AG793)^2))^(1/2))*AN793</f>
        <v>0.0222364527117567</v>
      </c>
      <c r="BW793" s="0" t="n">
        <f aca="false">((((BJ793/R793)^2)+((BQ793/AH793)^2))^(1/2))*AO793</f>
        <v>17.2277280965153</v>
      </c>
      <c r="BX793" s="46" t="n">
        <f aca="false">((((BL793/AI793)^2)+((BR793/AJ793)^2))^(1/2))*AP793</f>
        <v>0.000499389547204765</v>
      </c>
    </row>
    <row r="794" customFormat="false" ht="30" hidden="false" customHeight="true" outlineLevel="0" collapsed="false">
      <c r="A794" s="24" t="n">
        <v>4.68880066351161</v>
      </c>
      <c r="B794" s="24" t="n">
        <v>-74.1159763039379</v>
      </c>
      <c r="C794" s="47" t="n">
        <v>27</v>
      </c>
      <c r="D794" s="47" t="n">
        <v>34</v>
      </c>
      <c r="E794" s="47" t="n">
        <v>1942</v>
      </c>
      <c r="F794" s="27" t="s">
        <v>1984</v>
      </c>
      <c r="G794" s="28" t="s">
        <v>1985</v>
      </c>
      <c r="H794" s="27" t="s">
        <v>1986</v>
      </c>
      <c r="I794" s="28" t="s">
        <v>727</v>
      </c>
      <c r="J794" s="28" t="s">
        <v>65</v>
      </c>
      <c r="K794" s="28" t="n">
        <v>80</v>
      </c>
      <c r="L794" s="28"/>
      <c r="M794" s="28" t="n">
        <v>1982</v>
      </c>
      <c r="N794" s="29" t="s">
        <v>67</v>
      </c>
      <c r="O794" s="29" t="s">
        <v>68</v>
      </c>
      <c r="P794" s="50" t="n">
        <v>0.0306495041710611</v>
      </c>
      <c r="Q794" s="31" t="n">
        <v>38952.6</v>
      </c>
      <c r="R794" s="31" t="n">
        <v>44033.1843318074</v>
      </c>
      <c r="S794" s="29" t="s">
        <v>69</v>
      </c>
      <c r="T794" s="29"/>
      <c r="U794" s="29"/>
      <c r="V794" s="48" t="n">
        <f aca="false">IF(S794="m3_año",R794,IF(OR(O794="CG1",O794="CG3",O794="HG2"),T794,R794))</f>
        <v>44033.1843318074</v>
      </c>
      <c r="W794" s="28" t="n">
        <v>365</v>
      </c>
      <c r="X794" s="32" t="s">
        <v>98</v>
      </c>
      <c r="Y794" s="28"/>
      <c r="Z794" s="28" t="n">
        <v>2920</v>
      </c>
      <c r="AA794" s="32" t="s">
        <v>1987</v>
      </c>
      <c r="AB794" s="32" t="s">
        <v>447</v>
      </c>
      <c r="AC794" s="33" t="s">
        <v>72</v>
      </c>
      <c r="AD794" s="33" t="n">
        <f aca="false">VLOOKUP($O794,Parámetros!$B$4:$H$25,3,0)</f>
        <v>46.3856216091623</v>
      </c>
      <c r="AE794" s="33" t="n">
        <f aca="false">VLOOKUP($O794,Parámetros!$B$4:$H$25,4,0)</f>
        <v>1074.85364414012</v>
      </c>
      <c r="AF794" s="33" t="n">
        <f aca="false">VLOOKUP($O794,Parámetros!$B$4:$H$25,5,0)</f>
        <v>5.41099102083891</v>
      </c>
      <c r="AG794" s="33" t="n">
        <f aca="false">VLOOKUP($O794,Parámetros!$B$4:$H$25,6,0)</f>
        <v>1344</v>
      </c>
      <c r="AH794" s="33" t="n">
        <f aca="false">VLOOKUP($O794,Parámetros!$B$4:$H$25,7,0)</f>
        <v>1920000</v>
      </c>
      <c r="AI794" s="51" t="n">
        <v>38952.6</v>
      </c>
      <c r="AJ794" s="52" t="n">
        <v>8.8E-008</v>
      </c>
      <c r="AK794" s="34" t="n">
        <f aca="false">AD794*V794/1000000000</f>
        <v>0.00204250662666171</v>
      </c>
      <c r="AL794" s="34" t="n">
        <f aca="false">AE794*V794/1000000000</f>
        <v>0.0473292286421368</v>
      </c>
      <c r="AM794" s="34" t="n">
        <f aca="false">AF794*V794/1000000000</f>
        <v>0.000238263165038354</v>
      </c>
      <c r="AN794" s="34" t="n">
        <f aca="false">AG794*V794/1000000000</f>
        <v>0.0591805997419491</v>
      </c>
      <c r="AO794" s="34" t="n">
        <f aca="false">AH794*V794/1000000000</f>
        <v>84.5437139170702</v>
      </c>
      <c r="AP794" s="35" t="n">
        <f aca="false">AJ794*AI794*EXP(P794*4)</f>
        <v>0.00387492022119905</v>
      </c>
      <c r="AQ794" s="36" t="n">
        <f aca="false">AK794/W794</f>
        <v>5.59590856619647E-006</v>
      </c>
      <c r="AR794" s="37" t="n">
        <f aca="false">AL794/W794</f>
        <v>0.000129669119567498</v>
      </c>
      <c r="AS794" s="37" t="n">
        <f aca="false">AM794/W794</f>
        <v>6.52775794625629E-007</v>
      </c>
      <c r="AT794" s="37" t="n">
        <f aca="false">AN794/W794</f>
        <v>0.000162138629429998</v>
      </c>
      <c r="AU794" s="37" t="n">
        <f aca="false">AO794/W794</f>
        <v>0.231626613471425</v>
      </c>
      <c r="AV794" s="49" t="n">
        <f aca="false">AP794/W794</f>
        <v>1.0616219784107E-005</v>
      </c>
      <c r="AW794" s="39" t="n">
        <f aca="false">AK794*1000000</f>
        <v>2042.50662666171</v>
      </c>
      <c r="AX794" s="40" t="n">
        <f aca="false">AL794*1000000</f>
        <v>47329.2286421368</v>
      </c>
      <c r="AY794" s="40" t="n">
        <f aca="false">AM794*1000000</f>
        <v>238.263165038354</v>
      </c>
      <c r="AZ794" s="40" t="n">
        <f aca="false">AN794*1000000</f>
        <v>59180.5997419491</v>
      </c>
      <c r="BA794" s="40" t="n">
        <f aca="false">AO794*1000000</f>
        <v>84543713.9170702</v>
      </c>
      <c r="BB794" s="41" t="n">
        <f aca="false">AP794*1000000</f>
        <v>3874.92022119905</v>
      </c>
      <c r="BC794" s="39" t="n">
        <f aca="false">AQ794*1000000</f>
        <v>5.59590856619647</v>
      </c>
      <c r="BD794" s="40" t="n">
        <f aca="false">AR794*1000000</f>
        <v>129.669119567498</v>
      </c>
      <c r="BE794" s="40" t="n">
        <f aca="false">AS794*1000000</f>
        <v>0.652775794625629</v>
      </c>
      <c r="BF794" s="40" t="n">
        <f aca="false">AT794*1000000</f>
        <v>162.138629429998</v>
      </c>
      <c r="BG794" s="40" t="n">
        <f aca="false">AU794*1000000</f>
        <v>231626.613471425</v>
      </c>
      <c r="BH794" s="41" t="n">
        <f aca="false">AV794*1000000</f>
        <v>10.616219784107</v>
      </c>
      <c r="BI794" s="0" t="n">
        <v>0.1</v>
      </c>
      <c r="BJ794" s="0" t="n">
        <f aca="false">R794*BI794</f>
        <v>4403.31843318074</v>
      </c>
      <c r="BK794" s="0" t="n">
        <v>0.1</v>
      </c>
      <c r="BL794" s="0" t="n">
        <f aca="false">AI794*BK794</f>
        <v>3895.26</v>
      </c>
      <c r="BM794" s="45" t="n">
        <v>17.6498016718255</v>
      </c>
      <c r="BN794" s="45" t="n">
        <v>910.91550745518</v>
      </c>
      <c r="BO794" s="45" t="n">
        <v>5.31099102083891</v>
      </c>
      <c r="BP794" s="45" t="n">
        <v>537.6</v>
      </c>
      <c r="BQ794" s="45" t="n">
        <v>384000</v>
      </c>
      <c r="BR794" s="0" t="n">
        <f aca="false">AJ794*0.1</f>
        <v>8.8E-009</v>
      </c>
      <c r="BS794" s="0" t="n">
        <f aca="false">((((BJ794/R794)^2)+((BM794/AD794)^2))^(1/2))*AK794</f>
        <v>0.000803568526371345</v>
      </c>
      <c r="BT794" s="0" t="n">
        <f aca="false">((((BJ794/R794)^2)+((BN794/AE794)^2))^(1/2))*AL794</f>
        <v>0.0403887807124247</v>
      </c>
      <c r="BU794" s="0" t="n">
        <f aca="false">((((BJ794/R794)^2)+((BO794/AF794)^2))^(1/2))*AM794</f>
        <v>0.000235070460101511</v>
      </c>
      <c r="BV794" s="0" t="n">
        <f aca="false">((((BJ794/R794)^2)+((BP794/AG794)^2))^(1/2))*AN794</f>
        <v>0.0244007863723458</v>
      </c>
      <c r="BW794" s="0" t="n">
        <f aca="false">((((BJ794/R794)^2)+((BQ794/AH794)^2))^(1/2))*AO794</f>
        <v>18.9045491388864</v>
      </c>
      <c r="BX794" s="46" t="n">
        <f aca="false">((((BL794/AI794)^2)+((BR794/AJ794)^2))^(1/2))*AP794</f>
        <v>0.000547996472993345</v>
      </c>
    </row>
    <row r="795" customFormat="false" ht="30" hidden="false" customHeight="true" outlineLevel="0" collapsed="false">
      <c r="A795" s="24" t="n">
        <v>4.68880066351161</v>
      </c>
      <c r="B795" s="24" t="n">
        <v>-74.1159763039379</v>
      </c>
      <c r="C795" s="47" t="n">
        <v>27</v>
      </c>
      <c r="D795" s="47" t="n">
        <v>34</v>
      </c>
      <c r="E795" s="47" t="n">
        <v>1942</v>
      </c>
      <c r="F795" s="27" t="s">
        <v>1984</v>
      </c>
      <c r="G795" s="28" t="s">
        <v>1985</v>
      </c>
      <c r="H795" s="27" t="s">
        <v>1986</v>
      </c>
      <c r="I795" s="28" t="s">
        <v>727</v>
      </c>
      <c r="J795" s="28" t="s">
        <v>65</v>
      </c>
      <c r="K795" s="28" t="n">
        <v>60</v>
      </c>
      <c r="L795" s="28"/>
      <c r="M795" s="55"/>
      <c r="N795" s="29" t="s">
        <v>67</v>
      </c>
      <c r="O795" s="29" t="s">
        <v>68</v>
      </c>
      <c r="P795" s="50" t="n">
        <v>0.0306495041710611</v>
      </c>
      <c r="Q795" s="31" t="n">
        <v>108000</v>
      </c>
      <c r="R795" s="31" t="n">
        <v>122086.430888701</v>
      </c>
      <c r="S795" s="29" t="s">
        <v>69</v>
      </c>
      <c r="T795" s="29"/>
      <c r="U795" s="29"/>
      <c r="V795" s="48" t="n">
        <f aca="false">IF(S795="m3_año",R795,IF(OR(O795="CG1",O795="CG3",O795="HG2"),T795,R795))</f>
        <v>122086.430888701</v>
      </c>
      <c r="W795" s="28" t="n">
        <v>365</v>
      </c>
      <c r="X795" s="32" t="s">
        <v>98</v>
      </c>
      <c r="Y795" s="28"/>
      <c r="Z795" s="28" t="n">
        <v>2920</v>
      </c>
      <c r="AA795" s="32" t="s">
        <v>1988</v>
      </c>
      <c r="AB795" s="32" t="s">
        <v>447</v>
      </c>
      <c r="AC795" s="33" t="s">
        <v>72</v>
      </c>
      <c r="AD795" s="33" t="n">
        <f aca="false">VLOOKUP($O795,Parámetros!$B$4:$H$25,3,0)</f>
        <v>46.3856216091623</v>
      </c>
      <c r="AE795" s="33" t="n">
        <f aca="false">VLOOKUP($O795,Parámetros!$B$4:$H$25,4,0)</f>
        <v>1074.85364414012</v>
      </c>
      <c r="AF795" s="33" t="n">
        <f aca="false">VLOOKUP($O795,Parámetros!$B$4:$H$25,5,0)</f>
        <v>5.41099102083891</v>
      </c>
      <c r="AG795" s="33" t="n">
        <f aca="false">VLOOKUP($O795,Parámetros!$B$4:$H$25,6,0)</f>
        <v>1344</v>
      </c>
      <c r="AH795" s="33" t="n">
        <f aca="false">VLOOKUP($O795,Parámetros!$B$4:$H$25,7,0)</f>
        <v>1920000</v>
      </c>
      <c r="AI795" s="51" t="n">
        <v>108000</v>
      </c>
      <c r="AJ795" s="52" t="n">
        <v>8.8E-008</v>
      </c>
      <c r="AK795" s="34" t="n">
        <f aca="false">AD795*V795/1000000000</f>
        <v>0.00566305498681643</v>
      </c>
      <c r="AL795" s="34" t="n">
        <f aca="false">AE795*V795/1000000000</f>
        <v>0.131225045140781</v>
      </c>
      <c r="AM795" s="34" t="n">
        <f aca="false">AF795*V795/1000000000</f>
        <v>0.000660608581305031</v>
      </c>
      <c r="AN795" s="34" t="n">
        <f aca="false">AG795*V795/1000000000</f>
        <v>0.164084163114414</v>
      </c>
      <c r="AO795" s="34" t="n">
        <f aca="false">AH795*V795/1000000000</f>
        <v>234.405947306306</v>
      </c>
      <c r="AP795" s="35" t="n">
        <f aca="false">AJ795*AI795*EXP(P795*4)</f>
        <v>0.0107436059182057</v>
      </c>
      <c r="AQ795" s="36" t="n">
        <f aca="false">AK795/W795</f>
        <v>1.55152191419628E-005</v>
      </c>
      <c r="AR795" s="37" t="n">
        <f aca="false">AL795/W795</f>
        <v>0.000359520671618579</v>
      </c>
      <c r="AS795" s="37" t="n">
        <f aca="false">AM795/W795</f>
        <v>1.80988652412337E-006</v>
      </c>
      <c r="AT795" s="37" t="n">
        <f aca="false">AN795/W795</f>
        <v>0.000449545652368258</v>
      </c>
      <c r="AU795" s="37" t="n">
        <f aca="false">AO795/W795</f>
        <v>0.642208074811797</v>
      </c>
      <c r="AV795" s="49" t="n">
        <f aca="false">AP795/W795</f>
        <v>2.94345367622073E-005</v>
      </c>
      <c r="AW795" s="39" t="n">
        <f aca="false">AK795*1000000</f>
        <v>5663.05498681643</v>
      </c>
      <c r="AX795" s="40" t="n">
        <f aca="false">AL795*1000000</f>
        <v>131225.045140781</v>
      </c>
      <c r="AY795" s="40" t="n">
        <f aca="false">AM795*1000000</f>
        <v>660.608581305031</v>
      </c>
      <c r="AZ795" s="40" t="n">
        <f aca="false">AN795*1000000</f>
        <v>164084.163114414</v>
      </c>
      <c r="BA795" s="40" t="n">
        <f aca="false">AO795*1000000</f>
        <v>234405947.306306</v>
      </c>
      <c r="BB795" s="41" t="n">
        <f aca="false">AP795*1000000</f>
        <v>10743.6059182057</v>
      </c>
      <c r="BC795" s="39" t="n">
        <f aca="false">AQ795*1000000</f>
        <v>15.5152191419628</v>
      </c>
      <c r="BD795" s="40" t="n">
        <f aca="false">AR795*1000000</f>
        <v>359.520671618579</v>
      </c>
      <c r="BE795" s="40" t="n">
        <f aca="false">AS795*1000000</f>
        <v>1.80988652412337</v>
      </c>
      <c r="BF795" s="40" t="n">
        <f aca="false">AT795*1000000</f>
        <v>449.545652368258</v>
      </c>
      <c r="BG795" s="40" t="n">
        <f aca="false">AU795*1000000</f>
        <v>642208.074811797</v>
      </c>
      <c r="BH795" s="41" t="n">
        <f aca="false">AV795*1000000</f>
        <v>29.4345367622073</v>
      </c>
      <c r="BI795" s="0" t="n">
        <v>0.1</v>
      </c>
      <c r="BJ795" s="0" t="n">
        <f aca="false">R795*BI795</f>
        <v>12208.6430888701</v>
      </c>
      <c r="BK795" s="0" t="n">
        <v>0.1</v>
      </c>
      <c r="BL795" s="0" t="n">
        <f aca="false">AI795*BK795</f>
        <v>10800</v>
      </c>
      <c r="BM795" s="45" t="n">
        <v>17.6498016718255</v>
      </c>
      <c r="BN795" s="45" t="n">
        <v>910.91550745518</v>
      </c>
      <c r="BO795" s="45" t="n">
        <v>5.31099102083891</v>
      </c>
      <c r="BP795" s="45" t="n">
        <v>537.6</v>
      </c>
      <c r="BQ795" s="45" t="n">
        <v>384000</v>
      </c>
      <c r="BR795" s="0" t="n">
        <f aca="false">AJ795*0.1</f>
        <v>8.8E-009</v>
      </c>
      <c r="BS795" s="0" t="n">
        <f aca="false">((((BJ795/R795)^2)+((BM795/AD795)^2))^(1/2))*AK795</f>
        <v>0.00222797453438552</v>
      </c>
      <c r="BT795" s="0" t="n">
        <f aca="false">((((BJ795/R795)^2)+((BN795/AE795)^2))^(1/2))*AL795</f>
        <v>0.111981955426387</v>
      </c>
      <c r="BU795" s="0" t="n">
        <f aca="false">((((BJ795/R795)^2)+((BO795/AF795)^2))^(1/2))*AM795</f>
        <v>0.000651756485856228</v>
      </c>
      <c r="BV795" s="0" t="n">
        <f aca="false">((((BJ795/R795)^2)+((BP795/AG795)^2))^(1/2))*AN795</f>
        <v>0.0676536336011807</v>
      </c>
      <c r="BW795" s="0" t="n">
        <f aca="false">((((BJ795/R795)^2)+((BQ795/AH795)^2))^(1/2))*AO795</f>
        <v>52.4147632507134</v>
      </c>
      <c r="BX795" s="46" t="n">
        <f aca="false">((((BL795/AI795)^2)+((BR795/AJ795)^2))^(1/2))*AP795</f>
        <v>0.00151937531983183</v>
      </c>
    </row>
    <row r="796" customFormat="false" ht="45" hidden="false" customHeight="true" outlineLevel="0" collapsed="false">
      <c r="A796" s="24" t="n">
        <v>4.69341300833365</v>
      </c>
      <c r="B796" s="24" t="n">
        <v>-74.1164399400944</v>
      </c>
      <c r="C796" s="47" t="n">
        <v>27</v>
      </c>
      <c r="D796" s="47" t="n">
        <v>34</v>
      </c>
      <c r="E796" s="47" t="n">
        <v>1942</v>
      </c>
      <c r="F796" s="27" t="s">
        <v>1989</v>
      </c>
      <c r="G796" s="28" t="s">
        <v>1990</v>
      </c>
      <c r="H796" s="27" t="s">
        <v>1991</v>
      </c>
      <c r="I796" s="28" t="s">
        <v>727</v>
      </c>
      <c r="J796" s="28" t="s">
        <v>65</v>
      </c>
      <c r="K796" s="28" t="n">
        <v>237.14</v>
      </c>
      <c r="L796" s="28"/>
      <c r="M796" s="28" t="n">
        <v>1982</v>
      </c>
      <c r="N796" s="29" t="s">
        <v>67</v>
      </c>
      <c r="O796" s="29" t="s">
        <v>108</v>
      </c>
      <c r="P796" s="56" t="n">
        <v>0.00426891489573758</v>
      </c>
      <c r="Q796" s="31" t="n">
        <v>1125000</v>
      </c>
      <c r="R796" s="31" t="n">
        <v>1144375.06728089</v>
      </c>
      <c r="S796" s="29" t="s">
        <v>69</v>
      </c>
      <c r="T796" s="29"/>
      <c r="U796" s="29"/>
      <c r="V796" s="48" t="n">
        <f aca="false">IF(S796="m3_año",R796,IF(OR(O796="CG1",O796="CG3",O796="HG2"),T796,R796))</f>
        <v>1144375.06728089</v>
      </c>
      <c r="W796" s="28" t="n">
        <v>365</v>
      </c>
      <c r="X796" s="32" t="s">
        <v>98</v>
      </c>
      <c r="Y796" s="28"/>
      <c r="Z796" s="28" t="n">
        <v>2920</v>
      </c>
      <c r="AA796" s="32" t="s">
        <v>1992</v>
      </c>
      <c r="AB796" s="32" t="s">
        <v>1993</v>
      </c>
      <c r="AC796" s="33" t="s">
        <v>72</v>
      </c>
      <c r="AD796" s="33" t="n">
        <f aca="false">VLOOKUP($O796,Parámetros!$B$4:$H$25,3,0)</f>
        <v>589.42211574465</v>
      </c>
      <c r="AE796" s="33" t="n">
        <f aca="false">VLOOKUP($O796,Parámetros!$B$4:$H$25,4,0)</f>
        <v>6395.37711993333</v>
      </c>
      <c r="AF796" s="33" t="n">
        <f aca="false">VLOOKUP($O796,Parámetros!$B$4:$H$25,5,0)</f>
        <v>22.4256162208741</v>
      </c>
      <c r="AG796" s="33" t="n">
        <f aca="false">VLOOKUP($O796,Parámetros!$B$4:$H$25,6,0)</f>
        <v>1344</v>
      </c>
      <c r="AH796" s="33" t="n">
        <f aca="false">VLOOKUP($O796,Parámetros!$B$4:$H$25,7,0)</f>
        <v>1920000</v>
      </c>
      <c r="AI796" s="51" t="n">
        <v>1125000</v>
      </c>
      <c r="AJ796" s="52" t="n">
        <v>8.8E-008</v>
      </c>
      <c r="AK796" s="34" t="n">
        <f aca="false">AD796*V796/1000000000</f>
        <v>0.674519973362128</v>
      </c>
      <c r="AL796" s="34" t="n">
        <f aca="false">AE796*V796/1000000000</f>
        <v>7.31871012191037</v>
      </c>
      <c r="AM796" s="34" t="n">
        <f aca="false">AF796*V796/1000000000</f>
        <v>0.0256633160715782</v>
      </c>
      <c r="AN796" s="34" t="n">
        <f aca="false">AG796*V796/1000000000</f>
        <v>1.53804009042552</v>
      </c>
      <c r="AO796" s="34" t="n">
        <f aca="false">AH796*V796/1000000000</f>
        <v>2197.20012917931</v>
      </c>
      <c r="AP796" s="35" t="n">
        <f aca="false">AJ796*AI796*EXP(P796*4)</f>
        <v>0.100705005920719</v>
      </c>
      <c r="AQ796" s="36" t="n">
        <f aca="false">AK796/W796</f>
        <v>0.00184799992701953</v>
      </c>
      <c r="AR796" s="37" t="n">
        <f aca="false">AL796/W796</f>
        <v>0.0200512606079736</v>
      </c>
      <c r="AS796" s="37" t="n">
        <f aca="false">AM796/W796</f>
        <v>7.03104549906252E-005</v>
      </c>
      <c r="AT796" s="37" t="n">
        <f aca="false">AN796/W796</f>
        <v>0.00421380846691922</v>
      </c>
      <c r="AU796" s="37" t="n">
        <f aca="false">AO796/W796</f>
        <v>6.01972638131317</v>
      </c>
      <c r="AV796" s="49" t="n">
        <f aca="false">AP796/W796</f>
        <v>0.000275904125810188</v>
      </c>
      <c r="AW796" s="39" t="n">
        <f aca="false">AK796*1000000</f>
        <v>674519.973362128</v>
      </c>
      <c r="AX796" s="40" t="n">
        <f aca="false">AL796*1000000</f>
        <v>7318710.12191037</v>
      </c>
      <c r="AY796" s="40" t="n">
        <f aca="false">AM796*1000000</f>
        <v>25663.3160715782</v>
      </c>
      <c r="AZ796" s="40" t="n">
        <f aca="false">AN796*1000000</f>
        <v>1538040.09042552</v>
      </c>
      <c r="BA796" s="40" t="n">
        <f aca="false">AO796*1000000</f>
        <v>2197200129.17931</v>
      </c>
      <c r="BB796" s="41" t="n">
        <f aca="false">AP796*1000000</f>
        <v>100705.005920719</v>
      </c>
      <c r="BC796" s="39" t="n">
        <f aca="false">AQ796*1000000</f>
        <v>1847.99992701953</v>
      </c>
      <c r="BD796" s="40" t="n">
        <f aca="false">AR796*1000000</f>
        <v>20051.2606079736</v>
      </c>
      <c r="BE796" s="40" t="n">
        <f aca="false">AS796*1000000</f>
        <v>70.3104549906252</v>
      </c>
      <c r="BF796" s="40" t="n">
        <f aca="false">AT796*1000000</f>
        <v>4213.80846691922</v>
      </c>
      <c r="BG796" s="40" t="n">
        <f aca="false">AU796*1000000</f>
        <v>6019726.38131317</v>
      </c>
      <c r="BH796" s="41" t="n">
        <f aca="false">AV796*1000000</f>
        <v>275.904125810188</v>
      </c>
      <c r="BI796" s="0" t="n">
        <v>0.1</v>
      </c>
      <c r="BJ796" s="0" t="n">
        <f aca="false">R796*BI796</f>
        <v>114437.506728089</v>
      </c>
      <c r="BK796" s="0" t="n">
        <v>0.1</v>
      </c>
      <c r="BL796" s="0" t="n">
        <f aca="false">AI796*BK796</f>
        <v>112500</v>
      </c>
      <c r="BM796" s="45" t="n">
        <v>491.492522079561</v>
      </c>
      <c r="BN796" s="45" t="n">
        <v>4911.75996922289</v>
      </c>
      <c r="BO796" s="45" t="n">
        <v>16.2785205146239</v>
      </c>
      <c r="BP796" s="45" t="n">
        <v>537.6</v>
      </c>
      <c r="BQ796" s="45" t="n">
        <v>384000</v>
      </c>
      <c r="BR796" s="0" t="n">
        <f aca="false">AJ796*0.1</f>
        <v>8.8E-009</v>
      </c>
      <c r="BS796" s="0" t="n">
        <f aca="false">((((BJ796/R796)^2)+((BM796/AD796)^2))^(1/2))*AK796</f>
        <v>0.566481937748016</v>
      </c>
      <c r="BT796" s="0" t="n">
        <f aca="false">((((BJ796/R796)^2)+((BN796/AE796)^2))^(1/2))*AL796</f>
        <v>5.66834217679583</v>
      </c>
      <c r="BU796" s="0" t="n">
        <f aca="false">((((BJ796/R796)^2)+((BO796/AF796)^2))^(1/2))*AM796</f>
        <v>0.018804673659607</v>
      </c>
      <c r="BV796" s="0" t="n">
        <f aca="false">((((BJ796/R796)^2)+((BP796/AG796)^2))^(1/2))*AN796</f>
        <v>0.634150174925894</v>
      </c>
      <c r="BW796" s="0" t="n">
        <f aca="false">((((BJ796/R796)^2)+((BQ796/AH796)^2))^(1/2))*AO796</f>
        <v>491.308884901625</v>
      </c>
      <c r="BX796" s="46" t="n">
        <f aca="false">((((BL796/AI796)^2)+((BR796/AJ796)^2))^(1/2))*AP796</f>
        <v>0.0142418385171943</v>
      </c>
    </row>
    <row r="797" customFormat="false" ht="45" hidden="false" customHeight="true" outlineLevel="0" collapsed="false">
      <c r="A797" s="24" t="n">
        <v>4.69341300833365</v>
      </c>
      <c r="B797" s="24" t="n">
        <v>-74.1164399400944</v>
      </c>
      <c r="C797" s="47" t="n">
        <v>27</v>
      </c>
      <c r="D797" s="47" t="n">
        <v>34</v>
      </c>
      <c r="E797" s="47" t="n">
        <v>1942</v>
      </c>
      <c r="F797" s="27" t="s">
        <v>1989</v>
      </c>
      <c r="G797" s="28" t="s">
        <v>1990</v>
      </c>
      <c r="H797" s="27" t="s">
        <v>1991</v>
      </c>
      <c r="I797" s="28" t="s">
        <v>727</v>
      </c>
      <c r="J797" s="28" t="s">
        <v>76</v>
      </c>
      <c r="K797" s="55"/>
      <c r="L797" s="55"/>
      <c r="M797" s="28" t="n">
        <v>2007</v>
      </c>
      <c r="N797" s="29" t="s">
        <v>67</v>
      </c>
      <c r="O797" s="29" t="s">
        <v>145</v>
      </c>
      <c r="P797" s="56" t="n">
        <v>0.00426891489573758</v>
      </c>
      <c r="Q797" s="31" t="n">
        <v>114072.75</v>
      </c>
      <c r="R797" s="31" t="n">
        <v>116037.343072148</v>
      </c>
      <c r="S797" s="29" t="s">
        <v>69</v>
      </c>
      <c r="T797" s="29"/>
      <c r="U797" s="29"/>
      <c r="V797" s="48" t="n">
        <f aca="false">IF(S797="m3_año",R797,IF(OR(O797="CG1",O797="CG3",O797="HG2"),T797,R797))</f>
        <v>116037.343072148</v>
      </c>
      <c r="W797" s="28" t="n">
        <v>365</v>
      </c>
      <c r="X797" s="32" t="s">
        <v>98</v>
      </c>
      <c r="Y797" s="28"/>
      <c r="Z797" s="28" t="n">
        <v>2920</v>
      </c>
      <c r="AA797" s="32" t="s">
        <v>1994</v>
      </c>
      <c r="AB797" s="32" t="s">
        <v>1993</v>
      </c>
      <c r="AC797" s="33" t="s">
        <v>72</v>
      </c>
      <c r="AD797" s="33" t="n">
        <f aca="false">VLOOKUP($O797,Parámetros!$B$4:$H$25,3,0)</f>
        <v>196.356974196937</v>
      </c>
      <c r="AE797" s="33" t="n">
        <f aca="false">VLOOKUP($O797,Parámetros!$B$4:$H$25,4,0)</f>
        <v>1220.72799074218</v>
      </c>
      <c r="AF797" s="33" t="n">
        <f aca="false">VLOOKUP($O797,Parámetros!$B$4:$H$25,5,0)</f>
        <v>69.6558973259153</v>
      </c>
      <c r="AG797" s="33" t="n">
        <f aca="false">VLOOKUP($O797,Parámetros!$B$4:$H$25,6,0)</f>
        <v>640</v>
      </c>
      <c r="AH797" s="33" t="n">
        <f aca="false">VLOOKUP($O797,Parámetros!$B$4:$H$25,7,0)</f>
        <v>1920000</v>
      </c>
      <c r="AI797" s="2" t="n">
        <v>1159.09146341463</v>
      </c>
      <c r="AJ797" s="2" t="n">
        <v>0.000142</v>
      </c>
      <c r="AK797" s="34" t="n">
        <f aca="false">AD797*V797/1000000000</f>
        <v>0.0227847415794989</v>
      </c>
      <c r="AL797" s="34" t="n">
        <f aca="false">AE797*V797/1000000000</f>
        <v>0.141650032659524</v>
      </c>
      <c r="AM797" s="34" t="n">
        <f aca="false">AF797*V797/1000000000</f>
        <v>0.00808268525500555</v>
      </c>
      <c r="AN797" s="34" t="n">
        <f aca="false">AG797*V797/1000000000</f>
        <v>0.0742638995661747</v>
      </c>
      <c r="AO797" s="34" t="n">
        <f aca="false">AH797*V797/1000000000</f>
        <v>222.791698698524</v>
      </c>
      <c r="AP797" s="35" t="n">
        <f aca="false">AJ797*AI797*EXP(P797*4)</f>
        <v>0.167425620216031</v>
      </c>
      <c r="AQ797" s="36" t="n">
        <f aca="false">AK797/W797</f>
        <v>6.24239495328737E-005</v>
      </c>
      <c r="AR797" s="37" t="n">
        <f aca="false">AL797/W797</f>
        <v>0.00038808228125897</v>
      </c>
      <c r="AS797" s="37" t="n">
        <f aca="false">AM797/W797</f>
        <v>2.21443431643988E-005</v>
      </c>
      <c r="AT797" s="37" t="n">
        <f aca="false">AN797/W797</f>
        <v>0.000203462738537465</v>
      </c>
      <c r="AU797" s="37" t="n">
        <f aca="false">AO797/W797</f>
        <v>0.610388215612395</v>
      </c>
      <c r="AV797" s="49" t="n">
        <f aca="false">AP797/W797</f>
        <v>0.00045870032935899</v>
      </c>
      <c r="AW797" s="39" t="n">
        <f aca="false">AK797*1000000</f>
        <v>22784.7415794989</v>
      </c>
      <c r="AX797" s="40" t="n">
        <f aca="false">AL797*1000000</f>
        <v>141650.032659524</v>
      </c>
      <c r="AY797" s="40" t="n">
        <f aca="false">AM797*1000000</f>
        <v>8082.68525500555</v>
      </c>
      <c r="AZ797" s="40" t="n">
        <f aca="false">AN797*1000000</f>
        <v>74263.8995661747</v>
      </c>
      <c r="BA797" s="40" t="n">
        <f aca="false">AO797*1000000</f>
        <v>222791698.698524</v>
      </c>
      <c r="BB797" s="41" t="n">
        <f aca="false">AP797*1000000</f>
        <v>167425.620216031</v>
      </c>
      <c r="BC797" s="39" t="n">
        <f aca="false">AQ797*1000000</f>
        <v>62.4239495328737</v>
      </c>
      <c r="BD797" s="40" t="n">
        <f aca="false">AR797*1000000</f>
        <v>388.08228125897</v>
      </c>
      <c r="BE797" s="40" t="n">
        <f aca="false">AS797*1000000</f>
        <v>22.1443431643988</v>
      </c>
      <c r="BF797" s="40" t="n">
        <f aca="false">AT797*1000000</f>
        <v>203.462738537465</v>
      </c>
      <c r="BG797" s="40" t="n">
        <f aca="false">AU797*1000000</f>
        <v>610388.215612395</v>
      </c>
      <c r="BH797" s="41" t="n">
        <f aca="false">AV797*1000000</f>
        <v>458.70032935899</v>
      </c>
      <c r="BI797" s="0" t="n">
        <v>0.1</v>
      </c>
      <c r="BJ797" s="0" t="n">
        <f aca="false">R797*BI797</f>
        <v>11603.7343072148</v>
      </c>
      <c r="BK797" s="0" t="n">
        <v>0.1</v>
      </c>
      <c r="BL797" s="0" t="n">
        <f aca="false">AI797*BK797</f>
        <v>115.909146341463</v>
      </c>
      <c r="BM797" s="45" t="n">
        <v>187.562005220738</v>
      </c>
      <c r="BN797" s="45" t="n">
        <v>1012.03746873145</v>
      </c>
      <c r="BO797" s="45" t="n">
        <v>69.5558973259153</v>
      </c>
      <c r="BP797" s="45" t="n">
        <v>256</v>
      </c>
      <c r="BQ797" s="45" t="n">
        <v>384000</v>
      </c>
      <c r="BR797" s="0" t="n">
        <f aca="false">AJ797*0.1</f>
        <v>1.42E-005</v>
      </c>
      <c r="BS797" s="0" t="n">
        <f aca="false">((((BJ797/R797)^2)+((BM797/AD797)^2))^(1/2))*AK797</f>
        <v>0.0218831374472417</v>
      </c>
      <c r="BT797" s="0" t="n">
        <f aca="false">((((BJ797/R797)^2)+((BN797/AE797)^2))^(1/2))*AL797</f>
        <v>0.118285351210747</v>
      </c>
      <c r="BU797" s="0" t="n">
        <f aca="false">((((BJ797/R797)^2)+((BO797/AF797)^2))^(1/2))*AM797</f>
        <v>0.00811145208474247</v>
      </c>
      <c r="BV797" s="0" t="n">
        <f aca="false">((((BJ797/R797)^2)+((BP797/AG797)^2))^(1/2))*AN797</f>
        <v>0.03061979020816</v>
      </c>
      <c r="BW797" s="0" t="n">
        <f aca="false">((((BJ797/R797)^2)+((BQ797/AH797)^2))^(1/2))*AO797</f>
        <v>49.8177383112551</v>
      </c>
      <c r="BX797" s="46" t="n">
        <f aca="false">((((BL797/AI797)^2)+((BR797/AJ797)^2))^(1/2))*AP797</f>
        <v>0.0236775582798239</v>
      </c>
    </row>
    <row r="798" customFormat="false" ht="45" hidden="false" customHeight="true" outlineLevel="0" collapsed="false">
      <c r="A798" s="24" t="n">
        <v>4.69341300833365</v>
      </c>
      <c r="B798" s="24" t="n">
        <v>-74.1164399400944</v>
      </c>
      <c r="C798" s="47" t="n">
        <v>27</v>
      </c>
      <c r="D798" s="47" t="n">
        <v>34</v>
      </c>
      <c r="E798" s="47" t="n">
        <v>1942</v>
      </c>
      <c r="F798" s="27" t="s">
        <v>1989</v>
      </c>
      <c r="G798" s="28" t="s">
        <v>1990</v>
      </c>
      <c r="H798" s="27" t="s">
        <v>1991</v>
      </c>
      <c r="I798" s="28" t="s">
        <v>727</v>
      </c>
      <c r="J798" s="28" t="s">
        <v>76</v>
      </c>
      <c r="K798" s="55"/>
      <c r="L798" s="55"/>
      <c r="M798" s="28" t="n">
        <v>2006</v>
      </c>
      <c r="N798" s="29" t="s">
        <v>67</v>
      </c>
      <c r="O798" s="29" t="s">
        <v>145</v>
      </c>
      <c r="P798" s="56" t="n">
        <v>0.00426891489573758</v>
      </c>
      <c r="Q798" s="31" t="n">
        <v>114072.75</v>
      </c>
      <c r="R798" s="31" t="n">
        <v>116037.343072148</v>
      </c>
      <c r="S798" s="29" t="s">
        <v>69</v>
      </c>
      <c r="T798" s="29"/>
      <c r="U798" s="29"/>
      <c r="V798" s="48" t="n">
        <f aca="false">IF(S798="m3_año",R798,IF(OR(O798="CG1",O798="CG3",O798="HG2"),T798,R798))</f>
        <v>116037.343072148</v>
      </c>
      <c r="W798" s="28" t="n">
        <v>365</v>
      </c>
      <c r="X798" s="32" t="s">
        <v>98</v>
      </c>
      <c r="Y798" s="28"/>
      <c r="Z798" s="28" t="n">
        <v>2920</v>
      </c>
      <c r="AA798" s="32" t="s">
        <v>1994</v>
      </c>
      <c r="AB798" s="32" t="s">
        <v>1993</v>
      </c>
      <c r="AC798" s="33" t="s">
        <v>72</v>
      </c>
      <c r="AD798" s="33" t="n">
        <f aca="false">VLOOKUP($O798,Parámetros!$B$4:$H$25,3,0)</f>
        <v>196.356974196937</v>
      </c>
      <c r="AE798" s="33" t="n">
        <f aca="false">VLOOKUP($O798,Parámetros!$B$4:$H$25,4,0)</f>
        <v>1220.72799074218</v>
      </c>
      <c r="AF798" s="33" t="n">
        <f aca="false">VLOOKUP($O798,Parámetros!$B$4:$H$25,5,0)</f>
        <v>69.6558973259153</v>
      </c>
      <c r="AG798" s="33" t="n">
        <f aca="false">VLOOKUP($O798,Parámetros!$B$4:$H$25,6,0)</f>
        <v>640</v>
      </c>
      <c r="AH798" s="33" t="n">
        <f aca="false">VLOOKUP($O798,Parámetros!$B$4:$H$25,7,0)</f>
        <v>1920000</v>
      </c>
      <c r="AI798" s="2" t="n">
        <v>1159.09146341463</v>
      </c>
      <c r="AJ798" s="2" t="n">
        <v>0.000142</v>
      </c>
      <c r="AK798" s="34" t="n">
        <f aca="false">AD798*V798/1000000000</f>
        <v>0.0227847415794989</v>
      </c>
      <c r="AL798" s="34" t="n">
        <f aca="false">AE798*V798/1000000000</f>
        <v>0.141650032659524</v>
      </c>
      <c r="AM798" s="34" t="n">
        <f aca="false">AF798*V798/1000000000</f>
        <v>0.00808268525500555</v>
      </c>
      <c r="AN798" s="34" t="n">
        <f aca="false">AG798*V798/1000000000</f>
        <v>0.0742638995661747</v>
      </c>
      <c r="AO798" s="34" t="n">
        <f aca="false">AH798*V798/1000000000</f>
        <v>222.791698698524</v>
      </c>
      <c r="AP798" s="35" t="n">
        <f aca="false">AJ798*AI798*EXP(P798*4)</f>
        <v>0.167425620216031</v>
      </c>
      <c r="AQ798" s="36" t="n">
        <f aca="false">AK798/W798</f>
        <v>6.24239495328737E-005</v>
      </c>
      <c r="AR798" s="37" t="n">
        <f aca="false">AL798/W798</f>
        <v>0.00038808228125897</v>
      </c>
      <c r="AS798" s="37" t="n">
        <f aca="false">AM798/W798</f>
        <v>2.21443431643988E-005</v>
      </c>
      <c r="AT798" s="37" t="n">
        <f aca="false">AN798/W798</f>
        <v>0.000203462738537465</v>
      </c>
      <c r="AU798" s="37" t="n">
        <f aca="false">AO798/W798</f>
        <v>0.610388215612395</v>
      </c>
      <c r="AV798" s="49" t="n">
        <f aca="false">AP798/W798</f>
        <v>0.00045870032935899</v>
      </c>
      <c r="AW798" s="39" t="n">
        <f aca="false">AK798*1000000</f>
        <v>22784.7415794989</v>
      </c>
      <c r="AX798" s="40" t="n">
        <f aca="false">AL798*1000000</f>
        <v>141650.032659524</v>
      </c>
      <c r="AY798" s="40" t="n">
        <f aca="false">AM798*1000000</f>
        <v>8082.68525500555</v>
      </c>
      <c r="AZ798" s="40" t="n">
        <f aca="false">AN798*1000000</f>
        <v>74263.8995661747</v>
      </c>
      <c r="BA798" s="40" t="n">
        <f aca="false">AO798*1000000</f>
        <v>222791698.698524</v>
      </c>
      <c r="BB798" s="41" t="n">
        <f aca="false">AP798*1000000</f>
        <v>167425.620216031</v>
      </c>
      <c r="BC798" s="39" t="n">
        <f aca="false">AQ798*1000000</f>
        <v>62.4239495328737</v>
      </c>
      <c r="BD798" s="40" t="n">
        <f aca="false">AR798*1000000</f>
        <v>388.08228125897</v>
      </c>
      <c r="BE798" s="40" t="n">
        <f aca="false">AS798*1000000</f>
        <v>22.1443431643988</v>
      </c>
      <c r="BF798" s="40" t="n">
        <f aca="false">AT798*1000000</f>
        <v>203.462738537465</v>
      </c>
      <c r="BG798" s="40" t="n">
        <f aca="false">AU798*1000000</f>
        <v>610388.215612395</v>
      </c>
      <c r="BH798" s="41" t="n">
        <f aca="false">AV798*1000000</f>
        <v>458.70032935899</v>
      </c>
      <c r="BI798" s="0" t="n">
        <v>0.1</v>
      </c>
      <c r="BJ798" s="0" t="n">
        <f aca="false">R798*BI798</f>
        <v>11603.7343072148</v>
      </c>
      <c r="BK798" s="0" t="n">
        <v>0.1</v>
      </c>
      <c r="BL798" s="0" t="n">
        <f aca="false">AI798*BK798</f>
        <v>115.909146341463</v>
      </c>
      <c r="BM798" s="45" t="n">
        <v>187.562005220738</v>
      </c>
      <c r="BN798" s="45" t="n">
        <v>1012.03746873145</v>
      </c>
      <c r="BO798" s="45" t="n">
        <v>69.5558973259153</v>
      </c>
      <c r="BP798" s="45" t="n">
        <v>256</v>
      </c>
      <c r="BQ798" s="45" t="n">
        <v>384000</v>
      </c>
      <c r="BR798" s="0" t="n">
        <f aca="false">AJ798*0.1</f>
        <v>1.42E-005</v>
      </c>
      <c r="BS798" s="0" t="n">
        <f aca="false">((((BJ798/R798)^2)+((BM798/AD798)^2))^(1/2))*AK798</f>
        <v>0.0218831374472417</v>
      </c>
      <c r="BT798" s="0" t="n">
        <f aca="false">((((BJ798/R798)^2)+((BN798/AE798)^2))^(1/2))*AL798</f>
        <v>0.118285351210747</v>
      </c>
      <c r="BU798" s="0" t="n">
        <f aca="false">((((BJ798/R798)^2)+((BO798/AF798)^2))^(1/2))*AM798</f>
        <v>0.00811145208474247</v>
      </c>
      <c r="BV798" s="0" t="n">
        <f aca="false">((((BJ798/R798)^2)+((BP798/AG798)^2))^(1/2))*AN798</f>
        <v>0.03061979020816</v>
      </c>
      <c r="BW798" s="0" t="n">
        <f aca="false">((((BJ798/R798)^2)+((BQ798/AH798)^2))^(1/2))*AO798</f>
        <v>49.8177383112551</v>
      </c>
      <c r="BX798" s="46" t="n">
        <f aca="false">((((BL798/AI798)^2)+((BR798/AJ798)^2))^(1/2))*AP798</f>
        <v>0.0236775582798239</v>
      </c>
    </row>
    <row r="799" customFormat="false" ht="30" hidden="false" customHeight="true" outlineLevel="0" collapsed="false">
      <c r="A799" s="24" t="n">
        <v>4.68604545971302</v>
      </c>
      <c r="B799" s="24" t="n">
        <v>-74.1178171050125</v>
      </c>
      <c r="C799" s="47" t="n">
        <v>27</v>
      </c>
      <c r="D799" s="47" t="n">
        <v>33</v>
      </c>
      <c r="E799" s="47" t="n">
        <v>1928</v>
      </c>
      <c r="F799" s="27" t="s">
        <v>1995</v>
      </c>
      <c r="G799" s="28" t="s">
        <v>1996</v>
      </c>
      <c r="H799" s="27" t="s">
        <v>1997</v>
      </c>
      <c r="I799" s="28" t="s">
        <v>727</v>
      </c>
      <c r="J799" s="28" t="s">
        <v>76</v>
      </c>
      <c r="K799" s="55"/>
      <c r="L799" s="55"/>
      <c r="M799" s="28" t="n">
        <v>2000</v>
      </c>
      <c r="N799" s="29" t="s">
        <v>124</v>
      </c>
      <c r="O799" s="29" t="s">
        <v>645</v>
      </c>
      <c r="P799" s="53" t="n">
        <v>0.01</v>
      </c>
      <c r="Q799" s="31" t="n">
        <v>1.32490441760987</v>
      </c>
      <c r="R799" s="31" t="n">
        <v>1.37897479262344</v>
      </c>
      <c r="S799" s="4" t="s">
        <v>69</v>
      </c>
      <c r="T799" s="4"/>
      <c r="U799" s="4"/>
      <c r="V799" s="48" t="n">
        <f aca="false">IF(S799="m3_año",R799,IF(OR(O799="CG1",O799="CG3",O799="HG2"),T799,R799))</f>
        <v>1.37897479262344</v>
      </c>
      <c r="W799" s="28" t="n">
        <v>365</v>
      </c>
      <c r="X799" s="32" t="s">
        <v>98</v>
      </c>
      <c r="Y799" s="28"/>
      <c r="Z799" s="28" t="n">
        <v>2920</v>
      </c>
      <c r="AA799" s="32" t="s">
        <v>1998</v>
      </c>
      <c r="AB799" s="32" t="s">
        <v>447</v>
      </c>
      <c r="AC799" s="33" t="s">
        <v>72</v>
      </c>
      <c r="AD799" s="33" t="n">
        <f aca="false">VLOOKUP($O799,Parámetros!$B$4:$H$25,3,0)</f>
        <v>476000</v>
      </c>
      <c r="AE799" s="33" t="n">
        <f aca="false">VLOOKUP($O799,Parámetros!$B$4:$H$25,4,0)</f>
        <v>2142000</v>
      </c>
      <c r="AF799" s="33" t="n">
        <f aca="false">VLOOKUP($O799,Parámetros!$B$4:$H$25,5,0)</f>
        <v>1704000</v>
      </c>
      <c r="AG799" s="33" t="n">
        <f aca="false">VLOOKUP($O799,Parámetros!$B$4:$H$25,6,0)</f>
        <v>595000</v>
      </c>
      <c r="AH799" s="33" t="n">
        <f aca="false">VLOOKUP($O799,Parámetros!$B$4:$H$25,7,0)</f>
        <v>2676000000</v>
      </c>
      <c r="AI799" s="2" t="n">
        <v>95073.8272033899</v>
      </c>
      <c r="AJ799" s="2" t="n">
        <v>2.57418E-006</v>
      </c>
      <c r="AK799" s="34" t="n">
        <f aca="false">AD799*V799/1000000000</f>
        <v>0.000656392001288758</v>
      </c>
      <c r="AL799" s="34" t="n">
        <f aca="false">AE799*V799/1000000000</f>
        <v>0.00295376400579941</v>
      </c>
      <c r="AM799" s="34" t="n">
        <f aca="false">AF799*V799/1000000000</f>
        <v>0.00234977304663034</v>
      </c>
      <c r="AN799" s="34" t="n">
        <f aca="false">AG799*V799/1000000000</f>
        <v>0.000820490001610947</v>
      </c>
      <c r="AO799" s="34" t="n">
        <f aca="false">AH799*V799/1000000000</f>
        <v>3.69013654506033</v>
      </c>
      <c r="AP799" s="35" t="n">
        <f aca="false">AJ799*AI799*EXP(P799*4)</f>
        <v>0.254725056851527</v>
      </c>
      <c r="AQ799" s="36" t="n">
        <f aca="false">AK799/W799</f>
        <v>1.79833425010619E-006</v>
      </c>
      <c r="AR799" s="37" t="n">
        <f aca="false">AL799/W799</f>
        <v>8.09250412547783E-006</v>
      </c>
      <c r="AS799" s="37" t="n">
        <f aca="false">AM799/W799</f>
        <v>6.4377343743297E-006</v>
      </c>
      <c r="AT799" s="37" t="n">
        <f aca="false">AN799/W799</f>
        <v>2.24791781263273E-006</v>
      </c>
      <c r="AU799" s="37" t="n">
        <f aca="false">AO799/W799</f>
        <v>0.0101099631371516</v>
      </c>
      <c r="AV799" s="49" t="n">
        <f aca="false">AP799/W799</f>
        <v>0.000697876868086375</v>
      </c>
      <c r="AW799" s="39" t="n">
        <f aca="false">AK799*1000000</f>
        <v>656.392001288758</v>
      </c>
      <c r="AX799" s="40" t="n">
        <f aca="false">AL799*1000000</f>
        <v>2953.76400579941</v>
      </c>
      <c r="AY799" s="40" t="n">
        <f aca="false">AM799*1000000</f>
        <v>2349.77304663034</v>
      </c>
      <c r="AZ799" s="40" t="n">
        <f aca="false">AN799*1000000</f>
        <v>820.490001610947</v>
      </c>
      <c r="BA799" s="40" t="n">
        <f aca="false">AO799*1000000</f>
        <v>3690136.54506033</v>
      </c>
      <c r="BB799" s="41" t="n">
        <f aca="false">AP799*1000000</f>
        <v>254725.056851527</v>
      </c>
      <c r="BC799" s="39" t="n">
        <f aca="false">AQ799*1000000</f>
        <v>1.79833425010619</v>
      </c>
      <c r="BD799" s="40" t="n">
        <f aca="false">AR799*1000000</f>
        <v>8.09250412547783</v>
      </c>
      <c r="BE799" s="40" t="n">
        <f aca="false">AS799*1000000</f>
        <v>6.4377343743297</v>
      </c>
      <c r="BF799" s="40" t="n">
        <f aca="false">AT799*1000000</f>
        <v>2.24791781263273</v>
      </c>
      <c r="BG799" s="40" t="n">
        <f aca="false">AU799*1000000</f>
        <v>10109.9631371516</v>
      </c>
      <c r="BH799" s="41" t="n">
        <f aca="false">AV799*1000000</f>
        <v>697.876868086375</v>
      </c>
      <c r="BI799" s="0" t="n">
        <v>0.1</v>
      </c>
      <c r="BJ799" s="0" t="n">
        <f aca="false">R799*BI799</f>
        <v>0.137897479262344</v>
      </c>
      <c r="BK799" s="0" t="n">
        <v>0.1</v>
      </c>
      <c r="BL799" s="0" t="n">
        <f aca="false">AI799*BK799</f>
        <v>9507.38272033899</v>
      </c>
      <c r="BM799" s="45" t="n">
        <v>190400</v>
      </c>
      <c r="BN799" s="45" t="n">
        <v>428400</v>
      </c>
      <c r="BO799" s="45" t="n">
        <v>340800</v>
      </c>
      <c r="BP799" s="45" t="n">
        <v>119000</v>
      </c>
      <c r="BQ799" s="45" t="n">
        <v>1070400000</v>
      </c>
      <c r="BR799" s="0" t="n">
        <f aca="false">AJ799*0.1</f>
        <v>2.57418E-007</v>
      </c>
      <c r="BS799" s="0" t="n">
        <f aca="false">((((BJ799/R799)^2)+((BM799/AD799)^2))^(1/2))*AK799</f>
        <v>0.000270637355312411</v>
      </c>
      <c r="BT799" s="0" t="n">
        <f aca="false">((((BJ799/R799)^2)+((BN799/AE799)^2))^(1/2))*AL799</f>
        <v>0.000660481710645956</v>
      </c>
      <c r="BU799" s="0" t="n">
        <f aca="false">((((BJ799/R799)^2)+((BO799/AF799)^2))^(1/2))*AM799</f>
        <v>0.000525425226396223</v>
      </c>
      <c r="BV799" s="0" t="n">
        <f aca="false">((((BJ799/R799)^2)+((BP799/AG799)^2))^(1/2))*AN799</f>
        <v>0.000183467141846099</v>
      </c>
      <c r="BW799" s="0" t="n">
        <f aca="false">((((BJ799/R799)^2)+((BQ799/AH799)^2))^(1/2))*AO799</f>
        <v>1.52148227482355</v>
      </c>
      <c r="BX799" s="46" t="n">
        <f aca="false">((((BL799/AI799)^2)+((BR799/AJ799)^2))^(1/2))*AP799</f>
        <v>0.0360235630075687</v>
      </c>
    </row>
    <row r="800" customFormat="false" ht="30" hidden="false" customHeight="true" outlineLevel="0" collapsed="false">
      <c r="A800" s="24" t="n">
        <v>4.68604545971302</v>
      </c>
      <c r="B800" s="24" t="n">
        <v>-74.1178171050125</v>
      </c>
      <c r="C800" s="47" t="n">
        <v>27</v>
      </c>
      <c r="D800" s="47" t="n">
        <v>33</v>
      </c>
      <c r="E800" s="47" t="n">
        <v>1928</v>
      </c>
      <c r="F800" s="27" t="s">
        <v>1995</v>
      </c>
      <c r="G800" s="28" t="s">
        <v>1996</v>
      </c>
      <c r="H800" s="27" t="s">
        <v>1997</v>
      </c>
      <c r="I800" s="28" t="s">
        <v>727</v>
      </c>
      <c r="J800" s="28" t="s">
        <v>76</v>
      </c>
      <c r="K800" s="55"/>
      <c r="L800" s="55"/>
      <c r="M800" s="28" t="n">
        <v>2000</v>
      </c>
      <c r="N800" s="29" t="s">
        <v>124</v>
      </c>
      <c r="O800" s="29" t="s">
        <v>645</v>
      </c>
      <c r="P800" s="53" t="n">
        <v>0.01</v>
      </c>
      <c r="Q800" s="31" t="n">
        <v>1.32490441760987</v>
      </c>
      <c r="R800" s="31" t="n">
        <v>1.37897479262344</v>
      </c>
      <c r="S800" s="4" t="s">
        <v>69</v>
      </c>
      <c r="T800" s="4"/>
      <c r="U800" s="4"/>
      <c r="V800" s="48" t="n">
        <f aca="false">IF(S800="m3_año",R800,IF(OR(O800="CG1",O800="CG3",O800="HG2"),T800,R800))</f>
        <v>1.37897479262344</v>
      </c>
      <c r="W800" s="28" t="n">
        <v>365</v>
      </c>
      <c r="X800" s="32" t="s">
        <v>98</v>
      </c>
      <c r="Y800" s="28"/>
      <c r="Z800" s="28" t="n">
        <v>2920</v>
      </c>
      <c r="AA800" s="32" t="s">
        <v>1998</v>
      </c>
      <c r="AB800" s="32" t="s">
        <v>447</v>
      </c>
      <c r="AC800" s="33" t="s">
        <v>72</v>
      </c>
      <c r="AD800" s="33" t="n">
        <f aca="false">VLOOKUP($O800,Parámetros!$B$4:$H$25,3,0)</f>
        <v>476000</v>
      </c>
      <c r="AE800" s="33" t="n">
        <f aca="false">VLOOKUP($O800,Parámetros!$B$4:$H$25,4,0)</f>
        <v>2142000</v>
      </c>
      <c r="AF800" s="33" t="n">
        <f aca="false">VLOOKUP($O800,Parámetros!$B$4:$H$25,5,0)</f>
        <v>1704000</v>
      </c>
      <c r="AG800" s="33" t="n">
        <f aca="false">VLOOKUP($O800,Parámetros!$B$4:$H$25,6,0)</f>
        <v>595000</v>
      </c>
      <c r="AH800" s="33" t="n">
        <f aca="false">VLOOKUP($O800,Parámetros!$B$4:$H$25,7,0)</f>
        <v>2676000000</v>
      </c>
      <c r="AI800" s="2" t="n">
        <v>95073.8272033899</v>
      </c>
      <c r="AJ800" s="2" t="n">
        <v>2.57418E-006</v>
      </c>
      <c r="AK800" s="34" t="n">
        <f aca="false">AD800*V800/1000000000</f>
        <v>0.000656392001288758</v>
      </c>
      <c r="AL800" s="34" t="n">
        <f aca="false">AE800*V800/1000000000</f>
        <v>0.00295376400579941</v>
      </c>
      <c r="AM800" s="34" t="n">
        <f aca="false">AF800*V800/1000000000</f>
        <v>0.00234977304663034</v>
      </c>
      <c r="AN800" s="34" t="n">
        <f aca="false">AG800*V800/1000000000</f>
        <v>0.000820490001610947</v>
      </c>
      <c r="AO800" s="34" t="n">
        <f aca="false">AH800*V800/1000000000</f>
        <v>3.69013654506033</v>
      </c>
      <c r="AP800" s="35" t="n">
        <f aca="false">AJ800*AI800*EXP(P800*4)</f>
        <v>0.254725056851527</v>
      </c>
      <c r="AQ800" s="36" t="n">
        <f aca="false">AK800/W800</f>
        <v>1.79833425010619E-006</v>
      </c>
      <c r="AR800" s="37" t="n">
        <f aca="false">AL800/W800</f>
        <v>8.09250412547783E-006</v>
      </c>
      <c r="AS800" s="37" t="n">
        <f aca="false">AM800/W800</f>
        <v>6.4377343743297E-006</v>
      </c>
      <c r="AT800" s="37" t="n">
        <f aca="false">AN800/W800</f>
        <v>2.24791781263273E-006</v>
      </c>
      <c r="AU800" s="37" t="n">
        <f aca="false">AO800/W800</f>
        <v>0.0101099631371516</v>
      </c>
      <c r="AV800" s="49" t="n">
        <f aca="false">AP800/W800</f>
        <v>0.000697876868086375</v>
      </c>
      <c r="AW800" s="39" t="n">
        <f aca="false">AK800*1000000</f>
        <v>656.392001288758</v>
      </c>
      <c r="AX800" s="40" t="n">
        <f aca="false">AL800*1000000</f>
        <v>2953.76400579941</v>
      </c>
      <c r="AY800" s="40" t="n">
        <f aca="false">AM800*1000000</f>
        <v>2349.77304663034</v>
      </c>
      <c r="AZ800" s="40" t="n">
        <f aca="false">AN800*1000000</f>
        <v>820.490001610947</v>
      </c>
      <c r="BA800" s="40" t="n">
        <f aca="false">AO800*1000000</f>
        <v>3690136.54506033</v>
      </c>
      <c r="BB800" s="41" t="n">
        <f aca="false">AP800*1000000</f>
        <v>254725.056851527</v>
      </c>
      <c r="BC800" s="39" t="n">
        <f aca="false">AQ800*1000000</f>
        <v>1.79833425010619</v>
      </c>
      <c r="BD800" s="40" t="n">
        <f aca="false">AR800*1000000</f>
        <v>8.09250412547783</v>
      </c>
      <c r="BE800" s="40" t="n">
        <f aca="false">AS800*1000000</f>
        <v>6.4377343743297</v>
      </c>
      <c r="BF800" s="40" t="n">
        <f aca="false">AT800*1000000</f>
        <v>2.24791781263273</v>
      </c>
      <c r="BG800" s="40" t="n">
        <f aca="false">AU800*1000000</f>
        <v>10109.9631371516</v>
      </c>
      <c r="BH800" s="41" t="n">
        <f aca="false">AV800*1000000</f>
        <v>697.876868086375</v>
      </c>
      <c r="BI800" s="0" t="n">
        <v>0.1</v>
      </c>
      <c r="BJ800" s="0" t="n">
        <f aca="false">R800*BI800</f>
        <v>0.137897479262344</v>
      </c>
      <c r="BK800" s="0" t="n">
        <v>0.1</v>
      </c>
      <c r="BL800" s="0" t="n">
        <f aca="false">AI800*BK800</f>
        <v>9507.38272033899</v>
      </c>
      <c r="BM800" s="45" t="n">
        <v>190400</v>
      </c>
      <c r="BN800" s="45" t="n">
        <v>428400</v>
      </c>
      <c r="BO800" s="45" t="n">
        <v>340800</v>
      </c>
      <c r="BP800" s="45" t="n">
        <v>119000</v>
      </c>
      <c r="BQ800" s="45" t="n">
        <v>1070400000</v>
      </c>
      <c r="BR800" s="0" t="n">
        <f aca="false">AJ800*0.1</f>
        <v>2.57418E-007</v>
      </c>
      <c r="BS800" s="0" t="n">
        <f aca="false">((((BJ800/R800)^2)+((BM800/AD800)^2))^(1/2))*AK800</f>
        <v>0.000270637355312411</v>
      </c>
      <c r="BT800" s="0" t="n">
        <f aca="false">((((BJ800/R800)^2)+((BN800/AE800)^2))^(1/2))*AL800</f>
        <v>0.000660481710645956</v>
      </c>
      <c r="BU800" s="0" t="n">
        <f aca="false">((((BJ800/R800)^2)+((BO800/AF800)^2))^(1/2))*AM800</f>
        <v>0.000525425226396223</v>
      </c>
      <c r="BV800" s="0" t="n">
        <f aca="false">((((BJ800/R800)^2)+((BP800/AG800)^2))^(1/2))*AN800</f>
        <v>0.000183467141846099</v>
      </c>
      <c r="BW800" s="0" t="n">
        <f aca="false">((((BJ800/R800)^2)+((BQ800/AH800)^2))^(1/2))*AO800</f>
        <v>1.52148227482355</v>
      </c>
      <c r="BX800" s="46" t="n">
        <f aca="false">((((BL800/AI800)^2)+((BR800/AJ800)^2))^(1/2))*AP800</f>
        <v>0.0360235630075687</v>
      </c>
    </row>
    <row r="801" customFormat="false" ht="45" hidden="false" customHeight="true" outlineLevel="0" collapsed="false">
      <c r="A801" s="24" t="n">
        <v>4.68679296203541</v>
      </c>
      <c r="B801" s="24" t="n">
        <v>-74.1211812392661</v>
      </c>
      <c r="C801" s="47" t="n">
        <v>27</v>
      </c>
      <c r="D801" s="47" t="n">
        <v>34</v>
      </c>
      <c r="E801" s="47" t="n">
        <v>1942</v>
      </c>
      <c r="F801" s="27" t="s">
        <v>1999</v>
      </c>
      <c r="G801" s="28" t="s">
        <v>2000</v>
      </c>
      <c r="H801" s="27" t="s">
        <v>2001</v>
      </c>
      <c r="I801" s="28" t="s">
        <v>727</v>
      </c>
      <c r="J801" s="28" t="s">
        <v>65</v>
      </c>
      <c r="K801" s="28" t="n">
        <v>70</v>
      </c>
      <c r="L801" s="28"/>
      <c r="M801" s="28" t="n">
        <v>1983</v>
      </c>
      <c r="N801" s="29" t="s">
        <v>67</v>
      </c>
      <c r="O801" s="29" t="s">
        <v>68</v>
      </c>
      <c r="P801" s="53" t="n">
        <v>0.01</v>
      </c>
      <c r="Q801" s="31" t="n">
        <v>413595</v>
      </c>
      <c r="R801" s="31" t="n">
        <v>430474.132152101</v>
      </c>
      <c r="S801" s="29" t="s">
        <v>69</v>
      </c>
      <c r="T801" s="29"/>
      <c r="U801" s="29"/>
      <c r="V801" s="48" t="n">
        <f aca="false">IF(S801="m3_año",R801,IF(OR(O801="CG1",O801="CG3",O801="HG2"),T801,R801))</f>
        <v>430474.132152101</v>
      </c>
      <c r="W801" s="28" t="n">
        <v>365</v>
      </c>
      <c r="X801" s="32" t="s">
        <v>98</v>
      </c>
      <c r="Y801" s="28"/>
      <c r="Z801" s="28" t="n">
        <v>2920</v>
      </c>
      <c r="AA801" s="32" t="s">
        <v>2002</v>
      </c>
      <c r="AB801" s="32" t="s">
        <v>447</v>
      </c>
      <c r="AC801" s="33" t="s">
        <v>72</v>
      </c>
      <c r="AD801" s="33" t="n">
        <f aca="false">VLOOKUP($O801,Parámetros!$B$4:$H$25,3,0)</f>
        <v>46.3856216091623</v>
      </c>
      <c r="AE801" s="33" t="n">
        <f aca="false">VLOOKUP($O801,Parámetros!$B$4:$H$25,4,0)</f>
        <v>1074.85364414012</v>
      </c>
      <c r="AF801" s="33" t="n">
        <f aca="false">VLOOKUP($O801,Parámetros!$B$4:$H$25,5,0)</f>
        <v>5.41099102083891</v>
      </c>
      <c r="AG801" s="33" t="n">
        <f aca="false">VLOOKUP($O801,Parámetros!$B$4:$H$25,6,0)</f>
        <v>1344</v>
      </c>
      <c r="AH801" s="33" t="n">
        <f aca="false">VLOOKUP($O801,Parámetros!$B$4:$H$25,7,0)</f>
        <v>1920000</v>
      </c>
      <c r="AI801" s="51" t="n">
        <v>413595</v>
      </c>
      <c r="AJ801" s="52" t="n">
        <v>8.8E-008</v>
      </c>
      <c r="AK801" s="34" t="n">
        <f aca="false">AD801*V801/1000000000</f>
        <v>0.0199678102065399</v>
      </c>
      <c r="AL801" s="34" t="n">
        <f aca="false">AE801*V801/1000000000</f>
        <v>0.462696689651741</v>
      </c>
      <c r="AM801" s="34" t="n">
        <f aca="false">AF801*V801/1000000000</f>
        <v>0.00232929166377844</v>
      </c>
      <c r="AN801" s="34" t="n">
        <f aca="false">AG801*V801/1000000000</f>
        <v>0.578557233612424</v>
      </c>
      <c r="AO801" s="34" t="n">
        <f aca="false">AH801*V801/1000000000</f>
        <v>826.510333732034</v>
      </c>
      <c r="AP801" s="35" t="n">
        <f aca="false">AJ801*AI801*EXP(P801*4)</f>
        <v>0.0378817236293849</v>
      </c>
      <c r="AQ801" s="36" t="n">
        <f aca="false">AK801/W801</f>
        <v>5.4706329332986E-005</v>
      </c>
      <c r="AR801" s="37" t="n">
        <f aca="false">AL801/W801</f>
        <v>0.00126766216342943</v>
      </c>
      <c r="AS801" s="37" t="n">
        <f aca="false">AM801/W801</f>
        <v>6.38162099665326E-006</v>
      </c>
      <c r="AT801" s="37" t="n">
        <f aca="false">AN801/W801</f>
        <v>0.00158508831126691</v>
      </c>
      <c r="AU801" s="37" t="n">
        <f aca="false">AO801/W801</f>
        <v>2.26441187323845</v>
      </c>
      <c r="AV801" s="49" t="n">
        <f aca="false">AP801/W801</f>
        <v>0.000103785544190096</v>
      </c>
      <c r="AW801" s="39" t="n">
        <f aca="false">AK801*1000000</f>
        <v>19967.8102065399</v>
      </c>
      <c r="AX801" s="40" t="n">
        <f aca="false">AL801*1000000</f>
        <v>462696.689651741</v>
      </c>
      <c r="AY801" s="40" t="n">
        <f aca="false">AM801*1000000</f>
        <v>2329.29166377844</v>
      </c>
      <c r="AZ801" s="40" t="n">
        <f aca="false">AN801*1000000</f>
        <v>578557.233612424</v>
      </c>
      <c r="BA801" s="40" t="n">
        <f aca="false">AO801*1000000</f>
        <v>826510333.732034</v>
      </c>
      <c r="BB801" s="41" t="n">
        <f aca="false">AP801*1000000</f>
        <v>37881.7236293849</v>
      </c>
      <c r="BC801" s="39" t="n">
        <f aca="false">AQ801*1000000</f>
        <v>54.706329332986</v>
      </c>
      <c r="BD801" s="40" t="n">
        <f aca="false">AR801*1000000</f>
        <v>1267.66216342943</v>
      </c>
      <c r="BE801" s="40" t="n">
        <f aca="false">AS801*1000000</f>
        <v>6.38162099665326</v>
      </c>
      <c r="BF801" s="40" t="n">
        <f aca="false">AT801*1000000</f>
        <v>1585.08831126691</v>
      </c>
      <c r="BG801" s="40" t="n">
        <f aca="false">AU801*1000000</f>
        <v>2264411.87323845</v>
      </c>
      <c r="BH801" s="41" t="n">
        <f aca="false">AV801*1000000</f>
        <v>103.785544190096</v>
      </c>
      <c r="BI801" s="0" t="n">
        <v>0.1</v>
      </c>
      <c r="BJ801" s="0" t="n">
        <f aca="false">R801*BI801</f>
        <v>43047.4132152101</v>
      </c>
      <c r="BK801" s="0" t="n">
        <v>0.1</v>
      </c>
      <c r="BL801" s="0" t="n">
        <f aca="false">AI801*BK801</f>
        <v>41359.5</v>
      </c>
      <c r="BM801" s="45" t="n">
        <v>17.6498016718255</v>
      </c>
      <c r="BN801" s="45" t="n">
        <v>910.91550745518</v>
      </c>
      <c r="BO801" s="45" t="n">
        <v>5.31099102083891</v>
      </c>
      <c r="BP801" s="45" t="n">
        <v>537.6</v>
      </c>
      <c r="BQ801" s="45" t="n">
        <v>384000</v>
      </c>
      <c r="BR801" s="0" t="n">
        <f aca="false">AJ801*0.1</f>
        <v>8.8E-009</v>
      </c>
      <c r="BS801" s="0" t="n">
        <f aca="false">((((BJ801/R801)^2)+((BM801/AD801)^2))^(1/2))*AK801</f>
        <v>0.00785579033775614</v>
      </c>
      <c r="BT801" s="0" t="n">
        <f aca="false">((((BJ801/R801)^2)+((BN801/AE801)^2))^(1/2))*AL801</f>
        <v>0.394845968777768</v>
      </c>
      <c r="BU801" s="0" t="n">
        <f aca="false">((((BJ801/R801)^2)+((BO801/AF801)^2))^(1/2))*AM801</f>
        <v>0.00229807936542298</v>
      </c>
      <c r="BV801" s="0" t="n">
        <f aca="false">((((BJ801/R801)^2)+((BP801/AG801)^2))^(1/2))*AN801</f>
        <v>0.238545258464918</v>
      </c>
      <c r="BW801" s="0" t="n">
        <f aca="false">((((BJ801/R801)^2)+((BQ801/AH801)^2))^(1/2))*AO801</f>
        <v>184.813329033087</v>
      </c>
      <c r="BX801" s="46" t="n">
        <f aca="false">((((BL801/AI801)^2)+((BR801/AJ801)^2))^(1/2))*AP801</f>
        <v>0.00535728473227455</v>
      </c>
    </row>
    <row r="802" customFormat="false" ht="45" hidden="false" customHeight="true" outlineLevel="0" collapsed="false">
      <c r="A802" s="24" t="n">
        <v>4.68679296203541</v>
      </c>
      <c r="B802" s="24" t="n">
        <v>-74.1211812392661</v>
      </c>
      <c r="C802" s="47" t="n">
        <v>27</v>
      </c>
      <c r="D802" s="47" t="n">
        <v>34</v>
      </c>
      <c r="E802" s="47" t="n">
        <v>1942</v>
      </c>
      <c r="F802" s="27" t="s">
        <v>1999</v>
      </c>
      <c r="G802" s="28" t="s">
        <v>2000</v>
      </c>
      <c r="H802" s="27" t="s">
        <v>2001</v>
      </c>
      <c r="I802" s="28" t="s">
        <v>727</v>
      </c>
      <c r="J802" s="28" t="s">
        <v>65</v>
      </c>
      <c r="K802" s="28" t="n">
        <v>50</v>
      </c>
      <c r="L802" s="28"/>
      <c r="M802" s="28" t="n">
        <v>1976</v>
      </c>
      <c r="N802" s="29" t="s">
        <v>67</v>
      </c>
      <c r="O802" s="29" t="s">
        <v>68</v>
      </c>
      <c r="P802" s="53" t="n">
        <v>0.01</v>
      </c>
      <c r="Q802" s="31" t="n">
        <v>3857.14285714286</v>
      </c>
      <c r="R802" s="31" t="n">
        <v>4014.5558433135</v>
      </c>
      <c r="S802" s="29" t="s">
        <v>69</v>
      </c>
      <c r="T802" s="29"/>
      <c r="U802" s="29"/>
      <c r="V802" s="48" t="n">
        <f aca="false">IF(S802="m3_año",R802,IF(OR(O802="CG1",O802="CG3",O802="HG2"),T802,R802))</f>
        <v>4014.5558433135</v>
      </c>
      <c r="W802" s="28" t="n">
        <v>365</v>
      </c>
      <c r="X802" s="32"/>
      <c r="Y802" s="28"/>
      <c r="Z802" s="28" t="n">
        <v>0</v>
      </c>
      <c r="AA802" s="32" t="s">
        <v>2003</v>
      </c>
      <c r="AB802" s="32" t="s">
        <v>447</v>
      </c>
      <c r="AC802" s="33" t="s">
        <v>72</v>
      </c>
      <c r="AD802" s="33" t="n">
        <f aca="false">VLOOKUP($O802,Parámetros!$B$4:$H$25,3,0)</f>
        <v>46.3856216091623</v>
      </c>
      <c r="AE802" s="33" t="n">
        <f aca="false">VLOOKUP($O802,Parámetros!$B$4:$H$25,4,0)</f>
        <v>1074.85364414012</v>
      </c>
      <c r="AF802" s="33" t="n">
        <f aca="false">VLOOKUP($O802,Parámetros!$B$4:$H$25,5,0)</f>
        <v>5.41099102083891</v>
      </c>
      <c r="AG802" s="33" t="n">
        <f aca="false">VLOOKUP($O802,Parámetros!$B$4:$H$25,6,0)</f>
        <v>1344</v>
      </c>
      <c r="AH802" s="33" t="n">
        <f aca="false">VLOOKUP($O802,Parámetros!$B$4:$H$25,7,0)</f>
        <v>1920000</v>
      </c>
      <c r="AI802" s="51" t="n">
        <v>3857.14285714286</v>
      </c>
      <c r="AJ802" s="52" t="n">
        <v>8.8E-008</v>
      </c>
      <c r="AK802" s="34" t="n">
        <f aca="false">AD802*V802/1000000000</f>
        <v>0.000186217668276791</v>
      </c>
      <c r="AL802" s="34" t="n">
        <f aca="false">AE802*V802/1000000000</f>
        <v>0.00431505997778953</v>
      </c>
      <c r="AM802" s="34" t="n">
        <f aca="false">AF802*V802/1000000000</f>
        <v>2.17227256208257E-005</v>
      </c>
      <c r="AN802" s="34" t="n">
        <f aca="false">AG802*V802/1000000000</f>
        <v>0.00539556305341335</v>
      </c>
      <c r="AO802" s="34" t="n">
        <f aca="false">AH802*V802/1000000000</f>
        <v>7.70794721916192</v>
      </c>
      <c r="AP802" s="35" t="n">
        <f aca="false">AJ802*AI802*EXP(P802*4)</f>
        <v>0.000353280914211588</v>
      </c>
      <c r="AQ802" s="36" t="n">
        <f aca="false">AK802/W802</f>
        <v>5.10185392539155E-007</v>
      </c>
      <c r="AR802" s="37" t="n">
        <f aca="false">AL802/W802</f>
        <v>1.18220821309302E-005</v>
      </c>
      <c r="AS802" s="37" t="n">
        <f aca="false">AM802/W802</f>
        <v>5.95143167693856E-008</v>
      </c>
      <c r="AT802" s="37" t="n">
        <f aca="false">AN802/W802</f>
        <v>1.47823645298996E-005</v>
      </c>
      <c r="AU802" s="37" t="n">
        <f aca="false">AO802/W802</f>
        <v>0.0211176636141422</v>
      </c>
      <c r="AV802" s="49" t="n">
        <f aca="false">AP802/W802</f>
        <v>9.67892915648186E-007</v>
      </c>
      <c r="AW802" s="39" t="n">
        <f aca="false">AK802*1000000</f>
        <v>186.217668276791</v>
      </c>
      <c r="AX802" s="40" t="n">
        <f aca="false">AL802*1000000</f>
        <v>4315.05997778953</v>
      </c>
      <c r="AY802" s="40" t="n">
        <f aca="false">AM802*1000000</f>
        <v>21.7227256208257</v>
      </c>
      <c r="AZ802" s="40" t="n">
        <f aca="false">AN802*1000000</f>
        <v>5395.56305341335</v>
      </c>
      <c r="BA802" s="40" t="n">
        <f aca="false">AO802*1000000</f>
        <v>7707947.21916192</v>
      </c>
      <c r="BB802" s="41" t="n">
        <f aca="false">AP802*1000000</f>
        <v>353.280914211588</v>
      </c>
      <c r="BC802" s="39" t="n">
        <f aca="false">AQ802*1000000</f>
        <v>0.510185392539155</v>
      </c>
      <c r="BD802" s="40" t="n">
        <f aca="false">AR802*1000000</f>
        <v>11.8220821309302</v>
      </c>
      <c r="BE802" s="40" t="n">
        <f aca="false">AS802*1000000</f>
        <v>0.0595143167693856</v>
      </c>
      <c r="BF802" s="40" t="n">
        <f aca="false">AT802*1000000</f>
        <v>14.7823645298996</v>
      </c>
      <c r="BG802" s="40" t="n">
        <f aca="false">AU802*1000000</f>
        <v>21117.6636141422</v>
      </c>
      <c r="BH802" s="41" t="n">
        <f aca="false">AV802*1000000</f>
        <v>0.967892915648186</v>
      </c>
      <c r="BI802" s="0" t="n">
        <v>0.1</v>
      </c>
      <c r="BJ802" s="0" t="n">
        <f aca="false">R802*BI802</f>
        <v>401.45558433135</v>
      </c>
      <c r="BK802" s="0" t="n">
        <v>0.1</v>
      </c>
      <c r="BL802" s="0" t="n">
        <f aca="false">AI802*BK802</f>
        <v>385.714285714286</v>
      </c>
      <c r="BM802" s="45" t="n">
        <v>17.6498016718255</v>
      </c>
      <c r="BN802" s="45" t="n">
        <v>910.91550745518</v>
      </c>
      <c r="BO802" s="45" t="n">
        <v>5.31099102083891</v>
      </c>
      <c r="BP802" s="45" t="n">
        <v>537.6</v>
      </c>
      <c r="BQ802" s="45" t="n">
        <v>384000</v>
      </c>
      <c r="BR802" s="0" t="n">
        <f aca="false">AJ802*0.1</f>
        <v>8.8E-009</v>
      </c>
      <c r="BS802" s="0" t="n">
        <f aca="false">((((BJ802/R802)^2)+((BM802/AD802)^2))^(1/2))*AK802</f>
        <v>7.32622628138347E-005</v>
      </c>
      <c r="BT802" s="0" t="n">
        <f aca="false">((((BJ802/R802)^2)+((BN802/AE802)^2))^(1/2))*AL802</f>
        <v>0.00368229139168225</v>
      </c>
      <c r="BU802" s="0" t="n">
        <f aca="false">((((BJ802/R802)^2)+((BO802/AF802)^2))^(1/2))*AM802</f>
        <v>2.1431643055377E-005</v>
      </c>
      <c r="BV802" s="0" t="n">
        <f aca="false">((((BJ802/R802)^2)+((BP802/AG802)^2))^(1/2))*AN802</f>
        <v>0.00222464763789034</v>
      </c>
      <c r="BW802" s="0" t="n">
        <f aca="false">((((BJ802/R802)^2)+((BQ802/AH802)^2))^(1/2))*AO802</f>
        <v>1.72354939490265</v>
      </c>
      <c r="BX802" s="46" t="n">
        <f aca="false">((((BL802/AI802)^2)+((BR802/AJ802)^2))^(1/2))*AP802</f>
        <v>4.99614660205594E-005</v>
      </c>
    </row>
    <row r="803" customFormat="false" ht="45" hidden="false" customHeight="true" outlineLevel="0" collapsed="false">
      <c r="A803" s="24" t="n">
        <v>4.68679296203541</v>
      </c>
      <c r="B803" s="24" t="n">
        <v>-74.1211812392661</v>
      </c>
      <c r="C803" s="47" t="n">
        <v>27</v>
      </c>
      <c r="D803" s="47" t="n">
        <v>34</v>
      </c>
      <c r="E803" s="47" t="n">
        <v>1942</v>
      </c>
      <c r="F803" s="27" t="s">
        <v>1999</v>
      </c>
      <c r="G803" s="28" t="s">
        <v>2000</v>
      </c>
      <c r="H803" s="27" t="s">
        <v>2001</v>
      </c>
      <c r="I803" s="28" t="s">
        <v>727</v>
      </c>
      <c r="J803" s="28" t="s">
        <v>76</v>
      </c>
      <c r="K803" s="28" t="n">
        <v>43</v>
      </c>
      <c r="L803" s="28"/>
      <c r="M803" s="28" t="n">
        <v>2004</v>
      </c>
      <c r="N803" s="29" t="s">
        <v>67</v>
      </c>
      <c r="O803" s="29" t="s">
        <v>415</v>
      </c>
      <c r="P803" s="53" t="n">
        <v>0.01</v>
      </c>
      <c r="Q803" s="31" t="n">
        <v>28704</v>
      </c>
      <c r="R803" s="31" t="n">
        <v>29875.4324624183</v>
      </c>
      <c r="S803" s="29" t="s">
        <v>69</v>
      </c>
      <c r="T803" s="29"/>
      <c r="U803" s="29"/>
      <c r="V803" s="48" t="n">
        <f aca="false">IF(S803="m3_año",R803,IF(OR(O803="CG1",O803="CG3",O803="HG2"),T803,R803))</f>
        <v>29875.4324624183</v>
      </c>
      <c r="W803" s="28" t="n">
        <v>365</v>
      </c>
      <c r="X803" s="32" t="s">
        <v>98</v>
      </c>
      <c r="Y803" s="28"/>
      <c r="Z803" s="28" t="n">
        <v>2920</v>
      </c>
      <c r="AA803" s="32" t="s">
        <v>2004</v>
      </c>
      <c r="AB803" s="32" t="s">
        <v>447</v>
      </c>
      <c r="AC803" s="33" t="s">
        <v>72</v>
      </c>
      <c r="AD803" s="33" t="n">
        <f aca="false">VLOOKUP($O803,Parámetros!$B$4:$H$25,3,0)</f>
        <v>196.356974196937</v>
      </c>
      <c r="AE803" s="33" t="n">
        <f aca="false">VLOOKUP($O803,Parámetros!$B$4:$H$25,4,0)</f>
        <v>1220.72799074218</v>
      </c>
      <c r="AF803" s="33" t="n">
        <f aca="false">VLOOKUP($O803,Parámetros!$B$4:$H$25,5,0)</f>
        <v>0.1</v>
      </c>
      <c r="AG803" s="33" t="n">
        <f aca="false">VLOOKUP($O803,Parámetros!$B$4:$H$25,6,0)</f>
        <v>640</v>
      </c>
      <c r="AH803" s="33" t="n">
        <f aca="false">VLOOKUP($O803,Parámetros!$B$4:$H$25,7,0)</f>
        <v>1920000</v>
      </c>
      <c r="AI803" s="51" t="n">
        <v>28704</v>
      </c>
      <c r="AJ803" s="52" t="n">
        <v>8.8E-008</v>
      </c>
      <c r="AK803" s="34" t="n">
        <f aca="false">AD803*V803/1000000000</f>
        <v>0.0058662495211454</v>
      </c>
      <c r="AL803" s="34" t="n">
        <f aca="false">AE803*V803/1000000000</f>
        <v>0.0364697766424016</v>
      </c>
      <c r="AM803" s="34" t="n">
        <f aca="false">AF803*V803/1000000000</f>
        <v>2.98754324624183E-006</v>
      </c>
      <c r="AN803" s="34" t="n">
        <f aca="false">AG803*V803/1000000000</f>
        <v>0.0191202767759477</v>
      </c>
      <c r="AO803" s="34" t="n">
        <f aca="false">AH803*V803/1000000000</f>
        <v>57.3608303278431</v>
      </c>
      <c r="AP803" s="35" t="n">
        <f aca="false">AJ803*AI803*EXP(P803*4)</f>
        <v>0.00262903805669281</v>
      </c>
      <c r="AQ803" s="36" t="n">
        <f aca="false">AK803/W803</f>
        <v>1.60719164962888E-005</v>
      </c>
      <c r="AR803" s="37" t="n">
        <f aca="false">AL803/W803</f>
        <v>9.99171962805523E-005</v>
      </c>
      <c r="AS803" s="37" t="n">
        <f aca="false">AM803/W803</f>
        <v>8.18504998970364E-009</v>
      </c>
      <c r="AT803" s="37" t="n">
        <f aca="false">AN803/W803</f>
        <v>5.23843199341033E-005</v>
      </c>
      <c r="AU803" s="37" t="n">
        <f aca="false">AO803/W803</f>
        <v>0.15715295980231</v>
      </c>
      <c r="AV803" s="49" t="n">
        <f aca="false">AP803/W803</f>
        <v>7.20284399093921E-006</v>
      </c>
      <c r="AW803" s="39" t="n">
        <f aca="false">AK803*1000000</f>
        <v>5866.2495211454</v>
      </c>
      <c r="AX803" s="40" t="n">
        <f aca="false">AL803*1000000</f>
        <v>36469.7766424016</v>
      </c>
      <c r="AY803" s="40" t="n">
        <f aca="false">AM803*1000000</f>
        <v>2.98754324624183</v>
      </c>
      <c r="AZ803" s="40" t="n">
        <f aca="false">AN803*1000000</f>
        <v>19120.2767759477</v>
      </c>
      <c r="BA803" s="40" t="n">
        <f aca="false">AO803*1000000</f>
        <v>57360830.3278431</v>
      </c>
      <c r="BB803" s="41" t="n">
        <f aca="false">AP803*1000000</f>
        <v>2629.03805669281</v>
      </c>
      <c r="BC803" s="39" t="n">
        <f aca="false">AQ803*1000000</f>
        <v>16.0719164962888</v>
      </c>
      <c r="BD803" s="40" t="n">
        <f aca="false">AR803*1000000</f>
        <v>99.9171962805523</v>
      </c>
      <c r="BE803" s="40" t="n">
        <f aca="false">AS803*1000000</f>
        <v>0.00818504998970364</v>
      </c>
      <c r="BF803" s="40" t="n">
        <f aca="false">AT803*1000000</f>
        <v>52.3843199341033</v>
      </c>
      <c r="BG803" s="40" t="n">
        <f aca="false">AU803*1000000</f>
        <v>157152.95980231</v>
      </c>
      <c r="BH803" s="41" t="n">
        <f aca="false">AV803*1000000</f>
        <v>7.20284399093921</v>
      </c>
      <c r="BI803" s="0" t="n">
        <v>0.1</v>
      </c>
      <c r="BJ803" s="0" t="n">
        <f aca="false">R803*BI803</f>
        <v>2987.54324624183</v>
      </c>
      <c r="BK803" s="0" t="n">
        <v>0.1</v>
      </c>
      <c r="BL803" s="0" t="n">
        <f aca="false">AI803*BK803</f>
        <v>2870.4</v>
      </c>
      <c r="BM803" s="45" t="n">
        <v>187.562005220738</v>
      </c>
      <c r="BN803" s="45" t="n">
        <v>1012.03746873145</v>
      </c>
      <c r="BO803" s="45" t="n">
        <v>0</v>
      </c>
      <c r="BP803" s="45" t="n">
        <v>256</v>
      </c>
      <c r="BQ803" s="45" t="n">
        <v>384000</v>
      </c>
      <c r="BR803" s="0" t="n">
        <f aca="false">AJ803*0.1</f>
        <v>8.8E-009</v>
      </c>
      <c r="BS803" s="0" t="n">
        <f aca="false">((((BJ803/R803)^2)+((BM803/AD803)^2))^(1/2))*AK803</f>
        <v>0.0056341189617242</v>
      </c>
      <c r="BT803" s="0" t="n">
        <f aca="false">((((BJ803/R803)^2)+((BN803/AE803)^2))^(1/2))*AL803</f>
        <v>0.0304542135129111</v>
      </c>
      <c r="BU803" s="0" t="n">
        <f aca="false">((((BJ803/R803)^2)+((BO803/AF803)^2))^(1/2))*AM803</f>
        <v>2.98754324624183E-007</v>
      </c>
      <c r="BV803" s="0" t="n">
        <f aca="false">((((BJ803/R803)^2)+((BP803/AG803)^2))^(1/2))*AN803</f>
        <v>0.00788349207382767</v>
      </c>
      <c r="BW803" s="0" t="n">
        <f aca="false">((((BJ803/R803)^2)+((BQ803/AH803)^2))^(1/2))*AO803</f>
        <v>12.8262715858889</v>
      </c>
      <c r="BX803" s="46" t="n">
        <f aca="false">((((BL803/AI803)^2)+((BR803/AJ803)^2))^(1/2))*AP803</f>
        <v>0.000371802127576998</v>
      </c>
    </row>
    <row r="804" customFormat="false" ht="45" hidden="false" customHeight="true" outlineLevel="0" collapsed="false">
      <c r="A804" s="24" t="n">
        <v>4.68679296203541</v>
      </c>
      <c r="B804" s="24" t="n">
        <v>-74.1211812392661</v>
      </c>
      <c r="C804" s="47" t="n">
        <v>27</v>
      </c>
      <c r="D804" s="47" t="n">
        <v>34</v>
      </c>
      <c r="E804" s="47" t="n">
        <v>1942</v>
      </c>
      <c r="F804" s="27" t="s">
        <v>1999</v>
      </c>
      <c r="G804" s="28" t="s">
        <v>2000</v>
      </c>
      <c r="H804" s="27" t="s">
        <v>2001</v>
      </c>
      <c r="I804" s="28" t="s">
        <v>727</v>
      </c>
      <c r="J804" s="28" t="s">
        <v>76</v>
      </c>
      <c r="K804" s="28" t="n">
        <v>44.5</v>
      </c>
      <c r="L804" s="28"/>
      <c r="M804" s="28" t="n">
        <v>2003</v>
      </c>
      <c r="N804" s="29" t="s">
        <v>67</v>
      </c>
      <c r="O804" s="29" t="s">
        <v>415</v>
      </c>
      <c r="P804" s="53" t="n">
        <v>0.01</v>
      </c>
      <c r="Q804" s="31" t="n">
        <v>22776</v>
      </c>
      <c r="R804" s="31" t="n">
        <v>23705.5061930058</v>
      </c>
      <c r="S804" s="29" t="s">
        <v>69</v>
      </c>
      <c r="T804" s="29"/>
      <c r="U804" s="29"/>
      <c r="V804" s="48" t="n">
        <f aca="false">IF(S804="m3_año",R804,IF(OR(O804="CG1",O804="CG3",O804="HG2"),T804,R804))</f>
        <v>23705.5061930058</v>
      </c>
      <c r="W804" s="28" t="n">
        <v>365</v>
      </c>
      <c r="X804" s="32" t="s">
        <v>98</v>
      </c>
      <c r="Y804" s="28"/>
      <c r="Z804" s="28" t="n">
        <v>2920</v>
      </c>
      <c r="AA804" s="32" t="s">
        <v>2005</v>
      </c>
      <c r="AB804" s="32" t="s">
        <v>447</v>
      </c>
      <c r="AC804" s="33" t="s">
        <v>72</v>
      </c>
      <c r="AD804" s="33" t="n">
        <f aca="false">VLOOKUP($O804,Parámetros!$B$4:$H$25,3,0)</f>
        <v>196.356974196937</v>
      </c>
      <c r="AE804" s="33" t="n">
        <f aca="false">VLOOKUP($O804,Parámetros!$B$4:$H$25,4,0)</f>
        <v>1220.72799074218</v>
      </c>
      <c r="AF804" s="33" t="n">
        <f aca="false">VLOOKUP($O804,Parámetros!$B$4:$H$25,5,0)</f>
        <v>0.1</v>
      </c>
      <c r="AG804" s="33" t="n">
        <f aca="false">VLOOKUP($O804,Parámetros!$B$4:$H$25,6,0)</f>
        <v>640</v>
      </c>
      <c r="AH804" s="33" t="n">
        <f aca="false">VLOOKUP($O804,Parámetros!$B$4:$H$25,7,0)</f>
        <v>1920000</v>
      </c>
      <c r="AI804" s="2" t="n">
        <v>95073.8272033899</v>
      </c>
      <c r="AJ804" s="2" t="n">
        <v>2.57418E-006</v>
      </c>
      <c r="AK804" s="34" t="n">
        <f aca="false">AD804*V804/1000000000</f>
        <v>0.00465474146786537</v>
      </c>
      <c r="AL804" s="34" t="n">
        <f aca="false">AE804*V804/1000000000</f>
        <v>0.0289379749445143</v>
      </c>
      <c r="AM804" s="34" t="n">
        <f aca="false">AF804*V804/1000000000</f>
        <v>2.37055061930058E-006</v>
      </c>
      <c r="AN804" s="34" t="n">
        <f aca="false">AG804*V804/1000000000</f>
        <v>0.0151715239635237</v>
      </c>
      <c r="AO804" s="34" t="n">
        <f aca="false">AH804*V804/1000000000</f>
        <v>45.5145718905711</v>
      </c>
      <c r="AP804" s="35" t="n">
        <f aca="false">AJ804*AI804*EXP(P804*4)</f>
        <v>0.254725056851527</v>
      </c>
      <c r="AQ804" s="36" t="n">
        <f aca="false">AK804/W804</f>
        <v>1.27527163503161E-005</v>
      </c>
      <c r="AR804" s="37" t="n">
        <f aca="false">AL804/W804</f>
        <v>7.92821231356555E-005</v>
      </c>
      <c r="AS804" s="37" t="n">
        <f aca="false">AM804/W804</f>
        <v>6.49465923096049E-009</v>
      </c>
      <c r="AT804" s="37" t="n">
        <f aca="false">AN804/W804</f>
        <v>4.15658190781472E-005</v>
      </c>
      <c r="AU804" s="37" t="n">
        <f aca="false">AO804/W804</f>
        <v>0.124697457234441</v>
      </c>
      <c r="AV804" s="49" t="n">
        <f aca="false">AP804/W804</f>
        <v>0.000697876868086375</v>
      </c>
      <c r="AW804" s="39" t="n">
        <f aca="false">AK804*1000000</f>
        <v>4654.74146786537</v>
      </c>
      <c r="AX804" s="40" t="n">
        <f aca="false">AL804*1000000</f>
        <v>28937.9749445143</v>
      </c>
      <c r="AY804" s="40" t="n">
        <f aca="false">AM804*1000000</f>
        <v>2.37055061930058</v>
      </c>
      <c r="AZ804" s="40" t="n">
        <f aca="false">AN804*1000000</f>
        <v>15171.5239635237</v>
      </c>
      <c r="BA804" s="40" t="n">
        <f aca="false">AO804*1000000</f>
        <v>45514571.8905711</v>
      </c>
      <c r="BB804" s="41" t="n">
        <f aca="false">AP804*1000000</f>
        <v>254725.056851527</v>
      </c>
      <c r="BC804" s="39" t="n">
        <f aca="false">AQ804*1000000</f>
        <v>12.7527163503161</v>
      </c>
      <c r="BD804" s="40" t="n">
        <f aca="false">AR804*1000000</f>
        <v>79.2821231356555</v>
      </c>
      <c r="BE804" s="40" t="n">
        <f aca="false">AS804*1000000</f>
        <v>0.00649465923096049</v>
      </c>
      <c r="BF804" s="40" t="n">
        <f aca="false">AT804*1000000</f>
        <v>41.5658190781472</v>
      </c>
      <c r="BG804" s="40" t="n">
        <f aca="false">AU804*1000000</f>
        <v>124697.457234441</v>
      </c>
      <c r="BH804" s="41" t="n">
        <f aca="false">AV804*1000000</f>
        <v>697.876868086375</v>
      </c>
      <c r="BI804" s="0" t="n">
        <v>0.1</v>
      </c>
      <c r="BJ804" s="0" t="n">
        <f aca="false">R804*BI804</f>
        <v>2370.55061930058</v>
      </c>
      <c r="BK804" s="0" t="n">
        <v>0.1</v>
      </c>
      <c r="BL804" s="0" t="n">
        <f aca="false">AI804*BK804</f>
        <v>9507.38272033899</v>
      </c>
      <c r="BM804" s="45" t="n">
        <v>187.562005220738</v>
      </c>
      <c r="BN804" s="45" t="n">
        <v>1012.03746873145</v>
      </c>
      <c r="BO804" s="45" t="n">
        <v>0</v>
      </c>
      <c r="BP804" s="45" t="n">
        <v>256</v>
      </c>
      <c r="BQ804" s="45" t="n">
        <v>384000</v>
      </c>
      <c r="BR804" s="0" t="n">
        <f aca="false">AJ804*0.1</f>
        <v>2.57418E-007</v>
      </c>
      <c r="BS804" s="0" t="n">
        <f aca="false">((((BJ804/R804)^2)+((BM804/AD804)^2))^(1/2))*AK804</f>
        <v>0.00447055091528116</v>
      </c>
      <c r="BT804" s="0" t="n">
        <f aca="false">((((BJ804/R804)^2)+((BN804/AE804)^2))^(1/2))*AL804</f>
        <v>0.0241647563743751</v>
      </c>
      <c r="BU804" s="0" t="n">
        <f aca="false">((((BJ804/R804)^2)+((BO804/AF804)^2))^(1/2))*AM804</f>
        <v>2.37055061930058E-007</v>
      </c>
      <c r="BV804" s="0" t="n">
        <f aca="false">((((BJ804/R804)^2)+((BP804/AG804)^2))^(1/2))*AN804</f>
        <v>0.00625537958031978</v>
      </c>
      <c r="BW804" s="0" t="n">
        <f aca="false">((((BJ804/R804)^2)+((BQ804/AH804)^2))^(1/2))*AO804</f>
        <v>10.1773676714118</v>
      </c>
      <c r="BX804" s="46" t="n">
        <f aca="false">((((BL804/AI804)^2)+((BR804/AJ804)^2))^(1/2))*AP804</f>
        <v>0.0360235630075687</v>
      </c>
    </row>
    <row r="805" customFormat="false" ht="45" hidden="false" customHeight="true" outlineLevel="0" collapsed="false">
      <c r="A805" s="24" t="n">
        <v>4.68679296203541</v>
      </c>
      <c r="B805" s="24" t="n">
        <v>-74.1211812392661</v>
      </c>
      <c r="C805" s="47" t="n">
        <v>27</v>
      </c>
      <c r="D805" s="47" t="n">
        <v>34</v>
      </c>
      <c r="E805" s="47" t="n">
        <v>1942</v>
      </c>
      <c r="F805" s="27" t="s">
        <v>1999</v>
      </c>
      <c r="G805" s="28" t="s">
        <v>2000</v>
      </c>
      <c r="H805" s="27" t="s">
        <v>2001</v>
      </c>
      <c r="I805" s="28" t="s">
        <v>727</v>
      </c>
      <c r="J805" s="28" t="s">
        <v>76</v>
      </c>
      <c r="K805" s="28" t="n">
        <v>30</v>
      </c>
      <c r="L805" s="28"/>
      <c r="M805" s="28" t="n">
        <v>1979</v>
      </c>
      <c r="N805" s="29" t="s">
        <v>67</v>
      </c>
      <c r="O805" s="29" t="s">
        <v>415</v>
      </c>
      <c r="P805" s="53" t="n">
        <v>0.01</v>
      </c>
      <c r="Q805" s="31" t="n">
        <v>7488</v>
      </c>
      <c r="R805" s="31" t="n">
        <v>7793.5910771526</v>
      </c>
      <c r="S805" s="29" t="s">
        <v>69</v>
      </c>
      <c r="T805" s="29"/>
      <c r="U805" s="29"/>
      <c r="V805" s="48" t="n">
        <f aca="false">IF(S805="m3_año",R805,IF(OR(O805="CG1",O805="CG3",O805="HG2"),T805,R805))</f>
        <v>7793.5910771526</v>
      </c>
      <c r="W805" s="28" t="n">
        <v>365</v>
      </c>
      <c r="X805" s="32" t="s">
        <v>98</v>
      </c>
      <c r="Y805" s="28"/>
      <c r="Z805" s="28" t="n">
        <v>2920</v>
      </c>
      <c r="AA805" s="32" t="s">
        <v>2006</v>
      </c>
      <c r="AB805" s="32" t="s">
        <v>447</v>
      </c>
      <c r="AC805" s="33" t="s">
        <v>72</v>
      </c>
      <c r="AD805" s="33" t="n">
        <f aca="false">VLOOKUP($O805,Parámetros!$B$4:$H$25,3,0)</f>
        <v>196.356974196937</v>
      </c>
      <c r="AE805" s="33" t="n">
        <f aca="false">VLOOKUP($O805,Parámetros!$B$4:$H$25,4,0)</f>
        <v>1220.72799074218</v>
      </c>
      <c r="AF805" s="33" t="n">
        <f aca="false">VLOOKUP($O805,Parámetros!$B$4:$H$25,5,0)</f>
        <v>0.1</v>
      </c>
      <c r="AG805" s="33" t="n">
        <f aca="false">VLOOKUP($O805,Parámetros!$B$4:$H$25,6,0)</f>
        <v>640</v>
      </c>
      <c r="AH805" s="33" t="n">
        <f aca="false">VLOOKUP($O805,Parámetros!$B$4:$H$25,7,0)</f>
        <v>1920000</v>
      </c>
      <c r="AI805" s="2" t="n">
        <v>95073.8272033899</v>
      </c>
      <c r="AJ805" s="2" t="n">
        <v>2.57418E-006</v>
      </c>
      <c r="AK805" s="34" t="n">
        <f aca="false">AD805*V805/1000000000</f>
        <v>0.00153032596203793</v>
      </c>
      <c r="AL805" s="34" t="n">
        <f aca="false">AE805*V805/1000000000</f>
        <v>0.00951385477627868</v>
      </c>
      <c r="AM805" s="34" t="n">
        <f aca="false">AF805*V805/1000000000</f>
        <v>7.7935910771526E-007</v>
      </c>
      <c r="AN805" s="34" t="n">
        <f aca="false">AG805*V805/1000000000</f>
        <v>0.00498789828937766</v>
      </c>
      <c r="AO805" s="34" t="n">
        <f aca="false">AH805*V805/1000000000</f>
        <v>14.963694868133</v>
      </c>
      <c r="AP805" s="35" t="n">
        <f aca="false">AJ805*AI805*EXP(P805*4)</f>
        <v>0.254725056851527</v>
      </c>
      <c r="AQ805" s="36" t="n">
        <f aca="false">AK805/W805</f>
        <v>4.19267386859707E-006</v>
      </c>
      <c r="AR805" s="37" t="n">
        <f aca="false">AL805/W805</f>
        <v>2.60653555514484E-005</v>
      </c>
      <c r="AS805" s="37" t="n">
        <f aca="false">AM805/W805</f>
        <v>2.1352304320966E-009</v>
      </c>
      <c r="AT805" s="37" t="n">
        <f aca="false">AN805/W805</f>
        <v>1.36654747654183E-005</v>
      </c>
      <c r="AU805" s="37" t="n">
        <f aca="false">AO805/W805</f>
        <v>0.0409964242962548</v>
      </c>
      <c r="AV805" s="49" t="n">
        <f aca="false">AP805/W805</f>
        <v>0.000697876868086375</v>
      </c>
      <c r="AW805" s="39" t="n">
        <f aca="false">AK805*1000000</f>
        <v>1530.32596203793</v>
      </c>
      <c r="AX805" s="40" t="n">
        <f aca="false">AL805*1000000</f>
        <v>9513.85477627868</v>
      </c>
      <c r="AY805" s="40" t="n">
        <f aca="false">AM805*1000000</f>
        <v>0.77935910771526</v>
      </c>
      <c r="AZ805" s="40" t="n">
        <f aca="false">AN805*1000000</f>
        <v>4987.89828937766</v>
      </c>
      <c r="BA805" s="40" t="n">
        <f aca="false">AO805*1000000</f>
        <v>14963694.868133</v>
      </c>
      <c r="BB805" s="41" t="n">
        <f aca="false">AP805*1000000</f>
        <v>254725.056851527</v>
      </c>
      <c r="BC805" s="39" t="n">
        <f aca="false">AQ805*1000000</f>
        <v>4.19267386859707</v>
      </c>
      <c r="BD805" s="40" t="n">
        <f aca="false">AR805*1000000</f>
        <v>26.0653555514484</v>
      </c>
      <c r="BE805" s="40" t="n">
        <f aca="false">AS805*1000000</f>
        <v>0.0021352304320966</v>
      </c>
      <c r="BF805" s="40" t="n">
        <f aca="false">AT805*1000000</f>
        <v>13.6654747654183</v>
      </c>
      <c r="BG805" s="40" t="n">
        <f aca="false">AU805*1000000</f>
        <v>40996.4242962548</v>
      </c>
      <c r="BH805" s="41" t="n">
        <f aca="false">AV805*1000000</f>
        <v>697.876868086375</v>
      </c>
      <c r="BI805" s="0" t="n">
        <v>0.1</v>
      </c>
      <c r="BJ805" s="0" t="n">
        <f aca="false">R805*BI805</f>
        <v>779.35910771526</v>
      </c>
      <c r="BK805" s="0" t="n">
        <v>0.1</v>
      </c>
      <c r="BL805" s="0" t="n">
        <f aca="false">AI805*BK805</f>
        <v>9507.38272033899</v>
      </c>
      <c r="BM805" s="45" t="n">
        <v>187.562005220738</v>
      </c>
      <c r="BN805" s="45" t="n">
        <v>1012.03746873145</v>
      </c>
      <c r="BO805" s="45" t="n">
        <v>0</v>
      </c>
      <c r="BP805" s="45" t="n">
        <v>256</v>
      </c>
      <c r="BQ805" s="45" t="n">
        <v>384000</v>
      </c>
      <c r="BR805" s="0" t="n">
        <f aca="false">AJ805*0.1</f>
        <v>2.57418E-007</v>
      </c>
      <c r="BS805" s="0" t="n">
        <f aca="false">((((BJ805/R805)^2)+((BM805/AD805)^2))^(1/2))*AK805</f>
        <v>0.00146977016392805</v>
      </c>
      <c r="BT805" s="0" t="n">
        <f aca="false">((((BJ805/R805)^2)+((BN805/AE805)^2))^(1/2))*AL805</f>
        <v>0.00794457743815073</v>
      </c>
      <c r="BU805" s="0" t="n">
        <f aca="false">((((BJ805/R805)^2)+((BO805/AF805)^2))^(1/2))*AM805</f>
        <v>7.7935910771526E-008</v>
      </c>
      <c r="BV805" s="0" t="n">
        <f aca="false">((((BJ805/R805)^2)+((BP805/AG805)^2))^(1/2))*AN805</f>
        <v>0.00205656314969418</v>
      </c>
      <c r="BW805" s="0" t="n">
        <f aca="false">((((BJ805/R805)^2)+((BQ805/AH805)^2))^(1/2))*AO805</f>
        <v>3.34598389197101</v>
      </c>
      <c r="BX805" s="46" t="n">
        <f aca="false">((((BL805/AI805)^2)+((BR805/AJ805)^2))^(1/2))*AP805</f>
        <v>0.0360235630075687</v>
      </c>
    </row>
    <row r="806" customFormat="false" ht="45" hidden="false" customHeight="true" outlineLevel="0" collapsed="false">
      <c r="A806" s="24" t="n">
        <v>4.66913333333333</v>
      </c>
      <c r="B806" s="24" t="n">
        <v>-74.1252777777778</v>
      </c>
      <c r="C806" s="47" t="n">
        <v>26</v>
      </c>
      <c r="D806" s="47" t="n">
        <v>32</v>
      </c>
      <c r="E806" s="47" t="n">
        <v>1913</v>
      </c>
      <c r="F806" s="27" t="s">
        <v>2007</v>
      </c>
      <c r="G806" s="28" t="s">
        <v>2008</v>
      </c>
      <c r="H806" s="27" t="s">
        <v>2009</v>
      </c>
      <c r="I806" s="28" t="s">
        <v>64</v>
      </c>
      <c r="J806" s="28" t="s">
        <v>65</v>
      </c>
      <c r="K806" s="28" t="n">
        <v>30</v>
      </c>
      <c r="L806" s="28"/>
      <c r="M806" s="28" t="n">
        <v>2001</v>
      </c>
      <c r="N806" s="29" t="s">
        <v>67</v>
      </c>
      <c r="O806" s="29" t="s">
        <v>68</v>
      </c>
      <c r="P806" s="56" t="n">
        <v>0.00426891489573758</v>
      </c>
      <c r="Q806" s="31" t="n">
        <v>13493.75</v>
      </c>
      <c r="R806" s="31" t="n">
        <v>13726.143168108</v>
      </c>
      <c r="S806" s="29" t="s">
        <v>69</v>
      </c>
      <c r="T806" s="29"/>
      <c r="U806" s="29"/>
      <c r="V806" s="48" t="n">
        <f aca="false">IF(S806="m3_año",R806,IF(OR(O806="CG1",O806="CG3",O806="HG2"),T806,R806))</f>
        <v>13726.143168108</v>
      </c>
      <c r="W806" s="28" t="n">
        <v>365</v>
      </c>
      <c r="X806" s="32"/>
      <c r="Y806" s="28"/>
      <c r="Z806" s="28" t="n">
        <v>8760</v>
      </c>
      <c r="AA806" s="32" t="s">
        <v>2010</v>
      </c>
      <c r="AB806" s="32" t="s">
        <v>447</v>
      </c>
      <c r="AC806" s="33" t="s">
        <v>72</v>
      </c>
      <c r="AD806" s="33" t="n">
        <f aca="false">VLOOKUP($O806,Parámetros!$B$4:$H$25,3,0)</f>
        <v>46.3856216091623</v>
      </c>
      <c r="AE806" s="33" t="n">
        <f aca="false">VLOOKUP($O806,Parámetros!$B$4:$H$25,4,0)</f>
        <v>1074.85364414012</v>
      </c>
      <c r="AF806" s="33" t="n">
        <f aca="false">VLOOKUP($O806,Parámetros!$B$4:$H$25,5,0)</f>
        <v>5.41099102083891</v>
      </c>
      <c r="AG806" s="33" t="n">
        <f aca="false">VLOOKUP($O806,Parámetros!$B$4:$H$25,6,0)</f>
        <v>1344</v>
      </c>
      <c r="AH806" s="33" t="n">
        <f aca="false">VLOOKUP($O806,Parámetros!$B$4:$H$25,7,0)</f>
        <v>1920000</v>
      </c>
      <c r="AI806" s="51" t="n">
        <v>13493.75</v>
      </c>
      <c r="AJ806" s="52" t="n">
        <v>8.8E-008</v>
      </c>
      <c r="AK806" s="34" t="n">
        <f aca="false">AD806*V806/1000000000</f>
        <v>0.000636695683149046</v>
      </c>
      <c r="AL806" s="34" t="n">
        <f aca="false">AE806*V806/1000000000</f>
        <v>0.0147535950042299</v>
      </c>
      <c r="AM806" s="34" t="n">
        <f aca="false">AF806*V806/1000000000</f>
        <v>7.42720374333817E-005</v>
      </c>
      <c r="AN806" s="34" t="n">
        <f aca="false">AG806*V806/1000000000</f>
        <v>0.0184479364179372</v>
      </c>
      <c r="AO806" s="34" t="n">
        <f aca="false">AH806*V806/1000000000</f>
        <v>26.3541948827674</v>
      </c>
      <c r="AP806" s="35" t="n">
        <f aca="false">AJ806*AI806*EXP(P806*4)</f>
        <v>0.00120790059879351</v>
      </c>
      <c r="AQ806" s="36" t="n">
        <f aca="false">AK806/W806</f>
        <v>1.74437173465492E-006</v>
      </c>
      <c r="AR806" s="37" t="n">
        <f aca="false">AL806/W806</f>
        <v>4.04208082307668E-005</v>
      </c>
      <c r="AS806" s="37" t="n">
        <f aca="false">AM806/W806</f>
        <v>2.0348503406406E-007</v>
      </c>
      <c r="AT806" s="37" t="n">
        <f aca="false">AN806/W806</f>
        <v>5.05422915559922E-005</v>
      </c>
      <c r="AU806" s="37" t="n">
        <f aca="false">AO806/W806</f>
        <v>0.0722032736514174</v>
      </c>
      <c r="AV806" s="49" t="n">
        <f aca="false">AP806/W806</f>
        <v>3.30931670902331E-006</v>
      </c>
      <c r="AW806" s="39" t="n">
        <f aca="false">AK806*1000000</f>
        <v>636.695683149046</v>
      </c>
      <c r="AX806" s="40" t="n">
        <f aca="false">AL806*1000000</f>
        <v>14753.5950042299</v>
      </c>
      <c r="AY806" s="40" t="n">
        <f aca="false">AM806*1000000</f>
        <v>74.2720374333817</v>
      </c>
      <c r="AZ806" s="40" t="n">
        <f aca="false">AN806*1000000</f>
        <v>18447.9364179372</v>
      </c>
      <c r="BA806" s="40" t="n">
        <f aca="false">AO806*1000000</f>
        <v>26354194.8827674</v>
      </c>
      <c r="BB806" s="41" t="n">
        <f aca="false">AP806*1000000</f>
        <v>1207.90059879351</v>
      </c>
      <c r="BC806" s="39" t="n">
        <f aca="false">AQ806*1000000</f>
        <v>1.74437173465492</v>
      </c>
      <c r="BD806" s="40" t="n">
        <f aca="false">AR806*1000000</f>
        <v>40.4208082307668</v>
      </c>
      <c r="BE806" s="40" t="n">
        <f aca="false">AS806*1000000</f>
        <v>0.20348503406406</v>
      </c>
      <c r="BF806" s="40" t="n">
        <f aca="false">AT806*1000000</f>
        <v>50.5422915559922</v>
      </c>
      <c r="BG806" s="40" t="n">
        <f aca="false">AU806*1000000</f>
        <v>72203.2736514174</v>
      </c>
      <c r="BH806" s="41" t="n">
        <f aca="false">AV806*1000000</f>
        <v>3.30931670902331</v>
      </c>
      <c r="BI806" s="0" t="n">
        <v>0.1</v>
      </c>
      <c r="BJ806" s="0" t="n">
        <f aca="false">R806*BI806</f>
        <v>1372.6143168108</v>
      </c>
      <c r="BK806" s="0" t="n">
        <v>0.1</v>
      </c>
      <c r="BL806" s="0" t="n">
        <f aca="false">AI806*BK806</f>
        <v>1349.375</v>
      </c>
      <c r="BM806" s="45" t="n">
        <v>17.6498016718255</v>
      </c>
      <c r="BN806" s="45" t="n">
        <v>910.91550745518</v>
      </c>
      <c r="BO806" s="45" t="n">
        <v>5.31099102083891</v>
      </c>
      <c r="BP806" s="45" t="n">
        <v>537.6</v>
      </c>
      <c r="BQ806" s="45" t="n">
        <v>384000</v>
      </c>
      <c r="BR806" s="0" t="n">
        <f aca="false">AJ806*0.1</f>
        <v>8.8E-009</v>
      </c>
      <c r="BS806" s="0" t="n">
        <f aca="false">((((BJ806/R806)^2)+((BM806/AD806)^2))^(1/2))*AK806</f>
        <v>0.000250490551744885</v>
      </c>
      <c r="BT806" s="0" t="n">
        <f aca="false">((((BJ806/R806)^2)+((BN806/AE806)^2))^(1/2))*AL806</f>
        <v>0.0125900998271343</v>
      </c>
      <c r="BU806" s="0" t="n">
        <f aca="false">((((BJ806/R806)^2)+((BO806/AF806)^2))^(1/2))*AM806</f>
        <v>7.32767988259169E-005</v>
      </c>
      <c r="BV806" s="0" t="n">
        <f aca="false">((((BJ806/R806)^2)+((BP806/AG806)^2))^(1/2))*AN806</f>
        <v>0.00760627904258336</v>
      </c>
      <c r="BW806" s="0" t="n">
        <f aca="false">((((BJ806/R806)^2)+((BQ806/AH806)^2))^(1/2))*AO806</f>
        <v>5.89297712501449</v>
      </c>
      <c r="BX806" s="46" t="n">
        <f aca="false">((((BL806/AI806)^2)+((BR806/AJ806)^2))^(1/2))*AP806</f>
        <v>0.000170822940881236</v>
      </c>
    </row>
    <row r="807" customFormat="false" ht="45" hidden="false" customHeight="true" outlineLevel="0" collapsed="false">
      <c r="A807" s="24" t="n">
        <v>4.68777777777778</v>
      </c>
      <c r="B807" s="24" t="n">
        <v>-74.1188583333333</v>
      </c>
      <c r="C807" s="47" t="n">
        <v>27</v>
      </c>
      <c r="D807" s="47" t="n">
        <v>34</v>
      </c>
      <c r="E807" s="47" t="n">
        <v>1942</v>
      </c>
      <c r="F807" s="27" t="s">
        <v>2011</v>
      </c>
      <c r="G807" s="28" t="s">
        <v>2012</v>
      </c>
      <c r="H807" s="27" t="s">
        <v>2013</v>
      </c>
      <c r="I807" s="28" t="s">
        <v>64</v>
      </c>
      <c r="J807" s="28" t="s">
        <v>65</v>
      </c>
      <c r="K807" s="28" t="n">
        <v>20</v>
      </c>
      <c r="L807" s="28"/>
      <c r="M807" s="28" t="n">
        <v>2005</v>
      </c>
      <c r="N807" s="29" t="s">
        <v>67</v>
      </c>
      <c r="O807" s="29" t="s">
        <v>68</v>
      </c>
      <c r="P807" s="53" t="n">
        <v>0.01</v>
      </c>
      <c r="Q807" s="31" t="n">
        <v>66286.6666666667</v>
      </c>
      <c r="R807" s="31" t="n">
        <v>68991.8768519661</v>
      </c>
      <c r="S807" s="29" t="s">
        <v>69</v>
      </c>
      <c r="T807" s="29"/>
      <c r="U807" s="29"/>
      <c r="V807" s="48" t="n">
        <f aca="false">IF(S807="m3_año",R807,IF(OR(O807="CG1",O807="CG3",O807="HG2"),T807,R807))</f>
        <v>68991.8768519661</v>
      </c>
      <c r="W807" s="28" t="n">
        <v>365</v>
      </c>
      <c r="X807" s="32" t="s">
        <v>98</v>
      </c>
      <c r="Y807" s="28"/>
      <c r="Z807" s="28" t="n">
        <v>2920</v>
      </c>
      <c r="AA807" s="32" t="s">
        <v>2014</v>
      </c>
      <c r="AB807" s="32" t="s">
        <v>447</v>
      </c>
      <c r="AC807" s="33" t="s">
        <v>72</v>
      </c>
      <c r="AD807" s="33" t="n">
        <f aca="false">VLOOKUP($O807,Parámetros!$B$4:$H$25,3,0)</f>
        <v>46.3856216091623</v>
      </c>
      <c r="AE807" s="33" t="n">
        <f aca="false">VLOOKUP($O807,Parámetros!$B$4:$H$25,4,0)</f>
        <v>1074.85364414012</v>
      </c>
      <c r="AF807" s="33" t="n">
        <f aca="false">VLOOKUP($O807,Parámetros!$B$4:$H$25,5,0)</f>
        <v>5.41099102083891</v>
      </c>
      <c r="AG807" s="33" t="n">
        <f aca="false">VLOOKUP($O807,Parámetros!$B$4:$H$25,6,0)</f>
        <v>1344</v>
      </c>
      <c r="AH807" s="33" t="n">
        <f aca="false">VLOOKUP($O807,Parámetros!$B$4:$H$25,7,0)</f>
        <v>1920000</v>
      </c>
      <c r="AI807" s="51" t="n">
        <v>66286.6666666667</v>
      </c>
      <c r="AJ807" s="52" t="n">
        <v>8.8E-008</v>
      </c>
      <c r="AK807" s="34" t="n">
        <f aca="false">AD807*V807/1000000000</f>
        <v>0.00320023109376122</v>
      </c>
      <c r="AL807" s="34" t="n">
        <f aca="false">AE807*V807/1000000000</f>
        <v>0.0741561702504022</v>
      </c>
      <c r="AM807" s="34" t="n">
        <f aca="false">AF807*V807/1000000000</f>
        <v>0.000373314426156812</v>
      </c>
      <c r="AN807" s="34" t="n">
        <f aca="false">AG807*V807/1000000000</f>
        <v>0.0927250824890424</v>
      </c>
      <c r="AO807" s="34" t="n">
        <f aca="false">AH807*V807/1000000000</f>
        <v>132.464403555775</v>
      </c>
      <c r="AP807" s="35" t="n">
        <f aca="false">AJ807*AI807*EXP(P807*4)</f>
        <v>0.00607128516297302</v>
      </c>
      <c r="AQ807" s="36" t="n">
        <f aca="false">AK807/W807</f>
        <v>8.76775642126363E-006</v>
      </c>
      <c r="AR807" s="37" t="n">
        <f aca="false">AL807/W807</f>
        <v>0.000203167589727129</v>
      </c>
      <c r="AS807" s="37" t="n">
        <f aca="false">AM807/W807</f>
        <v>1.02277924974469E-006</v>
      </c>
      <c r="AT807" s="37" t="n">
        <f aca="false">AN807/W807</f>
        <v>0.000254041321887787</v>
      </c>
      <c r="AU807" s="37" t="n">
        <f aca="false">AO807/W807</f>
        <v>0.362916174125411</v>
      </c>
      <c r="AV807" s="49" t="n">
        <f aca="false">AP807/W807</f>
        <v>1.6633657980748E-005</v>
      </c>
      <c r="AW807" s="39" t="n">
        <f aca="false">AK807*1000000</f>
        <v>3200.23109376122</v>
      </c>
      <c r="AX807" s="40" t="n">
        <f aca="false">AL807*1000000</f>
        <v>74156.1702504022</v>
      </c>
      <c r="AY807" s="40" t="n">
        <f aca="false">AM807*1000000</f>
        <v>373.314426156812</v>
      </c>
      <c r="AZ807" s="40" t="n">
        <f aca="false">AN807*1000000</f>
        <v>92725.0824890424</v>
      </c>
      <c r="BA807" s="40" t="n">
        <f aca="false">AO807*1000000</f>
        <v>132464403.555775</v>
      </c>
      <c r="BB807" s="41" t="n">
        <f aca="false">AP807*1000000</f>
        <v>6071.28516297302</v>
      </c>
      <c r="BC807" s="39" t="n">
        <f aca="false">AQ807*1000000</f>
        <v>8.76775642126362</v>
      </c>
      <c r="BD807" s="40" t="n">
        <f aca="false">AR807*1000000</f>
        <v>203.167589727129</v>
      </c>
      <c r="BE807" s="40" t="n">
        <f aca="false">AS807*1000000</f>
        <v>1.02277924974469</v>
      </c>
      <c r="BF807" s="40" t="n">
        <f aca="false">AT807*1000000</f>
        <v>254.041321887787</v>
      </c>
      <c r="BG807" s="40" t="n">
        <f aca="false">AU807*1000000</f>
        <v>362916.174125411</v>
      </c>
      <c r="BH807" s="41" t="n">
        <f aca="false">AV807*1000000</f>
        <v>16.633657980748</v>
      </c>
      <c r="BI807" s="0" t="n">
        <v>0.1</v>
      </c>
      <c r="BJ807" s="0" t="n">
        <f aca="false">R807*BI807</f>
        <v>6899.18768519661</v>
      </c>
      <c r="BK807" s="0" t="n">
        <v>0.1</v>
      </c>
      <c r="BL807" s="0" t="n">
        <f aca="false">AI807*BK807</f>
        <v>6628.66666666667</v>
      </c>
      <c r="BM807" s="45" t="n">
        <v>17.6498016718255</v>
      </c>
      <c r="BN807" s="45" t="n">
        <v>910.91550745518</v>
      </c>
      <c r="BO807" s="45" t="n">
        <v>5.31099102083891</v>
      </c>
      <c r="BP807" s="45" t="n">
        <v>537.6</v>
      </c>
      <c r="BQ807" s="45" t="n">
        <v>384000</v>
      </c>
      <c r="BR807" s="0" t="n">
        <f aca="false">AJ807*0.1</f>
        <v>8.8E-009</v>
      </c>
      <c r="BS807" s="0" t="n">
        <f aca="false">((((BJ807/R807)^2)+((BM807/AD807)^2))^(1/2))*AK807</f>
        <v>0.00125904364298906</v>
      </c>
      <c r="BT807" s="0" t="n">
        <f aca="false">((((BJ807/R807)^2)+((BN807/AE807)^2))^(1/2))*AL807</f>
        <v>0.0632817686796237</v>
      </c>
      <c r="BU807" s="0" t="n">
        <f aca="false">((((BJ807/R807)^2)+((BO807/AF807)^2))^(1/2))*AM807</f>
        <v>0.000368312046493159</v>
      </c>
      <c r="BV807" s="0" t="n">
        <f aca="false">((((BJ807/R807)^2)+((BP807/AG807)^2))^(1/2))*AN807</f>
        <v>0.0382315309246433</v>
      </c>
      <c r="BW807" s="0" t="n">
        <f aca="false">((((BJ807/R807)^2)+((BQ807/AH807)^2))^(1/2))*AO807</f>
        <v>29.6199410949678</v>
      </c>
      <c r="BX807" s="46" t="n">
        <f aca="false">((((BL807/AI807)^2)+((BR807/AJ807)^2))^(1/2))*AP807</f>
        <v>0.0008586093818511</v>
      </c>
    </row>
    <row r="808" customFormat="false" ht="45" hidden="false" customHeight="true" outlineLevel="0" collapsed="false">
      <c r="A808" s="24" t="n">
        <v>4.68777777777778</v>
      </c>
      <c r="B808" s="24" t="n">
        <v>-74.1188583333333</v>
      </c>
      <c r="C808" s="47" t="n">
        <v>27</v>
      </c>
      <c r="D808" s="47" t="n">
        <v>34</v>
      </c>
      <c r="E808" s="47" t="n">
        <v>1942</v>
      </c>
      <c r="F808" s="27" t="s">
        <v>2011</v>
      </c>
      <c r="G808" s="28" t="s">
        <v>2012</v>
      </c>
      <c r="H808" s="27" t="s">
        <v>2013</v>
      </c>
      <c r="I808" s="28" t="s">
        <v>64</v>
      </c>
      <c r="J808" s="28" t="s">
        <v>65</v>
      </c>
      <c r="K808" s="28" t="n">
        <v>7.5</v>
      </c>
      <c r="L808" s="28"/>
      <c r="M808" s="28" t="n">
        <v>1995</v>
      </c>
      <c r="N808" s="29" t="s">
        <v>67</v>
      </c>
      <c r="O808" s="29" t="s">
        <v>68</v>
      </c>
      <c r="P808" s="53" t="n">
        <v>0.01</v>
      </c>
      <c r="Q808" s="31" t="n">
        <v>3857.14285714286</v>
      </c>
      <c r="R808" s="31" t="n">
        <v>4014.5558433135</v>
      </c>
      <c r="S808" s="29" t="s">
        <v>69</v>
      </c>
      <c r="T808" s="29"/>
      <c r="U808" s="29"/>
      <c r="V808" s="48" t="n">
        <f aca="false">IF(S808="m3_año",R808,IF(OR(O808="CG1",O808="CG3",O808="HG2"),T808,R808))</f>
        <v>4014.5558433135</v>
      </c>
      <c r="W808" s="28" t="n">
        <v>365</v>
      </c>
      <c r="X808" s="32"/>
      <c r="Y808" s="28"/>
      <c r="Z808" s="28" t="n">
        <v>0</v>
      </c>
      <c r="AA808" s="32" t="s">
        <v>2015</v>
      </c>
      <c r="AB808" s="32" t="s">
        <v>447</v>
      </c>
      <c r="AC808" s="33" t="s">
        <v>72</v>
      </c>
      <c r="AD808" s="33" t="n">
        <f aca="false">VLOOKUP($O808,Parámetros!$B$4:$H$25,3,0)</f>
        <v>46.3856216091623</v>
      </c>
      <c r="AE808" s="33" t="n">
        <f aca="false">VLOOKUP($O808,Parámetros!$B$4:$H$25,4,0)</f>
        <v>1074.85364414012</v>
      </c>
      <c r="AF808" s="33" t="n">
        <f aca="false">VLOOKUP($O808,Parámetros!$B$4:$H$25,5,0)</f>
        <v>5.41099102083891</v>
      </c>
      <c r="AG808" s="33" t="n">
        <f aca="false">VLOOKUP($O808,Parámetros!$B$4:$H$25,6,0)</f>
        <v>1344</v>
      </c>
      <c r="AH808" s="33" t="n">
        <f aca="false">VLOOKUP($O808,Parámetros!$B$4:$H$25,7,0)</f>
        <v>1920000</v>
      </c>
      <c r="AI808" s="51" t="n">
        <v>3857.14285714286</v>
      </c>
      <c r="AJ808" s="52" t="n">
        <v>8.8E-008</v>
      </c>
      <c r="AK808" s="34" t="n">
        <f aca="false">AD808*V808/1000000000</f>
        <v>0.000186217668276791</v>
      </c>
      <c r="AL808" s="34" t="n">
        <f aca="false">AE808*V808/1000000000</f>
        <v>0.00431505997778953</v>
      </c>
      <c r="AM808" s="34" t="n">
        <f aca="false">AF808*V808/1000000000</f>
        <v>2.17227256208257E-005</v>
      </c>
      <c r="AN808" s="34" t="n">
        <f aca="false">AG808*V808/1000000000</f>
        <v>0.00539556305341335</v>
      </c>
      <c r="AO808" s="34" t="n">
        <f aca="false">AH808*V808/1000000000</f>
        <v>7.70794721916192</v>
      </c>
      <c r="AP808" s="35" t="n">
        <f aca="false">AJ808*AI808*EXP(P808*4)</f>
        <v>0.000353280914211588</v>
      </c>
      <c r="AQ808" s="36" t="n">
        <f aca="false">AK808/W808</f>
        <v>5.10185392539155E-007</v>
      </c>
      <c r="AR808" s="37" t="n">
        <f aca="false">AL808/W808</f>
        <v>1.18220821309302E-005</v>
      </c>
      <c r="AS808" s="37" t="n">
        <f aca="false">AM808/W808</f>
        <v>5.95143167693856E-008</v>
      </c>
      <c r="AT808" s="37" t="n">
        <f aca="false">AN808/W808</f>
        <v>1.47823645298996E-005</v>
      </c>
      <c r="AU808" s="37" t="n">
        <f aca="false">AO808/W808</f>
        <v>0.0211176636141422</v>
      </c>
      <c r="AV808" s="49" t="n">
        <f aca="false">AP808/W808</f>
        <v>9.67892915648186E-007</v>
      </c>
      <c r="AW808" s="39" t="n">
        <f aca="false">AK808*1000000</f>
        <v>186.217668276791</v>
      </c>
      <c r="AX808" s="40" t="n">
        <f aca="false">AL808*1000000</f>
        <v>4315.05997778953</v>
      </c>
      <c r="AY808" s="40" t="n">
        <f aca="false">AM808*1000000</f>
        <v>21.7227256208257</v>
      </c>
      <c r="AZ808" s="40" t="n">
        <f aca="false">AN808*1000000</f>
        <v>5395.56305341335</v>
      </c>
      <c r="BA808" s="40" t="n">
        <f aca="false">AO808*1000000</f>
        <v>7707947.21916192</v>
      </c>
      <c r="BB808" s="41" t="n">
        <f aca="false">AP808*1000000</f>
        <v>353.280914211588</v>
      </c>
      <c r="BC808" s="39" t="n">
        <f aca="false">AQ808*1000000</f>
        <v>0.510185392539155</v>
      </c>
      <c r="BD808" s="40" t="n">
        <f aca="false">AR808*1000000</f>
        <v>11.8220821309302</v>
      </c>
      <c r="BE808" s="40" t="n">
        <f aca="false">AS808*1000000</f>
        <v>0.0595143167693856</v>
      </c>
      <c r="BF808" s="40" t="n">
        <f aca="false">AT808*1000000</f>
        <v>14.7823645298996</v>
      </c>
      <c r="BG808" s="40" t="n">
        <f aca="false">AU808*1000000</f>
        <v>21117.6636141422</v>
      </c>
      <c r="BH808" s="41" t="n">
        <f aca="false">AV808*1000000</f>
        <v>0.967892915648186</v>
      </c>
      <c r="BI808" s="0" t="n">
        <v>0.1</v>
      </c>
      <c r="BJ808" s="0" t="n">
        <f aca="false">R808*BI808</f>
        <v>401.45558433135</v>
      </c>
      <c r="BK808" s="0" t="n">
        <v>0.1</v>
      </c>
      <c r="BL808" s="0" t="n">
        <f aca="false">AI808*BK808</f>
        <v>385.714285714286</v>
      </c>
      <c r="BM808" s="45" t="n">
        <v>17.6498016718255</v>
      </c>
      <c r="BN808" s="45" t="n">
        <v>910.91550745518</v>
      </c>
      <c r="BO808" s="45" t="n">
        <v>5.31099102083891</v>
      </c>
      <c r="BP808" s="45" t="n">
        <v>537.6</v>
      </c>
      <c r="BQ808" s="45" t="n">
        <v>384000</v>
      </c>
      <c r="BR808" s="0" t="n">
        <f aca="false">AJ808*0.1</f>
        <v>8.8E-009</v>
      </c>
      <c r="BS808" s="0" t="n">
        <f aca="false">((((BJ808/R808)^2)+((BM808/AD808)^2))^(1/2))*AK808</f>
        <v>7.32622628138347E-005</v>
      </c>
      <c r="BT808" s="0" t="n">
        <f aca="false">((((BJ808/R808)^2)+((BN808/AE808)^2))^(1/2))*AL808</f>
        <v>0.00368229139168225</v>
      </c>
      <c r="BU808" s="0" t="n">
        <f aca="false">((((BJ808/R808)^2)+((BO808/AF808)^2))^(1/2))*AM808</f>
        <v>2.1431643055377E-005</v>
      </c>
      <c r="BV808" s="0" t="n">
        <f aca="false">((((BJ808/R808)^2)+((BP808/AG808)^2))^(1/2))*AN808</f>
        <v>0.00222464763789034</v>
      </c>
      <c r="BW808" s="0" t="n">
        <f aca="false">((((BJ808/R808)^2)+((BQ808/AH808)^2))^(1/2))*AO808</f>
        <v>1.72354939490265</v>
      </c>
      <c r="BX808" s="46" t="n">
        <f aca="false">((((BL808/AI808)^2)+((BR808/AJ808)^2))^(1/2))*AP808</f>
        <v>4.99614660205594E-005</v>
      </c>
    </row>
    <row r="809" customFormat="false" ht="45" hidden="false" customHeight="true" outlineLevel="0" collapsed="false">
      <c r="A809" s="24" t="n">
        <v>4.68777777777778</v>
      </c>
      <c r="B809" s="24" t="n">
        <v>-74.1188583333333</v>
      </c>
      <c r="C809" s="47" t="n">
        <v>27</v>
      </c>
      <c r="D809" s="47" t="n">
        <v>34</v>
      </c>
      <c r="E809" s="47" t="n">
        <v>1942</v>
      </c>
      <c r="F809" s="27" t="s">
        <v>2011</v>
      </c>
      <c r="G809" s="28" t="s">
        <v>2012</v>
      </c>
      <c r="H809" s="27" t="s">
        <v>2013</v>
      </c>
      <c r="I809" s="28" t="s">
        <v>64</v>
      </c>
      <c r="J809" s="28" t="s">
        <v>76</v>
      </c>
      <c r="K809" s="28" t="n">
        <v>100.6</v>
      </c>
      <c r="L809" s="28"/>
      <c r="M809" s="28" t="n">
        <v>1997</v>
      </c>
      <c r="N809" s="29" t="s">
        <v>67</v>
      </c>
      <c r="O809" s="29" t="s">
        <v>145</v>
      </c>
      <c r="P809" s="53" t="n">
        <v>0.01</v>
      </c>
      <c r="Q809" s="31" t="n">
        <v>99430</v>
      </c>
      <c r="R809" s="31" t="n">
        <v>103487.815277949</v>
      </c>
      <c r="S809" s="29" t="s">
        <v>69</v>
      </c>
      <c r="T809" s="29"/>
      <c r="U809" s="29"/>
      <c r="V809" s="48" t="n">
        <f aca="false">IF(S809="m3_año",R809,IF(OR(O809="CG1",O809="CG3",O809="HG2"),T809,R809))</f>
        <v>103487.815277949</v>
      </c>
      <c r="W809" s="28" t="n">
        <v>365</v>
      </c>
      <c r="X809" s="32" t="s">
        <v>98</v>
      </c>
      <c r="Y809" s="28"/>
      <c r="Z809" s="28" t="n">
        <v>2920</v>
      </c>
      <c r="AA809" s="32" t="s">
        <v>2014</v>
      </c>
      <c r="AB809" s="32" t="s">
        <v>447</v>
      </c>
      <c r="AC809" s="33" t="s">
        <v>72</v>
      </c>
      <c r="AD809" s="33" t="n">
        <f aca="false">VLOOKUP($O809,Parámetros!$B$4:$H$25,3,0)</f>
        <v>196.356974196937</v>
      </c>
      <c r="AE809" s="33" t="n">
        <f aca="false">VLOOKUP($O809,Parámetros!$B$4:$H$25,4,0)</f>
        <v>1220.72799074218</v>
      </c>
      <c r="AF809" s="33" t="n">
        <f aca="false">VLOOKUP($O809,Parámetros!$B$4:$H$25,5,0)</f>
        <v>69.6558973259153</v>
      </c>
      <c r="AG809" s="33" t="n">
        <f aca="false">VLOOKUP($O809,Parámetros!$B$4:$H$25,6,0)</f>
        <v>640</v>
      </c>
      <c r="AH809" s="33" t="n">
        <f aca="false">VLOOKUP($O809,Parámetros!$B$4:$H$25,7,0)</f>
        <v>1920000</v>
      </c>
      <c r="AI809" s="51" t="n">
        <v>99430</v>
      </c>
      <c r="AJ809" s="52" t="n">
        <v>8.8E-008</v>
      </c>
      <c r="AK809" s="34" t="n">
        <f aca="false">AD809*V809/1000000000</f>
        <v>0.0203205542742296</v>
      </c>
      <c r="AL809" s="34" t="n">
        <f aca="false">AE809*V809/1000000000</f>
        <v>0.126330472810549</v>
      </c>
      <c r="AM809" s="34" t="n">
        <f aca="false">AF809*V809/1000000000</f>
        <v>0.00720853663548411</v>
      </c>
      <c r="AN809" s="34" t="n">
        <f aca="false">AG809*V809/1000000000</f>
        <v>0.0662322017778874</v>
      </c>
      <c r="AO809" s="34" t="n">
        <f aca="false">AH809*V809/1000000000</f>
        <v>198.696605333662</v>
      </c>
      <c r="AP809" s="35" t="n">
        <f aca="false">AJ809*AI809*EXP(P809*4)</f>
        <v>0.00910692774445953</v>
      </c>
      <c r="AQ809" s="36" t="n">
        <f aca="false">AK809/W809</f>
        <v>5.56727514362455E-005</v>
      </c>
      <c r="AR809" s="37" t="n">
        <f aca="false">AL809/W809</f>
        <v>0.000346110884412462</v>
      </c>
      <c r="AS809" s="37" t="n">
        <f aca="false">AM809/W809</f>
        <v>1.97494154396825E-005</v>
      </c>
      <c r="AT809" s="37" t="n">
        <f aca="false">AN809/W809</f>
        <v>0.000181458087062705</v>
      </c>
      <c r="AU809" s="37" t="n">
        <f aca="false">AO809/W809</f>
        <v>0.544374261188115</v>
      </c>
      <c r="AV809" s="49" t="n">
        <f aca="false">AP809/W809</f>
        <v>2.4950486971122E-005</v>
      </c>
      <c r="AW809" s="39" t="n">
        <f aca="false">AK809*1000000</f>
        <v>20320.5542742296</v>
      </c>
      <c r="AX809" s="40" t="n">
        <f aca="false">AL809*1000000</f>
        <v>126330.472810549</v>
      </c>
      <c r="AY809" s="40" t="n">
        <f aca="false">AM809*1000000</f>
        <v>7208.53663548411</v>
      </c>
      <c r="AZ809" s="40" t="n">
        <f aca="false">AN809*1000000</f>
        <v>66232.2017778874</v>
      </c>
      <c r="BA809" s="40" t="n">
        <f aca="false">AO809*1000000</f>
        <v>198696605.333662</v>
      </c>
      <c r="BB809" s="41" t="n">
        <f aca="false">AP809*1000000</f>
        <v>9106.92774445953</v>
      </c>
      <c r="BC809" s="39" t="n">
        <f aca="false">AQ809*1000000</f>
        <v>55.6727514362455</v>
      </c>
      <c r="BD809" s="40" t="n">
        <f aca="false">AR809*1000000</f>
        <v>346.110884412462</v>
      </c>
      <c r="BE809" s="40" t="n">
        <f aca="false">AS809*1000000</f>
        <v>19.7494154396825</v>
      </c>
      <c r="BF809" s="40" t="n">
        <f aca="false">AT809*1000000</f>
        <v>181.458087062705</v>
      </c>
      <c r="BG809" s="40" t="n">
        <f aca="false">AU809*1000000</f>
        <v>544374.261188115</v>
      </c>
      <c r="BH809" s="41" t="n">
        <f aca="false">AV809*1000000</f>
        <v>24.950486971122</v>
      </c>
      <c r="BI809" s="0" t="n">
        <v>0.1</v>
      </c>
      <c r="BJ809" s="0" t="n">
        <f aca="false">R809*BI809</f>
        <v>10348.7815277949</v>
      </c>
      <c r="BK809" s="0" t="n">
        <v>0.1</v>
      </c>
      <c r="BL809" s="0" t="n">
        <f aca="false">AI809*BK809</f>
        <v>9943</v>
      </c>
      <c r="BM809" s="45" t="n">
        <v>187.562005220738</v>
      </c>
      <c r="BN809" s="45" t="n">
        <v>1012.03746873145</v>
      </c>
      <c r="BO809" s="45" t="n">
        <v>69.5558973259153</v>
      </c>
      <c r="BP809" s="45" t="n">
        <v>256</v>
      </c>
      <c r="BQ809" s="45" t="n">
        <v>384000</v>
      </c>
      <c r="BR809" s="0" t="n">
        <f aca="false">AJ809*0.1</f>
        <v>8.8E-009</v>
      </c>
      <c r="BS809" s="0" t="n">
        <f aca="false">((((BJ809/R809)^2)+((BM809/AD809)^2))^(1/2))*AK809</f>
        <v>0.0195164593214965</v>
      </c>
      <c r="BT809" s="0" t="n">
        <f aca="false">((((BJ809/R809)^2)+((BN809/AE809)^2))^(1/2))*AL809</f>
        <v>0.105492699609419</v>
      </c>
      <c r="BU809" s="0" t="n">
        <f aca="false">((((BJ809/R809)^2)+((BO809/AF809)^2))^(1/2))*AM809</f>
        <v>0.00723419231048604</v>
      </c>
      <c r="BV809" s="0" t="n">
        <f aca="false">((((BJ809/R809)^2)+((BP809/AG809)^2))^(1/2))*AN809</f>
        <v>0.0273082363747451</v>
      </c>
      <c r="BW809" s="0" t="n">
        <f aca="false">((((BJ809/R809)^2)+((BQ809/AH809)^2))^(1/2))*AO809</f>
        <v>44.4299116424516</v>
      </c>
      <c r="BX809" s="46" t="n">
        <f aca="false">((((BL809/AI809)^2)+((BR809/AJ809)^2))^(1/2))*AP809</f>
        <v>0.00128791407277665</v>
      </c>
    </row>
    <row r="810" customFormat="false" ht="30" hidden="false" customHeight="true" outlineLevel="0" collapsed="false">
      <c r="A810" s="24" t="n">
        <v>4.62030555555556</v>
      </c>
      <c r="B810" s="24" t="n">
        <v>-74.1456944444444</v>
      </c>
      <c r="C810" s="47" t="n">
        <v>24</v>
      </c>
      <c r="D810" s="47" t="n">
        <v>26</v>
      </c>
      <c r="E810" s="47" t="n">
        <v>1833</v>
      </c>
      <c r="F810" s="27" t="s">
        <v>2016</v>
      </c>
      <c r="G810" s="28" t="s">
        <v>2017</v>
      </c>
      <c r="H810" s="27" t="s">
        <v>2018</v>
      </c>
      <c r="I810" s="28" t="s">
        <v>216</v>
      </c>
      <c r="J810" s="28" t="s">
        <v>65</v>
      </c>
      <c r="K810" s="28" t="n">
        <v>40</v>
      </c>
      <c r="L810" s="28"/>
      <c r="M810" s="28" t="n">
        <v>2000</v>
      </c>
      <c r="N810" s="29" t="s">
        <v>67</v>
      </c>
      <c r="O810" s="29" t="s">
        <v>68</v>
      </c>
      <c r="P810" s="50" t="n">
        <v>0.0356710045865324</v>
      </c>
      <c r="Q810" s="31" t="n">
        <v>4512</v>
      </c>
      <c r="R810" s="31" t="n">
        <v>5203.98424174789</v>
      </c>
      <c r="S810" s="29" t="s">
        <v>69</v>
      </c>
      <c r="T810" s="29"/>
      <c r="U810" s="29"/>
      <c r="V810" s="48" t="n">
        <f aca="false">IF(S810="m3_año",R810,IF(OR(O810="CG1",O810="CG3",O810="HG2"),T810,R810))</f>
        <v>5203.98424174789</v>
      </c>
      <c r="W810" s="28" t="n">
        <v>365</v>
      </c>
      <c r="X810" s="32"/>
      <c r="Y810" s="28"/>
      <c r="Z810" s="28" t="n">
        <v>0</v>
      </c>
      <c r="AA810" s="32" t="s">
        <v>2019</v>
      </c>
      <c r="AB810" s="32" t="s">
        <v>2020</v>
      </c>
      <c r="AC810" s="33" t="s">
        <v>72</v>
      </c>
      <c r="AD810" s="33" t="n">
        <f aca="false">VLOOKUP($O810,Parámetros!$B$4:$H$25,3,0)</f>
        <v>46.3856216091623</v>
      </c>
      <c r="AE810" s="33" t="n">
        <f aca="false">VLOOKUP($O810,Parámetros!$B$4:$H$25,4,0)</f>
        <v>1074.85364414012</v>
      </c>
      <c r="AF810" s="33" t="n">
        <f aca="false">VLOOKUP($O810,Parámetros!$B$4:$H$25,5,0)</f>
        <v>5.41099102083891</v>
      </c>
      <c r="AG810" s="33" t="n">
        <f aca="false">VLOOKUP($O810,Parámetros!$B$4:$H$25,6,0)</f>
        <v>1344</v>
      </c>
      <c r="AH810" s="33" t="n">
        <f aca="false">VLOOKUP($O810,Parámetros!$B$4:$H$25,7,0)</f>
        <v>1920000</v>
      </c>
      <c r="AI810" s="2" t="n">
        <v>29509.1627659574</v>
      </c>
      <c r="AJ810" s="2" t="n">
        <v>1.9976E-005</v>
      </c>
      <c r="AK810" s="34" t="n">
        <f aca="false">AD810*V810/1000000000</f>
        <v>0.000241390043897761</v>
      </c>
      <c r="AL810" s="34" t="n">
        <f aca="false">AE810*V810/1000000000</f>
        <v>0.00559352142629048</v>
      </c>
      <c r="AM810" s="34" t="n">
        <f aca="false">AF810*V810/1000000000</f>
        <v>2.8158712004685E-005</v>
      </c>
      <c r="AN810" s="34" t="n">
        <f aca="false">AG810*V810/1000000000</f>
        <v>0.00699415482090916</v>
      </c>
      <c r="AO810" s="34" t="n">
        <f aca="false">AH810*V810/1000000000</f>
        <v>9.99164974415595</v>
      </c>
      <c r="AP810" s="35" t="n">
        <f aca="false">AJ810*AI810*EXP(P810*4)</f>
        <v>0.679880052125845</v>
      </c>
      <c r="AQ810" s="36" t="n">
        <f aca="false">AK810/W810</f>
        <v>6.61342586021263E-007</v>
      </c>
      <c r="AR810" s="37" t="n">
        <f aca="false">AL810/W810</f>
        <v>1.53247162364123E-005</v>
      </c>
      <c r="AS810" s="37" t="n">
        <f aca="false">AM810/W810</f>
        <v>7.71471561772192E-008</v>
      </c>
      <c r="AT810" s="37" t="n">
        <f aca="false">AN810/W810</f>
        <v>1.91620680024909E-005</v>
      </c>
      <c r="AU810" s="37" t="n">
        <f aca="false">AO810/W810</f>
        <v>0.0273743828607012</v>
      </c>
      <c r="AV810" s="49" t="n">
        <f aca="false">AP810/W810</f>
        <v>0.00186268507431738</v>
      </c>
      <c r="AW810" s="39" t="n">
        <f aca="false">AK810*1000000</f>
        <v>241.390043897761</v>
      </c>
      <c r="AX810" s="40" t="n">
        <f aca="false">AL810*1000000</f>
        <v>5593.52142629048</v>
      </c>
      <c r="AY810" s="40" t="n">
        <f aca="false">AM810*1000000</f>
        <v>28.158712004685</v>
      </c>
      <c r="AZ810" s="40" t="n">
        <f aca="false">AN810*1000000</f>
        <v>6994.15482090917</v>
      </c>
      <c r="BA810" s="40" t="n">
        <f aca="false">AO810*1000000</f>
        <v>9991649.74415595</v>
      </c>
      <c r="BB810" s="41" t="n">
        <f aca="false">AP810*1000000</f>
        <v>679880.052125845</v>
      </c>
      <c r="BC810" s="39" t="n">
        <f aca="false">AQ810*1000000</f>
        <v>0.661342586021263</v>
      </c>
      <c r="BD810" s="40" t="n">
        <f aca="false">AR810*1000000</f>
        <v>15.3247162364123</v>
      </c>
      <c r="BE810" s="40" t="n">
        <f aca="false">AS810*1000000</f>
        <v>0.0771471561772192</v>
      </c>
      <c r="BF810" s="40" t="n">
        <f aca="false">AT810*1000000</f>
        <v>19.1620680024909</v>
      </c>
      <c r="BG810" s="40" t="n">
        <f aca="false">AU810*1000000</f>
        <v>27374.3828607012</v>
      </c>
      <c r="BH810" s="41" t="n">
        <f aca="false">AV810*1000000</f>
        <v>1862.68507431738</v>
      </c>
      <c r="BI810" s="0" t="n">
        <v>0.1</v>
      </c>
      <c r="BJ810" s="0" t="n">
        <f aca="false">R810*BI810</f>
        <v>520.398424174789</v>
      </c>
      <c r="BK810" s="0" t="n">
        <v>0.1</v>
      </c>
      <c r="BL810" s="0" t="n">
        <f aca="false">AI810*BK810</f>
        <v>2950.91627659574</v>
      </c>
      <c r="BM810" s="45" t="n">
        <v>17.6498016718255</v>
      </c>
      <c r="BN810" s="45" t="n">
        <v>910.91550745518</v>
      </c>
      <c r="BO810" s="45" t="n">
        <v>5.31099102083891</v>
      </c>
      <c r="BP810" s="45" t="n">
        <v>537.6</v>
      </c>
      <c r="BQ810" s="45" t="n">
        <v>384000</v>
      </c>
      <c r="BR810" s="0" t="n">
        <f aca="false">AJ810*0.1</f>
        <v>1.9976E-006</v>
      </c>
      <c r="BS810" s="0" t="n">
        <f aca="false">((((BJ810/R810)^2)+((BM810/AD810)^2))^(1/2))*AK810</f>
        <v>9.49683292693497E-005</v>
      </c>
      <c r="BT810" s="0" t="n">
        <f aca="false">((((BJ810/R810)^2)+((BN810/AE810)^2))^(1/2))*AL810</f>
        <v>0.00477327682656472</v>
      </c>
      <c r="BU810" s="0" t="n">
        <f aca="false">((((BJ810/R810)^2)+((BO810/AF810)^2))^(1/2))*AM810</f>
        <v>2.77813878017684E-005</v>
      </c>
      <c r="BV810" s="0" t="n">
        <f aca="false">((((BJ810/R810)^2)+((BP810/AG810)^2))^(1/2))*AN810</f>
        <v>0.00288376390885315</v>
      </c>
      <c r="BW810" s="0" t="n">
        <f aca="false">((((BJ810/R810)^2)+((BQ810/AH810)^2))^(1/2))*AO810</f>
        <v>2.23420080353011</v>
      </c>
      <c r="BX810" s="46" t="n">
        <f aca="false">((((BL810/AI810)^2)+((BR810/AJ810)^2))^(1/2))*AP810</f>
        <v>0.0961495590503296</v>
      </c>
    </row>
    <row r="811" customFormat="false" ht="28" hidden="false" customHeight="false" outlineLevel="0" collapsed="false">
      <c r="A811" s="24" t="n">
        <v>4.62030555555556</v>
      </c>
      <c r="B811" s="24" t="n">
        <v>-74.1456944444444</v>
      </c>
      <c r="C811" s="47" t="n">
        <v>24</v>
      </c>
      <c r="D811" s="47" t="n">
        <v>26</v>
      </c>
      <c r="E811" s="47" t="n">
        <v>1833</v>
      </c>
      <c r="F811" s="27" t="s">
        <v>2016</v>
      </c>
      <c r="G811" s="28" t="s">
        <v>2017</v>
      </c>
      <c r="H811" s="27" t="s">
        <v>2018</v>
      </c>
      <c r="I811" s="28" t="s">
        <v>216</v>
      </c>
      <c r="J811" s="28" t="s">
        <v>65</v>
      </c>
      <c r="K811" s="28" t="n">
        <v>40</v>
      </c>
      <c r="L811" s="28"/>
      <c r="M811" s="28" t="n">
        <v>1995</v>
      </c>
      <c r="N811" s="29" t="s">
        <v>124</v>
      </c>
      <c r="O811" s="29" t="s">
        <v>125</v>
      </c>
      <c r="P811" s="50" t="n">
        <v>0.0356710045865324</v>
      </c>
      <c r="Q811" s="31" t="n">
        <v>4.92107355112238</v>
      </c>
      <c r="R811" s="31" t="n">
        <v>5.67579548149894</v>
      </c>
      <c r="S811" s="4" t="s">
        <v>69</v>
      </c>
      <c r="T811" s="4"/>
      <c r="U811" s="4"/>
      <c r="V811" s="48" t="n">
        <f aca="false">IF(S811="m3_año",R811,IF(OR(O811="CG1",O811="CG3",O811="HG2"),T811,R811))</f>
        <v>5.67579548149894</v>
      </c>
      <c r="W811" s="28" t="n">
        <v>365</v>
      </c>
      <c r="X811" s="32"/>
      <c r="Y811" s="28"/>
      <c r="Z811" s="28" t="n">
        <v>0</v>
      </c>
      <c r="AA811" s="32" t="s">
        <v>2019</v>
      </c>
      <c r="AB811" s="32" t="s">
        <v>2020</v>
      </c>
      <c r="AC811" s="33" t="s">
        <v>72</v>
      </c>
      <c r="AD811" s="33" t="n">
        <f aca="false">VLOOKUP($O811,Parámetros!$B$4:$H$25,3,0)</f>
        <v>840000</v>
      </c>
      <c r="AE811" s="33" t="n">
        <f aca="false">VLOOKUP($O811,Parámetros!$B$4:$H$25,4,0)</f>
        <v>2400000</v>
      </c>
      <c r="AF811" s="33" t="n">
        <f aca="false">VLOOKUP($O811,Parámetros!$B$4:$H$25,5,0)</f>
        <v>1800000</v>
      </c>
      <c r="AG811" s="33" t="n">
        <f aca="false">VLOOKUP($O811,Parámetros!$B$4:$H$25,6,0)</f>
        <v>600000</v>
      </c>
      <c r="AH811" s="33" t="n">
        <f aca="false">VLOOKUP($O811,Parámetros!$B$4:$H$25,7,0)</f>
        <v>2676000000</v>
      </c>
      <c r="AI811" s="2" t="n">
        <v>29509.1627659574</v>
      </c>
      <c r="AJ811" s="2" t="n">
        <v>1.9976E-005</v>
      </c>
      <c r="AK811" s="34" t="n">
        <f aca="false">AD811*V811/1000000000</f>
        <v>0.00476766820445911</v>
      </c>
      <c r="AL811" s="34" t="n">
        <f aca="false">AE811*V811/1000000000</f>
        <v>0.0136219091555975</v>
      </c>
      <c r="AM811" s="34" t="n">
        <f aca="false">AF811*V811/1000000000</f>
        <v>0.0102164318666981</v>
      </c>
      <c r="AN811" s="34" t="n">
        <f aca="false">AG811*V811/1000000000</f>
        <v>0.00340547728889936</v>
      </c>
      <c r="AO811" s="34" t="n">
        <f aca="false">AH811*V811/1000000000</f>
        <v>15.1884287084912</v>
      </c>
      <c r="AP811" s="35" t="n">
        <f aca="false">AJ811*AI811*EXP(P811*4)</f>
        <v>0.679880052125845</v>
      </c>
      <c r="AQ811" s="36" t="n">
        <f aca="false">AK811/W811</f>
        <v>1.3062104669751E-005</v>
      </c>
      <c r="AR811" s="37" t="n">
        <f aca="false">AL811/W811</f>
        <v>3.73202990564314E-005</v>
      </c>
      <c r="AS811" s="37" t="n">
        <f aca="false">AM811/W811</f>
        <v>2.79902242923235E-005</v>
      </c>
      <c r="AT811" s="37" t="n">
        <f aca="false">AN811/W811</f>
        <v>9.33007476410785E-006</v>
      </c>
      <c r="AU811" s="37" t="n">
        <f aca="false">AO811/W811</f>
        <v>0.041612133447921</v>
      </c>
      <c r="AV811" s="49" t="n">
        <f aca="false">AP811/W811</f>
        <v>0.00186268507431738</v>
      </c>
      <c r="AW811" s="39" t="n">
        <f aca="false">AK811*1000000</f>
        <v>4767.66820445911</v>
      </c>
      <c r="AX811" s="40" t="n">
        <f aca="false">AL811*1000000</f>
        <v>13621.9091555975</v>
      </c>
      <c r="AY811" s="40" t="n">
        <f aca="false">AM811*1000000</f>
        <v>10216.4318666981</v>
      </c>
      <c r="AZ811" s="40" t="n">
        <f aca="false">AN811*1000000</f>
        <v>3405.47728889936</v>
      </c>
      <c r="BA811" s="40" t="n">
        <f aca="false">AO811*1000000</f>
        <v>15188428.7084912</v>
      </c>
      <c r="BB811" s="41" t="n">
        <f aca="false">AP811*1000000</f>
        <v>679880.052125845</v>
      </c>
      <c r="BC811" s="39" t="n">
        <f aca="false">AQ811*1000000</f>
        <v>13.062104669751</v>
      </c>
      <c r="BD811" s="40" t="n">
        <f aca="false">AR811*1000000</f>
        <v>37.3202990564314</v>
      </c>
      <c r="BE811" s="40" t="n">
        <f aca="false">AS811*1000000</f>
        <v>27.9902242923235</v>
      </c>
      <c r="BF811" s="40" t="n">
        <f aca="false">AT811*1000000</f>
        <v>9.33007476410785</v>
      </c>
      <c r="BG811" s="40" t="n">
        <f aca="false">AU811*1000000</f>
        <v>41612.133447921</v>
      </c>
      <c r="BH811" s="41" t="n">
        <f aca="false">AV811*1000000</f>
        <v>1862.68507431738</v>
      </c>
      <c r="BI811" s="0" t="n">
        <v>0.1</v>
      </c>
      <c r="BJ811" s="0" t="n">
        <f aca="false">R811*BI811</f>
        <v>0.567579548149894</v>
      </c>
      <c r="BK811" s="0" t="n">
        <v>0.1</v>
      </c>
      <c r="BL811" s="0" t="n">
        <f aca="false">AI811*BK811</f>
        <v>2950.91627659574</v>
      </c>
      <c r="BM811" s="45" t="n">
        <v>336000</v>
      </c>
      <c r="BN811" s="45" t="n">
        <v>480000</v>
      </c>
      <c r="BO811" s="45" t="n">
        <v>360000</v>
      </c>
      <c r="BP811" s="45" t="n">
        <v>120000</v>
      </c>
      <c r="BQ811" s="45" t="n">
        <v>1070400000</v>
      </c>
      <c r="BR811" s="0" t="n">
        <f aca="false">AJ811*0.1</f>
        <v>1.9976E-006</v>
      </c>
      <c r="BS811" s="0" t="n">
        <f aca="false">((((BJ811/R811)^2)+((BM811/AD811)^2))^(1/2))*AK811</f>
        <v>0.00196575995948838</v>
      </c>
      <c r="BT811" s="0" t="n">
        <f aca="false">((((BJ811/R811)^2)+((BN811/AE811)^2))^(1/2))*AL811</f>
        <v>0.00304595148552427</v>
      </c>
      <c r="BU811" s="0" t="n">
        <f aca="false">((((BJ811/R811)^2)+((BO811/AF811)^2))^(1/2))*AM811</f>
        <v>0.0022844636141432</v>
      </c>
      <c r="BV811" s="0" t="n">
        <f aca="false">((((BJ811/R811)^2)+((BP811/AG811)^2))^(1/2))*AN811</f>
        <v>0.000761487871381067</v>
      </c>
      <c r="BW811" s="0" t="n">
        <f aca="false">((((BJ811/R811)^2)+((BQ811/AH811)^2))^(1/2))*AO811</f>
        <v>6.26234958522727</v>
      </c>
      <c r="BX811" s="46" t="n">
        <f aca="false">((((BL811/AI811)^2)+((BR811/AJ811)^2))^(1/2))*AP811</f>
        <v>0.0961495590503296</v>
      </c>
    </row>
    <row r="812" customFormat="false" ht="30" hidden="false" customHeight="true" outlineLevel="0" collapsed="false">
      <c r="A812" s="24" t="n">
        <v>4.61315519162385</v>
      </c>
      <c r="B812" s="24" t="n">
        <v>-74.1361954624621</v>
      </c>
      <c r="C812" s="47" t="n">
        <v>25</v>
      </c>
      <c r="D812" s="47" t="n">
        <v>25</v>
      </c>
      <c r="E812" s="47" t="n">
        <v>1821</v>
      </c>
      <c r="F812" s="27" t="s">
        <v>2021</v>
      </c>
      <c r="G812" s="28" t="s">
        <v>2022</v>
      </c>
      <c r="H812" s="27" t="s">
        <v>2023</v>
      </c>
      <c r="I812" s="28" t="s">
        <v>216</v>
      </c>
      <c r="J812" s="28" t="s">
        <v>65</v>
      </c>
      <c r="K812" s="28" t="n">
        <v>40</v>
      </c>
      <c r="L812" s="28"/>
      <c r="M812" s="28" t="n">
        <v>1978</v>
      </c>
      <c r="N812" s="29" t="s">
        <v>67</v>
      </c>
      <c r="O812" s="29" t="s">
        <v>68</v>
      </c>
      <c r="P812" s="50" t="n">
        <v>0.00842863539816588</v>
      </c>
      <c r="Q812" s="31" t="n">
        <v>15960</v>
      </c>
      <c r="R812" s="31" t="n">
        <v>16507.2575153176</v>
      </c>
      <c r="S812" s="29" t="s">
        <v>69</v>
      </c>
      <c r="T812" s="29"/>
      <c r="U812" s="29"/>
      <c r="V812" s="48" t="n">
        <f aca="false">IF(S812="m3_año",R812,IF(OR(O812="CG1",O812="CG3",O812="HG2"),T812,R812))</f>
        <v>16507.2575153176</v>
      </c>
      <c r="W812" s="28" t="n">
        <v>365</v>
      </c>
      <c r="X812" s="32"/>
      <c r="Y812" s="28"/>
      <c r="Z812" s="28" t="n">
        <v>8760</v>
      </c>
      <c r="AA812" s="32" t="s">
        <v>2024</v>
      </c>
      <c r="AB812" s="32" t="s">
        <v>2025</v>
      </c>
      <c r="AC812" s="33" t="s">
        <v>72</v>
      </c>
      <c r="AD812" s="33" t="n">
        <f aca="false">VLOOKUP($O812,Parámetros!$B$4:$H$25,3,0)</f>
        <v>46.3856216091623</v>
      </c>
      <c r="AE812" s="33" t="n">
        <f aca="false">VLOOKUP($O812,Parámetros!$B$4:$H$25,4,0)</f>
        <v>1074.85364414012</v>
      </c>
      <c r="AF812" s="33" t="n">
        <f aca="false">VLOOKUP($O812,Parámetros!$B$4:$H$25,5,0)</f>
        <v>5.41099102083891</v>
      </c>
      <c r="AG812" s="33" t="n">
        <f aca="false">VLOOKUP($O812,Parámetros!$B$4:$H$25,6,0)</f>
        <v>1344</v>
      </c>
      <c r="AH812" s="33" t="n">
        <f aca="false">VLOOKUP($O812,Parámetros!$B$4:$H$25,7,0)</f>
        <v>1920000</v>
      </c>
      <c r="AI812" s="51" t="n">
        <v>15960</v>
      </c>
      <c r="AJ812" s="52" t="n">
        <v>8.8E-008</v>
      </c>
      <c r="AK812" s="34" t="n">
        <f aca="false">AD812*V812/1000000000</f>
        <v>0.000765699400910523</v>
      </c>
      <c r="AL812" s="34" t="n">
        <f aca="false">AE812*V812/1000000000</f>
        <v>0.0177428858950985</v>
      </c>
      <c r="AM812" s="34" t="n">
        <f aca="false">AF812*V812/1000000000</f>
        <v>8.93206221940591E-005</v>
      </c>
      <c r="AN812" s="34" t="n">
        <f aca="false">AG812*V812/1000000000</f>
        <v>0.0221857541005869</v>
      </c>
      <c r="AO812" s="34" t="n">
        <f aca="false">AH812*V812/1000000000</f>
        <v>31.6939344294098</v>
      </c>
      <c r="AP812" s="35" t="n">
        <f aca="false">AJ812*AI812*EXP(P812*4)</f>
        <v>0.00145263866134795</v>
      </c>
      <c r="AQ812" s="36" t="n">
        <f aca="false">AK812/W812</f>
        <v>2.09780657783705E-006</v>
      </c>
      <c r="AR812" s="37" t="n">
        <f aca="false">AL812/W812</f>
        <v>4.86106462879411E-005</v>
      </c>
      <c r="AS812" s="37" t="n">
        <f aca="false">AM812/W812</f>
        <v>2.44714033408381E-007</v>
      </c>
      <c r="AT812" s="37" t="n">
        <f aca="false">AN812/W812</f>
        <v>6.07828879468133E-005</v>
      </c>
      <c r="AU812" s="37" t="n">
        <f aca="false">AO812/W812</f>
        <v>0.0868326970668761</v>
      </c>
      <c r="AV812" s="49" t="n">
        <f aca="false">AP812/W812</f>
        <v>3.97983194889849E-006</v>
      </c>
      <c r="AW812" s="39" t="n">
        <f aca="false">AK812*1000000</f>
        <v>765.699400910523</v>
      </c>
      <c r="AX812" s="40" t="n">
        <f aca="false">AL812*1000000</f>
        <v>17742.8858950985</v>
      </c>
      <c r="AY812" s="40" t="n">
        <f aca="false">AM812*1000000</f>
        <v>89.3206221940592</v>
      </c>
      <c r="AZ812" s="40" t="n">
        <f aca="false">AN812*1000000</f>
        <v>22185.7541005869</v>
      </c>
      <c r="BA812" s="40" t="n">
        <f aca="false">AO812*1000000</f>
        <v>31693934.4294098</v>
      </c>
      <c r="BB812" s="41" t="n">
        <f aca="false">AP812*1000000</f>
        <v>1452.63866134795</v>
      </c>
      <c r="BC812" s="39" t="n">
        <f aca="false">AQ812*1000000</f>
        <v>2.09780657783705</v>
      </c>
      <c r="BD812" s="40" t="n">
        <f aca="false">AR812*1000000</f>
        <v>48.6106462879411</v>
      </c>
      <c r="BE812" s="40" t="n">
        <f aca="false">AS812*1000000</f>
        <v>0.244714033408381</v>
      </c>
      <c r="BF812" s="40" t="n">
        <f aca="false">AT812*1000000</f>
        <v>60.7828879468133</v>
      </c>
      <c r="BG812" s="40" t="n">
        <f aca="false">AU812*1000000</f>
        <v>86832.6970668761</v>
      </c>
      <c r="BH812" s="41" t="n">
        <f aca="false">AV812*1000000</f>
        <v>3.97983194889849</v>
      </c>
      <c r="BI812" s="0" t="n">
        <v>0.1</v>
      </c>
      <c r="BJ812" s="0" t="n">
        <f aca="false">R812*BI812</f>
        <v>1650.72575153176</v>
      </c>
      <c r="BK812" s="0" t="n">
        <v>0.1</v>
      </c>
      <c r="BL812" s="0" t="n">
        <f aca="false">AI812*BK812</f>
        <v>1596</v>
      </c>
      <c r="BM812" s="45" t="n">
        <v>17.6498016718255</v>
      </c>
      <c r="BN812" s="45" t="n">
        <v>910.91550745518</v>
      </c>
      <c r="BO812" s="45" t="n">
        <v>5.31099102083891</v>
      </c>
      <c r="BP812" s="45" t="n">
        <v>537.6</v>
      </c>
      <c r="BQ812" s="45" t="n">
        <v>384000</v>
      </c>
      <c r="BR812" s="0" t="n">
        <f aca="false">AJ812*0.1</f>
        <v>8.8E-009</v>
      </c>
      <c r="BS812" s="0" t="n">
        <f aca="false">((((BJ812/R812)^2)+((BM812/AD812)^2))^(1/2))*AK812</f>
        <v>0.000301243546141502</v>
      </c>
      <c r="BT812" s="0" t="n">
        <f aca="false">((((BJ812/R812)^2)+((BN812/AE812)^2))^(1/2))*AL812</f>
        <v>0.0151410354274126</v>
      </c>
      <c r="BU812" s="0" t="n">
        <f aca="false">((((BJ812/R812)^2)+((BO812/AF812)^2))^(1/2))*AM812</f>
        <v>8.81237339071309E-005</v>
      </c>
      <c r="BV812" s="0" t="n">
        <f aca="false">((((BJ812/R812)^2)+((BP812/AG812)^2))^(1/2))*AN812</f>
        <v>0.00914742075406998</v>
      </c>
      <c r="BW812" s="0" t="n">
        <f aca="false">((((BJ812/R812)^2)+((BQ812/AH812)^2))^(1/2))*AO812</f>
        <v>7.08697918585813</v>
      </c>
      <c r="BX812" s="46" t="n">
        <f aca="false">((((BL812/AI812)^2)+((BR812/AJ812)^2))^(1/2))*AP812</f>
        <v>0.000205434129610577</v>
      </c>
    </row>
    <row r="813" customFormat="false" ht="15" hidden="false" customHeight="true" outlineLevel="0" collapsed="false">
      <c r="A813" s="24" t="n">
        <v>4.6125830696509</v>
      </c>
      <c r="B813" s="24" t="n">
        <v>-74.136460125612</v>
      </c>
      <c r="C813" s="47" t="n">
        <v>25</v>
      </c>
      <c r="D813" s="47" t="n">
        <v>25</v>
      </c>
      <c r="E813" s="47" t="n">
        <v>1821</v>
      </c>
      <c r="F813" s="27" t="s">
        <v>2026</v>
      </c>
      <c r="G813" s="28" t="s">
        <v>2027</v>
      </c>
      <c r="H813" s="27" t="s">
        <v>2028</v>
      </c>
      <c r="I813" s="28" t="s">
        <v>216</v>
      </c>
      <c r="J813" s="28" t="s">
        <v>65</v>
      </c>
      <c r="K813" s="28" t="n">
        <v>30</v>
      </c>
      <c r="L813" s="28"/>
      <c r="M813" s="28" t="n">
        <v>1996</v>
      </c>
      <c r="N813" s="29" t="s">
        <v>67</v>
      </c>
      <c r="O813" s="29" t="s">
        <v>68</v>
      </c>
      <c r="P813" s="56" t="n">
        <v>0.00426891489573758</v>
      </c>
      <c r="Q813" s="31" t="n">
        <v>3900</v>
      </c>
      <c r="R813" s="31" t="n">
        <v>3967.1668999071</v>
      </c>
      <c r="S813" s="29" t="s">
        <v>69</v>
      </c>
      <c r="T813" s="29"/>
      <c r="U813" s="29"/>
      <c r="V813" s="48" t="n">
        <f aca="false">IF(S813="m3_año",R813,IF(OR(O813="CG1",O813="CG3",O813="HG2"),T813,R813))</f>
        <v>3967.1668999071</v>
      </c>
      <c r="W813" s="28" t="n">
        <v>365</v>
      </c>
      <c r="X813" s="32"/>
      <c r="Y813" s="28"/>
      <c r="Z813" s="28" t="n">
        <v>8760</v>
      </c>
      <c r="AA813" s="32" t="s">
        <v>2029</v>
      </c>
      <c r="AB813" s="32" t="s">
        <v>447</v>
      </c>
      <c r="AC813" s="33" t="s">
        <v>72</v>
      </c>
      <c r="AD813" s="33" t="n">
        <f aca="false">VLOOKUP($O813,Parámetros!$B$4:$H$25,3,0)</f>
        <v>46.3856216091623</v>
      </c>
      <c r="AE813" s="33" t="n">
        <f aca="false">VLOOKUP($O813,Parámetros!$B$4:$H$25,4,0)</f>
        <v>1074.85364414012</v>
      </c>
      <c r="AF813" s="33" t="n">
        <f aca="false">VLOOKUP($O813,Parámetros!$B$4:$H$25,5,0)</f>
        <v>5.41099102083891</v>
      </c>
      <c r="AG813" s="33" t="n">
        <f aca="false">VLOOKUP($O813,Parámetros!$B$4:$H$25,6,0)</f>
        <v>1344</v>
      </c>
      <c r="AH813" s="33" t="n">
        <f aca="false">VLOOKUP($O813,Parámetros!$B$4:$H$25,7,0)</f>
        <v>1920000</v>
      </c>
      <c r="AI813" s="2" t="n">
        <v>175.774</v>
      </c>
      <c r="AJ813" s="2" t="n">
        <v>7.264E-005</v>
      </c>
      <c r="AK813" s="34" t="n">
        <f aca="false">AD813*V813/1000000000</f>
        <v>0.000184019502679484</v>
      </c>
      <c r="AL813" s="34" t="n">
        <f aca="false">AE813*V813/1000000000</f>
        <v>0.00426412379927721</v>
      </c>
      <c r="AM813" s="34" t="n">
        <f aca="false">AF813*V813/1000000000</f>
        <v>2.14663044735666E-005</v>
      </c>
      <c r="AN813" s="34" t="n">
        <f aca="false">AG813*V813/1000000000</f>
        <v>0.00533187231347514</v>
      </c>
      <c r="AO813" s="34" t="n">
        <f aca="false">AH813*V813/1000000000</f>
        <v>7.61696044782163</v>
      </c>
      <c r="AP813" s="35" t="n">
        <f aca="false">AJ813*AI813*EXP(P813*4)</f>
        <v>0.0129881213036955</v>
      </c>
      <c r="AQ813" s="36" t="n">
        <f aca="false">AK813/W813</f>
        <v>5.04163021039683E-007</v>
      </c>
      <c r="AR813" s="37" t="n">
        <f aca="false">AL813/W813</f>
        <v>1.16825309569239E-005</v>
      </c>
      <c r="AS813" s="37" t="n">
        <f aca="false">AM813/W813</f>
        <v>5.88117930782648E-008</v>
      </c>
      <c r="AT813" s="37" t="n">
        <f aca="false">AN813/W813</f>
        <v>1.46078693519867E-005</v>
      </c>
      <c r="AU813" s="37" t="n">
        <f aca="false">AO813/W813</f>
        <v>0.0208683847885524</v>
      </c>
      <c r="AV813" s="49" t="n">
        <f aca="false">AP813/W813</f>
        <v>3.55838939827275E-005</v>
      </c>
      <c r="AW813" s="39" t="n">
        <f aca="false">AK813*1000000</f>
        <v>184.019502679484</v>
      </c>
      <c r="AX813" s="40" t="n">
        <f aca="false">AL813*1000000</f>
        <v>4264.12379927721</v>
      </c>
      <c r="AY813" s="40" t="n">
        <f aca="false">AM813*1000000</f>
        <v>21.4663044735666</v>
      </c>
      <c r="AZ813" s="40" t="n">
        <f aca="false">AN813*1000000</f>
        <v>5331.87231347514</v>
      </c>
      <c r="BA813" s="40" t="n">
        <f aca="false">AO813*1000000</f>
        <v>7616960.44782163</v>
      </c>
      <c r="BB813" s="41" t="n">
        <f aca="false">AP813*1000000</f>
        <v>12988.1213036955</v>
      </c>
      <c r="BC813" s="39" t="n">
        <f aca="false">AQ813*1000000</f>
        <v>0.504163021039683</v>
      </c>
      <c r="BD813" s="40" t="n">
        <f aca="false">AR813*1000000</f>
        <v>11.6825309569239</v>
      </c>
      <c r="BE813" s="40" t="n">
        <f aca="false">AS813*1000000</f>
        <v>0.0588117930782648</v>
      </c>
      <c r="BF813" s="40" t="n">
        <f aca="false">AT813*1000000</f>
        <v>14.6078693519867</v>
      </c>
      <c r="BG813" s="40" t="n">
        <f aca="false">AU813*1000000</f>
        <v>20868.3847885524</v>
      </c>
      <c r="BH813" s="41" t="n">
        <f aca="false">AV813*1000000</f>
        <v>35.5838939827275</v>
      </c>
      <c r="BI813" s="0" t="n">
        <v>0.1</v>
      </c>
      <c r="BJ813" s="0" t="n">
        <f aca="false">R813*BI813</f>
        <v>396.71668999071</v>
      </c>
      <c r="BK813" s="0" t="n">
        <v>0.1</v>
      </c>
      <c r="BL813" s="0" t="n">
        <f aca="false">AI813*BK813</f>
        <v>17.5774</v>
      </c>
      <c r="BM813" s="45" t="n">
        <v>17.6498016718255</v>
      </c>
      <c r="BN813" s="45" t="n">
        <v>910.91550745518</v>
      </c>
      <c r="BO813" s="45" t="n">
        <v>5.31099102083891</v>
      </c>
      <c r="BP813" s="45" t="n">
        <v>537.6</v>
      </c>
      <c r="BQ813" s="45" t="n">
        <v>384000</v>
      </c>
      <c r="BR813" s="0" t="n">
        <f aca="false">AJ813*0.1</f>
        <v>7.264E-006</v>
      </c>
      <c r="BS813" s="0" t="n">
        <f aca="false">((((BJ813/R813)^2)+((BM813/AD813)^2))^(1/2))*AK813</f>
        <v>7.23974545107961E-005</v>
      </c>
      <c r="BT813" s="0" t="n">
        <f aca="false">((((BJ813/R813)^2)+((BN813/AE813)^2))^(1/2))*AL813</f>
        <v>0.00363882459107541</v>
      </c>
      <c r="BU813" s="0" t="n">
        <f aca="false">((((BJ813/R813)^2)+((BO813/AF813)^2))^(1/2))*AM813</f>
        <v>2.117865792838E-005</v>
      </c>
      <c r="BV813" s="0" t="n">
        <f aca="false">((((BJ813/R813)^2)+((BP813/AG813)^2))^(1/2))*AN813</f>
        <v>0.00219838727307644</v>
      </c>
      <c r="BW813" s="0" t="n">
        <f aca="false">((((BJ813/R813)^2)+((BQ813/AH813)^2))^(1/2))*AO813</f>
        <v>1.70320413432564</v>
      </c>
      <c r="BX813" s="46" t="n">
        <f aca="false">((((BL813/AI813)^2)+((BR813/AJ813)^2))^(1/2))*AP813</f>
        <v>0.00183679772974331</v>
      </c>
    </row>
    <row r="814" customFormat="false" ht="15" hidden="false" customHeight="true" outlineLevel="0" collapsed="false">
      <c r="A814" s="24" t="n">
        <v>4.61194504290081</v>
      </c>
      <c r="B814" s="24" t="n">
        <v>-74.1349640193983</v>
      </c>
      <c r="C814" s="47" t="n">
        <v>25</v>
      </c>
      <c r="D814" s="47" t="n">
        <v>25</v>
      </c>
      <c r="E814" s="47" t="n">
        <v>1821</v>
      </c>
      <c r="F814" s="27" t="s">
        <v>2030</v>
      </c>
      <c r="G814" s="28" t="s">
        <v>2031</v>
      </c>
      <c r="H814" s="27" t="s">
        <v>2032</v>
      </c>
      <c r="I814" s="28" t="s">
        <v>216</v>
      </c>
      <c r="J814" s="28" t="s">
        <v>2033</v>
      </c>
      <c r="K814" s="55" t="s">
        <v>2034</v>
      </c>
      <c r="L814" s="55"/>
      <c r="M814" s="55"/>
      <c r="N814" s="29" t="s">
        <v>172</v>
      </c>
      <c r="O814" s="29" t="s">
        <v>85</v>
      </c>
      <c r="P814" s="50" t="n">
        <v>-0.015549305289661</v>
      </c>
      <c r="Q814" s="31" t="n">
        <v>24000</v>
      </c>
      <c r="R814" s="31" t="n">
        <v>22552.7409666455</v>
      </c>
      <c r="S814" s="29" t="s">
        <v>86</v>
      </c>
      <c r="T814" s="29" t="n">
        <f aca="false">((R814*Parámetros!$D$30)/1000)/Parámetros!$D$29</f>
        <v>18482.0511964247</v>
      </c>
      <c r="U814" s="29" t="s">
        <v>69</v>
      </c>
      <c r="V814" s="48" t="n">
        <f aca="false">IF(S814="m3_año",R814,IF(OR(O814="CG1",O814="CG3",O814="HG2"),T814,R814))</f>
        <v>22552.7409666455</v>
      </c>
      <c r="W814" s="28" t="n">
        <v>365</v>
      </c>
      <c r="X814" s="32"/>
      <c r="Y814" s="28"/>
      <c r="Z814" s="28" t="n">
        <v>8760</v>
      </c>
      <c r="AA814" s="32" t="s">
        <v>2035</v>
      </c>
      <c r="AB814" s="32" t="s">
        <v>447</v>
      </c>
      <c r="AC814" s="33" t="s">
        <v>246</v>
      </c>
      <c r="AD814" s="33" t="n">
        <f aca="false">VLOOKUP($O814,Parámetros!$B$4:$H$25,3,0)</f>
        <v>12.7152226842523</v>
      </c>
      <c r="AE814" s="33" t="n">
        <f aca="false">VLOOKUP($O814,Parámetros!$B$4:$H$25,4,0)</f>
        <v>4.56382485732941</v>
      </c>
      <c r="AF814" s="33" t="n">
        <f aca="false">VLOOKUP($O814,Parámetros!$B$4:$H$25,5,0)</f>
        <v>12.0799261022882</v>
      </c>
      <c r="AG814" s="33" t="n">
        <f aca="false">VLOOKUP($O814,Parámetros!$B$4:$H$25,6,0)</f>
        <v>6.25</v>
      </c>
      <c r="AH814" s="33" t="n">
        <f aca="false">VLOOKUP($O814,Parámetros!$B$4:$H$25,7,0)</f>
        <v>2343</v>
      </c>
      <c r="AI814" s="2" t="n">
        <v>8608.38414634146</v>
      </c>
      <c r="AJ814" s="2" t="n">
        <v>1.0442E-008</v>
      </c>
      <c r="AK814" s="34" t="n">
        <f aca="false">AD814*V814/1000000000</f>
        <v>0.000286763123531157</v>
      </c>
      <c r="AL814" s="34" t="n">
        <f aca="false">AE814*V814/1000000000</f>
        <v>0.000102926759824488</v>
      </c>
      <c r="AM814" s="34" t="n">
        <f aca="false">AF814*V814/1000000000</f>
        <v>0.000272435444281125</v>
      </c>
      <c r="AN814" s="34" t="n">
        <f aca="false">AG814*V814/1000000000</f>
        <v>0.000140954631041534</v>
      </c>
      <c r="AO814" s="34" t="n">
        <f aca="false">AH814*V814/1000000000</f>
        <v>0.0528410720848504</v>
      </c>
      <c r="AP814" s="35" t="n">
        <f aca="false">AJ814*AI814*EXP(P814*4)</f>
        <v>8.44682346951262E-005</v>
      </c>
      <c r="AQ814" s="36" t="n">
        <f aca="false">AK814/W814</f>
        <v>7.85652393236047E-007</v>
      </c>
      <c r="AR814" s="37" t="n">
        <f aca="false">AL814/W814</f>
        <v>2.81991122806816E-007</v>
      </c>
      <c r="AS814" s="37" t="n">
        <f aca="false">AM814/W814</f>
        <v>7.46398477482535E-007</v>
      </c>
      <c r="AT814" s="37" t="n">
        <f aca="false">AN814/W814</f>
        <v>3.8617707134667E-007</v>
      </c>
      <c r="AU814" s="37" t="n">
        <f aca="false">AO814/W814</f>
        <v>0.000144770060506439</v>
      </c>
      <c r="AV814" s="49" t="n">
        <f aca="false">AP814/W814</f>
        <v>2.31419821082538E-007</v>
      </c>
      <c r="AW814" s="39" t="n">
        <f aca="false">AK814*1000000</f>
        <v>286.763123531157</v>
      </c>
      <c r="AX814" s="40" t="n">
        <f aca="false">AL814*1000000</f>
        <v>102.926759824488</v>
      </c>
      <c r="AY814" s="40" t="n">
        <f aca="false">AM814*1000000</f>
        <v>272.435444281125</v>
      </c>
      <c r="AZ814" s="40" t="n">
        <f aca="false">AN814*1000000</f>
        <v>140.954631041534</v>
      </c>
      <c r="BA814" s="40" t="n">
        <f aca="false">AO814*1000000</f>
        <v>52841.0720848504</v>
      </c>
      <c r="BB814" s="41" t="n">
        <f aca="false">AP814*1000000</f>
        <v>84.4682346951263</v>
      </c>
      <c r="BC814" s="39" t="n">
        <f aca="false">AQ814*1000000</f>
        <v>0.785652393236046</v>
      </c>
      <c r="BD814" s="40" t="n">
        <f aca="false">AR814*1000000</f>
        <v>0.281991122806816</v>
      </c>
      <c r="BE814" s="40" t="n">
        <f aca="false">AS814*1000000</f>
        <v>0.746398477482535</v>
      </c>
      <c r="BF814" s="40" t="n">
        <f aca="false">AT814*1000000</f>
        <v>0.386177071346669</v>
      </c>
      <c r="BG814" s="40" t="n">
        <f aca="false">AU814*1000000</f>
        <v>144.770060506439</v>
      </c>
      <c r="BH814" s="41" t="n">
        <f aca="false">AV814*1000000</f>
        <v>0.231419821082538</v>
      </c>
      <c r="BI814" s="0" t="n">
        <v>0.1</v>
      </c>
      <c r="BJ814" s="0" t="n">
        <f aca="false">R814*BI814</f>
        <v>2255.27409666455</v>
      </c>
      <c r="BK814" s="0" t="n">
        <v>0.1</v>
      </c>
      <c r="BL814" s="0" t="n">
        <f aca="false">AI814*BK814</f>
        <v>860.838414634146</v>
      </c>
      <c r="BM814" s="45" t="n">
        <v>8.79744109323615</v>
      </c>
      <c r="BN814" s="45" t="n">
        <v>3.62683450723467</v>
      </c>
      <c r="BO814" s="45" t="n">
        <v>10.0538529184284</v>
      </c>
      <c r="BP814" s="45" t="n">
        <v>12.5</v>
      </c>
      <c r="BQ814" s="45" t="n">
        <v>2343</v>
      </c>
      <c r="BR814" s="0" t="n">
        <f aca="false">AJ814*0.1</f>
        <v>1.0442E-009</v>
      </c>
      <c r="BS814" s="0" t="n">
        <f aca="false">((((BJ814/R814)^2)+((BM814/AD814)^2))^(1/2))*AK814</f>
        <v>0.000200468038541884</v>
      </c>
      <c r="BT814" s="0" t="n">
        <f aca="false">((((BJ814/R814)^2)+((BN814/AE814)^2))^(1/2))*AL814</f>
        <v>8.2440104825226E-005</v>
      </c>
      <c r="BU814" s="0" t="n">
        <f aca="false">((((BJ814/R814)^2)+((BO814/AF814)^2))^(1/2))*AM814</f>
        <v>0.000228372761803466</v>
      </c>
      <c r="BV814" s="0" t="n">
        <f aca="false">((((BJ814/R814)^2)+((BP814/AG814)^2))^(1/2))*AN814</f>
        <v>0.000282261428693934</v>
      </c>
      <c r="BW814" s="0" t="n">
        <f aca="false">((((BJ814/R814)^2)+((BQ814/AH814)^2))^(1/2))*AO814</f>
        <v>0.053104620213943</v>
      </c>
      <c r="BX814" s="46" t="n">
        <f aca="false">((((BL814/AI814)^2)+((BR814/AJ814)^2))^(1/2))*AP814</f>
        <v>1.19456123095561E-005</v>
      </c>
    </row>
    <row r="815" customFormat="false" ht="45" hidden="false" customHeight="true" outlineLevel="0" collapsed="false">
      <c r="A815" s="24" t="n">
        <v>4.60195833333333</v>
      </c>
      <c r="B815" s="24" t="n">
        <v>-74.1478055555556</v>
      </c>
      <c r="C815" s="47" t="n">
        <v>24</v>
      </c>
      <c r="D815" s="47" t="n">
        <v>24</v>
      </c>
      <c r="E815" s="47" t="n">
        <v>1807</v>
      </c>
      <c r="F815" s="27" t="s">
        <v>2036</v>
      </c>
      <c r="G815" s="28" t="s">
        <v>2037</v>
      </c>
      <c r="H815" s="27" t="s">
        <v>2038</v>
      </c>
      <c r="I815" s="28" t="s">
        <v>216</v>
      </c>
      <c r="J815" s="28" t="s">
        <v>65</v>
      </c>
      <c r="K815" s="28" t="n">
        <v>100</v>
      </c>
      <c r="L815" s="28"/>
      <c r="M815" s="28" t="n">
        <v>1985</v>
      </c>
      <c r="N815" s="29" t="s">
        <v>172</v>
      </c>
      <c r="O815" s="29" t="s">
        <v>173</v>
      </c>
      <c r="P815" s="56" t="n">
        <v>0.00426891489573758</v>
      </c>
      <c r="Q815" s="31" t="n">
        <v>69120</v>
      </c>
      <c r="R815" s="31" t="n">
        <v>70310.4041337381</v>
      </c>
      <c r="S815" s="29" t="s">
        <v>86</v>
      </c>
      <c r="T815" s="29" t="n">
        <f aca="false">((R815*Parámetros!$D$30)/1000)/Parámetros!$D$29</f>
        <v>57619.6255152726</v>
      </c>
      <c r="U815" s="29" t="s">
        <v>69</v>
      </c>
      <c r="V815" s="48" t="n">
        <f aca="false">IF(S815="m3_año",R815,IF(OR(O815="CG1",O815="CG3",O815="HG2"),T815,R815))</f>
        <v>70310.4041337381</v>
      </c>
      <c r="W815" s="28" t="n">
        <v>365</v>
      </c>
      <c r="X815" s="32" t="s">
        <v>98</v>
      </c>
      <c r="Y815" s="28" t="n">
        <v>31</v>
      </c>
      <c r="Z815" s="28" t="n">
        <v>3416</v>
      </c>
      <c r="AA815" s="32" t="s">
        <v>2039</v>
      </c>
      <c r="AB815" s="32" t="s">
        <v>447</v>
      </c>
      <c r="AC815" s="33" t="s">
        <v>246</v>
      </c>
      <c r="AD815" s="33" t="n">
        <f aca="false">VLOOKUP($O815,Parámetros!$B$4:$H$25,3,0)</f>
        <v>10.477442018542</v>
      </c>
      <c r="AE815" s="33" t="n">
        <f aca="false">VLOOKUP($O815,Parámetros!$B$4:$H$25,4,0)</f>
        <v>4.47117624426805</v>
      </c>
      <c r="AF815" s="33" t="n">
        <f aca="false">VLOOKUP($O815,Parámetros!$B$4:$H$25,5,0)</f>
        <v>11.5951868810527</v>
      </c>
      <c r="AG815" s="33" t="n">
        <f aca="false">VLOOKUP($O815,Parámetros!$B$4:$H$25,6,0)</f>
        <v>0.3</v>
      </c>
      <c r="AH815" s="33" t="n">
        <f aca="false">VLOOKUP($O815,Parámetros!$B$4:$H$25,7,0)</f>
        <v>2840</v>
      </c>
      <c r="AI815" s="2" t="n">
        <v>1159.09146341463</v>
      </c>
      <c r="AJ815" s="2" t="n">
        <v>0.000142</v>
      </c>
      <c r="AK815" s="34" t="n">
        <f aca="false">AD815*V815/1000000000</f>
        <v>0.000736673182611497</v>
      </c>
      <c r="AL815" s="34" t="n">
        <f aca="false">AE815*V815/1000000000</f>
        <v>0.000314370208687656</v>
      </c>
      <c r="AM815" s="34" t="n">
        <f aca="false">AF815*V815/1000000000</f>
        <v>0.000815262275613033</v>
      </c>
      <c r="AN815" s="34" t="n">
        <f aca="false">AG815*V815/1000000000</f>
        <v>2.10931212401214E-005</v>
      </c>
      <c r="AO815" s="34" t="n">
        <f aca="false">AH815*V815/1000000000</f>
        <v>0.199681547739816</v>
      </c>
      <c r="AP815" s="35" t="n">
        <f aca="false">AJ815*AI815*EXP(P815*4)</f>
        <v>0.167425620216031</v>
      </c>
      <c r="AQ815" s="36" t="n">
        <f aca="false">AK815/W815</f>
        <v>2.01828269208629E-006</v>
      </c>
      <c r="AR815" s="37" t="n">
        <f aca="false">AL815/W815</f>
        <v>8.61288242979879E-007</v>
      </c>
      <c r="AS815" s="37" t="n">
        <f aca="false">AM815/W815</f>
        <v>2.23359527565215E-006</v>
      </c>
      <c r="AT815" s="37" t="n">
        <f aca="false">AN815/W815</f>
        <v>5.77893732606067E-008</v>
      </c>
      <c r="AU815" s="37" t="n">
        <f aca="false">AO815/W815</f>
        <v>0.000547072733533743</v>
      </c>
      <c r="AV815" s="49" t="n">
        <f aca="false">AP815/W815</f>
        <v>0.00045870032935899</v>
      </c>
      <c r="AW815" s="39" t="n">
        <f aca="false">AK815*1000000</f>
        <v>736.673182611497</v>
      </c>
      <c r="AX815" s="40" t="n">
        <f aca="false">AL815*1000000</f>
        <v>314.370208687656</v>
      </c>
      <c r="AY815" s="40" t="n">
        <f aca="false">AM815*1000000</f>
        <v>815.262275613034</v>
      </c>
      <c r="AZ815" s="40" t="n">
        <f aca="false">AN815*1000000</f>
        <v>21.0931212401214</v>
      </c>
      <c r="BA815" s="40" t="n">
        <f aca="false">AO815*1000000</f>
        <v>199681.547739816</v>
      </c>
      <c r="BB815" s="41" t="n">
        <f aca="false">AP815*1000000</f>
        <v>167425.620216031</v>
      </c>
      <c r="BC815" s="39" t="n">
        <f aca="false">AQ815*1000000</f>
        <v>2.01828269208629</v>
      </c>
      <c r="BD815" s="40" t="n">
        <f aca="false">AR815*1000000</f>
        <v>0.861288242979879</v>
      </c>
      <c r="BE815" s="40" t="n">
        <f aca="false">AS815*1000000</f>
        <v>2.23359527565215</v>
      </c>
      <c r="BF815" s="40" t="n">
        <f aca="false">AT815*1000000</f>
        <v>0.0577893732606067</v>
      </c>
      <c r="BG815" s="40" t="n">
        <f aca="false">AU815*1000000</f>
        <v>547.072733533743</v>
      </c>
      <c r="BH815" s="41" t="n">
        <f aca="false">AV815*1000000</f>
        <v>458.70032935899</v>
      </c>
      <c r="BI815" s="0" t="n">
        <v>0.1</v>
      </c>
      <c r="BJ815" s="0" t="n">
        <f aca="false">R815*BI815</f>
        <v>7031.04041337381</v>
      </c>
      <c r="BK815" s="0" t="n">
        <v>0.1</v>
      </c>
      <c r="BL815" s="0" t="n">
        <f aca="false">AI815*BK815</f>
        <v>115.909146341463</v>
      </c>
      <c r="BM815" s="45" t="n">
        <v>8.33836031031492</v>
      </c>
      <c r="BN815" s="45" t="n">
        <v>2.30660015343522</v>
      </c>
      <c r="BO815" s="45" t="n">
        <v>3.95606161523761</v>
      </c>
      <c r="BP815" s="45" t="n">
        <v>0.12</v>
      </c>
      <c r="BQ815" s="45" t="n">
        <v>2840</v>
      </c>
      <c r="BR815" s="0" t="n">
        <f aca="false">AJ815*0.1</f>
        <v>1.42E-005</v>
      </c>
      <c r="BS815" s="0" t="n">
        <f aca="false">((((BJ815/R815)^2)+((BM815/AD815)^2))^(1/2))*AK815</f>
        <v>0.000590883635684351</v>
      </c>
      <c r="BT815" s="0" t="n">
        <f aca="false">((((BJ815/R815)^2)+((BN815/AE815)^2))^(1/2))*AL815</f>
        <v>0.000165196811062373</v>
      </c>
      <c r="BU815" s="0" t="n">
        <f aca="false">((((BJ815/R815)^2)+((BO815/AF815)^2))^(1/2))*AM815</f>
        <v>0.000289853795453001</v>
      </c>
      <c r="BV815" s="0" t="n">
        <f aca="false">((((BJ815/R815)^2)+((BP815/AG815)^2))^(1/2))*AN815</f>
        <v>8.69691668469801E-006</v>
      </c>
      <c r="BW815" s="0" t="n">
        <f aca="false">((((BJ815/R815)^2)+((BQ815/AH815)^2))^(1/2))*AO815</f>
        <v>0.200677471861807</v>
      </c>
      <c r="BX815" s="46" t="n">
        <f aca="false">((((BL815/AI815)^2)+((BR815/AJ815)^2))^(1/2))*AP815</f>
        <v>0.0236775582798239</v>
      </c>
    </row>
    <row r="816" customFormat="false" ht="45" hidden="false" customHeight="true" outlineLevel="0" collapsed="false">
      <c r="A816" s="24" t="n">
        <v>4.60627256650566</v>
      </c>
      <c r="B816" s="24" t="n">
        <v>-74.1324955326724</v>
      </c>
      <c r="C816" s="47" t="n">
        <v>25</v>
      </c>
      <c r="D816" s="47" t="n">
        <v>25</v>
      </c>
      <c r="E816" s="47" t="n">
        <v>1821</v>
      </c>
      <c r="F816" s="27" t="s">
        <v>2040</v>
      </c>
      <c r="G816" s="28" t="s">
        <v>2041</v>
      </c>
      <c r="H816" s="27" t="s">
        <v>2042</v>
      </c>
      <c r="I816" s="28" t="s">
        <v>216</v>
      </c>
      <c r="J816" s="28" t="s">
        <v>65</v>
      </c>
      <c r="K816" s="28" t="n">
        <v>80</v>
      </c>
      <c r="L816" s="28"/>
      <c r="M816" s="28" t="n">
        <v>1964</v>
      </c>
      <c r="N816" s="29" t="s">
        <v>172</v>
      </c>
      <c r="O816" s="29" t="s">
        <v>173</v>
      </c>
      <c r="P816" s="56" t="n">
        <v>0.00426891489573758</v>
      </c>
      <c r="Q816" s="31" t="n">
        <v>32200</v>
      </c>
      <c r="R816" s="31" t="n">
        <v>32754.5574812842</v>
      </c>
      <c r="S816" s="29" t="s">
        <v>86</v>
      </c>
      <c r="T816" s="29" t="n">
        <f aca="false">((R816*Parámetros!$D$30)/1000)/Parámetros!$D$29</f>
        <v>26842.4760068255</v>
      </c>
      <c r="U816" s="29" t="s">
        <v>69</v>
      </c>
      <c r="V816" s="48" t="n">
        <f aca="false">IF(S816="m3_año",R816,IF(OR(O816="CG1",O816="CG3",O816="HG2"),T816,R816))</f>
        <v>32754.5574812842</v>
      </c>
      <c r="W816" s="28" t="n">
        <v>365</v>
      </c>
      <c r="X816" s="32"/>
      <c r="Y816" s="28"/>
      <c r="Z816" s="28" t="n">
        <v>8760</v>
      </c>
      <c r="AA816" s="32" t="s">
        <v>2043</v>
      </c>
      <c r="AB816" s="32" t="s">
        <v>2044</v>
      </c>
      <c r="AC816" s="33" t="s">
        <v>246</v>
      </c>
      <c r="AD816" s="33" t="n">
        <f aca="false">VLOOKUP($O816,Parámetros!$B$4:$H$25,3,0)</f>
        <v>10.477442018542</v>
      </c>
      <c r="AE816" s="33" t="n">
        <f aca="false">VLOOKUP($O816,Parámetros!$B$4:$H$25,4,0)</f>
        <v>4.47117624426805</v>
      </c>
      <c r="AF816" s="33" t="n">
        <f aca="false">VLOOKUP($O816,Parámetros!$B$4:$H$25,5,0)</f>
        <v>11.5951868810527</v>
      </c>
      <c r="AG816" s="33" t="n">
        <f aca="false">VLOOKUP($O816,Parámetros!$B$4:$H$25,6,0)</f>
        <v>0.3</v>
      </c>
      <c r="AH816" s="33" t="n">
        <f aca="false">VLOOKUP($O816,Parámetros!$B$4:$H$25,7,0)</f>
        <v>2840</v>
      </c>
      <c r="AI816" s="2" t="n">
        <v>1159.09146341463</v>
      </c>
      <c r="AJ816" s="2" t="n">
        <v>0.000142</v>
      </c>
      <c r="AK816" s="34" t="n">
        <f aca="false">AD816*V816/1000000000</f>
        <v>0.000343183976853156</v>
      </c>
      <c r="AL816" s="34" t="n">
        <f aca="false">AE816*V816/1000000000</f>
        <v>0.00014645139930183</v>
      </c>
      <c r="AM816" s="34" t="n">
        <f aca="false">AF816*V816/1000000000</f>
        <v>0.000379795215201673</v>
      </c>
      <c r="AN816" s="34" t="n">
        <f aca="false">AG816*V816/1000000000</f>
        <v>9.82636724438526E-006</v>
      </c>
      <c r="AO816" s="34" t="n">
        <f aca="false">AH816*V816/1000000000</f>
        <v>0.0930229432468471</v>
      </c>
      <c r="AP816" s="35" t="n">
        <f aca="false">AJ816*AI816*EXP(P816*4)</f>
        <v>0.167425620216031</v>
      </c>
      <c r="AQ816" s="36" t="n">
        <f aca="false">AK816/W816</f>
        <v>9.40230073570291E-007</v>
      </c>
      <c r="AR816" s="37" t="n">
        <f aca="false">AL816/W816</f>
        <v>4.01236710415973E-007</v>
      </c>
      <c r="AS816" s="37" t="n">
        <f aca="false">AM816/W816</f>
        <v>1.04053483616897E-006</v>
      </c>
      <c r="AT816" s="37" t="n">
        <f aca="false">AN816/W816</f>
        <v>2.69215540942062E-008</v>
      </c>
      <c r="AU816" s="37" t="n">
        <f aca="false">AO816/W816</f>
        <v>0.000254857378758485</v>
      </c>
      <c r="AV816" s="49" t="n">
        <f aca="false">AP816/W816</f>
        <v>0.00045870032935899</v>
      </c>
      <c r="AW816" s="39" t="n">
        <f aca="false">AK816*1000000</f>
        <v>343.183976853156</v>
      </c>
      <c r="AX816" s="40" t="n">
        <f aca="false">AL816*1000000</f>
        <v>146.45139930183</v>
      </c>
      <c r="AY816" s="40" t="n">
        <f aca="false">AM816*1000000</f>
        <v>379.795215201673</v>
      </c>
      <c r="AZ816" s="40" t="n">
        <f aca="false">AN816*1000000</f>
        <v>9.82636724438526</v>
      </c>
      <c r="BA816" s="40" t="n">
        <f aca="false">AO816*1000000</f>
        <v>93022.9432468471</v>
      </c>
      <c r="BB816" s="41" t="n">
        <f aca="false">AP816*1000000</f>
        <v>167425.620216031</v>
      </c>
      <c r="BC816" s="39" t="n">
        <f aca="false">AQ816*1000000</f>
        <v>0.940230073570291</v>
      </c>
      <c r="BD816" s="40" t="n">
        <f aca="false">AR816*1000000</f>
        <v>0.401236710415973</v>
      </c>
      <c r="BE816" s="40" t="n">
        <f aca="false">AS816*1000000</f>
        <v>1.04053483616897</v>
      </c>
      <c r="BF816" s="40" t="n">
        <f aca="false">AT816*1000000</f>
        <v>0.0269215540942062</v>
      </c>
      <c r="BG816" s="40" t="n">
        <f aca="false">AU816*1000000</f>
        <v>254.857378758485</v>
      </c>
      <c r="BH816" s="41" t="n">
        <f aca="false">AV816*1000000</f>
        <v>458.70032935899</v>
      </c>
      <c r="BI816" s="0" t="n">
        <v>0.1</v>
      </c>
      <c r="BJ816" s="0" t="n">
        <f aca="false">R816*BI816</f>
        <v>3275.45574812842</v>
      </c>
      <c r="BK816" s="0" t="n">
        <v>0.1</v>
      </c>
      <c r="BL816" s="0" t="n">
        <f aca="false">AI816*BK816</f>
        <v>115.909146341463</v>
      </c>
      <c r="BM816" s="45" t="n">
        <v>8.33836031031492</v>
      </c>
      <c r="BN816" s="45" t="n">
        <v>2.30660015343522</v>
      </c>
      <c r="BO816" s="45" t="n">
        <v>3.95606161523761</v>
      </c>
      <c r="BP816" s="45" t="n">
        <v>0.12</v>
      </c>
      <c r="BQ816" s="45" t="n">
        <v>2840</v>
      </c>
      <c r="BR816" s="0" t="n">
        <f aca="false">AJ816*0.1</f>
        <v>1.42E-005</v>
      </c>
      <c r="BS816" s="0" t="n">
        <f aca="false">((((BJ816/R816)^2)+((BM816/AD816)^2))^(1/2))*AK816</f>
        <v>0.000275266971484897</v>
      </c>
      <c r="BT816" s="0" t="n">
        <f aca="false">((((BJ816/R816)^2)+((BN816/AE816)^2))^(1/2))*AL816</f>
        <v>7.69580051534779E-005</v>
      </c>
      <c r="BU816" s="0" t="n">
        <f aca="false">((((BJ816/R816)^2)+((BO816/AF816)^2))^(1/2))*AM816</f>
        <v>0.000135030269293788</v>
      </c>
      <c r="BV816" s="0" t="n">
        <f aca="false">((((BJ816/R816)^2)+((BP816/AG816)^2))^(1/2))*AN816</f>
        <v>4.051515006471E-006</v>
      </c>
      <c r="BW816" s="0" t="n">
        <f aca="false">((((BJ816/R816)^2)+((BQ816/AH816)^2))^(1/2))*AO816</f>
        <v>0.0934869009541401</v>
      </c>
      <c r="BX816" s="46" t="n">
        <f aca="false">((((BL816/AI816)^2)+((BR816/AJ816)^2))^(1/2))*AP816</f>
        <v>0.0236775582798239</v>
      </c>
    </row>
    <row r="817" customFormat="false" ht="45" hidden="false" customHeight="true" outlineLevel="0" collapsed="false">
      <c r="A817" s="24" t="n">
        <v>4.61008333333333</v>
      </c>
      <c r="B817" s="24" t="n">
        <v>-74.1424722222222</v>
      </c>
      <c r="C817" s="47" t="n">
        <v>24</v>
      </c>
      <c r="D817" s="47" t="n">
        <v>25</v>
      </c>
      <c r="E817" s="47" t="n">
        <v>1820</v>
      </c>
      <c r="F817" s="27" t="s">
        <v>2045</v>
      </c>
      <c r="G817" s="28" t="s">
        <v>2046</v>
      </c>
      <c r="H817" s="27" t="s">
        <v>2047</v>
      </c>
      <c r="I817" s="28" t="s">
        <v>216</v>
      </c>
      <c r="J817" s="28" t="s">
        <v>65</v>
      </c>
      <c r="K817" s="28" t="n">
        <v>75</v>
      </c>
      <c r="L817" s="28"/>
      <c r="M817" s="28" t="n">
        <v>1968</v>
      </c>
      <c r="N817" s="29" t="s">
        <v>67</v>
      </c>
      <c r="O817" s="29" t="s">
        <v>68</v>
      </c>
      <c r="P817" s="53" t="n">
        <v>0.013557806644477</v>
      </c>
      <c r="Q817" s="31" t="n">
        <v>20130</v>
      </c>
      <c r="R817" s="31" t="n">
        <v>21251.81845856</v>
      </c>
      <c r="S817" s="29" t="s">
        <v>69</v>
      </c>
      <c r="T817" s="29"/>
      <c r="U817" s="29"/>
      <c r="V817" s="48" t="n">
        <f aca="false">IF(S817="m3_año",R817,IF(OR(O817="CG1",O817="CG3",O817="HG2"),T817,R817))</f>
        <v>21251.81845856</v>
      </c>
      <c r="W817" s="28" t="n">
        <v>365</v>
      </c>
      <c r="X817" s="32" t="s">
        <v>98</v>
      </c>
      <c r="Y817" s="28"/>
      <c r="Z817" s="28" t="n">
        <v>2920</v>
      </c>
      <c r="AA817" s="32" t="s">
        <v>2048</v>
      </c>
      <c r="AB817" s="32" t="s">
        <v>447</v>
      </c>
      <c r="AC817" s="33" t="s">
        <v>72</v>
      </c>
      <c r="AD817" s="33" t="n">
        <f aca="false">VLOOKUP($O817,Parámetros!$B$4:$H$25,3,0)</f>
        <v>46.3856216091623</v>
      </c>
      <c r="AE817" s="33" t="n">
        <f aca="false">VLOOKUP($O817,Parámetros!$B$4:$H$25,4,0)</f>
        <v>1074.85364414012</v>
      </c>
      <c r="AF817" s="33" t="n">
        <f aca="false">VLOOKUP($O817,Parámetros!$B$4:$H$25,5,0)</f>
        <v>5.41099102083891</v>
      </c>
      <c r="AG817" s="33" t="n">
        <f aca="false">VLOOKUP($O817,Parámetros!$B$4:$H$25,6,0)</f>
        <v>1344</v>
      </c>
      <c r="AH817" s="33" t="n">
        <f aca="false">VLOOKUP($O817,Parámetros!$B$4:$H$25,7,0)</f>
        <v>1920000</v>
      </c>
      <c r="AI817" s="2" t="n">
        <v>1159.09146341463</v>
      </c>
      <c r="AJ817" s="2" t="n">
        <v>0.000142</v>
      </c>
      <c r="AK817" s="34" t="n">
        <f aca="false">AD817*V817/1000000000</f>
        <v>0.000985778809525375</v>
      </c>
      <c r="AL817" s="34" t="n">
        <f aca="false">AE817*V817/1000000000</f>
        <v>0.0228425945147875</v>
      </c>
      <c r="AM817" s="34" t="n">
        <f aca="false">AF817*V817/1000000000</f>
        <v>0.000114993398855767</v>
      </c>
      <c r="AN817" s="34" t="n">
        <f aca="false">AG817*V817/1000000000</f>
        <v>0.0285624440083046</v>
      </c>
      <c r="AO817" s="34" t="n">
        <f aca="false">AH817*V817/1000000000</f>
        <v>40.8034914404352</v>
      </c>
      <c r="AP817" s="35" t="n">
        <f aca="false">AJ817*AI817*EXP(P817*4)</f>
        <v>0.17376342735938</v>
      </c>
      <c r="AQ817" s="36" t="n">
        <f aca="false">AK817/W817</f>
        <v>2.70076386171336E-006</v>
      </c>
      <c r="AR817" s="37" t="n">
        <f aca="false">AL817/W817</f>
        <v>6.25824507254452E-005</v>
      </c>
      <c r="AS817" s="37" t="n">
        <f aca="false">AM817/W817</f>
        <v>3.15050407824019E-007</v>
      </c>
      <c r="AT817" s="37" t="n">
        <f aca="false">AN817/W817</f>
        <v>7.82532712556291E-005</v>
      </c>
      <c r="AU817" s="37" t="n">
        <f aca="false">AO817/W817</f>
        <v>0.111790387508042</v>
      </c>
      <c r="AV817" s="49" t="n">
        <f aca="false">AP817/W817</f>
        <v>0.000476064184546247</v>
      </c>
      <c r="AW817" s="39" t="n">
        <f aca="false">AK817*1000000</f>
        <v>985.778809525375</v>
      </c>
      <c r="AX817" s="40" t="n">
        <f aca="false">AL817*1000000</f>
        <v>22842.5945147875</v>
      </c>
      <c r="AY817" s="40" t="n">
        <f aca="false">AM817*1000000</f>
        <v>114.993398855767</v>
      </c>
      <c r="AZ817" s="40" t="n">
        <f aca="false">AN817*1000000</f>
        <v>28562.4440083046</v>
      </c>
      <c r="BA817" s="40" t="n">
        <f aca="false">AO817*1000000</f>
        <v>40803491.4404352</v>
      </c>
      <c r="BB817" s="41" t="n">
        <f aca="false">AP817*1000000</f>
        <v>173763.42735938</v>
      </c>
      <c r="BC817" s="39" t="n">
        <f aca="false">AQ817*1000000</f>
        <v>2.70076386171336</v>
      </c>
      <c r="BD817" s="40" t="n">
        <f aca="false">AR817*1000000</f>
        <v>62.5824507254452</v>
      </c>
      <c r="BE817" s="40" t="n">
        <f aca="false">AS817*1000000</f>
        <v>0.315050407824019</v>
      </c>
      <c r="BF817" s="40" t="n">
        <f aca="false">AT817*1000000</f>
        <v>78.2532712556291</v>
      </c>
      <c r="BG817" s="40" t="n">
        <f aca="false">AU817*1000000</f>
        <v>111790.387508042</v>
      </c>
      <c r="BH817" s="41" t="n">
        <f aca="false">AV817*1000000</f>
        <v>476.064184546247</v>
      </c>
      <c r="BI817" s="0" t="n">
        <v>0.1</v>
      </c>
      <c r="BJ817" s="0" t="n">
        <f aca="false">R817*BI817</f>
        <v>2125.181845856</v>
      </c>
      <c r="BK817" s="0" t="n">
        <v>0.1</v>
      </c>
      <c r="BL817" s="0" t="n">
        <f aca="false">AI817*BK817</f>
        <v>115.909146341463</v>
      </c>
      <c r="BM817" s="45" t="n">
        <v>17.6498016718255</v>
      </c>
      <c r="BN817" s="45" t="n">
        <v>910.91550745518</v>
      </c>
      <c r="BO817" s="45" t="n">
        <v>5.31099102083891</v>
      </c>
      <c r="BP817" s="45" t="n">
        <v>537.6</v>
      </c>
      <c r="BQ817" s="45" t="n">
        <v>384000</v>
      </c>
      <c r="BR817" s="0" t="n">
        <f aca="false">AJ817*0.1</f>
        <v>1.42E-005</v>
      </c>
      <c r="BS817" s="0" t="n">
        <f aca="false">((((BJ817/R817)^2)+((BM817/AD817)^2))^(1/2))*AK817</f>
        <v>0.000387827787170064</v>
      </c>
      <c r="BT817" s="0" t="n">
        <f aca="false">((((BJ817/R817)^2)+((BN817/AE817)^2))^(1/2))*AL817</f>
        <v>0.0194929130947048</v>
      </c>
      <c r="BU817" s="0" t="n">
        <f aca="false">((((BJ817/R817)^2)+((BO817/AF817)^2))^(1/2))*AM817</f>
        <v>0.00011345249767546</v>
      </c>
      <c r="BV817" s="0" t="n">
        <f aca="false">((((BJ817/R817)^2)+((BP817/AG817)^2))^(1/2))*AN817</f>
        <v>0.011776597357203</v>
      </c>
      <c r="BW817" s="0" t="n">
        <f aca="false">((((BJ817/R817)^2)+((BQ817/AH817)^2))^(1/2))*AO817</f>
        <v>9.12393805801439</v>
      </c>
      <c r="BX817" s="46" t="n">
        <f aca="false">((((BL817/AI817)^2)+((BR817/AJ817)^2))^(1/2))*AP817</f>
        <v>0.0245738595616068</v>
      </c>
    </row>
    <row r="818" customFormat="false" ht="45" hidden="false" customHeight="true" outlineLevel="0" collapsed="false">
      <c r="A818" s="24" t="n">
        <v>4.59968445801572</v>
      </c>
      <c r="B818" s="24" t="n">
        <v>-74.136032429798</v>
      </c>
      <c r="C818" s="47" t="n">
        <v>25</v>
      </c>
      <c r="D818" s="47" t="n">
        <v>24</v>
      </c>
      <c r="E818" s="47" t="n">
        <v>1808</v>
      </c>
      <c r="F818" s="27" t="s">
        <v>2049</v>
      </c>
      <c r="G818" s="28" t="s">
        <v>2046</v>
      </c>
      <c r="H818" s="27" t="s">
        <v>2050</v>
      </c>
      <c r="I818" s="28" t="s">
        <v>216</v>
      </c>
      <c r="J818" s="28" t="s">
        <v>65</v>
      </c>
      <c r="K818" s="28" t="n">
        <v>60</v>
      </c>
      <c r="L818" s="28"/>
      <c r="M818" s="28" t="n">
        <v>1985</v>
      </c>
      <c r="N818" s="29" t="s">
        <v>67</v>
      </c>
      <c r="O818" s="29" t="s">
        <v>68</v>
      </c>
      <c r="P818" s="53" t="n">
        <v>0.013557806644477</v>
      </c>
      <c r="Q818" s="31" t="n">
        <v>9414</v>
      </c>
      <c r="R818" s="31" t="n">
        <v>9938.62985439067</v>
      </c>
      <c r="S818" s="29" t="s">
        <v>69</v>
      </c>
      <c r="T818" s="29"/>
      <c r="U818" s="29"/>
      <c r="V818" s="48" t="n">
        <f aca="false">IF(S818="m3_año",R818,IF(OR(O818="CG1",O818="CG3",O818="HG2"),T818,R818))</f>
        <v>9938.62985439067</v>
      </c>
      <c r="W818" s="28" t="n">
        <v>365</v>
      </c>
      <c r="X818" s="2"/>
      <c r="Y818" s="28" t="n">
        <f aca="false">62+28</f>
        <v>90</v>
      </c>
      <c r="Z818" s="28" t="n">
        <v>1288</v>
      </c>
      <c r="AA818" s="32" t="s">
        <v>2051</v>
      </c>
      <c r="AB818" s="32" t="s">
        <v>447</v>
      </c>
      <c r="AC818" s="33" t="s">
        <v>72</v>
      </c>
      <c r="AD818" s="33" t="n">
        <f aca="false">VLOOKUP($O818,Parámetros!$B$4:$H$25,3,0)</f>
        <v>46.3856216091623</v>
      </c>
      <c r="AE818" s="33" t="n">
        <f aca="false">VLOOKUP($O818,Parámetros!$B$4:$H$25,4,0)</f>
        <v>1074.85364414012</v>
      </c>
      <c r="AF818" s="33" t="n">
        <f aca="false">VLOOKUP($O818,Parámetros!$B$4:$H$25,5,0)</f>
        <v>5.41099102083891</v>
      </c>
      <c r="AG818" s="33" t="n">
        <f aca="false">VLOOKUP($O818,Parámetros!$B$4:$H$25,6,0)</f>
        <v>1344</v>
      </c>
      <c r="AH818" s="33" t="n">
        <f aca="false">VLOOKUP($O818,Parámetros!$B$4:$H$25,7,0)</f>
        <v>1920000</v>
      </c>
      <c r="AI818" s="2" t="n">
        <v>1159.09146341463</v>
      </c>
      <c r="AJ818" s="2" t="n">
        <v>0.000142</v>
      </c>
      <c r="AK818" s="34" t="n">
        <f aca="false">AD818*V818/1000000000</f>
        <v>0.000461009523739289</v>
      </c>
      <c r="AL818" s="34" t="n">
        <f aca="false">AE818*V818/1000000000</f>
        <v>0.0106825725167516</v>
      </c>
      <c r="AM818" s="34" t="n">
        <f aca="false">AF818*V818/1000000000</f>
        <v>5.37778369015495E-005</v>
      </c>
      <c r="AN818" s="34" t="n">
        <f aca="false">AG818*V818/1000000000</f>
        <v>0.0133575185243011</v>
      </c>
      <c r="AO818" s="34" t="n">
        <f aca="false">AH818*V818/1000000000</f>
        <v>19.0821693204301</v>
      </c>
      <c r="AP818" s="35" t="n">
        <f aca="false">AJ818*AI818*EXP(P818*4)</f>
        <v>0.17376342735938</v>
      </c>
      <c r="AQ818" s="36" t="n">
        <f aca="false">AK818/W818</f>
        <v>1.26303979106655E-006</v>
      </c>
      <c r="AR818" s="37" t="n">
        <f aca="false">AL818/W818</f>
        <v>2.9267321963703E-005</v>
      </c>
      <c r="AS818" s="37" t="n">
        <f aca="false">AM818/W818</f>
        <v>1.473365394563E-007</v>
      </c>
      <c r="AT818" s="37" t="n">
        <f aca="false">AN818/W818</f>
        <v>3.65959411624687E-005</v>
      </c>
      <c r="AU818" s="37" t="n">
        <f aca="false">AO818/W818</f>
        <v>0.0522799159463838</v>
      </c>
      <c r="AV818" s="49" t="n">
        <f aca="false">AP818/W818</f>
        <v>0.000476064184546247</v>
      </c>
      <c r="AW818" s="39" t="n">
        <f aca="false">AK818*1000000</f>
        <v>461.009523739289</v>
      </c>
      <c r="AX818" s="40" t="n">
        <f aca="false">AL818*1000000</f>
        <v>10682.5725167516</v>
      </c>
      <c r="AY818" s="40" t="n">
        <f aca="false">AM818*1000000</f>
        <v>53.7778369015495</v>
      </c>
      <c r="AZ818" s="40" t="n">
        <f aca="false">AN818*1000000</f>
        <v>13357.5185243011</v>
      </c>
      <c r="BA818" s="40" t="n">
        <f aca="false">AO818*1000000</f>
        <v>19082169.3204301</v>
      </c>
      <c r="BB818" s="41" t="n">
        <f aca="false">AP818*1000000</f>
        <v>173763.42735938</v>
      </c>
      <c r="BC818" s="39" t="n">
        <f aca="false">AQ818*1000000</f>
        <v>1.26303979106655</v>
      </c>
      <c r="BD818" s="40" t="n">
        <f aca="false">AR818*1000000</f>
        <v>29.267321963703</v>
      </c>
      <c r="BE818" s="40" t="n">
        <f aca="false">AS818*1000000</f>
        <v>0.1473365394563</v>
      </c>
      <c r="BF818" s="40" t="n">
        <f aca="false">AT818*1000000</f>
        <v>36.5959411624687</v>
      </c>
      <c r="BG818" s="40" t="n">
        <f aca="false">AU818*1000000</f>
        <v>52279.9159463838</v>
      </c>
      <c r="BH818" s="41" t="n">
        <f aca="false">AV818*1000000</f>
        <v>476.064184546247</v>
      </c>
      <c r="BI818" s="0" t="n">
        <v>0.1</v>
      </c>
      <c r="BJ818" s="0" t="n">
        <f aca="false">R818*BI818</f>
        <v>993.862985439067</v>
      </c>
      <c r="BK818" s="0" t="n">
        <v>0.1</v>
      </c>
      <c r="BL818" s="0" t="n">
        <f aca="false">AI818*BK818</f>
        <v>115.909146341463</v>
      </c>
      <c r="BM818" s="45" t="n">
        <v>17.6498016718255</v>
      </c>
      <c r="BN818" s="45" t="n">
        <v>910.91550745518</v>
      </c>
      <c r="BO818" s="45" t="n">
        <v>5.31099102083891</v>
      </c>
      <c r="BP818" s="45" t="n">
        <v>537.6</v>
      </c>
      <c r="BQ818" s="45" t="n">
        <v>384000</v>
      </c>
      <c r="BR818" s="0" t="n">
        <f aca="false">AJ818*0.1</f>
        <v>1.42E-005</v>
      </c>
      <c r="BS818" s="0" t="n">
        <f aca="false">((((BJ818/R818)^2)+((BM818/AD818)^2))^(1/2))*AK818</f>
        <v>0.000181371623865822</v>
      </c>
      <c r="BT818" s="0" t="n">
        <f aca="false">((((BJ818/R818)^2)+((BN818/AE818)^2))^(1/2))*AL818</f>
        <v>0.00911605980494542</v>
      </c>
      <c r="BU818" s="0" t="n">
        <f aca="false">((((BJ818/R818)^2)+((BO818/AF818)^2))^(1/2))*AM818</f>
        <v>5.30572187340678E-005</v>
      </c>
      <c r="BV818" s="0" t="n">
        <f aca="false">((((BJ818/R818)^2)+((BP818/AG818)^2))^(1/2))*AN818</f>
        <v>0.00550744597718378</v>
      </c>
      <c r="BW818" s="0" t="n">
        <f aca="false">((((BJ818/R818)^2)+((BQ818/AH818)^2))^(1/2))*AO818</f>
        <v>4.26690277586426</v>
      </c>
      <c r="BX818" s="46" t="n">
        <f aca="false">((((BL818/AI818)^2)+((BR818/AJ818)^2))^(1/2))*AP818</f>
        <v>0.0245738595616068</v>
      </c>
    </row>
    <row r="819" customFormat="false" ht="45" hidden="false" customHeight="true" outlineLevel="0" collapsed="false">
      <c r="A819" s="24" t="n">
        <v>4.61037222433065</v>
      </c>
      <c r="B819" s="24" t="n">
        <v>-74.1386358615171</v>
      </c>
      <c r="C819" s="47" t="n">
        <v>25</v>
      </c>
      <c r="D819" s="47" t="n">
        <v>25</v>
      </c>
      <c r="E819" s="47" t="n">
        <v>1821</v>
      </c>
      <c r="F819" s="27" t="s">
        <v>2052</v>
      </c>
      <c r="G819" s="28" t="s">
        <v>2053</v>
      </c>
      <c r="H819" s="27" t="s">
        <v>2054</v>
      </c>
      <c r="I819" s="28" t="s">
        <v>216</v>
      </c>
      <c r="J819" s="28" t="s">
        <v>65</v>
      </c>
      <c r="K819" s="28" t="n">
        <v>60</v>
      </c>
      <c r="L819" s="28"/>
      <c r="M819" s="28" t="n">
        <v>1976</v>
      </c>
      <c r="N819" s="29" t="s">
        <v>67</v>
      </c>
      <c r="O819" s="29" t="s">
        <v>68</v>
      </c>
      <c r="P819" s="56" t="n">
        <v>0.00426891489573758</v>
      </c>
      <c r="Q819" s="31" t="n">
        <v>16065</v>
      </c>
      <c r="R819" s="31" t="n">
        <v>16341.6759607712</v>
      </c>
      <c r="S819" s="29" t="s">
        <v>69</v>
      </c>
      <c r="T819" s="29"/>
      <c r="U819" s="29"/>
      <c r="V819" s="48" t="n">
        <f aca="false">IF(S819="m3_año",R819,IF(OR(O819="CG1",O819="CG3",O819="HG2"),T819,R819))</f>
        <v>16341.6759607712</v>
      </c>
      <c r="W819" s="28" t="n">
        <v>365</v>
      </c>
      <c r="X819" s="32" t="s">
        <v>98</v>
      </c>
      <c r="Y819" s="28"/>
      <c r="Z819" s="28" t="n">
        <v>2920</v>
      </c>
      <c r="AA819" s="32" t="s">
        <v>2055</v>
      </c>
      <c r="AB819" s="32" t="s">
        <v>447</v>
      </c>
      <c r="AC819" s="33" t="s">
        <v>72</v>
      </c>
      <c r="AD819" s="33" t="n">
        <f aca="false">VLOOKUP($O819,Parámetros!$B$4:$H$25,3,0)</f>
        <v>46.3856216091623</v>
      </c>
      <c r="AE819" s="33" t="n">
        <f aca="false">VLOOKUP($O819,Parámetros!$B$4:$H$25,4,0)</f>
        <v>1074.85364414012</v>
      </c>
      <c r="AF819" s="33" t="n">
        <f aca="false">VLOOKUP($O819,Parámetros!$B$4:$H$25,5,0)</f>
        <v>5.41099102083891</v>
      </c>
      <c r="AG819" s="33" t="n">
        <f aca="false">VLOOKUP($O819,Parámetros!$B$4:$H$25,6,0)</f>
        <v>1344</v>
      </c>
      <c r="AH819" s="33" t="n">
        <f aca="false">VLOOKUP($O819,Parámetros!$B$4:$H$25,7,0)</f>
        <v>1920000</v>
      </c>
      <c r="AI819" s="2" t="n">
        <v>1159.09146341463</v>
      </c>
      <c r="AJ819" s="2" t="n">
        <v>0.000142</v>
      </c>
      <c r="AK819" s="34" t="n">
        <f aca="false">AD819*V819/1000000000</f>
        <v>0.000758018797575877</v>
      </c>
      <c r="AL819" s="34" t="n">
        <f aca="false">AE819*V819/1000000000</f>
        <v>0.0175649099577919</v>
      </c>
      <c r="AM819" s="34" t="n">
        <f aca="false">AF819*V819/1000000000</f>
        <v>8.8424661889192E-005</v>
      </c>
      <c r="AN819" s="34" t="n">
        <f aca="false">AG819*V819/1000000000</f>
        <v>0.0219632124912765</v>
      </c>
      <c r="AO819" s="34" t="n">
        <f aca="false">AH819*V819/1000000000</f>
        <v>31.3760178446807</v>
      </c>
      <c r="AP819" s="35" t="n">
        <f aca="false">AJ819*AI819*EXP(P819*4)</f>
        <v>0.167425620216031</v>
      </c>
      <c r="AQ819" s="36" t="n">
        <f aca="false">AK819/W819</f>
        <v>2.076763828975E-006</v>
      </c>
      <c r="AR819" s="37" t="n">
        <f aca="false">AL819/W819</f>
        <v>4.81230409802518E-005</v>
      </c>
      <c r="AS819" s="37" t="n">
        <f aca="false">AM819/W819</f>
        <v>2.42259347641622E-007</v>
      </c>
      <c r="AT819" s="37" t="n">
        <f aca="false">AN819/W819</f>
        <v>6.01731849076068E-005</v>
      </c>
      <c r="AU819" s="37" t="n">
        <f aca="false">AO819/W819</f>
        <v>0.0859616927251526</v>
      </c>
      <c r="AV819" s="49" t="n">
        <f aca="false">AP819/W819</f>
        <v>0.00045870032935899</v>
      </c>
      <c r="AW819" s="39" t="n">
        <f aca="false">AK819*1000000</f>
        <v>758.018797575877</v>
      </c>
      <c r="AX819" s="40" t="n">
        <f aca="false">AL819*1000000</f>
        <v>17564.9099577919</v>
      </c>
      <c r="AY819" s="40" t="n">
        <f aca="false">AM819*1000000</f>
        <v>88.424661889192</v>
      </c>
      <c r="AZ819" s="40" t="n">
        <f aca="false">AN819*1000000</f>
        <v>21963.2124912765</v>
      </c>
      <c r="BA819" s="40" t="n">
        <f aca="false">AO819*1000000</f>
        <v>31376017.8446807</v>
      </c>
      <c r="BB819" s="41" t="n">
        <f aca="false">AP819*1000000</f>
        <v>167425.620216031</v>
      </c>
      <c r="BC819" s="39" t="n">
        <f aca="false">AQ819*1000000</f>
        <v>2.076763828975</v>
      </c>
      <c r="BD819" s="40" t="n">
        <f aca="false">AR819*1000000</f>
        <v>48.1230409802518</v>
      </c>
      <c r="BE819" s="40" t="n">
        <f aca="false">AS819*1000000</f>
        <v>0.242259347641622</v>
      </c>
      <c r="BF819" s="40" t="n">
        <f aca="false">AT819*1000000</f>
        <v>60.1731849076068</v>
      </c>
      <c r="BG819" s="40" t="n">
        <f aca="false">AU819*1000000</f>
        <v>85961.6927251526</v>
      </c>
      <c r="BH819" s="41" t="n">
        <f aca="false">AV819*1000000</f>
        <v>458.70032935899</v>
      </c>
      <c r="BI819" s="0" t="n">
        <v>0.1</v>
      </c>
      <c r="BJ819" s="0" t="n">
        <f aca="false">R819*BI819</f>
        <v>1634.16759607712</v>
      </c>
      <c r="BK819" s="0" t="n">
        <v>0.1</v>
      </c>
      <c r="BL819" s="0" t="n">
        <f aca="false">AI819*BK819</f>
        <v>115.909146341463</v>
      </c>
      <c r="BM819" s="45" t="n">
        <v>17.6498016718255</v>
      </c>
      <c r="BN819" s="45" t="n">
        <v>910.91550745518</v>
      </c>
      <c r="BO819" s="45" t="n">
        <v>5.31099102083891</v>
      </c>
      <c r="BP819" s="45" t="n">
        <v>537.6</v>
      </c>
      <c r="BQ819" s="45" t="n">
        <v>384000</v>
      </c>
      <c r="BR819" s="0" t="n">
        <f aca="false">AJ819*0.1</f>
        <v>1.42E-005</v>
      </c>
      <c r="BS819" s="0" t="n">
        <f aca="false">((((BJ819/R819)^2)+((BM819/AD819)^2))^(1/2))*AK819</f>
        <v>0.000298221822234857</v>
      </c>
      <c r="BT819" s="0" t="n">
        <f aca="false">((((BJ819/R819)^2)+((BN819/AE819)^2))^(1/2))*AL819</f>
        <v>0.0149891582193915</v>
      </c>
      <c r="BU819" s="0" t="n">
        <f aca="false">((((BJ819/R819)^2)+((BO819/AF819)^2))^(1/2))*AM819</f>
        <v>8.72397793895961E-005</v>
      </c>
      <c r="BV819" s="0" t="n">
        <f aca="false">((((BJ819/R819)^2)+((BP819/AG819)^2))^(1/2))*AN819</f>
        <v>0.00905566449794182</v>
      </c>
      <c r="BW819" s="0" t="n">
        <f aca="false">((((BJ819/R819)^2)+((BQ819/AH819)^2))^(1/2))*AO819</f>
        <v>7.01589087639525</v>
      </c>
      <c r="BX819" s="46" t="n">
        <f aca="false">((((BL819/AI819)^2)+((BR819/AJ819)^2))^(1/2))*AP819</f>
        <v>0.0236775582798239</v>
      </c>
    </row>
    <row r="820" customFormat="false" ht="45" hidden="false" customHeight="true" outlineLevel="0" collapsed="false">
      <c r="A820" s="24" t="n">
        <v>4.61335006895952</v>
      </c>
      <c r="B820" s="24" t="n">
        <v>-74.1364050553578</v>
      </c>
      <c r="C820" s="47" t="n">
        <v>25</v>
      </c>
      <c r="D820" s="47" t="n">
        <v>25</v>
      </c>
      <c r="E820" s="47" t="n">
        <v>1821</v>
      </c>
      <c r="F820" s="27" t="s">
        <v>2056</v>
      </c>
      <c r="G820" s="28" t="s">
        <v>2057</v>
      </c>
      <c r="H820" s="27" t="s">
        <v>2058</v>
      </c>
      <c r="I820" s="28" t="s">
        <v>216</v>
      </c>
      <c r="J820" s="28" t="s">
        <v>65</v>
      </c>
      <c r="K820" s="28" t="n">
        <v>80</v>
      </c>
      <c r="L820" s="28"/>
      <c r="M820" s="28" t="n">
        <v>1982</v>
      </c>
      <c r="N820" s="29" t="s">
        <v>67</v>
      </c>
      <c r="O820" s="29" t="s">
        <v>68</v>
      </c>
      <c r="P820" s="56" t="n">
        <v>0.00426891489573758</v>
      </c>
      <c r="Q820" s="31" t="n">
        <v>20460</v>
      </c>
      <c r="R820" s="31" t="n">
        <v>20812.3678902818</v>
      </c>
      <c r="S820" s="29" t="s">
        <v>69</v>
      </c>
      <c r="T820" s="29"/>
      <c r="U820" s="29"/>
      <c r="V820" s="48" t="n">
        <f aca="false">IF(S820="m3_año",R820,IF(OR(O820="CG1",O820="CG3",O820="HG2"),T820,R820))</f>
        <v>20812.3678902818</v>
      </c>
      <c r="W820" s="28" t="n">
        <v>365</v>
      </c>
      <c r="X820" s="32" t="s">
        <v>98</v>
      </c>
      <c r="Y820" s="28" t="n">
        <v>31</v>
      </c>
      <c r="Z820" s="28" t="n">
        <v>2238</v>
      </c>
      <c r="AA820" s="32" t="s">
        <v>2059</v>
      </c>
      <c r="AB820" s="32" t="s">
        <v>447</v>
      </c>
      <c r="AC820" s="33" t="s">
        <v>72</v>
      </c>
      <c r="AD820" s="33" t="n">
        <f aca="false">VLOOKUP($O820,Parámetros!$B$4:$H$25,3,0)</f>
        <v>46.3856216091623</v>
      </c>
      <c r="AE820" s="33" t="n">
        <f aca="false">VLOOKUP($O820,Parámetros!$B$4:$H$25,4,0)</f>
        <v>1074.85364414012</v>
      </c>
      <c r="AF820" s="33" t="n">
        <f aca="false">VLOOKUP($O820,Parámetros!$B$4:$H$25,5,0)</f>
        <v>5.41099102083891</v>
      </c>
      <c r="AG820" s="33" t="n">
        <f aca="false">VLOOKUP($O820,Parámetros!$B$4:$H$25,6,0)</f>
        <v>1344</v>
      </c>
      <c r="AH820" s="33" t="n">
        <f aca="false">VLOOKUP($O820,Parámetros!$B$4:$H$25,7,0)</f>
        <v>1920000</v>
      </c>
      <c r="AI820" s="2" t="n">
        <v>1159.09146341463</v>
      </c>
      <c r="AJ820" s="2" t="n">
        <v>0.000142</v>
      </c>
      <c r="AK820" s="34" t="n">
        <f aca="false">AD820*V820/1000000000</f>
        <v>0.000965394621749291</v>
      </c>
      <c r="AL820" s="34" t="n">
        <f aca="false">AE820*V820/1000000000</f>
        <v>0.0223702494700542</v>
      </c>
      <c r="AM820" s="34" t="n">
        <f aca="false">AF820*V820/1000000000</f>
        <v>0.000112615535776711</v>
      </c>
      <c r="AN820" s="34" t="n">
        <f aca="false">AG820*V820/1000000000</f>
        <v>0.0279718224445387</v>
      </c>
      <c r="AO820" s="34" t="n">
        <f aca="false">AH820*V820/1000000000</f>
        <v>39.9597463493411</v>
      </c>
      <c r="AP820" s="35" t="n">
        <f aca="false">AJ820*AI820*EXP(P820*4)</f>
        <v>0.167425620216031</v>
      </c>
      <c r="AQ820" s="36" t="n">
        <f aca="false">AK820/W820</f>
        <v>2.64491677191587E-006</v>
      </c>
      <c r="AR820" s="37" t="n">
        <f aca="false">AL820/W820</f>
        <v>6.12883547124773E-005</v>
      </c>
      <c r="AS820" s="37" t="n">
        <f aca="false">AM820/W820</f>
        <v>3.08535714456742E-007</v>
      </c>
      <c r="AT820" s="37" t="n">
        <f aca="false">AN820/W820</f>
        <v>7.66351299850376E-005</v>
      </c>
      <c r="AU820" s="37" t="n">
        <f aca="false">AO820/W820</f>
        <v>0.109478757121482</v>
      </c>
      <c r="AV820" s="49" t="n">
        <f aca="false">AP820/W820</f>
        <v>0.00045870032935899</v>
      </c>
      <c r="AW820" s="39" t="n">
        <f aca="false">AK820*1000000</f>
        <v>965.394621749291</v>
      </c>
      <c r="AX820" s="40" t="n">
        <f aca="false">AL820*1000000</f>
        <v>22370.2494700542</v>
      </c>
      <c r="AY820" s="40" t="n">
        <f aca="false">AM820*1000000</f>
        <v>112.615535776711</v>
      </c>
      <c r="AZ820" s="40" t="n">
        <f aca="false">AN820*1000000</f>
        <v>27971.8224445387</v>
      </c>
      <c r="BA820" s="40" t="n">
        <f aca="false">AO820*1000000</f>
        <v>39959746.3493411</v>
      </c>
      <c r="BB820" s="41" t="n">
        <f aca="false">AP820*1000000</f>
        <v>167425.620216031</v>
      </c>
      <c r="BC820" s="39" t="n">
        <f aca="false">AQ820*1000000</f>
        <v>2.64491677191587</v>
      </c>
      <c r="BD820" s="40" t="n">
        <f aca="false">AR820*1000000</f>
        <v>61.2883547124773</v>
      </c>
      <c r="BE820" s="40" t="n">
        <f aca="false">AS820*1000000</f>
        <v>0.308535714456742</v>
      </c>
      <c r="BF820" s="40" t="n">
        <f aca="false">AT820*1000000</f>
        <v>76.6351299850376</v>
      </c>
      <c r="BG820" s="40" t="n">
        <f aca="false">AU820*1000000</f>
        <v>109478.757121482</v>
      </c>
      <c r="BH820" s="41" t="n">
        <f aca="false">AV820*1000000</f>
        <v>458.70032935899</v>
      </c>
      <c r="BI820" s="0" t="n">
        <v>0.1</v>
      </c>
      <c r="BJ820" s="0" t="n">
        <f aca="false">R820*BI820</f>
        <v>2081.23678902818</v>
      </c>
      <c r="BK820" s="0" t="n">
        <v>0.1</v>
      </c>
      <c r="BL820" s="0" t="n">
        <f aca="false">AI820*BK820</f>
        <v>115.909146341463</v>
      </c>
      <c r="BM820" s="45" t="n">
        <v>17.6498016718255</v>
      </c>
      <c r="BN820" s="45" t="n">
        <v>910.91550745518</v>
      </c>
      <c r="BO820" s="45" t="n">
        <v>5.31099102083891</v>
      </c>
      <c r="BP820" s="45" t="n">
        <v>537.6</v>
      </c>
      <c r="BQ820" s="45" t="n">
        <v>384000</v>
      </c>
      <c r="BR820" s="0" t="n">
        <f aca="false">AJ820*0.1</f>
        <v>1.42E-005</v>
      </c>
      <c r="BS820" s="0" t="n">
        <f aca="false">((((BJ820/R820)^2)+((BM820/AD820)^2))^(1/2))*AK820</f>
        <v>0.00037980818443356</v>
      </c>
      <c r="BT820" s="0" t="n">
        <f aca="false">((((BJ820/R820)^2)+((BN820/AE820)^2))^(1/2))*AL820</f>
        <v>0.0190898336239494</v>
      </c>
      <c r="BU820" s="0" t="n">
        <f aca="false">((((BJ820/R820)^2)+((BO820/AF820)^2))^(1/2))*AM820</f>
        <v>0.000111106497747347</v>
      </c>
      <c r="BV820" s="0" t="n">
        <f aca="false">((((BJ820/R820)^2)+((BP820/AG820)^2))^(1/2))*AN820</f>
        <v>0.0115330778479856</v>
      </c>
      <c r="BW820" s="0" t="n">
        <f aca="false">((((BJ820/R820)^2)+((BQ820/AH820)^2))^(1/2))*AO820</f>
        <v>8.93527092007757</v>
      </c>
      <c r="BX820" s="46" t="n">
        <f aca="false">((((BL820/AI820)^2)+((BR820/AJ820)^2))^(1/2))*AP820</f>
        <v>0.0236775582798239</v>
      </c>
    </row>
    <row r="821" customFormat="false" ht="15" hidden="false" customHeight="true" outlineLevel="0" collapsed="false">
      <c r="A821" s="24" t="n">
        <v>4.61775054290152</v>
      </c>
      <c r="B821" s="24" t="n">
        <v>-74.1784142647699</v>
      </c>
      <c r="C821" s="47" t="n">
        <v>20</v>
      </c>
      <c r="D821" s="47" t="n">
        <v>26</v>
      </c>
      <c r="E821" s="47" t="n">
        <v>1829</v>
      </c>
      <c r="F821" s="27" t="s">
        <v>2060</v>
      </c>
      <c r="G821" s="28" t="s">
        <v>2061</v>
      </c>
      <c r="H821" s="27" t="s">
        <v>2062</v>
      </c>
      <c r="I821" s="28" t="s">
        <v>216</v>
      </c>
      <c r="J821" s="28" t="s">
        <v>65</v>
      </c>
      <c r="K821" s="28" t="n">
        <v>300</v>
      </c>
      <c r="L821" s="28"/>
      <c r="M821" s="28" t="n">
        <v>1985</v>
      </c>
      <c r="N821" s="29" t="s">
        <v>67</v>
      </c>
      <c r="O821" s="29" t="s">
        <v>108</v>
      </c>
      <c r="P821" s="30" t="n">
        <v>-0.0352321010697174</v>
      </c>
      <c r="Q821" s="31" t="n">
        <v>2016000</v>
      </c>
      <c r="R821" s="31" t="n">
        <v>1750999.81198908</v>
      </c>
      <c r="S821" s="29" t="s">
        <v>69</v>
      </c>
      <c r="T821" s="29"/>
      <c r="U821" s="29"/>
      <c r="V821" s="48" t="n">
        <f aca="false">IF(S821="m3_año",R821,IF(OR(O821="CG1",O821="CG3",O821="HG2"),T821,R821))</f>
        <v>1750999.81198908</v>
      </c>
      <c r="W821" s="28" t="n">
        <v>365</v>
      </c>
      <c r="X821" s="32"/>
      <c r="Y821" s="28"/>
      <c r="Z821" s="28" t="n">
        <v>8760</v>
      </c>
      <c r="AA821" s="32" t="s">
        <v>2063</v>
      </c>
      <c r="AB821" s="32" t="s">
        <v>447</v>
      </c>
      <c r="AC821" s="33" t="s">
        <v>72</v>
      </c>
      <c r="AD821" s="33" t="n">
        <f aca="false">VLOOKUP($O821,Parámetros!$B$4:$H$25,3,0)</f>
        <v>589.42211574465</v>
      </c>
      <c r="AE821" s="33" t="n">
        <f aca="false">VLOOKUP($O821,Parámetros!$B$4:$H$25,4,0)</f>
        <v>6395.37711993333</v>
      </c>
      <c r="AF821" s="33" t="n">
        <f aca="false">VLOOKUP($O821,Parámetros!$B$4:$H$25,5,0)</f>
        <v>22.4256162208741</v>
      </c>
      <c r="AG821" s="33" t="n">
        <f aca="false">VLOOKUP($O821,Parámetros!$B$4:$H$25,6,0)</f>
        <v>1344</v>
      </c>
      <c r="AH821" s="33" t="n">
        <f aca="false">VLOOKUP($O821,Parámetros!$B$4:$H$25,7,0)</f>
        <v>1920000</v>
      </c>
      <c r="AI821" s="51" t="n">
        <v>2016000</v>
      </c>
      <c r="AJ821" s="52" t="n">
        <v>8.8E-008</v>
      </c>
      <c r="AK821" s="34" t="n">
        <f aca="false">AD821*V821/1000000000</f>
        <v>1.03207801385109</v>
      </c>
      <c r="AL821" s="34" t="n">
        <f aca="false">AE821*V821/1000000000</f>
        <v>11.1983041346025</v>
      </c>
      <c r="AM821" s="34" t="n">
        <f aca="false">AF821*V821/1000000000</f>
        <v>0.0392672497864898</v>
      </c>
      <c r="AN821" s="34" t="n">
        <f aca="false">AG821*V821/1000000000</f>
        <v>2.35334374731332</v>
      </c>
      <c r="AO821" s="34" t="n">
        <f aca="false">AH821*V821/1000000000</f>
        <v>3361.91963901903</v>
      </c>
      <c r="AP821" s="35" t="n">
        <f aca="false">AJ821*AI821*EXP(P821*4)</f>
        <v>0.154087983455039</v>
      </c>
      <c r="AQ821" s="36" t="n">
        <f aca="false">AK821/W821</f>
        <v>0.0028276109968523</v>
      </c>
      <c r="AR821" s="37" t="n">
        <f aca="false">AL821/W821</f>
        <v>0.0306802853002809</v>
      </c>
      <c r="AS821" s="37" t="n">
        <f aca="false">AM821/W821</f>
        <v>0.000107581506264356</v>
      </c>
      <c r="AT821" s="37" t="n">
        <f aca="false">AN821/W821</f>
        <v>0.00644751711592691</v>
      </c>
      <c r="AU821" s="37" t="n">
        <f aca="false">AO821/W821</f>
        <v>9.21073873703845</v>
      </c>
      <c r="AV821" s="49" t="n">
        <f aca="false">AP821/W821</f>
        <v>0.000422158858780928</v>
      </c>
      <c r="AW821" s="39" t="n">
        <f aca="false">AK821*1000000</f>
        <v>1032078.01385109</v>
      </c>
      <c r="AX821" s="40" t="n">
        <f aca="false">AL821*1000000</f>
        <v>11198304.1346025</v>
      </c>
      <c r="AY821" s="40" t="n">
        <f aca="false">AM821*1000000</f>
        <v>39267.2497864898</v>
      </c>
      <c r="AZ821" s="40" t="n">
        <f aca="false">AN821*1000000</f>
        <v>2353343.74731332</v>
      </c>
      <c r="BA821" s="40" t="n">
        <f aca="false">AO821*1000000</f>
        <v>3361919639.01903</v>
      </c>
      <c r="BB821" s="41" t="n">
        <f aca="false">AP821*1000000</f>
        <v>154087.983455039</v>
      </c>
      <c r="BC821" s="39" t="n">
        <f aca="false">AQ821*1000000</f>
        <v>2827.6109968523</v>
      </c>
      <c r="BD821" s="40" t="n">
        <f aca="false">AR821*1000000</f>
        <v>30680.2853002809</v>
      </c>
      <c r="BE821" s="40" t="n">
        <f aca="false">AS821*1000000</f>
        <v>107.581506264356</v>
      </c>
      <c r="BF821" s="40" t="n">
        <f aca="false">AT821*1000000</f>
        <v>6447.51711592691</v>
      </c>
      <c r="BG821" s="40" t="n">
        <f aca="false">AU821*1000000</f>
        <v>9210738.73703845</v>
      </c>
      <c r="BH821" s="41" t="n">
        <f aca="false">AV821*1000000</f>
        <v>422.158858780928</v>
      </c>
      <c r="BI821" s="0" t="n">
        <v>0.1</v>
      </c>
      <c r="BJ821" s="0" t="n">
        <f aca="false">R821*BI821</f>
        <v>175099.981198908</v>
      </c>
      <c r="BK821" s="0" t="n">
        <v>0.1</v>
      </c>
      <c r="BL821" s="0" t="n">
        <f aca="false">AI821*BK821</f>
        <v>201600</v>
      </c>
      <c r="BM821" s="45" t="n">
        <v>491.492522079561</v>
      </c>
      <c r="BN821" s="45" t="n">
        <v>4911.75996922289</v>
      </c>
      <c r="BO821" s="45" t="n">
        <v>16.2785205146239</v>
      </c>
      <c r="BP821" s="45" t="n">
        <v>537.6</v>
      </c>
      <c r="BQ821" s="45" t="n">
        <v>384000</v>
      </c>
      <c r="BR821" s="0" t="n">
        <f aca="false">AJ821*0.1</f>
        <v>8.8E-009</v>
      </c>
      <c r="BS821" s="0" t="n">
        <f aca="false">((((BJ821/R821)^2)+((BM821/AD821)^2))^(1/2))*AK821</f>
        <v>0.866769815991211</v>
      </c>
      <c r="BT821" s="0" t="n">
        <f aca="false">((((BJ821/R821)^2)+((BN821/AE821)^2))^(1/2))*AL821</f>
        <v>8.67308836904526</v>
      </c>
      <c r="BU821" s="0" t="n">
        <f aca="false">((((BJ821/R821)^2)+((BO821/AF821)^2))^(1/2))*AM821</f>
        <v>0.028772891846311</v>
      </c>
      <c r="BV821" s="0" t="n">
        <f aca="false">((((BJ821/R821)^2)+((BP821/AG821)^2))^(1/2))*AN821</f>
        <v>0.970308484355971</v>
      </c>
      <c r="BW821" s="0" t="n">
        <f aca="false">((((BJ821/R821)^2)+((BQ821/AH821)^2))^(1/2))*AO821</f>
        <v>751.748084773811</v>
      </c>
      <c r="BX821" s="46" t="n">
        <f aca="false">((((BL821/AI821)^2)+((BR821/AJ821)^2))^(1/2))*AP821</f>
        <v>0.0217913316000837</v>
      </c>
    </row>
    <row r="822" customFormat="false" ht="15" hidden="false" customHeight="true" outlineLevel="0" collapsed="false">
      <c r="A822" s="24" t="n">
        <v>4.61775054290152</v>
      </c>
      <c r="B822" s="24" t="n">
        <v>-74.1784142647699</v>
      </c>
      <c r="C822" s="47" t="n">
        <v>20</v>
      </c>
      <c r="D822" s="47" t="n">
        <v>26</v>
      </c>
      <c r="E822" s="47" t="n">
        <v>1829</v>
      </c>
      <c r="F822" s="27" t="s">
        <v>2060</v>
      </c>
      <c r="G822" s="28" t="s">
        <v>2061</v>
      </c>
      <c r="H822" s="27" t="s">
        <v>2062</v>
      </c>
      <c r="I822" s="28" t="s">
        <v>216</v>
      </c>
      <c r="J822" s="28" t="s">
        <v>65</v>
      </c>
      <c r="K822" s="28" t="n">
        <v>300</v>
      </c>
      <c r="L822" s="28"/>
      <c r="M822" s="28" t="n">
        <v>1957</v>
      </c>
      <c r="N822" s="29" t="s">
        <v>67</v>
      </c>
      <c r="O822" s="29" t="s">
        <v>108</v>
      </c>
      <c r="P822" s="30" t="n">
        <v>-0.0352321010697174</v>
      </c>
      <c r="Q822" s="31" t="n">
        <v>2016000</v>
      </c>
      <c r="R822" s="31" t="n">
        <v>1750999.81198908</v>
      </c>
      <c r="S822" s="29" t="s">
        <v>69</v>
      </c>
      <c r="T822" s="29"/>
      <c r="U822" s="29"/>
      <c r="V822" s="48" t="n">
        <f aca="false">IF(S822="m3_año",R822,IF(OR(O822="CG1",O822="CG3",O822="HG2"),T822,R822))</f>
        <v>1750999.81198908</v>
      </c>
      <c r="W822" s="28" t="n">
        <v>365</v>
      </c>
      <c r="X822" s="32"/>
      <c r="Y822" s="28"/>
      <c r="Z822" s="28" t="n">
        <v>8760</v>
      </c>
      <c r="AA822" s="32" t="s">
        <v>2063</v>
      </c>
      <c r="AB822" s="32" t="s">
        <v>447</v>
      </c>
      <c r="AC822" s="33" t="s">
        <v>72</v>
      </c>
      <c r="AD822" s="33" t="n">
        <f aca="false">VLOOKUP($O822,Parámetros!$B$4:$H$25,3,0)</f>
        <v>589.42211574465</v>
      </c>
      <c r="AE822" s="33" t="n">
        <f aca="false">VLOOKUP($O822,Parámetros!$B$4:$H$25,4,0)</f>
        <v>6395.37711993333</v>
      </c>
      <c r="AF822" s="33" t="n">
        <f aca="false">VLOOKUP($O822,Parámetros!$B$4:$H$25,5,0)</f>
        <v>22.4256162208741</v>
      </c>
      <c r="AG822" s="33" t="n">
        <f aca="false">VLOOKUP($O822,Parámetros!$B$4:$H$25,6,0)</f>
        <v>1344</v>
      </c>
      <c r="AH822" s="33" t="n">
        <f aca="false">VLOOKUP($O822,Parámetros!$B$4:$H$25,7,0)</f>
        <v>1920000</v>
      </c>
      <c r="AI822" s="51" t="n">
        <v>2016000</v>
      </c>
      <c r="AJ822" s="52" t="n">
        <v>8.8E-008</v>
      </c>
      <c r="AK822" s="34" t="n">
        <f aca="false">AD822*V822/1000000000</f>
        <v>1.03207801385109</v>
      </c>
      <c r="AL822" s="34" t="n">
        <f aca="false">AE822*V822/1000000000</f>
        <v>11.1983041346025</v>
      </c>
      <c r="AM822" s="34" t="n">
        <f aca="false">AF822*V822/1000000000</f>
        <v>0.0392672497864898</v>
      </c>
      <c r="AN822" s="34" t="n">
        <f aca="false">AG822*V822/1000000000</f>
        <v>2.35334374731332</v>
      </c>
      <c r="AO822" s="34" t="n">
        <f aca="false">AH822*V822/1000000000</f>
        <v>3361.91963901903</v>
      </c>
      <c r="AP822" s="35" t="n">
        <f aca="false">AJ822*AI822*EXP(P822*4)</f>
        <v>0.154087983455039</v>
      </c>
      <c r="AQ822" s="36" t="n">
        <f aca="false">AK822/W822</f>
        <v>0.0028276109968523</v>
      </c>
      <c r="AR822" s="37" t="n">
        <f aca="false">AL822/W822</f>
        <v>0.0306802853002809</v>
      </c>
      <c r="AS822" s="37" t="n">
        <f aca="false">AM822/W822</f>
        <v>0.000107581506264356</v>
      </c>
      <c r="AT822" s="37" t="n">
        <f aca="false">AN822/W822</f>
        <v>0.00644751711592691</v>
      </c>
      <c r="AU822" s="37" t="n">
        <f aca="false">AO822/W822</f>
        <v>9.21073873703845</v>
      </c>
      <c r="AV822" s="49" t="n">
        <f aca="false">AP822/W822</f>
        <v>0.000422158858780928</v>
      </c>
      <c r="AW822" s="39" t="n">
        <f aca="false">AK822*1000000</f>
        <v>1032078.01385109</v>
      </c>
      <c r="AX822" s="40" t="n">
        <f aca="false">AL822*1000000</f>
        <v>11198304.1346025</v>
      </c>
      <c r="AY822" s="40" t="n">
        <f aca="false">AM822*1000000</f>
        <v>39267.2497864898</v>
      </c>
      <c r="AZ822" s="40" t="n">
        <f aca="false">AN822*1000000</f>
        <v>2353343.74731332</v>
      </c>
      <c r="BA822" s="40" t="n">
        <f aca="false">AO822*1000000</f>
        <v>3361919639.01903</v>
      </c>
      <c r="BB822" s="41" t="n">
        <f aca="false">AP822*1000000</f>
        <v>154087.983455039</v>
      </c>
      <c r="BC822" s="39" t="n">
        <f aca="false">AQ822*1000000</f>
        <v>2827.6109968523</v>
      </c>
      <c r="BD822" s="40" t="n">
        <f aca="false">AR822*1000000</f>
        <v>30680.2853002809</v>
      </c>
      <c r="BE822" s="40" t="n">
        <f aca="false">AS822*1000000</f>
        <v>107.581506264356</v>
      </c>
      <c r="BF822" s="40" t="n">
        <f aca="false">AT822*1000000</f>
        <v>6447.51711592691</v>
      </c>
      <c r="BG822" s="40" t="n">
        <f aca="false">AU822*1000000</f>
        <v>9210738.73703845</v>
      </c>
      <c r="BH822" s="41" t="n">
        <f aca="false">AV822*1000000</f>
        <v>422.158858780928</v>
      </c>
      <c r="BI822" s="0" t="n">
        <v>0.1</v>
      </c>
      <c r="BJ822" s="0" t="n">
        <f aca="false">R822*BI822</f>
        <v>175099.981198908</v>
      </c>
      <c r="BK822" s="0" t="n">
        <v>0.1</v>
      </c>
      <c r="BL822" s="0" t="n">
        <f aca="false">AI822*BK822</f>
        <v>201600</v>
      </c>
      <c r="BM822" s="45" t="n">
        <v>491.492522079561</v>
      </c>
      <c r="BN822" s="45" t="n">
        <v>4911.75996922289</v>
      </c>
      <c r="BO822" s="45" t="n">
        <v>16.2785205146239</v>
      </c>
      <c r="BP822" s="45" t="n">
        <v>537.6</v>
      </c>
      <c r="BQ822" s="45" t="n">
        <v>384000</v>
      </c>
      <c r="BR822" s="0" t="n">
        <f aca="false">AJ822*0.1</f>
        <v>8.8E-009</v>
      </c>
      <c r="BS822" s="0" t="n">
        <f aca="false">((((BJ822/R822)^2)+((BM822/AD822)^2))^(1/2))*AK822</f>
        <v>0.866769815991211</v>
      </c>
      <c r="BT822" s="0" t="n">
        <f aca="false">((((BJ822/R822)^2)+((BN822/AE822)^2))^(1/2))*AL822</f>
        <v>8.67308836904526</v>
      </c>
      <c r="BU822" s="0" t="n">
        <f aca="false">((((BJ822/R822)^2)+((BO822/AF822)^2))^(1/2))*AM822</f>
        <v>0.028772891846311</v>
      </c>
      <c r="BV822" s="0" t="n">
        <f aca="false">((((BJ822/R822)^2)+((BP822/AG822)^2))^(1/2))*AN822</f>
        <v>0.970308484355971</v>
      </c>
      <c r="BW822" s="0" t="n">
        <f aca="false">((((BJ822/R822)^2)+((BQ822/AH822)^2))^(1/2))*AO822</f>
        <v>751.748084773811</v>
      </c>
      <c r="BX822" s="46" t="n">
        <f aca="false">((((BL822/AI822)^2)+((BR822/AJ822)^2))^(1/2))*AP822</f>
        <v>0.0217913316000837</v>
      </c>
    </row>
    <row r="823" customFormat="false" ht="15" hidden="false" customHeight="true" outlineLevel="0" collapsed="false">
      <c r="A823" s="24" t="n">
        <v>4.61775054290152</v>
      </c>
      <c r="B823" s="24" t="n">
        <v>-74.1784142647699</v>
      </c>
      <c r="C823" s="47" t="n">
        <v>20</v>
      </c>
      <c r="D823" s="47" t="n">
        <v>26</v>
      </c>
      <c r="E823" s="47" t="n">
        <v>1829</v>
      </c>
      <c r="F823" s="27" t="s">
        <v>2060</v>
      </c>
      <c r="G823" s="28" t="s">
        <v>2061</v>
      </c>
      <c r="H823" s="27" t="s">
        <v>2062</v>
      </c>
      <c r="I823" s="28" t="s">
        <v>216</v>
      </c>
      <c r="J823" s="28" t="s">
        <v>65</v>
      </c>
      <c r="K823" s="28" t="n">
        <v>300</v>
      </c>
      <c r="L823" s="28"/>
      <c r="M823" s="28" t="n">
        <v>1968</v>
      </c>
      <c r="N823" s="29" t="s">
        <v>67</v>
      </c>
      <c r="O823" s="29" t="s">
        <v>108</v>
      </c>
      <c r="P823" s="30" t="n">
        <v>-0.0352321010697174</v>
      </c>
      <c r="Q823" s="31" t="n">
        <v>840000</v>
      </c>
      <c r="R823" s="31" t="n">
        <v>729583.254995449</v>
      </c>
      <c r="S823" s="29" t="s">
        <v>69</v>
      </c>
      <c r="T823" s="29"/>
      <c r="U823" s="29"/>
      <c r="V823" s="48" t="n">
        <f aca="false">IF(S823="m3_año",R823,IF(OR(O823="CG1",O823="CG3",O823="HG2"),T823,R823))</f>
        <v>729583.254995449</v>
      </c>
      <c r="W823" s="28" t="n">
        <v>365</v>
      </c>
      <c r="X823" s="32"/>
      <c r="Y823" s="28"/>
      <c r="Z823" s="28" t="n">
        <v>8760</v>
      </c>
      <c r="AA823" s="32" t="s">
        <v>2063</v>
      </c>
      <c r="AB823" s="32" t="s">
        <v>447</v>
      </c>
      <c r="AC823" s="33" t="s">
        <v>72</v>
      </c>
      <c r="AD823" s="33" t="n">
        <f aca="false">VLOOKUP($O823,Parámetros!$B$4:$H$25,3,0)</f>
        <v>589.42211574465</v>
      </c>
      <c r="AE823" s="33" t="n">
        <f aca="false">VLOOKUP($O823,Parámetros!$B$4:$H$25,4,0)</f>
        <v>6395.37711993333</v>
      </c>
      <c r="AF823" s="33" t="n">
        <f aca="false">VLOOKUP($O823,Parámetros!$B$4:$H$25,5,0)</f>
        <v>22.4256162208741</v>
      </c>
      <c r="AG823" s="33" t="n">
        <f aca="false">VLOOKUP($O823,Parámetros!$B$4:$H$25,6,0)</f>
        <v>1344</v>
      </c>
      <c r="AH823" s="33" t="n">
        <f aca="false">VLOOKUP($O823,Parámetros!$B$4:$H$25,7,0)</f>
        <v>1920000</v>
      </c>
      <c r="AI823" s="51" t="n">
        <v>840000</v>
      </c>
      <c r="AJ823" s="52" t="n">
        <v>8.8E-008</v>
      </c>
      <c r="AK823" s="34" t="n">
        <f aca="false">AD823*V823/1000000000</f>
        <v>0.430032505771286</v>
      </c>
      <c r="AL823" s="34" t="n">
        <f aca="false">AE823*V823/1000000000</f>
        <v>4.66596005608438</v>
      </c>
      <c r="AM823" s="34" t="n">
        <f aca="false">AF823*V823/1000000000</f>
        <v>0.0163613540777041</v>
      </c>
      <c r="AN823" s="34" t="n">
        <f aca="false">AG823*V823/1000000000</f>
        <v>0.980559894713883</v>
      </c>
      <c r="AO823" s="34" t="n">
        <f aca="false">AH823*V823/1000000000</f>
        <v>1400.79984959126</v>
      </c>
      <c r="AP823" s="35" t="n">
        <f aca="false">AJ823*AI823*EXP(P823*4)</f>
        <v>0.0642033264395995</v>
      </c>
      <c r="AQ823" s="36" t="n">
        <f aca="false">AK823/W823</f>
        <v>0.00117817124868845</v>
      </c>
      <c r="AR823" s="37" t="n">
        <f aca="false">AL823/W823</f>
        <v>0.0127834522084504</v>
      </c>
      <c r="AS823" s="37" t="n">
        <f aca="false">AM823/W823</f>
        <v>4.48256276101481E-005</v>
      </c>
      <c r="AT823" s="37" t="n">
        <f aca="false">AN823/W823</f>
        <v>0.00268646546496954</v>
      </c>
      <c r="AU823" s="37" t="n">
        <f aca="false">AO823/W823</f>
        <v>3.83780780709935</v>
      </c>
      <c r="AV823" s="49" t="n">
        <f aca="false">AP823/W823</f>
        <v>0.000175899524492053</v>
      </c>
      <c r="AW823" s="39" t="n">
        <f aca="false">AK823*1000000</f>
        <v>430032.505771286</v>
      </c>
      <c r="AX823" s="40" t="n">
        <f aca="false">AL823*1000000</f>
        <v>4665960.05608438</v>
      </c>
      <c r="AY823" s="40" t="n">
        <f aca="false">AM823*1000000</f>
        <v>16361.3540777041</v>
      </c>
      <c r="AZ823" s="40" t="n">
        <f aca="false">AN823*1000000</f>
        <v>980559.894713884</v>
      </c>
      <c r="BA823" s="40" t="n">
        <f aca="false">AO823*1000000</f>
        <v>1400799849.59126</v>
      </c>
      <c r="BB823" s="41" t="n">
        <f aca="false">AP823*1000000</f>
        <v>64203.3264395995</v>
      </c>
      <c r="BC823" s="39" t="n">
        <f aca="false">AQ823*1000000</f>
        <v>1178.17124868845</v>
      </c>
      <c r="BD823" s="40" t="n">
        <f aca="false">AR823*1000000</f>
        <v>12783.4522084504</v>
      </c>
      <c r="BE823" s="40" t="n">
        <f aca="false">AS823*1000000</f>
        <v>44.8256276101481</v>
      </c>
      <c r="BF823" s="40" t="n">
        <f aca="false">AT823*1000000</f>
        <v>2686.46546496954</v>
      </c>
      <c r="BG823" s="40" t="n">
        <f aca="false">AU823*1000000</f>
        <v>3837807.80709935</v>
      </c>
      <c r="BH823" s="41" t="n">
        <f aca="false">AV823*1000000</f>
        <v>175.899524492053</v>
      </c>
      <c r="BI823" s="0" t="n">
        <v>0.1</v>
      </c>
      <c r="BJ823" s="0" t="n">
        <f aca="false">R823*BI823</f>
        <v>72958.3254995449</v>
      </c>
      <c r="BK823" s="0" t="n">
        <v>0.1</v>
      </c>
      <c r="BL823" s="0" t="n">
        <f aca="false">AI823*BK823</f>
        <v>84000</v>
      </c>
      <c r="BM823" s="45" t="n">
        <v>491.492522079561</v>
      </c>
      <c r="BN823" s="45" t="n">
        <v>4911.75996922289</v>
      </c>
      <c r="BO823" s="45" t="n">
        <v>16.2785205146239</v>
      </c>
      <c r="BP823" s="45" t="n">
        <v>537.6</v>
      </c>
      <c r="BQ823" s="45" t="n">
        <v>384000</v>
      </c>
      <c r="BR823" s="0" t="n">
        <f aca="false">AJ823*0.1</f>
        <v>8.8E-009</v>
      </c>
      <c r="BS823" s="0" t="n">
        <f aca="false">((((BJ823/R823)^2)+((BM823/AD823)^2))^(1/2))*AK823</f>
        <v>0.361154089996337</v>
      </c>
      <c r="BT823" s="0" t="n">
        <f aca="false">((((BJ823/R823)^2)+((BN823/AE823)^2))^(1/2))*AL823</f>
        <v>3.61378682043552</v>
      </c>
      <c r="BU823" s="0" t="n">
        <f aca="false">((((BJ823/R823)^2)+((BO823/AF823)^2))^(1/2))*AM823</f>
        <v>0.0119887049359629</v>
      </c>
      <c r="BV823" s="0" t="n">
        <f aca="false">((((BJ823/R823)^2)+((BP823/AG823)^2))^(1/2))*AN823</f>
        <v>0.404295201814987</v>
      </c>
      <c r="BW823" s="0" t="n">
        <f aca="false">((((BJ823/R823)^2)+((BQ823/AH823)^2))^(1/2))*AO823</f>
        <v>313.228368655754</v>
      </c>
      <c r="BX823" s="46" t="n">
        <f aca="false">((((BL823/AI823)^2)+((BR823/AJ823)^2))^(1/2))*AP823</f>
        <v>0.00907972150003488</v>
      </c>
    </row>
    <row r="824" customFormat="false" ht="30" hidden="false" customHeight="true" outlineLevel="0" collapsed="false">
      <c r="A824" s="24" t="n">
        <v>4.62869133518795</v>
      </c>
      <c r="B824" s="24" t="n">
        <v>-74.1088307155666</v>
      </c>
      <c r="C824" s="47" t="n">
        <v>28</v>
      </c>
      <c r="D824" s="47" t="n">
        <v>27</v>
      </c>
      <c r="E824" s="47" t="n">
        <v>1850</v>
      </c>
      <c r="F824" s="27" t="s">
        <v>2064</v>
      </c>
      <c r="G824" s="28" t="s">
        <v>2065</v>
      </c>
      <c r="H824" s="27" t="s">
        <v>2066</v>
      </c>
      <c r="I824" s="28" t="s">
        <v>155</v>
      </c>
      <c r="J824" s="28" t="s">
        <v>76</v>
      </c>
      <c r="K824" s="55"/>
      <c r="L824" s="55"/>
      <c r="M824" s="28" t="n">
        <v>2003</v>
      </c>
      <c r="N824" s="29" t="s">
        <v>77</v>
      </c>
      <c r="O824" s="29" t="s">
        <v>77</v>
      </c>
      <c r="P824" s="53" t="n">
        <v>0.00108600994019335</v>
      </c>
      <c r="Q824" s="31" t="n">
        <v>0.10388699048084</v>
      </c>
      <c r="R824" s="31" t="n">
        <v>0.104339261328166</v>
      </c>
      <c r="S824" s="29" t="s">
        <v>69</v>
      </c>
      <c r="T824" s="29"/>
      <c r="U824" s="29"/>
      <c r="V824" s="48" t="n">
        <f aca="false">IF(S824="m3_año",R824,IF(OR(O824="CG1",O824="CG3",O824="HG2"),T824,R824))</f>
        <v>0.104339261328166</v>
      </c>
      <c r="W824" s="28" t="n">
        <v>365</v>
      </c>
      <c r="X824" s="32" t="s">
        <v>98</v>
      </c>
      <c r="Y824" s="28"/>
      <c r="Z824" s="28" t="n">
        <v>2920</v>
      </c>
      <c r="AA824" s="32" t="s">
        <v>2067</v>
      </c>
      <c r="AB824" s="32" t="s">
        <v>447</v>
      </c>
      <c r="AC824" s="33" t="s">
        <v>72</v>
      </c>
      <c r="AD824" s="33" t="n">
        <f aca="false">VLOOKUP($O824,Parámetros!$B$4:$H$25,3,0)</f>
        <v>24000</v>
      </c>
      <c r="AE824" s="33" t="n">
        <f aca="false">VLOOKUP($O824,Parámetros!$B$4:$H$25,4,0)</f>
        <v>2261000</v>
      </c>
      <c r="AF824" s="33" t="n">
        <f aca="false">VLOOKUP($O824,Parámetros!$B$4:$H$25,5,0)</f>
        <v>1200</v>
      </c>
      <c r="AG824" s="33" t="n">
        <f aca="false">VLOOKUP($O824,Parámetros!$B$4:$H$25,6,0)</f>
        <v>381000</v>
      </c>
      <c r="AH824" s="33" t="n">
        <f aca="false">VLOOKUP($O824,Parámetros!$B$4:$H$25,7,0)</f>
        <v>1500000000</v>
      </c>
      <c r="AI824" s="2" t="n">
        <v>2.98030327868852</v>
      </c>
      <c r="AJ824" s="2" t="n">
        <v>1.362E-005</v>
      </c>
      <c r="AK824" s="34" t="n">
        <f aca="false">AD824*V824/1000000000</f>
        <v>2.50414227187598E-006</v>
      </c>
      <c r="AL824" s="34" t="n">
        <f aca="false">AE824*V824/1000000000</f>
        <v>0.000235911069862983</v>
      </c>
      <c r="AM824" s="34" t="n">
        <f aca="false">AF824*V824/1000000000</f>
        <v>1.25207113593799E-007</v>
      </c>
      <c r="AN824" s="34" t="n">
        <f aca="false">AG824*V824/1000000000</f>
        <v>3.97532585660312E-005</v>
      </c>
      <c r="AO824" s="34" t="n">
        <f aca="false">AH824*V824/1000000000</f>
        <v>0.156508891992249</v>
      </c>
      <c r="AP824" s="35" t="n">
        <f aca="false">AJ824*AI824*EXP(P824*4)</f>
        <v>4.07684462996613E-005</v>
      </c>
      <c r="AQ824" s="36" t="n">
        <f aca="false">AK824/W824</f>
        <v>6.86066375856434E-009</v>
      </c>
      <c r="AR824" s="37" t="n">
        <f aca="false">AL824/W824</f>
        <v>6.46331698254749E-007</v>
      </c>
      <c r="AS824" s="37" t="n">
        <f aca="false">AM824/W824</f>
        <v>3.43033187928217E-010</v>
      </c>
      <c r="AT824" s="37" t="n">
        <f aca="false">AN824/W824</f>
        <v>1.08913037167209E-007</v>
      </c>
      <c r="AU824" s="37" t="n">
        <f aca="false">AO824/W824</f>
        <v>0.000428791484910271</v>
      </c>
      <c r="AV824" s="49" t="n">
        <f aca="false">AP824/W824</f>
        <v>1.11694373423729E-007</v>
      </c>
      <c r="AW824" s="39" t="n">
        <f aca="false">AK824*1000000</f>
        <v>2.50414227187598</v>
      </c>
      <c r="AX824" s="40" t="n">
        <f aca="false">AL824*1000000</f>
        <v>235.911069862983</v>
      </c>
      <c r="AY824" s="40" t="n">
        <f aca="false">AM824*1000000</f>
        <v>0.125207113593799</v>
      </c>
      <c r="AZ824" s="40" t="n">
        <f aca="false">AN824*1000000</f>
        <v>39.7532585660312</v>
      </c>
      <c r="BA824" s="40" t="n">
        <f aca="false">AO824*1000000</f>
        <v>156508.891992249</v>
      </c>
      <c r="BB824" s="41" t="n">
        <f aca="false">AP824*1000000</f>
        <v>40.7684462996613</v>
      </c>
      <c r="BC824" s="39" t="n">
        <f aca="false">AQ824*1000000</f>
        <v>0.00686066375856434</v>
      </c>
      <c r="BD824" s="40" t="n">
        <f aca="false">AR824*1000000</f>
        <v>0.646331698254749</v>
      </c>
      <c r="BE824" s="40" t="n">
        <f aca="false">AS824*1000000</f>
        <v>0.000343033187928217</v>
      </c>
      <c r="BF824" s="40" t="n">
        <f aca="false">AT824*1000000</f>
        <v>0.108913037167209</v>
      </c>
      <c r="BG824" s="40" t="n">
        <f aca="false">AU824*1000000</f>
        <v>428.791484910271</v>
      </c>
      <c r="BH824" s="41" t="n">
        <f aca="false">AV824*1000000</f>
        <v>0.111694373423729</v>
      </c>
      <c r="BI824" s="0" t="n">
        <v>0.1</v>
      </c>
      <c r="BJ824" s="0" t="n">
        <f aca="false">R824*BI824</f>
        <v>0.0104339261328166</v>
      </c>
      <c r="BK824" s="0" t="n">
        <v>0.1</v>
      </c>
      <c r="BL824" s="0" t="n">
        <f aca="false">AI824*BK824</f>
        <v>0.298030327868852</v>
      </c>
      <c r="BM824" s="45" t="n">
        <v>0</v>
      </c>
      <c r="BN824" s="45" t="n">
        <v>0</v>
      </c>
      <c r="BO824" s="45" t="n">
        <v>0</v>
      </c>
      <c r="BP824" s="45" t="n">
        <v>0</v>
      </c>
      <c r="BQ824" s="45" t="n">
        <v>0</v>
      </c>
      <c r="BR824" s="0" t="n">
        <f aca="false">AJ824*0.1</f>
        <v>1.362E-006</v>
      </c>
      <c r="BS824" s="0" t="n">
        <f aca="false">((((BJ824/R824)^2)+((BM824/AD824)^2))^(1/2))*AK824</f>
        <v>2.50414227187598E-007</v>
      </c>
      <c r="BT824" s="0" t="n">
        <f aca="false">((((BJ824/R824)^2)+((BN824/AE824)^2))^(1/2))*AL824</f>
        <v>2.35911069862983E-005</v>
      </c>
      <c r="BU824" s="0" t="n">
        <f aca="false">((((BJ824/R824)^2)+((BO824/AF824)^2))^(1/2))*AM824</f>
        <v>1.25207113593799E-008</v>
      </c>
      <c r="BV824" s="0" t="n">
        <f aca="false">((((BJ824/R824)^2)+((BP824/AG824)^2))^(1/2))*AN824</f>
        <v>3.97532585660313E-006</v>
      </c>
      <c r="BW824" s="0" t="n">
        <f aca="false">((((BJ824/R824)^2)+((BQ824/AH824)^2))^(1/2))*AO824</f>
        <v>0.0156508891992249</v>
      </c>
      <c r="BX824" s="46" t="n">
        <f aca="false">((((BL824/AI824)^2)+((BR824/AJ824)^2))^(1/2))*AP824</f>
        <v>5.76552896738602E-006</v>
      </c>
    </row>
    <row r="825" customFormat="false" ht="30" hidden="false" customHeight="true" outlineLevel="0" collapsed="false">
      <c r="A825" s="24" t="n">
        <v>4.63278585255888</v>
      </c>
      <c r="B825" s="24" t="n">
        <v>-74.1078363361414</v>
      </c>
      <c r="C825" s="47" t="n">
        <v>28</v>
      </c>
      <c r="D825" s="47" t="n">
        <v>28</v>
      </c>
      <c r="E825" s="47" t="n">
        <v>1863</v>
      </c>
      <c r="F825" s="27" t="s">
        <v>2068</v>
      </c>
      <c r="G825" s="28" t="s">
        <v>2069</v>
      </c>
      <c r="H825" s="27" t="s">
        <v>2070</v>
      </c>
      <c r="I825" s="28" t="s">
        <v>155</v>
      </c>
      <c r="J825" s="28" t="s">
        <v>76</v>
      </c>
      <c r="K825" s="28" t="n">
        <v>0.23</v>
      </c>
      <c r="L825" s="28"/>
      <c r="M825" s="28" t="n">
        <v>2004</v>
      </c>
      <c r="N825" s="29" t="s">
        <v>67</v>
      </c>
      <c r="O825" s="29" t="s">
        <v>145</v>
      </c>
      <c r="P825" s="56" t="n">
        <v>0.00426891489573758</v>
      </c>
      <c r="Q825" s="31" t="n">
        <v>69.6428571428571</v>
      </c>
      <c r="R825" s="31" t="n">
        <v>70.8422660697695</v>
      </c>
      <c r="S825" s="29" t="s">
        <v>69</v>
      </c>
      <c r="T825" s="29"/>
      <c r="U825" s="29"/>
      <c r="V825" s="48" t="n">
        <f aca="false">IF(S825="m3_año",R825,IF(OR(O825="CG1",O825="CG3",O825="HG2"),T825,R825))</f>
        <v>70.8422660697695</v>
      </c>
      <c r="W825" s="28" t="n">
        <v>365</v>
      </c>
      <c r="X825" s="32"/>
      <c r="Y825" s="28"/>
      <c r="Z825" s="28" t="n">
        <v>8760</v>
      </c>
      <c r="AA825" s="32" t="s">
        <v>2071</v>
      </c>
      <c r="AB825" s="32" t="s">
        <v>447</v>
      </c>
      <c r="AC825" s="33" t="s">
        <v>72</v>
      </c>
      <c r="AD825" s="33" t="n">
        <f aca="false">VLOOKUP($O825,Parámetros!$B$4:$H$25,3,0)</f>
        <v>196.356974196937</v>
      </c>
      <c r="AE825" s="33" t="n">
        <f aca="false">VLOOKUP($O825,Parámetros!$B$4:$H$25,4,0)</f>
        <v>1220.72799074218</v>
      </c>
      <c r="AF825" s="33" t="n">
        <f aca="false">VLOOKUP($O825,Parámetros!$B$4:$H$25,5,0)</f>
        <v>69.6558973259153</v>
      </c>
      <c r="AG825" s="33" t="n">
        <f aca="false">VLOOKUP($O825,Parámetros!$B$4:$H$25,6,0)</f>
        <v>640</v>
      </c>
      <c r="AH825" s="33" t="n">
        <f aca="false">VLOOKUP($O825,Parámetros!$B$4:$H$25,7,0)</f>
        <v>1920000</v>
      </c>
      <c r="AI825" s="2" t="n">
        <v>2.98030327868852</v>
      </c>
      <c r="AJ825" s="2" t="n">
        <v>1.362E-005</v>
      </c>
      <c r="AK825" s="34" t="n">
        <f aca="false">AD825*V825/1000000000</f>
        <v>1.39103730107143E-005</v>
      </c>
      <c r="AL825" s="34" t="n">
        <f aca="false">AE825*V825/1000000000</f>
        <v>8.64791371189726E-005</v>
      </c>
      <c r="AM825" s="34" t="n">
        <f aca="false">AF825*V825/1000000000</f>
        <v>4.93458161169104E-006</v>
      </c>
      <c r="AN825" s="34" t="n">
        <f aca="false">AG825*V825/1000000000</f>
        <v>4.53390502846525E-005</v>
      </c>
      <c r="AO825" s="34" t="n">
        <f aca="false">AH825*V825/1000000000</f>
        <v>0.136017150853957</v>
      </c>
      <c r="AP825" s="35" t="n">
        <f aca="false">AJ825*AI825*EXP(P825*4)</f>
        <v>4.12908128890735E-005</v>
      </c>
      <c r="AQ825" s="36" t="n">
        <f aca="false">AK825/W825</f>
        <v>3.81106109882583E-008</v>
      </c>
      <c r="AR825" s="37" t="n">
        <f aca="false">AL825/W825</f>
        <v>2.36929142791706E-007</v>
      </c>
      <c r="AS825" s="37" t="n">
        <f aca="false">AM825/W825</f>
        <v>1.35194016758659E-008</v>
      </c>
      <c r="AT825" s="37" t="n">
        <f aca="false">AN825/W825</f>
        <v>1.24216576122336E-007</v>
      </c>
      <c r="AU825" s="37" t="n">
        <f aca="false">AO825/W825</f>
        <v>0.000372649728367007</v>
      </c>
      <c r="AV825" s="49" t="n">
        <f aca="false">AP825/W825</f>
        <v>1.13125514764585E-007</v>
      </c>
      <c r="AW825" s="39" t="n">
        <f aca="false">AK825*1000000</f>
        <v>13.9103730107143</v>
      </c>
      <c r="AX825" s="40" t="n">
        <f aca="false">AL825*1000000</f>
        <v>86.4791371189726</v>
      </c>
      <c r="AY825" s="40" t="n">
        <f aca="false">AM825*1000000</f>
        <v>4.93458161169104</v>
      </c>
      <c r="AZ825" s="40" t="n">
        <f aca="false">AN825*1000000</f>
        <v>45.3390502846525</v>
      </c>
      <c r="BA825" s="40" t="n">
        <f aca="false">AO825*1000000</f>
        <v>136017.150853957</v>
      </c>
      <c r="BB825" s="41" t="n">
        <f aca="false">AP825*1000000</f>
        <v>41.2908128890735</v>
      </c>
      <c r="BC825" s="39" t="n">
        <f aca="false">AQ825*1000000</f>
        <v>0.0381106109882583</v>
      </c>
      <c r="BD825" s="40" t="n">
        <f aca="false">AR825*1000000</f>
        <v>0.236929142791706</v>
      </c>
      <c r="BE825" s="40" t="n">
        <f aca="false">AS825*1000000</f>
        <v>0.0135194016758659</v>
      </c>
      <c r="BF825" s="40" t="n">
        <f aca="false">AT825*1000000</f>
        <v>0.124216576122336</v>
      </c>
      <c r="BG825" s="40" t="n">
        <f aca="false">AU825*1000000</f>
        <v>372.649728367007</v>
      </c>
      <c r="BH825" s="41" t="n">
        <f aca="false">AV825*1000000</f>
        <v>0.113125514764585</v>
      </c>
      <c r="BI825" s="0" t="n">
        <v>0.1</v>
      </c>
      <c r="BJ825" s="0" t="n">
        <f aca="false">R825*BI825</f>
        <v>7.08422660697695</v>
      </c>
      <c r="BK825" s="0" t="n">
        <v>0.1</v>
      </c>
      <c r="BL825" s="0" t="n">
        <f aca="false">AI825*BK825</f>
        <v>0.298030327868852</v>
      </c>
      <c r="BM825" s="45" t="n">
        <v>187.562005220738</v>
      </c>
      <c r="BN825" s="45" t="n">
        <v>1012.03746873145</v>
      </c>
      <c r="BO825" s="45" t="n">
        <v>69.5558973259153</v>
      </c>
      <c r="BP825" s="45" t="n">
        <v>256</v>
      </c>
      <c r="BQ825" s="45" t="n">
        <v>384000</v>
      </c>
      <c r="BR825" s="0" t="n">
        <f aca="false">AJ825*0.1</f>
        <v>1.362E-006</v>
      </c>
      <c r="BS825" s="0" t="n">
        <f aca="false">((((BJ825/R825)^2)+((BM825/AD825)^2))^(1/2))*AK825</f>
        <v>1.33599322807222E-005</v>
      </c>
      <c r="BT825" s="0" t="n">
        <f aca="false">((((BJ825/R825)^2)+((BN825/AE825)^2))^(1/2))*AL825</f>
        <v>7.22147034805662E-005</v>
      </c>
      <c r="BU825" s="0" t="n">
        <f aca="false">((((BJ825/R825)^2)+((BO825/AF825)^2))^(1/2))*AM825</f>
        <v>4.95214412520826E-006</v>
      </c>
      <c r="BV825" s="0" t="n">
        <f aca="false">((((BJ825/R825)^2)+((BP825/AG825)^2))^(1/2))*AN825</f>
        <v>1.86937693288813E-005</v>
      </c>
      <c r="BW825" s="0" t="n">
        <f aca="false">((((BJ825/R825)^2)+((BQ825/AH825)^2))^(1/2))*AO825</f>
        <v>0.0304143595415292</v>
      </c>
      <c r="BX825" s="46" t="n">
        <f aca="false">((((BL825/AI825)^2)+((BR825/AJ825)^2))^(1/2))*AP825</f>
        <v>5.83940275891375E-006</v>
      </c>
    </row>
    <row r="826" customFormat="false" ht="45" hidden="false" customHeight="true" outlineLevel="0" collapsed="false">
      <c r="A826" s="24" t="n">
        <v>4.63208903620051</v>
      </c>
      <c r="B826" s="24" t="n">
        <v>-74.1099147477106</v>
      </c>
      <c r="C826" s="47" t="n">
        <v>28</v>
      </c>
      <c r="D826" s="47" t="n">
        <v>27</v>
      </c>
      <c r="E826" s="47" t="n">
        <v>1850</v>
      </c>
      <c r="F826" s="27" t="s">
        <v>2072</v>
      </c>
      <c r="G826" s="28" t="s">
        <v>2073</v>
      </c>
      <c r="H826" s="27" t="s">
        <v>2074</v>
      </c>
      <c r="I826" s="28" t="s">
        <v>155</v>
      </c>
      <c r="J826" s="28" t="s">
        <v>65</v>
      </c>
      <c r="K826" s="28" t="n">
        <v>55</v>
      </c>
      <c r="L826" s="28"/>
      <c r="M826" s="28" t="n">
        <v>1974</v>
      </c>
      <c r="N826" s="29" t="s">
        <v>67</v>
      </c>
      <c r="O826" s="29" t="s">
        <v>68</v>
      </c>
      <c r="P826" s="30" t="n">
        <v>-0.0352321010697174</v>
      </c>
      <c r="Q826" s="31" t="n">
        <v>19200</v>
      </c>
      <c r="R826" s="31" t="n">
        <v>16676.1886856103</v>
      </c>
      <c r="S826" s="29" t="s">
        <v>69</v>
      </c>
      <c r="T826" s="29"/>
      <c r="U826" s="29"/>
      <c r="V826" s="48" t="n">
        <f aca="false">IF(S826="m3_año",R826,IF(OR(O826="CG1",O826="CG3",O826="HG2"),T826,R826))</f>
        <v>16676.1886856103</v>
      </c>
      <c r="W826" s="28" t="n">
        <v>365</v>
      </c>
      <c r="X826" s="32" t="s">
        <v>98</v>
      </c>
      <c r="Y826" s="28"/>
      <c r="Z826" s="28" t="n">
        <v>1825</v>
      </c>
      <c r="AA826" s="32" t="s">
        <v>2075</v>
      </c>
      <c r="AB826" s="32" t="s">
        <v>2076</v>
      </c>
      <c r="AC826" s="33" t="s">
        <v>72</v>
      </c>
      <c r="AD826" s="33" t="n">
        <f aca="false">VLOOKUP($O826,Parámetros!$B$4:$H$25,3,0)</f>
        <v>46.3856216091623</v>
      </c>
      <c r="AE826" s="33" t="n">
        <f aca="false">VLOOKUP($O826,Parámetros!$B$4:$H$25,4,0)</f>
        <v>1074.85364414012</v>
      </c>
      <c r="AF826" s="33" t="n">
        <f aca="false">VLOOKUP($O826,Parámetros!$B$4:$H$25,5,0)</f>
        <v>5.41099102083891</v>
      </c>
      <c r="AG826" s="33" t="n">
        <f aca="false">VLOOKUP($O826,Parámetros!$B$4:$H$25,6,0)</f>
        <v>1344</v>
      </c>
      <c r="AH826" s="33" t="n">
        <f aca="false">VLOOKUP($O826,Parámetros!$B$4:$H$25,7,0)</f>
        <v>1920000</v>
      </c>
      <c r="AI826" s="2" t="n">
        <v>22291.8</v>
      </c>
      <c r="AJ826" s="2" t="n">
        <v>9E-008</v>
      </c>
      <c r="AK826" s="34" t="n">
        <f aca="false">AD826*V826/1000000000</f>
        <v>0.000773535378253713</v>
      </c>
      <c r="AL826" s="34" t="n">
        <f aca="false">AE826*V826/1000000000</f>
        <v>0.0179244621790965</v>
      </c>
      <c r="AM826" s="34" t="n">
        <f aca="false">AF826*V826/1000000000</f>
        <v>9.02347072396528E-005</v>
      </c>
      <c r="AN826" s="34" t="n">
        <f aca="false">AG826*V826/1000000000</f>
        <v>0.0224127975934602</v>
      </c>
      <c r="AO826" s="34" t="n">
        <f aca="false">AH826*V826/1000000000</f>
        <v>32.0182822763718</v>
      </c>
      <c r="AP826" s="35" t="n">
        <f aca="false">AJ826*AI826*EXP(P826*4)</f>
        <v>0.00174254185754009</v>
      </c>
      <c r="AQ826" s="36" t="n">
        <f aca="false">AK826/W826</f>
        <v>2.11927500891428E-006</v>
      </c>
      <c r="AR826" s="37" t="n">
        <f aca="false">AL826/W826</f>
        <v>4.91081155591684E-005</v>
      </c>
      <c r="AS826" s="37" t="n">
        <f aca="false">AM826/W826</f>
        <v>2.47218375999049E-007</v>
      </c>
      <c r="AT826" s="37" t="n">
        <f aca="false">AN826/W826</f>
        <v>6.14049249135897E-005</v>
      </c>
      <c r="AU826" s="37" t="n">
        <f aca="false">AO826/W826</f>
        <v>0.0877213213051282</v>
      </c>
      <c r="AV826" s="49" t="n">
        <f aca="false">AP826/W826</f>
        <v>4.77408728093177E-006</v>
      </c>
      <c r="AW826" s="39" t="n">
        <f aca="false">AK826*1000000</f>
        <v>773.535378253713</v>
      </c>
      <c r="AX826" s="40" t="n">
        <f aca="false">AL826*1000000</f>
        <v>17924.4621790965</v>
      </c>
      <c r="AY826" s="40" t="n">
        <f aca="false">AM826*1000000</f>
        <v>90.2347072396528</v>
      </c>
      <c r="AZ826" s="40" t="n">
        <f aca="false">AN826*1000000</f>
        <v>22412.7975934602</v>
      </c>
      <c r="BA826" s="40" t="n">
        <f aca="false">AO826*1000000</f>
        <v>32018282.2763718</v>
      </c>
      <c r="BB826" s="41" t="n">
        <f aca="false">AP826*1000000</f>
        <v>1742.54185754009</v>
      </c>
      <c r="BC826" s="39" t="n">
        <f aca="false">AQ826*1000000</f>
        <v>2.11927500891428</v>
      </c>
      <c r="BD826" s="40" t="n">
        <f aca="false">AR826*1000000</f>
        <v>49.1081155591684</v>
      </c>
      <c r="BE826" s="40" t="n">
        <f aca="false">AS826*1000000</f>
        <v>0.247218375999049</v>
      </c>
      <c r="BF826" s="40" t="n">
        <f aca="false">AT826*1000000</f>
        <v>61.4049249135897</v>
      </c>
      <c r="BG826" s="40" t="n">
        <f aca="false">AU826*1000000</f>
        <v>87721.3213051282</v>
      </c>
      <c r="BH826" s="41" t="n">
        <f aca="false">AV826*1000000</f>
        <v>4.77408728093177</v>
      </c>
      <c r="BI826" s="0" t="n">
        <v>0.1</v>
      </c>
      <c r="BJ826" s="0" t="n">
        <f aca="false">R826*BI826</f>
        <v>1667.61886856103</v>
      </c>
      <c r="BK826" s="0" t="n">
        <v>0.1</v>
      </c>
      <c r="BL826" s="0" t="n">
        <f aca="false">AI826*BK826</f>
        <v>2229.18</v>
      </c>
      <c r="BM826" s="45" t="n">
        <v>17.6498016718255</v>
      </c>
      <c r="BN826" s="45" t="n">
        <v>910.91550745518</v>
      </c>
      <c r="BO826" s="45" t="n">
        <v>5.31099102083891</v>
      </c>
      <c r="BP826" s="45" t="n">
        <v>537.6</v>
      </c>
      <c r="BQ826" s="45" t="n">
        <v>384000</v>
      </c>
      <c r="BR826" s="0" t="n">
        <f aca="false">AJ826*0.1</f>
        <v>9E-009</v>
      </c>
      <c r="BS826" s="0" t="n">
        <f aca="false">((((BJ826/R826)^2)+((BM826/AD826)^2))^(1/2))*AK826</f>
        <v>0.000304326397714247</v>
      </c>
      <c r="BT826" s="0" t="n">
        <f aca="false">((((BJ826/R826)^2)+((BN826/AE826)^2))^(1/2))*AL826</f>
        <v>0.0152959850204521</v>
      </c>
      <c r="BU826" s="0" t="n">
        <f aca="false">((((BJ826/R826)^2)+((BO826/AF826)^2))^(1/2))*AM826</f>
        <v>8.90255702955001E-005</v>
      </c>
      <c r="BV826" s="0" t="n">
        <f aca="false">((((BJ826/R826)^2)+((BP826/AG826)^2))^(1/2))*AN826</f>
        <v>0.00924103318434259</v>
      </c>
      <c r="BW826" s="0" t="n">
        <f aca="false">((((BJ826/R826)^2)+((BQ826/AH826)^2))^(1/2))*AO826</f>
        <v>7.1595055692744</v>
      </c>
      <c r="BX826" s="46" t="n">
        <f aca="false">((((BL826/AI826)^2)+((BR826/AJ826)^2))^(1/2))*AP826</f>
        <v>0.000246432632793601</v>
      </c>
    </row>
    <row r="827" customFormat="false" ht="30" hidden="false" customHeight="true" outlineLevel="0" collapsed="false">
      <c r="A827" s="24" t="n">
        <v>4.63381577698225</v>
      </c>
      <c r="B827" s="24" t="n">
        <v>-74.1087318693902</v>
      </c>
      <c r="C827" s="47" t="n">
        <v>28</v>
      </c>
      <c r="D827" s="47" t="n">
        <v>28</v>
      </c>
      <c r="E827" s="47" t="n">
        <v>1863</v>
      </c>
      <c r="F827" s="27" t="s">
        <v>2077</v>
      </c>
      <c r="G827" s="28" t="s">
        <v>2078</v>
      </c>
      <c r="H827" s="27" t="s">
        <v>2079</v>
      </c>
      <c r="I827" s="28" t="s">
        <v>155</v>
      </c>
      <c r="J827" s="28" t="s">
        <v>76</v>
      </c>
      <c r="K827" s="55"/>
      <c r="L827" s="55"/>
      <c r="M827" s="28" t="n">
        <v>2007</v>
      </c>
      <c r="N827" s="29" t="s">
        <v>124</v>
      </c>
      <c r="O827" s="29" t="s">
        <v>645</v>
      </c>
      <c r="P827" s="30" t="n">
        <v>0.00937137873539989</v>
      </c>
      <c r="Q827" s="31" t="n">
        <v>1.89272059658553</v>
      </c>
      <c r="R827" s="31" t="n">
        <v>1.96501676691019</v>
      </c>
      <c r="S827" s="4" t="s">
        <v>69</v>
      </c>
      <c r="T827" s="4"/>
      <c r="U827" s="4"/>
      <c r="V827" s="48" t="n">
        <f aca="false">IF(S827="m3_año",R827,IF(OR(O827="CG1",O827="CG3",O827="HG2"),T827,R827))</f>
        <v>1.96501676691019</v>
      </c>
      <c r="W827" s="28" t="n">
        <v>365</v>
      </c>
      <c r="X827" s="32" t="s">
        <v>402</v>
      </c>
      <c r="Y827" s="28"/>
      <c r="Z827" s="28" t="n">
        <v>336</v>
      </c>
      <c r="AA827" s="32" t="s">
        <v>2080</v>
      </c>
      <c r="AB827" s="32" t="s">
        <v>447</v>
      </c>
      <c r="AC827" s="33" t="s">
        <v>72</v>
      </c>
      <c r="AD827" s="33" t="n">
        <f aca="false">VLOOKUP($O827,Parámetros!$B$4:$H$25,3,0)</f>
        <v>476000</v>
      </c>
      <c r="AE827" s="33" t="n">
        <f aca="false">VLOOKUP($O827,Parámetros!$B$4:$H$25,4,0)</f>
        <v>2142000</v>
      </c>
      <c r="AF827" s="33" t="n">
        <f aca="false">VLOOKUP($O827,Parámetros!$B$4:$H$25,5,0)</f>
        <v>1704000</v>
      </c>
      <c r="AG827" s="33" t="n">
        <f aca="false">VLOOKUP($O827,Parámetros!$B$4:$H$25,6,0)</f>
        <v>595000</v>
      </c>
      <c r="AH827" s="33" t="n">
        <f aca="false">VLOOKUP($O827,Parámetros!$B$4:$H$25,7,0)</f>
        <v>2676000000</v>
      </c>
      <c r="AI827" s="2" t="n">
        <v>2.98030327868852</v>
      </c>
      <c r="AJ827" s="2" t="n">
        <v>1.362E-005</v>
      </c>
      <c r="AK827" s="34" t="n">
        <f aca="false">AD827*V827/1000000000</f>
        <v>0.00093534798104925</v>
      </c>
      <c r="AL827" s="34" t="n">
        <f aca="false">AE827*V827/1000000000</f>
        <v>0.00420906591472163</v>
      </c>
      <c r="AM827" s="34" t="n">
        <f aca="false">AF827*V827/1000000000</f>
        <v>0.00334838857081496</v>
      </c>
      <c r="AN827" s="34" t="n">
        <f aca="false">AG827*V827/1000000000</f>
        <v>0.00116918497631156</v>
      </c>
      <c r="AO827" s="34" t="n">
        <f aca="false">AH827*V827/1000000000</f>
        <v>5.25838486825167</v>
      </c>
      <c r="AP827" s="35" t="n">
        <f aca="false">AJ827*AI827*EXP(P827*4)</f>
        <v>4.21422113122878E-005</v>
      </c>
      <c r="AQ827" s="36" t="n">
        <f aca="false">AK827/W827</f>
        <v>2.56259720835411E-006</v>
      </c>
      <c r="AR827" s="37" t="n">
        <f aca="false">AL827/W827</f>
        <v>1.15316874375935E-005</v>
      </c>
      <c r="AS827" s="37" t="n">
        <f aca="false">AM827/W827</f>
        <v>9.17366731730127E-006</v>
      </c>
      <c r="AT827" s="37" t="n">
        <f aca="false">AN827/W827</f>
        <v>3.20324651044264E-006</v>
      </c>
      <c r="AU827" s="37" t="n">
        <f aca="false">AO827/W827</f>
        <v>0.014406533885621</v>
      </c>
      <c r="AV827" s="49" t="n">
        <f aca="false">AP827/W827</f>
        <v>1.1545811318435E-007</v>
      </c>
      <c r="AW827" s="39" t="n">
        <f aca="false">AK827*1000000</f>
        <v>935.34798104925</v>
      </c>
      <c r="AX827" s="40" t="n">
        <f aca="false">AL827*1000000</f>
        <v>4209.06591472163</v>
      </c>
      <c r="AY827" s="40" t="n">
        <f aca="false">AM827*1000000</f>
        <v>3348.38857081496</v>
      </c>
      <c r="AZ827" s="40" t="n">
        <f aca="false">AN827*1000000</f>
        <v>1169.18497631156</v>
      </c>
      <c r="BA827" s="40" t="n">
        <f aca="false">AO827*1000000</f>
        <v>5258384.86825167</v>
      </c>
      <c r="BB827" s="41" t="n">
        <f aca="false">AP827*1000000</f>
        <v>42.1422113122878</v>
      </c>
      <c r="BC827" s="39" t="n">
        <f aca="false">AQ827*1000000</f>
        <v>2.56259720835411</v>
      </c>
      <c r="BD827" s="40" t="n">
        <f aca="false">AR827*1000000</f>
        <v>11.5316874375935</v>
      </c>
      <c r="BE827" s="40" t="n">
        <f aca="false">AS827*1000000</f>
        <v>9.17366731730127</v>
      </c>
      <c r="BF827" s="40" t="n">
        <f aca="false">AT827*1000000</f>
        <v>3.20324651044264</v>
      </c>
      <c r="BG827" s="40" t="n">
        <f aca="false">AU827*1000000</f>
        <v>14406.533885621</v>
      </c>
      <c r="BH827" s="41" t="n">
        <f aca="false">AV827*1000000</f>
        <v>0.11545811318435</v>
      </c>
      <c r="BI827" s="0" t="n">
        <v>0.1</v>
      </c>
      <c r="BJ827" s="0" t="n">
        <f aca="false">R827*BI827</f>
        <v>0.196501676691019</v>
      </c>
      <c r="BK827" s="0" t="n">
        <v>0.1</v>
      </c>
      <c r="BL827" s="0" t="n">
        <f aca="false">AI827*BK827</f>
        <v>0.298030327868852</v>
      </c>
      <c r="BM827" s="45" t="n">
        <v>190400</v>
      </c>
      <c r="BN827" s="45" t="n">
        <v>428400</v>
      </c>
      <c r="BO827" s="45" t="n">
        <v>340800</v>
      </c>
      <c r="BP827" s="45" t="n">
        <v>119000</v>
      </c>
      <c r="BQ827" s="45" t="n">
        <v>1070400000</v>
      </c>
      <c r="BR827" s="0" t="n">
        <f aca="false">AJ827*0.1</f>
        <v>1.362E-006</v>
      </c>
      <c r="BS827" s="0" t="n">
        <f aca="false">((((BJ827/R827)^2)+((BM827/AD827)^2))^(1/2))*AK827</f>
        <v>0.000385653852257429</v>
      </c>
      <c r="BT827" s="0" t="n">
        <f aca="false">((((BJ827/R827)^2)+((BN827/AE827)^2))^(1/2))*AL827</f>
        <v>0.000941175750709489</v>
      </c>
      <c r="BU827" s="0" t="n">
        <f aca="false">((((BJ827/R827)^2)+((BO827/AF827)^2))^(1/2))*AM827</f>
        <v>0.000748722445942563</v>
      </c>
      <c r="BV827" s="0" t="n">
        <f aca="false">((((BJ827/R827)^2)+((BP827/AG827)^2))^(1/2))*AN827</f>
        <v>0.000261437708530414</v>
      </c>
      <c r="BW827" s="0" t="n">
        <f aca="false">((((BJ827/R827)^2)+((BQ827/AH827)^2))^(1/2))*AO827</f>
        <v>2.16808762319512</v>
      </c>
      <c r="BX827" s="46" t="n">
        <f aca="false">((((BL827/AI827)^2)+((BR827/AJ827)^2))^(1/2))*AP827</f>
        <v>5.95980867862304E-006</v>
      </c>
    </row>
    <row r="828" customFormat="false" ht="15" hidden="false" customHeight="true" outlineLevel="0" collapsed="false">
      <c r="A828" s="24" t="n">
        <v>4.63360398542676</v>
      </c>
      <c r="B828" s="24" t="n">
        <v>-74.1102823137207</v>
      </c>
      <c r="C828" s="47" t="n">
        <v>28</v>
      </c>
      <c r="D828" s="47" t="n">
        <v>28</v>
      </c>
      <c r="E828" s="47" t="n">
        <v>1863</v>
      </c>
      <c r="F828" s="27" t="s">
        <v>2081</v>
      </c>
      <c r="G828" s="28" t="s">
        <v>2082</v>
      </c>
      <c r="H828" s="27" t="s">
        <v>2083</v>
      </c>
      <c r="I828" s="28" t="s">
        <v>155</v>
      </c>
      <c r="J828" s="28" t="s">
        <v>65</v>
      </c>
      <c r="K828" s="28" t="n">
        <v>30</v>
      </c>
      <c r="L828" s="28"/>
      <c r="M828" s="28" t="n">
        <v>1929</v>
      </c>
      <c r="N828" s="29" t="s">
        <v>172</v>
      </c>
      <c r="O828" s="29" t="s">
        <v>173</v>
      </c>
      <c r="P828" s="56" t="n">
        <v>0.00426891489573758</v>
      </c>
      <c r="Q828" s="31" t="n">
        <v>2500</v>
      </c>
      <c r="R828" s="31" t="n">
        <v>2543.05570506865</v>
      </c>
      <c r="S828" s="29" t="s">
        <v>86</v>
      </c>
      <c r="T828" s="29" t="n">
        <f aca="false">((R828*Parámetros!$D$30)/1000)/Parámetros!$D$29</f>
        <v>2084.04316823179</v>
      </c>
      <c r="U828" s="29" t="s">
        <v>69</v>
      </c>
      <c r="V828" s="48" t="n">
        <f aca="false">IF(S828="m3_año",R828,IF(OR(O828="CG1",O828="CG3",O828="HG2"),T828,R828))</f>
        <v>2543.05570506865</v>
      </c>
      <c r="W828" s="28" t="n">
        <v>365</v>
      </c>
      <c r="X828" s="32"/>
      <c r="Y828" s="28"/>
      <c r="Z828" s="28" t="n">
        <v>0</v>
      </c>
      <c r="AA828" s="32" t="s">
        <v>2084</v>
      </c>
      <c r="AB828" s="32" t="s">
        <v>2085</v>
      </c>
      <c r="AC828" s="33" t="s">
        <v>246</v>
      </c>
      <c r="AD828" s="33" t="n">
        <f aca="false">VLOOKUP($O828,Parámetros!$B$4:$H$25,3,0)</f>
        <v>10.477442018542</v>
      </c>
      <c r="AE828" s="33" t="n">
        <f aca="false">VLOOKUP($O828,Parámetros!$B$4:$H$25,4,0)</f>
        <v>4.47117624426805</v>
      </c>
      <c r="AF828" s="33" t="n">
        <f aca="false">VLOOKUP($O828,Parámetros!$B$4:$H$25,5,0)</f>
        <v>11.5951868810527</v>
      </c>
      <c r="AG828" s="33" t="n">
        <f aca="false">VLOOKUP($O828,Parámetros!$B$4:$H$25,6,0)</f>
        <v>0.3</v>
      </c>
      <c r="AH828" s="33" t="n">
        <f aca="false">VLOOKUP($O828,Parámetros!$B$4:$H$25,7,0)</f>
        <v>2840</v>
      </c>
      <c r="AI828" s="51" t="n">
        <v>2500</v>
      </c>
      <c r="AJ828" s="2" t="n">
        <v>2E-005</v>
      </c>
      <c r="AK828" s="34" t="n">
        <f aca="false">AD828*V828/1000000000</f>
        <v>2.66447186997792E-005</v>
      </c>
      <c r="AL828" s="34" t="n">
        <f aca="false">AE828*V828/1000000000</f>
        <v>1.13704502563533E-005</v>
      </c>
      <c r="AM828" s="34" t="n">
        <f aca="false">AF828*V828/1000000000</f>
        <v>2.94872061491982E-005</v>
      </c>
      <c r="AN828" s="34" t="n">
        <f aca="false">AG828*V828/1000000000</f>
        <v>7.62916711520595E-007</v>
      </c>
      <c r="AO828" s="34" t="n">
        <f aca="false">AH828*V828/1000000000</f>
        <v>0.00722227820239497</v>
      </c>
      <c r="AP828" s="35" t="n">
        <f aca="false">AJ828*AI828*EXP(P828*4)</f>
        <v>0.050861114101373</v>
      </c>
      <c r="AQ828" s="36" t="n">
        <f aca="false">AK828/W828</f>
        <v>7.29992293144636E-008</v>
      </c>
      <c r="AR828" s="37" t="n">
        <f aca="false">AL828/W828</f>
        <v>3.11519185105569E-008</v>
      </c>
      <c r="AS828" s="37" t="n">
        <f aca="false">AM828/W828</f>
        <v>8.07868661621869E-008</v>
      </c>
      <c r="AT828" s="37" t="n">
        <f aca="false">AN828/W828</f>
        <v>2.0901827712893E-009</v>
      </c>
      <c r="AU828" s="37" t="n">
        <f aca="false">AO828/W828</f>
        <v>1.97870635682054E-005</v>
      </c>
      <c r="AV828" s="49" t="n">
        <f aca="false">AP828/W828</f>
        <v>0.000139345518085954</v>
      </c>
      <c r="AW828" s="39" t="n">
        <f aca="false">AK828*1000000</f>
        <v>26.6447186997792</v>
      </c>
      <c r="AX828" s="40" t="n">
        <f aca="false">AL828*1000000</f>
        <v>11.3704502563533</v>
      </c>
      <c r="AY828" s="40" t="n">
        <f aca="false">AM828*1000000</f>
        <v>29.4872061491982</v>
      </c>
      <c r="AZ828" s="40" t="n">
        <f aca="false">AN828*1000000</f>
        <v>0.762916711520595</v>
      </c>
      <c r="BA828" s="40" t="n">
        <f aca="false">AO828*1000000</f>
        <v>7222.27820239497</v>
      </c>
      <c r="BB828" s="41" t="n">
        <f aca="false">AP828*1000000</f>
        <v>50861.114101373</v>
      </c>
      <c r="BC828" s="39" t="n">
        <f aca="false">AQ828*1000000</f>
        <v>0.0729992293144636</v>
      </c>
      <c r="BD828" s="40" t="n">
        <f aca="false">AR828*1000000</f>
        <v>0.0311519185105569</v>
      </c>
      <c r="BE828" s="40" t="n">
        <f aca="false">AS828*1000000</f>
        <v>0.0807868661621869</v>
      </c>
      <c r="BF828" s="40" t="n">
        <f aca="false">AT828*1000000</f>
        <v>0.0020901827712893</v>
      </c>
      <c r="BG828" s="40" t="n">
        <f aca="false">AU828*1000000</f>
        <v>19.7870635682054</v>
      </c>
      <c r="BH828" s="41" t="n">
        <f aca="false">AV828*1000000</f>
        <v>139.345518085954</v>
      </c>
      <c r="BI828" s="0" t="n">
        <v>0.1</v>
      </c>
      <c r="BJ828" s="0" t="n">
        <f aca="false">R828*BI828</f>
        <v>254.305570506865</v>
      </c>
      <c r="BK828" s="0" t="n">
        <v>0.1</v>
      </c>
      <c r="BL828" s="0" t="n">
        <f aca="false">AI828*BK828</f>
        <v>250</v>
      </c>
      <c r="BM828" s="45" t="n">
        <v>8.33836031031492</v>
      </c>
      <c r="BN828" s="45" t="n">
        <v>2.30660015343522</v>
      </c>
      <c r="BO828" s="45" t="n">
        <v>3.95606161523761</v>
      </c>
      <c r="BP828" s="45" t="n">
        <v>0.12</v>
      </c>
      <c r="BQ828" s="45" t="n">
        <v>2840</v>
      </c>
      <c r="BR828" s="0" t="n">
        <f aca="false">AJ828*0.1</f>
        <v>2E-006</v>
      </c>
      <c r="BS828" s="0" t="n">
        <f aca="false">((((BJ828/R828)^2)+((BM828/AD828)^2))^(1/2))*AK828</f>
        <v>2.13716592767777E-005</v>
      </c>
      <c r="BT828" s="0" t="n">
        <f aca="false">((((BJ828/R828)^2)+((BN828/AE828)^2))^(1/2))*AL828</f>
        <v>5.97500040011475E-006</v>
      </c>
      <c r="BU828" s="0" t="n">
        <f aca="false">((((BJ828/R828)^2)+((BO828/AF828)^2))^(1/2))*AM828</f>
        <v>1.04837165600767E-005</v>
      </c>
      <c r="BV828" s="0" t="n">
        <f aca="false">((((BJ828/R828)^2)+((BP828/AG828)^2))^(1/2))*AN828</f>
        <v>3.14558618514829E-007</v>
      </c>
      <c r="BW828" s="0" t="n">
        <f aca="false">((((BJ828/R828)^2)+((BQ828/AH828)^2))^(1/2))*AO828</f>
        <v>0.0072582997635202</v>
      </c>
      <c r="BX828" s="46" t="n">
        <f aca="false">((((BL828/AI828)^2)+((BR828/AJ828)^2))^(1/2))*AP828</f>
        <v>0.00719284773595672</v>
      </c>
    </row>
    <row r="829" customFormat="false" ht="28" hidden="false" customHeight="false" outlineLevel="0" collapsed="false">
      <c r="A829" s="24" t="n">
        <v>4.63255644688715</v>
      </c>
      <c r="B829" s="24" t="n">
        <v>-74.1076757686611</v>
      </c>
      <c r="C829" s="47" t="n">
        <v>28</v>
      </c>
      <c r="D829" s="47" t="n">
        <v>28</v>
      </c>
      <c r="E829" s="47" t="n">
        <v>1863</v>
      </c>
      <c r="F829" s="27" t="s">
        <v>2086</v>
      </c>
      <c r="G829" s="28" t="s">
        <v>2087</v>
      </c>
      <c r="H829" s="27" t="s">
        <v>2088</v>
      </c>
      <c r="I829" s="28" t="s">
        <v>155</v>
      </c>
      <c r="J829" s="28" t="s">
        <v>65</v>
      </c>
      <c r="K829" s="28" t="n">
        <v>20</v>
      </c>
      <c r="L829" s="28"/>
      <c r="M829" s="55"/>
      <c r="N829" s="29" t="s">
        <v>124</v>
      </c>
      <c r="O829" s="29" t="s">
        <v>125</v>
      </c>
      <c r="P829" s="30" t="n">
        <v>-0.0848513586021754</v>
      </c>
      <c r="Q829" s="31" t="n">
        <v>0.189272059658553</v>
      </c>
      <c r="R829" s="31" t="n">
        <v>0.134798357636883</v>
      </c>
      <c r="S829" s="4" t="s">
        <v>69</v>
      </c>
      <c r="T829" s="4"/>
      <c r="U829" s="4"/>
      <c r="V829" s="48" t="n">
        <f aca="false">IF(S829="m3_año",R829,IF(OR(O829="CG1",O829="CG3",O829="HG2"),T829,R829))</f>
        <v>0.134798357636883</v>
      </c>
      <c r="W829" s="28" t="n">
        <v>365</v>
      </c>
      <c r="X829" s="32"/>
      <c r="Y829" s="28"/>
      <c r="Z829" s="28" t="n">
        <v>576</v>
      </c>
      <c r="AA829" s="32" t="s">
        <v>2089</v>
      </c>
      <c r="AB829" s="32" t="s">
        <v>447</v>
      </c>
      <c r="AC829" s="33" t="s">
        <v>72</v>
      </c>
      <c r="AD829" s="33" t="n">
        <f aca="false">VLOOKUP($O829,Parámetros!$B$4:$H$25,3,0)</f>
        <v>840000</v>
      </c>
      <c r="AE829" s="33" t="n">
        <f aca="false">VLOOKUP($O829,Parámetros!$B$4:$H$25,4,0)</f>
        <v>2400000</v>
      </c>
      <c r="AF829" s="33" t="n">
        <f aca="false">VLOOKUP($O829,Parámetros!$B$4:$H$25,5,0)</f>
        <v>1800000</v>
      </c>
      <c r="AG829" s="33" t="n">
        <f aca="false">VLOOKUP($O829,Parámetros!$B$4:$H$25,6,0)</f>
        <v>600000</v>
      </c>
      <c r="AH829" s="33" t="n">
        <f aca="false">VLOOKUP($O829,Parámetros!$B$4:$H$25,7,0)</f>
        <v>2676000000</v>
      </c>
      <c r="AI829" s="2" t="n">
        <v>30259</v>
      </c>
      <c r="AJ829" s="2" t="n">
        <v>7.6726E-006</v>
      </c>
      <c r="AK829" s="34" t="n">
        <f aca="false">AD829*V829/1000000000</f>
        <v>0.000113230620414982</v>
      </c>
      <c r="AL829" s="34" t="n">
        <f aca="false">AE829*V829/1000000000</f>
        <v>0.000323516058328519</v>
      </c>
      <c r="AM829" s="34" t="n">
        <f aca="false">AF829*V829/1000000000</f>
        <v>0.000242637043746389</v>
      </c>
      <c r="AN829" s="34" t="n">
        <f aca="false">AG829*V829/1000000000</f>
        <v>8.08790145821298E-005</v>
      </c>
      <c r="AO829" s="34" t="n">
        <f aca="false">AH829*V829/1000000000</f>
        <v>0.360720405036299</v>
      </c>
      <c r="AP829" s="35" t="n">
        <f aca="false">AJ829*AI829*EXP(P829*4)</f>
        <v>0.165346581926619</v>
      </c>
      <c r="AQ829" s="36" t="n">
        <f aca="false">AK829/W829</f>
        <v>3.10220877849265E-007</v>
      </c>
      <c r="AR829" s="37" t="n">
        <f aca="false">AL829/W829</f>
        <v>8.86345365283614E-007</v>
      </c>
      <c r="AS829" s="37" t="n">
        <f aca="false">AM829/W829</f>
        <v>6.64759023962711E-007</v>
      </c>
      <c r="AT829" s="37" t="n">
        <f aca="false">AN829/W829</f>
        <v>2.21586341320904E-007</v>
      </c>
      <c r="AU829" s="37" t="n">
        <f aca="false">AO829/W829</f>
        <v>0.00098827508229123</v>
      </c>
      <c r="AV829" s="49" t="n">
        <f aca="false">AP829/W829</f>
        <v>0.000453004334045531</v>
      </c>
      <c r="AW829" s="39" t="n">
        <f aca="false">AK829*1000000</f>
        <v>113.230620414982</v>
      </c>
      <c r="AX829" s="40" t="n">
        <f aca="false">AL829*1000000</f>
        <v>323.516058328519</v>
      </c>
      <c r="AY829" s="40" t="n">
        <f aca="false">AM829*1000000</f>
        <v>242.637043746389</v>
      </c>
      <c r="AZ829" s="40" t="n">
        <f aca="false">AN829*1000000</f>
        <v>80.8790145821298</v>
      </c>
      <c r="BA829" s="40" t="n">
        <f aca="false">AO829*1000000</f>
        <v>360720.405036299</v>
      </c>
      <c r="BB829" s="41" t="n">
        <f aca="false">AP829*1000000</f>
        <v>165346.581926619</v>
      </c>
      <c r="BC829" s="39" t="n">
        <f aca="false">AQ829*1000000</f>
        <v>0.310220877849265</v>
      </c>
      <c r="BD829" s="40" t="n">
        <f aca="false">AR829*1000000</f>
        <v>0.886345365283614</v>
      </c>
      <c r="BE829" s="40" t="n">
        <f aca="false">AS829*1000000</f>
        <v>0.664759023962711</v>
      </c>
      <c r="BF829" s="40" t="n">
        <f aca="false">AT829*1000000</f>
        <v>0.221586341320904</v>
      </c>
      <c r="BG829" s="40" t="n">
        <f aca="false">AU829*1000000</f>
        <v>988.27508229123</v>
      </c>
      <c r="BH829" s="41" t="n">
        <f aca="false">AV829*1000000</f>
        <v>453.004334045531</v>
      </c>
      <c r="BI829" s="0" t="n">
        <v>0.1</v>
      </c>
      <c r="BJ829" s="0" t="n">
        <f aca="false">R829*BI829</f>
        <v>0.0134798357636883</v>
      </c>
      <c r="BK829" s="0" t="n">
        <v>0.1</v>
      </c>
      <c r="BL829" s="0" t="n">
        <f aca="false">AI829*BK829</f>
        <v>3025.9</v>
      </c>
      <c r="BM829" s="45" t="n">
        <v>336000</v>
      </c>
      <c r="BN829" s="45" t="n">
        <v>480000</v>
      </c>
      <c r="BO829" s="45" t="n">
        <v>360000</v>
      </c>
      <c r="BP829" s="45" t="n">
        <v>120000</v>
      </c>
      <c r="BQ829" s="45" t="n">
        <v>1070400000</v>
      </c>
      <c r="BR829" s="0" t="n">
        <f aca="false">AJ829*0.1</f>
        <v>7.6726E-007</v>
      </c>
      <c r="BS829" s="0" t="n">
        <f aca="false">((((BJ829/R829)^2)+((BM829/AD829)^2))^(1/2))*AK829</f>
        <v>4.66861808025189E-005</v>
      </c>
      <c r="BT829" s="0" t="n">
        <f aca="false">((((BJ829/R829)^2)+((BN829/AE829)^2))^(1/2))*AL829</f>
        <v>7.23403898235356E-005</v>
      </c>
      <c r="BU829" s="0" t="n">
        <f aca="false">((((BJ829/R829)^2)+((BO829/AF829)^2))^(1/2))*AM829</f>
        <v>5.42552923676517E-005</v>
      </c>
      <c r="BV829" s="0" t="n">
        <f aca="false">((((BJ829/R829)^2)+((BP829/AG829)^2))^(1/2))*AN829</f>
        <v>1.80850974558839E-005</v>
      </c>
      <c r="BW829" s="0" t="n">
        <f aca="false">((((BJ829/R829)^2)+((BQ829/AH829)^2))^(1/2))*AO829</f>
        <v>0.148728833128025</v>
      </c>
      <c r="BX829" s="46" t="n">
        <f aca="false">((((BL829/AI829)^2)+((BR829/AJ829)^2))^(1/2))*AP829</f>
        <v>0.0233835378652658</v>
      </c>
    </row>
    <row r="830" customFormat="false" ht="30" hidden="false" customHeight="true" outlineLevel="0" collapsed="false">
      <c r="A830" s="24" t="n">
        <v>4.69006586419454</v>
      </c>
      <c r="B830" s="24" t="n">
        <v>-74.1671699785669</v>
      </c>
      <c r="C830" s="47" t="n">
        <v>22</v>
      </c>
      <c r="D830" s="47" t="n">
        <v>34</v>
      </c>
      <c r="E830" s="47" t="n">
        <v>1937</v>
      </c>
      <c r="F830" s="27" t="s">
        <v>2090</v>
      </c>
      <c r="G830" s="28" t="s">
        <v>2091</v>
      </c>
      <c r="H830" s="27" t="s">
        <v>2092</v>
      </c>
      <c r="I830" s="28" t="s">
        <v>64</v>
      </c>
      <c r="J830" s="28" t="s">
        <v>65</v>
      </c>
      <c r="K830" s="28" t="n">
        <v>300</v>
      </c>
      <c r="L830" s="28"/>
      <c r="M830" s="28" t="n">
        <v>1999</v>
      </c>
      <c r="N830" s="29" t="s">
        <v>67</v>
      </c>
      <c r="O830" s="29" t="s">
        <v>104</v>
      </c>
      <c r="P830" s="30" t="n">
        <v>0.0356710045865324</v>
      </c>
      <c r="Q830" s="31" t="n">
        <v>1851720</v>
      </c>
      <c r="R830" s="31" t="n">
        <v>2135709.59665989</v>
      </c>
      <c r="S830" s="29" t="s">
        <v>69</v>
      </c>
      <c r="T830" s="29"/>
      <c r="U830" s="29"/>
      <c r="V830" s="48" t="n">
        <f aca="false">IF(S830="m3_año",R830,IF(OR(O830="CG1",O830="CG3",O830="HG2"),T830,R830))</f>
        <v>2135709.59665989</v>
      </c>
      <c r="W830" s="28" t="n">
        <v>365</v>
      </c>
      <c r="X830" s="32" t="s">
        <v>98</v>
      </c>
      <c r="Y830" s="28"/>
      <c r="Z830" s="28" t="n">
        <v>2920</v>
      </c>
      <c r="AA830" s="32" t="s">
        <v>2093</v>
      </c>
      <c r="AB830" s="32" t="s">
        <v>2094</v>
      </c>
      <c r="AC830" s="33" t="s">
        <v>72</v>
      </c>
      <c r="AD830" s="33" t="n">
        <f aca="false">VLOOKUP($O830,Parámetros!$B$4:$H$25,3,0)</f>
        <v>237.180556877129</v>
      </c>
      <c r="AE830" s="33" t="n">
        <f aca="false">VLOOKUP($O830,Parámetros!$B$4:$H$25,4,0)</f>
        <v>787.658122005433</v>
      </c>
      <c r="AF830" s="33" t="n">
        <f aca="false">VLOOKUP($O830,Parámetros!$B$4:$H$25,5,0)</f>
        <v>0.504400709065075</v>
      </c>
      <c r="AG830" s="33" t="n">
        <f aca="false">VLOOKUP($O830,Parámetros!$B$4:$H$25,6,0)</f>
        <v>1344</v>
      </c>
      <c r="AH830" s="33" t="n">
        <f aca="false">VLOOKUP($O830,Parámetros!$B$4:$H$25,7,0)</f>
        <v>1920000</v>
      </c>
      <c r="AI830" s="2" t="n">
        <v>29509.1627659574</v>
      </c>
      <c r="AJ830" s="2" t="n">
        <v>1.9976E-005</v>
      </c>
      <c r="AK830" s="34" t="n">
        <f aca="false">AD830*V830/1000000000</f>
        <v>0.506548791463621</v>
      </c>
      <c r="AL830" s="34" t="n">
        <f aca="false">AE830*V830/1000000000</f>
        <v>1.68220901005411</v>
      </c>
      <c r="AM830" s="34" t="n">
        <f aca="false">AF830*V830/1000000000</f>
        <v>0.00107725343491233</v>
      </c>
      <c r="AN830" s="34" t="n">
        <f aca="false">AG830*V830/1000000000</f>
        <v>2.87039369791089</v>
      </c>
      <c r="AO830" s="34" t="n">
        <f aca="false">AH830*V830/1000000000</f>
        <v>4100.56242558699</v>
      </c>
      <c r="AP830" s="35" t="n">
        <f aca="false">AJ830*AI830*EXP(P830*4)</f>
        <v>0.679880052125845</v>
      </c>
      <c r="AQ830" s="36" t="n">
        <f aca="false">AK830/W830</f>
        <v>0.00138780490811951</v>
      </c>
      <c r="AR830" s="37" t="n">
        <f aca="false">AL830/W830</f>
        <v>0.00460879180836742</v>
      </c>
      <c r="AS830" s="37" t="n">
        <f aca="false">AM830/W830</f>
        <v>2.95137927373242E-006</v>
      </c>
      <c r="AT830" s="37" t="n">
        <f aca="false">AN830/W830</f>
        <v>0.00786409232304354</v>
      </c>
      <c r="AU830" s="37" t="n">
        <f aca="false">AO830/W830</f>
        <v>11.2344176043479</v>
      </c>
      <c r="AV830" s="49" t="n">
        <f aca="false">AP830/W830</f>
        <v>0.00186268507431738</v>
      </c>
      <c r="AW830" s="39" t="n">
        <f aca="false">AK830*1000000</f>
        <v>506548.791463621</v>
      </c>
      <c r="AX830" s="40" t="n">
        <f aca="false">AL830*1000000</f>
        <v>1682209.01005411</v>
      </c>
      <c r="AY830" s="40" t="n">
        <f aca="false">AM830*1000000</f>
        <v>1077.25343491233</v>
      </c>
      <c r="AZ830" s="40" t="n">
        <f aca="false">AN830*1000000</f>
        <v>2870393.69791089</v>
      </c>
      <c r="BA830" s="40" t="n">
        <f aca="false">AO830*1000000</f>
        <v>4100562425.58699</v>
      </c>
      <c r="BB830" s="41" t="n">
        <f aca="false">AP830*1000000</f>
        <v>679880.052125845</v>
      </c>
      <c r="BC830" s="39" t="n">
        <f aca="false">AQ830*1000000</f>
        <v>1387.80490811951</v>
      </c>
      <c r="BD830" s="40" t="n">
        <f aca="false">AR830*1000000</f>
        <v>4608.79180836742</v>
      </c>
      <c r="BE830" s="40" t="n">
        <f aca="false">AS830*1000000</f>
        <v>2.95137927373242</v>
      </c>
      <c r="BF830" s="40" t="n">
        <f aca="false">AT830*1000000</f>
        <v>7864.09232304354</v>
      </c>
      <c r="BG830" s="40" t="n">
        <f aca="false">AU830*1000000</f>
        <v>11234417.6043479</v>
      </c>
      <c r="BH830" s="41" t="n">
        <f aca="false">AV830*1000000</f>
        <v>1862.68507431738</v>
      </c>
      <c r="BI830" s="0" t="n">
        <v>0.1</v>
      </c>
      <c r="BJ830" s="0" t="n">
        <f aca="false">R830*BI830</f>
        <v>213570.959665989</v>
      </c>
      <c r="BK830" s="0" t="n">
        <v>0.1</v>
      </c>
      <c r="BL830" s="0" t="n">
        <f aca="false">AI830*BK830</f>
        <v>2950.91627659574</v>
      </c>
      <c r="BM830" s="45" t="n">
        <v>233.996718041948</v>
      </c>
      <c r="BN830" s="45" t="n">
        <v>664.659238488896</v>
      </c>
      <c r="BO830" s="45" t="n">
        <v>0.404400709065075</v>
      </c>
      <c r="BP830" s="45" t="n">
        <v>537.6</v>
      </c>
      <c r="BQ830" s="45" t="n">
        <v>384000</v>
      </c>
      <c r="BR830" s="0" t="n">
        <f aca="false">AJ830*0.1</f>
        <v>1.9976E-006</v>
      </c>
      <c r="BS830" s="0" t="n">
        <f aca="false">((((BJ830/R830)^2)+((BM830/AD830)^2))^(1/2))*AK830</f>
        <v>0.502309681444837</v>
      </c>
      <c r="BT830" s="0" t="n">
        <f aca="false">((((BJ830/R830)^2)+((BN830/AE830)^2))^(1/2))*AL830</f>
        <v>1.4294519183836</v>
      </c>
      <c r="BU830" s="0" t="n">
        <f aca="false">((((BJ830/R830)^2)+((BO830/AF830)^2))^(1/2))*AM830</f>
        <v>0.000870374728308421</v>
      </c>
      <c r="BV830" s="0" t="n">
        <f aca="false">((((BJ830/R830)^2)+((BP830/AG830)^2))^(1/2))*AN830</f>
        <v>1.18349364035939</v>
      </c>
      <c r="BW830" s="0" t="n">
        <f aca="false">((((BJ830/R830)^2)+((BQ830/AH830)^2))^(1/2))*AO830</f>
        <v>916.913632959393</v>
      </c>
      <c r="BX830" s="46" t="n">
        <f aca="false">((((BL830/AI830)^2)+((BR830/AJ830)^2))^(1/2))*AP830</f>
        <v>0.0961495590503296</v>
      </c>
    </row>
    <row r="831" customFormat="false" ht="30" hidden="false" customHeight="true" outlineLevel="0" collapsed="false">
      <c r="A831" s="24" t="n">
        <v>4.69006586419454</v>
      </c>
      <c r="B831" s="24" t="n">
        <v>-74.1671699785669</v>
      </c>
      <c r="C831" s="47" t="n">
        <v>22</v>
      </c>
      <c r="D831" s="47" t="n">
        <v>34</v>
      </c>
      <c r="E831" s="47" t="n">
        <v>1937</v>
      </c>
      <c r="F831" s="27" t="s">
        <v>2090</v>
      </c>
      <c r="G831" s="28" t="s">
        <v>2091</v>
      </c>
      <c r="H831" s="27" t="s">
        <v>2092</v>
      </c>
      <c r="I831" s="28" t="s">
        <v>64</v>
      </c>
      <c r="J831" s="28" t="s">
        <v>65</v>
      </c>
      <c r="K831" s="28" t="n">
        <v>300</v>
      </c>
      <c r="L831" s="28"/>
      <c r="M831" s="28" t="n">
        <v>1990</v>
      </c>
      <c r="N831" s="29" t="s">
        <v>67</v>
      </c>
      <c r="O831" s="29" t="s">
        <v>108</v>
      </c>
      <c r="P831" s="30" t="n">
        <v>0.0356710045865324</v>
      </c>
      <c r="Q831" s="31" t="n">
        <v>1851720</v>
      </c>
      <c r="R831" s="31" t="n">
        <v>2135709.59665989</v>
      </c>
      <c r="S831" s="29" t="s">
        <v>69</v>
      </c>
      <c r="T831" s="29"/>
      <c r="U831" s="29"/>
      <c r="V831" s="48" t="n">
        <f aca="false">IF(S831="m3_año",R831,IF(OR(O831="CG1",O831="CG3",O831="HG2"),T831,R831))</f>
        <v>2135709.59665989</v>
      </c>
      <c r="W831" s="28" t="n">
        <v>365</v>
      </c>
      <c r="X831" s="32" t="s">
        <v>98</v>
      </c>
      <c r="Y831" s="28"/>
      <c r="Z831" s="28" t="n">
        <v>2920</v>
      </c>
      <c r="AA831" s="32" t="s">
        <v>2093</v>
      </c>
      <c r="AB831" s="32" t="s">
        <v>2094</v>
      </c>
      <c r="AC831" s="33" t="s">
        <v>72</v>
      </c>
      <c r="AD831" s="33" t="n">
        <f aca="false">VLOOKUP($O831,Parámetros!$B$4:$H$25,3,0)</f>
        <v>589.42211574465</v>
      </c>
      <c r="AE831" s="33" t="n">
        <f aca="false">VLOOKUP($O831,Parámetros!$B$4:$H$25,4,0)</f>
        <v>6395.37711993333</v>
      </c>
      <c r="AF831" s="33" t="n">
        <f aca="false">VLOOKUP($O831,Parámetros!$B$4:$H$25,5,0)</f>
        <v>22.4256162208741</v>
      </c>
      <c r="AG831" s="33" t="n">
        <f aca="false">VLOOKUP($O831,Parámetros!$B$4:$H$25,6,0)</f>
        <v>1344</v>
      </c>
      <c r="AH831" s="33" t="n">
        <f aca="false">VLOOKUP($O831,Parámetros!$B$4:$H$25,7,0)</f>
        <v>1920000</v>
      </c>
      <c r="AI831" s="2" t="n">
        <v>29509.1627659574</v>
      </c>
      <c r="AJ831" s="2" t="n">
        <v>1.9976E-005</v>
      </c>
      <c r="AK831" s="34" t="n">
        <f aca="false">AD831*V831/1000000000</f>
        <v>1.25883446907943</v>
      </c>
      <c r="AL831" s="34" t="n">
        <f aca="false">AE831*V831/1000000000</f>
        <v>13.6586682893007</v>
      </c>
      <c r="AM831" s="34" t="n">
        <f aca="false">AF831*V831/1000000000</f>
        <v>0.0478946037739325</v>
      </c>
      <c r="AN831" s="34" t="n">
        <f aca="false">AG831*V831/1000000000</f>
        <v>2.87039369791089</v>
      </c>
      <c r="AO831" s="34" t="n">
        <f aca="false">AH831*V831/1000000000</f>
        <v>4100.56242558699</v>
      </c>
      <c r="AP831" s="35" t="n">
        <f aca="false">AJ831*AI831*EXP(P831*4)</f>
        <v>0.679880052125845</v>
      </c>
      <c r="AQ831" s="36" t="n">
        <f aca="false">AK831/W831</f>
        <v>0.00344886155912171</v>
      </c>
      <c r="AR831" s="37" t="n">
        <f aca="false">AL831/W831</f>
        <v>0.0374210090117827</v>
      </c>
      <c r="AS831" s="37" t="n">
        <f aca="false">AM831/W831</f>
        <v>0.000131218092531322</v>
      </c>
      <c r="AT831" s="37" t="n">
        <f aca="false">AN831/W831</f>
        <v>0.00786409232304354</v>
      </c>
      <c r="AU831" s="37" t="n">
        <f aca="false">AO831/W831</f>
        <v>11.2344176043479</v>
      </c>
      <c r="AV831" s="49" t="n">
        <f aca="false">AP831/W831</f>
        <v>0.00186268507431738</v>
      </c>
      <c r="AW831" s="39" t="n">
        <f aca="false">AK831*1000000</f>
        <v>1258834.46907943</v>
      </c>
      <c r="AX831" s="40" t="n">
        <f aca="false">AL831*1000000</f>
        <v>13658668.2893007</v>
      </c>
      <c r="AY831" s="40" t="n">
        <f aca="false">AM831*1000000</f>
        <v>47894.6037739325</v>
      </c>
      <c r="AZ831" s="40" t="n">
        <f aca="false">AN831*1000000</f>
        <v>2870393.69791089</v>
      </c>
      <c r="BA831" s="40" t="n">
        <f aca="false">AO831*1000000</f>
        <v>4100562425.58699</v>
      </c>
      <c r="BB831" s="41" t="n">
        <f aca="false">AP831*1000000</f>
        <v>679880.052125845</v>
      </c>
      <c r="BC831" s="39" t="n">
        <f aca="false">AQ831*1000000</f>
        <v>3448.86155912171</v>
      </c>
      <c r="BD831" s="40" t="n">
        <f aca="false">AR831*1000000</f>
        <v>37421.0090117827</v>
      </c>
      <c r="BE831" s="40" t="n">
        <f aca="false">AS831*1000000</f>
        <v>131.218092531322</v>
      </c>
      <c r="BF831" s="40" t="n">
        <f aca="false">AT831*1000000</f>
        <v>7864.09232304354</v>
      </c>
      <c r="BG831" s="40" t="n">
        <f aca="false">AU831*1000000</f>
        <v>11234417.6043479</v>
      </c>
      <c r="BH831" s="41" t="n">
        <f aca="false">AV831*1000000</f>
        <v>1862.68507431738</v>
      </c>
      <c r="BI831" s="0" t="n">
        <v>0.1</v>
      </c>
      <c r="BJ831" s="0" t="n">
        <f aca="false">R831*BI831</f>
        <v>213570.959665989</v>
      </c>
      <c r="BK831" s="0" t="n">
        <v>0.1</v>
      </c>
      <c r="BL831" s="0" t="n">
        <f aca="false">AI831*BK831</f>
        <v>2950.91627659574</v>
      </c>
      <c r="BM831" s="45" t="n">
        <v>491.492522079561</v>
      </c>
      <c r="BN831" s="45" t="n">
        <v>4911.75996922289</v>
      </c>
      <c r="BO831" s="45" t="n">
        <v>16.2785205146239</v>
      </c>
      <c r="BP831" s="45" t="n">
        <v>537.6</v>
      </c>
      <c r="BQ831" s="45" t="n">
        <v>384000</v>
      </c>
      <c r="BR831" s="0" t="n">
        <f aca="false">AJ831*0.1</f>
        <v>1.9976E-006</v>
      </c>
      <c r="BS831" s="0" t="n">
        <f aca="false">((((BJ831/R831)^2)+((BM831/AD831)^2))^(1/2))*AK831</f>
        <v>1.05720663213818</v>
      </c>
      <c r="BT831" s="0" t="n">
        <f aca="false">((((BJ831/R831)^2)+((BN831/AE831)^2))^(1/2))*AL831</f>
        <v>10.5786408060247</v>
      </c>
      <c r="BU831" s="0" t="n">
        <f aca="false">((((BJ831/R831)^2)+((BO831/AF831)^2))^(1/2))*AM831</f>
        <v>0.0350945447389955</v>
      </c>
      <c r="BV831" s="0" t="n">
        <f aca="false">((((BJ831/R831)^2)+((BP831/AG831)^2))^(1/2))*AN831</f>
        <v>1.18349364035939</v>
      </c>
      <c r="BW831" s="0" t="n">
        <f aca="false">((((BJ831/R831)^2)+((BQ831/AH831)^2))^(1/2))*AO831</f>
        <v>916.913632959393</v>
      </c>
      <c r="BX831" s="46" t="n">
        <f aca="false">((((BL831/AI831)^2)+((BR831/AJ831)^2))^(1/2))*AP831</f>
        <v>0.0961495590503296</v>
      </c>
    </row>
    <row r="832" customFormat="false" ht="30" hidden="false" customHeight="true" outlineLevel="0" collapsed="false">
      <c r="A832" s="24" t="n">
        <v>4.69006586419454</v>
      </c>
      <c r="B832" s="24" t="n">
        <v>-74.1671699785669</v>
      </c>
      <c r="C832" s="47" t="n">
        <v>22</v>
      </c>
      <c r="D832" s="47" t="n">
        <v>34</v>
      </c>
      <c r="E832" s="47" t="n">
        <v>1937</v>
      </c>
      <c r="F832" s="27" t="s">
        <v>2090</v>
      </c>
      <c r="G832" s="28" t="s">
        <v>2091</v>
      </c>
      <c r="H832" s="27" t="s">
        <v>2092</v>
      </c>
      <c r="I832" s="28" t="s">
        <v>64</v>
      </c>
      <c r="J832" s="28" t="s">
        <v>76</v>
      </c>
      <c r="K832" s="28" t="n">
        <v>220</v>
      </c>
      <c r="L832" s="28"/>
      <c r="M832" s="28" t="n">
        <v>1985</v>
      </c>
      <c r="N832" s="29" t="s">
        <v>67</v>
      </c>
      <c r="O832" s="29" t="s">
        <v>415</v>
      </c>
      <c r="P832" s="30" t="n">
        <v>0.0356710045865324</v>
      </c>
      <c r="Q832" s="31" t="n">
        <v>138325.2</v>
      </c>
      <c r="R832" s="31" t="n">
        <v>159539.486045351</v>
      </c>
      <c r="S832" s="29" t="s">
        <v>69</v>
      </c>
      <c r="T832" s="29"/>
      <c r="U832" s="29"/>
      <c r="V832" s="48" t="n">
        <f aca="false">IF(S832="m3_año",R832,IF(OR(O832="CG1",O832="CG3",O832="HG2"),T832,R832))</f>
        <v>159539.486045351</v>
      </c>
      <c r="W832" s="28" t="n">
        <v>365</v>
      </c>
      <c r="X832" s="32" t="s">
        <v>98</v>
      </c>
      <c r="Y832" s="28"/>
      <c r="Z832" s="28" t="n">
        <v>2920</v>
      </c>
      <c r="AA832" s="32" t="s">
        <v>2093</v>
      </c>
      <c r="AB832" s="32" t="s">
        <v>2094</v>
      </c>
      <c r="AC832" s="33" t="s">
        <v>72</v>
      </c>
      <c r="AD832" s="33" t="n">
        <f aca="false">VLOOKUP($O832,Parámetros!$B$4:$H$25,3,0)</f>
        <v>196.356974196937</v>
      </c>
      <c r="AE832" s="33" t="n">
        <f aca="false">VLOOKUP($O832,Parámetros!$B$4:$H$25,4,0)</f>
        <v>1220.72799074218</v>
      </c>
      <c r="AF832" s="33" t="n">
        <f aca="false">VLOOKUP($O832,Parámetros!$B$4:$H$25,5,0)</f>
        <v>0.1</v>
      </c>
      <c r="AG832" s="33" t="n">
        <f aca="false">VLOOKUP($O832,Parámetros!$B$4:$H$25,6,0)</f>
        <v>640</v>
      </c>
      <c r="AH832" s="33" t="n">
        <f aca="false">VLOOKUP($O832,Parámetros!$B$4:$H$25,7,0)</f>
        <v>1920000</v>
      </c>
      <c r="AI832" s="51" t="n">
        <v>138325.2</v>
      </c>
      <c r="AJ832" s="52" t="n">
        <v>8.8E-008</v>
      </c>
      <c r="AK832" s="34" t="n">
        <f aca="false">AD832*V832/1000000000</f>
        <v>0.0313266907447996</v>
      </c>
      <c r="AL832" s="34" t="n">
        <f aca="false">AE832*V832/1000000000</f>
        <v>0.194754316244181</v>
      </c>
      <c r="AM832" s="34" t="n">
        <f aca="false">AF832*V832/1000000000</f>
        <v>1.59539486045351E-005</v>
      </c>
      <c r="AN832" s="34" t="n">
        <f aca="false">AG832*V832/1000000000</f>
        <v>0.102105271069025</v>
      </c>
      <c r="AO832" s="34" t="n">
        <f aca="false">AH832*V832/1000000000</f>
        <v>306.315813207074</v>
      </c>
      <c r="AP832" s="35" t="n">
        <f aca="false">AJ832*AI832*EXP(P832*4)</f>
        <v>0.0140394747719909</v>
      </c>
      <c r="AQ832" s="36" t="n">
        <f aca="false">AK832/W832</f>
        <v>8.58265499857522E-005</v>
      </c>
      <c r="AR832" s="37" t="n">
        <f aca="false">AL832/W832</f>
        <v>0.000533573469162141</v>
      </c>
      <c r="AS832" s="37" t="n">
        <f aca="false">AM832/W832</f>
        <v>4.3709448231603E-008</v>
      </c>
      <c r="AT832" s="37" t="n">
        <f aca="false">AN832/W832</f>
        <v>0.000279740468682259</v>
      </c>
      <c r="AU832" s="37" t="n">
        <f aca="false">AO832/W832</f>
        <v>0.839221406046778</v>
      </c>
      <c r="AV832" s="49" t="n">
        <f aca="false">AP832/W832</f>
        <v>3.84643144438108E-005</v>
      </c>
      <c r="AW832" s="39" t="n">
        <f aca="false">AK832*1000000</f>
        <v>31326.6907447996</v>
      </c>
      <c r="AX832" s="40" t="n">
        <f aca="false">AL832*1000000</f>
        <v>194754.316244181</v>
      </c>
      <c r="AY832" s="40" t="n">
        <f aca="false">AM832*1000000</f>
        <v>15.9539486045351</v>
      </c>
      <c r="AZ832" s="40" t="n">
        <f aca="false">AN832*1000000</f>
        <v>102105.271069025</v>
      </c>
      <c r="BA832" s="40" t="n">
        <f aca="false">AO832*1000000</f>
        <v>306315813.207074</v>
      </c>
      <c r="BB832" s="41" t="n">
        <f aca="false">AP832*1000000</f>
        <v>14039.4747719909</v>
      </c>
      <c r="BC832" s="39" t="n">
        <f aca="false">AQ832*1000000</f>
        <v>85.8265499857523</v>
      </c>
      <c r="BD832" s="40" t="n">
        <f aca="false">AR832*1000000</f>
        <v>533.573469162141</v>
      </c>
      <c r="BE832" s="40" t="n">
        <f aca="false">AS832*1000000</f>
        <v>0.043709448231603</v>
      </c>
      <c r="BF832" s="40" t="n">
        <f aca="false">AT832*1000000</f>
        <v>279.740468682259</v>
      </c>
      <c r="BG832" s="40" t="n">
        <f aca="false">AU832*1000000</f>
        <v>839221.406046778</v>
      </c>
      <c r="BH832" s="41" t="n">
        <f aca="false">AV832*1000000</f>
        <v>38.4643144438108</v>
      </c>
      <c r="BI832" s="0" t="n">
        <v>0.1</v>
      </c>
      <c r="BJ832" s="0" t="n">
        <f aca="false">R832*BI832</f>
        <v>15953.9486045351</v>
      </c>
      <c r="BK832" s="0" t="n">
        <v>0.1</v>
      </c>
      <c r="BL832" s="0" t="n">
        <f aca="false">AI832*BK832</f>
        <v>13832.52</v>
      </c>
      <c r="BM832" s="45" t="n">
        <v>187.562005220738</v>
      </c>
      <c r="BN832" s="45" t="n">
        <v>1012.03746873145</v>
      </c>
      <c r="BO832" s="45" t="n">
        <v>0</v>
      </c>
      <c r="BP832" s="45" t="n">
        <v>256</v>
      </c>
      <c r="BQ832" s="45" t="n">
        <v>384000</v>
      </c>
      <c r="BR832" s="0" t="n">
        <f aca="false">AJ832*0.1</f>
        <v>8.8E-009</v>
      </c>
      <c r="BS832" s="0" t="n">
        <f aca="false">((((BJ832/R832)^2)+((BM832/AD832)^2))^(1/2))*AK832</f>
        <v>0.0300870772198049</v>
      </c>
      <c r="BT832" s="0" t="n">
        <f aca="false">((((BJ832/R832)^2)+((BN832/AE832)^2))^(1/2))*AL832</f>
        <v>0.162630267457288</v>
      </c>
      <c r="BU832" s="0" t="n">
        <f aca="false">((((BJ832/R832)^2)+((BO832/AF832)^2))^(1/2))*AM832</f>
        <v>1.59539486045351E-006</v>
      </c>
      <c r="BV832" s="0" t="n">
        <f aca="false">((((BJ832/R832)^2)+((BP832/AG832)^2))^(1/2))*AN832</f>
        <v>0.0420990817549912</v>
      </c>
      <c r="BW832" s="0" t="n">
        <f aca="false">((((BJ832/R832)^2)+((BQ832/AH832)^2))^(1/2))*AO832</f>
        <v>68.4942980914145</v>
      </c>
      <c r="BX832" s="46" t="n">
        <f aca="false">((((BL832/AI832)^2)+((BR832/AJ832)^2))^(1/2))*AP832</f>
        <v>0.00198548156311445</v>
      </c>
    </row>
    <row r="833" customFormat="false" ht="30" hidden="false" customHeight="true" outlineLevel="0" collapsed="false">
      <c r="A833" s="24" t="n">
        <v>4.69006586419454</v>
      </c>
      <c r="B833" s="24" t="n">
        <v>-74.1671699785669</v>
      </c>
      <c r="C833" s="47" t="n">
        <v>22</v>
      </c>
      <c r="D833" s="47" t="n">
        <v>34</v>
      </c>
      <c r="E833" s="47" t="n">
        <v>1937</v>
      </c>
      <c r="F833" s="27" t="s">
        <v>2090</v>
      </c>
      <c r="G833" s="28" t="s">
        <v>2091</v>
      </c>
      <c r="H833" s="27" t="s">
        <v>2092</v>
      </c>
      <c r="I833" s="28" t="s">
        <v>64</v>
      </c>
      <c r="J833" s="28" t="s">
        <v>76</v>
      </c>
      <c r="K833" s="28" t="n">
        <v>937.82</v>
      </c>
      <c r="L833" s="28"/>
      <c r="M833" s="28" t="n">
        <v>1986</v>
      </c>
      <c r="N833" s="29" t="s">
        <v>67</v>
      </c>
      <c r="O833" s="29" t="s">
        <v>415</v>
      </c>
      <c r="P833" s="30" t="n">
        <v>0.0356710045865324</v>
      </c>
      <c r="Q833" s="31" t="n">
        <v>589661.28</v>
      </c>
      <c r="R833" s="31" t="n">
        <v>680094.860170411</v>
      </c>
      <c r="S833" s="29" t="s">
        <v>69</v>
      </c>
      <c r="T833" s="29"/>
      <c r="U833" s="29"/>
      <c r="V833" s="48" t="n">
        <f aca="false">IF(S833="m3_año",R833,IF(OR(O833="CG1",O833="CG3",O833="HG2"),T833,R833))</f>
        <v>680094.860170411</v>
      </c>
      <c r="W833" s="28" t="n">
        <v>365</v>
      </c>
      <c r="X833" s="32" t="s">
        <v>98</v>
      </c>
      <c r="Y833" s="28"/>
      <c r="Z833" s="28" t="n">
        <v>2920</v>
      </c>
      <c r="AA833" s="32" t="s">
        <v>2093</v>
      </c>
      <c r="AB833" s="32" t="s">
        <v>2094</v>
      </c>
      <c r="AC833" s="33" t="s">
        <v>72</v>
      </c>
      <c r="AD833" s="33" t="n">
        <f aca="false">VLOOKUP($O833,Parámetros!$B$4:$H$25,3,0)</f>
        <v>196.356974196937</v>
      </c>
      <c r="AE833" s="33" t="n">
        <f aca="false">VLOOKUP($O833,Parámetros!$B$4:$H$25,4,0)</f>
        <v>1220.72799074218</v>
      </c>
      <c r="AF833" s="33" t="n">
        <f aca="false">VLOOKUP($O833,Parámetros!$B$4:$H$25,5,0)</f>
        <v>0.1</v>
      </c>
      <c r="AG833" s="33" t="n">
        <f aca="false">VLOOKUP($O833,Parámetros!$B$4:$H$25,6,0)</f>
        <v>640</v>
      </c>
      <c r="AH833" s="33" t="n">
        <f aca="false">VLOOKUP($O833,Parámetros!$B$4:$H$25,7,0)</f>
        <v>1920000</v>
      </c>
      <c r="AI833" s="51" t="n">
        <v>589661.28</v>
      </c>
      <c r="AJ833" s="52" t="n">
        <v>8.8E-008</v>
      </c>
      <c r="AK833" s="34" t="n">
        <f aca="false">AD833*V833/1000000000</f>
        <v>0.133541368909951</v>
      </c>
      <c r="AL833" s="34" t="n">
        <f aca="false">AE833*V833/1000000000</f>
        <v>0.83021083216991</v>
      </c>
      <c r="AM833" s="34" t="n">
        <f aca="false">AF833*V833/1000000000</f>
        <v>6.80094860170411E-005</v>
      </c>
      <c r="AN833" s="34" t="n">
        <f aca="false">AG833*V833/1000000000</f>
        <v>0.435260710509063</v>
      </c>
      <c r="AO833" s="34" t="n">
        <f aca="false">AH833*V833/1000000000</f>
        <v>1305.78213152719</v>
      </c>
      <c r="AP833" s="35" t="n">
        <f aca="false">AJ833*AI833*EXP(P833*4)</f>
        <v>0.0598483476949961</v>
      </c>
      <c r="AQ833" s="36" t="n">
        <f aca="false">AK833/W833</f>
        <v>0.000365866764136852</v>
      </c>
      <c r="AR833" s="37" t="n">
        <f aca="false">AL833/W833</f>
        <v>0.00227455022512304</v>
      </c>
      <c r="AS833" s="37" t="n">
        <f aca="false">AM833/W833</f>
        <v>1.86327358950798E-007</v>
      </c>
      <c r="AT833" s="37" t="n">
        <f aca="false">AN833/W833</f>
        <v>0.0011924950972851</v>
      </c>
      <c r="AU833" s="37" t="n">
        <f aca="false">AO833/W833</f>
        <v>3.57748529185531</v>
      </c>
      <c r="AV833" s="49" t="n">
        <f aca="false">AP833/W833</f>
        <v>0.000163968075876702</v>
      </c>
      <c r="AW833" s="39" t="n">
        <f aca="false">AK833*1000000</f>
        <v>133541.368909951</v>
      </c>
      <c r="AX833" s="40" t="n">
        <f aca="false">AL833*1000000</f>
        <v>830210.83216991</v>
      </c>
      <c r="AY833" s="40" t="n">
        <f aca="false">AM833*1000000</f>
        <v>68.0094860170411</v>
      </c>
      <c r="AZ833" s="40" t="n">
        <f aca="false">AN833*1000000</f>
        <v>435260.710509063</v>
      </c>
      <c r="BA833" s="40" t="n">
        <f aca="false">AO833*1000000</f>
        <v>1305782131.52719</v>
      </c>
      <c r="BB833" s="41" t="n">
        <f aca="false">AP833*1000000</f>
        <v>59848.3476949961</v>
      </c>
      <c r="BC833" s="39" t="n">
        <f aca="false">AQ833*1000000</f>
        <v>365.866764136852</v>
      </c>
      <c r="BD833" s="40" t="n">
        <f aca="false">AR833*1000000</f>
        <v>2274.55022512304</v>
      </c>
      <c r="BE833" s="40" t="n">
        <f aca="false">AS833*1000000</f>
        <v>0.186327358950798</v>
      </c>
      <c r="BF833" s="40" t="n">
        <f aca="false">AT833*1000000</f>
        <v>1192.4950972851</v>
      </c>
      <c r="BG833" s="40" t="n">
        <f aca="false">AU833*1000000</f>
        <v>3577485.29185531</v>
      </c>
      <c r="BH833" s="41" t="n">
        <f aca="false">AV833*1000000</f>
        <v>163.968075876702</v>
      </c>
      <c r="BI833" s="0" t="n">
        <v>0.1</v>
      </c>
      <c r="BJ833" s="0" t="n">
        <f aca="false">R833*BI833</f>
        <v>68009.4860170411</v>
      </c>
      <c r="BK833" s="0" t="n">
        <v>0.1</v>
      </c>
      <c r="BL833" s="0" t="n">
        <f aca="false">AI833*BK833</f>
        <v>58966.128</v>
      </c>
      <c r="BM833" s="45" t="n">
        <v>187.562005220738</v>
      </c>
      <c r="BN833" s="45" t="n">
        <v>1012.03746873145</v>
      </c>
      <c r="BO833" s="45" t="n">
        <v>0</v>
      </c>
      <c r="BP833" s="45" t="n">
        <v>256</v>
      </c>
      <c r="BQ833" s="45" t="n">
        <v>384000</v>
      </c>
      <c r="BR833" s="0" t="n">
        <f aca="false">AJ833*0.1</f>
        <v>8.8E-009</v>
      </c>
      <c r="BS833" s="0" t="n">
        <f aca="false">((((BJ833/R833)^2)+((BM833/AD833)^2))^(1/2))*AK833</f>
        <v>0.128257067149652</v>
      </c>
      <c r="BT833" s="0" t="n">
        <f aca="false">((((BJ833/R833)^2)+((BN833/AE833)^2))^(1/2))*AL833</f>
        <v>0.693270435723982</v>
      </c>
      <c r="BU833" s="0" t="n">
        <f aca="false">((((BJ833/R833)^2)+((BO833/AF833)^2))^(1/2))*AM833</f>
        <v>6.80094860170411E-006</v>
      </c>
      <c r="BV833" s="0" t="n">
        <f aca="false">((((BJ833/R833)^2)+((BP833/AG833)^2))^(1/2))*AN833</f>
        <v>0.179462588411026</v>
      </c>
      <c r="BW833" s="0" t="n">
        <f aca="false">((((BJ833/R833)^2)+((BQ833/AH833)^2))^(1/2))*AO833</f>
        <v>291.981760989937</v>
      </c>
      <c r="BX833" s="46" t="n">
        <f aca="false">((((BL833/AI833)^2)+((BR833/AJ833)^2))^(1/2))*AP833</f>
        <v>0.00846383449958841</v>
      </c>
    </row>
    <row r="834" customFormat="false" ht="30" hidden="false" customHeight="true" outlineLevel="0" collapsed="false">
      <c r="A834" s="24" t="n">
        <v>4.69006586419454</v>
      </c>
      <c r="B834" s="24" t="n">
        <v>-74.1671699785669</v>
      </c>
      <c r="C834" s="47" t="n">
        <v>22</v>
      </c>
      <c r="D834" s="47" t="n">
        <v>34</v>
      </c>
      <c r="E834" s="47" t="n">
        <v>1937</v>
      </c>
      <c r="F834" s="27" t="s">
        <v>2090</v>
      </c>
      <c r="G834" s="28" t="s">
        <v>2091</v>
      </c>
      <c r="H834" s="27" t="s">
        <v>2092</v>
      </c>
      <c r="I834" s="28" t="s">
        <v>64</v>
      </c>
      <c r="J834" s="28" t="s">
        <v>76</v>
      </c>
      <c r="K834" s="28" t="n">
        <v>257</v>
      </c>
      <c r="L834" s="28"/>
      <c r="M834" s="28" t="n">
        <v>2007</v>
      </c>
      <c r="N834" s="29" t="s">
        <v>67</v>
      </c>
      <c r="O834" s="29" t="s">
        <v>415</v>
      </c>
      <c r="P834" s="30" t="n">
        <v>0.0356710045865324</v>
      </c>
      <c r="Q834" s="31" t="n">
        <v>161587.92</v>
      </c>
      <c r="R834" s="31" t="n">
        <v>186369.900118976</v>
      </c>
      <c r="S834" s="29" t="s">
        <v>69</v>
      </c>
      <c r="T834" s="29"/>
      <c r="U834" s="29"/>
      <c r="V834" s="48" t="n">
        <f aca="false">IF(S834="m3_año",R834,IF(OR(O834="CG1",O834="CG3",O834="HG2"),T834,R834))</f>
        <v>186369.900118976</v>
      </c>
      <c r="W834" s="28" t="n">
        <v>365</v>
      </c>
      <c r="X834" s="32" t="s">
        <v>98</v>
      </c>
      <c r="Y834" s="28"/>
      <c r="Z834" s="28" t="n">
        <v>2920</v>
      </c>
      <c r="AA834" s="32" t="s">
        <v>2093</v>
      </c>
      <c r="AB834" s="32" t="s">
        <v>2094</v>
      </c>
      <c r="AC834" s="33" t="s">
        <v>72</v>
      </c>
      <c r="AD834" s="33" t="n">
        <f aca="false">VLOOKUP($O834,Parámetros!$B$4:$H$25,3,0)</f>
        <v>196.356974196937</v>
      </c>
      <c r="AE834" s="33" t="n">
        <f aca="false">VLOOKUP($O834,Parámetros!$B$4:$H$25,4,0)</f>
        <v>1220.72799074218</v>
      </c>
      <c r="AF834" s="33" t="n">
        <f aca="false">VLOOKUP($O834,Parámetros!$B$4:$H$25,5,0)</f>
        <v>0.1</v>
      </c>
      <c r="AG834" s="33" t="n">
        <f aca="false">VLOOKUP($O834,Parámetros!$B$4:$H$25,6,0)</f>
        <v>640</v>
      </c>
      <c r="AH834" s="33" t="n">
        <f aca="false">VLOOKUP($O834,Parámetros!$B$4:$H$25,7,0)</f>
        <v>1920000</v>
      </c>
      <c r="AI834" s="51" t="n">
        <v>161587.92</v>
      </c>
      <c r="AJ834" s="52" t="n">
        <v>8.8E-008</v>
      </c>
      <c r="AK834" s="34" t="n">
        <f aca="false">AD834*V834/1000000000</f>
        <v>0.0365950296687475</v>
      </c>
      <c r="AL834" s="34" t="n">
        <f aca="false">AE834*V834/1000000000</f>
        <v>0.227506953707058</v>
      </c>
      <c r="AM834" s="34" t="n">
        <f aca="false">AF834*V834/1000000000</f>
        <v>1.86369900118976E-005</v>
      </c>
      <c r="AN834" s="34" t="n">
        <f aca="false">AG834*V834/1000000000</f>
        <v>0.119276736076145</v>
      </c>
      <c r="AO834" s="34" t="n">
        <f aca="false">AH834*V834/1000000000</f>
        <v>357.830208228434</v>
      </c>
      <c r="AP834" s="35" t="n">
        <f aca="false">AJ834*AI834*EXP(P834*4)</f>
        <v>0.0164005512104699</v>
      </c>
      <c r="AQ834" s="36" t="n">
        <f aca="false">AK834/W834</f>
        <v>0.000100260355256842</v>
      </c>
      <c r="AR834" s="37" t="n">
        <f aca="false">AL834/W834</f>
        <v>0.000623306722485091</v>
      </c>
      <c r="AS834" s="37" t="n">
        <f aca="false">AM834/W834</f>
        <v>5.10602466079386E-008</v>
      </c>
      <c r="AT834" s="37" t="n">
        <f aca="false">AN834/W834</f>
        <v>0.000326785578290807</v>
      </c>
      <c r="AU834" s="37" t="n">
        <f aca="false">AO834/W834</f>
        <v>0.980356734872422</v>
      </c>
      <c r="AV834" s="49" t="n">
        <f aca="false">AP834/W834</f>
        <v>4.4933017014986E-005</v>
      </c>
      <c r="AW834" s="39" t="n">
        <f aca="false">AK834*1000000</f>
        <v>36595.0296687475</v>
      </c>
      <c r="AX834" s="40" t="n">
        <f aca="false">AL834*1000000</f>
        <v>227506.953707058</v>
      </c>
      <c r="AY834" s="40" t="n">
        <f aca="false">AM834*1000000</f>
        <v>18.6369900118976</v>
      </c>
      <c r="AZ834" s="40" t="n">
        <f aca="false">AN834*1000000</f>
        <v>119276.736076145</v>
      </c>
      <c r="BA834" s="40" t="n">
        <f aca="false">AO834*1000000</f>
        <v>357830208.228434</v>
      </c>
      <c r="BB834" s="41" t="n">
        <f aca="false">AP834*1000000</f>
        <v>16400.5512104699</v>
      </c>
      <c r="BC834" s="39" t="n">
        <f aca="false">AQ834*1000000</f>
        <v>100.260355256842</v>
      </c>
      <c r="BD834" s="40" t="n">
        <f aca="false">AR834*1000000</f>
        <v>623.306722485091</v>
      </c>
      <c r="BE834" s="40" t="n">
        <f aca="false">AS834*1000000</f>
        <v>0.0510602466079386</v>
      </c>
      <c r="BF834" s="40" t="n">
        <f aca="false">AT834*1000000</f>
        <v>326.785578290807</v>
      </c>
      <c r="BG834" s="40" t="n">
        <f aca="false">AU834*1000000</f>
        <v>980356.734872422</v>
      </c>
      <c r="BH834" s="41" t="n">
        <f aca="false">AV834*1000000</f>
        <v>44.933017014986</v>
      </c>
      <c r="BI834" s="0" t="n">
        <v>0.1</v>
      </c>
      <c r="BJ834" s="0" t="n">
        <f aca="false">R834*BI834</f>
        <v>18636.9900118976</v>
      </c>
      <c r="BK834" s="0" t="n">
        <v>0.1</v>
      </c>
      <c r="BL834" s="0" t="n">
        <f aca="false">AI834*BK834</f>
        <v>16158.792</v>
      </c>
      <c r="BM834" s="45" t="n">
        <v>187.562005220738</v>
      </c>
      <c r="BN834" s="45" t="n">
        <v>1012.03746873145</v>
      </c>
      <c r="BO834" s="45" t="n">
        <v>0</v>
      </c>
      <c r="BP834" s="45" t="n">
        <v>256</v>
      </c>
      <c r="BQ834" s="45" t="n">
        <v>384000</v>
      </c>
      <c r="BR834" s="0" t="n">
        <f aca="false">AJ834*0.1</f>
        <v>8.8E-009</v>
      </c>
      <c r="BS834" s="0" t="n">
        <f aca="false">((((BJ834/R834)^2)+((BM834/AD834)^2))^(1/2))*AK834</f>
        <v>0.0351469452191479</v>
      </c>
      <c r="BT834" s="0" t="n">
        <f aca="false">((((BJ834/R834)^2)+((BN834/AE834)^2))^(1/2))*AL834</f>
        <v>0.189980471002152</v>
      </c>
      <c r="BU834" s="0" t="n">
        <f aca="false">((((BJ834/R834)^2)+((BO834/AF834)^2))^(1/2))*AM834</f>
        <v>1.86369900118976E-006</v>
      </c>
      <c r="BV834" s="0" t="n">
        <f aca="false">((((BJ834/R834)^2)+((BP834/AG834)^2))^(1/2))*AN834</f>
        <v>0.0491790581520865</v>
      </c>
      <c r="BW834" s="0" t="n">
        <f aca="false">((((BJ834/R834)^2)+((BQ834/AH834)^2))^(1/2))*AO834</f>
        <v>80.0132670001683</v>
      </c>
      <c r="BX834" s="46" t="n">
        <f aca="false">((((BL834/AI834)^2)+((BR834/AJ834)^2))^(1/2))*AP834</f>
        <v>0.0023193881952241</v>
      </c>
    </row>
    <row r="835" customFormat="false" ht="75" hidden="false" customHeight="true" outlineLevel="0" collapsed="false">
      <c r="A835" s="24" t="n">
        <v>4.60946937413714</v>
      </c>
      <c r="B835" s="24" t="n">
        <v>-74.1034450759988</v>
      </c>
      <c r="C835" s="47" t="n">
        <v>29</v>
      </c>
      <c r="D835" s="47" t="n">
        <v>25</v>
      </c>
      <c r="E835" s="47" t="n">
        <v>2318</v>
      </c>
      <c r="F835" s="27" t="s">
        <v>2095</v>
      </c>
      <c r="G835" s="28" t="s">
        <v>2096</v>
      </c>
      <c r="H835" s="27" t="s">
        <v>2097</v>
      </c>
      <c r="I835" s="28" t="s">
        <v>155</v>
      </c>
      <c r="J835" s="28" t="s">
        <v>65</v>
      </c>
      <c r="K835" s="28" t="n">
        <v>50</v>
      </c>
      <c r="L835" s="28"/>
      <c r="M835" s="28" t="n">
        <v>2007</v>
      </c>
      <c r="N835" s="29" t="s">
        <v>67</v>
      </c>
      <c r="O835" s="29" t="s">
        <v>68</v>
      </c>
      <c r="P835" s="30" t="n">
        <v>0.0306495041710611</v>
      </c>
      <c r="Q835" s="31" t="n">
        <v>108000</v>
      </c>
      <c r="R835" s="31" t="n">
        <v>122086.430888701</v>
      </c>
      <c r="S835" s="29" t="s">
        <v>69</v>
      </c>
      <c r="T835" s="29"/>
      <c r="U835" s="29"/>
      <c r="V835" s="48" t="n">
        <f aca="false">IF(S835="m3_año",R835,IF(OR(O835="CG1",O835="CG3",O835="HG2"),T835,R835))</f>
        <v>122086.430888701</v>
      </c>
      <c r="W835" s="28" t="n">
        <v>365</v>
      </c>
      <c r="X835" s="32" t="s">
        <v>98</v>
      </c>
      <c r="Y835" s="28"/>
      <c r="Z835" s="28" t="n">
        <v>2920</v>
      </c>
      <c r="AA835" s="32" t="s">
        <v>2098</v>
      </c>
      <c r="AB835" s="32" t="s">
        <v>447</v>
      </c>
      <c r="AC835" s="33" t="s">
        <v>72</v>
      </c>
      <c r="AD835" s="33" t="n">
        <f aca="false">VLOOKUP($O835,Parámetros!$B$4:$H$25,3,0)</f>
        <v>46.3856216091623</v>
      </c>
      <c r="AE835" s="33" t="n">
        <f aca="false">VLOOKUP($O835,Parámetros!$B$4:$H$25,4,0)</f>
        <v>1074.85364414012</v>
      </c>
      <c r="AF835" s="33" t="n">
        <f aca="false">VLOOKUP($O835,Parámetros!$B$4:$H$25,5,0)</f>
        <v>5.41099102083891</v>
      </c>
      <c r="AG835" s="33" t="n">
        <f aca="false">VLOOKUP($O835,Parámetros!$B$4:$H$25,6,0)</f>
        <v>1344</v>
      </c>
      <c r="AH835" s="33" t="n">
        <f aca="false">VLOOKUP($O835,Parámetros!$B$4:$H$25,7,0)</f>
        <v>1920000</v>
      </c>
      <c r="AI835" s="51" t="n">
        <v>108000</v>
      </c>
      <c r="AJ835" s="52" t="n">
        <v>8.8E-008</v>
      </c>
      <c r="AK835" s="34" t="n">
        <f aca="false">AD835*V835/1000000000</f>
        <v>0.00566305498681643</v>
      </c>
      <c r="AL835" s="34" t="n">
        <f aca="false">AE835*V835/1000000000</f>
        <v>0.131225045140781</v>
      </c>
      <c r="AM835" s="34" t="n">
        <f aca="false">AF835*V835/1000000000</f>
        <v>0.000660608581305031</v>
      </c>
      <c r="AN835" s="34" t="n">
        <f aca="false">AG835*V835/1000000000</f>
        <v>0.164084163114414</v>
      </c>
      <c r="AO835" s="34" t="n">
        <f aca="false">AH835*V835/1000000000</f>
        <v>234.405947306306</v>
      </c>
      <c r="AP835" s="35" t="n">
        <f aca="false">AJ835*AI835*EXP(P835*4)</f>
        <v>0.0107436059182057</v>
      </c>
      <c r="AQ835" s="36" t="n">
        <f aca="false">AK835/W835</f>
        <v>1.55152191419628E-005</v>
      </c>
      <c r="AR835" s="37" t="n">
        <f aca="false">AL835/W835</f>
        <v>0.000359520671618579</v>
      </c>
      <c r="AS835" s="37" t="n">
        <f aca="false">AM835/W835</f>
        <v>1.80988652412337E-006</v>
      </c>
      <c r="AT835" s="37" t="n">
        <f aca="false">AN835/W835</f>
        <v>0.000449545652368258</v>
      </c>
      <c r="AU835" s="37" t="n">
        <f aca="false">AO835/W835</f>
        <v>0.642208074811797</v>
      </c>
      <c r="AV835" s="49" t="n">
        <f aca="false">AP835/W835</f>
        <v>2.94345367622073E-005</v>
      </c>
      <c r="AW835" s="39" t="n">
        <f aca="false">AK835*1000000</f>
        <v>5663.05498681643</v>
      </c>
      <c r="AX835" s="40" t="n">
        <f aca="false">AL835*1000000</f>
        <v>131225.045140781</v>
      </c>
      <c r="AY835" s="40" t="n">
        <f aca="false">AM835*1000000</f>
        <v>660.608581305031</v>
      </c>
      <c r="AZ835" s="40" t="n">
        <f aca="false">AN835*1000000</f>
        <v>164084.163114414</v>
      </c>
      <c r="BA835" s="40" t="n">
        <f aca="false">AO835*1000000</f>
        <v>234405947.306306</v>
      </c>
      <c r="BB835" s="41" t="n">
        <f aca="false">AP835*1000000</f>
        <v>10743.6059182057</v>
      </c>
      <c r="BC835" s="39" t="n">
        <f aca="false">AQ835*1000000</f>
        <v>15.5152191419628</v>
      </c>
      <c r="BD835" s="40" t="n">
        <f aca="false">AR835*1000000</f>
        <v>359.520671618579</v>
      </c>
      <c r="BE835" s="40" t="n">
        <f aca="false">AS835*1000000</f>
        <v>1.80988652412337</v>
      </c>
      <c r="BF835" s="40" t="n">
        <f aca="false">AT835*1000000</f>
        <v>449.545652368258</v>
      </c>
      <c r="BG835" s="40" t="n">
        <f aca="false">AU835*1000000</f>
        <v>642208.074811797</v>
      </c>
      <c r="BH835" s="41" t="n">
        <f aca="false">AV835*1000000</f>
        <v>29.4345367622073</v>
      </c>
      <c r="BI835" s="0" t="n">
        <v>0.1</v>
      </c>
      <c r="BJ835" s="0" t="n">
        <f aca="false">R835*BI835</f>
        <v>12208.6430888701</v>
      </c>
      <c r="BK835" s="0" t="n">
        <v>0.1</v>
      </c>
      <c r="BL835" s="0" t="n">
        <f aca="false">AI835*BK835</f>
        <v>10800</v>
      </c>
      <c r="BM835" s="45" t="n">
        <v>17.6498016718255</v>
      </c>
      <c r="BN835" s="45" t="n">
        <v>910.91550745518</v>
      </c>
      <c r="BO835" s="45" t="n">
        <v>5.31099102083891</v>
      </c>
      <c r="BP835" s="45" t="n">
        <v>537.6</v>
      </c>
      <c r="BQ835" s="45" t="n">
        <v>384000</v>
      </c>
      <c r="BR835" s="0" t="n">
        <f aca="false">AJ835*0.1</f>
        <v>8.8E-009</v>
      </c>
      <c r="BS835" s="0" t="n">
        <f aca="false">((((BJ835/R835)^2)+((BM835/AD835)^2))^(1/2))*AK835</f>
        <v>0.00222797453438552</v>
      </c>
      <c r="BT835" s="0" t="n">
        <f aca="false">((((BJ835/R835)^2)+((BN835/AE835)^2))^(1/2))*AL835</f>
        <v>0.111981955426387</v>
      </c>
      <c r="BU835" s="0" t="n">
        <f aca="false">((((BJ835/R835)^2)+((BO835/AF835)^2))^(1/2))*AM835</f>
        <v>0.000651756485856228</v>
      </c>
      <c r="BV835" s="0" t="n">
        <f aca="false">((((BJ835/R835)^2)+((BP835/AG835)^2))^(1/2))*AN835</f>
        <v>0.0676536336011807</v>
      </c>
      <c r="BW835" s="0" t="n">
        <f aca="false">((((BJ835/R835)^2)+((BQ835/AH835)^2))^(1/2))*AO835</f>
        <v>52.4147632507134</v>
      </c>
      <c r="BX835" s="46" t="n">
        <f aca="false">((((BL835/AI835)^2)+((BR835/AJ835)^2))^(1/2))*AP835</f>
        <v>0.00151937531983183</v>
      </c>
    </row>
    <row r="836" customFormat="false" ht="30" hidden="false" customHeight="true" outlineLevel="0" collapsed="false">
      <c r="A836" s="24" t="n">
        <v>4.60963888888889</v>
      </c>
      <c r="B836" s="24" t="n">
        <v>-74.1037222222222</v>
      </c>
      <c r="C836" s="47" t="n">
        <v>29</v>
      </c>
      <c r="D836" s="47" t="n">
        <v>25</v>
      </c>
      <c r="E836" s="47" t="n">
        <v>2318</v>
      </c>
      <c r="F836" s="27" t="s">
        <v>2099</v>
      </c>
      <c r="G836" s="28" t="s">
        <v>2100</v>
      </c>
      <c r="H836" s="27" t="s">
        <v>2101</v>
      </c>
      <c r="I836" s="28" t="s">
        <v>155</v>
      </c>
      <c r="J836" s="28" t="s">
        <v>76</v>
      </c>
      <c r="K836" s="28" t="n">
        <v>0.18</v>
      </c>
      <c r="L836" s="28"/>
      <c r="M836" s="28" t="n">
        <v>1991</v>
      </c>
      <c r="N836" s="29" t="s">
        <v>67</v>
      </c>
      <c r="O836" s="29" t="s">
        <v>415</v>
      </c>
      <c r="P836" s="50" t="n">
        <v>0.00812487975091896</v>
      </c>
      <c r="Q836" s="31" t="n">
        <v>35250</v>
      </c>
      <c r="R836" s="31" t="n">
        <v>36414.4272181152</v>
      </c>
      <c r="S836" s="29" t="s">
        <v>69</v>
      </c>
      <c r="T836" s="29"/>
      <c r="U836" s="29"/>
      <c r="V836" s="48" t="n">
        <f aca="false">IF(S836="m3_año",R836,IF(OR(O836="CG1",O836="CG3",O836="HG2"),T836,R836))</f>
        <v>36414.4272181152</v>
      </c>
      <c r="W836" s="28" t="n">
        <v>365</v>
      </c>
      <c r="X836" s="32" t="s">
        <v>98</v>
      </c>
      <c r="Y836" s="28"/>
      <c r="Z836" s="28" t="n">
        <v>2920</v>
      </c>
      <c r="AA836" s="32" t="s">
        <v>2102</v>
      </c>
      <c r="AB836" s="32" t="s">
        <v>447</v>
      </c>
      <c r="AC836" s="33" t="s">
        <v>72</v>
      </c>
      <c r="AD836" s="33" t="n">
        <f aca="false">VLOOKUP($O836,Parámetros!$B$4:$H$25,3,0)</f>
        <v>196.356974196937</v>
      </c>
      <c r="AE836" s="33" t="n">
        <f aca="false">VLOOKUP($O836,Parámetros!$B$4:$H$25,4,0)</f>
        <v>1220.72799074218</v>
      </c>
      <c r="AF836" s="33" t="n">
        <f aca="false">VLOOKUP($O836,Parámetros!$B$4:$H$25,5,0)</f>
        <v>0.1</v>
      </c>
      <c r="AG836" s="33" t="n">
        <f aca="false">VLOOKUP($O836,Parámetros!$B$4:$H$25,6,0)</f>
        <v>640</v>
      </c>
      <c r="AH836" s="33" t="n">
        <f aca="false">VLOOKUP($O836,Parámetros!$B$4:$H$25,7,0)</f>
        <v>1920000</v>
      </c>
      <c r="AI836" s="2" t="n">
        <v>95073.8272033899</v>
      </c>
      <c r="AJ836" s="2" t="n">
        <v>2.57418E-006</v>
      </c>
      <c r="AK836" s="34" t="n">
        <f aca="false">AD836*V836/1000000000</f>
        <v>0.00715022674566369</v>
      </c>
      <c r="AL836" s="34" t="n">
        <f aca="false">AE836*V836/1000000000</f>
        <v>0.0444521105719971</v>
      </c>
      <c r="AM836" s="34" t="n">
        <f aca="false">AF836*V836/1000000000</f>
        <v>3.64144272181152E-006</v>
      </c>
      <c r="AN836" s="34" t="n">
        <f aca="false">AG836*V836/1000000000</f>
        <v>0.0233052334195937</v>
      </c>
      <c r="AO836" s="34" t="n">
        <f aca="false">AH836*V836/1000000000</f>
        <v>69.9157002587812</v>
      </c>
      <c r="AP836" s="35" t="n">
        <f aca="false">AJ836*AI836*EXP(P836*4)</f>
        <v>0.25282164358423</v>
      </c>
      <c r="AQ836" s="36" t="n">
        <f aca="false">AK836/W836</f>
        <v>1.95896623168868E-005</v>
      </c>
      <c r="AR836" s="37" t="n">
        <f aca="false">AL836/W836</f>
        <v>0.000121786604306841</v>
      </c>
      <c r="AS836" s="37" t="n">
        <f aca="false">AM836/W836</f>
        <v>9.97655540222334E-009</v>
      </c>
      <c r="AT836" s="37" t="n">
        <f aca="false">AN836/W836</f>
        <v>6.38499545742294E-005</v>
      </c>
      <c r="AU836" s="37" t="n">
        <f aca="false">AO836/W836</f>
        <v>0.191549863722688</v>
      </c>
      <c r="AV836" s="49" t="n">
        <f aca="false">AP836/W836</f>
        <v>0.000692662037217068</v>
      </c>
      <c r="AW836" s="39" t="n">
        <f aca="false">AK836*1000000</f>
        <v>7150.22674566369</v>
      </c>
      <c r="AX836" s="40" t="n">
        <f aca="false">AL836*1000000</f>
        <v>44452.1105719971</v>
      </c>
      <c r="AY836" s="40" t="n">
        <f aca="false">AM836*1000000</f>
        <v>3.64144272181152</v>
      </c>
      <c r="AZ836" s="40" t="n">
        <f aca="false">AN836*1000000</f>
        <v>23305.2334195937</v>
      </c>
      <c r="BA836" s="40" t="n">
        <f aca="false">AO836*1000000</f>
        <v>69915700.2587812</v>
      </c>
      <c r="BB836" s="41" t="n">
        <f aca="false">AP836*1000000</f>
        <v>252821.64358423</v>
      </c>
      <c r="BC836" s="39" t="n">
        <f aca="false">AQ836*1000000</f>
        <v>19.5896623168868</v>
      </c>
      <c r="BD836" s="40" t="n">
        <f aca="false">AR836*1000000</f>
        <v>121.786604306841</v>
      </c>
      <c r="BE836" s="40" t="n">
        <f aca="false">AS836*1000000</f>
        <v>0.00997655540222334</v>
      </c>
      <c r="BF836" s="40" t="n">
        <f aca="false">AT836*1000000</f>
        <v>63.8499545742294</v>
      </c>
      <c r="BG836" s="40" t="n">
        <f aca="false">AU836*1000000</f>
        <v>191549.863722688</v>
      </c>
      <c r="BH836" s="41" t="n">
        <f aca="false">AV836*1000000</f>
        <v>692.662037217069</v>
      </c>
      <c r="BI836" s="0" t="n">
        <v>0.1</v>
      </c>
      <c r="BJ836" s="0" t="n">
        <f aca="false">R836*BI836</f>
        <v>3641.44272181152</v>
      </c>
      <c r="BK836" s="0" t="n">
        <v>0.1</v>
      </c>
      <c r="BL836" s="0" t="n">
        <f aca="false">AI836*BK836</f>
        <v>9507.38272033899</v>
      </c>
      <c r="BM836" s="45" t="n">
        <v>187.562005220738</v>
      </c>
      <c r="BN836" s="45" t="n">
        <v>1012.03746873145</v>
      </c>
      <c r="BO836" s="45" t="n">
        <v>0</v>
      </c>
      <c r="BP836" s="45" t="n">
        <v>256</v>
      </c>
      <c r="BQ836" s="45" t="n">
        <v>384000</v>
      </c>
      <c r="BR836" s="0" t="n">
        <f aca="false">AJ836*0.1</f>
        <v>2.57418E-007</v>
      </c>
      <c r="BS836" s="0" t="n">
        <f aca="false">((((BJ836/R836)^2)+((BM836/AD836)^2))^(1/2))*AK836</f>
        <v>0.00686728853642514</v>
      </c>
      <c r="BT836" s="0" t="n">
        <f aca="false">((((BJ836/R836)^2)+((BN836/AE836)^2))^(1/2))*AL836</f>
        <v>0.0371198891546046</v>
      </c>
      <c r="BU836" s="0" t="n">
        <f aca="false">((((BJ836/R836)^2)+((BO836/AF836)^2))^(1/2))*AM836</f>
        <v>3.64144272181152E-007</v>
      </c>
      <c r="BV836" s="0" t="n">
        <f aca="false">((((BJ836/R836)^2)+((BP836/AG836)^2))^(1/2))*AN836</f>
        <v>0.00960899390186596</v>
      </c>
      <c r="BW836" s="0" t="n">
        <f aca="false">((((BJ836/R836)^2)+((BQ836/AH836)^2))^(1/2))*AO836</f>
        <v>15.6336258473134</v>
      </c>
      <c r="BX836" s="46" t="n">
        <f aca="false">((((BL836/AI836)^2)+((BR836/AJ836)^2))^(1/2))*AP836</f>
        <v>0.0357543797218275</v>
      </c>
    </row>
    <row r="837" customFormat="false" ht="30" hidden="false" customHeight="true" outlineLevel="0" collapsed="false">
      <c r="A837" s="24" t="n">
        <v>4.60963888888889</v>
      </c>
      <c r="B837" s="24" t="n">
        <v>-74.1037222222222</v>
      </c>
      <c r="C837" s="47" t="n">
        <v>29</v>
      </c>
      <c r="D837" s="47" t="n">
        <v>25</v>
      </c>
      <c r="E837" s="47" t="n">
        <v>2318</v>
      </c>
      <c r="F837" s="27" t="s">
        <v>2099</v>
      </c>
      <c r="G837" s="28" t="s">
        <v>2100</v>
      </c>
      <c r="H837" s="27" t="s">
        <v>2101</v>
      </c>
      <c r="I837" s="28" t="s">
        <v>155</v>
      </c>
      <c r="J837" s="28" t="s">
        <v>76</v>
      </c>
      <c r="K837" s="28" t="n">
        <v>0.12</v>
      </c>
      <c r="L837" s="28"/>
      <c r="M837" s="28" t="n">
        <v>1985</v>
      </c>
      <c r="N837" s="29" t="s">
        <v>67</v>
      </c>
      <c r="O837" s="29" t="s">
        <v>415</v>
      </c>
      <c r="P837" s="50" t="n">
        <v>0.00812487975091896</v>
      </c>
      <c r="Q837" s="31" t="n">
        <v>35250</v>
      </c>
      <c r="R837" s="31" t="n">
        <v>36414.4272181152</v>
      </c>
      <c r="S837" s="29" t="s">
        <v>69</v>
      </c>
      <c r="T837" s="29"/>
      <c r="U837" s="29"/>
      <c r="V837" s="48" t="n">
        <f aca="false">IF(S837="m3_año",R837,IF(OR(O837="CG1",O837="CG3",O837="HG2"),T837,R837))</f>
        <v>36414.4272181152</v>
      </c>
      <c r="W837" s="28" t="n">
        <v>365</v>
      </c>
      <c r="X837" s="32" t="s">
        <v>98</v>
      </c>
      <c r="Y837" s="28"/>
      <c r="Z837" s="28" t="n">
        <v>2920</v>
      </c>
      <c r="AA837" s="32" t="s">
        <v>2102</v>
      </c>
      <c r="AB837" s="32" t="s">
        <v>447</v>
      </c>
      <c r="AC837" s="33" t="s">
        <v>72</v>
      </c>
      <c r="AD837" s="33" t="n">
        <f aca="false">VLOOKUP($O837,Parámetros!$B$4:$H$25,3,0)</f>
        <v>196.356974196937</v>
      </c>
      <c r="AE837" s="33" t="n">
        <f aca="false">VLOOKUP($O837,Parámetros!$B$4:$H$25,4,0)</f>
        <v>1220.72799074218</v>
      </c>
      <c r="AF837" s="33" t="n">
        <f aca="false">VLOOKUP($O837,Parámetros!$B$4:$H$25,5,0)</f>
        <v>0.1</v>
      </c>
      <c r="AG837" s="33" t="n">
        <f aca="false">VLOOKUP($O837,Parámetros!$B$4:$H$25,6,0)</f>
        <v>640</v>
      </c>
      <c r="AH837" s="33" t="n">
        <f aca="false">VLOOKUP($O837,Parámetros!$B$4:$H$25,7,0)</f>
        <v>1920000</v>
      </c>
      <c r="AI837" s="2" t="n">
        <v>95073.8272033899</v>
      </c>
      <c r="AJ837" s="2" t="n">
        <v>2.57418E-006</v>
      </c>
      <c r="AK837" s="34" t="n">
        <f aca="false">AD837*V837/1000000000</f>
        <v>0.00715022674566369</v>
      </c>
      <c r="AL837" s="34" t="n">
        <f aca="false">AE837*V837/1000000000</f>
        <v>0.0444521105719971</v>
      </c>
      <c r="AM837" s="34" t="n">
        <f aca="false">AF837*V837/1000000000</f>
        <v>3.64144272181152E-006</v>
      </c>
      <c r="AN837" s="34" t="n">
        <f aca="false">AG837*V837/1000000000</f>
        <v>0.0233052334195937</v>
      </c>
      <c r="AO837" s="34" t="n">
        <f aca="false">AH837*V837/1000000000</f>
        <v>69.9157002587812</v>
      </c>
      <c r="AP837" s="35" t="n">
        <f aca="false">AJ837*AI837*EXP(P837*4)</f>
        <v>0.25282164358423</v>
      </c>
      <c r="AQ837" s="36" t="n">
        <f aca="false">AK837/W837</f>
        <v>1.95896623168868E-005</v>
      </c>
      <c r="AR837" s="37" t="n">
        <f aca="false">AL837/W837</f>
        <v>0.000121786604306841</v>
      </c>
      <c r="AS837" s="37" t="n">
        <f aca="false">AM837/W837</f>
        <v>9.97655540222334E-009</v>
      </c>
      <c r="AT837" s="37" t="n">
        <f aca="false">AN837/W837</f>
        <v>6.38499545742294E-005</v>
      </c>
      <c r="AU837" s="37" t="n">
        <f aca="false">AO837/W837</f>
        <v>0.191549863722688</v>
      </c>
      <c r="AV837" s="49" t="n">
        <f aca="false">AP837/W837</f>
        <v>0.000692662037217068</v>
      </c>
      <c r="AW837" s="39" t="n">
        <f aca="false">AK837*1000000</f>
        <v>7150.22674566369</v>
      </c>
      <c r="AX837" s="40" t="n">
        <f aca="false">AL837*1000000</f>
        <v>44452.1105719971</v>
      </c>
      <c r="AY837" s="40" t="n">
        <f aca="false">AM837*1000000</f>
        <v>3.64144272181152</v>
      </c>
      <c r="AZ837" s="40" t="n">
        <f aca="false">AN837*1000000</f>
        <v>23305.2334195937</v>
      </c>
      <c r="BA837" s="40" t="n">
        <f aca="false">AO837*1000000</f>
        <v>69915700.2587812</v>
      </c>
      <c r="BB837" s="41" t="n">
        <f aca="false">AP837*1000000</f>
        <v>252821.64358423</v>
      </c>
      <c r="BC837" s="39" t="n">
        <f aca="false">AQ837*1000000</f>
        <v>19.5896623168868</v>
      </c>
      <c r="BD837" s="40" t="n">
        <f aca="false">AR837*1000000</f>
        <v>121.786604306841</v>
      </c>
      <c r="BE837" s="40" t="n">
        <f aca="false">AS837*1000000</f>
        <v>0.00997655540222334</v>
      </c>
      <c r="BF837" s="40" t="n">
        <f aca="false">AT837*1000000</f>
        <v>63.8499545742294</v>
      </c>
      <c r="BG837" s="40" t="n">
        <f aca="false">AU837*1000000</f>
        <v>191549.863722688</v>
      </c>
      <c r="BH837" s="41" t="n">
        <f aca="false">AV837*1000000</f>
        <v>692.662037217069</v>
      </c>
      <c r="BI837" s="0" t="n">
        <v>0.1</v>
      </c>
      <c r="BJ837" s="0" t="n">
        <f aca="false">R837*BI837</f>
        <v>3641.44272181152</v>
      </c>
      <c r="BK837" s="0" t="n">
        <v>0.1</v>
      </c>
      <c r="BL837" s="0" t="n">
        <f aca="false">AI837*BK837</f>
        <v>9507.38272033899</v>
      </c>
      <c r="BM837" s="45" t="n">
        <v>187.562005220738</v>
      </c>
      <c r="BN837" s="45" t="n">
        <v>1012.03746873145</v>
      </c>
      <c r="BO837" s="45" t="n">
        <v>0</v>
      </c>
      <c r="BP837" s="45" t="n">
        <v>256</v>
      </c>
      <c r="BQ837" s="45" t="n">
        <v>384000</v>
      </c>
      <c r="BR837" s="0" t="n">
        <f aca="false">AJ837*0.1</f>
        <v>2.57418E-007</v>
      </c>
      <c r="BS837" s="0" t="n">
        <f aca="false">((((BJ837/R837)^2)+((BM837/AD837)^2))^(1/2))*AK837</f>
        <v>0.00686728853642514</v>
      </c>
      <c r="BT837" s="0" t="n">
        <f aca="false">((((BJ837/R837)^2)+((BN837/AE837)^2))^(1/2))*AL837</f>
        <v>0.0371198891546046</v>
      </c>
      <c r="BU837" s="0" t="n">
        <f aca="false">((((BJ837/R837)^2)+((BO837/AF837)^2))^(1/2))*AM837</f>
        <v>3.64144272181152E-007</v>
      </c>
      <c r="BV837" s="0" t="n">
        <f aca="false">((((BJ837/R837)^2)+((BP837/AG837)^2))^(1/2))*AN837</f>
        <v>0.00960899390186596</v>
      </c>
      <c r="BW837" s="0" t="n">
        <f aca="false">((((BJ837/R837)^2)+((BQ837/AH837)^2))^(1/2))*AO837</f>
        <v>15.6336258473134</v>
      </c>
      <c r="BX837" s="46" t="n">
        <f aca="false">((((BL837/AI837)^2)+((BR837/AJ837)^2))^(1/2))*AP837</f>
        <v>0.0357543797218275</v>
      </c>
    </row>
    <row r="838" customFormat="false" ht="45" hidden="false" customHeight="true" outlineLevel="0" collapsed="false">
      <c r="A838" s="24" t="n">
        <v>4.60642147781833</v>
      </c>
      <c r="B838" s="24" t="n">
        <v>-74.1052064858088</v>
      </c>
      <c r="C838" s="47" t="n">
        <v>28</v>
      </c>
      <c r="D838" s="47" t="n">
        <v>25</v>
      </c>
      <c r="E838" s="47" t="n">
        <v>1824</v>
      </c>
      <c r="F838" s="27" t="s">
        <v>2103</v>
      </c>
      <c r="G838" s="28" t="s">
        <v>2104</v>
      </c>
      <c r="H838" s="27" t="s">
        <v>2105</v>
      </c>
      <c r="I838" s="28" t="s">
        <v>155</v>
      </c>
      <c r="J838" s="28" t="s">
        <v>76</v>
      </c>
      <c r="K838" s="28" t="n">
        <v>0.23</v>
      </c>
      <c r="L838" s="28"/>
      <c r="M838" s="28" t="n">
        <v>2007</v>
      </c>
      <c r="N838" s="29" t="s">
        <v>67</v>
      </c>
      <c r="O838" s="29" t="s">
        <v>145</v>
      </c>
      <c r="P838" s="50" t="n">
        <v>-0.015549305289661</v>
      </c>
      <c r="Q838" s="31" t="n">
        <v>1785</v>
      </c>
      <c r="R838" s="31" t="n">
        <v>1677.36010939426</v>
      </c>
      <c r="S838" s="29" t="s">
        <v>69</v>
      </c>
      <c r="T838" s="29"/>
      <c r="U838" s="29"/>
      <c r="V838" s="48" t="n">
        <f aca="false">IF(S838="m3_año",R838,IF(OR(O838="CG1",O838="CG3",O838="HG2"),T838,R838))</f>
        <v>1677.36010939426</v>
      </c>
      <c r="W838" s="28" t="n">
        <v>365</v>
      </c>
      <c r="X838" s="32" t="s">
        <v>98</v>
      </c>
      <c r="Y838" s="28"/>
      <c r="Z838" s="28" t="n">
        <v>2760</v>
      </c>
      <c r="AA838" s="32" t="s">
        <v>2106</v>
      </c>
      <c r="AB838" s="32" t="s">
        <v>447</v>
      </c>
      <c r="AC838" s="33" t="s">
        <v>72</v>
      </c>
      <c r="AD838" s="33" t="n">
        <f aca="false">VLOOKUP($O838,Parámetros!$B$4:$H$25,3,0)</f>
        <v>196.356974196937</v>
      </c>
      <c r="AE838" s="33" t="n">
        <f aca="false">VLOOKUP($O838,Parámetros!$B$4:$H$25,4,0)</f>
        <v>1220.72799074218</v>
      </c>
      <c r="AF838" s="33" t="n">
        <f aca="false">VLOOKUP($O838,Parámetros!$B$4:$H$25,5,0)</f>
        <v>69.6558973259153</v>
      </c>
      <c r="AG838" s="33" t="n">
        <f aca="false">VLOOKUP($O838,Parámetros!$B$4:$H$25,6,0)</f>
        <v>640</v>
      </c>
      <c r="AH838" s="33" t="n">
        <f aca="false">VLOOKUP($O838,Parámetros!$B$4:$H$25,7,0)</f>
        <v>1920000</v>
      </c>
      <c r="AI838" s="2" t="n">
        <v>32831.976744186</v>
      </c>
      <c r="AJ838" s="2" t="n">
        <v>1.0442E-008</v>
      </c>
      <c r="AK838" s="34" t="n">
        <f aca="false">AD838*V838/1000000000</f>
        <v>0.0003293613557193</v>
      </c>
      <c r="AL838" s="34" t="n">
        <f aca="false">AE838*V838/1000000000</f>
        <v>0.00204760043609194</v>
      </c>
      <c r="AM838" s="34" t="n">
        <f aca="false">AF838*V838/1000000000</f>
        <v>0.000116838023558553</v>
      </c>
      <c r="AN838" s="34" t="n">
        <f aca="false">AG838*V838/1000000000</f>
        <v>0.00107351047001233</v>
      </c>
      <c r="AO838" s="34" t="n">
        <f aca="false">AH838*V838/1000000000</f>
        <v>3.22053141003698</v>
      </c>
      <c r="AP838" s="35" t="n">
        <f aca="false">AJ838*AI838*EXP(P838*4)</f>
        <v>0.000322157918372109</v>
      </c>
      <c r="AQ838" s="36" t="n">
        <f aca="false">AK838/W838</f>
        <v>9.02359878683014E-007</v>
      </c>
      <c r="AR838" s="37" t="n">
        <f aca="false">AL838/W838</f>
        <v>5.60986420847106E-006</v>
      </c>
      <c r="AS838" s="37" t="n">
        <f aca="false">AM838/W838</f>
        <v>3.20104174133021E-007</v>
      </c>
      <c r="AT838" s="37" t="n">
        <f aca="false">AN838/W838</f>
        <v>2.94112457537624E-006</v>
      </c>
      <c r="AU838" s="37" t="n">
        <f aca="false">AO838/W838</f>
        <v>0.00882337372612871</v>
      </c>
      <c r="AV838" s="49" t="n">
        <f aca="false">AP838/W838</f>
        <v>8.8262443389619E-007</v>
      </c>
      <c r="AW838" s="39" t="n">
        <f aca="false">AK838*1000000</f>
        <v>329.3613557193</v>
      </c>
      <c r="AX838" s="40" t="n">
        <f aca="false">AL838*1000000</f>
        <v>2047.60043609194</v>
      </c>
      <c r="AY838" s="40" t="n">
        <f aca="false">AM838*1000000</f>
        <v>116.838023558553</v>
      </c>
      <c r="AZ838" s="40" t="n">
        <f aca="false">AN838*1000000</f>
        <v>1073.51047001233</v>
      </c>
      <c r="BA838" s="40" t="n">
        <f aca="false">AO838*1000000</f>
        <v>3220531.41003698</v>
      </c>
      <c r="BB838" s="41" t="n">
        <f aca="false">AP838*1000000</f>
        <v>322.157918372109</v>
      </c>
      <c r="BC838" s="39" t="n">
        <f aca="false">AQ838*1000000</f>
        <v>0.902359878683014</v>
      </c>
      <c r="BD838" s="40" t="n">
        <f aca="false">AR838*1000000</f>
        <v>5.60986420847106</v>
      </c>
      <c r="BE838" s="40" t="n">
        <f aca="false">AS838*1000000</f>
        <v>0.320104174133021</v>
      </c>
      <c r="BF838" s="40" t="n">
        <f aca="false">AT838*1000000</f>
        <v>2.94112457537624</v>
      </c>
      <c r="BG838" s="40" t="n">
        <f aca="false">AU838*1000000</f>
        <v>8823.37372612871</v>
      </c>
      <c r="BH838" s="41" t="n">
        <f aca="false">AV838*1000000</f>
        <v>0.88262443389619</v>
      </c>
      <c r="BI838" s="0" t="n">
        <v>0.1</v>
      </c>
      <c r="BJ838" s="0" t="n">
        <f aca="false">R838*BI838</f>
        <v>167.736010939426</v>
      </c>
      <c r="BK838" s="0" t="n">
        <v>0.1</v>
      </c>
      <c r="BL838" s="0" t="n">
        <f aca="false">AI838*BK838</f>
        <v>3283.1976744186</v>
      </c>
      <c r="BM838" s="45" t="n">
        <v>187.562005220738</v>
      </c>
      <c r="BN838" s="45" t="n">
        <v>1012.03746873145</v>
      </c>
      <c r="BO838" s="45" t="n">
        <v>69.5558973259153</v>
      </c>
      <c r="BP838" s="45" t="n">
        <v>256</v>
      </c>
      <c r="BQ838" s="45" t="n">
        <v>384000</v>
      </c>
      <c r="BR838" s="0" t="n">
        <f aca="false">AJ838*0.1</f>
        <v>1.0442E-009</v>
      </c>
      <c r="BS838" s="0" t="n">
        <f aca="false">((((BJ838/R838)^2)+((BM838/AD838)^2))^(1/2))*AK838</f>
        <v>0.00031632835473984</v>
      </c>
      <c r="BT838" s="0" t="n">
        <f aca="false">((((BJ838/R838)^2)+((BN838/AE838)^2))^(1/2))*AL838</f>
        <v>0.00170985584807156</v>
      </c>
      <c r="BU838" s="0" t="n">
        <f aca="false">((((BJ838/R838)^2)+((BO838/AF838)^2))^(1/2))*AM838</f>
        <v>0.000117253858076967</v>
      </c>
      <c r="BV838" s="0" t="n">
        <f aca="false">((((BJ838/R838)^2)+((BP838/AG838)^2))^(1/2))*AN838</f>
        <v>0.000442619705806728</v>
      </c>
      <c r="BW838" s="0" t="n">
        <f aca="false">((((BJ838/R838)^2)+((BQ838/AH838)^2))^(1/2))*AO838</f>
        <v>0.720132715651594</v>
      </c>
      <c r="BX838" s="46" t="n">
        <f aca="false">((((BL838/AI838)^2)+((BR838/AJ838)^2))^(1/2))*AP838</f>
        <v>4.55600097387721E-005</v>
      </c>
    </row>
    <row r="839" customFormat="false" ht="45" hidden="false" customHeight="true" outlineLevel="0" collapsed="false">
      <c r="A839" s="24" t="n">
        <v>4.60491666666667</v>
      </c>
      <c r="B839" s="24" t="n">
        <v>-74.1113333333333</v>
      </c>
      <c r="C839" s="47" t="n">
        <v>28</v>
      </c>
      <c r="D839" s="47" t="n">
        <v>24</v>
      </c>
      <c r="E839" s="47" t="n">
        <v>1811</v>
      </c>
      <c r="F839" s="27" t="s">
        <v>2107</v>
      </c>
      <c r="G839" s="28" t="s">
        <v>2108</v>
      </c>
      <c r="H839" s="27" t="s">
        <v>2109</v>
      </c>
      <c r="I839" s="28" t="s">
        <v>155</v>
      </c>
      <c r="J839" s="28" t="s">
        <v>65</v>
      </c>
      <c r="K839" s="28" t="n">
        <v>150</v>
      </c>
      <c r="L839" s="28"/>
      <c r="M839" s="28" t="n">
        <v>1973</v>
      </c>
      <c r="N839" s="29" t="s">
        <v>67</v>
      </c>
      <c r="O839" s="29" t="s">
        <v>108</v>
      </c>
      <c r="P839" s="50" t="n">
        <v>0.00842863539816588</v>
      </c>
      <c r="Q839" s="31" t="n">
        <v>468000</v>
      </c>
      <c r="R839" s="31" t="n">
        <v>484047.400825103</v>
      </c>
      <c r="S839" s="29" t="s">
        <v>69</v>
      </c>
      <c r="T839" s="29"/>
      <c r="U839" s="29"/>
      <c r="V839" s="48" t="n">
        <f aca="false">IF(S839="m3_año",R839,IF(OR(O839="CG1",O839="CG3",O839="HG2"),T839,R839))</f>
        <v>484047.400825103</v>
      </c>
      <c r="W839" s="28" t="n">
        <v>365</v>
      </c>
      <c r="X839" s="32" t="s">
        <v>98</v>
      </c>
      <c r="Y839" s="28"/>
      <c r="Z839" s="28" t="n">
        <v>2920</v>
      </c>
      <c r="AA839" s="32" t="s">
        <v>447</v>
      </c>
      <c r="AB839" s="32" t="s">
        <v>447</v>
      </c>
      <c r="AC839" s="33" t="s">
        <v>72</v>
      </c>
      <c r="AD839" s="33" t="n">
        <f aca="false">VLOOKUP($O839,Parámetros!$B$4:$H$25,3,0)</f>
        <v>589.42211574465</v>
      </c>
      <c r="AE839" s="33" t="n">
        <f aca="false">VLOOKUP($O839,Parámetros!$B$4:$H$25,4,0)</f>
        <v>6395.37711993333</v>
      </c>
      <c r="AF839" s="33" t="n">
        <f aca="false">VLOOKUP($O839,Parámetros!$B$4:$H$25,5,0)</f>
        <v>22.4256162208741</v>
      </c>
      <c r="AG839" s="33" t="n">
        <f aca="false">VLOOKUP($O839,Parámetros!$B$4:$H$25,6,0)</f>
        <v>1344</v>
      </c>
      <c r="AH839" s="33" t="n">
        <f aca="false">VLOOKUP($O839,Parámetros!$B$4:$H$25,7,0)</f>
        <v>1920000</v>
      </c>
      <c r="AI839" s="51" t="n">
        <v>468000</v>
      </c>
      <c r="AJ839" s="52" t="n">
        <v>8.8E-008</v>
      </c>
      <c r="AK839" s="34" t="n">
        <f aca="false">AD839*V839/1000000000</f>
        <v>0.285308243115031</v>
      </c>
      <c r="AL839" s="34" t="n">
        <f aca="false">AE839*V839/1000000000</f>
        <v>3.09566567220006</v>
      </c>
      <c r="AM839" s="34" t="n">
        <f aca="false">AF839*V839/1000000000</f>
        <v>0.0108550612436154</v>
      </c>
      <c r="AN839" s="34" t="n">
        <f aca="false">AG839*V839/1000000000</f>
        <v>0.650559706708938</v>
      </c>
      <c r="AO839" s="34" t="n">
        <f aca="false">AH839*V839/1000000000</f>
        <v>929.371009584198</v>
      </c>
      <c r="AP839" s="35" t="n">
        <f aca="false">AJ839*AI839*EXP(P839*4)</f>
        <v>0.042596171272609</v>
      </c>
      <c r="AQ839" s="36" t="n">
        <f aca="false">AK839/W839</f>
        <v>0.000781666419493235</v>
      </c>
      <c r="AR839" s="37" t="n">
        <f aca="false">AL839/W839</f>
        <v>0.00848127581424674</v>
      </c>
      <c r="AS839" s="37" t="n">
        <f aca="false">AM839/W839</f>
        <v>2.97398938181243E-005</v>
      </c>
      <c r="AT839" s="37" t="n">
        <f aca="false">AN839/W839</f>
        <v>0.00178235536084641</v>
      </c>
      <c r="AU839" s="37" t="n">
        <f aca="false">AO839/W839</f>
        <v>2.54622194406629</v>
      </c>
      <c r="AV839" s="49" t="n">
        <f aca="false">AP839/W839</f>
        <v>0.000116701839103038</v>
      </c>
      <c r="AW839" s="39" t="n">
        <f aca="false">AK839*1000000</f>
        <v>285308.243115031</v>
      </c>
      <c r="AX839" s="40" t="n">
        <f aca="false">AL839*1000000</f>
        <v>3095665.67220006</v>
      </c>
      <c r="AY839" s="40" t="n">
        <f aca="false">AM839*1000000</f>
        <v>10855.0612436154</v>
      </c>
      <c r="AZ839" s="40" t="n">
        <f aca="false">AN839*1000000</f>
        <v>650559.706708938</v>
      </c>
      <c r="BA839" s="40" t="n">
        <f aca="false">AO839*1000000</f>
        <v>929371009.584198</v>
      </c>
      <c r="BB839" s="41" t="n">
        <f aca="false">AP839*1000000</f>
        <v>42596.171272609</v>
      </c>
      <c r="BC839" s="39" t="n">
        <f aca="false">AQ839*1000000</f>
        <v>781.666419493235</v>
      </c>
      <c r="BD839" s="40" t="n">
        <f aca="false">AR839*1000000</f>
        <v>8481.27581424674</v>
      </c>
      <c r="BE839" s="40" t="n">
        <f aca="false">AS839*1000000</f>
        <v>29.7398938181243</v>
      </c>
      <c r="BF839" s="40" t="n">
        <f aca="false">AT839*1000000</f>
        <v>1782.35536084641</v>
      </c>
      <c r="BG839" s="40" t="n">
        <f aca="false">AU839*1000000</f>
        <v>2546221.94406629</v>
      </c>
      <c r="BH839" s="41" t="n">
        <f aca="false">AV839*1000000</f>
        <v>116.701839103038</v>
      </c>
      <c r="BI839" s="0" t="n">
        <v>0.1</v>
      </c>
      <c r="BJ839" s="0" t="n">
        <f aca="false">R839*BI839</f>
        <v>48404.7400825103</v>
      </c>
      <c r="BK839" s="0" t="n">
        <v>0.1</v>
      </c>
      <c r="BL839" s="0" t="n">
        <f aca="false">AI839*BK839</f>
        <v>46800</v>
      </c>
      <c r="BM839" s="45" t="n">
        <v>491.492522079561</v>
      </c>
      <c r="BN839" s="45" t="n">
        <v>4911.75996922289</v>
      </c>
      <c r="BO839" s="45" t="n">
        <v>16.2785205146239</v>
      </c>
      <c r="BP839" s="45" t="n">
        <v>537.6</v>
      </c>
      <c r="BQ839" s="45" t="n">
        <v>384000</v>
      </c>
      <c r="BR839" s="0" t="n">
        <f aca="false">AJ839*0.1</f>
        <v>8.8E-009</v>
      </c>
      <c r="BS839" s="0" t="n">
        <f aca="false">((((BJ839/R839)^2)+((BM839/AD839)^2))^(1/2))*AK839</f>
        <v>0.239610349282445</v>
      </c>
      <c r="BT839" s="0" t="n">
        <f aca="false">((((BJ839/R839)^2)+((BN839/AE839)^2))^(1/2))*AL839</f>
        <v>2.39759356535498</v>
      </c>
      <c r="BU839" s="0" t="n">
        <f aca="false">((((BJ839/R839)^2)+((BO839/AF839)^2))^(1/2))*AM839</f>
        <v>0.00795399486457254</v>
      </c>
      <c r="BV839" s="0" t="n">
        <f aca="false">((((BJ839/R839)^2)+((BP839/AG839)^2))^(1/2))*AN839</f>
        <v>0.26823263865318</v>
      </c>
      <c r="BW839" s="0" t="n">
        <f aca="false">((((BJ839/R839)^2)+((BQ839/AH839)^2))^(1/2))*AO839</f>
        <v>207.813675374787</v>
      </c>
      <c r="BX839" s="46" t="n">
        <f aca="false">((((BL839/AI839)^2)+((BR839/AJ839)^2))^(1/2))*AP839</f>
        <v>0.00602400831188909</v>
      </c>
    </row>
    <row r="840" customFormat="false" ht="45" hidden="false" customHeight="true" outlineLevel="0" collapsed="false">
      <c r="A840" s="24" t="n">
        <v>4.60491666666667</v>
      </c>
      <c r="B840" s="24" t="n">
        <v>-74.1113333333333</v>
      </c>
      <c r="C840" s="47" t="n">
        <v>28</v>
      </c>
      <c r="D840" s="47" t="n">
        <v>24</v>
      </c>
      <c r="E840" s="47" t="n">
        <v>1811</v>
      </c>
      <c r="F840" s="27" t="s">
        <v>2107</v>
      </c>
      <c r="G840" s="28" t="s">
        <v>2108</v>
      </c>
      <c r="H840" s="27" t="s">
        <v>2109</v>
      </c>
      <c r="I840" s="28" t="s">
        <v>155</v>
      </c>
      <c r="J840" s="28" t="s">
        <v>65</v>
      </c>
      <c r="K840" s="28" t="n">
        <v>150</v>
      </c>
      <c r="L840" s="28"/>
      <c r="M840" s="28" t="n">
        <v>1973</v>
      </c>
      <c r="N840" s="29" t="s">
        <v>67</v>
      </c>
      <c r="O840" s="29" t="s">
        <v>108</v>
      </c>
      <c r="P840" s="50" t="n">
        <v>0.00842863539816588</v>
      </c>
      <c r="Q840" s="31" t="n">
        <v>42857.1428571429</v>
      </c>
      <c r="R840" s="31" t="n">
        <v>44326.6850572439</v>
      </c>
      <c r="S840" s="29" t="s">
        <v>69</v>
      </c>
      <c r="T840" s="29"/>
      <c r="U840" s="29"/>
      <c r="V840" s="48" t="n">
        <f aca="false">IF(S840="m3_año",R840,IF(OR(O840="CG1",O840="CG3",O840="HG2"),T840,R840))</f>
        <v>44326.6850572439</v>
      </c>
      <c r="W840" s="28" t="n">
        <v>365</v>
      </c>
      <c r="X840" s="32"/>
      <c r="Y840" s="28"/>
      <c r="Z840" s="28" t="n">
        <v>0</v>
      </c>
      <c r="AA840" s="32" t="s">
        <v>2110</v>
      </c>
      <c r="AB840" s="32" t="s">
        <v>447</v>
      </c>
      <c r="AC840" s="33" t="s">
        <v>72</v>
      </c>
      <c r="AD840" s="33" t="n">
        <f aca="false">VLOOKUP($O840,Parámetros!$B$4:$H$25,3,0)</f>
        <v>589.42211574465</v>
      </c>
      <c r="AE840" s="33" t="n">
        <f aca="false">VLOOKUP($O840,Parámetros!$B$4:$H$25,4,0)</f>
        <v>6395.37711993333</v>
      </c>
      <c r="AF840" s="33" t="n">
        <f aca="false">VLOOKUP($O840,Parámetros!$B$4:$H$25,5,0)</f>
        <v>22.4256162208741</v>
      </c>
      <c r="AG840" s="33" t="n">
        <f aca="false">VLOOKUP($O840,Parámetros!$B$4:$H$25,6,0)</f>
        <v>1344</v>
      </c>
      <c r="AH840" s="33" t="n">
        <f aca="false">VLOOKUP($O840,Parámetros!$B$4:$H$25,7,0)</f>
        <v>1920000</v>
      </c>
      <c r="AI840" s="51" t="n">
        <v>42857.1428571429</v>
      </c>
      <c r="AJ840" s="52" t="n">
        <v>8.8E-008</v>
      </c>
      <c r="AK840" s="34" t="n">
        <f aca="false">AD840*V840/1000000000</f>
        <v>0.0261271284903875</v>
      </c>
      <c r="AL840" s="34" t="n">
        <f aca="false">AE840*V840/1000000000</f>
        <v>0.283485867417588</v>
      </c>
      <c r="AM840" s="34" t="n">
        <f aca="false">AF840*V840/1000000000</f>
        <v>0.000994053227437306</v>
      </c>
      <c r="AN840" s="34" t="n">
        <f aca="false">AG840*V840/1000000000</f>
        <v>0.0595750647169358</v>
      </c>
      <c r="AO840" s="34" t="n">
        <f aca="false">AH840*V840/1000000000</f>
        <v>85.1072353099083</v>
      </c>
      <c r="AP840" s="35" t="n">
        <f aca="false">AJ840*AI840*EXP(P840*4)</f>
        <v>0.00390074828503746</v>
      </c>
      <c r="AQ840" s="36" t="n">
        <f aca="false">AK840/W840</f>
        <v>7.1581173946267E-005</v>
      </c>
      <c r="AR840" s="37" t="n">
        <f aca="false">AL840/W840</f>
        <v>0.000776673609363255</v>
      </c>
      <c r="AS840" s="37" t="n">
        <f aca="false">AM840/W840</f>
        <v>2.72343349982824E-006</v>
      </c>
      <c r="AT840" s="37" t="n">
        <f aca="false">AN840/W840</f>
        <v>0.000163219355388865</v>
      </c>
      <c r="AU840" s="37" t="n">
        <f aca="false">AO840/W840</f>
        <v>0.233170507698379</v>
      </c>
      <c r="AV840" s="49" t="n">
        <f aca="false">AP840/W840</f>
        <v>1.06869816028424E-005</v>
      </c>
      <c r="AW840" s="39" t="n">
        <f aca="false">AK840*1000000</f>
        <v>26127.1284903875</v>
      </c>
      <c r="AX840" s="40" t="n">
        <f aca="false">AL840*1000000</f>
        <v>283485.867417588</v>
      </c>
      <c r="AY840" s="40" t="n">
        <f aca="false">AM840*1000000</f>
        <v>994.053227437306</v>
      </c>
      <c r="AZ840" s="40" t="n">
        <f aca="false">AN840*1000000</f>
        <v>59575.0647169358</v>
      </c>
      <c r="BA840" s="40" t="n">
        <f aca="false">AO840*1000000</f>
        <v>85107235.3099083</v>
      </c>
      <c r="BB840" s="41" t="n">
        <f aca="false">AP840*1000000</f>
        <v>3900.74828503746</v>
      </c>
      <c r="BC840" s="39" t="n">
        <f aca="false">AQ840*1000000</f>
        <v>71.581173946267</v>
      </c>
      <c r="BD840" s="40" t="n">
        <f aca="false">AR840*1000000</f>
        <v>776.673609363255</v>
      </c>
      <c r="BE840" s="40" t="n">
        <f aca="false">AS840*1000000</f>
        <v>2.72343349982824</v>
      </c>
      <c r="BF840" s="40" t="n">
        <f aca="false">AT840*1000000</f>
        <v>163.219355388865</v>
      </c>
      <c r="BG840" s="40" t="n">
        <f aca="false">AU840*1000000</f>
        <v>233170.507698379</v>
      </c>
      <c r="BH840" s="41" t="n">
        <f aca="false">AV840*1000000</f>
        <v>10.6869816028424</v>
      </c>
      <c r="BI840" s="0" t="n">
        <v>0.1</v>
      </c>
      <c r="BJ840" s="0" t="n">
        <f aca="false">R840*BI840</f>
        <v>4432.66850572439</v>
      </c>
      <c r="BK840" s="0" t="n">
        <v>0.1</v>
      </c>
      <c r="BL840" s="0" t="n">
        <f aca="false">AI840*BK840</f>
        <v>4285.71428571429</v>
      </c>
      <c r="BM840" s="45" t="n">
        <v>491.492522079561</v>
      </c>
      <c r="BN840" s="45" t="n">
        <v>4911.75996922289</v>
      </c>
      <c r="BO840" s="45" t="n">
        <v>16.2785205146239</v>
      </c>
      <c r="BP840" s="45" t="n">
        <v>537.6</v>
      </c>
      <c r="BQ840" s="45" t="n">
        <v>384000</v>
      </c>
      <c r="BR840" s="0" t="n">
        <f aca="false">AJ840*0.1</f>
        <v>8.8E-009</v>
      </c>
      <c r="BS840" s="0" t="n">
        <f aca="false">((((BJ840/R840)^2)+((BM840/AD840)^2))^(1/2))*AK840</f>
        <v>0.0219423396778796</v>
      </c>
      <c r="BT840" s="0" t="n">
        <f aca="false">((((BJ840/R840)^2)+((BN840/AE840)^2))^(1/2))*AL840</f>
        <v>0.219559850307232</v>
      </c>
      <c r="BU840" s="0" t="n">
        <f aca="false">((((BJ840/R840)^2)+((BO840/AF840)^2))^(1/2))*AM840</f>
        <v>0.000728387808111039</v>
      </c>
      <c r="BV840" s="0" t="n">
        <f aca="false">((((BJ840/R840)^2)+((BP840/AG840)^2))^(1/2))*AN840</f>
        <v>0.0245634284480934</v>
      </c>
      <c r="BW840" s="0" t="n">
        <f aca="false">((((BJ840/R840)^2)+((BQ840/AH840)^2))^(1/2))*AO840</f>
        <v>19.0305563530025</v>
      </c>
      <c r="BX840" s="46" t="n">
        <f aca="false">((((BL840/AI840)^2)+((BR840/AJ840)^2))^(1/2))*AP840</f>
        <v>0.000551649112810357</v>
      </c>
    </row>
    <row r="841" customFormat="false" ht="30" hidden="false" customHeight="true" outlineLevel="0" collapsed="false">
      <c r="A841" s="24" t="n">
        <v>4.60922102825739</v>
      </c>
      <c r="B841" s="24" t="n">
        <v>-74.100475584941</v>
      </c>
      <c r="C841" s="47" t="n">
        <v>29</v>
      </c>
      <c r="D841" s="47" t="n">
        <v>25</v>
      </c>
      <c r="E841" s="47" t="n">
        <v>2318</v>
      </c>
      <c r="F841" s="27" t="s">
        <v>2111</v>
      </c>
      <c r="G841" s="28" t="s">
        <v>2112</v>
      </c>
      <c r="H841" s="27" t="s">
        <v>2113</v>
      </c>
      <c r="I841" s="28" t="s">
        <v>155</v>
      </c>
      <c r="J841" s="28" t="s">
        <v>76</v>
      </c>
      <c r="K841" s="28" t="n">
        <v>87.93</v>
      </c>
      <c r="L841" s="28"/>
      <c r="M841" s="28" t="n">
        <v>2004</v>
      </c>
      <c r="N841" s="29" t="s">
        <v>67</v>
      </c>
      <c r="O841" s="29" t="s">
        <v>415</v>
      </c>
      <c r="P841" s="30" t="n">
        <v>0.00812487975091896</v>
      </c>
      <c r="Q841" s="31" t="n">
        <v>2325</v>
      </c>
      <c r="R841" s="31" t="n">
        <v>2401.80264630121</v>
      </c>
      <c r="S841" s="29" t="s">
        <v>69</v>
      </c>
      <c r="T841" s="29"/>
      <c r="U841" s="29"/>
      <c r="V841" s="48" t="n">
        <f aca="false">IF(S841="m3_año",R841,IF(OR(O841="CG1",O841="CG3",O841="HG2"),T841,R841))</f>
        <v>2401.80264630121</v>
      </c>
      <c r="W841" s="28" t="n">
        <v>365</v>
      </c>
      <c r="X841" s="32" t="s">
        <v>98</v>
      </c>
      <c r="Y841" s="28"/>
      <c r="Z841" s="28" t="n">
        <v>2920</v>
      </c>
      <c r="AA841" s="32" t="s">
        <v>2114</v>
      </c>
      <c r="AB841" s="32" t="s">
        <v>447</v>
      </c>
      <c r="AC841" s="33" t="s">
        <v>72</v>
      </c>
      <c r="AD841" s="33" t="n">
        <f aca="false">VLOOKUP($O841,Parámetros!$B$4:$H$25,3,0)</f>
        <v>196.356974196937</v>
      </c>
      <c r="AE841" s="33" t="n">
        <f aca="false">VLOOKUP($O841,Parámetros!$B$4:$H$25,4,0)</f>
        <v>1220.72799074218</v>
      </c>
      <c r="AF841" s="33" t="n">
        <f aca="false">VLOOKUP($O841,Parámetros!$B$4:$H$25,5,0)</f>
        <v>0.1</v>
      </c>
      <c r="AG841" s="33" t="n">
        <f aca="false">VLOOKUP($O841,Parámetros!$B$4:$H$25,6,0)</f>
        <v>640</v>
      </c>
      <c r="AH841" s="33" t="n">
        <f aca="false">VLOOKUP($O841,Parámetros!$B$4:$H$25,7,0)</f>
        <v>1920000</v>
      </c>
      <c r="AI841" s="2" t="n">
        <v>95073.8272033899</v>
      </c>
      <c r="AJ841" s="2" t="n">
        <v>2.57418E-006</v>
      </c>
      <c r="AK841" s="34" t="n">
        <f aca="false">AD841*V841/1000000000</f>
        <v>0.000471610700245902</v>
      </c>
      <c r="AL841" s="34" t="n">
        <f aca="false">AE841*V841/1000000000</f>
        <v>0.00293194771857853</v>
      </c>
      <c r="AM841" s="34" t="n">
        <f aca="false">AF841*V841/1000000000</f>
        <v>2.40180264630121E-007</v>
      </c>
      <c r="AN841" s="34" t="n">
        <f aca="false">AG841*V841/1000000000</f>
        <v>0.00153715369363277</v>
      </c>
      <c r="AO841" s="34" t="n">
        <f aca="false">AH841*V841/1000000000</f>
        <v>4.61146108089832</v>
      </c>
      <c r="AP841" s="35" t="n">
        <f aca="false">AJ841*AI841*EXP(P841*4)</f>
        <v>0.25282164358423</v>
      </c>
      <c r="AQ841" s="36" t="n">
        <f aca="false">AK841/W841</f>
        <v>1.29208411026274E-006</v>
      </c>
      <c r="AR841" s="37" t="n">
        <f aca="false">AL841/W841</f>
        <v>8.03273347555761E-006</v>
      </c>
      <c r="AS841" s="37" t="n">
        <f aca="false">AM841/W841</f>
        <v>6.58028122274304E-010</v>
      </c>
      <c r="AT841" s="37" t="n">
        <f aca="false">AN841/W841</f>
        <v>4.21137998255555E-006</v>
      </c>
      <c r="AU841" s="37" t="n">
        <f aca="false">AO841/W841</f>
        <v>0.0126341399476666</v>
      </c>
      <c r="AV841" s="49" t="n">
        <f aca="false">AP841/W841</f>
        <v>0.000692662037217068</v>
      </c>
      <c r="AW841" s="39" t="n">
        <f aca="false">AK841*1000000</f>
        <v>471.610700245902</v>
      </c>
      <c r="AX841" s="40" t="n">
        <f aca="false">AL841*1000000</f>
        <v>2931.94771857853</v>
      </c>
      <c r="AY841" s="40" t="n">
        <f aca="false">AM841*1000000</f>
        <v>0.240180264630121</v>
      </c>
      <c r="AZ841" s="40" t="n">
        <f aca="false">AN841*1000000</f>
        <v>1537.15369363277</v>
      </c>
      <c r="BA841" s="40" t="n">
        <f aca="false">AO841*1000000</f>
        <v>4611461.08089832</v>
      </c>
      <c r="BB841" s="41" t="n">
        <f aca="false">AP841*1000000</f>
        <v>252821.64358423</v>
      </c>
      <c r="BC841" s="39" t="n">
        <f aca="false">AQ841*1000000</f>
        <v>1.29208411026274</v>
      </c>
      <c r="BD841" s="40" t="n">
        <f aca="false">AR841*1000000</f>
        <v>8.03273347555761</v>
      </c>
      <c r="BE841" s="40" t="n">
        <f aca="false">AS841*1000000</f>
        <v>0.000658028122274304</v>
      </c>
      <c r="BF841" s="40" t="n">
        <f aca="false">AT841*1000000</f>
        <v>4.21137998255555</v>
      </c>
      <c r="BG841" s="40" t="n">
        <f aca="false">AU841*1000000</f>
        <v>12634.1399476666</v>
      </c>
      <c r="BH841" s="41" t="n">
        <f aca="false">AV841*1000000</f>
        <v>692.662037217069</v>
      </c>
      <c r="BI841" s="0" t="n">
        <v>0.1</v>
      </c>
      <c r="BJ841" s="0" t="n">
        <f aca="false">R841*BI841</f>
        <v>240.180264630121</v>
      </c>
      <c r="BK841" s="0" t="n">
        <v>0.1</v>
      </c>
      <c r="BL841" s="0" t="n">
        <f aca="false">AI841*BK841</f>
        <v>9507.38272033899</v>
      </c>
      <c r="BM841" s="45" t="n">
        <v>187.562005220738</v>
      </c>
      <c r="BN841" s="45" t="n">
        <v>1012.03746873145</v>
      </c>
      <c r="BO841" s="45" t="n">
        <v>0</v>
      </c>
      <c r="BP841" s="45" t="n">
        <v>256</v>
      </c>
      <c r="BQ841" s="45" t="n">
        <v>384000</v>
      </c>
      <c r="BR841" s="0" t="n">
        <f aca="false">AJ841*0.1</f>
        <v>2.57418E-007</v>
      </c>
      <c r="BS841" s="0" t="n">
        <f aca="false">((((BJ841/R841)^2)+((BM841/AD841)^2))^(1/2))*AK841</f>
        <v>0.000452948818359955</v>
      </c>
      <c r="BT841" s="0" t="n">
        <f aca="false">((((BJ841/R841)^2)+((BN841/AE841)^2))^(1/2))*AL841</f>
        <v>0.00244833311445264</v>
      </c>
      <c r="BU841" s="0" t="n">
        <f aca="false">((((BJ841/R841)^2)+((BO841/AF841)^2))^(1/2))*AM841</f>
        <v>2.40180264630121E-008</v>
      </c>
      <c r="BV841" s="0" t="n">
        <f aca="false">((((BJ841/R841)^2)+((BP841/AG841)^2))^(1/2))*AN841</f>
        <v>0.000633784704165626</v>
      </c>
      <c r="BW841" s="0" t="n">
        <f aca="false">((((BJ841/R841)^2)+((BQ841/AH841)^2))^(1/2))*AO841</f>
        <v>1.03115404524833</v>
      </c>
      <c r="BX841" s="46" t="n">
        <f aca="false">((((BL841/AI841)^2)+((BR841/AJ841)^2))^(1/2))*AP841</f>
        <v>0.0357543797218275</v>
      </c>
    </row>
    <row r="842" customFormat="false" ht="30" hidden="false" customHeight="true" outlineLevel="0" collapsed="false">
      <c r="A842" s="24" t="n">
        <v>4.60922102825739</v>
      </c>
      <c r="B842" s="24" t="n">
        <v>-74.100475584941</v>
      </c>
      <c r="C842" s="47" t="n">
        <v>29</v>
      </c>
      <c r="D842" s="47" t="n">
        <v>25</v>
      </c>
      <c r="E842" s="47" t="n">
        <v>2318</v>
      </c>
      <c r="F842" s="27" t="s">
        <v>2111</v>
      </c>
      <c r="G842" s="28" t="s">
        <v>2112</v>
      </c>
      <c r="H842" s="27" t="s">
        <v>2113</v>
      </c>
      <c r="I842" s="28" t="s">
        <v>155</v>
      </c>
      <c r="J842" s="28" t="s">
        <v>76</v>
      </c>
      <c r="K842" s="28" t="n">
        <v>87.93</v>
      </c>
      <c r="L842" s="28"/>
      <c r="M842" s="28" t="n">
        <v>2004</v>
      </c>
      <c r="N842" s="29" t="s">
        <v>67</v>
      </c>
      <c r="O842" s="29" t="s">
        <v>415</v>
      </c>
      <c r="P842" s="30" t="n">
        <v>0.00812487975091896</v>
      </c>
      <c r="Q842" s="31" t="n">
        <v>2325</v>
      </c>
      <c r="R842" s="31" t="n">
        <v>2401.80264630121</v>
      </c>
      <c r="S842" s="29" t="s">
        <v>69</v>
      </c>
      <c r="T842" s="29"/>
      <c r="U842" s="29"/>
      <c r="V842" s="48" t="n">
        <f aca="false">IF(S842="m3_año",R842,IF(OR(O842="CG1",O842="CG3",O842="HG2"),T842,R842))</f>
        <v>2401.80264630121</v>
      </c>
      <c r="W842" s="28" t="n">
        <v>365</v>
      </c>
      <c r="X842" s="32" t="s">
        <v>98</v>
      </c>
      <c r="Y842" s="28"/>
      <c r="Z842" s="28" t="n">
        <v>2920</v>
      </c>
      <c r="AA842" s="32" t="s">
        <v>2114</v>
      </c>
      <c r="AB842" s="32" t="s">
        <v>447</v>
      </c>
      <c r="AC842" s="33" t="s">
        <v>72</v>
      </c>
      <c r="AD842" s="33" t="n">
        <f aca="false">VLOOKUP($O842,Parámetros!$B$4:$H$25,3,0)</f>
        <v>196.356974196937</v>
      </c>
      <c r="AE842" s="33" t="n">
        <f aca="false">VLOOKUP($O842,Parámetros!$B$4:$H$25,4,0)</f>
        <v>1220.72799074218</v>
      </c>
      <c r="AF842" s="33" t="n">
        <f aca="false">VLOOKUP($O842,Parámetros!$B$4:$H$25,5,0)</f>
        <v>0.1</v>
      </c>
      <c r="AG842" s="33" t="n">
        <f aca="false">VLOOKUP($O842,Parámetros!$B$4:$H$25,6,0)</f>
        <v>640</v>
      </c>
      <c r="AH842" s="33" t="n">
        <f aca="false">VLOOKUP($O842,Parámetros!$B$4:$H$25,7,0)</f>
        <v>1920000</v>
      </c>
      <c r="AI842" s="2" t="n">
        <v>95073.8272033899</v>
      </c>
      <c r="AJ842" s="2" t="n">
        <v>2.57418E-006</v>
      </c>
      <c r="AK842" s="34" t="n">
        <f aca="false">AD842*V842/1000000000</f>
        <v>0.000471610700245902</v>
      </c>
      <c r="AL842" s="34" t="n">
        <f aca="false">AE842*V842/1000000000</f>
        <v>0.00293194771857853</v>
      </c>
      <c r="AM842" s="34" t="n">
        <f aca="false">AF842*V842/1000000000</f>
        <v>2.40180264630121E-007</v>
      </c>
      <c r="AN842" s="34" t="n">
        <f aca="false">AG842*V842/1000000000</f>
        <v>0.00153715369363277</v>
      </c>
      <c r="AO842" s="34" t="n">
        <f aca="false">AH842*V842/1000000000</f>
        <v>4.61146108089832</v>
      </c>
      <c r="AP842" s="35" t="n">
        <f aca="false">AJ842*AI842*EXP(P842*4)</f>
        <v>0.25282164358423</v>
      </c>
      <c r="AQ842" s="36" t="n">
        <f aca="false">AK842/W842</f>
        <v>1.29208411026274E-006</v>
      </c>
      <c r="AR842" s="37" t="n">
        <f aca="false">AL842/W842</f>
        <v>8.03273347555761E-006</v>
      </c>
      <c r="AS842" s="37" t="n">
        <f aca="false">AM842/W842</f>
        <v>6.58028122274304E-010</v>
      </c>
      <c r="AT842" s="37" t="n">
        <f aca="false">AN842/W842</f>
        <v>4.21137998255555E-006</v>
      </c>
      <c r="AU842" s="37" t="n">
        <f aca="false">AO842/W842</f>
        <v>0.0126341399476666</v>
      </c>
      <c r="AV842" s="49" t="n">
        <f aca="false">AP842/W842</f>
        <v>0.000692662037217068</v>
      </c>
      <c r="AW842" s="39" t="n">
        <f aca="false">AK842*1000000</f>
        <v>471.610700245902</v>
      </c>
      <c r="AX842" s="40" t="n">
        <f aca="false">AL842*1000000</f>
        <v>2931.94771857853</v>
      </c>
      <c r="AY842" s="40" t="n">
        <f aca="false">AM842*1000000</f>
        <v>0.240180264630121</v>
      </c>
      <c r="AZ842" s="40" t="n">
        <f aca="false">AN842*1000000</f>
        <v>1537.15369363277</v>
      </c>
      <c r="BA842" s="40" t="n">
        <f aca="false">AO842*1000000</f>
        <v>4611461.08089832</v>
      </c>
      <c r="BB842" s="41" t="n">
        <f aca="false">AP842*1000000</f>
        <v>252821.64358423</v>
      </c>
      <c r="BC842" s="39" t="n">
        <f aca="false">AQ842*1000000</f>
        <v>1.29208411026274</v>
      </c>
      <c r="BD842" s="40" t="n">
        <f aca="false">AR842*1000000</f>
        <v>8.03273347555761</v>
      </c>
      <c r="BE842" s="40" t="n">
        <f aca="false">AS842*1000000</f>
        <v>0.000658028122274304</v>
      </c>
      <c r="BF842" s="40" t="n">
        <f aca="false">AT842*1000000</f>
        <v>4.21137998255555</v>
      </c>
      <c r="BG842" s="40" t="n">
        <f aca="false">AU842*1000000</f>
        <v>12634.1399476666</v>
      </c>
      <c r="BH842" s="41" t="n">
        <f aca="false">AV842*1000000</f>
        <v>692.662037217069</v>
      </c>
      <c r="BI842" s="0" t="n">
        <v>0.1</v>
      </c>
      <c r="BJ842" s="0" t="n">
        <f aca="false">R842*BI842</f>
        <v>240.180264630121</v>
      </c>
      <c r="BK842" s="0" t="n">
        <v>0.1</v>
      </c>
      <c r="BL842" s="0" t="n">
        <f aca="false">AI842*BK842</f>
        <v>9507.38272033899</v>
      </c>
      <c r="BM842" s="45" t="n">
        <v>187.562005220738</v>
      </c>
      <c r="BN842" s="45" t="n">
        <v>1012.03746873145</v>
      </c>
      <c r="BO842" s="45" t="n">
        <v>0</v>
      </c>
      <c r="BP842" s="45" t="n">
        <v>256</v>
      </c>
      <c r="BQ842" s="45" t="n">
        <v>384000</v>
      </c>
      <c r="BR842" s="0" t="n">
        <f aca="false">AJ842*0.1</f>
        <v>2.57418E-007</v>
      </c>
      <c r="BS842" s="0" t="n">
        <f aca="false">((((BJ842/R842)^2)+((BM842/AD842)^2))^(1/2))*AK842</f>
        <v>0.000452948818359955</v>
      </c>
      <c r="BT842" s="0" t="n">
        <f aca="false">((((BJ842/R842)^2)+((BN842/AE842)^2))^(1/2))*AL842</f>
        <v>0.00244833311445264</v>
      </c>
      <c r="BU842" s="0" t="n">
        <f aca="false">((((BJ842/R842)^2)+((BO842/AF842)^2))^(1/2))*AM842</f>
        <v>2.40180264630121E-008</v>
      </c>
      <c r="BV842" s="0" t="n">
        <f aca="false">((((BJ842/R842)^2)+((BP842/AG842)^2))^(1/2))*AN842</f>
        <v>0.000633784704165626</v>
      </c>
      <c r="BW842" s="0" t="n">
        <f aca="false">((((BJ842/R842)^2)+((BQ842/AH842)^2))^(1/2))*AO842</f>
        <v>1.03115404524833</v>
      </c>
      <c r="BX842" s="46" t="n">
        <f aca="false">((((BL842/AI842)^2)+((BR842/AJ842)^2))^(1/2))*AP842</f>
        <v>0.0357543797218275</v>
      </c>
    </row>
    <row r="843" customFormat="false" ht="30" hidden="false" customHeight="true" outlineLevel="0" collapsed="false">
      <c r="A843" s="24" t="n">
        <v>4.60922102825739</v>
      </c>
      <c r="B843" s="24" t="n">
        <v>-74.100475584941</v>
      </c>
      <c r="C843" s="47" t="n">
        <v>29</v>
      </c>
      <c r="D843" s="47" t="n">
        <v>25</v>
      </c>
      <c r="E843" s="47" t="n">
        <v>2318</v>
      </c>
      <c r="F843" s="27" t="s">
        <v>2111</v>
      </c>
      <c r="G843" s="28" t="s">
        <v>2112</v>
      </c>
      <c r="H843" s="27" t="s">
        <v>2113</v>
      </c>
      <c r="I843" s="28" t="s">
        <v>155</v>
      </c>
      <c r="J843" s="28" t="s">
        <v>76</v>
      </c>
      <c r="K843" s="28" t="n">
        <v>87.93</v>
      </c>
      <c r="L843" s="28"/>
      <c r="M843" s="28" t="n">
        <v>2004</v>
      </c>
      <c r="N843" s="29" t="s">
        <v>67</v>
      </c>
      <c r="O843" s="29" t="s">
        <v>415</v>
      </c>
      <c r="P843" s="30" t="n">
        <v>0.00812487975091896</v>
      </c>
      <c r="Q843" s="31" t="n">
        <v>2325</v>
      </c>
      <c r="R843" s="31" t="n">
        <v>2401.80264630121</v>
      </c>
      <c r="S843" s="29" t="s">
        <v>69</v>
      </c>
      <c r="T843" s="29"/>
      <c r="U843" s="29"/>
      <c r="V843" s="48" t="n">
        <f aca="false">IF(S843="m3_año",R843,IF(OR(O843="CG1",O843="CG3",O843="HG2"),T843,R843))</f>
        <v>2401.80264630121</v>
      </c>
      <c r="W843" s="28" t="n">
        <v>365</v>
      </c>
      <c r="X843" s="32" t="s">
        <v>98</v>
      </c>
      <c r="Y843" s="28"/>
      <c r="Z843" s="28" t="n">
        <v>2920</v>
      </c>
      <c r="AA843" s="32" t="s">
        <v>2114</v>
      </c>
      <c r="AB843" s="32" t="s">
        <v>447</v>
      </c>
      <c r="AC843" s="33" t="s">
        <v>72</v>
      </c>
      <c r="AD843" s="33" t="n">
        <f aca="false">VLOOKUP($O843,Parámetros!$B$4:$H$25,3,0)</f>
        <v>196.356974196937</v>
      </c>
      <c r="AE843" s="33" t="n">
        <f aca="false">VLOOKUP($O843,Parámetros!$B$4:$H$25,4,0)</f>
        <v>1220.72799074218</v>
      </c>
      <c r="AF843" s="33" t="n">
        <f aca="false">VLOOKUP($O843,Parámetros!$B$4:$H$25,5,0)</f>
        <v>0.1</v>
      </c>
      <c r="AG843" s="33" t="n">
        <f aca="false">VLOOKUP($O843,Parámetros!$B$4:$H$25,6,0)</f>
        <v>640</v>
      </c>
      <c r="AH843" s="33" t="n">
        <f aca="false">VLOOKUP($O843,Parámetros!$B$4:$H$25,7,0)</f>
        <v>1920000</v>
      </c>
      <c r="AI843" s="2" t="n">
        <v>95073.8272033899</v>
      </c>
      <c r="AJ843" s="2" t="n">
        <v>2.57418E-006</v>
      </c>
      <c r="AK843" s="34" t="n">
        <f aca="false">AD843*V843/1000000000</f>
        <v>0.000471610700245902</v>
      </c>
      <c r="AL843" s="34" t="n">
        <f aca="false">AE843*V843/1000000000</f>
        <v>0.00293194771857853</v>
      </c>
      <c r="AM843" s="34" t="n">
        <f aca="false">AF843*V843/1000000000</f>
        <v>2.40180264630121E-007</v>
      </c>
      <c r="AN843" s="34" t="n">
        <f aca="false">AG843*V843/1000000000</f>
        <v>0.00153715369363277</v>
      </c>
      <c r="AO843" s="34" t="n">
        <f aca="false">AH843*V843/1000000000</f>
        <v>4.61146108089832</v>
      </c>
      <c r="AP843" s="35" t="n">
        <f aca="false">AJ843*AI843*EXP(P843*4)</f>
        <v>0.25282164358423</v>
      </c>
      <c r="AQ843" s="36" t="n">
        <f aca="false">AK843/W843</f>
        <v>1.29208411026274E-006</v>
      </c>
      <c r="AR843" s="37" t="n">
        <f aca="false">AL843/W843</f>
        <v>8.03273347555761E-006</v>
      </c>
      <c r="AS843" s="37" t="n">
        <f aca="false">AM843/W843</f>
        <v>6.58028122274304E-010</v>
      </c>
      <c r="AT843" s="37" t="n">
        <f aca="false">AN843/W843</f>
        <v>4.21137998255555E-006</v>
      </c>
      <c r="AU843" s="37" t="n">
        <f aca="false">AO843/W843</f>
        <v>0.0126341399476666</v>
      </c>
      <c r="AV843" s="49" t="n">
        <f aca="false">AP843/W843</f>
        <v>0.000692662037217068</v>
      </c>
      <c r="AW843" s="39" t="n">
        <f aca="false">AK843*1000000</f>
        <v>471.610700245902</v>
      </c>
      <c r="AX843" s="40" t="n">
        <f aca="false">AL843*1000000</f>
        <v>2931.94771857853</v>
      </c>
      <c r="AY843" s="40" t="n">
        <f aca="false">AM843*1000000</f>
        <v>0.240180264630121</v>
      </c>
      <c r="AZ843" s="40" t="n">
        <f aca="false">AN843*1000000</f>
        <v>1537.15369363277</v>
      </c>
      <c r="BA843" s="40" t="n">
        <f aca="false">AO843*1000000</f>
        <v>4611461.08089832</v>
      </c>
      <c r="BB843" s="41" t="n">
        <f aca="false">AP843*1000000</f>
        <v>252821.64358423</v>
      </c>
      <c r="BC843" s="39" t="n">
        <f aca="false">AQ843*1000000</f>
        <v>1.29208411026274</v>
      </c>
      <c r="BD843" s="40" t="n">
        <f aca="false">AR843*1000000</f>
        <v>8.03273347555761</v>
      </c>
      <c r="BE843" s="40" t="n">
        <f aca="false">AS843*1000000</f>
        <v>0.000658028122274304</v>
      </c>
      <c r="BF843" s="40" t="n">
        <f aca="false">AT843*1000000</f>
        <v>4.21137998255555</v>
      </c>
      <c r="BG843" s="40" t="n">
        <f aca="false">AU843*1000000</f>
        <v>12634.1399476666</v>
      </c>
      <c r="BH843" s="41" t="n">
        <f aca="false">AV843*1000000</f>
        <v>692.662037217069</v>
      </c>
      <c r="BI843" s="0" t="n">
        <v>0.1</v>
      </c>
      <c r="BJ843" s="0" t="n">
        <f aca="false">R843*BI843</f>
        <v>240.180264630121</v>
      </c>
      <c r="BK843" s="0" t="n">
        <v>0.1</v>
      </c>
      <c r="BL843" s="0" t="n">
        <f aca="false">AI843*BK843</f>
        <v>9507.38272033899</v>
      </c>
      <c r="BM843" s="45" t="n">
        <v>187.562005220738</v>
      </c>
      <c r="BN843" s="45" t="n">
        <v>1012.03746873145</v>
      </c>
      <c r="BO843" s="45" t="n">
        <v>0</v>
      </c>
      <c r="BP843" s="45" t="n">
        <v>256</v>
      </c>
      <c r="BQ843" s="45" t="n">
        <v>384000</v>
      </c>
      <c r="BR843" s="0" t="n">
        <f aca="false">AJ843*0.1</f>
        <v>2.57418E-007</v>
      </c>
      <c r="BS843" s="0" t="n">
        <f aca="false">((((BJ843/R843)^2)+((BM843/AD843)^2))^(1/2))*AK843</f>
        <v>0.000452948818359955</v>
      </c>
      <c r="BT843" s="0" t="n">
        <f aca="false">((((BJ843/R843)^2)+((BN843/AE843)^2))^(1/2))*AL843</f>
        <v>0.00244833311445264</v>
      </c>
      <c r="BU843" s="0" t="n">
        <f aca="false">((((BJ843/R843)^2)+((BO843/AF843)^2))^(1/2))*AM843</f>
        <v>2.40180264630121E-008</v>
      </c>
      <c r="BV843" s="0" t="n">
        <f aca="false">((((BJ843/R843)^2)+((BP843/AG843)^2))^(1/2))*AN843</f>
        <v>0.000633784704165626</v>
      </c>
      <c r="BW843" s="0" t="n">
        <f aca="false">((((BJ843/R843)^2)+((BQ843/AH843)^2))^(1/2))*AO843</f>
        <v>1.03115404524833</v>
      </c>
      <c r="BX843" s="46" t="n">
        <f aca="false">((((BL843/AI843)^2)+((BR843/AJ843)^2))^(1/2))*AP843</f>
        <v>0.0357543797218275</v>
      </c>
    </row>
    <row r="844" customFormat="false" ht="30" hidden="false" customHeight="true" outlineLevel="0" collapsed="false">
      <c r="A844" s="24" t="n">
        <v>4.60922102825739</v>
      </c>
      <c r="B844" s="24" t="n">
        <v>-74.100475584941</v>
      </c>
      <c r="C844" s="47" t="n">
        <v>29</v>
      </c>
      <c r="D844" s="47" t="n">
        <v>25</v>
      </c>
      <c r="E844" s="47" t="n">
        <v>2318</v>
      </c>
      <c r="F844" s="27" t="s">
        <v>2111</v>
      </c>
      <c r="G844" s="28" t="s">
        <v>2112</v>
      </c>
      <c r="H844" s="27" t="s">
        <v>2113</v>
      </c>
      <c r="I844" s="28" t="s">
        <v>155</v>
      </c>
      <c r="J844" s="28" t="s">
        <v>76</v>
      </c>
      <c r="K844" s="28" t="n">
        <v>87.93</v>
      </c>
      <c r="L844" s="28"/>
      <c r="M844" s="28" t="n">
        <v>2004</v>
      </c>
      <c r="N844" s="29" t="s">
        <v>67</v>
      </c>
      <c r="O844" s="29" t="s">
        <v>415</v>
      </c>
      <c r="P844" s="30" t="n">
        <v>0.00812487975091896</v>
      </c>
      <c r="Q844" s="31" t="n">
        <v>2325</v>
      </c>
      <c r="R844" s="31" t="n">
        <v>2401.80264630121</v>
      </c>
      <c r="S844" s="29" t="s">
        <v>69</v>
      </c>
      <c r="T844" s="29"/>
      <c r="U844" s="29"/>
      <c r="V844" s="48" t="n">
        <f aca="false">IF(S844="m3_año",R844,IF(OR(O844="CG1",O844="CG3",O844="HG2"),T844,R844))</f>
        <v>2401.80264630121</v>
      </c>
      <c r="W844" s="28" t="n">
        <v>365</v>
      </c>
      <c r="X844" s="32" t="s">
        <v>98</v>
      </c>
      <c r="Y844" s="28"/>
      <c r="Z844" s="28" t="n">
        <v>2920</v>
      </c>
      <c r="AA844" s="32" t="s">
        <v>2114</v>
      </c>
      <c r="AB844" s="32" t="s">
        <v>447</v>
      </c>
      <c r="AC844" s="33" t="s">
        <v>72</v>
      </c>
      <c r="AD844" s="33" t="n">
        <f aca="false">VLOOKUP($O844,Parámetros!$B$4:$H$25,3,0)</f>
        <v>196.356974196937</v>
      </c>
      <c r="AE844" s="33" t="n">
        <f aca="false">VLOOKUP($O844,Parámetros!$B$4:$H$25,4,0)</f>
        <v>1220.72799074218</v>
      </c>
      <c r="AF844" s="33" t="n">
        <f aca="false">VLOOKUP($O844,Parámetros!$B$4:$H$25,5,0)</f>
        <v>0.1</v>
      </c>
      <c r="AG844" s="33" t="n">
        <f aca="false">VLOOKUP($O844,Parámetros!$B$4:$H$25,6,0)</f>
        <v>640</v>
      </c>
      <c r="AH844" s="33" t="n">
        <f aca="false">VLOOKUP($O844,Parámetros!$B$4:$H$25,7,0)</f>
        <v>1920000</v>
      </c>
      <c r="AI844" s="2" t="n">
        <v>95073.8272033899</v>
      </c>
      <c r="AJ844" s="2" t="n">
        <v>2.57418E-006</v>
      </c>
      <c r="AK844" s="34" t="n">
        <f aca="false">AD844*V844/1000000000</f>
        <v>0.000471610700245902</v>
      </c>
      <c r="AL844" s="34" t="n">
        <f aca="false">AE844*V844/1000000000</f>
        <v>0.00293194771857853</v>
      </c>
      <c r="AM844" s="34" t="n">
        <f aca="false">AF844*V844/1000000000</f>
        <v>2.40180264630121E-007</v>
      </c>
      <c r="AN844" s="34" t="n">
        <f aca="false">AG844*V844/1000000000</f>
        <v>0.00153715369363277</v>
      </c>
      <c r="AO844" s="34" t="n">
        <f aca="false">AH844*V844/1000000000</f>
        <v>4.61146108089832</v>
      </c>
      <c r="AP844" s="35" t="n">
        <f aca="false">AJ844*AI844*EXP(P844*4)</f>
        <v>0.25282164358423</v>
      </c>
      <c r="AQ844" s="36" t="n">
        <f aca="false">AK844/W844</f>
        <v>1.29208411026274E-006</v>
      </c>
      <c r="AR844" s="37" t="n">
        <f aca="false">AL844/W844</f>
        <v>8.03273347555761E-006</v>
      </c>
      <c r="AS844" s="37" t="n">
        <f aca="false">AM844/W844</f>
        <v>6.58028122274304E-010</v>
      </c>
      <c r="AT844" s="37" t="n">
        <f aca="false">AN844/W844</f>
        <v>4.21137998255555E-006</v>
      </c>
      <c r="AU844" s="37" t="n">
        <f aca="false">AO844/W844</f>
        <v>0.0126341399476666</v>
      </c>
      <c r="AV844" s="49" t="n">
        <f aca="false">AP844/W844</f>
        <v>0.000692662037217068</v>
      </c>
      <c r="AW844" s="39" t="n">
        <f aca="false">AK844*1000000</f>
        <v>471.610700245902</v>
      </c>
      <c r="AX844" s="40" t="n">
        <f aca="false">AL844*1000000</f>
        <v>2931.94771857853</v>
      </c>
      <c r="AY844" s="40" t="n">
        <f aca="false">AM844*1000000</f>
        <v>0.240180264630121</v>
      </c>
      <c r="AZ844" s="40" t="n">
        <f aca="false">AN844*1000000</f>
        <v>1537.15369363277</v>
      </c>
      <c r="BA844" s="40" t="n">
        <f aca="false">AO844*1000000</f>
        <v>4611461.08089832</v>
      </c>
      <c r="BB844" s="41" t="n">
        <f aca="false">AP844*1000000</f>
        <v>252821.64358423</v>
      </c>
      <c r="BC844" s="39" t="n">
        <f aca="false">AQ844*1000000</f>
        <v>1.29208411026274</v>
      </c>
      <c r="BD844" s="40" t="n">
        <f aca="false">AR844*1000000</f>
        <v>8.03273347555761</v>
      </c>
      <c r="BE844" s="40" t="n">
        <f aca="false">AS844*1000000</f>
        <v>0.000658028122274304</v>
      </c>
      <c r="BF844" s="40" t="n">
        <f aca="false">AT844*1000000</f>
        <v>4.21137998255555</v>
      </c>
      <c r="BG844" s="40" t="n">
        <f aca="false">AU844*1000000</f>
        <v>12634.1399476666</v>
      </c>
      <c r="BH844" s="41" t="n">
        <f aca="false">AV844*1000000</f>
        <v>692.662037217069</v>
      </c>
      <c r="BI844" s="0" t="n">
        <v>0.1</v>
      </c>
      <c r="BJ844" s="0" t="n">
        <f aca="false">R844*BI844</f>
        <v>240.180264630121</v>
      </c>
      <c r="BK844" s="0" t="n">
        <v>0.1</v>
      </c>
      <c r="BL844" s="0" t="n">
        <f aca="false">AI844*BK844</f>
        <v>9507.38272033899</v>
      </c>
      <c r="BM844" s="45" t="n">
        <v>187.562005220738</v>
      </c>
      <c r="BN844" s="45" t="n">
        <v>1012.03746873145</v>
      </c>
      <c r="BO844" s="45" t="n">
        <v>0</v>
      </c>
      <c r="BP844" s="45" t="n">
        <v>256</v>
      </c>
      <c r="BQ844" s="45" t="n">
        <v>384000</v>
      </c>
      <c r="BR844" s="0" t="n">
        <f aca="false">AJ844*0.1</f>
        <v>2.57418E-007</v>
      </c>
      <c r="BS844" s="0" t="n">
        <f aca="false">((((BJ844/R844)^2)+((BM844/AD844)^2))^(1/2))*AK844</f>
        <v>0.000452948818359955</v>
      </c>
      <c r="BT844" s="0" t="n">
        <f aca="false">((((BJ844/R844)^2)+((BN844/AE844)^2))^(1/2))*AL844</f>
        <v>0.00244833311445264</v>
      </c>
      <c r="BU844" s="0" t="n">
        <f aca="false">((((BJ844/R844)^2)+((BO844/AF844)^2))^(1/2))*AM844</f>
        <v>2.40180264630121E-008</v>
      </c>
      <c r="BV844" s="0" t="n">
        <f aca="false">((((BJ844/R844)^2)+((BP844/AG844)^2))^(1/2))*AN844</f>
        <v>0.000633784704165626</v>
      </c>
      <c r="BW844" s="0" t="n">
        <f aca="false">((((BJ844/R844)^2)+((BQ844/AH844)^2))^(1/2))*AO844</f>
        <v>1.03115404524833</v>
      </c>
      <c r="BX844" s="46" t="n">
        <f aca="false">((((BL844/AI844)^2)+((BR844/AJ844)^2))^(1/2))*AP844</f>
        <v>0.0357543797218275</v>
      </c>
    </row>
    <row r="845" customFormat="false" ht="30" hidden="false" customHeight="true" outlineLevel="0" collapsed="false">
      <c r="A845" s="24" t="n">
        <v>4.60942062589288</v>
      </c>
      <c r="B845" s="24" t="n">
        <v>-74.0995690203826</v>
      </c>
      <c r="C845" s="47" t="n">
        <v>29</v>
      </c>
      <c r="D845" s="47" t="n">
        <v>25</v>
      </c>
      <c r="E845" s="47" t="n">
        <v>2318</v>
      </c>
      <c r="F845" s="27" t="s">
        <v>2115</v>
      </c>
      <c r="G845" s="28" t="s">
        <v>2116</v>
      </c>
      <c r="H845" s="27" t="s">
        <v>2117</v>
      </c>
      <c r="I845" s="28" t="s">
        <v>155</v>
      </c>
      <c r="J845" s="28" t="s">
        <v>76</v>
      </c>
      <c r="K845" s="55"/>
      <c r="L845" s="55"/>
      <c r="M845" s="55"/>
      <c r="N845" s="29" t="s">
        <v>124</v>
      </c>
      <c r="O845" s="29" t="s">
        <v>645</v>
      </c>
      <c r="P845" s="50" t="n">
        <v>-0.0244269282468929</v>
      </c>
      <c r="Q845" s="31" t="n">
        <v>7.09770223719574</v>
      </c>
      <c r="R845" s="31" t="n">
        <v>6.43700513058852</v>
      </c>
      <c r="S845" s="4" t="s">
        <v>69</v>
      </c>
      <c r="T845" s="4"/>
      <c r="U845" s="4"/>
      <c r="V845" s="48" t="n">
        <f aca="false">IF(S845="m3_año",R845,IF(OR(O845="CG1",O845="CG3",O845="HG2"),T845,R845))</f>
        <v>6.43700513058852</v>
      </c>
      <c r="W845" s="28" t="n">
        <v>365</v>
      </c>
      <c r="X845" s="32"/>
      <c r="Y845" s="28"/>
      <c r="Z845" s="28" t="n">
        <v>8760</v>
      </c>
      <c r="AA845" s="32" t="s">
        <v>2118</v>
      </c>
      <c r="AB845" s="32" t="s">
        <v>2119</v>
      </c>
      <c r="AC845" s="33" t="s">
        <v>72</v>
      </c>
      <c r="AD845" s="33" t="n">
        <f aca="false">VLOOKUP($O845,Parámetros!$B$4:$H$25,3,0)</f>
        <v>476000</v>
      </c>
      <c r="AE845" s="33" t="n">
        <f aca="false">VLOOKUP($O845,Parámetros!$B$4:$H$25,4,0)</f>
        <v>2142000</v>
      </c>
      <c r="AF845" s="33" t="n">
        <f aca="false">VLOOKUP($O845,Parámetros!$B$4:$H$25,5,0)</f>
        <v>1704000</v>
      </c>
      <c r="AG845" s="33" t="n">
        <f aca="false">VLOOKUP($O845,Parámetros!$B$4:$H$25,6,0)</f>
        <v>595000</v>
      </c>
      <c r="AH845" s="33" t="n">
        <f aca="false">VLOOKUP($O845,Parámetros!$B$4:$H$25,7,0)</f>
        <v>2676000000</v>
      </c>
      <c r="AI845" s="2" t="n">
        <v>2238.22222222222</v>
      </c>
      <c r="AJ845" s="2" t="n">
        <v>6.356E-007</v>
      </c>
      <c r="AK845" s="34" t="n">
        <f aca="false">AD845*V845/1000000000</f>
        <v>0.00306401444216013</v>
      </c>
      <c r="AL845" s="34" t="n">
        <f aca="false">AE845*V845/1000000000</f>
        <v>0.0137880649897206</v>
      </c>
      <c r="AM845" s="34" t="n">
        <f aca="false">AF845*V845/1000000000</f>
        <v>0.0109686567425228</v>
      </c>
      <c r="AN845" s="34" t="n">
        <f aca="false">AG845*V845/1000000000</f>
        <v>0.00383001805270017</v>
      </c>
      <c r="AO845" s="34" t="n">
        <f aca="false">AH845*V845/1000000000</f>
        <v>17.2254257294549</v>
      </c>
      <c r="AP845" s="35" t="n">
        <f aca="false">AJ845*AI845*EXP(P845*4)</f>
        <v>0.00129018851410061</v>
      </c>
      <c r="AQ845" s="36" t="n">
        <f aca="false">AK845/W845</f>
        <v>8.39456011550722E-006</v>
      </c>
      <c r="AR845" s="37" t="n">
        <f aca="false">AL845/W845</f>
        <v>3.77755205197825E-005</v>
      </c>
      <c r="AS845" s="37" t="n">
        <f aca="false">AM845/W845</f>
        <v>3.00511143630763E-005</v>
      </c>
      <c r="AT845" s="37" t="n">
        <f aca="false">AN845/W845</f>
        <v>1.0493200144384E-005</v>
      </c>
      <c r="AU845" s="37" t="n">
        <f aca="false">AO845/W845</f>
        <v>0.047192947203986</v>
      </c>
      <c r="AV845" s="49" t="n">
        <f aca="false">AP845/W845</f>
        <v>3.53476305233045E-006</v>
      </c>
      <c r="AW845" s="39" t="n">
        <f aca="false">AK845*1000000</f>
        <v>3064.01444216014</v>
      </c>
      <c r="AX845" s="40" t="n">
        <f aca="false">AL845*1000000</f>
        <v>13788.0649897206</v>
      </c>
      <c r="AY845" s="40" t="n">
        <f aca="false">AM845*1000000</f>
        <v>10968.6567425228</v>
      </c>
      <c r="AZ845" s="40" t="n">
        <f aca="false">AN845*1000000</f>
        <v>3830.01805270017</v>
      </c>
      <c r="BA845" s="40" t="n">
        <f aca="false">AO845*1000000</f>
        <v>17225425.7294549</v>
      </c>
      <c r="BB845" s="41" t="n">
        <f aca="false">AP845*1000000</f>
        <v>1290.18851410061</v>
      </c>
      <c r="BC845" s="39" t="n">
        <f aca="false">AQ845*1000000</f>
        <v>8.39456011550722</v>
      </c>
      <c r="BD845" s="40" t="n">
        <f aca="false">AR845*1000000</f>
        <v>37.7755205197825</v>
      </c>
      <c r="BE845" s="40" t="n">
        <f aca="false">AS845*1000000</f>
        <v>30.0511143630763</v>
      </c>
      <c r="BF845" s="40" t="n">
        <f aca="false">AT845*1000000</f>
        <v>10.493200144384</v>
      </c>
      <c r="BG845" s="40" t="n">
        <f aca="false">AU845*1000000</f>
        <v>47192.947203986</v>
      </c>
      <c r="BH845" s="41" t="n">
        <f aca="false">AV845*1000000</f>
        <v>3.53476305233045</v>
      </c>
      <c r="BI845" s="0" t="n">
        <v>0.1</v>
      </c>
      <c r="BJ845" s="0" t="n">
        <f aca="false">R845*BI845</f>
        <v>0.643700513058852</v>
      </c>
      <c r="BK845" s="0" t="n">
        <v>0.1</v>
      </c>
      <c r="BL845" s="0" t="n">
        <f aca="false">AI845*BK845</f>
        <v>223.822222222222</v>
      </c>
      <c r="BM845" s="45" t="n">
        <v>190400</v>
      </c>
      <c r="BN845" s="45" t="n">
        <v>428400</v>
      </c>
      <c r="BO845" s="45" t="n">
        <v>340800</v>
      </c>
      <c r="BP845" s="45" t="n">
        <v>119000</v>
      </c>
      <c r="BQ845" s="45" t="n">
        <v>1070400000</v>
      </c>
      <c r="BR845" s="0" t="n">
        <f aca="false">AJ845*0.1</f>
        <v>6.356E-008</v>
      </c>
      <c r="BS845" s="0" t="n">
        <f aca="false">((((BJ845/R845)^2)+((BM845/AD845)^2))^(1/2))*AK845</f>
        <v>0.00126332551834442</v>
      </c>
      <c r="BT845" s="0" t="n">
        <f aca="false">((((BJ845/R845)^2)+((BN845/AE845)^2))^(1/2))*AL845</f>
        <v>0.00308310505952002</v>
      </c>
      <c r="BU845" s="0" t="n">
        <f aca="false">((((BJ845/R845)^2)+((BO845/AF845)^2))^(1/2))*AM845</f>
        <v>0.00245266620981425</v>
      </c>
      <c r="BV845" s="0" t="n">
        <f aca="false">((((BJ845/R845)^2)+((BP845/AG845)^2))^(1/2))*AN845</f>
        <v>0.000856418072088895</v>
      </c>
      <c r="BW845" s="0" t="n">
        <f aca="false">((((BJ845/R845)^2)+((BQ845/AH845)^2))^(1/2))*AO845</f>
        <v>7.10222497287746</v>
      </c>
      <c r="BX845" s="46" t="n">
        <f aca="false">((((BL845/AI845)^2)+((BR845/AJ845)^2))^(1/2))*AP845</f>
        <v>0.000182460209465908</v>
      </c>
    </row>
    <row r="846" customFormat="false" ht="30" hidden="false" customHeight="true" outlineLevel="0" collapsed="false">
      <c r="A846" s="24" t="n">
        <v>4.60942062589288</v>
      </c>
      <c r="B846" s="24" t="n">
        <v>-74.0995690203826</v>
      </c>
      <c r="C846" s="47" t="n">
        <v>29</v>
      </c>
      <c r="D846" s="47" t="n">
        <v>25</v>
      </c>
      <c r="E846" s="47" t="n">
        <v>2318</v>
      </c>
      <c r="F846" s="27" t="s">
        <v>2115</v>
      </c>
      <c r="G846" s="28" t="s">
        <v>2116</v>
      </c>
      <c r="H846" s="27" t="s">
        <v>2117</v>
      </c>
      <c r="I846" s="28" t="s">
        <v>155</v>
      </c>
      <c r="J846" s="28" t="s">
        <v>76</v>
      </c>
      <c r="K846" s="55"/>
      <c r="L846" s="55"/>
      <c r="M846" s="55"/>
      <c r="N846" s="29" t="s">
        <v>124</v>
      </c>
      <c r="O846" s="29" t="s">
        <v>645</v>
      </c>
      <c r="P846" s="50" t="n">
        <v>-0.0244269282468929</v>
      </c>
      <c r="Q846" s="31" t="n">
        <v>7.09770223719574</v>
      </c>
      <c r="R846" s="31" t="n">
        <v>6.43700513058852</v>
      </c>
      <c r="S846" s="4" t="s">
        <v>69</v>
      </c>
      <c r="T846" s="4"/>
      <c r="U846" s="4"/>
      <c r="V846" s="48" t="n">
        <f aca="false">IF(S846="m3_año",R846,IF(OR(O846="CG1",O846="CG3",O846="HG2"),T846,R846))</f>
        <v>6.43700513058852</v>
      </c>
      <c r="W846" s="28" t="n">
        <v>365</v>
      </c>
      <c r="X846" s="32"/>
      <c r="Y846" s="28"/>
      <c r="Z846" s="28" t="n">
        <v>8760</v>
      </c>
      <c r="AA846" s="32" t="s">
        <v>2118</v>
      </c>
      <c r="AB846" s="32" t="s">
        <v>2119</v>
      </c>
      <c r="AC846" s="33" t="s">
        <v>72</v>
      </c>
      <c r="AD846" s="33" t="n">
        <f aca="false">VLOOKUP($O846,Parámetros!$B$4:$H$25,3,0)</f>
        <v>476000</v>
      </c>
      <c r="AE846" s="33" t="n">
        <f aca="false">VLOOKUP($O846,Parámetros!$B$4:$H$25,4,0)</f>
        <v>2142000</v>
      </c>
      <c r="AF846" s="33" t="n">
        <f aca="false">VLOOKUP($O846,Parámetros!$B$4:$H$25,5,0)</f>
        <v>1704000</v>
      </c>
      <c r="AG846" s="33" t="n">
        <f aca="false">VLOOKUP($O846,Parámetros!$B$4:$H$25,6,0)</f>
        <v>595000</v>
      </c>
      <c r="AH846" s="33" t="n">
        <f aca="false">VLOOKUP($O846,Parámetros!$B$4:$H$25,7,0)</f>
        <v>2676000000</v>
      </c>
      <c r="AI846" s="2" t="n">
        <v>2238.22222222222</v>
      </c>
      <c r="AJ846" s="2" t="n">
        <v>6.356E-007</v>
      </c>
      <c r="AK846" s="34" t="n">
        <f aca="false">AD846*V846/1000000000</f>
        <v>0.00306401444216013</v>
      </c>
      <c r="AL846" s="34" t="n">
        <f aca="false">AE846*V846/1000000000</f>
        <v>0.0137880649897206</v>
      </c>
      <c r="AM846" s="34" t="n">
        <f aca="false">AF846*V846/1000000000</f>
        <v>0.0109686567425228</v>
      </c>
      <c r="AN846" s="34" t="n">
        <f aca="false">AG846*V846/1000000000</f>
        <v>0.00383001805270017</v>
      </c>
      <c r="AO846" s="34" t="n">
        <f aca="false">AH846*V846/1000000000</f>
        <v>17.2254257294549</v>
      </c>
      <c r="AP846" s="35" t="n">
        <f aca="false">AJ846*AI846*EXP(P846*4)</f>
        <v>0.00129018851410061</v>
      </c>
      <c r="AQ846" s="36" t="n">
        <f aca="false">AK846/W846</f>
        <v>8.39456011550722E-006</v>
      </c>
      <c r="AR846" s="37" t="n">
        <f aca="false">AL846/W846</f>
        <v>3.77755205197825E-005</v>
      </c>
      <c r="AS846" s="37" t="n">
        <f aca="false">AM846/W846</f>
        <v>3.00511143630763E-005</v>
      </c>
      <c r="AT846" s="37" t="n">
        <f aca="false">AN846/W846</f>
        <v>1.0493200144384E-005</v>
      </c>
      <c r="AU846" s="37" t="n">
        <f aca="false">AO846/W846</f>
        <v>0.047192947203986</v>
      </c>
      <c r="AV846" s="49" t="n">
        <f aca="false">AP846/W846</f>
        <v>3.53476305233045E-006</v>
      </c>
      <c r="AW846" s="39" t="n">
        <f aca="false">AK846*1000000</f>
        <v>3064.01444216014</v>
      </c>
      <c r="AX846" s="40" t="n">
        <f aca="false">AL846*1000000</f>
        <v>13788.0649897206</v>
      </c>
      <c r="AY846" s="40" t="n">
        <f aca="false">AM846*1000000</f>
        <v>10968.6567425228</v>
      </c>
      <c r="AZ846" s="40" t="n">
        <f aca="false">AN846*1000000</f>
        <v>3830.01805270017</v>
      </c>
      <c r="BA846" s="40" t="n">
        <f aca="false">AO846*1000000</f>
        <v>17225425.7294549</v>
      </c>
      <c r="BB846" s="41" t="n">
        <f aca="false">AP846*1000000</f>
        <v>1290.18851410061</v>
      </c>
      <c r="BC846" s="39" t="n">
        <f aca="false">AQ846*1000000</f>
        <v>8.39456011550722</v>
      </c>
      <c r="BD846" s="40" t="n">
        <f aca="false">AR846*1000000</f>
        <v>37.7755205197825</v>
      </c>
      <c r="BE846" s="40" t="n">
        <f aca="false">AS846*1000000</f>
        <v>30.0511143630763</v>
      </c>
      <c r="BF846" s="40" t="n">
        <f aca="false">AT846*1000000</f>
        <v>10.493200144384</v>
      </c>
      <c r="BG846" s="40" t="n">
        <f aca="false">AU846*1000000</f>
        <v>47192.947203986</v>
      </c>
      <c r="BH846" s="41" t="n">
        <f aca="false">AV846*1000000</f>
        <v>3.53476305233045</v>
      </c>
      <c r="BI846" s="0" t="n">
        <v>0.1</v>
      </c>
      <c r="BJ846" s="0" t="n">
        <f aca="false">R846*BI846</f>
        <v>0.643700513058852</v>
      </c>
      <c r="BK846" s="0" t="n">
        <v>0.1</v>
      </c>
      <c r="BL846" s="0" t="n">
        <f aca="false">AI846*BK846</f>
        <v>223.822222222222</v>
      </c>
      <c r="BM846" s="45" t="n">
        <v>190400</v>
      </c>
      <c r="BN846" s="45" t="n">
        <v>428400</v>
      </c>
      <c r="BO846" s="45" t="n">
        <v>340800</v>
      </c>
      <c r="BP846" s="45" t="n">
        <v>119000</v>
      </c>
      <c r="BQ846" s="45" t="n">
        <v>1070400000</v>
      </c>
      <c r="BR846" s="0" t="n">
        <f aca="false">AJ846*0.1</f>
        <v>6.356E-008</v>
      </c>
      <c r="BS846" s="0" t="n">
        <f aca="false">((((BJ846/R846)^2)+((BM846/AD846)^2))^(1/2))*AK846</f>
        <v>0.00126332551834442</v>
      </c>
      <c r="BT846" s="0" t="n">
        <f aca="false">((((BJ846/R846)^2)+((BN846/AE846)^2))^(1/2))*AL846</f>
        <v>0.00308310505952002</v>
      </c>
      <c r="BU846" s="0" t="n">
        <f aca="false">((((BJ846/R846)^2)+((BO846/AF846)^2))^(1/2))*AM846</f>
        <v>0.00245266620981425</v>
      </c>
      <c r="BV846" s="0" t="n">
        <f aca="false">((((BJ846/R846)^2)+((BP846/AG846)^2))^(1/2))*AN846</f>
        <v>0.000856418072088895</v>
      </c>
      <c r="BW846" s="0" t="n">
        <f aca="false">((((BJ846/R846)^2)+((BQ846/AH846)^2))^(1/2))*AO846</f>
        <v>7.10222497287746</v>
      </c>
      <c r="BX846" s="46" t="n">
        <f aca="false">((((BL846/AI846)^2)+((BR846/AJ846)^2))^(1/2))*AP846</f>
        <v>0.000182460209465908</v>
      </c>
    </row>
    <row r="847" customFormat="false" ht="60" hidden="false" customHeight="true" outlineLevel="0" collapsed="false">
      <c r="A847" s="24" t="n">
        <v>4.62830725284074</v>
      </c>
      <c r="B847" s="24" t="n">
        <v>-74.1000178657202</v>
      </c>
      <c r="C847" s="47" t="n">
        <v>29</v>
      </c>
      <c r="D847" s="47" t="n">
        <v>27</v>
      </c>
      <c r="E847" s="47" t="n">
        <v>2344</v>
      </c>
      <c r="F847" s="27" t="s">
        <v>2120</v>
      </c>
      <c r="G847" s="28" t="s">
        <v>2121</v>
      </c>
      <c r="H847" s="27" t="s">
        <v>2122</v>
      </c>
      <c r="I847" s="28" t="s">
        <v>155</v>
      </c>
      <c r="J847" s="28" t="s">
        <v>65</v>
      </c>
      <c r="K847" s="28" t="n">
        <v>10</v>
      </c>
      <c r="L847" s="28"/>
      <c r="M847" s="28" t="n">
        <v>1992</v>
      </c>
      <c r="N847" s="29" t="s">
        <v>67</v>
      </c>
      <c r="O847" s="29" t="s">
        <v>68</v>
      </c>
      <c r="P847" s="50" t="n">
        <v>0.00842863539816588</v>
      </c>
      <c r="Q847" s="31" t="n">
        <v>101250</v>
      </c>
      <c r="R847" s="31" t="n">
        <v>104721.793447739</v>
      </c>
      <c r="S847" s="29" t="s">
        <v>69</v>
      </c>
      <c r="T847" s="29"/>
      <c r="U847" s="29"/>
      <c r="V847" s="48" t="n">
        <f aca="false">IF(S847="m3_año",R847,IF(OR(O847="CG1",O847="CG3",O847="HG2"),T847,R847))</f>
        <v>104721.793447739</v>
      </c>
      <c r="W847" s="28" t="n">
        <v>365</v>
      </c>
      <c r="X847" s="32" t="s">
        <v>98</v>
      </c>
      <c r="Y847" s="28"/>
      <c r="Z847" s="28" t="n">
        <v>2920</v>
      </c>
      <c r="AA847" s="32" t="s">
        <v>2123</v>
      </c>
      <c r="AB847" s="32" t="s">
        <v>2124</v>
      </c>
      <c r="AC847" s="33" t="s">
        <v>72</v>
      </c>
      <c r="AD847" s="33" t="n">
        <f aca="false">VLOOKUP($O847,Parámetros!$B$4:$H$25,3,0)</f>
        <v>46.3856216091623</v>
      </c>
      <c r="AE847" s="33" t="n">
        <f aca="false">VLOOKUP($O847,Parámetros!$B$4:$H$25,4,0)</f>
        <v>1074.85364414012</v>
      </c>
      <c r="AF847" s="33" t="n">
        <f aca="false">VLOOKUP($O847,Parámetros!$B$4:$H$25,5,0)</f>
        <v>5.41099102083891</v>
      </c>
      <c r="AG847" s="33" t="n">
        <f aca="false">VLOOKUP($O847,Parámetros!$B$4:$H$25,6,0)</f>
        <v>1344</v>
      </c>
      <c r="AH847" s="33" t="n">
        <f aca="false">VLOOKUP($O847,Parámetros!$B$4:$H$25,7,0)</f>
        <v>1920000</v>
      </c>
      <c r="AI847" s="51" t="n">
        <v>101250</v>
      </c>
      <c r="AJ847" s="52" t="n">
        <v>8.8E-008</v>
      </c>
      <c r="AK847" s="34" t="n">
        <f aca="false">AD847*V847/1000000000</f>
        <v>0.00485758548509967</v>
      </c>
      <c r="AL847" s="34" t="n">
        <f aca="false">AE847*V847/1000000000</f>
        <v>0.112560601308191</v>
      </c>
      <c r="AM847" s="34" t="n">
        <f aca="false">AF847*V847/1000000000</f>
        <v>0.000566648684031863</v>
      </c>
      <c r="AN847" s="34" t="n">
        <f aca="false">AG847*V847/1000000000</f>
        <v>0.140746090393761</v>
      </c>
      <c r="AO847" s="34" t="n">
        <f aca="false">AH847*V847/1000000000</f>
        <v>201.065843419659</v>
      </c>
      <c r="AP847" s="35" t="n">
        <f aca="false">AJ847*AI847*EXP(P847*4)</f>
        <v>0.009215517823401</v>
      </c>
      <c r="AQ847" s="36" t="n">
        <f aca="false">AK847/W847</f>
        <v>1.33084533838347E-005</v>
      </c>
      <c r="AR847" s="37" t="n">
        <f aca="false">AL847/W847</f>
        <v>0.000308385209063537</v>
      </c>
      <c r="AS847" s="37" t="n">
        <f aca="false">AM847/W847</f>
        <v>1.5524621480325E-006</v>
      </c>
      <c r="AT847" s="37" t="n">
        <f aca="false">AN847/W847</f>
        <v>0.000385605727106195</v>
      </c>
      <c r="AU847" s="37" t="n">
        <f aca="false">AO847/W847</f>
        <v>0.550865324437422</v>
      </c>
      <c r="AV847" s="49" t="n">
        <f aca="false">AP847/W847</f>
        <v>2.52479940367151E-005</v>
      </c>
      <c r="AW847" s="39" t="n">
        <f aca="false">AK847*1000000</f>
        <v>4857.58548509967</v>
      </c>
      <c r="AX847" s="40" t="n">
        <f aca="false">AL847*1000000</f>
        <v>112560.601308191</v>
      </c>
      <c r="AY847" s="40" t="n">
        <f aca="false">AM847*1000000</f>
        <v>566.648684031863</v>
      </c>
      <c r="AZ847" s="40" t="n">
        <f aca="false">AN847*1000000</f>
        <v>140746.090393761</v>
      </c>
      <c r="BA847" s="40" t="n">
        <f aca="false">AO847*1000000</f>
        <v>201065843.419659</v>
      </c>
      <c r="BB847" s="41" t="n">
        <f aca="false">AP847*1000000</f>
        <v>9215.517823401</v>
      </c>
      <c r="BC847" s="39" t="n">
        <f aca="false">AQ847*1000000</f>
        <v>13.3084533838347</v>
      </c>
      <c r="BD847" s="40" t="n">
        <f aca="false">AR847*1000000</f>
        <v>308.385209063537</v>
      </c>
      <c r="BE847" s="40" t="n">
        <f aca="false">AS847*1000000</f>
        <v>1.5524621480325</v>
      </c>
      <c r="BF847" s="40" t="n">
        <f aca="false">AT847*1000000</f>
        <v>385.605727106195</v>
      </c>
      <c r="BG847" s="40" t="n">
        <f aca="false">AU847*1000000</f>
        <v>550865.324437422</v>
      </c>
      <c r="BH847" s="41" t="n">
        <f aca="false">AV847*1000000</f>
        <v>25.2479940367151</v>
      </c>
      <c r="BI847" s="0" t="n">
        <v>0.1</v>
      </c>
      <c r="BJ847" s="0" t="n">
        <f aca="false">R847*BI847</f>
        <v>10472.1793447739</v>
      </c>
      <c r="BK847" s="0" t="n">
        <v>0.1</v>
      </c>
      <c r="BL847" s="0" t="n">
        <f aca="false">AI847*BK847</f>
        <v>10125</v>
      </c>
      <c r="BM847" s="45" t="n">
        <v>17.6498016718255</v>
      </c>
      <c r="BN847" s="45" t="n">
        <v>910.91550745518</v>
      </c>
      <c r="BO847" s="45" t="n">
        <v>5.31099102083891</v>
      </c>
      <c r="BP847" s="45" t="n">
        <v>537.6</v>
      </c>
      <c r="BQ847" s="45" t="n">
        <v>384000</v>
      </c>
      <c r="BR847" s="0" t="n">
        <f aca="false">AJ847*0.1</f>
        <v>8.8E-009</v>
      </c>
      <c r="BS847" s="0" t="n">
        <f aca="false">((((BJ847/R847)^2)+((BM847/AD847)^2))^(1/2))*AK847</f>
        <v>0.00191108452674356</v>
      </c>
      <c r="BT847" s="0" t="n">
        <f aca="false">((((BJ847/R847)^2)+((BN847/AE847)^2))^(1/2))*AL847</f>
        <v>0.0960545010667629</v>
      </c>
      <c r="BU847" s="0" t="n">
        <f aca="false">((((BJ847/R847)^2)+((BO847/AF847)^2))^(1/2))*AM847</f>
        <v>0.00055905564273791</v>
      </c>
      <c r="BV847" s="0" t="n">
        <f aca="false">((((BJ847/R847)^2)+((BP847/AG847)^2))^(1/2))*AN847</f>
        <v>0.0580310997086209</v>
      </c>
      <c r="BW847" s="0" t="n">
        <f aca="false">((((BJ847/R847)^2)+((BQ847/AH847)^2))^(1/2))*AO847</f>
        <v>44.9596893839686</v>
      </c>
      <c r="BX847" s="46" t="n">
        <f aca="false">((((BL847/AI847)^2)+((BR847/AJ847)^2))^(1/2))*AP847</f>
        <v>0.00130327102901447</v>
      </c>
    </row>
    <row r="848" customFormat="false" ht="60" hidden="false" customHeight="true" outlineLevel="0" collapsed="false">
      <c r="A848" s="24" t="n">
        <v>4.62830725284074</v>
      </c>
      <c r="B848" s="24" t="n">
        <v>-74.1000178657202</v>
      </c>
      <c r="C848" s="47" t="n">
        <v>29</v>
      </c>
      <c r="D848" s="47" t="n">
        <v>27</v>
      </c>
      <c r="E848" s="47" t="n">
        <v>2344</v>
      </c>
      <c r="F848" s="27" t="s">
        <v>2120</v>
      </c>
      <c r="G848" s="28" t="s">
        <v>2121</v>
      </c>
      <c r="H848" s="27" t="s">
        <v>2122</v>
      </c>
      <c r="I848" s="28" t="s">
        <v>155</v>
      </c>
      <c r="J848" s="28" t="s">
        <v>76</v>
      </c>
      <c r="K848" s="28" t="n">
        <v>1</v>
      </c>
      <c r="L848" s="28"/>
      <c r="M848" s="28" t="n">
        <v>2000</v>
      </c>
      <c r="N848" s="29" t="s">
        <v>67</v>
      </c>
      <c r="O848" s="29" t="s">
        <v>415</v>
      </c>
      <c r="P848" s="50" t="n">
        <v>0.00842863539816588</v>
      </c>
      <c r="Q848" s="31" t="n">
        <v>2708.375</v>
      </c>
      <c r="R848" s="31" t="n">
        <v>2801.24333164463</v>
      </c>
      <c r="S848" s="29" t="s">
        <v>69</v>
      </c>
      <c r="T848" s="29"/>
      <c r="U848" s="29"/>
      <c r="V848" s="48" t="n">
        <f aca="false">IF(S848="m3_año",R848,IF(OR(O848="CG1",O848="CG3",O848="HG2"),T848,R848))</f>
        <v>2801.24333164463</v>
      </c>
      <c r="W848" s="28" t="n">
        <v>365</v>
      </c>
      <c r="X848" s="32"/>
      <c r="Y848" s="28"/>
      <c r="Z848" s="28" t="n">
        <v>8760</v>
      </c>
      <c r="AA848" s="32" t="s">
        <v>2125</v>
      </c>
      <c r="AB848" s="32" t="s">
        <v>2124</v>
      </c>
      <c r="AC848" s="33" t="s">
        <v>72</v>
      </c>
      <c r="AD848" s="33" t="n">
        <f aca="false">VLOOKUP($O848,Parámetros!$B$4:$H$25,3,0)</f>
        <v>196.356974196937</v>
      </c>
      <c r="AE848" s="33" t="n">
        <f aca="false">VLOOKUP($O848,Parámetros!$B$4:$H$25,4,0)</f>
        <v>1220.72799074218</v>
      </c>
      <c r="AF848" s="33" t="n">
        <f aca="false">VLOOKUP($O848,Parámetros!$B$4:$H$25,5,0)</f>
        <v>0.1</v>
      </c>
      <c r="AG848" s="33" t="n">
        <f aca="false">VLOOKUP($O848,Parámetros!$B$4:$H$25,6,0)</f>
        <v>640</v>
      </c>
      <c r="AH848" s="33" t="n">
        <f aca="false">VLOOKUP($O848,Parámetros!$B$4:$H$25,7,0)</f>
        <v>1920000</v>
      </c>
      <c r="AI848" s="51" t="n">
        <v>2708.375</v>
      </c>
      <c r="AJ848" s="52" t="n">
        <v>8.8E-008</v>
      </c>
      <c r="AK848" s="34" t="n">
        <f aca="false">AD848*V848/1000000000</f>
        <v>0.000550043664591086</v>
      </c>
      <c r="AL848" s="34" t="n">
        <f aca="false">AE848*V848/1000000000</f>
        <v>0.00341955614381848</v>
      </c>
      <c r="AM848" s="34" t="n">
        <f aca="false">AF848*V848/1000000000</f>
        <v>2.80124333164463E-007</v>
      </c>
      <c r="AN848" s="34" t="n">
        <f aca="false">AG848*V848/1000000000</f>
        <v>0.00179279573225256</v>
      </c>
      <c r="AO848" s="34" t="n">
        <f aca="false">AH848*V848/1000000000</f>
        <v>5.37838719675769</v>
      </c>
      <c r="AP848" s="35" t="n">
        <f aca="false">AJ848*AI848*EXP(P848*4)</f>
        <v>0.000246509413184728</v>
      </c>
      <c r="AQ848" s="36" t="n">
        <f aca="false">AK848/W848</f>
        <v>1.50696894408517E-006</v>
      </c>
      <c r="AR848" s="37" t="n">
        <f aca="false">AL848/W848</f>
        <v>9.3686469693657E-006</v>
      </c>
      <c r="AS848" s="37" t="n">
        <f aca="false">AM848/W848</f>
        <v>7.67463926477981E-010</v>
      </c>
      <c r="AT848" s="37" t="n">
        <f aca="false">AN848/W848</f>
        <v>4.91176912945908E-006</v>
      </c>
      <c r="AU848" s="37" t="n">
        <f aca="false">AO848/W848</f>
        <v>0.0147353073883772</v>
      </c>
      <c r="AV848" s="49" t="n">
        <f aca="false">AP848/W848</f>
        <v>6.75368255300624E-007</v>
      </c>
      <c r="AW848" s="39" t="n">
        <f aca="false">AK848*1000000</f>
        <v>550.043664591086</v>
      </c>
      <c r="AX848" s="40" t="n">
        <f aca="false">AL848*1000000</f>
        <v>3419.55614381848</v>
      </c>
      <c r="AY848" s="40" t="n">
        <f aca="false">AM848*1000000</f>
        <v>0.280124333164463</v>
      </c>
      <c r="AZ848" s="40" t="n">
        <f aca="false">AN848*1000000</f>
        <v>1792.79573225256</v>
      </c>
      <c r="BA848" s="40" t="n">
        <f aca="false">AO848*1000000</f>
        <v>5378387.19675769</v>
      </c>
      <c r="BB848" s="41" t="n">
        <f aca="false">AP848*1000000</f>
        <v>246.509413184728</v>
      </c>
      <c r="BC848" s="39" t="n">
        <f aca="false">AQ848*1000000</f>
        <v>1.50696894408517</v>
      </c>
      <c r="BD848" s="40" t="n">
        <f aca="false">AR848*1000000</f>
        <v>9.3686469693657</v>
      </c>
      <c r="BE848" s="40" t="n">
        <f aca="false">AS848*1000000</f>
        <v>0.000767463926477981</v>
      </c>
      <c r="BF848" s="40" t="n">
        <f aca="false">AT848*1000000</f>
        <v>4.91176912945908</v>
      </c>
      <c r="BG848" s="40" t="n">
        <f aca="false">AU848*1000000</f>
        <v>14735.3073883772</v>
      </c>
      <c r="BH848" s="41" t="n">
        <f aca="false">AV848*1000000</f>
        <v>0.675368255300624</v>
      </c>
      <c r="BI848" s="0" t="n">
        <v>0.1</v>
      </c>
      <c r="BJ848" s="0" t="n">
        <f aca="false">R848*BI848</f>
        <v>280.124333164463</v>
      </c>
      <c r="BK848" s="0" t="n">
        <v>0.1</v>
      </c>
      <c r="BL848" s="0" t="n">
        <f aca="false">AI848*BK848</f>
        <v>270.8375</v>
      </c>
      <c r="BM848" s="45" t="n">
        <v>187.562005220738</v>
      </c>
      <c r="BN848" s="45" t="n">
        <v>1012.03746873145</v>
      </c>
      <c r="BO848" s="45" t="n">
        <v>0</v>
      </c>
      <c r="BP848" s="45" t="n">
        <v>256</v>
      </c>
      <c r="BQ848" s="45" t="n">
        <v>384000</v>
      </c>
      <c r="BR848" s="0" t="n">
        <f aca="false">AJ848*0.1</f>
        <v>8.8E-009</v>
      </c>
      <c r="BS848" s="0" t="n">
        <f aca="false">((((BJ848/R848)^2)+((BM848/AD848)^2))^(1/2))*AK848</f>
        <v>0.000528278149314695</v>
      </c>
      <c r="BT848" s="0" t="n">
        <f aca="false">((((BJ848/R848)^2)+((BN848/AE848)^2))^(1/2))*AL848</f>
        <v>0.00285551222165032</v>
      </c>
      <c r="BU848" s="0" t="n">
        <f aca="false">((((BJ848/R848)^2)+((BO848/AF848)^2))^(1/2))*AM848</f>
        <v>2.80124333164463E-008</v>
      </c>
      <c r="BV848" s="0" t="n">
        <f aca="false">((((BJ848/R848)^2)+((BP848/AG848)^2))^(1/2))*AN848</f>
        <v>0.000739188616923388</v>
      </c>
      <c r="BW848" s="0" t="n">
        <f aca="false">((((BJ848/R848)^2)+((BQ848/AH848)^2))^(1/2))*AO848</f>
        <v>1.20264393812647</v>
      </c>
      <c r="BX848" s="46" t="n">
        <f aca="false">((((BL848/AI848)^2)+((BR848/AJ848)^2))^(1/2))*AP848</f>
        <v>3.48616955378475E-005</v>
      </c>
    </row>
    <row r="849" customFormat="false" ht="60" hidden="false" customHeight="true" outlineLevel="0" collapsed="false">
      <c r="A849" s="24" t="n">
        <v>4.61215446785582</v>
      </c>
      <c r="B849" s="24" t="n">
        <v>-74.1025256765993</v>
      </c>
      <c r="C849" s="47" t="n">
        <v>29</v>
      </c>
      <c r="D849" s="47" t="n">
        <v>25</v>
      </c>
      <c r="E849" s="47" t="n">
        <v>2318</v>
      </c>
      <c r="F849" s="27" t="s">
        <v>2126</v>
      </c>
      <c r="G849" s="28" t="s">
        <v>2127</v>
      </c>
      <c r="H849" s="27" t="s">
        <v>2128</v>
      </c>
      <c r="I849" s="28" t="s">
        <v>155</v>
      </c>
      <c r="J849" s="28" t="s">
        <v>65</v>
      </c>
      <c r="K849" s="28" t="n">
        <v>120</v>
      </c>
      <c r="L849" s="28"/>
      <c r="M849" s="28" t="n">
        <v>2003</v>
      </c>
      <c r="N849" s="29" t="s">
        <v>172</v>
      </c>
      <c r="O849" s="29" t="s">
        <v>244</v>
      </c>
      <c r="P849" s="30" t="n">
        <v>-0.00025800163440121</v>
      </c>
      <c r="Q849" s="31" t="n">
        <v>180000</v>
      </c>
      <c r="R849" s="31" t="n">
        <v>179814.33464364</v>
      </c>
      <c r="S849" s="29" t="s">
        <v>86</v>
      </c>
      <c r="T849" s="29" t="n">
        <f aca="false">((R849*Parámetros!$D$30)/1000)/Parámetros!$D$29</f>
        <v>147358.484879948</v>
      </c>
      <c r="U849" s="29" t="s">
        <v>69</v>
      </c>
      <c r="V849" s="48" t="n">
        <f aca="false">IF(S849="m3_año",R849,IF(OR(O849="CG1",O849="CG3",O849="HG2"),T849,R849))</f>
        <v>179814.33464364</v>
      </c>
      <c r="W849" s="28" t="n">
        <v>365</v>
      </c>
      <c r="X849" s="32" t="s">
        <v>98</v>
      </c>
      <c r="Y849" s="28"/>
      <c r="Z849" s="28" t="n">
        <v>2920</v>
      </c>
      <c r="AA849" s="32" t="s">
        <v>2129</v>
      </c>
      <c r="AB849" s="32" t="s">
        <v>447</v>
      </c>
      <c r="AC849" s="33" t="s">
        <v>246</v>
      </c>
      <c r="AD849" s="33" t="n">
        <f aca="false">VLOOKUP($O849,Parámetros!$B$4:$H$25,3,0)</f>
        <v>5.87787643204989</v>
      </c>
      <c r="AE849" s="33" t="n">
        <f aca="false">VLOOKUP($O849,Parámetros!$B$4:$H$25,4,0)</f>
        <v>7.61681695814629</v>
      </c>
      <c r="AF849" s="33" t="n">
        <f aca="false">VLOOKUP($O849,Parámetros!$B$4:$H$25,5,0)</f>
        <v>22.1296397414769</v>
      </c>
      <c r="AG849" s="33" t="n">
        <f aca="false">VLOOKUP($O849,Parámetros!$B$4:$H$25,6,0)</f>
        <v>0.3</v>
      </c>
      <c r="AH849" s="33" t="n">
        <f aca="false">VLOOKUP($O849,Parámetros!$B$4:$H$25,7,0)</f>
        <v>2840</v>
      </c>
      <c r="AI849" s="2" t="n">
        <v>1159.09146341463</v>
      </c>
      <c r="AJ849" s="2" t="n">
        <v>0.000142</v>
      </c>
      <c r="AK849" s="34" t="n">
        <f aca="false">AD849*V849/1000000000</f>
        <v>0.00105692643974658</v>
      </c>
      <c r="AL849" s="34" t="n">
        <f aca="false">AE849*V849/1000000000</f>
        <v>0.00136961287343147</v>
      </c>
      <c r="AM849" s="34" t="n">
        <f aca="false">AF849*V849/1000000000</f>
        <v>0.00397922644601712</v>
      </c>
      <c r="AN849" s="34" t="n">
        <f aca="false">AG849*V849/1000000000</f>
        <v>5.3944300393092E-005</v>
      </c>
      <c r="AO849" s="34" t="n">
        <f aca="false">AH849*V849/1000000000</f>
        <v>0.510672710387938</v>
      </c>
      <c r="AP849" s="35" t="n">
        <f aca="false">AJ849*AI849*EXP(P849*4)</f>
        <v>0.164421216447075</v>
      </c>
      <c r="AQ849" s="36" t="n">
        <f aca="false">AK849/W849</f>
        <v>2.89568887601804E-006</v>
      </c>
      <c r="AR849" s="37" t="n">
        <f aca="false">AL849/W849</f>
        <v>3.75236403679855E-006</v>
      </c>
      <c r="AS849" s="37" t="n">
        <f aca="false">AM849/W849</f>
        <v>1.09019902630606E-005</v>
      </c>
      <c r="AT849" s="37" t="n">
        <f aca="false">AN849/W849</f>
        <v>1.4779260381669E-007</v>
      </c>
      <c r="AU849" s="37" t="n">
        <f aca="false">AO849/W849</f>
        <v>0.00139910331613134</v>
      </c>
      <c r="AV849" s="49" t="n">
        <f aca="false">AP849/W849</f>
        <v>0.000450469086156371</v>
      </c>
      <c r="AW849" s="39" t="n">
        <f aca="false">AK849*1000000</f>
        <v>1056.92643974658</v>
      </c>
      <c r="AX849" s="40" t="n">
        <f aca="false">AL849*1000000</f>
        <v>1369.61287343147</v>
      </c>
      <c r="AY849" s="40" t="n">
        <f aca="false">AM849*1000000</f>
        <v>3979.22644601712</v>
      </c>
      <c r="AZ849" s="40" t="n">
        <f aca="false">AN849*1000000</f>
        <v>53.944300393092</v>
      </c>
      <c r="BA849" s="40" t="n">
        <f aca="false">AO849*1000000</f>
        <v>510672.710387938</v>
      </c>
      <c r="BB849" s="41" t="n">
        <f aca="false">AP849*1000000</f>
        <v>164421.216447075</v>
      </c>
      <c r="BC849" s="39" t="n">
        <f aca="false">AQ849*1000000</f>
        <v>2.89568887601804</v>
      </c>
      <c r="BD849" s="40" t="n">
        <f aca="false">AR849*1000000</f>
        <v>3.75236403679855</v>
      </c>
      <c r="BE849" s="40" t="n">
        <f aca="false">AS849*1000000</f>
        <v>10.9019902630606</v>
      </c>
      <c r="BF849" s="40" t="n">
        <f aca="false">AT849*1000000</f>
        <v>0.14779260381669</v>
      </c>
      <c r="BG849" s="40" t="n">
        <f aca="false">AU849*1000000</f>
        <v>1399.10331613134</v>
      </c>
      <c r="BH849" s="41" t="n">
        <f aca="false">AV849*1000000</f>
        <v>450.469086156371</v>
      </c>
      <c r="BI849" s="0" t="n">
        <v>0.1</v>
      </c>
      <c r="BJ849" s="0" t="n">
        <f aca="false">R849*BI849</f>
        <v>17981.433464364</v>
      </c>
      <c r="BK849" s="0" t="n">
        <v>0.1</v>
      </c>
      <c r="BL849" s="0" t="n">
        <f aca="false">AI849*BK849</f>
        <v>115.909146341463</v>
      </c>
      <c r="BM849" s="45" t="n">
        <v>4.12476460504249</v>
      </c>
      <c r="BN849" s="45" t="n">
        <v>5.03041792329344</v>
      </c>
      <c r="BO849" s="45" t="n">
        <v>17.5971907346429</v>
      </c>
      <c r="BP849" s="45" t="n">
        <v>0.12</v>
      </c>
      <c r="BQ849" s="45" t="n">
        <v>2840</v>
      </c>
      <c r="BR849" s="0" t="n">
        <f aca="false">AJ849*0.1</f>
        <v>1.42E-005</v>
      </c>
      <c r="BS849" s="0" t="n">
        <f aca="false">((((BJ849/R849)^2)+((BM849/AD849)^2))^(1/2))*AK849</f>
        <v>0.000749184667257335</v>
      </c>
      <c r="BT849" s="0" t="n">
        <f aca="false">((((BJ849/R849)^2)+((BN849/AE849)^2))^(1/2))*AL849</f>
        <v>0.000914851501906582</v>
      </c>
      <c r="BU849" s="0" t="n">
        <f aca="false">((((BJ849/R849)^2)+((BO849/AF849)^2))^(1/2))*AM849</f>
        <v>0.00318914970596344</v>
      </c>
      <c r="BV849" s="0" t="n">
        <f aca="false">((((BJ849/R849)^2)+((BP849/AG849)^2))^(1/2))*AN849</f>
        <v>2.22418048420767E-005</v>
      </c>
      <c r="BW849" s="0" t="n">
        <f aca="false">((((BJ849/R849)^2)+((BQ849/AH849)^2))^(1/2))*AO849</f>
        <v>0.513219722249946</v>
      </c>
      <c r="BX849" s="46" t="n">
        <f aca="false">((((BL849/AI849)^2)+((BR849/AJ849)^2))^(1/2))*AP849</f>
        <v>0.0232526714241336</v>
      </c>
    </row>
    <row r="850" customFormat="false" ht="60" hidden="false" customHeight="true" outlineLevel="0" collapsed="false">
      <c r="A850" s="24" t="n">
        <v>4.61151132600103</v>
      </c>
      <c r="B850" s="24" t="n">
        <v>-74.0982706801355</v>
      </c>
      <c r="C850" s="47" t="n">
        <v>29</v>
      </c>
      <c r="D850" s="47" t="n">
        <v>25</v>
      </c>
      <c r="E850" s="47" t="n">
        <v>2318</v>
      </c>
      <c r="F850" s="27" t="s">
        <v>2130</v>
      </c>
      <c r="G850" s="28" t="s">
        <v>2131</v>
      </c>
      <c r="H850" s="27" t="s">
        <v>2132</v>
      </c>
      <c r="I850" s="28" t="s">
        <v>155</v>
      </c>
      <c r="J850" s="28" t="s">
        <v>76</v>
      </c>
      <c r="K850" s="55"/>
      <c r="L850" s="55"/>
      <c r="M850" s="28" t="n">
        <v>1993</v>
      </c>
      <c r="N850" s="29" t="s">
        <v>67</v>
      </c>
      <c r="O850" s="29" t="s">
        <v>142</v>
      </c>
      <c r="P850" s="50" t="n">
        <v>0.0119278052318739</v>
      </c>
      <c r="Q850" s="31" t="n">
        <v>210</v>
      </c>
      <c r="R850" s="31" t="n">
        <v>220.262221313074</v>
      </c>
      <c r="S850" s="29" t="s">
        <v>69</v>
      </c>
      <c r="T850" s="29"/>
      <c r="U850" s="29"/>
      <c r="V850" s="48" t="n">
        <f aca="false">IF(S850="m3_año",R850,IF(OR(O850="CG1",O850="CG3",O850="HG2"),T850,R850))</f>
        <v>220.262221313074</v>
      </c>
      <c r="W850" s="28" t="n">
        <v>365</v>
      </c>
      <c r="X850" s="32"/>
      <c r="Y850" s="28"/>
      <c r="Z850" s="28" t="n">
        <v>8760</v>
      </c>
      <c r="AA850" s="32" t="s">
        <v>2133</v>
      </c>
      <c r="AB850" s="32" t="s">
        <v>447</v>
      </c>
      <c r="AC850" s="33" t="s">
        <v>72</v>
      </c>
      <c r="AD850" s="33" t="n">
        <f aca="false">VLOOKUP($O850,Parámetros!$B$4:$H$25,3,0)</f>
        <v>30.4</v>
      </c>
      <c r="AE850" s="33" t="n">
        <f aca="false">VLOOKUP($O850,Parámetros!$B$4:$H$25,4,0)</f>
        <v>1504</v>
      </c>
      <c r="AF850" s="33" t="n">
        <f aca="false">VLOOKUP($O850,Parámetros!$B$4:$H$25,5,0)</f>
        <v>9.6</v>
      </c>
      <c r="AG850" s="33" t="n">
        <f aca="false">VLOOKUP($O850,Parámetros!$B$4:$H$25,6,0)</f>
        <v>640</v>
      </c>
      <c r="AH850" s="33" t="n">
        <f aca="false">VLOOKUP($O850,Parámetros!$B$4:$H$25,7,0)</f>
        <v>1920000</v>
      </c>
      <c r="AI850" s="51" t="n">
        <v>210</v>
      </c>
      <c r="AJ850" s="52" t="n">
        <v>8.8E-008</v>
      </c>
      <c r="AK850" s="34" t="n">
        <f aca="false">AD850*V850/1000000000</f>
        <v>6.69597152791745E-006</v>
      </c>
      <c r="AL850" s="34" t="n">
        <f aca="false">AE850*V850/1000000000</f>
        <v>0.000331274380854863</v>
      </c>
      <c r="AM850" s="34" t="n">
        <f aca="false">AF850*V850/1000000000</f>
        <v>2.11451732460551E-006</v>
      </c>
      <c r="AN850" s="34" t="n">
        <f aca="false">AG850*V850/1000000000</f>
        <v>0.000140967821640367</v>
      </c>
      <c r="AO850" s="34" t="n">
        <f aca="false">AH850*V850/1000000000</f>
        <v>0.422903464921102</v>
      </c>
      <c r="AP850" s="35" t="n">
        <f aca="false">AJ850*AI850*EXP(P850*4)</f>
        <v>1.93830754755505E-005</v>
      </c>
      <c r="AQ850" s="36" t="n">
        <f aca="false">AK850/W850</f>
        <v>1.83451274737464E-008</v>
      </c>
      <c r="AR850" s="37" t="n">
        <f aca="false">AL850/W850</f>
        <v>9.07601043437982E-007</v>
      </c>
      <c r="AS850" s="37" t="n">
        <f aca="false">AM850/W850</f>
        <v>5.79319814960414E-009</v>
      </c>
      <c r="AT850" s="37" t="n">
        <f aca="false">AN850/W850</f>
        <v>3.86213209973609E-007</v>
      </c>
      <c r="AU850" s="37" t="n">
        <f aca="false">AO850/W850</f>
        <v>0.00115863962992083</v>
      </c>
      <c r="AV850" s="49" t="n">
        <f aca="false">AP850/W850</f>
        <v>5.31043163713712E-008</v>
      </c>
      <c r="AW850" s="39" t="n">
        <f aca="false">AK850*1000000</f>
        <v>6.69597152791745</v>
      </c>
      <c r="AX850" s="40" t="n">
        <f aca="false">AL850*1000000</f>
        <v>331.274380854863</v>
      </c>
      <c r="AY850" s="40" t="n">
        <f aca="false">AM850*1000000</f>
        <v>2.11451732460551</v>
      </c>
      <c r="AZ850" s="40" t="n">
        <f aca="false">AN850*1000000</f>
        <v>140.967821640367</v>
      </c>
      <c r="BA850" s="40" t="n">
        <f aca="false">AO850*1000000</f>
        <v>422903.464921102</v>
      </c>
      <c r="BB850" s="41" t="n">
        <f aca="false">AP850*1000000</f>
        <v>19.3830754755505</v>
      </c>
      <c r="BC850" s="39" t="n">
        <f aca="false">AQ850*1000000</f>
        <v>0.0183451274737464</v>
      </c>
      <c r="BD850" s="40" t="n">
        <f aca="false">AR850*1000000</f>
        <v>0.907601043437982</v>
      </c>
      <c r="BE850" s="40" t="n">
        <f aca="false">AS850*1000000</f>
        <v>0.00579319814960414</v>
      </c>
      <c r="BF850" s="40" t="n">
        <f aca="false">AT850*1000000</f>
        <v>0.386213209973609</v>
      </c>
      <c r="BG850" s="40" t="n">
        <f aca="false">AU850*1000000</f>
        <v>1158.63962992083</v>
      </c>
      <c r="BH850" s="41" t="n">
        <f aca="false">AV850*1000000</f>
        <v>0.0531043163713712</v>
      </c>
      <c r="BI850" s="0" t="n">
        <v>0.1</v>
      </c>
      <c r="BJ850" s="0" t="n">
        <f aca="false">R850*BI850</f>
        <v>22.0262221313074</v>
      </c>
      <c r="BK850" s="0" t="n">
        <v>0.1</v>
      </c>
      <c r="BL850" s="0" t="n">
        <f aca="false">AI850*BK850</f>
        <v>21</v>
      </c>
      <c r="BM850" s="45" t="n">
        <v>12.16</v>
      </c>
      <c r="BN850" s="45" t="n">
        <v>601.6</v>
      </c>
      <c r="BO850" s="45" t="n">
        <v>1.92</v>
      </c>
      <c r="BP850" s="45" t="n">
        <v>256</v>
      </c>
      <c r="BQ850" s="45" t="n">
        <v>384000</v>
      </c>
      <c r="BR850" s="0" t="n">
        <f aca="false">AJ850*0.1</f>
        <v>8.8E-009</v>
      </c>
      <c r="BS850" s="0" t="n">
        <f aca="false">((((BJ850/R850)^2)+((BM850/AD850)^2))^(1/2))*AK850</f>
        <v>2.76081978757321E-006</v>
      </c>
      <c r="BT850" s="0" t="n">
        <f aca="false">((((BJ850/R850)^2)+((BN850/AE850)^2))^(1/2))*AL850</f>
        <v>0.000136587926332569</v>
      </c>
      <c r="BU850" s="0" t="n">
        <f aca="false">((((BJ850/R850)^2)+((BO850/AF850)^2))^(1/2))*AM850</f>
        <v>4.72820447741891E-007</v>
      </c>
      <c r="BV850" s="0" t="n">
        <f aca="false">((((BJ850/R850)^2)+((BP850/AG850)^2))^(1/2))*AN850</f>
        <v>5.81225218436466E-005</v>
      </c>
      <c r="BW850" s="0" t="n">
        <f aca="false">((((BJ850/R850)^2)+((BQ850/AH850)^2))^(1/2))*AO850</f>
        <v>0.0945640895483782</v>
      </c>
      <c r="BX850" s="46" t="n">
        <f aca="false">((((BL850/AI850)^2)+((BR850/AJ850)^2))^(1/2))*AP850</f>
        <v>2.74118082180248E-006</v>
      </c>
    </row>
    <row r="851" customFormat="false" ht="60" hidden="false" customHeight="true" outlineLevel="0" collapsed="false">
      <c r="A851" s="24" t="n">
        <v>4.6121475606575</v>
      </c>
      <c r="B851" s="24" t="n">
        <v>-74.1002101506958</v>
      </c>
      <c r="C851" s="47" t="n">
        <v>29</v>
      </c>
      <c r="D851" s="47" t="n">
        <v>25</v>
      </c>
      <c r="E851" s="47" t="n">
        <v>2318</v>
      </c>
      <c r="F851" s="27" t="s">
        <v>2134</v>
      </c>
      <c r="G851" s="28" t="s">
        <v>2135</v>
      </c>
      <c r="H851" s="27" t="s">
        <v>2136</v>
      </c>
      <c r="I851" s="28" t="s">
        <v>155</v>
      </c>
      <c r="J851" s="28" t="s">
        <v>65</v>
      </c>
      <c r="K851" s="28" t="n">
        <v>100</v>
      </c>
      <c r="L851" s="28"/>
      <c r="M851" s="28" t="n">
        <v>1989</v>
      </c>
      <c r="N851" s="29" t="s">
        <v>172</v>
      </c>
      <c r="O851" s="29" t="s">
        <v>173</v>
      </c>
      <c r="P851" s="30" t="n">
        <v>-0.00204304144087953</v>
      </c>
      <c r="Q851" s="31" t="n">
        <v>10750</v>
      </c>
      <c r="R851" s="31" t="n">
        <v>10662.5072077709</v>
      </c>
      <c r="S851" s="29" t="s">
        <v>86</v>
      </c>
      <c r="T851" s="29" t="n">
        <f aca="false">((R851*Parámetros!$D$30)/1000)/Parámetros!$D$29</f>
        <v>8737.9624670775</v>
      </c>
      <c r="U851" s="29" t="s">
        <v>69</v>
      </c>
      <c r="V851" s="48" t="n">
        <f aca="false">IF(S851="m3_año",R851,IF(OR(O851="CG1",O851="CG3",O851="HG2"),T851,R851))</f>
        <v>10662.5072077709</v>
      </c>
      <c r="W851" s="28" t="n">
        <v>365</v>
      </c>
      <c r="X851" s="32" t="s">
        <v>98</v>
      </c>
      <c r="Y851" s="28"/>
      <c r="Z851" s="28" t="n">
        <v>2920</v>
      </c>
      <c r="AA851" s="32" t="s">
        <v>2137</v>
      </c>
      <c r="AB851" s="32" t="s">
        <v>447</v>
      </c>
      <c r="AC851" s="33" t="s">
        <v>246</v>
      </c>
      <c r="AD851" s="33" t="n">
        <f aca="false">VLOOKUP($O851,Parámetros!$B$4:$H$25,3,0)</f>
        <v>10.477442018542</v>
      </c>
      <c r="AE851" s="33" t="n">
        <f aca="false">VLOOKUP($O851,Parámetros!$B$4:$H$25,4,0)</f>
        <v>4.47117624426805</v>
      </c>
      <c r="AF851" s="33" t="n">
        <f aca="false">VLOOKUP($O851,Parámetros!$B$4:$H$25,5,0)</f>
        <v>11.5951868810527</v>
      </c>
      <c r="AG851" s="33" t="n">
        <f aca="false">VLOOKUP($O851,Parámetros!$B$4:$H$25,6,0)</f>
        <v>0.3</v>
      </c>
      <c r="AH851" s="33" t="n">
        <f aca="false">VLOOKUP($O851,Parámetros!$B$4:$H$25,7,0)</f>
        <v>2840</v>
      </c>
      <c r="AI851" s="51" t="n">
        <v>10750</v>
      </c>
      <c r="AJ851" s="2" t="n">
        <v>2E-005</v>
      </c>
      <c r="AK851" s="34" t="n">
        <f aca="false">AD851*V851/1000000000</f>
        <v>0.000111715801041706</v>
      </c>
      <c r="AL851" s="34" t="n">
        <f aca="false">AE851*V851/1000000000</f>
        <v>4.76739489317221E-005</v>
      </c>
      <c r="AM851" s="34" t="n">
        <f aca="false">AF851*V851/1000000000</f>
        <v>0.000123633763694675</v>
      </c>
      <c r="AN851" s="34" t="n">
        <f aca="false">AG851*V851/1000000000</f>
        <v>3.19875216233127E-006</v>
      </c>
      <c r="AO851" s="34" t="n">
        <f aca="false">AH851*V851/1000000000</f>
        <v>0.0302815204700694</v>
      </c>
      <c r="AP851" s="35" t="n">
        <f aca="false">AJ851*AI851*EXP(P851*4)</f>
        <v>0.213250144155419</v>
      </c>
      <c r="AQ851" s="36" t="n">
        <f aca="false">AK851/W851</f>
        <v>3.06070687785495E-007</v>
      </c>
      <c r="AR851" s="37" t="n">
        <f aca="false">AL851/W851</f>
        <v>1.30613558717047E-007</v>
      </c>
      <c r="AS851" s="37" t="n">
        <f aca="false">AM851/W851</f>
        <v>3.38722640259384E-007</v>
      </c>
      <c r="AT851" s="37" t="n">
        <f aca="false">AN851/W851</f>
        <v>8.76370455433225E-009</v>
      </c>
      <c r="AU851" s="37" t="n">
        <f aca="false">AO851/W851</f>
        <v>8.29630697810119E-005</v>
      </c>
      <c r="AV851" s="49" t="n">
        <f aca="false">AP851/W851</f>
        <v>0.000584246970288818</v>
      </c>
      <c r="AW851" s="39" t="n">
        <f aca="false">AK851*1000000</f>
        <v>111.715801041706</v>
      </c>
      <c r="AX851" s="40" t="n">
        <f aca="false">AL851*1000000</f>
        <v>47.6739489317221</v>
      </c>
      <c r="AY851" s="40" t="n">
        <f aca="false">AM851*1000000</f>
        <v>123.633763694675</v>
      </c>
      <c r="AZ851" s="40" t="n">
        <f aca="false">AN851*1000000</f>
        <v>3.19875216233127</v>
      </c>
      <c r="BA851" s="40" t="n">
        <f aca="false">AO851*1000000</f>
        <v>30281.5204700694</v>
      </c>
      <c r="BB851" s="41" t="n">
        <f aca="false">AP851*1000000</f>
        <v>213250.144155419</v>
      </c>
      <c r="BC851" s="39" t="n">
        <f aca="false">AQ851*1000000</f>
        <v>0.306070687785495</v>
      </c>
      <c r="BD851" s="40" t="n">
        <f aca="false">AR851*1000000</f>
        <v>0.130613558717047</v>
      </c>
      <c r="BE851" s="40" t="n">
        <f aca="false">AS851*1000000</f>
        <v>0.338722640259384</v>
      </c>
      <c r="BF851" s="40" t="n">
        <f aca="false">AT851*1000000</f>
        <v>0.00876370455433225</v>
      </c>
      <c r="BG851" s="40" t="n">
        <f aca="false">AU851*1000000</f>
        <v>82.9630697810119</v>
      </c>
      <c r="BH851" s="41" t="n">
        <f aca="false">AV851*1000000</f>
        <v>584.246970288818</v>
      </c>
      <c r="BI851" s="0" t="n">
        <v>0.1</v>
      </c>
      <c r="BJ851" s="0" t="n">
        <f aca="false">R851*BI851</f>
        <v>1066.25072077709</v>
      </c>
      <c r="BK851" s="0" t="n">
        <v>0.1</v>
      </c>
      <c r="BL851" s="0" t="n">
        <f aca="false">AI851*BK851</f>
        <v>1075</v>
      </c>
      <c r="BM851" s="45" t="n">
        <v>8.33836031031492</v>
      </c>
      <c r="BN851" s="45" t="n">
        <v>2.30660015343522</v>
      </c>
      <c r="BO851" s="45" t="n">
        <v>3.95606161523761</v>
      </c>
      <c r="BP851" s="45" t="n">
        <v>0.12</v>
      </c>
      <c r="BQ851" s="45" t="n">
        <v>2840</v>
      </c>
      <c r="BR851" s="0" t="n">
        <f aca="false">AJ851*0.1</f>
        <v>2E-006</v>
      </c>
      <c r="BS851" s="0" t="n">
        <f aca="false">((((BJ851/R851)^2)+((BM851/AD851)^2))^(1/2))*AK851</f>
        <v>8.96069522293515E-005</v>
      </c>
      <c r="BT851" s="0" t="n">
        <f aca="false">((((BJ851/R851)^2)+((BN851/AE851)^2))^(1/2))*AL851</f>
        <v>2.50519423171415E-005</v>
      </c>
      <c r="BU851" s="0" t="n">
        <f aca="false">((((BJ851/R851)^2)+((BO851/AF851)^2))^(1/2))*AM851</f>
        <v>4.39560577313533E-005</v>
      </c>
      <c r="BV851" s="0" t="n">
        <f aca="false">((((BJ851/R851)^2)+((BP851/AG851)^2))^(1/2))*AN851</f>
        <v>1.31887930354647E-006</v>
      </c>
      <c r="BW851" s="0" t="n">
        <f aca="false">((((BJ851/R851)^2)+((BQ851/AH851)^2))^(1/2))*AO851</f>
        <v>0.0304325514342623</v>
      </c>
      <c r="BX851" s="46" t="n">
        <f aca="false">((((BL851/AI851)^2)+((BR851/AJ851)^2))^(1/2))*AP851</f>
        <v>0.0301581246042611</v>
      </c>
    </row>
    <row r="852" customFormat="false" ht="45" hidden="false" customHeight="true" outlineLevel="0" collapsed="false">
      <c r="A852" s="24" t="n">
        <v>4.61105701113571</v>
      </c>
      <c r="B852" s="24" t="n">
        <v>-74.0982173992982</v>
      </c>
      <c r="C852" s="47" t="n">
        <v>29</v>
      </c>
      <c r="D852" s="47" t="n">
        <v>25</v>
      </c>
      <c r="E852" s="47" t="n">
        <v>2318</v>
      </c>
      <c r="F852" s="27" t="s">
        <v>2138</v>
      </c>
      <c r="G852" s="28" t="s">
        <v>2139</v>
      </c>
      <c r="H852" s="27" t="s">
        <v>2140</v>
      </c>
      <c r="I852" s="28" t="s">
        <v>155</v>
      </c>
      <c r="J852" s="28" t="s">
        <v>76</v>
      </c>
      <c r="K852" s="55"/>
      <c r="L852" s="55"/>
      <c r="M852" s="28" t="n">
        <v>1993</v>
      </c>
      <c r="N852" s="29" t="s">
        <v>67</v>
      </c>
      <c r="O852" s="29" t="s">
        <v>142</v>
      </c>
      <c r="P852" s="50" t="n">
        <v>0.0119278052318739</v>
      </c>
      <c r="Q852" s="31" t="n">
        <v>264</v>
      </c>
      <c r="R852" s="31" t="n">
        <v>276.90107822215</v>
      </c>
      <c r="S852" s="29" t="s">
        <v>69</v>
      </c>
      <c r="T852" s="29"/>
      <c r="U852" s="29"/>
      <c r="V852" s="48" t="n">
        <f aca="false">IF(S852="m3_año",R852,IF(OR(O852="CG1",O852="CG3",O852="HG2"),T852,R852))</f>
        <v>276.90107822215</v>
      </c>
      <c r="W852" s="28" t="n">
        <v>365</v>
      </c>
      <c r="X852" s="32" t="s">
        <v>98</v>
      </c>
      <c r="Y852" s="28"/>
      <c r="Z852" s="28" t="n">
        <v>2920</v>
      </c>
      <c r="AA852" s="32" t="s">
        <v>2141</v>
      </c>
      <c r="AB852" s="32" t="s">
        <v>447</v>
      </c>
      <c r="AC852" s="33" t="s">
        <v>72</v>
      </c>
      <c r="AD852" s="33" t="n">
        <f aca="false">VLOOKUP($O852,Parámetros!$B$4:$H$25,3,0)</f>
        <v>30.4</v>
      </c>
      <c r="AE852" s="33" t="n">
        <f aca="false">VLOOKUP($O852,Parámetros!$B$4:$H$25,4,0)</f>
        <v>1504</v>
      </c>
      <c r="AF852" s="33" t="n">
        <f aca="false">VLOOKUP($O852,Parámetros!$B$4:$H$25,5,0)</f>
        <v>9.6</v>
      </c>
      <c r="AG852" s="33" t="n">
        <f aca="false">VLOOKUP($O852,Parámetros!$B$4:$H$25,6,0)</f>
        <v>640</v>
      </c>
      <c r="AH852" s="33" t="n">
        <f aca="false">VLOOKUP($O852,Parámetros!$B$4:$H$25,7,0)</f>
        <v>1920000</v>
      </c>
      <c r="AI852" s="51" t="n">
        <v>264</v>
      </c>
      <c r="AJ852" s="52" t="n">
        <v>8.8E-008</v>
      </c>
      <c r="AK852" s="34" t="n">
        <f aca="false">AD852*V852/1000000000</f>
        <v>8.41779277795336E-006</v>
      </c>
      <c r="AL852" s="34" t="n">
        <f aca="false">AE852*V852/1000000000</f>
        <v>0.000416459221646114</v>
      </c>
      <c r="AM852" s="34" t="n">
        <f aca="false">AF852*V852/1000000000</f>
        <v>2.65825035093264E-006</v>
      </c>
      <c r="AN852" s="34" t="n">
        <f aca="false">AG852*V852/1000000000</f>
        <v>0.000177216690062176</v>
      </c>
      <c r="AO852" s="34" t="n">
        <f aca="false">AH852*V852/1000000000</f>
        <v>0.531650070186528</v>
      </c>
      <c r="AP852" s="35" t="n">
        <f aca="false">AJ852*AI852*EXP(P852*4)</f>
        <v>2.43672948835492E-005</v>
      </c>
      <c r="AQ852" s="36" t="n">
        <f aca="false">AK852/W852</f>
        <v>2.30624459669955E-008</v>
      </c>
      <c r="AR852" s="37" t="n">
        <f aca="false">AL852/W852</f>
        <v>1.14098416889346E-006</v>
      </c>
      <c r="AS852" s="37" t="n">
        <f aca="false">AM852/W852</f>
        <v>7.28287767378805E-009</v>
      </c>
      <c r="AT852" s="37" t="n">
        <f aca="false">AN852/W852</f>
        <v>4.85525178252537E-007</v>
      </c>
      <c r="AU852" s="37" t="n">
        <f aca="false">AO852/W852</f>
        <v>0.00145657553475761</v>
      </c>
      <c r="AV852" s="49" t="n">
        <f aca="false">AP852/W852</f>
        <v>6.67597120097238E-008</v>
      </c>
      <c r="AW852" s="39" t="n">
        <f aca="false">AK852*1000000</f>
        <v>8.41779277795336</v>
      </c>
      <c r="AX852" s="40" t="n">
        <f aca="false">AL852*1000000</f>
        <v>416.459221646114</v>
      </c>
      <c r="AY852" s="40" t="n">
        <f aca="false">AM852*1000000</f>
        <v>2.65825035093264</v>
      </c>
      <c r="AZ852" s="40" t="n">
        <f aca="false">AN852*1000000</f>
        <v>177.216690062176</v>
      </c>
      <c r="BA852" s="40" t="n">
        <f aca="false">AO852*1000000</f>
        <v>531650.070186528</v>
      </c>
      <c r="BB852" s="41" t="n">
        <f aca="false">AP852*1000000</f>
        <v>24.3672948835492</v>
      </c>
      <c r="BC852" s="39" t="n">
        <f aca="false">AQ852*1000000</f>
        <v>0.0230624459669955</v>
      </c>
      <c r="BD852" s="40" t="n">
        <f aca="false">AR852*1000000</f>
        <v>1.14098416889346</v>
      </c>
      <c r="BE852" s="40" t="n">
        <f aca="false">AS852*1000000</f>
        <v>0.00728287767378805</v>
      </c>
      <c r="BF852" s="40" t="n">
        <f aca="false">AT852*1000000</f>
        <v>0.485525178252537</v>
      </c>
      <c r="BG852" s="40" t="n">
        <f aca="false">AU852*1000000</f>
        <v>1456.57553475761</v>
      </c>
      <c r="BH852" s="41" t="n">
        <f aca="false">AV852*1000000</f>
        <v>0.0667597120097237</v>
      </c>
      <c r="BI852" s="0" t="n">
        <v>0.1</v>
      </c>
      <c r="BJ852" s="0" t="n">
        <f aca="false">R852*BI852</f>
        <v>27.690107822215</v>
      </c>
      <c r="BK852" s="0" t="n">
        <v>0.1</v>
      </c>
      <c r="BL852" s="0" t="n">
        <f aca="false">AI852*BK852</f>
        <v>26.4</v>
      </c>
      <c r="BM852" s="45" t="n">
        <v>12.16</v>
      </c>
      <c r="BN852" s="45" t="n">
        <v>601.6</v>
      </c>
      <c r="BO852" s="45" t="n">
        <v>1.92</v>
      </c>
      <c r="BP852" s="45" t="n">
        <v>256</v>
      </c>
      <c r="BQ852" s="45" t="n">
        <v>384000</v>
      </c>
      <c r="BR852" s="0" t="n">
        <f aca="false">AJ852*0.1</f>
        <v>8.8E-009</v>
      </c>
      <c r="BS852" s="0" t="n">
        <f aca="false">((((BJ852/R852)^2)+((BM852/AD852)^2))^(1/2))*AK852</f>
        <v>3.47074487580632E-006</v>
      </c>
      <c r="BT852" s="0" t="n">
        <f aca="false">((((BJ852/R852)^2)+((BN852/AE852)^2))^(1/2))*AL852</f>
        <v>0.000171710535960944</v>
      </c>
      <c r="BU852" s="0" t="n">
        <f aca="false">((((BJ852/R852)^2)+((BO852/AF852)^2))^(1/2))*AM852</f>
        <v>5.94402848589806E-007</v>
      </c>
      <c r="BV852" s="0" t="n">
        <f aca="false">((((BJ852/R852)^2)+((BP852/AG852)^2))^(1/2))*AN852</f>
        <v>7.30683131748699E-005</v>
      </c>
      <c r="BW852" s="0" t="n">
        <f aca="false">((((BJ852/R852)^2)+((BQ852/AH852)^2))^(1/2))*AO852</f>
        <v>0.118880569717961</v>
      </c>
      <c r="BX852" s="46" t="n">
        <f aca="false">((((BL852/AI852)^2)+((BR852/AJ852)^2))^(1/2))*AP852</f>
        <v>3.44605589026598E-006</v>
      </c>
    </row>
    <row r="853" customFormat="false" ht="45" hidden="false" customHeight="true" outlineLevel="0" collapsed="false">
      <c r="A853" s="24" t="n">
        <v>4.61105701113571</v>
      </c>
      <c r="B853" s="24" t="n">
        <v>-74.0982173992982</v>
      </c>
      <c r="C853" s="47" t="n">
        <v>29</v>
      </c>
      <c r="D853" s="47" t="n">
        <v>25</v>
      </c>
      <c r="E853" s="47" t="n">
        <v>2318</v>
      </c>
      <c r="F853" s="27" t="s">
        <v>2138</v>
      </c>
      <c r="G853" s="28" t="s">
        <v>2139</v>
      </c>
      <c r="H853" s="27" t="s">
        <v>2140</v>
      </c>
      <c r="I853" s="28" t="s">
        <v>155</v>
      </c>
      <c r="J853" s="28" t="s">
        <v>76</v>
      </c>
      <c r="K853" s="55"/>
      <c r="L853" s="55"/>
      <c r="M853" s="28" t="n">
        <v>1978</v>
      </c>
      <c r="N853" s="29" t="s">
        <v>67</v>
      </c>
      <c r="O853" s="29" t="s">
        <v>142</v>
      </c>
      <c r="P853" s="50" t="n">
        <v>0.0119278052318739</v>
      </c>
      <c r="Q853" s="31" t="n">
        <v>204</v>
      </c>
      <c r="R853" s="31" t="n">
        <v>213.969014989843</v>
      </c>
      <c r="S853" s="29" t="s">
        <v>69</v>
      </c>
      <c r="T853" s="29"/>
      <c r="U853" s="29"/>
      <c r="V853" s="48" t="n">
        <f aca="false">IF(S853="m3_año",R853,IF(OR(O853="CG1",O853="CG3",O853="HG2"),T853,R853))</f>
        <v>213.969014989843</v>
      </c>
      <c r="W853" s="28" t="n">
        <v>365</v>
      </c>
      <c r="X853" s="32" t="s">
        <v>98</v>
      </c>
      <c r="Y853" s="28"/>
      <c r="Z853" s="28" t="n">
        <v>2920</v>
      </c>
      <c r="AA853" s="32" t="s">
        <v>2141</v>
      </c>
      <c r="AB853" s="32" t="s">
        <v>447</v>
      </c>
      <c r="AC853" s="33" t="s">
        <v>72</v>
      </c>
      <c r="AD853" s="33" t="n">
        <f aca="false">VLOOKUP($O853,Parámetros!$B$4:$H$25,3,0)</f>
        <v>30.4</v>
      </c>
      <c r="AE853" s="33" t="n">
        <f aca="false">VLOOKUP($O853,Parámetros!$B$4:$H$25,4,0)</f>
        <v>1504</v>
      </c>
      <c r="AF853" s="33" t="n">
        <f aca="false">VLOOKUP($O853,Parámetros!$B$4:$H$25,5,0)</f>
        <v>9.6</v>
      </c>
      <c r="AG853" s="33" t="n">
        <f aca="false">VLOOKUP($O853,Parámetros!$B$4:$H$25,6,0)</f>
        <v>640</v>
      </c>
      <c r="AH853" s="33" t="n">
        <f aca="false">VLOOKUP($O853,Parámetros!$B$4:$H$25,7,0)</f>
        <v>1920000</v>
      </c>
      <c r="AI853" s="51" t="n">
        <v>204</v>
      </c>
      <c r="AJ853" s="52" t="n">
        <v>8.8E-008</v>
      </c>
      <c r="AK853" s="34" t="n">
        <f aca="false">AD853*V853/1000000000</f>
        <v>6.50465805569123E-006</v>
      </c>
      <c r="AL853" s="34" t="n">
        <f aca="false">AE853*V853/1000000000</f>
        <v>0.000321809398544724</v>
      </c>
      <c r="AM853" s="34" t="n">
        <f aca="false">AF853*V853/1000000000</f>
        <v>2.05410254390249E-006</v>
      </c>
      <c r="AN853" s="34" t="n">
        <f aca="false">AG853*V853/1000000000</f>
        <v>0.0001369401695935</v>
      </c>
      <c r="AO853" s="34" t="n">
        <f aca="false">AH853*V853/1000000000</f>
        <v>0.410820508780499</v>
      </c>
      <c r="AP853" s="35" t="n">
        <f aca="false">AJ853*AI853*EXP(P853*4)</f>
        <v>1.88292733191062E-005</v>
      </c>
      <c r="AQ853" s="36" t="n">
        <f aca="false">AK853/W853</f>
        <v>1.78209809744965E-008</v>
      </c>
      <c r="AR853" s="37" t="n">
        <f aca="false">AL853/W853</f>
        <v>8.81669585054038E-007</v>
      </c>
      <c r="AS853" s="37" t="n">
        <f aca="false">AM853/W853</f>
        <v>5.62767820247258E-009</v>
      </c>
      <c r="AT853" s="37" t="n">
        <f aca="false">AN853/W853</f>
        <v>3.75178546831505E-007</v>
      </c>
      <c r="AU853" s="37" t="n">
        <f aca="false">AO853/W853</f>
        <v>0.00112553564049452</v>
      </c>
      <c r="AV853" s="49" t="n">
        <f aca="false">AP853/W853</f>
        <v>5.1587050189332E-008</v>
      </c>
      <c r="AW853" s="39" t="n">
        <f aca="false">AK853*1000000</f>
        <v>6.50465805569123</v>
      </c>
      <c r="AX853" s="40" t="n">
        <f aca="false">AL853*1000000</f>
        <v>321.809398544724</v>
      </c>
      <c r="AY853" s="40" t="n">
        <f aca="false">AM853*1000000</f>
        <v>2.05410254390249</v>
      </c>
      <c r="AZ853" s="40" t="n">
        <f aca="false">AN853*1000000</f>
        <v>136.9401695935</v>
      </c>
      <c r="BA853" s="40" t="n">
        <f aca="false">AO853*1000000</f>
        <v>410820.508780499</v>
      </c>
      <c r="BB853" s="41" t="n">
        <f aca="false">AP853*1000000</f>
        <v>18.8292733191062</v>
      </c>
      <c r="BC853" s="39" t="n">
        <f aca="false">AQ853*1000000</f>
        <v>0.0178209809744965</v>
      </c>
      <c r="BD853" s="40" t="n">
        <f aca="false">AR853*1000000</f>
        <v>0.881669585054038</v>
      </c>
      <c r="BE853" s="40" t="n">
        <f aca="false">AS853*1000000</f>
        <v>0.00562767820247258</v>
      </c>
      <c r="BF853" s="40" t="n">
        <f aca="false">AT853*1000000</f>
        <v>0.375178546831505</v>
      </c>
      <c r="BG853" s="40" t="n">
        <f aca="false">AU853*1000000</f>
        <v>1125.53564049452</v>
      </c>
      <c r="BH853" s="41" t="n">
        <f aca="false">AV853*1000000</f>
        <v>0.051587050189332</v>
      </c>
      <c r="BI853" s="0" t="n">
        <v>0.1</v>
      </c>
      <c r="BJ853" s="0" t="n">
        <f aca="false">R853*BI853</f>
        <v>21.3969014989843</v>
      </c>
      <c r="BK853" s="0" t="n">
        <v>0.1</v>
      </c>
      <c r="BL853" s="0" t="n">
        <f aca="false">AI853*BK853</f>
        <v>20.4</v>
      </c>
      <c r="BM853" s="45" t="n">
        <v>12.16</v>
      </c>
      <c r="BN853" s="45" t="n">
        <v>601.6</v>
      </c>
      <c r="BO853" s="45" t="n">
        <v>1.92</v>
      </c>
      <c r="BP853" s="45" t="n">
        <v>256</v>
      </c>
      <c r="BQ853" s="45" t="n">
        <v>384000</v>
      </c>
      <c r="BR853" s="0" t="n">
        <f aca="false">AJ853*0.1</f>
        <v>8.8E-009</v>
      </c>
      <c r="BS853" s="0" t="n">
        <f aca="false">((((BJ853/R853)^2)+((BM853/AD853)^2))^(1/2))*AK853</f>
        <v>2.68193922221397E-006</v>
      </c>
      <c r="BT853" s="0" t="n">
        <f aca="false">((((BJ853/R853)^2)+((BN853/AE853)^2))^(1/2))*AL853</f>
        <v>0.000132685414151639</v>
      </c>
      <c r="BU853" s="0" t="n">
        <f aca="false">((((BJ853/R853)^2)+((BO853/AF853)^2))^(1/2))*AM853</f>
        <v>4.59311292092122E-007</v>
      </c>
      <c r="BV853" s="0" t="n">
        <f aca="false">((((BJ853/R853)^2)+((BP853/AG853)^2))^(1/2))*AN853</f>
        <v>5.64618783623994E-005</v>
      </c>
      <c r="BW853" s="0" t="n">
        <f aca="false">((((BJ853/R853)^2)+((BQ853/AH853)^2))^(1/2))*AO853</f>
        <v>0.0918622584184244</v>
      </c>
      <c r="BX853" s="46" t="n">
        <f aca="false">((((BL853/AI853)^2)+((BR853/AJ853)^2))^(1/2))*AP853</f>
        <v>2.66286136975098E-006</v>
      </c>
    </row>
    <row r="854" customFormat="false" ht="30" hidden="false" customHeight="true" outlineLevel="0" collapsed="false">
      <c r="A854" s="24" t="n">
        <v>4.60877366545149</v>
      </c>
      <c r="B854" s="24" t="n">
        <v>-74.1054803125286</v>
      </c>
      <c r="C854" s="47" t="n">
        <v>28</v>
      </c>
      <c r="D854" s="47" t="n">
        <v>25</v>
      </c>
      <c r="E854" s="47" t="n">
        <v>1824</v>
      </c>
      <c r="F854" s="27" t="s">
        <v>2142</v>
      </c>
      <c r="G854" s="28" t="s">
        <v>2143</v>
      </c>
      <c r="H854" s="27" t="s">
        <v>2144</v>
      </c>
      <c r="I854" s="28" t="s">
        <v>155</v>
      </c>
      <c r="J854" s="28" t="s">
        <v>76</v>
      </c>
      <c r="K854" s="28" t="n">
        <v>34.45</v>
      </c>
      <c r="L854" s="28"/>
      <c r="M854" s="55"/>
      <c r="N854" s="29" t="s">
        <v>77</v>
      </c>
      <c r="O854" s="29" t="s">
        <v>77</v>
      </c>
      <c r="P854" s="56" t="n">
        <v>0.00426891489573758</v>
      </c>
      <c r="Q854" s="31" t="n">
        <v>2.03618501342446</v>
      </c>
      <c r="R854" s="31" t="n">
        <v>2.07125276598574</v>
      </c>
      <c r="S854" s="29" t="s">
        <v>69</v>
      </c>
      <c r="T854" s="29"/>
      <c r="U854" s="29"/>
      <c r="V854" s="48" t="n">
        <f aca="false">IF(S854="m3_año",R854,IF(OR(O854="CG1",O854="CG3",O854="HG2"),T854,R854))</f>
        <v>2.07125276598574</v>
      </c>
      <c r="W854" s="28" t="n">
        <v>365</v>
      </c>
      <c r="X854" s="32"/>
      <c r="Y854" s="28"/>
      <c r="Z854" s="28" t="n">
        <v>8760</v>
      </c>
      <c r="AA854" s="32" t="s">
        <v>2145</v>
      </c>
      <c r="AB854" s="32" t="s">
        <v>447</v>
      </c>
      <c r="AC854" s="33" t="s">
        <v>72</v>
      </c>
      <c r="AD854" s="33" t="n">
        <f aca="false">VLOOKUP($O854,Parámetros!$B$4:$H$25,3,0)</f>
        <v>24000</v>
      </c>
      <c r="AE854" s="33" t="n">
        <f aca="false">VLOOKUP($O854,Parámetros!$B$4:$H$25,4,0)</f>
        <v>2261000</v>
      </c>
      <c r="AF854" s="33" t="n">
        <f aca="false">VLOOKUP($O854,Parámetros!$B$4:$H$25,5,0)</f>
        <v>1200</v>
      </c>
      <c r="AG854" s="33" t="n">
        <f aca="false">VLOOKUP($O854,Parámetros!$B$4:$H$25,6,0)</f>
        <v>381000</v>
      </c>
      <c r="AH854" s="33" t="n">
        <f aca="false">VLOOKUP($O854,Parámetros!$B$4:$H$25,7,0)</f>
        <v>1500000000</v>
      </c>
      <c r="AI854" s="2" t="n">
        <v>54177.3714285714</v>
      </c>
      <c r="AJ854" s="2" t="n">
        <v>9E-009</v>
      </c>
      <c r="AK854" s="34" t="n">
        <f aca="false">AD854*V854/1000000000</f>
        <v>4.97100663836578E-005</v>
      </c>
      <c r="AL854" s="34" t="n">
        <f aca="false">AE854*V854/1000000000</f>
        <v>0.00468310250389376</v>
      </c>
      <c r="AM854" s="34" t="n">
        <f aca="false">AF854*V854/1000000000</f>
        <v>2.48550331918289E-006</v>
      </c>
      <c r="AN854" s="34" t="n">
        <f aca="false">AG854*V854/1000000000</f>
        <v>0.000789147303840567</v>
      </c>
      <c r="AO854" s="34" t="n">
        <f aca="false">AH854*V854/1000000000</f>
        <v>3.10687914897861</v>
      </c>
      <c r="AP854" s="35" t="n">
        <f aca="false">AJ854*AI854*EXP(P854*4)</f>
        <v>0.000495993864589387</v>
      </c>
      <c r="AQ854" s="36" t="n">
        <f aca="false">AK854/W854</f>
        <v>1.36191962694953E-007</v>
      </c>
      <c r="AR854" s="37" t="n">
        <f aca="false">AL854/W854</f>
        <v>1.2830417818887E-005</v>
      </c>
      <c r="AS854" s="37" t="n">
        <f aca="false">AM854/W854</f>
        <v>6.80959813474764E-009</v>
      </c>
      <c r="AT854" s="37" t="n">
        <f aca="false">AN854/W854</f>
        <v>2.16204740778238E-006</v>
      </c>
      <c r="AU854" s="37" t="n">
        <f aca="false">AO854/W854</f>
        <v>0.00851199766843455</v>
      </c>
      <c r="AV854" s="49" t="n">
        <f aca="false">AP854/W854</f>
        <v>1.3588873002449E-006</v>
      </c>
      <c r="AW854" s="39" t="n">
        <f aca="false">AK854*1000000</f>
        <v>49.7100663836578</v>
      </c>
      <c r="AX854" s="40" t="n">
        <f aca="false">AL854*1000000</f>
        <v>4683.10250389376</v>
      </c>
      <c r="AY854" s="40" t="n">
        <f aca="false">AM854*1000000</f>
        <v>2.48550331918289</v>
      </c>
      <c r="AZ854" s="40" t="n">
        <f aca="false">AN854*1000000</f>
        <v>789.147303840567</v>
      </c>
      <c r="BA854" s="40" t="n">
        <f aca="false">AO854*1000000</f>
        <v>3106879.14897861</v>
      </c>
      <c r="BB854" s="41" t="n">
        <f aca="false">AP854*1000000</f>
        <v>495.993864589387</v>
      </c>
      <c r="BC854" s="39" t="n">
        <f aca="false">AQ854*1000000</f>
        <v>0.136191962694953</v>
      </c>
      <c r="BD854" s="40" t="n">
        <f aca="false">AR854*1000000</f>
        <v>12.830417818887</v>
      </c>
      <c r="BE854" s="40" t="n">
        <f aca="false">AS854*1000000</f>
        <v>0.00680959813474764</v>
      </c>
      <c r="BF854" s="40" t="n">
        <f aca="false">AT854*1000000</f>
        <v>2.16204740778238</v>
      </c>
      <c r="BG854" s="40" t="n">
        <f aca="false">AU854*1000000</f>
        <v>8511.99766843455</v>
      </c>
      <c r="BH854" s="41" t="n">
        <f aca="false">AV854*1000000</f>
        <v>1.3588873002449</v>
      </c>
      <c r="BI854" s="0" t="n">
        <v>0.1</v>
      </c>
      <c r="BJ854" s="0" t="n">
        <f aca="false">R854*BI854</f>
        <v>0.207125276598574</v>
      </c>
      <c r="BK854" s="0" t="n">
        <v>0.1</v>
      </c>
      <c r="BL854" s="0" t="n">
        <f aca="false">AI854*BK854</f>
        <v>5417.73714285714</v>
      </c>
      <c r="BM854" s="45" t="n">
        <v>0</v>
      </c>
      <c r="BN854" s="45" t="n">
        <v>0</v>
      </c>
      <c r="BO854" s="45" t="n">
        <v>0</v>
      </c>
      <c r="BP854" s="45" t="n">
        <v>0</v>
      </c>
      <c r="BQ854" s="45" t="n">
        <v>0</v>
      </c>
      <c r="BR854" s="0" t="n">
        <f aca="false">AJ854*0.1</f>
        <v>9E-010</v>
      </c>
      <c r="BS854" s="0" t="n">
        <f aca="false">((((BJ854/R854)^2)+((BM854/AD854)^2))^(1/2))*AK854</f>
        <v>4.97100663836578E-006</v>
      </c>
      <c r="BT854" s="0" t="n">
        <f aca="false">((((BJ854/R854)^2)+((BN854/AE854)^2))^(1/2))*AL854</f>
        <v>0.000468310250389376</v>
      </c>
      <c r="BU854" s="0" t="n">
        <f aca="false">((((BJ854/R854)^2)+((BO854/AF854)^2))^(1/2))*AM854</f>
        <v>2.48550331918289E-007</v>
      </c>
      <c r="BV854" s="0" t="n">
        <f aca="false">((((BJ854/R854)^2)+((BP854/AG854)^2))^(1/2))*AN854</f>
        <v>7.89147303840567E-005</v>
      </c>
      <c r="BW854" s="0" t="n">
        <f aca="false">((((BJ854/R854)^2)+((BQ854/AH854)^2))^(1/2))*AO854</f>
        <v>0.310687914897861</v>
      </c>
      <c r="BX854" s="46" t="n">
        <f aca="false">((((BL854/AI854)^2)+((BR854/AJ854)^2))^(1/2))*AP854</f>
        <v>7.01441250156155E-005</v>
      </c>
    </row>
    <row r="855" customFormat="false" ht="60" hidden="false" customHeight="true" outlineLevel="0" collapsed="false">
      <c r="A855" s="24" t="n">
        <v>4.60883488196789</v>
      </c>
      <c r="B855" s="24" t="n">
        <v>-74.0999492056453</v>
      </c>
      <c r="C855" s="47" t="n">
        <v>29</v>
      </c>
      <c r="D855" s="47" t="n">
        <v>25</v>
      </c>
      <c r="E855" s="47" t="n">
        <v>2318</v>
      </c>
      <c r="F855" s="27" t="s">
        <v>2146</v>
      </c>
      <c r="G855" s="28" t="s">
        <v>2147</v>
      </c>
      <c r="H855" s="27" t="s">
        <v>2148</v>
      </c>
      <c r="I855" s="28" t="s">
        <v>155</v>
      </c>
      <c r="J855" s="28" t="s">
        <v>76</v>
      </c>
      <c r="K855" s="55"/>
      <c r="L855" s="55"/>
      <c r="M855" s="28" t="n">
        <v>2005</v>
      </c>
      <c r="N855" s="29" t="s">
        <v>67</v>
      </c>
      <c r="O855" s="29" t="s">
        <v>145</v>
      </c>
      <c r="P855" s="53" t="n">
        <v>0.00108600994019335</v>
      </c>
      <c r="Q855" s="31" t="n">
        <v>16549.5</v>
      </c>
      <c r="R855" s="31" t="n">
        <v>16621.5480625455</v>
      </c>
      <c r="S855" s="29" t="s">
        <v>69</v>
      </c>
      <c r="T855" s="29"/>
      <c r="U855" s="29"/>
      <c r="V855" s="48" t="n">
        <f aca="false">IF(S855="m3_año",R855,IF(OR(O855="CG1",O855="CG3",O855="HG2"),T855,R855))</f>
        <v>16621.5480625455</v>
      </c>
      <c r="W855" s="28" t="n">
        <v>365</v>
      </c>
      <c r="X855" s="32"/>
      <c r="Y855" s="28"/>
      <c r="Z855" s="28" t="n">
        <v>8760</v>
      </c>
      <c r="AA855" s="32" t="s">
        <v>2149</v>
      </c>
      <c r="AB855" s="32" t="s">
        <v>447</v>
      </c>
      <c r="AC855" s="33" t="s">
        <v>72</v>
      </c>
      <c r="AD855" s="33" t="n">
        <f aca="false">VLOOKUP($O855,Parámetros!$B$4:$H$25,3,0)</f>
        <v>196.356974196937</v>
      </c>
      <c r="AE855" s="33" t="n">
        <f aca="false">VLOOKUP($O855,Parámetros!$B$4:$H$25,4,0)</f>
        <v>1220.72799074218</v>
      </c>
      <c r="AF855" s="33" t="n">
        <f aca="false">VLOOKUP($O855,Parámetros!$B$4:$H$25,5,0)</f>
        <v>69.6558973259153</v>
      </c>
      <c r="AG855" s="33" t="n">
        <f aca="false">VLOOKUP($O855,Parámetros!$B$4:$H$25,6,0)</f>
        <v>640</v>
      </c>
      <c r="AH855" s="33" t="n">
        <f aca="false">VLOOKUP($O855,Parámetros!$B$4:$H$25,7,0)</f>
        <v>1920000</v>
      </c>
      <c r="AI855" s="2" t="n">
        <v>54177.3714285714</v>
      </c>
      <c r="AJ855" s="2" t="n">
        <v>9E-009</v>
      </c>
      <c r="AK855" s="34" t="n">
        <f aca="false">AD855*V855/1000000000</f>
        <v>0.00326375688403039</v>
      </c>
      <c r="AL855" s="34" t="n">
        <f aca="false">AE855*V855/1000000000</f>
        <v>0.0202903889694157</v>
      </c>
      <c r="AM855" s="34" t="n">
        <f aca="false">AF855*V855/1000000000</f>
        <v>0.00115778884524244</v>
      </c>
      <c r="AN855" s="34" t="n">
        <f aca="false">AG855*V855/1000000000</f>
        <v>0.0106377907600291</v>
      </c>
      <c r="AO855" s="34" t="n">
        <f aca="false">AH855*V855/1000000000</f>
        <v>31.9133722800874</v>
      </c>
      <c r="AP855" s="35" t="n">
        <f aca="false">AJ855*AI855*EXP(P855*4)</f>
        <v>0.000489719088064377</v>
      </c>
      <c r="AQ855" s="36" t="n">
        <f aca="false">AK855/W855</f>
        <v>8.94179968227505E-006</v>
      </c>
      <c r="AR855" s="37" t="n">
        <f aca="false">AL855/W855</f>
        <v>5.55901067655226E-005</v>
      </c>
      <c r="AS855" s="37" t="n">
        <f aca="false">AM855/W855</f>
        <v>3.17202423354092E-006</v>
      </c>
      <c r="AT855" s="37" t="n">
        <f aca="false">AN855/W855</f>
        <v>2.91446322192579E-005</v>
      </c>
      <c r="AU855" s="37" t="n">
        <f aca="false">AO855/W855</f>
        <v>0.0874338966577736</v>
      </c>
      <c r="AV855" s="49" t="n">
        <f aca="false">AP855/W855</f>
        <v>1.34169613168322E-006</v>
      </c>
      <c r="AW855" s="39" t="n">
        <f aca="false">AK855*1000000</f>
        <v>3263.75688403039</v>
      </c>
      <c r="AX855" s="40" t="n">
        <f aca="false">AL855*1000000</f>
        <v>20290.3889694157</v>
      </c>
      <c r="AY855" s="40" t="n">
        <f aca="false">AM855*1000000</f>
        <v>1157.78884524244</v>
      </c>
      <c r="AZ855" s="40" t="n">
        <f aca="false">AN855*1000000</f>
        <v>10637.7907600291</v>
      </c>
      <c r="BA855" s="40" t="n">
        <f aca="false">AO855*1000000</f>
        <v>31913372.2800874</v>
      </c>
      <c r="BB855" s="41" t="n">
        <f aca="false">AP855*1000000</f>
        <v>489.719088064377</v>
      </c>
      <c r="BC855" s="39" t="n">
        <f aca="false">AQ855*1000000</f>
        <v>8.94179968227505</v>
      </c>
      <c r="BD855" s="40" t="n">
        <f aca="false">AR855*1000000</f>
        <v>55.5901067655226</v>
      </c>
      <c r="BE855" s="40" t="n">
        <f aca="false">AS855*1000000</f>
        <v>3.17202423354092</v>
      </c>
      <c r="BF855" s="40" t="n">
        <f aca="false">AT855*1000000</f>
        <v>29.1446322192579</v>
      </c>
      <c r="BG855" s="40" t="n">
        <f aca="false">AU855*1000000</f>
        <v>87433.8966577736</v>
      </c>
      <c r="BH855" s="41" t="n">
        <f aca="false">AV855*1000000</f>
        <v>1.34169613168322</v>
      </c>
      <c r="BI855" s="0" t="n">
        <v>0.1</v>
      </c>
      <c r="BJ855" s="0" t="n">
        <f aca="false">R855*BI855</f>
        <v>1662.15480625455</v>
      </c>
      <c r="BK855" s="0" t="n">
        <v>0.1</v>
      </c>
      <c r="BL855" s="0" t="n">
        <f aca="false">AI855*BK855</f>
        <v>5417.73714285714</v>
      </c>
      <c r="BM855" s="45" t="n">
        <v>187.562005220738</v>
      </c>
      <c r="BN855" s="45" t="n">
        <v>1012.03746873145</v>
      </c>
      <c r="BO855" s="45" t="n">
        <v>69.5558973259153</v>
      </c>
      <c r="BP855" s="45" t="n">
        <v>256</v>
      </c>
      <c r="BQ855" s="45" t="n">
        <v>384000</v>
      </c>
      <c r="BR855" s="0" t="n">
        <f aca="false">AJ855*0.1</f>
        <v>9E-010</v>
      </c>
      <c r="BS855" s="0" t="n">
        <f aca="false">((((BJ855/R855)^2)+((BM855/AD855)^2))^(1/2))*AK855</f>
        <v>0.00313460831839678</v>
      </c>
      <c r="BT855" s="0" t="n">
        <f aca="false">((((BJ855/R855)^2)+((BN855/AE855)^2))^(1/2))*AL855</f>
        <v>0.0169435597040693</v>
      </c>
      <c r="BU855" s="0" t="n">
        <f aca="false">((((BJ855/R855)^2)+((BO855/AF855)^2))^(1/2))*AM855</f>
        <v>0.00116190949494382</v>
      </c>
      <c r="BV855" s="0" t="n">
        <f aca="false">((((BJ855/R855)^2)+((BP855/AG855)^2))^(1/2))*AN855</f>
        <v>0.00438607349268196</v>
      </c>
      <c r="BW855" s="0" t="n">
        <f aca="false">((((BJ855/R855)^2)+((BQ855/AH855)^2))^(1/2))*AO855</f>
        <v>7.13604698095328</v>
      </c>
      <c r="BX855" s="46" t="n">
        <f aca="false">((((BL855/AI855)^2)+((BR855/AJ855)^2))^(1/2))*AP855</f>
        <v>6.92567376093625E-005</v>
      </c>
    </row>
    <row r="856" customFormat="false" ht="60" hidden="false" customHeight="true" outlineLevel="0" collapsed="false">
      <c r="A856" s="24" t="n">
        <v>4.60933626485954</v>
      </c>
      <c r="B856" s="24" t="n">
        <v>-74.1000636322712</v>
      </c>
      <c r="C856" s="47" t="n">
        <v>29</v>
      </c>
      <c r="D856" s="47" t="n">
        <v>25</v>
      </c>
      <c r="E856" s="47" t="n">
        <v>2318</v>
      </c>
      <c r="F856" s="27" t="s">
        <v>2150</v>
      </c>
      <c r="G856" s="28" t="s">
        <v>2151</v>
      </c>
      <c r="H856" s="27" t="s">
        <v>2152</v>
      </c>
      <c r="I856" s="28" t="s">
        <v>155</v>
      </c>
      <c r="J856" s="28" t="s">
        <v>65</v>
      </c>
      <c r="K856" s="28" t="n">
        <v>30</v>
      </c>
      <c r="L856" s="28"/>
      <c r="M856" s="55"/>
      <c r="N856" s="29" t="s">
        <v>67</v>
      </c>
      <c r="O856" s="29" t="s">
        <v>68</v>
      </c>
      <c r="P856" s="30" t="n">
        <v>-0.0848513586021754</v>
      </c>
      <c r="Q856" s="31" t="n">
        <v>15600</v>
      </c>
      <c r="R856" s="31" t="n">
        <v>11110.2208267238</v>
      </c>
      <c r="S856" s="29" t="s">
        <v>69</v>
      </c>
      <c r="T856" s="29"/>
      <c r="U856" s="29"/>
      <c r="V856" s="48" t="n">
        <f aca="false">IF(S856="m3_año",R856,IF(OR(O856="CG1",O856="CG3",O856="HG2"),T856,R856))</f>
        <v>11110.2208267238</v>
      </c>
      <c r="W856" s="28" t="n">
        <v>365</v>
      </c>
      <c r="X856" s="32" t="s">
        <v>98</v>
      </c>
      <c r="Y856" s="28"/>
      <c r="Z856" s="28" t="n">
        <v>2920</v>
      </c>
      <c r="AA856" s="32" t="s">
        <v>2153</v>
      </c>
      <c r="AB856" s="32" t="s">
        <v>447</v>
      </c>
      <c r="AC856" s="33" t="s">
        <v>72</v>
      </c>
      <c r="AD856" s="33" t="n">
        <f aca="false">VLOOKUP($O856,Parámetros!$B$4:$H$25,3,0)</f>
        <v>46.3856216091623</v>
      </c>
      <c r="AE856" s="33" t="n">
        <f aca="false">VLOOKUP($O856,Parámetros!$B$4:$H$25,4,0)</f>
        <v>1074.85364414012</v>
      </c>
      <c r="AF856" s="33" t="n">
        <f aca="false">VLOOKUP($O856,Parámetros!$B$4:$H$25,5,0)</f>
        <v>5.41099102083891</v>
      </c>
      <c r="AG856" s="33" t="n">
        <f aca="false">VLOOKUP($O856,Parámetros!$B$4:$H$25,6,0)</f>
        <v>1344</v>
      </c>
      <c r="AH856" s="33" t="n">
        <f aca="false">VLOOKUP($O856,Parámetros!$B$4:$H$25,7,0)</f>
        <v>1920000</v>
      </c>
      <c r="AI856" s="2" t="n">
        <v>30259</v>
      </c>
      <c r="AJ856" s="2" t="n">
        <v>7.6726E-006</v>
      </c>
      <c r="AK856" s="34" t="n">
        <f aca="false">AD856*V856/1000000000</f>
        <v>0.000515354499262645</v>
      </c>
      <c r="AL856" s="34" t="n">
        <f aca="false">AE856*V856/1000000000</f>
        <v>0.0119418613428055</v>
      </c>
      <c r="AM856" s="34" t="n">
        <f aca="false">AF856*V856/1000000000</f>
        <v>6.01173051329399E-005</v>
      </c>
      <c r="AN856" s="34" t="n">
        <f aca="false">AG856*V856/1000000000</f>
        <v>0.0149321367911168</v>
      </c>
      <c r="AO856" s="34" t="n">
        <f aca="false">AH856*V856/1000000000</f>
        <v>21.3316239873097</v>
      </c>
      <c r="AP856" s="35" t="n">
        <f aca="false">AJ856*AI856*EXP(P856*4)</f>
        <v>0.165346581926619</v>
      </c>
      <c r="AQ856" s="36" t="n">
        <f aca="false">AK856/W856</f>
        <v>1.41193013496615E-006</v>
      </c>
      <c r="AR856" s="37" t="n">
        <f aca="false">AL856/W856</f>
        <v>3.27174283364535E-005</v>
      </c>
      <c r="AS856" s="37" t="n">
        <f aca="false">AM856/W856</f>
        <v>1.64704945569698E-007</v>
      </c>
      <c r="AT856" s="37" t="n">
        <f aca="false">AN856/W856</f>
        <v>4.09099638112789E-005</v>
      </c>
      <c r="AU856" s="37" t="n">
        <f aca="false">AO856/W856</f>
        <v>0.0584428054446841</v>
      </c>
      <c r="AV856" s="49" t="n">
        <f aca="false">AP856/W856</f>
        <v>0.000453004334045531</v>
      </c>
      <c r="AW856" s="39" t="n">
        <f aca="false">AK856*1000000</f>
        <v>515.354499262645</v>
      </c>
      <c r="AX856" s="40" t="n">
        <f aca="false">AL856*1000000</f>
        <v>11941.8613428055</v>
      </c>
      <c r="AY856" s="40" t="n">
        <f aca="false">AM856*1000000</f>
        <v>60.1173051329399</v>
      </c>
      <c r="AZ856" s="40" t="n">
        <f aca="false">AN856*1000000</f>
        <v>14932.1367911168</v>
      </c>
      <c r="BA856" s="40" t="n">
        <f aca="false">AO856*1000000</f>
        <v>21331623.9873097</v>
      </c>
      <c r="BB856" s="41" t="n">
        <f aca="false">AP856*1000000</f>
        <v>165346.581926619</v>
      </c>
      <c r="BC856" s="39" t="n">
        <f aca="false">AQ856*1000000</f>
        <v>1.41193013496615</v>
      </c>
      <c r="BD856" s="40" t="n">
        <f aca="false">AR856*1000000</f>
        <v>32.7174283364535</v>
      </c>
      <c r="BE856" s="40" t="n">
        <f aca="false">AS856*1000000</f>
        <v>0.164704945569698</v>
      </c>
      <c r="BF856" s="40" t="n">
        <f aca="false">AT856*1000000</f>
        <v>40.9099638112789</v>
      </c>
      <c r="BG856" s="40" t="n">
        <f aca="false">AU856*1000000</f>
        <v>58442.8054446841</v>
      </c>
      <c r="BH856" s="41" t="n">
        <f aca="false">AV856*1000000</f>
        <v>453.004334045531</v>
      </c>
      <c r="BI856" s="0" t="n">
        <v>0.1</v>
      </c>
      <c r="BJ856" s="0" t="n">
        <f aca="false">R856*BI856</f>
        <v>1111.02208267238</v>
      </c>
      <c r="BK856" s="0" t="n">
        <v>0.1</v>
      </c>
      <c r="BL856" s="0" t="n">
        <f aca="false">AI856*BK856</f>
        <v>3025.9</v>
      </c>
      <c r="BM856" s="45" t="n">
        <v>17.6498016718255</v>
      </c>
      <c r="BN856" s="45" t="n">
        <v>910.91550745518</v>
      </c>
      <c r="BO856" s="45" t="n">
        <v>5.31099102083891</v>
      </c>
      <c r="BP856" s="45" t="n">
        <v>537.6</v>
      </c>
      <c r="BQ856" s="45" t="n">
        <v>384000</v>
      </c>
      <c r="BR856" s="0" t="n">
        <f aca="false">AJ856*0.1</f>
        <v>7.6726E-007</v>
      </c>
      <c r="BS856" s="0" t="n">
        <f aca="false">((((BJ856/R856)^2)+((BM856/AD856)^2))^(1/2))*AK856</f>
        <v>0.000202752172318858</v>
      </c>
      <c r="BT856" s="0" t="n">
        <f aca="false">((((BJ856/R856)^2)+((BN856/AE856)^2))^(1/2))*AL856</f>
        <v>0.0101906841271305</v>
      </c>
      <c r="BU856" s="0" t="n">
        <f aca="false">((((BJ856/R856)^2)+((BO856/AF856)^2))^(1/2))*AM856</f>
        <v>5.93117386625343E-005</v>
      </c>
      <c r="BV856" s="0" t="n">
        <f aca="false">((((BJ856/R856)^2)+((BP856/AG856)^2))^(1/2))*AN856</f>
        <v>0.00615667772059461</v>
      </c>
      <c r="BW856" s="0" t="n">
        <f aca="false">((((BJ856/R856)^2)+((BQ856/AH856)^2))^(1/2))*AO856</f>
        <v>4.76989613060896</v>
      </c>
      <c r="BX856" s="46" t="n">
        <f aca="false">((((BL856/AI856)^2)+((BR856/AJ856)^2))^(1/2))*AP856</f>
        <v>0.0233835378652658</v>
      </c>
    </row>
    <row r="857" customFormat="false" ht="30" hidden="false" customHeight="true" outlineLevel="0" collapsed="false">
      <c r="A857" s="24" t="n">
        <v>4.60942062589288</v>
      </c>
      <c r="B857" s="24" t="n">
        <v>-74.0995690203826</v>
      </c>
      <c r="C857" s="47" t="n">
        <v>29</v>
      </c>
      <c r="D857" s="47" t="n">
        <v>25</v>
      </c>
      <c r="E857" s="47" t="n">
        <v>2318</v>
      </c>
      <c r="F857" s="27" t="s">
        <v>2154</v>
      </c>
      <c r="G857" s="28" t="s">
        <v>2155</v>
      </c>
      <c r="H857" s="27" t="s">
        <v>2156</v>
      </c>
      <c r="I857" s="28" t="s">
        <v>155</v>
      </c>
      <c r="J857" s="28" t="s">
        <v>65</v>
      </c>
      <c r="K857" s="28" t="n">
        <v>30</v>
      </c>
      <c r="L857" s="28"/>
      <c r="M857" s="28" t="n">
        <v>2008</v>
      </c>
      <c r="N857" s="29" t="s">
        <v>67</v>
      </c>
      <c r="O857" s="29" t="s">
        <v>68</v>
      </c>
      <c r="P857" s="30" t="n">
        <v>-0.0720228740272761</v>
      </c>
      <c r="Q857" s="31" t="n">
        <v>14308</v>
      </c>
      <c r="R857" s="31" t="n">
        <v>10726.6073740171</v>
      </c>
      <c r="S857" s="29" t="s">
        <v>69</v>
      </c>
      <c r="T857" s="29"/>
      <c r="U857" s="29"/>
      <c r="V857" s="48" t="n">
        <f aca="false">IF(S857="m3_año",R857,IF(OR(O857="CG1",O857="CG3",O857="HG2"),T857,R857))</f>
        <v>10726.6073740171</v>
      </c>
      <c r="W857" s="28" t="n">
        <v>365</v>
      </c>
      <c r="X857" s="32"/>
      <c r="Y857" s="28"/>
      <c r="Z857" s="28" t="n">
        <v>8760</v>
      </c>
      <c r="AA857" s="32" t="s">
        <v>447</v>
      </c>
      <c r="AB857" s="32" t="s">
        <v>447</v>
      </c>
      <c r="AC857" s="33" t="s">
        <v>72</v>
      </c>
      <c r="AD857" s="33" t="n">
        <f aca="false">VLOOKUP($O857,Parámetros!$B$4:$H$25,3,0)</f>
        <v>46.3856216091623</v>
      </c>
      <c r="AE857" s="33" t="n">
        <f aca="false">VLOOKUP($O857,Parámetros!$B$4:$H$25,4,0)</f>
        <v>1074.85364414012</v>
      </c>
      <c r="AF857" s="33" t="n">
        <f aca="false">VLOOKUP($O857,Parámetros!$B$4:$H$25,5,0)</f>
        <v>5.41099102083891</v>
      </c>
      <c r="AG857" s="33" t="n">
        <f aca="false">VLOOKUP($O857,Parámetros!$B$4:$H$25,6,0)</f>
        <v>1344</v>
      </c>
      <c r="AH857" s="33" t="n">
        <f aca="false">VLOOKUP($O857,Parámetros!$B$4:$H$25,7,0)</f>
        <v>1920000</v>
      </c>
      <c r="AI857" s="2" t="n">
        <v>30259</v>
      </c>
      <c r="AJ857" s="2" t="n">
        <v>7.6726E-006</v>
      </c>
      <c r="AK857" s="34" t="n">
        <f aca="false">AD857*V857/1000000000</f>
        <v>0.000497560350801207</v>
      </c>
      <c r="AL857" s="34" t="n">
        <f aca="false">AE857*V857/1000000000</f>
        <v>0.0115295330252226</v>
      </c>
      <c r="AM857" s="34" t="n">
        <f aca="false">AF857*V857/1000000000</f>
        <v>5.8041576184871E-005</v>
      </c>
      <c r="AN857" s="34" t="n">
        <f aca="false">AG857*V857/1000000000</f>
        <v>0.014416560310679</v>
      </c>
      <c r="AO857" s="34" t="n">
        <f aca="false">AH857*V857/1000000000</f>
        <v>20.5950861581128</v>
      </c>
      <c r="AP857" s="35" t="n">
        <f aca="false">AJ857*AI857*EXP(P857*4)</f>
        <v>0.174052626696996</v>
      </c>
      <c r="AQ857" s="36" t="n">
        <f aca="false">AK857/W857</f>
        <v>1.36317904329098E-006</v>
      </c>
      <c r="AR857" s="37" t="n">
        <f aca="false">AL857/W857</f>
        <v>3.15877617129385E-005</v>
      </c>
      <c r="AS857" s="37" t="n">
        <f aca="false">AM857/W857</f>
        <v>1.59018016944852E-007</v>
      </c>
      <c r="AT857" s="37" t="n">
        <f aca="false">AN857/W857</f>
        <v>3.94974255087095E-005</v>
      </c>
      <c r="AU857" s="37" t="n">
        <f aca="false">AO857/W857</f>
        <v>0.0564248935838708</v>
      </c>
      <c r="AV857" s="49" t="n">
        <f aca="false">AP857/W857</f>
        <v>0.00047685651149862</v>
      </c>
      <c r="AW857" s="39" t="n">
        <f aca="false">AK857*1000000</f>
        <v>497.560350801207</v>
      </c>
      <c r="AX857" s="40" t="n">
        <f aca="false">AL857*1000000</f>
        <v>11529.5330252226</v>
      </c>
      <c r="AY857" s="40" t="n">
        <f aca="false">AM857*1000000</f>
        <v>58.041576184871</v>
      </c>
      <c r="AZ857" s="40" t="n">
        <f aca="false">AN857*1000000</f>
        <v>14416.560310679</v>
      </c>
      <c r="BA857" s="40" t="n">
        <f aca="false">AO857*1000000</f>
        <v>20595086.1581128</v>
      </c>
      <c r="BB857" s="41" t="n">
        <f aca="false">AP857*1000000</f>
        <v>174052.626696996</v>
      </c>
      <c r="BC857" s="39" t="n">
        <f aca="false">AQ857*1000000</f>
        <v>1.36317904329098</v>
      </c>
      <c r="BD857" s="40" t="n">
        <f aca="false">AR857*1000000</f>
        <v>31.5877617129385</v>
      </c>
      <c r="BE857" s="40" t="n">
        <f aca="false">AS857*1000000</f>
        <v>0.159018016944852</v>
      </c>
      <c r="BF857" s="40" t="n">
        <f aca="false">AT857*1000000</f>
        <v>39.4974255087095</v>
      </c>
      <c r="BG857" s="40" t="n">
        <f aca="false">AU857*1000000</f>
        <v>56424.8935838708</v>
      </c>
      <c r="BH857" s="41" t="n">
        <f aca="false">AV857*1000000</f>
        <v>476.85651149862</v>
      </c>
      <c r="BI857" s="0" t="n">
        <v>0.1</v>
      </c>
      <c r="BJ857" s="0" t="n">
        <f aca="false">R857*BI857</f>
        <v>1072.66073740171</v>
      </c>
      <c r="BK857" s="0" t="n">
        <v>0.1</v>
      </c>
      <c r="BL857" s="0" t="n">
        <f aca="false">AI857*BK857</f>
        <v>3025.9</v>
      </c>
      <c r="BM857" s="45" t="n">
        <v>17.6498016718255</v>
      </c>
      <c r="BN857" s="45" t="n">
        <v>910.91550745518</v>
      </c>
      <c r="BO857" s="45" t="n">
        <v>5.31099102083891</v>
      </c>
      <c r="BP857" s="45" t="n">
        <v>537.6</v>
      </c>
      <c r="BQ857" s="45" t="n">
        <v>384000</v>
      </c>
      <c r="BR857" s="0" t="n">
        <f aca="false">AJ857*0.1</f>
        <v>7.6726E-007</v>
      </c>
      <c r="BS857" s="0" t="n">
        <f aca="false">((((BJ857/R857)^2)+((BM857/AD857)^2))^(1/2))*AK857</f>
        <v>0.000195751549911792</v>
      </c>
      <c r="BT857" s="0" t="n">
        <f aca="false">((((BJ857/R857)^2)+((BN857/AE857)^2))^(1/2))*AL857</f>
        <v>0.00983882041673072</v>
      </c>
      <c r="BU857" s="0" t="n">
        <f aca="false">((((BJ857/R857)^2)+((BO857/AF857)^2))^(1/2))*AM857</f>
        <v>5.72638242952839E-005</v>
      </c>
      <c r="BV857" s="0" t="n">
        <f aca="false">((((BJ857/R857)^2)+((BP857/AG857)^2))^(1/2))*AN857</f>
        <v>0.00594410009190168</v>
      </c>
      <c r="BW857" s="0" t="n">
        <f aca="false">((((BJ857/R857)^2)+((BQ857/AH857)^2))^(1/2))*AO857</f>
        <v>4.60520126520053</v>
      </c>
      <c r="BX857" s="46" t="n">
        <f aca="false">((((BL857/AI857)^2)+((BR857/AJ857)^2))^(1/2))*AP857</f>
        <v>0.0246147585241554</v>
      </c>
    </row>
    <row r="858" customFormat="false" ht="28" hidden="false" customHeight="false" outlineLevel="0" collapsed="false">
      <c r="A858" s="24" t="n">
        <v>4.61335631889795</v>
      </c>
      <c r="B858" s="24" t="n">
        <v>-74.1007713437843</v>
      </c>
      <c r="C858" s="47" t="n">
        <v>29</v>
      </c>
      <c r="D858" s="47" t="n">
        <v>25</v>
      </c>
      <c r="E858" s="47" t="n">
        <v>2318</v>
      </c>
      <c r="F858" s="27" t="s">
        <v>2157</v>
      </c>
      <c r="G858" s="28" t="s">
        <v>2158</v>
      </c>
      <c r="H858" s="27" t="s">
        <v>2159</v>
      </c>
      <c r="I858" s="28" t="s">
        <v>155</v>
      </c>
      <c r="J858" s="28" t="s">
        <v>65</v>
      </c>
      <c r="K858" s="28" t="n">
        <v>30</v>
      </c>
      <c r="L858" s="28"/>
      <c r="M858" s="55"/>
      <c r="N858" s="29" t="s">
        <v>124</v>
      </c>
      <c r="O858" s="29" t="s">
        <v>125</v>
      </c>
      <c r="P858" s="30" t="n">
        <v>-0.0848513586021754</v>
      </c>
      <c r="Q858" s="31" t="n">
        <v>8.06015066055949</v>
      </c>
      <c r="R858" s="31" t="n">
        <v>5.74038805996666</v>
      </c>
      <c r="S858" s="4" t="s">
        <v>69</v>
      </c>
      <c r="T858" s="4"/>
      <c r="U858" s="4"/>
      <c r="V858" s="48" t="n">
        <f aca="false">IF(S858="m3_año",R858,IF(OR(O858="CG1",O858="CG3",O858="HG2"),T858,R858))</f>
        <v>5.74038805996666</v>
      </c>
      <c r="W858" s="28" t="n">
        <v>365</v>
      </c>
      <c r="X858" s="32"/>
      <c r="Y858" s="28"/>
      <c r="Z858" s="28" t="n">
        <v>8760</v>
      </c>
      <c r="AA858" s="32" t="s">
        <v>2160</v>
      </c>
      <c r="AB858" s="32" t="s">
        <v>447</v>
      </c>
      <c r="AC858" s="33" t="s">
        <v>72</v>
      </c>
      <c r="AD858" s="33" t="n">
        <f aca="false">VLOOKUP($O858,Parámetros!$B$4:$H$25,3,0)</f>
        <v>840000</v>
      </c>
      <c r="AE858" s="33" t="n">
        <f aca="false">VLOOKUP($O858,Parámetros!$B$4:$H$25,4,0)</f>
        <v>2400000</v>
      </c>
      <c r="AF858" s="33" t="n">
        <f aca="false">VLOOKUP($O858,Parámetros!$B$4:$H$25,5,0)</f>
        <v>1800000</v>
      </c>
      <c r="AG858" s="33" t="n">
        <f aca="false">VLOOKUP($O858,Parámetros!$B$4:$H$25,6,0)</f>
        <v>600000</v>
      </c>
      <c r="AH858" s="33" t="n">
        <f aca="false">VLOOKUP($O858,Parámetros!$B$4:$H$25,7,0)</f>
        <v>2676000000</v>
      </c>
      <c r="AI858" s="2" t="n">
        <v>30259</v>
      </c>
      <c r="AJ858" s="2" t="n">
        <v>7.6726E-006</v>
      </c>
      <c r="AK858" s="34" t="n">
        <f aca="false">AD858*V858/1000000000</f>
        <v>0.00482192597037199</v>
      </c>
      <c r="AL858" s="34" t="n">
        <f aca="false">AE858*V858/1000000000</f>
        <v>0.01377693134392</v>
      </c>
      <c r="AM858" s="34" t="n">
        <f aca="false">AF858*V858/1000000000</f>
        <v>0.01033269850794</v>
      </c>
      <c r="AN858" s="34" t="n">
        <f aca="false">AG858*V858/1000000000</f>
        <v>0.00344423283598</v>
      </c>
      <c r="AO858" s="34" t="n">
        <f aca="false">AH858*V858/1000000000</f>
        <v>15.3612784484708</v>
      </c>
      <c r="AP858" s="35" t="n">
        <f aca="false">AJ858*AI858*EXP(P858*4)</f>
        <v>0.165346581926619</v>
      </c>
      <c r="AQ858" s="36" t="n">
        <f aca="false">AK858/W858</f>
        <v>1.32107560832109E-005</v>
      </c>
      <c r="AR858" s="37" t="n">
        <f aca="false">AL858/W858</f>
        <v>3.77450173806027E-005</v>
      </c>
      <c r="AS858" s="37" t="n">
        <f aca="false">AM858/W858</f>
        <v>2.8308763035452E-005</v>
      </c>
      <c r="AT858" s="37" t="n">
        <f aca="false">AN858/W858</f>
        <v>9.43625434515068E-006</v>
      </c>
      <c r="AU858" s="37" t="n">
        <f aca="false">AO858/W858</f>
        <v>0.042085694379372</v>
      </c>
      <c r="AV858" s="49" t="n">
        <f aca="false">AP858/W858</f>
        <v>0.000453004334045531</v>
      </c>
      <c r="AW858" s="39" t="n">
        <f aca="false">AK858*1000000</f>
        <v>4821.92597037199</v>
      </c>
      <c r="AX858" s="40" t="n">
        <f aca="false">AL858*1000000</f>
        <v>13776.93134392</v>
      </c>
      <c r="AY858" s="40" t="n">
        <f aca="false">AM858*1000000</f>
        <v>10332.69850794</v>
      </c>
      <c r="AZ858" s="40" t="n">
        <f aca="false">AN858*1000000</f>
        <v>3444.23283598</v>
      </c>
      <c r="BA858" s="40" t="n">
        <f aca="false">AO858*1000000</f>
        <v>15361278.4484708</v>
      </c>
      <c r="BB858" s="41" t="n">
        <f aca="false">AP858*1000000</f>
        <v>165346.581926619</v>
      </c>
      <c r="BC858" s="39" t="n">
        <f aca="false">AQ858*1000000</f>
        <v>13.2107560832109</v>
      </c>
      <c r="BD858" s="40" t="n">
        <f aca="false">AR858*1000000</f>
        <v>37.7450173806027</v>
      </c>
      <c r="BE858" s="40" t="n">
        <f aca="false">AS858*1000000</f>
        <v>28.308763035452</v>
      </c>
      <c r="BF858" s="40" t="n">
        <f aca="false">AT858*1000000</f>
        <v>9.43625434515067</v>
      </c>
      <c r="BG858" s="40" t="n">
        <f aca="false">AU858*1000000</f>
        <v>42085.694379372</v>
      </c>
      <c r="BH858" s="41" t="n">
        <f aca="false">AV858*1000000</f>
        <v>453.004334045531</v>
      </c>
      <c r="BI858" s="0" t="n">
        <v>0.1</v>
      </c>
      <c r="BJ858" s="0" t="n">
        <f aca="false">R858*BI858</f>
        <v>0.574038805996666</v>
      </c>
      <c r="BK858" s="0" t="n">
        <v>0.1</v>
      </c>
      <c r="BL858" s="0" t="n">
        <f aca="false">AI858*BK858</f>
        <v>3025.9</v>
      </c>
      <c r="BM858" s="45" t="n">
        <v>336000</v>
      </c>
      <c r="BN858" s="45" t="n">
        <v>480000</v>
      </c>
      <c r="BO858" s="45" t="n">
        <v>360000</v>
      </c>
      <c r="BP858" s="45" t="n">
        <v>120000</v>
      </c>
      <c r="BQ858" s="45" t="n">
        <v>1070400000</v>
      </c>
      <c r="BR858" s="0" t="n">
        <f aca="false">AJ858*0.1</f>
        <v>7.6726E-007</v>
      </c>
      <c r="BS858" s="0" t="n">
        <f aca="false">((((BJ858/R858)^2)+((BM858/AD858)^2))^(1/2))*AK858</f>
        <v>0.00198813100947527</v>
      </c>
      <c r="BT858" s="0" t="n">
        <f aca="false">((((BJ858/R858)^2)+((BN858/AE858)^2))^(1/2))*AL858</f>
        <v>0.00308061550063526</v>
      </c>
      <c r="BU858" s="0" t="n">
        <f aca="false">((((BJ858/R858)^2)+((BO858/AF858)^2))^(1/2))*AM858</f>
        <v>0.00231046162547645</v>
      </c>
      <c r="BV858" s="0" t="n">
        <f aca="false">((((BJ858/R858)^2)+((BP858/AG858)^2))^(1/2))*AN858</f>
        <v>0.000770153875158815</v>
      </c>
      <c r="BW858" s="0" t="n">
        <f aca="false">((((BJ858/R858)^2)+((BQ858/AH858)^2))^(1/2))*AO858</f>
        <v>6.33361735875692</v>
      </c>
      <c r="BX858" s="46" t="n">
        <f aca="false">((((BL858/AI858)^2)+((BR858/AJ858)^2))^(1/2))*AP858</f>
        <v>0.0233835378652658</v>
      </c>
    </row>
    <row r="859" customFormat="false" ht="30" hidden="false" customHeight="true" outlineLevel="0" collapsed="false">
      <c r="A859" s="24" t="n">
        <v>4.61004033796981</v>
      </c>
      <c r="B859" s="24" t="n">
        <v>-74.1011497127999</v>
      </c>
      <c r="C859" s="47" t="n">
        <v>29</v>
      </c>
      <c r="D859" s="47" t="n">
        <v>25</v>
      </c>
      <c r="E859" s="47" t="n">
        <v>2318</v>
      </c>
      <c r="F859" s="27" t="s">
        <v>2161</v>
      </c>
      <c r="G859" s="28" t="s">
        <v>2162</v>
      </c>
      <c r="H859" s="27" t="s">
        <v>2163</v>
      </c>
      <c r="I859" s="28" t="s">
        <v>155</v>
      </c>
      <c r="J859" s="28" t="s">
        <v>76</v>
      </c>
      <c r="K859" s="55"/>
      <c r="L859" s="55"/>
      <c r="M859" s="28" t="n">
        <v>2006</v>
      </c>
      <c r="N859" s="29" t="s">
        <v>67</v>
      </c>
      <c r="O859" s="29" t="s">
        <v>145</v>
      </c>
      <c r="P859" s="30" t="n">
        <v>0.0119278052318739</v>
      </c>
      <c r="Q859" s="31" t="n">
        <v>1765.625</v>
      </c>
      <c r="R859" s="31" t="n">
        <v>1851.90706907569</v>
      </c>
      <c r="S859" s="29" t="s">
        <v>69</v>
      </c>
      <c r="T859" s="29"/>
      <c r="U859" s="29"/>
      <c r="V859" s="48" t="n">
        <f aca="false">IF(S859="m3_año",R859,IF(OR(O859="CG1",O859="CG3",O859="HG2"),T859,R859))</f>
        <v>1851.90706907569</v>
      </c>
      <c r="W859" s="28" t="n">
        <v>365</v>
      </c>
      <c r="X859" s="32"/>
      <c r="Y859" s="28"/>
      <c r="Z859" s="28" t="n">
        <v>8760</v>
      </c>
      <c r="AA859" s="32" t="s">
        <v>2164</v>
      </c>
      <c r="AB859" s="32" t="s">
        <v>447</v>
      </c>
      <c r="AC859" s="33" t="s">
        <v>72</v>
      </c>
      <c r="AD859" s="33" t="n">
        <f aca="false">VLOOKUP($O859,Parámetros!$B$4:$H$25,3,0)</f>
        <v>196.356974196937</v>
      </c>
      <c r="AE859" s="33" t="n">
        <f aca="false">VLOOKUP($O859,Parámetros!$B$4:$H$25,4,0)</f>
        <v>1220.72799074218</v>
      </c>
      <c r="AF859" s="33" t="n">
        <f aca="false">VLOOKUP($O859,Parámetros!$B$4:$H$25,5,0)</f>
        <v>69.6558973259153</v>
      </c>
      <c r="AG859" s="33" t="n">
        <f aca="false">VLOOKUP($O859,Parámetros!$B$4:$H$25,6,0)</f>
        <v>640</v>
      </c>
      <c r="AH859" s="33" t="n">
        <f aca="false">VLOOKUP($O859,Parámetros!$B$4:$H$25,7,0)</f>
        <v>1920000</v>
      </c>
      <c r="AI859" s="2" t="n">
        <v>8608.38414634146</v>
      </c>
      <c r="AJ859" s="2" t="n">
        <v>1.0442E-008</v>
      </c>
      <c r="AK859" s="34" t="n">
        <f aca="false">AD859*V859/1000000000</f>
        <v>0.00036363486857762</v>
      </c>
      <c r="AL859" s="34" t="n">
        <f aca="false">AE859*V859/1000000000</f>
        <v>0.00226067479547401</v>
      </c>
      <c r="AM859" s="34" t="n">
        <f aca="false">AF859*V859/1000000000</f>
        <v>0.000128996248660673</v>
      </c>
      <c r="AN859" s="34" t="n">
        <f aca="false">AG859*V859/1000000000</f>
        <v>0.00118522052420844</v>
      </c>
      <c r="AO859" s="34" t="n">
        <f aca="false">AH859*V859/1000000000</f>
        <v>3.55566157262532</v>
      </c>
      <c r="AP859" s="35" t="n">
        <f aca="false">AJ859*AI859*EXP(P859*4)</f>
        <v>9.42814054365594E-005</v>
      </c>
      <c r="AQ859" s="36" t="n">
        <f aca="false">AK859/W859</f>
        <v>9.96259913911289E-007</v>
      </c>
      <c r="AR859" s="37" t="n">
        <f aca="false">AL859/W859</f>
        <v>6.19362957664111E-006</v>
      </c>
      <c r="AS859" s="37" t="n">
        <f aca="false">AM859/W859</f>
        <v>3.53414379892255E-007</v>
      </c>
      <c r="AT859" s="37" t="n">
        <f aca="false">AN859/W859</f>
        <v>3.24717951837929E-006</v>
      </c>
      <c r="AU859" s="37" t="n">
        <f aca="false">AO859/W859</f>
        <v>0.00974153855513788</v>
      </c>
      <c r="AV859" s="49" t="n">
        <f aca="false">AP859/W859</f>
        <v>2.58305220374135E-007</v>
      </c>
      <c r="AW859" s="39" t="n">
        <f aca="false">AK859*1000000</f>
        <v>363.63486857762</v>
      </c>
      <c r="AX859" s="40" t="n">
        <f aca="false">AL859*1000000</f>
        <v>2260.67479547401</v>
      </c>
      <c r="AY859" s="40" t="n">
        <f aca="false">AM859*1000000</f>
        <v>128.996248660673</v>
      </c>
      <c r="AZ859" s="40" t="n">
        <f aca="false">AN859*1000000</f>
        <v>1185.22052420844</v>
      </c>
      <c r="BA859" s="40" t="n">
        <f aca="false">AO859*1000000</f>
        <v>3555661.57262532</v>
      </c>
      <c r="BB859" s="41" t="n">
        <f aca="false">AP859*1000000</f>
        <v>94.2814054365595</v>
      </c>
      <c r="BC859" s="39" t="n">
        <f aca="false">AQ859*1000000</f>
        <v>0.996259913911289</v>
      </c>
      <c r="BD859" s="40" t="n">
        <f aca="false">AR859*1000000</f>
        <v>6.19362957664111</v>
      </c>
      <c r="BE859" s="40" t="n">
        <f aca="false">AS859*1000000</f>
        <v>0.353414379892255</v>
      </c>
      <c r="BF859" s="40" t="n">
        <f aca="false">AT859*1000000</f>
        <v>3.24717951837929</v>
      </c>
      <c r="BG859" s="40" t="n">
        <f aca="false">AU859*1000000</f>
        <v>9741.53855513788</v>
      </c>
      <c r="BH859" s="41" t="n">
        <f aca="false">AV859*1000000</f>
        <v>0.258305220374135</v>
      </c>
      <c r="BI859" s="0" t="n">
        <v>0.1</v>
      </c>
      <c r="BJ859" s="0" t="n">
        <f aca="false">R859*BI859</f>
        <v>185.190706907569</v>
      </c>
      <c r="BK859" s="0" t="n">
        <v>0.1</v>
      </c>
      <c r="BL859" s="0" t="n">
        <f aca="false">AI859*BK859</f>
        <v>860.838414634146</v>
      </c>
      <c r="BM859" s="45" t="n">
        <v>187.562005220738</v>
      </c>
      <c r="BN859" s="45" t="n">
        <v>1012.03746873145</v>
      </c>
      <c r="BO859" s="45" t="n">
        <v>69.5558973259153</v>
      </c>
      <c r="BP859" s="45" t="n">
        <v>256</v>
      </c>
      <c r="BQ859" s="45" t="n">
        <v>384000</v>
      </c>
      <c r="BR859" s="0" t="n">
        <f aca="false">AJ859*0.1</f>
        <v>1.0442E-009</v>
      </c>
      <c r="BS859" s="0" t="n">
        <f aca="false">((((BJ859/R859)^2)+((BM859/AD859)^2))^(1/2))*AK859</f>
        <v>0.00034924564678204</v>
      </c>
      <c r="BT859" s="0" t="n">
        <f aca="false">((((BJ859/R859)^2)+((BN859/AE859)^2))^(1/2))*AL859</f>
        <v>0.00188778433111041</v>
      </c>
      <c r="BU859" s="0" t="n">
        <f aca="false">((((BJ859/R859)^2)+((BO859/AF859)^2))^(1/2))*AM859</f>
        <v>0.000129455355133936</v>
      </c>
      <c r="BV859" s="0" t="n">
        <f aca="false">((((BJ859/R859)^2)+((BP859/AG859)^2))^(1/2))*AN859</f>
        <v>0.000488678941096134</v>
      </c>
      <c r="BW859" s="0" t="n">
        <f aca="false">((((BJ859/R859)^2)+((BQ859/AH859)^2))^(1/2))*AO859</f>
        <v>0.795070098137403</v>
      </c>
      <c r="BX859" s="46" t="n">
        <f aca="false">((((BL859/AI859)^2)+((BR859/AJ859)^2))^(1/2))*AP859</f>
        <v>1.33334042247979E-005</v>
      </c>
    </row>
    <row r="860" customFormat="false" ht="30" hidden="false" customHeight="true" outlineLevel="0" collapsed="false">
      <c r="A860" s="24" t="n">
        <v>4.61004033796981</v>
      </c>
      <c r="B860" s="24" t="n">
        <v>-74.1011497127999</v>
      </c>
      <c r="C860" s="47" t="n">
        <v>29</v>
      </c>
      <c r="D860" s="47" t="n">
        <v>25</v>
      </c>
      <c r="E860" s="47" t="n">
        <v>2318</v>
      </c>
      <c r="F860" s="27" t="s">
        <v>2161</v>
      </c>
      <c r="G860" s="28" t="s">
        <v>2162</v>
      </c>
      <c r="H860" s="27" t="s">
        <v>2163</v>
      </c>
      <c r="I860" s="28" t="s">
        <v>155</v>
      </c>
      <c r="J860" s="28" t="s">
        <v>76</v>
      </c>
      <c r="K860" s="55"/>
      <c r="L860" s="55"/>
      <c r="M860" s="28" t="n">
        <v>2006</v>
      </c>
      <c r="N860" s="29" t="s">
        <v>67</v>
      </c>
      <c r="O860" s="29" t="s">
        <v>145</v>
      </c>
      <c r="P860" s="30" t="n">
        <v>0.0119278052318739</v>
      </c>
      <c r="Q860" s="31" t="n">
        <v>1765.625</v>
      </c>
      <c r="R860" s="31" t="n">
        <v>1851.90706907569</v>
      </c>
      <c r="S860" s="29" t="s">
        <v>69</v>
      </c>
      <c r="T860" s="29"/>
      <c r="U860" s="29"/>
      <c r="V860" s="48" t="n">
        <f aca="false">IF(S860="m3_año",R860,IF(OR(O860="CG1",O860="CG3",O860="HG2"),T860,R860))</f>
        <v>1851.90706907569</v>
      </c>
      <c r="W860" s="28" t="n">
        <v>365</v>
      </c>
      <c r="X860" s="32"/>
      <c r="Y860" s="28"/>
      <c r="Z860" s="28" t="n">
        <v>8760</v>
      </c>
      <c r="AA860" s="32" t="s">
        <v>2164</v>
      </c>
      <c r="AB860" s="32" t="s">
        <v>447</v>
      </c>
      <c r="AC860" s="33" t="s">
        <v>72</v>
      </c>
      <c r="AD860" s="33" t="n">
        <f aca="false">VLOOKUP($O860,Parámetros!$B$4:$H$25,3,0)</f>
        <v>196.356974196937</v>
      </c>
      <c r="AE860" s="33" t="n">
        <f aca="false">VLOOKUP($O860,Parámetros!$B$4:$H$25,4,0)</f>
        <v>1220.72799074218</v>
      </c>
      <c r="AF860" s="33" t="n">
        <f aca="false">VLOOKUP($O860,Parámetros!$B$4:$H$25,5,0)</f>
        <v>69.6558973259153</v>
      </c>
      <c r="AG860" s="33" t="n">
        <f aca="false">VLOOKUP($O860,Parámetros!$B$4:$H$25,6,0)</f>
        <v>640</v>
      </c>
      <c r="AH860" s="33" t="n">
        <f aca="false">VLOOKUP($O860,Parámetros!$B$4:$H$25,7,0)</f>
        <v>1920000</v>
      </c>
      <c r="AI860" s="2" t="n">
        <v>8608.38414634146</v>
      </c>
      <c r="AJ860" s="2" t="n">
        <v>1.0442E-008</v>
      </c>
      <c r="AK860" s="34" t="n">
        <f aca="false">AD860*V860/1000000000</f>
        <v>0.00036363486857762</v>
      </c>
      <c r="AL860" s="34" t="n">
        <f aca="false">AE860*V860/1000000000</f>
        <v>0.00226067479547401</v>
      </c>
      <c r="AM860" s="34" t="n">
        <f aca="false">AF860*V860/1000000000</f>
        <v>0.000128996248660673</v>
      </c>
      <c r="AN860" s="34" t="n">
        <f aca="false">AG860*V860/1000000000</f>
        <v>0.00118522052420844</v>
      </c>
      <c r="AO860" s="34" t="n">
        <f aca="false">AH860*V860/1000000000</f>
        <v>3.55566157262532</v>
      </c>
      <c r="AP860" s="35" t="n">
        <f aca="false">AJ860*AI860*EXP(P860*4)</f>
        <v>9.42814054365594E-005</v>
      </c>
      <c r="AQ860" s="36" t="n">
        <f aca="false">AK860/W860</f>
        <v>9.96259913911289E-007</v>
      </c>
      <c r="AR860" s="37" t="n">
        <f aca="false">AL860/W860</f>
        <v>6.19362957664111E-006</v>
      </c>
      <c r="AS860" s="37" t="n">
        <f aca="false">AM860/W860</f>
        <v>3.53414379892255E-007</v>
      </c>
      <c r="AT860" s="37" t="n">
        <f aca="false">AN860/W860</f>
        <v>3.24717951837929E-006</v>
      </c>
      <c r="AU860" s="37" t="n">
        <f aca="false">AO860/W860</f>
        <v>0.00974153855513788</v>
      </c>
      <c r="AV860" s="49" t="n">
        <f aca="false">AP860/W860</f>
        <v>2.58305220374135E-007</v>
      </c>
      <c r="AW860" s="39" t="n">
        <f aca="false">AK860*1000000</f>
        <v>363.63486857762</v>
      </c>
      <c r="AX860" s="40" t="n">
        <f aca="false">AL860*1000000</f>
        <v>2260.67479547401</v>
      </c>
      <c r="AY860" s="40" t="n">
        <f aca="false">AM860*1000000</f>
        <v>128.996248660673</v>
      </c>
      <c r="AZ860" s="40" t="n">
        <f aca="false">AN860*1000000</f>
        <v>1185.22052420844</v>
      </c>
      <c r="BA860" s="40" t="n">
        <f aca="false">AO860*1000000</f>
        <v>3555661.57262532</v>
      </c>
      <c r="BB860" s="41" t="n">
        <f aca="false">AP860*1000000</f>
        <v>94.2814054365595</v>
      </c>
      <c r="BC860" s="39" t="n">
        <f aca="false">AQ860*1000000</f>
        <v>0.996259913911289</v>
      </c>
      <c r="BD860" s="40" t="n">
        <f aca="false">AR860*1000000</f>
        <v>6.19362957664111</v>
      </c>
      <c r="BE860" s="40" t="n">
        <f aca="false">AS860*1000000</f>
        <v>0.353414379892255</v>
      </c>
      <c r="BF860" s="40" t="n">
        <f aca="false">AT860*1000000</f>
        <v>3.24717951837929</v>
      </c>
      <c r="BG860" s="40" t="n">
        <f aca="false">AU860*1000000</f>
        <v>9741.53855513788</v>
      </c>
      <c r="BH860" s="41" t="n">
        <f aca="false">AV860*1000000</f>
        <v>0.258305220374135</v>
      </c>
      <c r="BI860" s="0" t="n">
        <v>0.1</v>
      </c>
      <c r="BJ860" s="0" t="n">
        <f aca="false">R860*BI860</f>
        <v>185.190706907569</v>
      </c>
      <c r="BK860" s="0" t="n">
        <v>0.1</v>
      </c>
      <c r="BL860" s="0" t="n">
        <f aca="false">AI860*BK860</f>
        <v>860.838414634146</v>
      </c>
      <c r="BM860" s="45" t="n">
        <v>187.562005220738</v>
      </c>
      <c r="BN860" s="45" t="n">
        <v>1012.03746873145</v>
      </c>
      <c r="BO860" s="45" t="n">
        <v>69.5558973259153</v>
      </c>
      <c r="BP860" s="45" t="n">
        <v>256</v>
      </c>
      <c r="BQ860" s="45" t="n">
        <v>384000</v>
      </c>
      <c r="BR860" s="0" t="n">
        <f aca="false">AJ860*0.1</f>
        <v>1.0442E-009</v>
      </c>
      <c r="BS860" s="0" t="n">
        <f aca="false">((((BJ860/R860)^2)+((BM860/AD860)^2))^(1/2))*AK860</f>
        <v>0.00034924564678204</v>
      </c>
      <c r="BT860" s="0" t="n">
        <f aca="false">((((BJ860/R860)^2)+((BN860/AE860)^2))^(1/2))*AL860</f>
        <v>0.00188778433111041</v>
      </c>
      <c r="BU860" s="0" t="n">
        <f aca="false">((((BJ860/R860)^2)+((BO860/AF860)^2))^(1/2))*AM860</f>
        <v>0.000129455355133936</v>
      </c>
      <c r="BV860" s="0" t="n">
        <f aca="false">((((BJ860/R860)^2)+((BP860/AG860)^2))^(1/2))*AN860</f>
        <v>0.000488678941096134</v>
      </c>
      <c r="BW860" s="0" t="n">
        <f aca="false">((((BJ860/R860)^2)+((BQ860/AH860)^2))^(1/2))*AO860</f>
        <v>0.795070098137403</v>
      </c>
      <c r="BX860" s="46" t="n">
        <f aca="false">((((BL860/AI860)^2)+((BR860/AJ860)^2))^(1/2))*AP860</f>
        <v>1.33334042247979E-005</v>
      </c>
    </row>
    <row r="861" customFormat="false" ht="30" hidden="false" customHeight="true" outlineLevel="0" collapsed="false">
      <c r="A861" s="24" t="n">
        <v>4.61004033796981</v>
      </c>
      <c r="B861" s="24" t="n">
        <v>-74.1011497127999</v>
      </c>
      <c r="C861" s="47" t="n">
        <v>29</v>
      </c>
      <c r="D861" s="47" t="n">
        <v>25</v>
      </c>
      <c r="E861" s="47" t="n">
        <v>2318</v>
      </c>
      <c r="F861" s="27" t="s">
        <v>2161</v>
      </c>
      <c r="G861" s="28" t="s">
        <v>2162</v>
      </c>
      <c r="H861" s="27" t="s">
        <v>2163</v>
      </c>
      <c r="I861" s="28" t="s">
        <v>155</v>
      </c>
      <c r="J861" s="28" t="s">
        <v>76</v>
      </c>
      <c r="K861" s="55"/>
      <c r="L861" s="55"/>
      <c r="M861" s="28" t="n">
        <v>1996</v>
      </c>
      <c r="N861" s="29" t="s">
        <v>67</v>
      </c>
      <c r="O861" s="29" t="s">
        <v>145</v>
      </c>
      <c r="P861" s="30" t="n">
        <v>0.0119278052318739</v>
      </c>
      <c r="Q861" s="31" t="n">
        <v>1765.625</v>
      </c>
      <c r="R861" s="31" t="n">
        <v>1851.90706907569</v>
      </c>
      <c r="S861" s="29" t="s">
        <v>69</v>
      </c>
      <c r="T861" s="29"/>
      <c r="U861" s="29"/>
      <c r="V861" s="48" t="n">
        <f aca="false">IF(S861="m3_año",R861,IF(OR(O861="CG1",O861="CG3",O861="HG2"),T861,R861))</f>
        <v>1851.90706907569</v>
      </c>
      <c r="W861" s="28" t="n">
        <v>365</v>
      </c>
      <c r="X861" s="32"/>
      <c r="Y861" s="28"/>
      <c r="Z861" s="28" t="n">
        <v>8760</v>
      </c>
      <c r="AA861" s="32" t="s">
        <v>2164</v>
      </c>
      <c r="AB861" s="32" t="s">
        <v>447</v>
      </c>
      <c r="AC861" s="33" t="s">
        <v>72</v>
      </c>
      <c r="AD861" s="33" t="n">
        <f aca="false">VLOOKUP($O861,Parámetros!$B$4:$H$25,3,0)</f>
        <v>196.356974196937</v>
      </c>
      <c r="AE861" s="33" t="n">
        <f aca="false">VLOOKUP($O861,Parámetros!$B$4:$H$25,4,0)</f>
        <v>1220.72799074218</v>
      </c>
      <c r="AF861" s="33" t="n">
        <f aca="false">VLOOKUP($O861,Parámetros!$B$4:$H$25,5,0)</f>
        <v>69.6558973259153</v>
      </c>
      <c r="AG861" s="33" t="n">
        <f aca="false">VLOOKUP($O861,Parámetros!$B$4:$H$25,6,0)</f>
        <v>640</v>
      </c>
      <c r="AH861" s="33" t="n">
        <f aca="false">VLOOKUP($O861,Parámetros!$B$4:$H$25,7,0)</f>
        <v>1920000</v>
      </c>
      <c r="AI861" s="2" t="n">
        <v>8608.38414634146</v>
      </c>
      <c r="AJ861" s="2" t="n">
        <v>1.0442E-008</v>
      </c>
      <c r="AK861" s="34" t="n">
        <f aca="false">AD861*V861/1000000000</f>
        <v>0.00036363486857762</v>
      </c>
      <c r="AL861" s="34" t="n">
        <f aca="false">AE861*V861/1000000000</f>
        <v>0.00226067479547401</v>
      </c>
      <c r="AM861" s="34" t="n">
        <f aca="false">AF861*V861/1000000000</f>
        <v>0.000128996248660673</v>
      </c>
      <c r="AN861" s="34" t="n">
        <f aca="false">AG861*V861/1000000000</f>
        <v>0.00118522052420844</v>
      </c>
      <c r="AO861" s="34" t="n">
        <f aca="false">AH861*V861/1000000000</f>
        <v>3.55566157262532</v>
      </c>
      <c r="AP861" s="35" t="n">
        <f aca="false">AJ861*AI861*EXP(P861*4)</f>
        <v>9.42814054365594E-005</v>
      </c>
      <c r="AQ861" s="36" t="n">
        <f aca="false">AK861/W861</f>
        <v>9.96259913911289E-007</v>
      </c>
      <c r="AR861" s="37" t="n">
        <f aca="false">AL861/W861</f>
        <v>6.19362957664111E-006</v>
      </c>
      <c r="AS861" s="37" t="n">
        <f aca="false">AM861/W861</f>
        <v>3.53414379892255E-007</v>
      </c>
      <c r="AT861" s="37" t="n">
        <f aca="false">AN861/W861</f>
        <v>3.24717951837929E-006</v>
      </c>
      <c r="AU861" s="37" t="n">
        <f aca="false">AO861/W861</f>
        <v>0.00974153855513788</v>
      </c>
      <c r="AV861" s="49" t="n">
        <f aca="false">AP861/W861</f>
        <v>2.58305220374135E-007</v>
      </c>
      <c r="AW861" s="39" t="n">
        <f aca="false">AK861*1000000</f>
        <v>363.63486857762</v>
      </c>
      <c r="AX861" s="40" t="n">
        <f aca="false">AL861*1000000</f>
        <v>2260.67479547401</v>
      </c>
      <c r="AY861" s="40" t="n">
        <f aca="false">AM861*1000000</f>
        <v>128.996248660673</v>
      </c>
      <c r="AZ861" s="40" t="n">
        <f aca="false">AN861*1000000</f>
        <v>1185.22052420844</v>
      </c>
      <c r="BA861" s="40" t="n">
        <f aca="false">AO861*1000000</f>
        <v>3555661.57262532</v>
      </c>
      <c r="BB861" s="41" t="n">
        <f aca="false">AP861*1000000</f>
        <v>94.2814054365595</v>
      </c>
      <c r="BC861" s="39" t="n">
        <f aca="false">AQ861*1000000</f>
        <v>0.996259913911289</v>
      </c>
      <c r="BD861" s="40" t="n">
        <f aca="false">AR861*1000000</f>
        <v>6.19362957664111</v>
      </c>
      <c r="BE861" s="40" t="n">
        <f aca="false">AS861*1000000</f>
        <v>0.353414379892255</v>
      </c>
      <c r="BF861" s="40" t="n">
        <f aca="false">AT861*1000000</f>
        <v>3.24717951837929</v>
      </c>
      <c r="BG861" s="40" t="n">
        <f aca="false">AU861*1000000</f>
        <v>9741.53855513788</v>
      </c>
      <c r="BH861" s="41" t="n">
        <f aca="false">AV861*1000000</f>
        <v>0.258305220374135</v>
      </c>
      <c r="BI861" s="0" t="n">
        <v>0.1</v>
      </c>
      <c r="BJ861" s="0" t="n">
        <f aca="false">R861*BI861</f>
        <v>185.190706907569</v>
      </c>
      <c r="BK861" s="0" t="n">
        <v>0.1</v>
      </c>
      <c r="BL861" s="0" t="n">
        <f aca="false">AI861*BK861</f>
        <v>860.838414634146</v>
      </c>
      <c r="BM861" s="45" t="n">
        <v>187.562005220738</v>
      </c>
      <c r="BN861" s="45" t="n">
        <v>1012.03746873145</v>
      </c>
      <c r="BO861" s="45" t="n">
        <v>69.5558973259153</v>
      </c>
      <c r="BP861" s="45" t="n">
        <v>256</v>
      </c>
      <c r="BQ861" s="45" t="n">
        <v>384000</v>
      </c>
      <c r="BR861" s="0" t="n">
        <f aca="false">AJ861*0.1</f>
        <v>1.0442E-009</v>
      </c>
      <c r="BS861" s="0" t="n">
        <f aca="false">((((BJ861/R861)^2)+((BM861/AD861)^2))^(1/2))*AK861</f>
        <v>0.00034924564678204</v>
      </c>
      <c r="BT861" s="0" t="n">
        <f aca="false">((((BJ861/R861)^2)+((BN861/AE861)^2))^(1/2))*AL861</f>
        <v>0.00188778433111041</v>
      </c>
      <c r="BU861" s="0" t="n">
        <f aca="false">((((BJ861/R861)^2)+((BO861/AF861)^2))^(1/2))*AM861</f>
        <v>0.000129455355133936</v>
      </c>
      <c r="BV861" s="0" t="n">
        <f aca="false">((((BJ861/R861)^2)+((BP861/AG861)^2))^(1/2))*AN861</f>
        <v>0.000488678941096134</v>
      </c>
      <c r="BW861" s="0" t="n">
        <f aca="false">((((BJ861/R861)^2)+((BQ861/AH861)^2))^(1/2))*AO861</f>
        <v>0.795070098137403</v>
      </c>
      <c r="BX861" s="46" t="n">
        <f aca="false">((((BL861/AI861)^2)+((BR861/AJ861)^2))^(1/2))*AP861</f>
        <v>1.33334042247979E-005</v>
      </c>
    </row>
    <row r="862" customFormat="false" ht="30" hidden="false" customHeight="true" outlineLevel="0" collapsed="false">
      <c r="A862" s="24" t="n">
        <v>4.61004033796981</v>
      </c>
      <c r="B862" s="24" t="n">
        <v>-74.1011497127999</v>
      </c>
      <c r="C862" s="47" t="n">
        <v>29</v>
      </c>
      <c r="D862" s="47" t="n">
        <v>25</v>
      </c>
      <c r="E862" s="47" t="n">
        <v>2318</v>
      </c>
      <c r="F862" s="27" t="s">
        <v>2161</v>
      </c>
      <c r="G862" s="28" t="s">
        <v>2162</v>
      </c>
      <c r="H862" s="27" t="s">
        <v>2163</v>
      </c>
      <c r="I862" s="28" t="s">
        <v>155</v>
      </c>
      <c r="J862" s="28" t="s">
        <v>76</v>
      </c>
      <c r="K862" s="55"/>
      <c r="L862" s="55"/>
      <c r="M862" s="28" t="n">
        <v>1989</v>
      </c>
      <c r="N862" s="29" t="s">
        <v>67</v>
      </c>
      <c r="O862" s="29" t="s">
        <v>145</v>
      </c>
      <c r="P862" s="30" t="n">
        <v>0.0119278052318739</v>
      </c>
      <c r="Q862" s="31" t="n">
        <v>1765.625</v>
      </c>
      <c r="R862" s="31" t="n">
        <v>1851.90706907569</v>
      </c>
      <c r="S862" s="29" t="s">
        <v>69</v>
      </c>
      <c r="T862" s="29"/>
      <c r="U862" s="29"/>
      <c r="V862" s="48" t="n">
        <f aca="false">IF(S862="m3_año",R862,IF(OR(O862="CG1",O862="CG3",O862="HG2"),T862,R862))</f>
        <v>1851.90706907569</v>
      </c>
      <c r="W862" s="28" t="n">
        <v>365</v>
      </c>
      <c r="X862" s="32"/>
      <c r="Y862" s="28"/>
      <c r="Z862" s="28" t="n">
        <v>8760</v>
      </c>
      <c r="AA862" s="32" t="s">
        <v>2164</v>
      </c>
      <c r="AB862" s="32" t="s">
        <v>447</v>
      </c>
      <c r="AC862" s="33" t="s">
        <v>72</v>
      </c>
      <c r="AD862" s="33" t="n">
        <f aca="false">VLOOKUP($O862,Parámetros!$B$4:$H$25,3,0)</f>
        <v>196.356974196937</v>
      </c>
      <c r="AE862" s="33" t="n">
        <f aca="false">VLOOKUP($O862,Parámetros!$B$4:$H$25,4,0)</f>
        <v>1220.72799074218</v>
      </c>
      <c r="AF862" s="33" t="n">
        <f aca="false">VLOOKUP($O862,Parámetros!$B$4:$H$25,5,0)</f>
        <v>69.6558973259153</v>
      </c>
      <c r="AG862" s="33" t="n">
        <f aca="false">VLOOKUP($O862,Parámetros!$B$4:$H$25,6,0)</f>
        <v>640</v>
      </c>
      <c r="AH862" s="33" t="n">
        <f aca="false">VLOOKUP($O862,Parámetros!$B$4:$H$25,7,0)</f>
        <v>1920000</v>
      </c>
      <c r="AI862" s="2" t="n">
        <v>8608.38414634146</v>
      </c>
      <c r="AJ862" s="2" t="n">
        <v>1.0442E-008</v>
      </c>
      <c r="AK862" s="34" t="n">
        <f aca="false">AD862*V862/1000000000</f>
        <v>0.00036363486857762</v>
      </c>
      <c r="AL862" s="34" t="n">
        <f aca="false">AE862*V862/1000000000</f>
        <v>0.00226067479547401</v>
      </c>
      <c r="AM862" s="34" t="n">
        <f aca="false">AF862*V862/1000000000</f>
        <v>0.000128996248660673</v>
      </c>
      <c r="AN862" s="34" t="n">
        <f aca="false">AG862*V862/1000000000</f>
        <v>0.00118522052420844</v>
      </c>
      <c r="AO862" s="34" t="n">
        <f aca="false">AH862*V862/1000000000</f>
        <v>3.55566157262532</v>
      </c>
      <c r="AP862" s="35" t="n">
        <f aca="false">AJ862*AI862*EXP(P862*4)</f>
        <v>9.42814054365594E-005</v>
      </c>
      <c r="AQ862" s="36" t="n">
        <f aca="false">AK862/W862</f>
        <v>9.96259913911289E-007</v>
      </c>
      <c r="AR862" s="37" t="n">
        <f aca="false">AL862/W862</f>
        <v>6.19362957664111E-006</v>
      </c>
      <c r="AS862" s="37" t="n">
        <f aca="false">AM862/W862</f>
        <v>3.53414379892255E-007</v>
      </c>
      <c r="AT862" s="37" t="n">
        <f aca="false">AN862/W862</f>
        <v>3.24717951837929E-006</v>
      </c>
      <c r="AU862" s="37" t="n">
        <f aca="false">AO862/W862</f>
        <v>0.00974153855513788</v>
      </c>
      <c r="AV862" s="49" t="n">
        <f aca="false">AP862/W862</f>
        <v>2.58305220374135E-007</v>
      </c>
      <c r="AW862" s="39" t="n">
        <f aca="false">AK862*1000000</f>
        <v>363.63486857762</v>
      </c>
      <c r="AX862" s="40" t="n">
        <f aca="false">AL862*1000000</f>
        <v>2260.67479547401</v>
      </c>
      <c r="AY862" s="40" t="n">
        <f aca="false">AM862*1000000</f>
        <v>128.996248660673</v>
      </c>
      <c r="AZ862" s="40" t="n">
        <f aca="false">AN862*1000000</f>
        <v>1185.22052420844</v>
      </c>
      <c r="BA862" s="40" t="n">
        <f aca="false">AO862*1000000</f>
        <v>3555661.57262532</v>
      </c>
      <c r="BB862" s="41" t="n">
        <f aca="false">AP862*1000000</f>
        <v>94.2814054365595</v>
      </c>
      <c r="BC862" s="39" t="n">
        <f aca="false">AQ862*1000000</f>
        <v>0.996259913911289</v>
      </c>
      <c r="BD862" s="40" t="n">
        <f aca="false">AR862*1000000</f>
        <v>6.19362957664111</v>
      </c>
      <c r="BE862" s="40" t="n">
        <f aca="false">AS862*1000000</f>
        <v>0.353414379892255</v>
      </c>
      <c r="BF862" s="40" t="n">
        <f aca="false">AT862*1000000</f>
        <v>3.24717951837929</v>
      </c>
      <c r="BG862" s="40" t="n">
        <f aca="false">AU862*1000000</f>
        <v>9741.53855513788</v>
      </c>
      <c r="BH862" s="41" t="n">
        <f aca="false">AV862*1000000</f>
        <v>0.258305220374135</v>
      </c>
      <c r="BI862" s="0" t="n">
        <v>0.1</v>
      </c>
      <c r="BJ862" s="0" t="n">
        <f aca="false">R862*BI862</f>
        <v>185.190706907569</v>
      </c>
      <c r="BK862" s="0" t="n">
        <v>0.1</v>
      </c>
      <c r="BL862" s="0" t="n">
        <f aca="false">AI862*BK862</f>
        <v>860.838414634146</v>
      </c>
      <c r="BM862" s="45" t="n">
        <v>187.562005220738</v>
      </c>
      <c r="BN862" s="45" t="n">
        <v>1012.03746873145</v>
      </c>
      <c r="BO862" s="45" t="n">
        <v>69.5558973259153</v>
      </c>
      <c r="BP862" s="45" t="n">
        <v>256</v>
      </c>
      <c r="BQ862" s="45" t="n">
        <v>384000</v>
      </c>
      <c r="BR862" s="0" t="n">
        <f aca="false">AJ862*0.1</f>
        <v>1.0442E-009</v>
      </c>
      <c r="BS862" s="0" t="n">
        <f aca="false">((((BJ862/R862)^2)+((BM862/AD862)^2))^(1/2))*AK862</f>
        <v>0.00034924564678204</v>
      </c>
      <c r="BT862" s="0" t="n">
        <f aca="false">((((BJ862/R862)^2)+((BN862/AE862)^2))^(1/2))*AL862</f>
        <v>0.00188778433111041</v>
      </c>
      <c r="BU862" s="0" t="n">
        <f aca="false">((((BJ862/R862)^2)+((BO862/AF862)^2))^(1/2))*AM862</f>
        <v>0.000129455355133936</v>
      </c>
      <c r="BV862" s="0" t="n">
        <f aca="false">((((BJ862/R862)^2)+((BP862/AG862)^2))^(1/2))*AN862</f>
        <v>0.000488678941096134</v>
      </c>
      <c r="BW862" s="0" t="n">
        <f aca="false">((((BJ862/R862)^2)+((BQ862/AH862)^2))^(1/2))*AO862</f>
        <v>0.795070098137403</v>
      </c>
      <c r="BX862" s="46" t="n">
        <f aca="false">((((BL862/AI862)^2)+((BR862/AJ862)^2))^(1/2))*AP862</f>
        <v>1.33334042247979E-005</v>
      </c>
    </row>
    <row r="863" customFormat="false" ht="30" hidden="false" customHeight="true" outlineLevel="0" collapsed="false">
      <c r="A863" s="24" t="n">
        <v>4.6100738937141</v>
      </c>
      <c r="B863" s="24" t="n">
        <v>-74.0999264540486</v>
      </c>
      <c r="C863" s="47" t="n">
        <v>29</v>
      </c>
      <c r="D863" s="47" t="n">
        <v>25</v>
      </c>
      <c r="E863" s="47" t="n">
        <v>2318</v>
      </c>
      <c r="F863" s="27" t="s">
        <v>2165</v>
      </c>
      <c r="G863" s="28" t="s">
        <v>2166</v>
      </c>
      <c r="H863" s="27" t="s">
        <v>2167</v>
      </c>
      <c r="I863" s="28" t="s">
        <v>155</v>
      </c>
      <c r="J863" s="28" t="s">
        <v>76</v>
      </c>
      <c r="K863" s="55"/>
      <c r="L863" s="55"/>
      <c r="M863" s="55"/>
      <c r="N863" s="29" t="s">
        <v>67</v>
      </c>
      <c r="O863" s="29" t="s">
        <v>145</v>
      </c>
      <c r="P863" s="30" t="n">
        <v>-0.0720228740272761</v>
      </c>
      <c r="Q863" s="31" t="n">
        <v>10806.25</v>
      </c>
      <c r="R863" s="31" t="n">
        <v>8101.36992839478</v>
      </c>
      <c r="S863" s="29" t="s">
        <v>69</v>
      </c>
      <c r="T863" s="29"/>
      <c r="U863" s="29"/>
      <c r="V863" s="48" t="n">
        <f aca="false">IF(S863="m3_año",R863,IF(OR(O863="CG1",O863="CG3",O863="HG2"),T863,R863))</f>
        <v>8101.36992839478</v>
      </c>
      <c r="W863" s="28" t="n">
        <v>365</v>
      </c>
      <c r="X863" s="32" t="s">
        <v>98</v>
      </c>
      <c r="Y863" s="28"/>
      <c r="Z863" s="28" t="n">
        <v>2920</v>
      </c>
      <c r="AA863" s="32" t="s">
        <v>2168</v>
      </c>
      <c r="AB863" s="32" t="s">
        <v>447</v>
      </c>
      <c r="AC863" s="33" t="s">
        <v>72</v>
      </c>
      <c r="AD863" s="33" t="n">
        <f aca="false">VLOOKUP($O863,Parámetros!$B$4:$H$25,3,0)</f>
        <v>196.356974196937</v>
      </c>
      <c r="AE863" s="33" t="n">
        <f aca="false">VLOOKUP($O863,Parámetros!$B$4:$H$25,4,0)</f>
        <v>1220.72799074218</v>
      </c>
      <c r="AF863" s="33" t="n">
        <f aca="false">VLOOKUP($O863,Parámetros!$B$4:$H$25,5,0)</f>
        <v>69.6558973259153</v>
      </c>
      <c r="AG863" s="33" t="n">
        <f aca="false">VLOOKUP($O863,Parámetros!$B$4:$H$25,6,0)</f>
        <v>640</v>
      </c>
      <c r="AH863" s="33" t="n">
        <f aca="false">VLOOKUP($O863,Parámetros!$B$4:$H$25,7,0)</f>
        <v>1920000</v>
      </c>
      <c r="AI863" s="2" t="n">
        <v>2.98030327868852</v>
      </c>
      <c r="AJ863" s="2" t="n">
        <v>1.362E-005</v>
      </c>
      <c r="AK863" s="34" t="n">
        <f aca="false">AD863*V863/1000000000</f>
        <v>0.00159076048598966</v>
      </c>
      <c r="AL863" s="34" t="n">
        <f aca="false">AE863*V863/1000000000</f>
        <v>0.00988956903494848</v>
      </c>
      <c r="AM863" s="34" t="n">
        <f aca="false">AF863*V863/1000000000</f>
        <v>0.000564308191931525</v>
      </c>
      <c r="AN863" s="34" t="n">
        <f aca="false">AG863*V863/1000000000</f>
        <v>0.00518487675417266</v>
      </c>
      <c r="AO863" s="34" t="n">
        <f aca="false">AH863*V863/1000000000</f>
        <v>15.554630262518</v>
      </c>
      <c r="AP863" s="35" t="n">
        <f aca="false">AJ863*AI863*EXP(P863*4)</f>
        <v>3.04313361319508E-005</v>
      </c>
      <c r="AQ863" s="36" t="n">
        <f aca="false">AK863/W863</f>
        <v>4.35824790682097E-006</v>
      </c>
      <c r="AR863" s="37" t="n">
        <f aca="false">AL863/W863</f>
        <v>2.70947096847904E-005</v>
      </c>
      <c r="AS863" s="37" t="n">
        <f aca="false">AM863/W863</f>
        <v>1.54604984090829E-006</v>
      </c>
      <c r="AT863" s="37" t="n">
        <f aca="false">AN863/W863</f>
        <v>1.42051417922539E-005</v>
      </c>
      <c r="AU863" s="37" t="n">
        <f aca="false">AO863/W863</f>
        <v>0.0426154253767616</v>
      </c>
      <c r="AV863" s="49" t="n">
        <f aca="false">AP863/W863</f>
        <v>8.33735236491803E-008</v>
      </c>
      <c r="AW863" s="39" t="n">
        <f aca="false">AK863*1000000</f>
        <v>1590.76048598966</v>
      </c>
      <c r="AX863" s="40" t="n">
        <f aca="false">AL863*1000000</f>
        <v>9889.56903494848</v>
      </c>
      <c r="AY863" s="40" t="n">
        <f aca="false">AM863*1000000</f>
        <v>564.308191931525</v>
      </c>
      <c r="AZ863" s="40" t="n">
        <f aca="false">AN863*1000000</f>
        <v>5184.87675417266</v>
      </c>
      <c r="BA863" s="40" t="n">
        <f aca="false">AO863*1000000</f>
        <v>15554630.262518</v>
      </c>
      <c r="BB863" s="41" t="n">
        <f aca="false">AP863*1000000</f>
        <v>30.4313361319508</v>
      </c>
      <c r="BC863" s="39" t="n">
        <f aca="false">AQ863*1000000</f>
        <v>4.35824790682097</v>
      </c>
      <c r="BD863" s="40" t="n">
        <f aca="false">AR863*1000000</f>
        <v>27.0947096847904</v>
      </c>
      <c r="BE863" s="40" t="n">
        <f aca="false">AS863*1000000</f>
        <v>1.54604984090829</v>
      </c>
      <c r="BF863" s="40" t="n">
        <f aca="false">AT863*1000000</f>
        <v>14.2051417922539</v>
      </c>
      <c r="BG863" s="40" t="n">
        <f aca="false">AU863*1000000</f>
        <v>42615.4253767616</v>
      </c>
      <c r="BH863" s="41" t="n">
        <f aca="false">AV863*1000000</f>
        <v>0.0833735236491803</v>
      </c>
      <c r="BI863" s="0" t="n">
        <v>0.1</v>
      </c>
      <c r="BJ863" s="0" t="n">
        <f aca="false">R863*BI863</f>
        <v>810.136992839478</v>
      </c>
      <c r="BK863" s="0" t="n">
        <v>0.1</v>
      </c>
      <c r="BL863" s="0" t="n">
        <f aca="false">AI863*BK863</f>
        <v>0.298030327868852</v>
      </c>
      <c r="BM863" s="45" t="n">
        <v>187.562005220738</v>
      </c>
      <c r="BN863" s="45" t="n">
        <v>1012.03746873145</v>
      </c>
      <c r="BO863" s="45" t="n">
        <v>69.5558973259153</v>
      </c>
      <c r="BP863" s="45" t="n">
        <v>256</v>
      </c>
      <c r="BQ863" s="45" t="n">
        <v>384000</v>
      </c>
      <c r="BR863" s="0" t="n">
        <f aca="false">AJ863*0.1</f>
        <v>1.362E-006</v>
      </c>
      <c r="BS863" s="0" t="n">
        <f aca="false">((((BJ863/R863)^2)+((BM863/AD863)^2))^(1/2))*AK863</f>
        <v>0.0015278132621822</v>
      </c>
      <c r="BT863" s="0" t="n">
        <f aca="false">((((BJ863/R863)^2)+((BN863/AE863)^2))^(1/2))*AL863</f>
        <v>0.00825831893335013</v>
      </c>
      <c r="BU863" s="0" t="n">
        <f aca="false">((((BJ863/R863)^2)+((BO863/AF863)^2))^(1/2))*AM863</f>
        <v>0.000566316603389386</v>
      </c>
      <c r="BV863" s="0" t="n">
        <f aca="false">((((BJ863/R863)^2)+((BP863/AG863)^2))^(1/2))*AN863</f>
        <v>0.00213777945132635</v>
      </c>
      <c r="BW863" s="0" t="n">
        <f aca="false">((((BJ863/R863)^2)+((BQ863/AH863)^2))^(1/2))*AO863</f>
        <v>3.47812106318656</v>
      </c>
      <c r="BX863" s="46" t="n">
        <f aca="false">((((BL863/AI863)^2)+((BR863/AJ863)^2))^(1/2))*AP863</f>
        <v>4.30364082789392E-006</v>
      </c>
    </row>
    <row r="864" customFormat="false" ht="30" hidden="false" customHeight="true" outlineLevel="0" collapsed="false">
      <c r="A864" s="24" t="n">
        <v>4.6100738937141</v>
      </c>
      <c r="B864" s="24" t="n">
        <v>-74.0999264540486</v>
      </c>
      <c r="C864" s="47" t="n">
        <v>29</v>
      </c>
      <c r="D864" s="47" t="n">
        <v>25</v>
      </c>
      <c r="E864" s="47" t="n">
        <v>2318</v>
      </c>
      <c r="F864" s="27" t="s">
        <v>2165</v>
      </c>
      <c r="G864" s="28" t="s">
        <v>2166</v>
      </c>
      <c r="H864" s="27" t="s">
        <v>2167</v>
      </c>
      <c r="I864" s="28" t="s">
        <v>155</v>
      </c>
      <c r="J864" s="28" t="s">
        <v>76</v>
      </c>
      <c r="K864" s="55"/>
      <c r="L864" s="55"/>
      <c r="M864" s="55"/>
      <c r="N864" s="29" t="s">
        <v>67</v>
      </c>
      <c r="O864" s="29" t="s">
        <v>145</v>
      </c>
      <c r="P864" s="30" t="n">
        <v>-0.0720228740272761</v>
      </c>
      <c r="Q864" s="31" t="n">
        <v>10806.25</v>
      </c>
      <c r="R864" s="31" t="n">
        <v>8101.36992839478</v>
      </c>
      <c r="S864" s="29" t="s">
        <v>69</v>
      </c>
      <c r="T864" s="29"/>
      <c r="U864" s="29"/>
      <c r="V864" s="48" t="n">
        <f aca="false">IF(S864="m3_año",R864,IF(OR(O864="CG1",O864="CG3",O864="HG2"),T864,R864))</f>
        <v>8101.36992839478</v>
      </c>
      <c r="W864" s="28" t="n">
        <v>365</v>
      </c>
      <c r="X864" s="32" t="s">
        <v>98</v>
      </c>
      <c r="Y864" s="28"/>
      <c r="Z864" s="28" t="n">
        <v>2920</v>
      </c>
      <c r="AA864" s="32" t="s">
        <v>2168</v>
      </c>
      <c r="AB864" s="32" t="s">
        <v>447</v>
      </c>
      <c r="AC864" s="33" t="s">
        <v>72</v>
      </c>
      <c r="AD864" s="33" t="n">
        <f aca="false">VLOOKUP($O864,Parámetros!$B$4:$H$25,3,0)</f>
        <v>196.356974196937</v>
      </c>
      <c r="AE864" s="33" t="n">
        <f aca="false">VLOOKUP($O864,Parámetros!$B$4:$H$25,4,0)</f>
        <v>1220.72799074218</v>
      </c>
      <c r="AF864" s="33" t="n">
        <f aca="false">VLOOKUP($O864,Parámetros!$B$4:$H$25,5,0)</f>
        <v>69.6558973259153</v>
      </c>
      <c r="AG864" s="33" t="n">
        <f aca="false">VLOOKUP($O864,Parámetros!$B$4:$H$25,6,0)</f>
        <v>640</v>
      </c>
      <c r="AH864" s="33" t="n">
        <f aca="false">VLOOKUP($O864,Parámetros!$B$4:$H$25,7,0)</f>
        <v>1920000</v>
      </c>
      <c r="AI864" s="2" t="n">
        <v>2.98030327868852</v>
      </c>
      <c r="AJ864" s="2" t="n">
        <v>1.362E-005</v>
      </c>
      <c r="AK864" s="34" t="n">
        <f aca="false">AD864*V864/1000000000</f>
        <v>0.00159076048598966</v>
      </c>
      <c r="AL864" s="34" t="n">
        <f aca="false">AE864*V864/1000000000</f>
        <v>0.00988956903494848</v>
      </c>
      <c r="AM864" s="34" t="n">
        <f aca="false">AF864*V864/1000000000</f>
        <v>0.000564308191931525</v>
      </c>
      <c r="AN864" s="34" t="n">
        <f aca="false">AG864*V864/1000000000</f>
        <v>0.00518487675417266</v>
      </c>
      <c r="AO864" s="34" t="n">
        <f aca="false">AH864*V864/1000000000</f>
        <v>15.554630262518</v>
      </c>
      <c r="AP864" s="35" t="n">
        <f aca="false">AJ864*AI864*EXP(P864*4)</f>
        <v>3.04313361319508E-005</v>
      </c>
      <c r="AQ864" s="36" t="n">
        <f aca="false">AK864/W864</f>
        <v>4.35824790682097E-006</v>
      </c>
      <c r="AR864" s="37" t="n">
        <f aca="false">AL864/W864</f>
        <v>2.70947096847904E-005</v>
      </c>
      <c r="AS864" s="37" t="n">
        <f aca="false">AM864/W864</f>
        <v>1.54604984090829E-006</v>
      </c>
      <c r="AT864" s="37" t="n">
        <f aca="false">AN864/W864</f>
        <v>1.42051417922539E-005</v>
      </c>
      <c r="AU864" s="37" t="n">
        <f aca="false">AO864/W864</f>
        <v>0.0426154253767616</v>
      </c>
      <c r="AV864" s="49" t="n">
        <f aca="false">AP864/W864</f>
        <v>8.33735236491803E-008</v>
      </c>
      <c r="AW864" s="39" t="n">
        <f aca="false">AK864*1000000</f>
        <v>1590.76048598966</v>
      </c>
      <c r="AX864" s="40" t="n">
        <f aca="false">AL864*1000000</f>
        <v>9889.56903494848</v>
      </c>
      <c r="AY864" s="40" t="n">
        <f aca="false">AM864*1000000</f>
        <v>564.308191931525</v>
      </c>
      <c r="AZ864" s="40" t="n">
        <f aca="false">AN864*1000000</f>
        <v>5184.87675417266</v>
      </c>
      <c r="BA864" s="40" t="n">
        <f aca="false">AO864*1000000</f>
        <v>15554630.262518</v>
      </c>
      <c r="BB864" s="41" t="n">
        <f aca="false">AP864*1000000</f>
        <v>30.4313361319508</v>
      </c>
      <c r="BC864" s="39" t="n">
        <f aca="false">AQ864*1000000</f>
        <v>4.35824790682097</v>
      </c>
      <c r="BD864" s="40" t="n">
        <f aca="false">AR864*1000000</f>
        <v>27.0947096847904</v>
      </c>
      <c r="BE864" s="40" t="n">
        <f aca="false">AS864*1000000</f>
        <v>1.54604984090829</v>
      </c>
      <c r="BF864" s="40" t="n">
        <f aca="false">AT864*1000000</f>
        <v>14.2051417922539</v>
      </c>
      <c r="BG864" s="40" t="n">
        <f aca="false">AU864*1000000</f>
        <v>42615.4253767616</v>
      </c>
      <c r="BH864" s="41" t="n">
        <f aca="false">AV864*1000000</f>
        <v>0.0833735236491803</v>
      </c>
      <c r="BI864" s="0" t="n">
        <v>0.1</v>
      </c>
      <c r="BJ864" s="0" t="n">
        <f aca="false">R864*BI864</f>
        <v>810.136992839478</v>
      </c>
      <c r="BK864" s="0" t="n">
        <v>0.1</v>
      </c>
      <c r="BL864" s="0" t="n">
        <f aca="false">AI864*BK864</f>
        <v>0.298030327868852</v>
      </c>
      <c r="BM864" s="45" t="n">
        <v>187.562005220738</v>
      </c>
      <c r="BN864" s="45" t="n">
        <v>1012.03746873145</v>
      </c>
      <c r="BO864" s="45" t="n">
        <v>69.5558973259153</v>
      </c>
      <c r="BP864" s="45" t="n">
        <v>256</v>
      </c>
      <c r="BQ864" s="45" t="n">
        <v>384000</v>
      </c>
      <c r="BR864" s="0" t="n">
        <f aca="false">AJ864*0.1</f>
        <v>1.362E-006</v>
      </c>
      <c r="BS864" s="0" t="n">
        <f aca="false">((((BJ864/R864)^2)+((BM864/AD864)^2))^(1/2))*AK864</f>
        <v>0.0015278132621822</v>
      </c>
      <c r="BT864" s="0" t="n">
        <f aca="false">((((BJ864/R864)^2)+((BN864/AE864)^2))^(1/2))*AL864</f>
        <v>0.00825831893335013</v>
      </c>
      <c r="BU864" s="0" t="n">
        <f aca="false">((((BJ864/R864)^2)+((BO864/AF864)^2))^(1/2))*AM864</f>
        <v>0.000566316603389386</v>
      </c>
      <c r="BV864" s="0" t="n">
        <f aca="false">((((BJ864/R864)^2)+((BP864/AG864)^2))^(1/2))*AN864</f>
        <v>0.00213777945132635</v>
      </c>
      <c r="BW864" s="0" t="n">
        <f aca="false">((((BJ864/R864)^2)+((BQ864/AH864)^2))^(1/2))*AO864</f>
        <v>3.47812106318656</v>
      </c>
      <c r="BX864" s="46" t="n">
        <f aca="false">((((BL864/AI864)^2)+((BR864/AJ864)^2))^(1/2))*AP864</f>
        <v>4.30364082789392E-006</v>
      </c>
    </row>
    <row r="865" customFormat="false" ht="30" hidden="false" customHeight="true" outlineLevel="0" collapsed="false">
      <c r="A865" s="24" t="n">
        <v>4.61186506321821</v>
      </c>
      <c r="B865" s="24" t="n">
        <v>-74.0972750971678</v>
      </c>
      <c r="C865" s="47" t="n">
        <v>29</v>
      </c>
      <c r="D865" s="47" t="n">
        <v>25</v>
      </c>
      <c r="E865" s="47" t="n">
        <v>2318</v>
      </c>
      <c r="F865" s="27" t="s">
        <v>2169</v>
      </c>
      <c r="G865" s="28" t="s">
        <v>2170</v>
      </c>
      <c r="H865" s="27" t="s">
        <v>2171</v>
      </c>
      <c r="I865" s="28" t="s">
        <v>155</v>
      </c>
      <c r="J865" s="28" t="s">
        <v>76</v>
      </c>
      <c r="K865" s="55"/>
      <c r="L865" s="55"/>
      <c r="M865" s="28" t="n">
        <v>1960</v>
      </c>
      <c r="N865" s="29" t="s">
        <v>67</v>
      </c>
      <c r="O865" s="29" t="s">
        <v>145</v>
      </c>
      <c r="P865" s="56" t="n">
        <v>0.00426891489573758</v>
      </c>
      <c r="Q865" s="31" t="n">
        <v>1262.5</v>
      </c>
      <c r="R865" s="31" t="n">
        <v>1284.24313105967</v>
      </c>
      <c r="S865" s="29" t="s">
        <v>69</v>
      </c>
      <c r="T865" s="29"/>
      <c r="U865" s="29"/>
      <c r="V865" s="48" t="n">
        <f aca="false">IF(S865="m3_año",R865,IF(OR(O865="CG1",O865="CG3",O865="HG2"),T865,R865))</f>
        <v>1284.24313105967</v>
      </c>
      <c r="W865" s="28" t="n">
        <v>365</v>
      </c>
      <c r="X865" s="32"/>
      <c r="Y865" s="28"/>
      <c r="Z865" s="28" t="n">
        <v>8760</v>
      </c>
      <c r="AA865" s="32" t="s">
        <v>2172</v>
      </c>
      <c r="AB865" s="32" t="s">
        <v>447</v>
      </c>
      <c r="AC865" s="33" t="s">
        <v>72</v>
      </c>
      <c r="AD865" s="33" t="n">
        <f aca="false">VLOOKUP($O865,Parámetros!$B$4:$H$25,3,0)</f>
        <v>196.356974196937</v>
      </c>
      <c r="AE865" s="33" t="n">
        <f aca="false">VLOOKUP($O865,Parámetros!$B$4:$H$25,4,0)</f>
        <v>1220.72799074218</v>
      </c>
      <c r="AF865" s="33" t="n">
        <f aca="false">VLOOKUP($O865,Parámetros!$B$4:$H$25,5,0)</f>
        <v>69.6558973259153</v>
      </c>
      <c r="AG865" s="33" t="n">
        <f aca="false">VLOOKUP($O865,Parámetros!$B$4:$H$25,6,0)</f>
        <v>640</v>
      </c>
      <c r="AH865" s="33" t="n">
        <f aca="false">VLOOKUP($O865,Parámetros!$B$4:$H$25,7,0)</f>
        <v>1920000</v>
      </c>
      <c r="AI865" s="51" t="n">
        <v>1262.5</v>
      </c>
      <c r="AJ865" s="52" t="n">
        <v>8.8E-008</v>
      </c>
      <c r="AK865" s="34" t="n">
        <f aca="false">AD865*V865/1000000000</f>
        <v>0.000252170095348077</v>
      </c>
      <c r="AL865" s="34" t="n">
        <f aca="false">AE865*V865/1000000000</f>
        <v>0.00156771153700292</v>
      </c>
      <c r="AM865" s="34" t="n">
        <f aca="false">AF865*V865/1000000000</f>
        <v>8.94551076786044E-005</v>
      </c>
      <c r="AN865" s="34" t="n">
        <f aca="false">AG865*V865/1000000000</f>
        <v>0.000821915603878189</v>
      </c>
      <c r="AO865" s="34" t="n">
        <f aca="false">AH865*V865/1000000000</f>
        <v>2.46574681163457</v>
      </c>
      <c r="AP865" s="35" t="n">
        <f aca="false">AJ865*AI865*EXP(P865*4)</f>
        <v>0.000113013395533251</v>
      </c>
      <c r="AQ865" s="36" t="n">
        <f aca="false">AK865/W865</f>
        <v>6.90876973556376E-007</v>
      </c>
      <c r="AR865" s="37" t="n">
        <f aca="false">AL865/W865</f>
        <v>4.29510010137786E-006</v>
      </c>
      <c r="AS865" s="37" t="n">
        <f aca="false">AM865/W865</f>
        <v>2.45082486790697E-007</v>
      </c>
      <c r="AT865" s="37" t="n">
        <f aca="false">AN865/W865</f>
        <v>2.25182357226901E-006</v>
      </c>
      <c r="AU865" s="37" t="n">
        <f aca="false">AO865/W865</f>
        <v>0.00675547071680703</v>
      </c>
      <c r="AV865" s="49" t="n">
        <f aca="false">AP865/W865</f>
        <v>3.09625741186989E-007</v>
      </c>
      <c r="AW865" s="39" t="n">
        <f aca="false">AK865*1000000</f>
        <v>252.170095348077</v>
      </c>
      <c r="AX865" s="40" t="n">
        <f aca="false">AL865*1000000</f>
        <v>1567.71153700292</v>
      </c>
      <c r="AY865" s="40" t="n">
        <f aca="false">AM865*1000000</f>
        <v>89.4551076786044</v>
      </c>
      <c r="AZ865" s="40" t="n">
        <f aca="false">AN865*1000000</f>
        <v>821.915603878189</v>
      </c>
      <c r="BA865" s="40" t="n">
        <f aca="false">AO865*1000000</f>
        <v>2465746.81163457</v>
      </c>
      <c r="BB865" s="41" t="n">
        <f aca="false">AP865*1000000</f>
        <v>113.013395533251</v>
      </c>
      <c r="BC865" s="39" t="n">
        <f aca="false">AQ865*1000000</f>
        <v>0.690876973556376</v>
      </c>
      <c r="BD865" s="40" t="n">
        <f aca="false">AR865*1000000</f>
        <v>4.29510010137786</v>
      </c>
      <c r="BE865" s="40" t="n">
        <f aca="false">AS865*1000000</f>
        <v>0.245082486790697</v>
      </c>
      <c r="BF865" s="40" t="n">
        <f aca="false">AT865*1000000</f>
        <v>2.25182357226901</v>
      </c>
      <c r="BG865" s="40" t="n">
        <f aca="false">AU865*1000000</f>
        <v>6755.47071680703</v>
      </c>
      <c r="BH865" s="41" t="n">
        <f aca="false">AV865*1000000</f>
        <v>0.309625741186989</v>
      </c>
      <c r="BI865" s="0" t="n">
        <v>0.1</v>
      </c>
      <c r="BJ865" s="0" t="n">
        <f aca="false">R865*BI865</f>
        <v>128.424313105967</v>
      </c>
      <c r="BK865" s="0" t="n">
        <v>0.1</v>
      </c>
      <c r="BL865" s="0" t="n">
        <f aca="false">AI865*BK865</f>
        <v>126.25</v>
      </c>
      <c r="BM865" s="45" t="n">
        <v>187.562005220738</v>
      </c>
      <c r="BN865" s="45" t="n">
        <v>1012.03746873145</v>
      </c>
      <c r="BO865" s="45" t="n">
        <v>69.5558973259153</v>
      </c>
      <c r="BP865" s="45" t="n">
        <v>256</v>
      </c>
      <c r="BQ865" s="45" t="n">
        <v>384000</v>
      </c>
      <c r="BR865" s="0" t="n">
        <f aca="false">AJ865*0.1</f>
        <v>8.8E-009</v>
      </c>
      <c r="BS865" s="0" t="n">
        <f aca="false">((((BJ865/R865)^2)+((BM865/AD865)^2))^(1/2))*AK865</f>
        <v>0.000242191592883863</v>
      </c>
      <c r="BT865" s="0" t="n">
        <f aca="false">((((BJ865/R865)^2)+((BN865/AE865)^2))^(1/2))*AL865</f>
        <v>0.00130912295796822</v>
      </c>
      <c r="BU865" s="0" t="n">
        <f aca="false">((((BJ865/R865)^2)+((BO865/AF865)^2))^(1/2))*AM865</f>
        <v>8.97734845262114E-005</v>
      </c>
      <c r="BV865" s="0" t="n">
        <f aca="false">((((BJ865/R865)^2)+((BP865/AG865)^2))^(1/2))*AN865</f>
        <v>0.00033888448501331</v>
      </c>
      <c r="BW865" s="0" t="n">
        <f aca="false">((((BJ865/R865)^2)+((BQ865/AH865)^2))^(1/2))*AO865</f>
        <v>0.551357748611826</v>
      </c>
      <c r="BX865" s="46" t="n">
        <f aca="false">((((BL865/AI865)^2)+((BR865/AJ865)^2))^(1/2))*AP865</f>
        <v>1.59825076692958E-005</v>
      </c>
    </row>
    <row r="866" customFormat="false" ht="30" hidden="false" customHeight="true" outlineLevel="0" collapsed="false">
      <c r="A866" s="24" t="n">
        <v>4.61186506321821</v>
      </c>
      <c r="B866" s="24" t="n">
        <v>-74.0972750971678</v>
      </c>
      <c r="C866" s="47" t="n">
        <v>29</v>
      </c>
      <c r="D866" s="47" t="n">
        <v>25</v>
      </c>
      <c r="E866" s="47" t="n">
        <v>2318</v>
      </c>
      <c r="F866" s="27" t="s">
        <v>2169</v>
      </c>
      <c r="G866" s="28" t="s">
        <v>2170</v>
      </c>
      <c r="H866" s="27" t="s">
        <v>2171</v>
      </c>
      <c r="I866" s="28" t="s">
        <v>155</v>
      </c>
      <c r="J866" s="28" t="s">
        <v>76</v>
      </c>
      <c r="K866" s="55"/>
      <c r="L866" s="55"/>
      <c r="M866" s="28" t="n">
        <v>1960</v>
      </c>
      <c r="N866" s="29" t="s">
        <v>67</v>
      </c>
      <c r="O866" s="29" t="s">
        <v>145</v>
      </c>
      <c r="P866" s="56" t="n">
        <v>0.00426891489573758</v>
      </c>
      <c r="Q866" s="31" t="n">
        <v>1262.5</v>
      </c>
      <c r="R866" s="31" t="n">
        <v>1284.24313105967</v>
      </c>
      <c r="S866" s="29" t="s">
        <v>69</v>
      </c>
      <c r="T866" s="29"/>
      <c r="U866" s="29"/>
      <c r="V866" s="48" t="n">
        <f aca="false">IF(S866="m3_año",R866,IF(OR(O866="CG1",O866="CG3",O866="HG2"),T866,R866))</f>
        <v>1284.24313105967</v>
      </c>
      <c r="W866" s="28" t="n">
        <v>365</v>
      </c>
      <c r="X866" s="32"/>
      <c r="Y866" s="28"/>
      <c r="Z866" s="28" t="n">
        <v>8760</v>
      </c>
      <c r="AA866" s="32" t="s">
        <v>2172</v>
      </c>
      <c r="AB866" s="32" t="s">
        <v>447</v>
      </c>
      <c r="AC866" s="33" t="s">
        <v>72</v>
      </c>
      <c r="AD866" s="33" t="n">
        <f aca="false">VLOOKUP($O866,Parámetros!$B$4:$H$25,3,0)</f>
        <v>196.356974196937</v>
      </c>
      <c r="AE866" s="33" t="n">
        <f aca="false">VLOOKUP($O866,Parámetros!$B$4:$H$25,4,0)</f>
        <v>1220.72799074218</v>
      </c>
      <c r="AF866" s="33" t="n">
        <f aca="false">VLOOKUP($O866,Parámetros!$B$4:$H$25,5,0)</f>
        <v>69.6558973259153</v>
      </c>
      <c r="AG866" s="33" t="n">
        <f aca="false">VLOOKUP($O866,Parámetros!$B$4:$H$25,6,0)</f>
        <v>640</v>
      </c>
      <c r="AH866" s="33" t="n">
        <f aca="false">VLOOKUP($O866,Parámetros!$B$4:$H$25,7,0)</f>
        <v>1920000</v>
      </c>
      <c r="AI866" s="51" t="n">
        <v>1262.5</v>
      </c>
      <c r="AJ866" s="52" t="n">
        <v>8.8E-008</v>
      </c>
      <c r="AK866" s="34" t="n">
        <f aca="false">AD866*V866/1000000000</f>
        <v>0.000252170095348077</v>
      </c>
      <c r="AL866" s="34" t="n">
        <f aca="false">AE866*V866/1000000000</f>
        <v>0.00156771153700292</v>
      </c>
      <c r="AM866" s="34" t="n">
        <f aca="false">AF866*V866/1000000000</f>
        <v>8.94551076786044E-005</v>
      </c>
      <c r="AN866" s="34" t="n">
        <f aca="false">AG866*V866/1000000000</f>
        <v>0.000821915603878189</v>
      </c>
      <c r="AO866" s="34" t="n">
        <f aca="false">AH866*V866/1000000000</f>
        <v>2.46574681163457</v>
      </c>
      <c r="AP866" s="35" t="n">
        <f aca="false">AJ866*AI866*EXP(P866*4)</f>
        <v>0.000113013395533251</v>
      </c>
      <c r="AQ866" s="36" t="n">
        <f aca="false">AK866/W866</f>
        <v>6.90876973556376E-007</v>
      </c>
      <c r="AR866" s="37" t="n">
        <f aca="false">AL866/W866</f>
        <v>4.29510010137786E-006</v>
      </c>
      <c r="AS866" s="37" t="n">
        <f aca="false">AM866/W866</f>
        <v>2.45082486790697E-007</v>
      </c>
      <c r="AT866" s="37" t="n">
        <f aca="false">AN866/W866</f>
        <v>2.25182357226901E-006</v>
      </c>
      <c r="AU866" s="37" t="n">
        <f aca="false">AO866/W866</f>
        <v>0.00675547071680703</v>
      </c>
      <c r="AV866" s="49" t="n">
        <f aca="false">AP866/W866</f>
        <v>3.09625741186989E-007</v>
      </c>
      <c r="AW866" s="39" t="n">
        <f aca="false">AK866*1000000</f>
        <v>252.170095348077</v>
      </c>
      <c r="AX866" s="40" t="n">
        <f aca="false">AL866*1000000</f>
        <v>1567.71153700292</v>
      </c>
      <c r="AY866" s="40" t="n">
        <f aca="false">AM866*1000000</f>
        <v>89.4551076786044</v>
      </c>
      <c r="AZ866" s="40" t="n">
        <f aca="false">AN866*1000000</f>
        <v>821.915603878189</v>
      </c>
      <c r="BA866" s="40" t="n">
        <f aca="false">AO866*1000000</f>
        <v>2465746.81163457</v>
      </c>
      <c r="BB866" s="41" t="n">
        <f aca="false">AP866*1000000</f>
        <v>113.013395533251</v>
      </c>
      <c r="BC866" s="39" t="n">
        <f aca="false">AQ866*1000000</f>
        <v>0.690876973556376</v>
      </c>
      <c r="BD866" s="40" t="n">
        <f aca="false">AR866*1000000</f>
        <v>4.29510010137786</v>
      </c>
      <c r="BE866" s="40" t="n">
        <f aca="false">AS866*1000000</f>
        <v>0.245082486790697</v>
      </c>
      <c r="BF866" s="40" t="n">
        <f aca="false">AT866*1000000</f>
        <v>2.25182357226901</v>
      </c>
      <c r="BG866" s="40" t="n">
        <f aca="false">AU866*1000000</f>
        <v>6755.47071680703</v>
      </c>
      <c r="BH866" s="41" t="n">
        <f aca="false">AV866*1000000</f>
        <v>0.309625741186989</v>
      </c>
      <c r="BI866" s="0" t="n">
        <v>0.1</v>
      </c>
      <c r="BJ866" s="0" t="n">
        <f aca="false">R866*BI866</f>
        <v>128.424313105967</v>
      </c>
      <c r="BK866" s="0" t="n">
        <v>0.1</v>
      </c>
      <c r="BL866" s="0" t="n">
        <f aca="false">AI866*BK866</f>
        <v>126.25</v>
      </c>
      <c r="BM866" s="45" t="n">
        <v>187.562005220738</v>
      </c>
      <c r="BN866" s="45" t="n">
        <v>1012.03746873145</v>
      </c>
      <c r="BO866" s="45" t="n">
        <v>69.5558973259153</v>
      </c>
      <c r="BP866" s="45" t="n">
        <v>256</v>
      </c>
      <c r="BQ866" s="45" t="n">
        <v>384000</v>
      </c>
      <c r="BR866" s="0" t="n">
        <f aca="false">AJ866*0.1</f>
        <v>8.8E-009</v>
      </c>
      <c r="BS866" s="0" t="n">
        <f aca="false">((((BJ866/R866)^2)+((BM866/AD866)^2))^(1/2))*AK866</f>
        <v>0.000242191592883863</v>
      </c>
      <c r="BT866" s="0" t="n">
        <f aca="false">((((BJ866/R866)^2)+((BN866/AE866)^2))^(1/2))*AL866</f>
        <v>0.00130912295796822</v>
      </c>
      <c r="BU866" s="0" t="n">
        <f aca="false">((((BJ866/R866)^2)+((BO866/AF866)^2))^(1/2))*AM866</f>
        <v>8.97734845262114E-005</v>
      </c>
      <c r="BV866" s="0" t="n">
        <f aca="false">((((BJ866/R866)^2)+((BP866/AG866)^2))^(1/2))*AN866</f>
        <v>0.00033888448501331</v>
      </c>
      <c r="BW866" s="0" t="n">
        <f aca="false">((((BJ866/R866)^2)+((BQ866/AH866)^2))^(1/2))*AO866</f>
        <v>0.551357748611826</v>
      </c>
      <c r="BX866" s="46" t="n">
        <f aca="false">((((BL866/AI866)^2)+((BR866/AJ866)^2))^(1/2))*AP866</f>
        <v>1.59825076692958E-005</v>
      </c>
    </row>
    <row r="867" customFormat="false" ht="30" hidden="false" customHeight="true" outlineLevel="0" collapsed="false">
      <c r="A867" s="24" t="n">
        <v>4.61931944444445</v>
      </c>
      <c r="B867" s="24" t="n">
        <v>-74.1161944444445</v>
      </c>
      <c r="C867" s="47" t="n">
        <v>27</v>
      </c>
      <c r="D867" s="47" t="n">
        <v>26</v>
      </c>
      <c r="E867" s="47" t="n">
        <v>1836</v>
      </c>
      <c r="F867" s="27" t="s">
        <v>2173</v>
      </c>
      <c r="G867" s="28" t="s">
        <v>2174</v>
      </c>
      <c r="H867" s="27" t="s">
        <v>2175</v>
      </c>
      <c r="I867" s="28" t="s">
        <v>155</v>
      </c>
      <c r="J867" s="28" t="s">
        <v>76</v>
      </c>
      <c r="K867" s="55"/>
      <c r="L867" s="55"/>
      <c r="M867" s="28" t="n">
        <v>2000</v>
      </c>
      <c r="N867" s="29" t="s">
        <v>67</v>
      </c>
      <c r="O867" s="29" t="s">
        <v>145</v>
      </c>
      <c r="P867" s="30" t="n">
        <v>0.0119278052318739</v>
      </c>
      <c r="Q867" s="31" t="n">
        <v>39528</v>
      </c>
      <c r="R867" s="31" t="n">
        <v>41459.6432574437</v>
      </c>
      <c r="S867" s="29" t="s">
        <v>69</v>
      </c>
      <c r="T867" s="29"/>
      <c r="U867" s="29"/>
      <c r="V867" s="48" t="n">
        <f aca="false">IF(S867="m3_año",R867,IF(OR(O867="CG1",O867="CG3",O867="HG2"),T867,R867))</f>
        <v>41459.6432574437</v>
      </c>
      <c r="W867" s="28" t="n">
        <v>365</v>
      </c>
      <c r="X867" s="32" t="s">
        <v>98</v>
      </c>
      <c r="Y867" s="28"/>
      <c r="Z867" s="28" t="n">
        <v>2920</v>
      </c>
      <c r="AA867" s="32" t="s">
        <v>2176</v>
      </c>
      <c r="AB867" s="32" t="s">
        <v>2177</v>
      </c>
      <c r="AC867" s="33" t="s">
        <v>72</v>
      </c>
      <c r="AD867" s="33" t="n">
        <f aca="false">VLOOKUP($O867,Parámetros!$B$4:$H$25,3,0)</f>
        <v>196.356974196937</v>
      </c>
      <c r="AE867" s="33" t="n">
        <f aca="false">VLOOKUP($O867,Parámetros!$B$4:$H$25,4,0)</f>
        <v>1220.72799074218</v>
      </c>
      <c r="AF867" s="33" t="n">
        <f aca="false">VLOOKUP($O867,Parámetros!$B$4:$H$25,5,0)</f>
        <v>69.6558973259153</v>
      </c>
      <c r="AG867" s="33" t="n">
        <f aca="false">VLOOKUP($O867,Parámetros!$B$4:$H$25,6,0)</f>
        <v>640</v>
      </c>
      <c r="AH867" s="33" t="n">
        <f aca="false">VLOOKUP($O867,Parámetros!$B$4:$H$25,7,0)</f>
        <v>1920000</v>
      </c>
      <c r="AI867" s="2" t="n">
        <v>32831.976744186</v>
      </c>
      <c r="AJ867" s="2" t="n">
        <v>1.0442E-008</v>
      </c>
      <c r="AK867" s="34" t="n">
        <f aca="false">AD867*V867/1000000000</f>
        <v>0.00814089010131609</v>
      </c>
      <c r="AL867" s="34" t="n">
        <f aca="false">AE867*V867/1000000000</f>
        <v>0.0506109470105468</v>
      </c>
      <c r="AM867" s="34" t="n">
        <f aca="false">AF867*V867/1000000000</f>
        <v>0.00288790865390958</v>
      </c>
      <c r="AN867" s="34" t="n">
        <f aca="false">AG867*V867/1000000000</f>
        <v>0.026534171684764</v>
      </c>
      <c r="AO867" s="34" t="n">
        <f aca="false">AH867*V867/1000000000</f>
        <v>79.6025150542919</v>
      </c>
      <c r="AP867" s="35" t="n">
        <f aca="false">AJ867*AI867*EXP(P867*4)</f>
        <v>0.000359584895153389</v>
      </c>
      <c r="AQ867" s="36" t="n">
        <f aca="false">AK867/W867</f>
        <v>2.23038084967564E-005</v>
      </c>
      <c r="AR867" s="37" t="n">
        <f aca="false">AL867/W867</f>
        <v>0.000138660128796019</v>
      </c>
      <c r="AS867" s="37" t="n">
        <f aca="false">AM867/W867</f>
        <v>7.91207850386185E-006</v>
      </c>
      <c r="AT867" s="37" t="n">
        <f aca="false">AN867/W867</f>
        <v>7.26963607801752E-005</v>
      </c>
      <c r="AU867" s="37" t="n">
        <f aca="false">AO867/W867</f>
        <v>0.218089082340526</v>
      </c>
      <c r="AV867" s="49" t="n">
        <f aca="false">AP867/W867</f>
        <v>9.85164096310656E-007</v>
      </c>
      <c r="AW867" s="39" t="n">
        <f aca="false">AK867*1000000</f>
        <v>8140.89010131609</v>
      </c>
      <c r="AX867" s="40" t="n">
        <f aca="false">AL867*1000000</f>
        <v>50610.9470105468</v>
      </c>
      <c r="AY867" s="40" t="n">
        <f aca="false">AM867*1000000</f>
        <v>2887.90865390958</v>
      </c>
      <c r="AZ867" s="40" t="n">
        <f aca="false">AN867*1000000</f>
        <v>26534.171684764</v>
      </c>
      <c r="BA867" s="40" t="n">
        <f aca="false">AO867*1000000</f>
        <v>79602515.0542919</v>
      </c>
      <c r="BB867" s="41" t="n">
        <f aca="false">AP867*1000000</f>
        <v>359.584895153389</v>
      </c>
      <c r="BC867" s="39" t="n">
        <f aca="false">AQ867*1000000</f>
        <v>22.3038084967564</v>
      </c>
      <c r="BD867" s="40" t="n">
        <f aca="false">AR867*1000000</f>
        <v>138.660128796019</v>
      </c>
      <c r="BE867" s="40" t="n">
        <f aca="false">AS867*1000000</f>
        <v>7.91207850386185</v>
      </c>
      <c r="BF867" s="40" t="n">
        <f aca="false">AT867*1000000</f>
        <v>72.6963607801753</v>
      </c>
      <c r="BG867" s="40" t="n">
        <f aca="false">AU867*1000000</f>
        <v>218089.082340526</v>
      </c>
      <c r="BH867" s="41" t="n">
        <f aca="false">AV867*1000000</f>
        <v>0.985164096310656</v>
      </c>
      <c r="BI867" s="0" t="n">
        <v>0.1</v>
      </c>
      <c r="BJ867" s="0" t="n">
        <f aca="false">R867*BI867</f>
        <v>4145.96432574437</v>
      </c>
      <c r="BK867" s="0" t="n">
        <v>0.1</v>
      </c>
      <c r="BL867" s="0" t="n">
        <f aca="false">AI867*BK867</f>
        <v>3283.1976744186</v>
      </c>
      <c r="BM867" s="45" t="n">
        <v>187.562005220738</v>
      </c>
      <c r="BN867" s="45" t="n">
        <v>1012.03746873145</v>
      </c>
      <c r="BO867" s="45" t="n">
        <v>69.5558973259153</v>
      </c>
      <c r="BP867" s="45" t="n">
        <v>256</v>
      </c>
      <c r="BQ867" s="45" t="n">
        <v>384000</v>
      </c>
      <c r="BR867" s="0" t="n">
        <f aca="false">AJ867*0.1</f>
        <v>1.0442E-009</v>
      </c>
      <c r="BS867" s="0" t="n">
        <f aca="false">((((BJ867/R867)^2)+((BM867/AD867)^2))^(1/2))*AK867</f>
        <v>0.00781875082534542</v>
      </c>
      <c r="BT867" s="0" t="n">
        <f aca="false">((((BJ867/R867)^2)+((BN867/AE867)^2))^(1/2))*AL867</f>
        <v>0.0422628468899865</v>
      </c>
      <c r="BU867" s="0" t="n">
        <f aca="false">((((BJ867/R867)^2)+((BO867/AF867)^2))^(1/2))*AM867</f>
        <v>0.00289818691836276</v>
      </c>
      <c r="BV867" s="0" t="n">
        <f aca="false">((((BJ867/R867)^2)+((BP867/AG867)^2))^(1/2))*AN867</f>
        <v>0.0109403192544555</v>
      </c>
      <c r="BW867" s="0" t="n">
        <f aca="false">((((BJ867/R867)^2)+((BQ867/AH867)^2))^(1/2))*AO867</f>
        <v>17.7996634841347</v>
      </c>
      <c r="BX867" s="46" t="n">
        <f aca="false">((((BL867/AI867)^2)+((BR867/AJ867)^2))^(1/2))*AP867</f>
        <v>5.08529835550431E-005</v>
      </c>
    </row>
    <row r="868" customFormat="false" ht="30" hidden="false" customHeight="true" outlineLevel="0" collapsed="false">
      <c r="A868" s="24" t="n">
        <v>4.61931944444445</v>
      </c>
      <c r="B868" s="24" t="n">
        <v>-74.1161944444445</v>
      </c>
      <c r="C868" s="47" t="n">
        <v>27</v>
      </c>
      <c r="D868" s="47" t="n">
        <v>26</v>
      </c>
      <c r="E868" s="47" t="n">
        <v>1836</v>
      </c>
      <c r="F868" s="27" t="s">
        <v>2173</v>
      </c>
      <c r="G868" s="28" t="s">
        <v>2174</v>
      </c>
      <c r="H868" s="27" t="s">
        <v>2175</v>
      </c>
      <c r="I868" s="28" t="s">
        <v>155</v>
      </c>
      <c r="J868" s="28" t="s">
        <v>76</v>
      </c>
      <c r="K868" s="55"/>
      <c r="L868" s="55"/>
      <c r="M868" s="28" t="n">
        <v>2007</v>
      </c>
      <c r="N868" s="29" t="s">
        <v>67</v>
      </c>
      <c r="O868" s="29" t="s">
        <v>145</v>
      </c>
      <c r="P868" s="30" t="n">
        <v>0.0119278052318739</v>
      </c>
      <c r="Q868" s="31" t="n">
        <v>3600</v>
      </c>
      <c r="R868" s="31" t="n">
        <v>3775.9237939384</v>
      </c>
      <c r="S868" s="29" t="s">
        <v>69</v>
      </c>
      <c r="T868" s="29"/>
      <c r="U868" s="29"/>
      <c r="V868" s="48" t="n">
        <f aca="false">IF(S868="m3_año",R868,IF(OR(O868="CG1",O868="CG3",O868="HG2"),T868,R868))</f>
        <v>3775.9237939384</v>
      </c>
      <c r="W868" s="28" t="n">
        <v>365</v>
      </c>
      <c r="X868" s="32" t="s">
        <v>98</v>
      </c>
      <c r="Y868" s="28"/>
      <c r="Z868" s="28" t="n">
        <v>2920</v>
      </c>
      <c r="AA868" s="32" t="s">
        <v>2178</v>
      </c>
      <c r="AB868" s="32" t="s">
        <v>2177</v>
      </c>
      <c r="AC868" s="33" t="s">
        <v>72</v>
      </c>
      <c r="AD868" s="33" t="n">
        <f aca="false">VLOOKUP($O868,Parámetros!$B$4:$H$25,3,0)</f>
        <v>196.356974196937</v>
      </c>
      <c r="AE868" s="33" t="n">
        <f aca="false">VLOOKUP($O868,Parámetros!$B$4:$H$25,4,0)</f>
        <v>1220.72799074218</v>
      </c>
      <c r="AF868" s="33" t="n">
        <f aca="false">VLOOKUP($O868,Parámetros!$B$4:$H$25,5,0)</f>
        <v>69.6558973259153</v>
      </c>
      <c r="AG868" s="33" t="n">
        <f aca="false">VLOOKUP($O868,Parámetros!$B$4:$H$25,6,0)</f>
        <v>640</v>
      </c>
      <c r="AH868" s="33" t="n">
        <f aca="false">VLOOKUP($O868,Parámetros!$B$4:$H$25,7,0)</f>
        <v>1920000</v>
      </c>
      <c r="AI868" s="2" t="n">
        <v>32831.976744186</v>
      </c>
      <c r="AJ868" s="2" t="n">
        <v>1.0442E-008</v>
      </c>
      <c r="AK868" s="34" t="n">
        <f aca="false">AD868*V868/1000000000</f>
        <v>0.000741428970975963</v>
      </c>
      <c r="AL868" s="34" t="n">
        <f aca="false">AE868*V868/1000000000</f>
        <v>0.00460937586617001</v>
      </c>
      <c r="AM868" s="34" t="n">
        <f aca="false">AF868*V868/1000000000</f>
        <v>0.000263015360101054</v>
      </c>
      <c r="AN868" s="34" t="n">
        <f aca="false">AG868*V868/1000000000</f>
        <v>0.00241659122812058</v>
      </c>
      <c r="AO868" s="34" t="n">
        <f aca="false">AH868*V868/1000000000</f>
        <v>7.24977368436173</v>
      </c>
      <c r="AP868" s="35" t="n">
        <f aca="false">AJ868*AI868*EXP(P868*4)</f>
        <v>0.000359584895153389</v>
      </c>
      <c r="AQ868" s="36" t="n">
        <f aca="false">AK868/W868</f>
        <v>2.03131224924921E-006</v>
      </c>
      <c r="AR868" s="37" t="n">
        <f aca="false">AL868/W868</f>
        <v>1.26284270306028E-005</v>
      </c>
      <c r="AS868" s="37" t="n">
        <f aca="false">AM868/W868</f>
        <v>7.2059002767412E-007</v>
      </c>
      <c r="AT868" s="37" t="n">
        <f aca="false">AN868/W868</f>
        <v>6.62079788526185E-006</v>
      </c>
      <c r="AU868" s="37" t="n">
        <f aca="false">AO868/W868</f>
        <v>0.0198623936557856</v>
      </c>
      <c r="AV868" s="49" t="n">
        <f aca="false">AP868/W868</f>
        <v>9.85164096310656E-007</v>
      </c>
      <c r="AW868" s="39" t="n">
        <f aca="false">AK868*1000000</f>
        <v>741.428970975963</v>
      </c>
      <c r="AX868" s="40" t="n">
        <f aca="false">AL868*1000000</f>
        <v>4609.37586617001</v>
      </c>
      <c r="AY868" s="40" t="n">
        <f aca="false">AM868*1000000</f>
        <v>263.015360101054</v>
      </c>
      <c r="AZ868" s="40" t="n">
        <f aca="false">AN868*1000000</f>
        <v>2416.59122812058</v>
      </c>
      <c r="BA868" s="40" t="n">
        <f aca="false">AO868*1000000</f>
        <v>7249773.68436173</v>
      </c>
      <c r="BB868" s="41" t="n">
        <f aca="false">AP868*1000000</f>
        <v>359.584895153389</v>
      </c>
      <c r="BC868" s="39" t="n">
        <f aca="false">AQ868*1000000</f>
        <v>2.03131224924921</v>
      </c>
      <c r="BD868" s="40" t="n">
        <f aca="false">AR868*1000000</f>
        <v>12.6284270306028</v>
      </c>
      <c r="BE868" s="40" t="n">
        <f aca="false">AS868*1000000</f>
        <v>0.72059002767412</v>
      </c>
      <c r="BF868" s="40" t="n">
        <f aca="false">AT868*1000000</f>
        <v>6.62079788526185</v>
      </c>
      <c r="BG868" s="40" t="n">
        <f aca="false">AU868*1000000</f>
        <v>19862.3936557856</v>
      </c>
      <c r="BH868" s="41" t="n">
        <f aca="false">AV868*1000000</f>
        <v>0.985164096310656</v>
      </c>
      <c r="BI868" s="0" t="n">
        <v>0.1</v>
      </c>
      <c r="BJ868" s="0" t="n">
        <f aca="false">R868*BI868</f>
        <v>377.59237939384</v>
      </c>
      <c r="BK868" s="0" t="n">
        <v>0.1</v>
      </c>
      <c r="BL868" s="0" t="n">
        <f aca="false">AI868*BK868</f>
        <v>3283.1976744186</v>
      </c>
      <c r="BM868" s="45" t="n">
        <v>187.562005220738</v>
      </c>
      <c r="BN868" s="45" t="n">
        <v>1012.03746873145</v>
      </c>
      <c r="BO868" s="45" t="n">
        <v>69.5558973259153</v>
      </c>
      <c r="BP868" s="45" t="n">
        <v>256</v>
      </c>
      <c r="BQ868" s="45" t="n">
        <v>384000</v>
      </c>
      <c r="BR868" s="0" t="n">
        <f aca="false">AJ868*0.1</f>
        <v>1.0442E-009</v>
      </c>
      <c r="BS868" s="0" t="n">
        <f aca="false">((((BJ868/R868)^2)+((BM868/AD868)^2))^(1/2))*AK868</f>
        <v>0.000712090239102496</v>
      </c>
      <c r="BT868" s="0" t="n">
        <f aca="false">((((BJ868/R868)^2)+((BN868/AE868)^2))^(1/2))*AL868</f>
        <v>0.00384907530874193</v>
      </c>
      <c r="BU868" s="0" t="n">
        <f aca="false">((((BJ868/R868)^2)+((BO868/AF868)^2))^(1/2))*AM868</f>
        <v>0.000263951449759814</v>
      </c>
      <c r="BV868" s="0" t="n">
        <f aca="false">((((BJ868/R868)^2)+((BP868/AG868)^2))^(1/2))*AN868</f>
        <v>0.000996386088748224</v>
      </c>
      <c r="BW868" s="0" t="n">
        <f aca="false">((((BJ868/R868)^2)+((BQ868/AH868)^2))^(1/2))*AO868</f>
        <v>1.62109867797219</v>
      </c>
      <c r="BX868" s="46" t="n">
        <f aca="false">((((BL868/AI868)^2)+((BR868/AJ868)^2))^(1/2))*AP868</f>
        <v>5.08529835550431E-005</v>
      </c>
    </row>
    <row r="869" customFormat="false" ht="30" hidden="false" customHeight="true" outlineLevel="0" collapsed="false">
      <c r="A869" s="24" t="n">
        <v>4.62988120798496</v>
      </c>
      <c r="B869" s="24" t="n">
        <v>-74.1076572496224</v>
      </c>
      <c r="C869" s="47" t="n">
        <v>28</v>
      </c>
      <c r="D869" s="47" t="n">
        <v>27</v>
      </c>
      <c r="E869" s="47" t="n">
        <v>1850</v>
      </c>
      <c r="F869" s="27" t="s">
        <v>2179</v>
      </c>
      <c r="G869" s="28" t="s">
        <v>2180</v>
      </c>
      <c r="H869" s="27" t="s">
        <v>2181</v>
      </c>
      <c r="I869" s="28" t="s">
        <v>155</v>
      </c>
      <c r="J869" s="28" t="s">
        <v>76</v>
      </c>
      <c r="K869" s="28" t="n">
        <v>58.61</v>
      </c>
      <c r="L869" s="28"/>
      <c r="M869" s="28" t="n">
        <v>2003</v>
      </c>
      <c r="N869" s="29" t="s">
        <v>67</v>
      </c>
      <c r="O869" s="29" t="s">
        <v>145</v>
      </c>
      <c r="P869" s="50" t="n">
        <v>0.0119278052318739</v>
      </c>
      <c r="Q869" s="31" t="n">
        <v>244.457142857143</v>
      </c>
      <c r="R869" s="31" t="n">
        <v>256.403206197913</v>
      </c>
      <c r="S869" s="29" t="s">
        <v>69</v>
      </c>
      <c r="T869" s="29"/>
      <c r="U869" s="29"/>
      <c r="V869" s="48" t="n">
        <f aca="false">IF(S869="m3_año",R869,IF(OR(O869="CG1",O869="CG3",O869="HG2"),T869,R869))</f>
        <v>256.403206197913</v>
      </c>
      <c r="W869" s="28" t="n">
        <v>365</v>
      </c>
      <c r="X869" s="32" t="s">
        <v>98</v>
      </c>
      <c r="Y869" s="28"/>
      <c r="Z869" s="28" t="n">
        <v>2920</v>
      </c>
      <c r="AA869" s="32" t="s">
        <v>2182</v>
      </c>
      <c r="AB869" s="32" t="s">
        <v>447</v>
      </c>
      <c r="AC869" s="33" t="s">
        <v>72</v>
      </c>
      <c r="AD869" s="33" t="n">
        <f aca="false">VLOOKUP($O869,Parámetros!$B$4:$H$25,3,0)</f>
        <v>196.356974196937</v>
      </c>
      <c r="AE869" s="33" t="n">
        <f aca="false">VLOOKUP($O869,Parámetros!$B$4:$H$25,4,0)</f>
        <v>1220.72799074218</v>
      </c>
      <c r="AF869" s="33" t="n">
        <f aca="false">VLOOKUP($O869,Parámetros!$B$4:$H$25,5,0)</f>
        <v>69.6558973259153</v>
      </c>
      <c r="AG869" s="33" t="n">
        <f aca="false">VLOOKUP($O869,Parámetros!$B$4:$H$25,6,0)</f>
        <v>640</v>
      </c>
      <c r="AH869" s="33" t="n">
        <f aca="false">VLOOKUP($O869,Parámetros!$B$4:$H$25,7,0)</f>
        <v>1920000</v>
      </c>
      <c r="AI869" s="2" t="n">
        <v>26143.9814814815</v>
      </c>
      <c r="AJ869" s="2" t="n">
        <v>3E-008</v>
      </c>
      <c r="AK869" s="34" t="n">
        <f aca="false">AD869*V869/1000000000</f>
        <v>5.03465577434155E-005</v>
      </c>
      <c r="AL869" s="34" t="n">
        <f aca="false">AE869*V869/1000000000</f>
        <v>0.000312998570721831</v>
      </c>
      <c r="AM869" s="34" t="n">
        <f aca="false">AF869*V869/1000000000</f>
        <v>1.78599954049573E-005</v>
      </c>
      <c r="AN869" s="34" t="n">
        <f aca="false">AG869*V869/1000000000</f>
        <v>0.000164098051966664</v>
      </c>
      <c r="AO869" s="34" t="n">
        <f aca="false">AH869*V869/1000000000</f>
        <v>0.492294155899993</v>
      </c>
      <c r="AP869" s="35" t="n">
        <f aca="false">AJ869*AI869*EXP(P869*4)</f>
        <v>0.000822647347868425</v>
      </c>
      <c r="AQ869" s="36" t="n">
        <f aca="false">AK869/W869</f>
        <v>1.37935774639495E-007</v>
      </c>
      <c r="AR869" s="37" t="n">
        <f aca="false">AL869/W869</f>
        <v>8.57530330744743E-007</v>
      </c>
      <c r="AS869" s="37" t="n">
        <f aca="false">AM869/W869</f>
        <v>4.8931494260157E-008</v>
      </c>
      <c r="AT869" s="37" t="n">
        <f aca="false">AN869/W869</f>
        <v>4.49583704018258E-007</v>
      </c>
      <c r="AU869" s="37" t="n">
        <f aca="false">AO869/W869</f>
        <v>0.00134875111205478</v>
      </c>
      <c r="AV869" s="49" t="n">
        <f aca="false">AP869/W869</f>
        <v>2.25382835032445E-006</v>
      </c>
      <c r="AW869" s="39" t="n">
        <f aca="false">AK869*1000000</f>
        <v>50.3465577434155</v>
      </c>
      <c r="AX869" s="40" t="n">
        <f aca="false">AL869*1000000</f>
        <v>312.998570721831</v>
      </c>
      <c r="AY869" s="40" t="n">
        <f aca="false">AM869*1000000</f>
        <v>17.8599954049573</v>
      </c>
      <c r="AZ869" s="40" t="n">
        <f aca="false">AN869*1000000</f>
        <v>164.098051966664</v>
      </c>
      <c r="BA869" s="40" t="n">
        <f aca="false">AO869*1000000</f>
        <v>492294.155899993</v>
      </c>
      <c r="BB869" s="41" t="n">
        <f aca="false">AP869*1000000</f>
        <v>822.647347868425</v>
      </c>
      <c r="BC869" s="39" t="n">
        <f aca="false">AQ869*1000000</f>
        <v>0.137935774639495</v>
      </c>
      <c r="BD869" s="40" t="n">
        <f aca="false">AR869*1000000</f>
        <v>0.857530330744743</v>
      </c>
      <c r="BE869" s="40" t="n">
        <f aca="false">AS869*1000000</f>
        <v>0.048931494260157</v>
      </c>
      <c r="BF869" s="40" t="n">
        <f aca="false">AT869*1000000</f>
        <v>0.449583704018258</v>
      </c>
      <c r="BG869" s="40" t="n">
        <f aca="false">AU869*1000000</f>
        <v>1348.75111205478</v>
      </c>
      <c r="BH869" s="41" t="n">
        <f aca="false">AV869*1000000</f>
        <v>2.25382835032445</v>
      </c>
      <c r="BI869" s="0" t="n">
        <v>0.1</v>
      </c>
      <c r="BJ869" s="0" t="n">
        <f aca="false">R869*BI869</f>
        <v>25.6403206197913</v>
      </c>
      <c r="BK869" s="0" t="n">
        <v>0.1</v>
      </c>
      <c r="BL869" s="0" t="n">
        <f aca="false">AI869*BK869</f>
        <v>2614.39814814815</v>
      </c>
      <c r="BM869" s="45" t="n">
        <v>187.562005220738</v>
      </c>
      <c r="BN869" s="45" t="n">
        <v>1012.03746873145</v>
      </c>
      <c r="BO869" s="45" t="n">
        <v>69.5558973259153</v>
      </c>
      <c r="BP869" s="45" t="n">
        <v>256</v>
      </c>
      <c r="BQ869" s="45" t="n">
        <v>384000</v>
      </c>
      <c r="BR869" s="0" t="n">
        <f aca="false">AJ869*0.1</f>
        <v>3E-009</v>
      </c>
      <c r="BS869" s="0" t="n">
        <f aca="false">((((BJ869/R869)^2)+((BM869/AD869)^2))^(1/2))*AK869</f>
        <v>4.83543181409601E-005</v>
      </c>
      <c r="BT869" s="0" t="n">
        <f aca="false">((((BJ869/R869)^2)+((BN869/AE869)^2))^(1/2))*AL869</f>
        <v>0.00026137054239362</v>
      </c>
      <c r="BU869" s="0" t="n">
        <f aca="false">((((BJ869/R869)^2)+((BO869/AF869)^2))^(1/2))*AM869</f>
        <v>1.79235603503569E-005</v>
      </c>
      <c r="BV869" s="0" t="n">
        <f aca="false">((((BJ869/R869)^2)+((BP869/AG869)^2))^(1/2))*AN869</f>
        <v>6.76593601216653E-005</v>
      </c>
      <c r="BW869" s="0" t="n">
        <f aca="false">((((BJ869/R869)^2)+((BQ869/AH869)^2))^(1/2))*AO869</f>
        <v>0.110080319751826</v>
      </c>
      <c r="BX869" s="46" t="n">
        <f aca="false">((((BL869/AI869)^2)+((BR869/AJ869)^2))^(1/2))*AP869</f>
        <v>0.000116339903640578</v>
      </c>
    </row>
    <row r="870" customFormat="false" ht="30" hidden="false" customHeight="true" outlineLevel="0" collapsed="false">
      <c r="A870" s="24" t="n">
        <v>4.62877262294402</v>
      </c>
      <c r="B870" s="24" t="n">
        <v>-74.1096731994023</v>
      </c>
      <c r="C870" s="47" t="n">
        <v>28</v>
      </c>
      <c r="D870" s="47" t="n">
        <v>27</v>
      </c>
      <c r="E870" s="47" t="n">
        <v>1850</v>
      </c>
      <c r="F870" s="27" t="s">
        <v>2183</v>
      </c>
      <c r="G870" s="28" t="s">
        <v>2184</v>
      </c>
      <c r="H870" s="27" t="s">
        <v>2185</v>
      </c>
      <c r="I870" s="28" t="s">
        <v>155</v>
      </c>
      <c r="J870" s="28" t="s">
        <v>76</v>
      </c>
      <c r="K870" s="28" t="n">
        <v>187.5</v>
      </c>
      <c r="L870" s="28"/>
      <c r="M870" s="28" t="n">
        <v>1992</v>
      </c>
      <c r="N870" s="29" t="s">
        <v>67</v>
      </c>
      <c r="O870" s="29" t="s">
        <v>145</v>
      </c>
      <c r="P870" s="30" t="n">
        <v>-0.0720228740272761</v>
      </c>
      <c r="Q870" s="31" t="n">
        <v>227.25</v>
      </c>
      <c r="R870" s="31" t="n">
        <v>170.367733138481</v>
      </c>
      <c r="S870" s="29" t="s">
        <v>69</v>
      </c>
      <c r="T870" s="29"/>
      <c r="U870" s="29"/>
      <c r="V870" s="48" t="n">
        <f aca="false">IF(S870="m3_año",R870,IF(OR(O870="CG1",O870="CG3",O870="HG2"),T870,R870))</f>
        <v>170.367733138481</v>
      </c>
      <c r="W870" s="28" t="n">
        <v>365</v>
      </c>
      <c r="X870" s="32" t="s">
        <v>98</v>
      </c>
      <c r="Y870" s="28"/>
      <c r="Z870" s="28" t="n">
        <v>2920</v>
      </c>
      <c r="AA870" s="32" t="s">
        <v>2186</v>
      </c>
      <c r="AB870" s="32" t="s">
        <v>2187</v>
      </c>
      <c r="AC870" s="33" t="s">
        <v>72</v>
      </c>
      <c r="AD870" s="33" t="n">
        <f aca="false">VLOOKUP($O870,Parámetros!$B$4:$H$25,3,0)</f>
        <v>196.356974196937</v>
      </c>
      <c r="AE870" s="33" t="n">
        <f aca="false">VLOOKUP($O870,Parámetros!$B$4:$H$25,4,0)</f>
        <v>1220.72799074218</v>
      </c>
      <c r="AF870" s="33" t="n">
        <f aca="false">VLOOKUP($O870,Parámetros!$B$4:$H$25,5,0)</f>
        <v>69.6558973259153</v>
      </c>
      <c r="AG870" s="33" t="n">
        <f aca="false">VLOOKUP($O870,Parámetros!$B$4:$H$25,6,0)</f>
        <v>640</v>
      </c>
      <c r="AH870" s="33" t="n">
        <f aca="false">VLOOKUP($O870,Parámetros!$B$4:$H$25,7,0)</f>
        <v>1920000</v>
      </c>
      <c r="AI870" s="2" t="n">
        <v>2.98030327868852</v>
      </c>
      <c r="AJ870" s="2" t="n">
        <v>1.362E-005</v>
      </c>
      <c r="AK870" s="34" t="n">
        <f aca="false">AD870*V870/1000000000</f>
        <v>3.34528925798634E-005</v>
      </c>
      <c r="AL870" s="34" t="n">
        <f aca="false">AE870*V870/1000000000</f>
        <v>0.000207972660561438</v>
      </c>
      <c r="AM870" s="34" t="n">
        <f aca="false">AF870*V870/1000000000</f>
        <v>1.1867117327143E-005</v>
      </c>
      <c r="AN870" s="34" t="n">
        <f aca="false">AG870*V870/1000000000</f>
        <v>0.000109035349208628</v>
      </c>
      <c r="AO870" s="34" t="n">
        <f aca="false">AH870*V870/1000000000</f>
        <v>0.327106047625883</v>
      </c>
      <c r="AP870" s="35" t="n">
        <f aca="false">AJ870*AI870*EXP(P870*4)</f>
        <v>3.04313361319508E-005</v>
      </c>
      <c r="AQ870" s="36" t="n">
        <f aca="false">AK870/W870</f>
        <v>9.16517604927763E-008</v>
      </c>
      <c r="AR870" s="37" t="n">
        <f aca="false">AL870/W870</f>
        <v>5.69788111127227E-007</v>
      </c>
      <c r="AS870" s="37" t="n">
        <f aca="false">AM870/W870</f>
        <v>3.25126502113506E-008</v>
      </c>
      <c r="AT870" s="37" t="n">
        <f aca="false">AN870/W870</f>
        <v>2.98726984133227E-007</v>
      </c>
      <c r="AU870" s="37" t="n">
        <f aca="false">AO870/W870</f>
        <v>0.000896180952399681</v>
      </c>
      <c r="AV870" s="49" t="n">
        <f aca="false">AP870/W870</f>
        <v>8.33735236491803E-008</v>
      </c>
      <c r="AW870" s="39" t="n">
        <f aca="false">AK870*1000000</f>
        <v>33.4528925798634</v>
      </c>
      <c r="AX870" s="40" t="n">
        <f aca="false">AL870*1000000</f>
        <v>207.972660561438</v>
      </c>
      <c r="AY870" s="40" t="n">
        <f aca="false">AM870*1000000</f>
        <v>11.867117327143</v>
      </c>
      <c r="AZ870" s="40" t="n">
        <f aca="false">AN870*1000000</f>
        <v>109.035349208628</v>
      </c>
      <c r="BA870" s="40" t="n">
        <f aca="false">AO870*1000000</f>
        <v>327106.047625884</v>
      </c>
      <c r="BB870" s="41" t="n">
        <f aca="false">AP870*1000000</f>
        <v>30.4313361319508</v>
      </c>
      <c r="BC870" s="39" t="n">
        <f aca="false">AQ870*1000000</f>
        <v>0.0916517604927763</v>
      </c>
      <c r="BD870" s="40" t="n">
        <f aca="false">AR870*1000000</f>
        <v>0.569788111127227</v>
      </c>
      <c r="BE870" s="40" t="n">
        <f aca="false">AS870*1000000</f>
        <v>0.0325126502113506</v>
      </c>
      <c r="BF870" s="40" t="n">
        <f aca="false">AT870*1000000</f>
        <v>0.298726984133227</v>
      </c>
      <c r="BG870" s="40" t="n">
        <f aca="false">AU870*1000000</f>
        <v>896.180952399681</v>
      </c>
      <c r="BH870" s="41" t="n">
        <f aca="false">AV870*1000000</f>
        <v>0.0833735236491803</v>
      </c>
      <c r="BI870" s="0" t="n">
        <v>0.1</v>
      </c>
      <c r="BJ870" s="0" t="n">
        <f aca="false">R870*BI870</f>
        <v>17.0367733138481</v>
      </c>
      <c r="BK870" s="0" t="n">
        <v>0.1</v>
      </c>
      <c r="BL870" s="0" t="n">
        <f aca="false">AI870*BK870</f>
        <v>0.298030327868852</v>
      </c>
      <c r="BM870" s="45" t="n">
        <v>187.562005220738</v>
      </c>
      <c r="BN870" s="45" t="n">
        <v>1012.03746873145</v>
      </c>
      <c r="BO870" s="45" t="n">
        <v>69.5558973259153</v>
      </c>
      <c r="BP870" s="45" t="n">
        <v>256</v>
      </c>
      <c r="BQ870" s="45" t="n">
        <v>384000</v>
      </c>
      <c r="BR870" s="0" t="n">
        <f aca="false">AJ870*0.1</f>
        <v>1.362E-006</v>
      </c>
      <c r="BS870" s="0" t="n">
        <f aca="false">((((BJ870/R870)^2)+((BM870/AD870)^2))^(1/2))*AK870</f>
        <v>3.21291441370414E-005</v>
      </c>
      <c r="BT870" s="0" t="n">
        <f aca="false">((((BJ870/R870)^2)+((BN870/AE870)^2))^(1/2))*AL870</f>
        <v>0.00017366829173893</v>
      </c>
      <c r="BU870" s="0" t="n">
        <f aca="false">((((BJ870/R870)^2)+((BO870/AF870)^2))^(1/2))*AM870</f>
        <v>1.19093532095073E-005</v>
      </c>
      <c r="BV870" s="0" t="n">
        <f aca="false">((((BJ870/R870)^2)+((BP870/AG870)^2))^(1/2))*AN870</f>
        <v>4.4956426171328E-005</v>
      </c>
      <c r="BW870" s="0" t="n">
        <f aca="false">((((BJ870/R870)^2)+((BQ870/AH870)^2))^(1/2))*AO870</f>
        <v>0.0731431358342759</v>
      </c>
      <c r="BX870" s="46" t="n">
        <f aca="false">((((BL870/AI870)^2)+((BR870/AJ870)^2))^(1/2))*AP870</f>
        <v>4.30364082789392E-006</v>
      </c>
    </row>
    <row r="871" customFormat="false" ht="30" hidden="false" customHeight="true" outlineLevel="0" collapsed="false">
      <c r="A871" s="24" t="n">
        <v>4.63162332416269</v>
      </c>
      <c r="B871" s="24" t="n">
        <v>-74.109353738001</v>
      </c>
      <c r="C871" s="47" t="n">
        <v>28</v>
      </c>
      <c r="D871" s="47" t="n">
        <v>27</v>
      </c>
      <c r="E871" s="47" t="n">
        <v>1850</v>
      </c>
      <c r="F871" s="27" t="s">
        <v>2188</v>
      </c>
      <c r="G871" s="28" t="s">
        <v>2189</v>
      </c>
      <c r="H871" s="27" t="s">
        <v>2190</v>
      </c>
      <c r="I871" s="28" t="s">
        <v>155</v>
      </c>
      <c r="J871" s="28" t="s">
        <v>76</v>
      </c>
      <c r="K871" s="55"/>
      <c r="L871" s="55"/>
      <c r="M871" s="28" t="n">
        <v>2004</v>
      </c>
      <c r="N871" s="29" t="s">
        <v>77</v>
      </c>
      <c r="O871" s="29" t="s">
        <v>77</v>
      </c>
      <c r="P871" s="50" t="n">
        <v>0.0119278052318739</v>
      </c>
      <c r="Q871" s="31" t="n">
        <v>109.020706363327</v>
      </c>
      <c r="R871" s="31" t="n">
        <v>114.348299774794</v>
      </c>
      <c r="S871" s="29" t="s">
        <v>69</v>
      </c>
      <c r="T871" s="29"/>
      <c r="U871" s="29"/>
      <c r="V871" s="48" t="n">
        <f aca="false">IF(S871="m3_año",R871,IF(OR(O871="CG1",O871="CG3",O871="HG2"),T871,R871))</f>
        <v>114.348299774794</v>
      </c>
      <c r="W871" s="28" t="n">
        <v>365</v>
      </c>
      <c r="X871" s="32"/>
      <c r="Y871" s="28"/>
      <c r="Z871" s="28" t="n">
        <v>8760</v>
      </c>
      <c r="AA871" s="32" t="s">
        <v>2191</v>
      </c>
      <c r="AB871" s="32" t="s">
        <v>447</v>
      </c>
      <c r="AC871" s="33" t="s">
        <v>72</v>
      </c>
      <c r="AD871" s="33" t="n">
        <f aca="false">VLOOKUP($O871,Parámetros!$B$4:$H$25,3,0)</f>
        <v>24000</v>
      </c>
      <c r="AE871" s="33" t="n">
        <f aca="false">VLOOKUP($O871,Parámetros!$B$4:$H$25,4,0)</f>
        <v>2261000</v>
      </c>
      <c r="AF871" s="33" t="n">
        <f aca="false">VLOOKUP($O871,Parámetros!$B$4:$H$25,5,0)</f>
        <v>1200</v>
      </c>
      <c r="AG871" s="33" t="n">
        <f aca="false">VLOOKUP($O871,Parámetros!$B$4:$H$25,6,0)</f>
        <v>381000</v>
      </c>
      <c r="AH871" s="33" t="n">
        <f aca="false">VLOOKUP($O871,Parámetros!$B$4:$H$25,7,0)</f>
        <v>1500000000</v>
      </c>
      <c r="AI871" s="2" t="n">
        <v>8608.38414634146</v>
      </c>
      <c r="AJ871" s="2" t="n">
        <v>1.0442E-008</v>
      </c>
      <c r="AK871" s="34" t="n">
        <f aca="false">AD871*V871/1000000000</f>
        <v>0.00274435919459506</v>
      </c>
      <c r="AL871" s="34" t="n">
        <f aca="false">AE871*V871/1000000000</f>
        <v>0.258541505790809</v>
      </c>
      <c r="AM871" s="34" t="n">
        <f aca="false">AF871*V871/1000000000</f>
        <v>0.000137217959729753</v>
      </c>
      <c r="AN871" s="34" t="n">
        <f aca="false">AG871*V871/1000000000</f>
        <v>0.0435667022141965</v>
      </c>
      <c r="AO871" s="34" t="n">
        <f aca="false">AH871*V871/1000000000</f>
        <v>171.522449662191</v>
      </c>
      <c r="AP871" s="35" t="n">
        <f aca="false">AJ871*AI871*EXP(P871*4)</f>
        <v>9.42814054365594E-005</v>
      </c>
      <c r="AQ871" s="36" t="n">
        <f aca="false">AK871/W871</f>
        <v>7.51879231395906E-006</v>
      </c>
      <c r="AR871" s="37" t="n">
        <f aca="false">AL871/W871</f>
        <v>0.00070833289257756</v>
      </c>
      <c r="AS871" s="37" t="n">
        <f aca="false">AM871/W871</f>
        <v>3.75939615697953E-007</v>
      </c>
      <c r="AT871" s="37" t="n">
        <f aca="false">AN871/W871</f>
        <v>0.0001193608279841</v>
      </c>
      <c r="AU871" s="37" t="n">
        <f aca="false">AO871/W871</f>
        <v>0.469924519622441</v>
      </c>
      <c r="AV871" s="49" t="n">
        <f aca="false">AP871/W871</f>
        <v>2.58305220374135E-007</v>
      </c>
      <c r="AW871" s="39" t="n">
        <f aca="false">AK871*1000000</f>
        <v>2744.35919459506</v>
      </c>
      <c r="AX871" s="40" t="n">
        <f aca="false">AL871*1000000</f>
        <v>258541.505790809</v>
      </c>
      <c r="AY871" s="40" t="n">
        <f aca="false">AM871*1000000</f>
        <v>137.217959729753</v>
      </c>
      <c r="AZ871" s="40" t="n">
        <f aca="false">AN871*1000000</f>
        <v>43566.7022141965</v>
      </c>
      <c r="BA871" s="40" t="n">
        <f aca="false">AO871*1000000</f>
        <v>171522449.662191</v>
      </c>
      <c r="BB871" s="41" t="n">
        <f aca="false">AP871*1000000</f>
        <v>94.2814054365595</v>
      </c>
      <c r="BC871" s="39" t="n">
        <f aca="false">AQ871*1000000</f>
        <v>7.51879231395906</v>
      </c>
      <c r="BD871" s="40" t="n">
        <f aca="false">AR871*1000000</f>
        <v>708.33289257756</v>
      </c>
      <c r="BE871" s="40" t="n">
        <f aca="false">AS871*1000000</f>
        <v>0.375939615697953</v>
      </c>
      <c r="BF871" s="40" t="n">
        <f aca="false">AT871*1000000</f>
        <v>119.3608279841</v>
      </c>
      <c r="BG871" s="40" t="n">
        <f aca="false">AU871*1000000</f>
        <v>469924.519622441</v>
      </c>
      <c r="BH871" s="41" t="n">
        <f aca="false">AV871*1000000</f>
        <v>0.258305220374135</v>
      </c>
      <c r="BI871" s="0" t="n">
        <v>0.1</v>
      </c>
      <c r="BJ871" s="0" t="n">
        <f aca="false">R871*BI871</f>
        <v>11.4348299774794</v>
      </c>
      <c r="BK871" s="0" t="n">
        <v>0.1</v>
      </c>
      <c r="BL871" s="0" t="n">
        <f aca="false">AI871*BK871</f>
        <v>860.838414634146</v>
      </c>
      <c r="BM871" s="45" t="n">
        <v>0</v>
      </c>
      <c r="BN871" s="45" t="n">
        <v>0</v>
      </c>
      <c r="BO871" s="45" t="n">
        <v>0</v>
      </c>
      <c r="BP871" s="45" t="n">
        <v>0</v>
      </c>
      <c r="BQ871" s="45" t="n">
        <v>0</v>
      </c>
      <c r="BR871" s="0" t="n">
        <f aca="false">AJ871*0.1</f>
        <v>1.0442E-009</v>
      </c>
      <c r="BS871" s="0" t="n">
        <f aca="false">((((BJ871/R871)^2)+((BM871/AD871)^2))^(1/2))*AK871</f>
        <v>0.000274435919459506</v>
      </c>
      <c r="BT871" s="0" t="n">
        <f aca="false">((((BJ871/R871)^2)+((BN871/AE871)^2))^(1/2))*AL871</f>
        <v>0.0258541505790809</v>
      </c>
      <c r="BU871" s="0" t="n">
        <f aca="false">((((BJ871/R871)^2)+((BO871/AF871)^2))^(1/2))*AM871</f>
        <v>1.37217959729753E-005</v>
      </c>
      <c r="BV871" s="0" t="n">
        <f aca="false">((((BJ871/R871)^2)+((BP871/AG871)^2))^(1/2))*AN871</f>
        <v>0.00435667022141965</v>
      </c>
      <c r="BW871" s="0" t="n">
        <f aca="false">((((BJ871/R871)^2)+((BQ871/AH871)^2))^(1/2))*AO871</f>
        <v>17.1522449662191</v>
      </c>
      <c r="BX871" s="46" t="n">
        <f aca="false">((((BL871/AI871)^2)+((BR871/AJ871)^2))^(1/2))*AP871</f>
        <v>1.33334042247979E-005</v>
      </c>
    </row>
    <row r="872" customFormat="false" ht="14" hidden="false" customHeight="false" outlineLevel="0" collapsed="false">
      <c r="A872" s="24" t="n">
        <v>4.63329833062202</v>
      </c>
      <c r="B872" s="24" t="n">
        <v>-74.1184081282766</v>
      </c>
      <c r="C872" s="47" t="n">
        <v>27</v>
      </c>
      <c r="D872" s="47" t="n">
        <v>28</v>
      </c>
      <c r="E872" s="47" t="n">
        <v>1862</v>
      </c>
      <c r="F872" s="27" t="s">
        <v>2192</v>
      </c>
      <c r="G872" s="28" t="s">
        <v>2193</v>
      </c>
      <c r="H872" s="27" t="s">
        <v>2194</v>
      </c>
      <c r="I872" s="28" t="s">
        <v>155</v>
      </c>
      <c r="J872" s="28" t="s">
        <v>65</v>
      </c>
      <c r="K872" s="28" t="n">
        <v>60</v>
      </c>
      <c r="L872" s="28"/>
      <c r="M872" s="28" t="n">
        <v>1994</v>
      </c>
      <c r="N872" s="29" t="s">
        <v>124</v>
      </c>
      <c r="O872" s="29" t="s">
        <v>125</v>
      </c>
      <c r="P872" s="56" t="n">
        <v>0.00426891489573758</v>
      </c>
      <c r="Q872" s="31" t="n">
        <v>4.92107355112238</v>
      </c>
      <c r="R872" s="31" t="n">
        <v>5.00582566769769</v>
      </c>
      <c r="S872" s="4" t="s">
        <v>69</v>
      </c>
      <c r="T872" s="4"/>
      <c r="U872" s="4"/>
      <c r="V872" s="48" t="n">
        <f aca="false">IF(S872="m3_año",R872,IF(OR(O872="CG1",O872="CG3",O872="HG2"),T872,R872))</f>
        <v>5.00582566769769</v>
      </c>
      <c r="W872" s="28" t="n">
        <v>365</v>
      </c>
      <c r="X872" s="32"/>
      <c r="Y872" s="28"/>
      <c r="Z872" s="28" t="n">
        <v>0</v>
      </c>
      <c r="AA872" s="32" t="s">
        <v>2195</v>
      </c>
      <c r="AB872" s="32" t="s">
        <v>2196</v>
      </c>
      <c r="AC872" s="33" t="s">
        <v>72</v>
      </c>
      <c r="AD872" s="33" t="n">
        <f aca="false">VLOOKUP($O872,Parámetros!$B$4:$H$25,3,0)</f>
        <v>840000</v>
      </c>
      <c r="AE872" s="33" t="n">
        <f aca="false">VLOOKUP($O872,Parámetros!$B$4:$H$25,4,0)</f>
        <v>2400000</v>
      </c>
      <c r="AF872" s="33" t="n">
        <f aca="false">VLOOKUP($O872,Parámetros!$B$4:$H$25,5,0)</f>
        <v>1800000</v>
      </c>
      <c r="AG872" s="33" t="n">
        <f aca="false">VLOOKUP($O872,Parámetros!$B$4:$H$25,6,0)</f>
        <v>600000</v>
      </c>
      <c r="AH872" s="33" t="n">
        <f aca="false">VLOOKUP($O872,Parámetros!$B$4:$H$25,7,0)</f>
        <v>2676000000</v>
      </c>
      <c r="AI872" s="73" t="n">
        <v>5.02724078859852</v>
      </c>
      <c r="AJ872" s="2" t="n">
        <v>0.0912</v>
      </c>
      <c r="AK872" s="34" t="n">
        <f aca="false">AD872*V872/1000000000</f>
        <v>0.00420489356086606</v>
      </c>
      <c r="AL872" s="34" t="n">
        <f aca="false">AE872*V872/1000000000</f>
        <v>0.0120139816024745</v>
      </c>
      <c r="AM872" s="34" t="n">
        <f aca="false">AF872*V872/1000000000</f>
        <v>0.00901048620185584</v>
      </c>
      <c r="AN872" s="34" t="n">
        <f aca="false">AG872*V872/1000000000</f>
        <v>0.00300349540061861</v>
      </c>
      <c r="AO872" s="34" t="n">
        <f aca="false">AH872*V872/1000000000</f>
        <v>13.395589486759</v>
      </c>
      <c r="AP872" s="35" t="n">
        <f aca="false">AJ872*AI872*EXP(P872*4)</f>
        <v>0.46638050687191</v>
      </c>
      <c r="AQ872" s="36" t="n">
        <f aca="false">AK872/W872</f>
        <v>1.15202563311399E-005</v>
      </c>
      <c r="AR872" s="37" t="n">
        <f aca="false">AL872/W872</f>
        <v>3.29150180889711E-005</v>
      </c>
      <c r="AS872" s="37" t="n">
        <f aca="false">AM872/W872</f>
        <v>2.46862635667283E-005</v>
      </c>
      <c r="AT872" s="37" t="n">
        <f aca="false">AN872/W872</f>
        <v>8.22875452224278E-006</v>
      </c>
      <c r="AU872" s="37" t="n">
        <f aca="false">AO872/W872</f>
        <v>0.0367002451692028</v>
      </c>
      <c r="AV872" s="49" t="n">
        <f aca="false">AP872/W872</f>
        <v>0.0012777548133477</v>
      </c>
      <c r="AW872" s="39" t="n">
        <f aca="false">AK872*1000000</f>
        <v>4204.89356086606</v>
      </c>
      <c r="AX872" s="40" t="n">
        <f aca="false">AL872*1000000</f>
        <v>12013.9816024745</v>
      </c>
      <c r="AY872" s="40" t="n">
        <f aca="false">AM872*1000000</f>
        <v>9010.48620185584</v>
      </c>
      <c r="AZ872" s="40" t="n">
        <f aca="false">AN872*1000000</f>
        <v>3003.49540061861</v>
      </c>
      <c r="BA872" s="40" t="n">
        <f aca="false">AO872*1000000</f>
        <v>13395589.486759</v>
      </c>
      <c r="BB872" s="41" t="n">
        <f aca="false">AP872*1000000</f>
        <v>466380.50687191</v>
      </c>
      <c r="BC872" s="39" t="n">
        <f aca="false">AQ872*1000000</f>
        <v>11.5202563311399</v>
      </c>
      <c r="BD872" s="40" t="n">
        <f aca="false">AR872*1000000</f>
        <v>32.9150180889711</v>
      </c>
      <c r="BE872" s="40" t="n">
        <f aca="false">AS872*1000000</f>
        <v>24.6862635667283</v>
      </c>
      <c r="BF872" s="40" t="n">
        <f aca="false">AT872*1000000</f>
        <v>8.22875452224278</v>
      </c>
      <c r="BG872" s="40" t="n">
        <f aca="false">AU872*1000000</f>
        <v>36700.2451692028</v>
      </c>
      <c r="BH872" s="41" t="n">
        <f aca="false">AV872*1000000</f>
        <v>1277.7548133477</v>
      </c>
      <c r="BI872" s="0" t="n">
        <v>0.1</v>
      </c>
      <c r="BJ872" s="0" t="n">
        <f aca="false">R872*BI872</f>
        <v>0.500582566769769</v>
      </c>
      <c r="BK872" s="0" t="n">
        <v>0.1</v>
      </c>
      <c r="BL872" s="0" t="n">
        <f aca="false">AI872*BK872</f>
        <v>0.502724078859852</v>
      </c>
      <c r="BM872" s="45" t="n">
        <v>336000</v>
      </c>
      <c r="BN872" s="45" t="n">
        <v>480000</v>
      </c>
      <c r="BO872" s="45" t="n">
        <v>360000</v>
      </c>
      <c r="BP872" s="45" t="n">
        <v>120000</v>
      </c>
      <c r="BQ872" s="45" t="n">
        <v>1070400000</v>
      </c>
      <c r="BR872" s="0" t="n">
        <f aca="false">AJ872*0.1</f>
        <v>0.00912</v>
      </c>
      <c r="BS872" s="0" t="n">
        <f aca="false">((((BJ872/R872)^2)+((BM872/AD872)^2))^(1/2))*AK872</f>
        <v>0.00173372202959303</v>
      </c>
      <c r="BT872" s="0" t="n">
        <f aca="false">((((BJ872/R872)^2)+((BN872/AE872)^2))^(1/2))*AL872</f>
        <v>0.00268640795435647</v>
      </c>
      <c r="BU872" s="0" t="n">
        <f aca="false">((((BJ872/R872)^2)+((BO872/AF872)^2))^(1/2))*AM872</f>
        <v>0.00201480596576736</v>
      </c>
      <c r="BV872" s="0" t="n">
        <f aca="false">((((BJ872/R872)^2)+((BP872/AG872)^2))^(1/2))*AN872</f>
        <v>0.000671601988589118</v>
      </c>
      <c r="BW872" s="0" t="n">
        <f aca="false">((((BJ872/R872)^2)+((BQ872/AH872)^2))^(1/2))*AO872</f>
        <v>5.52314303713209</v>
      </c>
      <c r="BX872" s="46" t="n">
        <f aca="false">((((BL872/AI872)^2)+((BR872/AJ872)^2))^(1/2))*AP872</f>
        <v>0.0659561638044694</v>
      </c>
    </row>
    <row r="873" customFormat="false" ht="45" hidden="false" customHeight="true" outlineLevel="0" collapsed="false">
      <c r="A873" s="24" t="n">
        <v>4.63185527493256</v>
      </c>
      <c r="B873" s="24" t="n">
        <v>-74.1201860038112</v>
      </c>
      <c r="C873" s="47" t="n">
        <v>27</v>
      </c>
      <c r="D873" s="47" t="n">
        <v>27</v>
      </c>
      <c r="E873" s="47" t="n">
        <v>1849</v>
      </c>
      <c r="F873" s="27" t="s">
        <v>2197</v>
      </c>
      <c r="G873" s="28" t="s">
        <v>2198</v>
      </c>
      <c r="H873" s="27" t="s">
        <v>2199</v>
      </c>
      <c r="I873" s="28" t="s">
        <v>155</v>
      </c>
      <c r="J873" s="28" t="s">
        <v>65</v>
      </c>
      <c r="K873" s="28" t="n">
        <v>40</v>
      </c>
      <c r="L873" s="28"/>
      <c r="M873" s="28" t="n">
        <v>2000</v>
      </c>
      <c r="N873" s="29" t="s">
        <v>67</v>
      </c>
      <c r="O873" s="29" t="s">
        <v>68</v>
      </c>
      <c r="P873" s="56" t="n">
        <v>0.00426891489573758</v>
      </c>
      <c r="Q873" s="31" t="n">
        <v>8801</v>
      </c>
      <c r="R873" s="31" t="n">
        <v>8952.57330412368</v>
      </c>
      <c r="S873" s="29" t="s">
        <v>69</v>
      </c>
      <c r="T873" s="29"/>
      <c r="U873" s="29"/>
      <c r="V873" s="48" t="n">
        <f aca="false">IF(S873="m3_año",R873,IF(OR(O873="CG1",O873="CG3",O873="HG2"),T873,R873))</f>
        <v>8952.57330412368</v>
      </c>
      <c r="W873" s="28" t="n">
        <v>365</v>
      </c>
      <c r="X873" s="32"/>
      <c r="Y873" s="28"/>
      <c r="Z873" s="28" t="n">
        <v>8760</v>
      </c>
      <c r="AA873" s="32" t="s">
        <v>2200</v>
      </c>
      <c r="AB873" s="32" t="s">
        <v>447</v>
      </c>
      <c r="AC873" s="33" t="s">
        <v>72</v>
      </c>
      <c r="AD873" s="33" t="n">
        <f aca="false">VLOOKUP($O873,Parámetros!$B$4:$H$25,3,0)</f>
        <v>46.3856216091623</v>
      </c>
      <c r="AE873" s="33" t="n">
        <f aca="false">VLOOKUP($O873,Parámetros!$B$4:$H$25,4,0)</f>
        <v>1074.85364414012</v>
      </c>
      <c r="AF873" s="33" t="n">
        <f aca="false">VLOOKUP($O873,Parámetros!$B$4:$H$25,5,0)</f>
        <v>5.41099102083891</v>
      </c>
      <c r="AG873" s="33" t="n">
        <f aca="false">VLOOKUP($O873,Parámetros!$B$4:$H$25,6,0)</f>
        <v>1344</v>
      </c>
      <c r="AH873" s="33" t="n">
        <f aca="false">VLOOKUP($O873,Parámetros!$B$4:$H$25,7,0)</f>
        <v>1920000</v>
      </c>
      <c r="AI873" s="51" t="n">
        <v>8801</v>
      </c>
      <c r="AJ873" s="52" t="n">
        <v>8.8E-008</v>
      </c>
      <c r="AK873" s="34" t="n">
        <f aca="false">AD873*V873/1000000000</f>
        <v>0.000415270677713369</v>
      </c>
      <c r="AL873" s="34" t="n">
        <f aca="false">AE873*V873/1000000000</f>
        <v>0.00962270604036889</v>
      </c>
      <c r="AM873" s="34" t="n">
        <f aca="false">AF873*V873/1000000000</f>
        <v>4.84422937620154E-005</v>
      </c>
      <c r="AN873" s="34" t="n">
        <f aca="false">AG873*V873/1000000000</f>
        <v>0.0120322585207422</v>
      </c>
      <c r="AO873" s="34" t="n">
        <f aca="false">AH873*V873/1000000000</f>
        <v>17.1889407439175</v>
      </c>
      <c r="AP873" s="35" t="n">
        <f aca="false">AJ873*AI873*EXP(P873*4)</f>
        <v>0.000787826450762884</v>
      </c>
      <c r="AQ873" s="36" t="n">
        <f aca="false">AK873/W873</f>
        <v>1.13772788414622E-006</v>
      </c>
      <c r="AR873" s="37" t="n">
        <f aca="false">AL873/W873</f>
        <v>2.63635781927915E-005</v>
      </c>
      <c r="AS873" s="37" t="n">
        <f aca="false">AM873/W873</f>
        <v>1.32718613046617E-007</v>
      </c>
      <c r="AT873" s="37" t="n">
        <f aca="false">AN873/W873</f>
        <v>3.29650918376499E-005</v>
      </c>
      <c r="AU873" s="37" t="n">
        <f aca="false">AO873/W873</f>
        <v>0.0470929883394999</v>
      </c>
      <c r="AV873" s="49" t="n">
        <f aca="false">AP873/W873</f>
        <v>2.15842863222708E-006</v>
      </c>
      <c r="AW873" s="39" t="n">
        <f aca="false">AK873*1000000</f>
        <v>415.270677713369</v>
      </c>
      <c r="AX873" s="40" t="n">
        <f aca="false">AL873*1000000</f>
        <v>9622.70604036889</v>
      </c>
      <c r="AY873" s="40" t="n">
        <f aca="false">AM873*1000000</f>
        <v>48.4422937620154</v>
      </c>
      <c r="AZ873" s="40" t="n">
        <f aca="false">AN873*1000000</f>
        <v>12032.2585207422</v>
      </c>
      <c r="BA873" s="40" t="n">
        <f aca="false">AO873*1000000</f>
        <v>17188940.7439175</v>
      </c>
      <c r="BB873" s="41" t="n">
        <f aca="false">AP873*1000000</f>
        <v>787.826450762884</v>
      </c>
      <c r="BC873" s="39" t="n">
        <f aca="false">AQ873*1000000</f>
        <v>1.13772788414622</v>
      </c>
      <c r="BD873" s="40" t="n">
        <f aca="false">AR873*1000000</f>
        <v>26.3635781927915</v>
      </c>
      <c r="BE873" s="40" t="n">
        <f aca="false">AS873*1000000</f>
        <v>0.132718613046617</v>
      </c>
      <c r="BF873" s="40" t="n">
        <f aca="false">AT873*1000000</f>
        <v>32.9650918376499</v>
      </c>
      <c r="BG873" s="40" t="n">
        <f aca="false">AU873*1000000</f>
        <v>47092.9883394999</v>
      </c>
      <c r="BH873" s="41" t="n">
        <f aca="false">AV873*1000000</f>
        <v>2.15842863222708</v>
      </c>
      <c r="BI873" s="0" t="n">
        <v>0.1</v>
      </c>
      <c r="BJ873" s="0" t="n">
        <f aca="false">R873*BI873</f>
        <v>895.257330412368</v>
      </c>
      <c r="BK873" s="0" t="n">
        <v>0.1</v>
      </c>
      <c r="BL873" s="0" t="n">
        <f aca="false">AI873*BK873</f>
        <v>880.1</v>
      </c>
      <c r="BM873" s="45" t="n">
        <v>17.6498016718255</v>
      </c>
      <c r="BN873" s="45" t="n">
        <v>910.91550745518</v>
      </c>
      <c r="BO873" s="45" t="n">
        <v>5.31099102083891</v>
      </c>
      <c r="BP873" s="45" t="n">
        <v>537.6</v>
      </c>
      <c r="BQ873" s="45" t="n">
        <v>384000</v>
      </c>
      <c r="BR873" s="0" t="n">
        <f aca="false">AJ873*0.1</f>
        <v>8.8E-009</v>
      </c>
      <c r="BS873" s="0" t="n">
        <f aca="false">((((BJ873/R873)^2)+((BM873/AD873)^2))^(1/2))*AK873</f>
        <v>0.00016337692234603</v>
      </c>
      <c r="BT873" s="0" t="n">
        <f aca="false">((((BJ873/R873)^2)+((BN873/AE873)^2))^(1/2))*AL873</f>
        <v>0.00821161416052684</v>
      </c>
      <c r="BU873" s="0" t="n">
        <f aca="false">((((BJ873/R873)^2)+((BO873/AF873)^2))^(1/2))*AM873</f>
        <v>4.77931713917107E-005</v>
      </c>
      <c r="BV873" s="0" t="n">
        <f aca="false">((((BJ873/R873)^2)+((BP873/AG873)^2))^(1/2))*AN873</f>
        <v>0.00496102727957583</v>
      </c>
      <c r="BW873" s="0" t="n">
        <f aca="false">((((BJ873/R873)^2)+((BQ873/AH873)^2))^(1/2))*AO873</f>
        <v>3.84356399646153</v>
      </c>
      <c r="BX873" s="46" t="n">
        <f aca="false">((((BL873/AI873)^2)+((BR873/AJ873)^2))^(1/2))*AP873</f>
        <v>0.000111415485146513</v>
      </c>
    </row>
    <row r="874" customFormat="false" ht="45" hidden="false" customHeight="true" outlineLevel="0" collapsed="false">
      <c r="A874" s="24" t="n">
        <v>4.63073019151623</v>
      </c>
      <c r="B874" s="24" t="n">
        <v>-74.1148263031414</v>
      </c>
      <c r="C874" s="47" t="n">
        <v>27</v>
      </c>
      <c r="D874" s="47" t="n">
        <v>27</v>
      </c>
      <c r="E874" s="47" t="n">
        <v>1849</v>
      </c>
      <c r="F874" s="27" t="s">
        <v>2201</v>
      </c>
      <c r="G874" s="28" t="s">
        <v>2202</v>
      </c>
      <c r="H874" s="27" t="s">
        <v>2203</v>
      </c>
      <c r="I874" s="28" t="s">
        <v>155</v>
      </c>
      <c r="J874" s="28" t="s">
        <v>65</v>
      </c>
      <c r="K874" s="28" t="n">
        <v>80</v>
      </c>
      <c r="L874" s="28"/>
      <c r="M874" s="28" t="n">
        <v>1996</v>
      </c>
      <c r="N874" s="29" t="s">
        <v>67</v>
      </c>
      <c r="O874" s="29" t="s">
        <v>68</v>
      </c>
      <c r="P874" s="30" t="n">
        <v>-0.00025800163440121</v>
      </c>
      <c r="Q874" s="31" t="n">
        <v>267.046</v>
      </c>
      <c r="R874" s="31" t="n">
        <v>266.770548940253</v>
      </c>
      <c r="S874" s="29" t="s">
        <v>69</v>
      </c>
      <c r="T874" s="29"/>
      <c r="U874" s="29"/>
      <c r="V874" s="48" t="n">
        <f aca="false">IF(S874="m3_año",R874,IF(OR(O874="CG1",O874="CG3",O874="HG2"),T874,R874))</f>
        <v>266.770548940253</v>
      </c>
      <c r="W874" s="28" t="n">
        <v>365</v>
      </c>
      <c r="X874" s="32"/>
      <c r="Y874" s="28"/>
      <c r="Z874" s="28" t="n">
        <v>8760</v>
      </c>
      <c r="AA874" s="32" t="s">
        <v>2204</v>
      </c>
      <c r="AB874" s="32" t="s">
        <v>447</v>
      </c>
      <c r="AC874" s="33" t="s">
        <v>72</v>
      </c>
      <c r="AD874" s="33" t="n">
        <f aca="false">VLOOKUP($O874,Parámetros!$B$4:$H$25,3,0)</f>
        <v>46.3856216091623</v>
      </c>
      <c r="AE874" s="33" t="n">
        <f aca="false">VLOOKUP($O874,Parámetros!$B$4:$H$25,4,0)</f>
        <v>1074.85364414012</v>
      </c>
      <c r="AF874" s="33" t="n">
        <f aca="false">VLOOKUP($O874,Parámetros!$B$4:$H$25,5,0)</f>
        <v>5.41099102083891</v>
      </c>
      <c r="AG874" s="33" t="n">
        <f aca="false">VLOOKUP($O874,Parámetros!$B$4:$H$25,6,0)</f>
        <v>1344</v>
      </c>
      <c r="AH874" s="33" t="n">
        <f aca="false">VLOOKUP($O874,Parámetros!$B$4:$H$25,7,0)</f>
        <v>1920000</v>
      </c>
      <c r="AI874" s="2" t="n">
        <v>1159.09146341463</v>
      </c>
      <c r="AJ874" s="2" t="n">
        <v>0.000142</v>
      </c>
      <c r="AK874" s="34" t="n">
        <f aca="false">AD874*V874/1000000000</f>
        <v>1.23743177396111E-005</v>
      </c>
      <c r="AL874" s="34" t="n">
        <f aca="false">AE874*V874/1000000000</f>
        <v>0.000286739296677691</v>
      </c>
      <c r="AM874" s="34" t="n">
        <f aca="false">AF874*V874/1000000000</f>
        <v>1.44349304493998E-006</v>
      </c>
      <c r="AN874" s="34" t="n">
        <f aca="false">AG874*V874/1000000000</f>
        <v>0.0003585396177757</v>
      </c>
      <c r="AO874" s="34" t="n">
        <f aca="false">AH874*V874/1000000000</f>
        <v>0.512199453965286</v>
      </c>
      <c r="AP874" s="35" t="n">
        <f aca="false">AJ874*AI874*EXP(P874*4)</f>
        <v>0.164421216447075</v>
      </c>
      <c r="AQ874" s="36" t="n">
        <f aca="false">AK874/W874</f>
        <v>3.39022403824961E-008</v>
      </c>
      <c r="AR874" s="37" t="n">
        <f aca="false">AL874/W874</f>
        <v>7.85587114185455E-007</v>
      </c>
      <c r="AS874" s="37" t="n">
        <f aca="false">AM874/W874</f>
        <v>3.95477546558898E-009</v>
      </c>
      <c r="AT874" s="37" t="n">
        <f aca="false">AN874/W874</f>
        <v>9.82300322673151E-007</v>
      </c>
      <c r="AU874" s="37" t="n">
        <f aca="false">AO874/W874</f>
        <v>0.00140328617524736</v>
      </c>
      <c r="AV874" s="49" t="n">
        <f aca="false">AP874/W874</f>
        <v>0.000450469086156371</v>
      </c>
      <c r="AW874" s="39" t="n">
        <f aca="false">AK874*1000000</f>
        <v>12.3743177396111</v>
      </c>
      <c r="AX874" s="40" t="n">
        <f aca="false">AL874*1000000</f>
        <v>286.739296677691</v>
      </c>
      <c r="AY874" s="40" t="n">
        <f aca="false">AM874*1000000</f>
        <v>1.44349304493998</v>
      </c>
      <c r="AZ874" s="40" t="n">
        <f aca="false">AN874*1000000</f>
        <v>358.5396177757</v>
      </c>
      <c r="BA874" s="40" t="n">
        <f aca="false">AO874*1000000</f>
        <v>512199.453965286</v>
      </c>
      <c r="BB874" s="41" t="n">
        <f aca="false">AP874*1000000</f>
        <v>164421.216447075</v>
      </c>
      <c r="BC874" s="39" t="n">
        <f aca="false">AQ874*1000000</f>
        <v>0.0339022403824961</v>
      </c>
      <c r="BD874" s="40" t="n">
        <f aca="false">AR874*1000000</f>
        <v>0.785587114185455</v>
      </c>
      <c r="BE874" s="40" t="n">
        <f aca="false">AS874*1000000</f>
        <v>0.00395477546558898</v>
      </c>
      <c r="BF874" s="40" t="n">
        <f aca="false">AT874*1000000</f>
        <v>0.98230032267315</v>
      </c>
      <c r="BG874" s="40" t="n">
        <f aca="false">AU874*1000000</f>
        <v>1403.28617524736</v>
      </c>
      <c r="BH874" s="41" t="n">
        <f aca="false">AV874*1000000</f>
        <v>450.469086156371</v>
      </c>
      <c r="BI874" s="0" t="n">
        <v>0.1</v>
      </c>
      <c r="BJ874" s="0" t="n">
        <f aca="false">R874*BI874</f>
        <v>26.6770548940253</v>
      </c>
      <c r="BK874" s="0" t="n">
        <v>0.1</v>
      </c>
      <c r="BL874" s="0" t="n">
        <f aca="false">AI874*BK874</f>
        <v>115.909146341463</v>
      </c>
      <c r="BM874" s="45" t="n">
        <v>17.6498016718255</v>
      </c>
      <c r="BN874" s="45" t="n">
        <v>910.91550745518</v>
      </c>
      <c r="BO874" s="45" t="n">
        <v>5.31099102083891</v>
      </c>
      <c r="BP874" s="45" t="n">
        <v>537.6</v>
      </c>
      <c r="BQ874" s="45" t="n">
        <v>384000</v>
      </c>
      <c r="BR874" s="0" t="n">
        <f aca="false">AJ874*0.1</f>
        <v>1.42E-005</v>
      </c>
      <c r="BS874" s="0" t="n">
        <f aca="false">((((BJ874/R874)^2)+((BM874/AD874)^2))^(1/2))*AK874</f>
        <v>4.86833782621405E-006</v>
      </c>
      <c r="BT874" s="0" t="n">
        <f aca="false">((((BJ874/R874)^2)+((BN874/AE874)^2))^(1/2))*AL874</f>
        <v>0.000244691301916542</v>
      </c>
      <c r="BU874" s="0" t="n">
        <f aca="false">((((BJ874/R874)^2)+((BO874/AF874)^2))^(1/2))*AM874</f>
        <v>1.42415036823988E-006</v>
      </c>
      <c r="BV874" s="0" t="n">
        <f aca="false">((((BJ874/R874)^2)+((BP874/AG874)^2))^(1/2))*AN874</f>
        <v>0.000147829671505779</v>
      </c>
      <c r="BW874" s="0" t="n">
        <f aca="false">((((BJ874/R874)^2)+((BQ874/AH874)^2))^(1/2))*AO874</f>
        <v>0.114531279710465</v>
      </c>
      <c r="BX874" s="46" t="n">
        <f aca="false">((((BL874/AI874)^2)+((BR874/AJ874)^2))^(1/2))*AP874</f>
        <v>0.0232526714241336</v>
      </c>
    </row>
    <row r="875" customFormat="false" ht="45" hidden="false" customHeight="true" outlineLevel="0" collapsed="false">
      <c r="A875" s="24" t="n">
        <v>4.63073019151623</v>
      </c>
      <c r="B875" s="24" t="n">
        <v>-74.1148263031414</v>
      </c>
      <c r="C875" s="47" t="n">
        <v>27</v>
      </c>
      <c r="D875" s="47" t="n">
        <v>27</v>
      </c>
      <c r="E875" s="47" t="n">
        <v>1849</v>
      </c>
      <c r="F875" s="27" t="s">
        <v>2201</v>
      </c>
      <c r="G875" s="28" t="s">
        <v>2202</v>
      </c>
      <c r="H875" s="27" t="s">
        <v>2203</v>
      </c>
      <c r="I875" s="28" t="s">
        <v>155</v>
      </c>
      <c r="J875" s="28" t="s">
        <v>65</v>
      </c>
      <c r="K875" s="28" t="n">
        <v>50</v>
      </c>
      <c r="L875" s="28"/>
      <c r="M875" s="28" t="n">
        <v>1989</v>
      </c>
      <c r="N875" s="29" t="s">
        <v>67</v>
      </c>
      <c r="O875" s="29" t="s">
        <v>68</v>
      </c>
      <c r="P875" s="30" t="n">
        <v>-0.00025800163440121</v>
      </c>
      <c r="Q875" s="31" t="n">
        <v>3857.14285714286</v>
      </c>
      <c r="R875" s="31" t="n">
        <v>3853.1643137923</v>
      </c>
      <c r="S875" s="29" t="s">
        <v>69</v>
      </c>
      <c r="T875" s="29"/>
      <c r="U875" s="29"/>
      <c r="V875" s="48" t="n">
        <f aca="false">IF(S875="m3_año",R875,IF(OR(O875="CG1",O875="CG3",O875="HG2"),T875,R875))</f>
        <v>3853.1643137923</v>
      </c>
      <c r="W875" s="28" t="n">
        <v>365</v>
      </c>
      <c r="X875" s="32"/>
      <c r="Y875" s="28"/>
      <c r="Z875" s="28" t="n">
        <v>0</v>
      </c>
      <c r="AA875" s="32" t="s">
        <v>2205</v>
      </c>
      <c r="AB875" s="32" t="s">
        <v>447</v>
      </c>
      <c r="AC875" s="33" t="s">
        <v>72</v>
      </c>
      <c r="AD875" s="33" t="n">
        <f aca="false">VLOOKUP($O875,Parámetros!$B$4:$H$25,3,0)</f>
        <v>46.3856216091623</v>
      </c>
      <c r="AE875" s="33" t="n">
        <f aca="false">VLOOKUP($O875,Parámetros!$B$4:$H$25,4,0)</f>
        <v>1074.85364414012</v>
      </c>
      <c r="AF875" s="33" t="n">
        <f aca="false">VLOOKUP($O875,Parámetros!$B$4:$H$25,5,0)</f>
        <v>5.41099102083891</v>
      </c>
      <c r="AG875" s="33" t="n">
        <f aca="false">VLOOKUP($O875,Parámetros!$B$4:$H$25,6,0)</f>
        <v>1344</v>
      </c>
      <c r="AH875" s="33" t="n">
        <f aca="false">VLOOKUP($O875,Parámetros!$B$4:$H$25,7,0)</f>
        <v>1920000</v>
      </c>
      <c r="AI875" s="2" t="n">
        <v>1159.09146341463</v>
      </c>
      <c r="AJ875" s="2" t="n">
        <v>0.000142</v>
      </c>
      <c r="AK875" s="34" t="n">
        <f aca="false">AD875*V875/1000000000</f>
        <v>0.000178731421857497</v>
      </c>
      <c r="AL875" s="34" t="n">
        <f aca="false">AE875*V875/1000000000</f>
        <v>0.00414158770415032</v>
      </c>
      <c r="AM875" s="34" t="n">
        <f aca="false">AF875*V875/1000000000</f>
        <v>2.08494375037471E-005</v>
      </c>
      <c r="AN875" s="34" t="n">
        <f aca="false">AG875*V875/1000000000</f>
        <v>0.00517865283773685</v>
      </c>
      <c r="AO875" s="34" t="n">
        <f aca="false">AH875*V875/1000000000</f>
        <v>7.39807548248122</v>
      </c>
      <c r="AP875" s="35" t="n">
        <f aca="false">AJ875*AI875*EXP(P875*4)</f>
        <v>0.164421216447075</v>
      </c>
      <c r="AQ875" s="36" t="n">
        <f aca="false">AK875/W875</f>
        <v>4.89675128376705E-007</v>
      </c>
      <c r="AR875" s="37" t="n">
        <f aca="false">AL875/W875</f>
        <v>1.13468156278091E-005</v>
      </c>
      <c r="AS875" s="37" t="n">
        <f aca="false">AM875/W875</f>
        <v>5.71217465856084E-008</v>
      </c>
      <c r="AT875" s="37" t="n">
        <f aca="false">AN875/W875</f>
        <v>1.41880899664023E-005</v>
      </c>
      <c r="AU875" s="37" t="n">
        <f aca="false">AO875/W875</f>
        <v>0.0202686999520033</v>
      </c>
      <c r="AV875" s="49" t="n">
        <f aca="false">AP875/W875</f>
        <v>0.000450469086156371</v>
      </c>
      <c r="AW875" s="39" t="n">
        <f aca="false">AK875*1000000</f>
        <v>178.731421857497</v>
      </c>
      <c r="AX875" s="40" t="n">
        <f aca="false">AL875*1000000</f>
        <v>4141.58770415032</v>
      </c>
      <c r="AY875" s="40" t="n">
        <f aca="false">AM875*1000000</f>
        <v>20.8494375037471</v>
      </c>
      <c r="AZ875" s="40" t="n">
        <f aca="false">AN875*1000000</f>
        <v>5178.65283773685</v>
      </c>
      <c r="BA875" s="40" t="n">
        <f aca="false">AO875*1000000</f>
        <v>7398075.48248122</v>
      </c>
      <c r="BB875" s="41" t="n">
        <f aca="false">AP875*1000000</f>
        <v>164421.216447075</v>
      </c>
      <c r="BC875" s="39" t="n">
        <f aca="false">AQ875*1000000</f>
        <v>0.489675128376704</v>
      </c>
      <c r="BD875" s="40" t="n">
        <f aca="false">AR875*1000000</f>
        <v>11.3468156278091</v>
      </c>
      <c r="BE875" s="40" t="n">
        <f aca="false">AS875*1000000</f>
        <v>0.0571217465856084</v>
      </c>
      <c r="BF875" s="40" t="n">
        <f aca="false">AT875*1000000</f>
        <v>14.1880899664023</v>
      </c>
      <c r="BG875" s="40" t="n">
        <f aca="false">AU875*1000000</f>
        <v>20268.6999520033</v>
      </c>
      <c r="BH875" s="41" t="n">
        <f aca="false">AV875*1000000</f>
        <v>450.469086156371</v>
      </c>
      <c r="BI875" s="0" t="n">
        <v>0.1</v>
      </c>
      <c r="BJ875" s="0" t="n">
        <f aca="false">R875*BI875</f>
        <v>385.31643137923</v>
      </c>
      <c r="BK875" s="0" t="n">
        <v>0.1</v>
      </c>
      <c r="BL875" s="0" t="n">
        <f aca="false">AI875*BK875</f>
        <v>115.909146341463</v>
      </c>
      <c r="BM875" s="45" t="n">
        <v>17.6498016718255</v>
      </c>
      <c r="BN875" s="45" t="n">
        <v>910.91550745518</v>
      </c>
      <c r="BO875" s="45" t="n">
        <v>5.31099102083891</v>
      </c>
      <c r="BP875" s="45" t="n">
        <v>537.6</v>
      </c>
      <c r="BQ875" s="45" t="n">
        <v>384000</v>
      </c>
      <c r="BR875" s="0" t="n">
        <f aca="false">AJ875*0.1</f>
        <v>1.42E-005</v>
      </c>
      <c r="BS875" s="0" t="n">
        <f aca="false">((((BJ875/R875)^2)+((BM875/AD875)^2))^(1/2))*AK875</f>
        <v>7.03170033347811E-005</v>
      </c>
      <c r="BT875" s="0" t="n">
        <f aca="false">((((BJ875/R875)^2)+((BN875/AE875)^2))^(1/2))*AL875</f>
        <v>0.00353425742153928</v>
      </c>
      <c r="BU875" s="0" t="n">
        <f aca="false">((((BJ875/R875)^2)+((BO875/AF875)^2))^(1/2))*AM875</f>
        <v>2.05700569203577E-005</v>
      </c>
      <c r="BV875" s="0" t="n">
        <f aca="false">((((BJ875/R875)^2)+((BP875/AG875)^2))^(1/2))*AN875</f>
        <v>0.00213521326483937</v>
      </c>
      <c r="BW875" s="0" t="n">
        <f aca="false">((((BJ875/R875)^2)+((BQ875/AH875)^2))^(1/2))*AO875</f>
        <v>1.65425996815026</v>
      </c>
      <c r="BX875" s="46" t="n">
        <f aca="false">((((BL875/AI875)^2)+((BR875/AJ875)^2))^(1/2))*AP875</f>
        <v>0.0232526714241336</v>
      </c>
    </row>
    <row r="876" customFormat="false" ht="45" hidden="false" customHeight="true" outlineLevel="0" collapsed="false">
      <c r="A876" s="24" t="n">
        <v>4.62988120798496</v>
      </c>
      <c r="B876" s="24" t="n">
        <v>-74.1076572496224</v>
      </c>
      <c r="C876" s="47" t="n">
        <v>28</v>
      </c>
      <c r="D876" s="47" t="n">
        <v>27</v>
      </c>
      <c r="E876" s="47" t="n">
        <v>1850</v>
      </c>
      <c r="F876" s="27" t="s">
        <v>2206</v>
      </c>
      <c r="G876" s="28" t="s">
        <v>2207</v>
      </c>
      <c r="H876" s="27" t="s">
        <v>2208</v>
      </c>
      <c r="I876" s="28" t="s">
        <v>155</v>
      </c>
      <c r="J876" s="28" t="s">
        <v>65</v>
      </c>
      <c r="K876" s="28" t="n">
        <v>100</v>
      </c>
      <c r="L876" s="28"/>
      <c r="M876" s="28" t="n">
        <v>1967</v>
      </c>
      <c r="N876" s="29" t="s">
        <v>67</v>
      </c>
      <c r="O876" s="29" t="s">
        <v>68</v>
      </c>
      <c r="P876" s="56" t="n">
        <v>0.00426891489573758</v>
      </c>
      <c r="Q876" s="31" t="n">
        <v>75</v>
      </c>
      <c r="R876" s="31" t="n">
        <v>76.2916711520595</v>
      </c>
      <c r="S876" s="29" t="s">
        <v>69</v>
      </c>
      <c r="T876" s="29"/>
      <c r="U876" s="29"/>
      <c r="V876" s="48" t="n">
        <f aca="false">IF(S876="m3_año",R876,IF(OR(O876="CG1",O876="CG3",O876="HG2"),T876,R876))</f>
        <v>76.2916711520595</v>
      </c>
      <c r="W876" s="28" t="n">
        <v>365</v>
      </c>
      <c r="X876" s="32" t="s">
        <v>98</v>
      </c>
      <c r="Y876" s="28"/>
      <c r="Z876" s="28" t="n">
        <v>2920</v>
      </c>
      <c r="AA876" s="32" t="s">
        <v>2209</v>
      </c>
      <c r="AB876" s="32" t="s">
        <v>447</v>
      </c>
      <c r="AC876" s="33" t="s">
        <v>72</v>
      </c>
      <c r="AD876" s="33" t="n">
        <f aca="false">VLOOKUP($O876,Parámetros!$B$4:$H$25,3,0)</f>
        <v>46.3856216091623</v>
      </c>
      <c r="AE876" s="33" t="n">
        <f aca="false">VLOOKUP($O876,Parámetros!$B$4:$H$25,4,0)</f>
        <v>1074.85364414012</v>
      </c>
      <c r="AF876" s="33" t="n">
        <f aca="false">VLOOKUP($O876,Parámetros!$B$4:$H$25,5,0)</f>
        <v>5.41099102083891</v>
      </c>
      <c r="AG876" s="33" t="n">
        <f aca="false">VLOOKUP($O876,Parámetros!$B$4:$H$25,6,0)</f>
        <v>1344</v>
      </c>
      <c r="AH876" s="33" t="n">
        <f aca="false">VLOOKUP($O876,Parámetros!$B$4:$H$25,7,0)</f>
        <v>1920000</v>
      </c>
      <c r="AI876" s="2" t="n">
        <v>1159.09146341463</v>
      </c>
      <c r="AJ876" s="2" t="n">
        <v>0.000142</v>
      </c>
      <c r="AK876" s="34" t="n">
        <f aca="false">AD876*V876/1000000000</f>
        <v>3.53883658999008E-006</v>
      </c>
      <c r="AL876" s="34" t="n">
        <f aca="false">AE876*V876/1000000000</f>
        <v>8.20023807553308E-005</v>
      </c>
      <c r="AM876" s="34" t="n">
        <f aca="false">AF876*V876/1000000000</f>
        <v>4.12813547568589E-007</v>
      </c>
      <c r="AN876" s="34" t="n">
        <f aca="false">AG876*V876/1000000000</f>
        <v>0.000102536006028368</v>
      </c>
      <c r="AO876" s="34" t="n">
        <f aca="false">AH876*V876/1000000000</f>
        <v>0.146480008611954</v>
      </c>
      <c r="AP876" s="35" t="n">
        <f aca="false">AJ876*AI876*EXP(P876*4)</f>
        <v>0.167425620216031</v>
      </c>
      <c r="AQ876" s="36" t="n">
        <f aca="false">AK876/W876</f>
        <v>9.69544271230158E-009</v>
      </c>
      <c r="AR876" s="37" t="n">
        <f aca="false">AL876/W876</f>
        <v>2.2466405686392E-007</v>
      </c>
      <c r="AS876" s="37" t="n">
        <f aca="false">AM876/W876</f>
        <v>1.13099602073586E-009</v>
      </c>
      <c r="AT876" s="37" t="n">
        <f aca="false">AN876/W876</f>
        <v>2.80920564461282E-007</v>
      </c>
      <c r="AU876" s="37" t="n">
        <f aca="false">AO876/W876</f>
        <v>0.000401315092087546</v>
      </c>
      <c r="AV876" s="49" t="n">
        <f aca="false">AP876/W876</f>
        <v>0.00045870032935899</v>
      </c>
      <c r="AW876" s="39" t="n">
        <f aca="false">AK876*1000000</f>
        <v>3.53883658999008</v>
      </c>
      <c r="AX876" s="40" t="n">
        <f aca="false">AL876*1000000</f>
        <v>82.0023807553308</v>
      </c>
      <c r="AY876" s="40" t="n">
        <f aca="false">AM876*1000000</f>
        <v>0.412813547568589</v>
      </c>
      <c r="AZ876" s="40" t="n">
        <f aca="false">AN876*1000000</f>
        <v>102.536006028368</v>
      </c>
      <c r="BA876" s="40" t="n">
        <f aca="false">AO876*1000000</f>
        <v>146480.008611954</v>
      </c>
      <c r="BB876" s="41" t="n">
        <f aca="false">AP876*1000000</f>
        <v>167425.620216031</v>
      </c>
      <c r="BC876" s="39" t="n">
        <f aca="false">AQ876*1000000</f>
        <v>0.00969544271230158</v>
      </c>
      <c r="BD876" s="40" t="n">
        <f aca="false">AR876*1000000</f>
        <v>0.22466405686392</v>
      </c>
      <c r="BE876" s="40" t="n">
        <f aca="false">AS876*1000000</f>
        <v>0.00113099602073586</v>
      </c>
      <c r="BF876" s="40" t="n">
        <f aca="false">AT876*1000000</f>
        <v>0.280920564461282</v>
      </c>
      <c r="BG876" s="40" t="n">
        <f aca="false">AU876*1000000</f>
        <v>401.315092087546</v>
      </c>
      <c r="BH876" s="41" t="n">
        <f aca="false">AV876*1000000</f>
        <v>458.70032935899</v>
      </c>
      <c r="BI876" s="0" t="n">
        <v>0.1</v>
      </c>
      <c r="BJ876" s="0" t="n">
        <f aca="false">R876*BI876</f>
        <v>7.62916711520595</v>
      </c>
      <c r="BK876" s="0" t="n">
        <v>0.1</v>
      </c>
      <c r="BL876" s="0" t="n">
        <f aca="false">AI876*BK876</f>
        <v>115.909146341463</v>
      </c>
      <c r="BM876" s="45" t="n">
        <v>17.6498016718255</v>
      </c>
      <c r="BN876" s="45" t="n">
        <v>910.91550745518</v>
      </c>
      <c r="BO876" s="45" t="n">
        <v>5.31099102083891</v>
      </c>
      <c r="BP876" s="45" t="n">
        <v>537.6</v>
      </c>
      <c r="BQ876" s="45" t="n">
        <v>384000</v>
      </c>
      <c r="BR876" s="0" t="n">
        <f aca="false">AJ876*0.1</f>
        <v>1.42E-005</v>
      </c>
      <c r="BS876" s="0" t="n">
        <f aca="false">((((BJ876/R876)^2)+((BM876/AD876)^2))^(1/2))*AK876</f>
        <v>1.39225874059223E-006</v>
      </c>
      <c r="BT876" s="0" t="n">
        <f aca="false">((((BJ876/R876)^2)+((BN876/AE876)^2))^(1/2))*AL876</f>
        <v>6.99773959822194E-005</v>
      </c>
      <c r="BU876" s="0" t="n">
        <f aca="false">((((BJ876/R876)^2)+((BO876/AF876)^2))^(1/2))*AM876</f>
        <v>4.07281883238075E-007</v>
      </c>
      <c r="BV876" s="0" t="n">
        <f aca="false">((((BJ876/R876)^2)+((BP876/AG876)^2))^(1/2))*AN876</f>
        <v>4.2276678328393E-005</v>
      </c>
      <c r="BW876" s="0" t="n">
        <f aca="false">((((BJ876/R876)^2)+((BQ876/AH876)^2))^(1/2))*AO876</f>
        <v>0.0327539256601084</v>
      </c>
      <c r="BX876" s="46" t="n">
        <f aca="false">((((BL876/AI876)^2)+((BR876/AJ876)^2))^(1/2))*AP876</f>
        <v>0.0236775582798239</v>
      </c>
    </row>
    <row r="877" customFormat="false" ht="45" hidden="false" customHeight="true" outlineLevel="0" collapsed="false">
      <c r="A877" s="24" t="n">
        <v>4.63086752223675</v>
      </c>
      <c r="B877" s="24" t="n">
        <v>-74.1132383185641</v>
      </c>
      <c r="C877" s="47" t="n">
        <v>28</v>
      </c>
      <c r="D877" s="47" t="n">
        <v>27</v>
      </c>
      <c r="E877" s="47" t="n">
        <v>1850</v>
      </c>
      <c r="F877" s="27" t="s">
        <v>2210</v>
      </c>
      <c r="G877" s="28" t="s">
        <v>2211</v>
      </c>
      <c r="H877" s="27" t="s">
        <v>2212</v>
      </c>
      <c r="I877" s="28" t="s">
        <v>155</v>
      </c>
      <c r="J877" s="28" t="s">
        <v>65</v>
      </c>
      <c r="K877" s="28" t="n">
        <v>600</v>
      </c>
      <c r="L877" s="28"/>
      <c r="M877" s="28" t="n">
        <v>1989</v>
      </c>
      <c r="N877" s="29" t="s">
        <v>67</v>
      </c>
      <c r="O877" s="29" t="s">
        <v>108</v>
      </c>
      <c r="P877" s="56" t="n">
        <v>0.00426891489573758</v>
      </c>
      <c r="Q877" s="31" t="n">
        <v>2334780</v>
      </c>
      <c r="R877" s="31" t="n">
        <v>2374990.23963207</v>
      </c>
      <c r="S877" s="29" t="s">
        <v>69</v>
      </c>
      <c r="T877" s="29"/>
      <c r="U877" s="29"/>
      <c r="V877" s="48" t="n">
        <f aca="false">IF(S877="m3_año",R877,IF(OR(O877="CG1",O877="CG3",O877="HG2"),T877,R877))</f>
        <v>2374990.23963207</v>
      </c>
      <c r="W877" s="28" t="n">
        <v>365</v>
      </c>
      <c r="X877" s="32"/>
      <c r="Y877" s="28"/>
      <c r="Z877" s="28" t="n">
        <v>8760</v>
      </c>
      <c r="AA877" s="32" t="s">
        <v>2213</v>
      </c>
      <c r="AB877" s="32" t="s">
        <v>2214</v>
      </c>
      <c r="AC877" s="33" t="s">
        <v>72</v>
      </c>
      <c r="AD877" s="33" t="n">
        <f aca="false">VLOOKUP($O877,Parámetros!$B$4:$H$25,3,0)</f>
        <v>589.42211574465</v>
      </c>
      <c r="AE877" s="33" t="n">
        <f aca="false">VLOOKUP($O877,Parámetros!$B$4:$H$25,4,0)</f>
        <v>6395.37711993333</v>
      </c>
      <c r="AF877" s="33" t="n">
        <f aca="false">VLOOKUP($O877,Parámetros!$B$4:$H$25,5,0)</f>
        <v>22.4256162208741</v>
      </c>
      <c r="AG877" s="33" t="n">
        <f aca="false">VLOOKUP($O877,Parámetros!$B$4:$H$25,6,0)</f>
        <v>1344</v>
      </c>
      <c r="AH877" s="33" t="n">
        <f aca="false">VLOOKUP($O877,Parámetros!$B$4:$H$25,7,0)</f>
        <v>1920000</v>
      </c>
      <c r="AI877" s="2" t="n">
        <v>1159.09146341463</v>
      </c>
      <c r="AJ877" s="2" t="n">
        <v>0.000142</v>
      </c>
      <c r="AK877" s="34" t="n">
        <f aca="false">AD877*V877/1000000000</f>
        <v>1.39987177191683</v>
      </c>
      <c r="AL877" s="34" t="n">
        <f aca="false">AE877*V877/1000000000</f>
        <v>15.1889582386079</v>
      </c>
      <c r="AM877" s="34" t="n">
        <f aca="false">AF877*V877/1000000000</f>
        <v>0.0532606196423106</v>
      </c>
      <c r="AN877" s="34" t="n">
        <f aca="false">AG877*V877/1000000000</f>
        <v>3.1919868820655</v>
      </c>
      <c r="AO877" s="34" t="n">
        <f aca="false">AH877*V877/1000000000</f>
        <v>4559.98126009357</v>
      </c>
      <c r="AP877" s="35" t="n">
        <f aca="false">AJ877*AI877*EXP(P877*4)</f>
        <v>0.167425620216031</v>
      </c>
      <c r="AQ877" s="36" t="n">
        <f aca="false">AK877/W877</f>
        <v>0.00383526512853925</v>
      </c>
      <c r="AR877" s="37" t="n">
        <f aca="false">AL877/W877</f>
        <v>0.0416135842153642</v>
      </c>
      <c r="AS877" s="37" t="n">
        <f aca="false">AM877/W877</f>
        <v>0.000145919505869344</v>
      </c>
      <c r="AT877" s="37" t="n">
        <f aca="false">AN877/W877</f>
        <v>0.00874516953990548</v>
      </c>
      <c r="AU877" s="37" t="n">
        <f aca="false">AO877/W877</f>
        <v>12.4930993427221</v>
      </c>
      <c r="AV877" s="49" t="n">
        <f aca="false">AP877/W877</f>
        <v>0.00045870032935899</v>
      </c>
      <c r="AW877" s="39" t="n">
        <f aca="false">AK877*1000000</f>
        <v>1399871.77191683</v>
      </c>
      <c r="AX877" s="40" t="n">
        <f aca="false">AL877*1000000</f>
        <v>15188958.2386079</v>
      </c>
      <c r="AY877" s="40" t="n">
        <f aca="false">AM877*1000000</f>
        <v>53260.6196423106</v>
      </c>
      <c r="AZ877" s="40" t="n">
        <f aca="false">AN877*1000000</f>
        <v>3191986.8820655</v>
      </c>
      <c r="BA877" s="40" t="n">
        <f aca="false">AO877*1000000</f>
        <v>4559981260.09357</v>
      </c>
      <c r="BB877" s="41" t="n">
        <f aca="false">AP877*1000000</f>
        <v>167425.620216031</v>
      </c>
      <c r="BC877" s="39" t="n">
        <f aca="false">AQ877*1000000</f>
        <v>3835.26512853926</v>
      </c>
      <c r="BD877" s="40" t="n">
        <f aca="false">AR877*1000000</f>
        <v>41613.5842153641</v>
      </c>
      <c r="BE877" s="40" t="n">
        <f aca="false">AS877*1000000</f>
        <v>145.919505869344</v>
      </c>
      <c r="BF877" s="40" t="n">
        <f aca="false">AT877*1000000</f>
        <v>8745.16953990549</v>
      </c>
      <c r="BG877" s="40" t="n">
        <f aca="false">AU877*1000000</f>
        <v>12493099.3427221</v>
      </c>
      <c r="BH877" s="41" t="n">
        <f aca="false">AV877*1000000</f>
        <v>458.70032935899</v>
      </c>
      <c r="BI877" s="0" t="n">
        <v>0.1</v>
      </c>
      <c r="BJ877" s="0" t="n">
        <f aca="false">R877*BI877</f>
        <v>237499.023963207</v>
      </c>
      <c r="BK877" s="0" t="n">
        <v>0.1</v>
      </c>
      <c r="BL877" s="0" t="n">
        <f aca="false">AI877*BK877</f>
        <v>115.909146341463</v>
      </c>
      <c r="BM877" s="45" t="n">
        <v>491.492522079561</v>
      </c>
      <c r="BN877" s="45" t="n">
        <v>4911.75996922289</v>
      </c>
      <c r="BO877" s="45" t="n">
        <v>16.2785205146239</v>
      </c>
      <c r="BP877" s="45" t="n">
        <v>537.6</v>
      </c>
      <c r="BQ877" s="45" t="n">
        <v>384000</v>
      </c>
      <c r="BR877" s="0" t="n">
        <f aca="false">AJ877*0.1</f>
        <v>1.42E-005</v>
      </c>
      <c r="BS877" s="0" t="n">
        <f aca="false">((((BJ877/R877)^2)+((BM877/AD877)^2))^(1/2))*AK877</f>
        <v>1.17565395432472</v>
      </c>
      <c r="BT877" s="0" t="n">
        <f aca="false">((((BJ877/R877)^2)+((BN877/AE877)^2))^(1/2))*AL877</f>
        <v>11.763850620035</v>
      </c>
      <c r="BU877" s="0" t="n">
        <f aca="false">((((BJ877/R877)^2)+((BO877/AF877)^2))^(1/2))*AM877</f>
        <v>0.0390264675262021</v>
      </c>
      <c r="BV877" s="0" t="n">
        <f aca="false">((((BJ877/R877)^2)+((BP877/AG877)^2))^(1/2))*AN877</f>
        <v>1.31608990703421</v>
      </c>
      <c r="BW877" s="0" t="n">
        <f aca="false">((((BJ877/R877)^2)+((BQ877/AH877)^2))^(1/2))*AO877</f>
        <v>1019.64280736944</v>
      </c>
      <c r="BX877" s="46" t="n">
        <f aca="false">((((BL877/AI877)^2)+((BR877/AJ877)^2))^(1/2))*AP877</f>
        <v>0.0236775582798239</v>
      </c>
    </row>
    <row r="878" customFormat="false" ht="45" hidden="false" customHeight="true" outlineLevel="0" collapsed="false">
      <c r="A878" s="24" t="n">
        <v>4.63086752223675</v>
      </c>
      <c r="B878" s="24" t="n">
        <v>-74.1132383185641</v>
      </c>
      <c r="C878" s="47" t="n">
        <v>28</v>
      </c>
      <c r="D878" s="47" t="n">
        <v>27</v>
      </c>
      <c r="E878" s="47" t="n">
        <v>1850</v>
      </c>
      <c r="F878" s="27" t="s">
        <v>2210</v>
      </c>
      <c r="G878" s="28" t="s">
        <v>2211</v>
      </c>
      <c r="H878" s="27" t="s">
        <v>2212</v>
      </c>
      <c r="I878" s="28" t="s">
        <v>155</v>
      </c>
      <c r="J878" s="28" t="s">
        <v>65</v>
      </c>
      <c r="K878" s="28" t="n">
        <v>600</v>
      </c>
      <c r="L878" s="28"/>
      <c r="M878" s="28" t="n">
        <v>1991</v>
      </c>
      <c r="N878" s="29" t="s">
        <v>67</v>
      </c>
      <c r="O878" s="29" t="s">
        <v>108</v>
      </c>
      <c r="P878" s="56" t="n">
        <v>0.00426891489573758</v>
      </c>
      <c r="Q878" s="31" t="n">
        <v>2334780</v>
      </c>
      <c r="R878" s="31" t="n">
        <v>2374990.23963207</v>
      </c>
      <c r="S878" s="29" t="s">
        <v>69</v>
      </c>
      <c r="T878" s="29"/>
      <c r="U878" s="29"/>
      <c r="V878" s="48" t="n">
        <f aca="false">IF(S878="m3_año",R878,IF(OR(O878="CG1",O878="CG3",O878="HG2"),T878,R878))</f>
        <v>2374990.23963207</v>
      </c>
      <c r="W878" s="28" t="n">
        <v>365</v>
      </c>
      <c r="X878" s="32"/>
      <c r="Y878" s="28"/>
      <c r="Z878" s="28" t="n">
        <v>8760</v>
      </c>
      <c r="AA878" s="32" t="s">
        <v>2213</v>
      </c>
      <c r="AB878" s="32" t="s">
        <v>2214</v>
      </c>
      <c r="AC878" s="33" t="s">
        <v>72</v>
      </c>
      <c r="AD878" s="33" t="n">
        <f aca="false">VLOOKUP($O878,Parámetros!$B$4:$H$25,3,0)</f>
        <v>589.42211574465</v>
      </c>
      <c r="AE878" s="33" t="n">
        <f aca="false">VLOOKUP($O878,Parámetros!$B$4:$H$25,4,0)</f>
        <v>6395.37711993333</v>
      </c>
      <c r="AF878" s="33" t="n">
        <f aca="false">VLOOKUP($O878,Parámetros!$B$4:$H$25,5,0)</f>
        <v>22.4256162208741</v>
      </c>
      <c r="AG878" s="33" t="n">
        <f aca="false">VLOOKUP($O878,Parámetros!$B$4:$H$25,6,0)</f>
        <v>1344</v>
      </c>
      <c r="AH878" s="33" t="n">
        <f aca="false">VLOOKUP($O878,Parámetros!$B$4:$H$25,7,0)</f>
        <v>1920000</v>
      </c>
      <c r="AI878" s="2" t="n">
        <v>1159.09146341463</v>
      </c>
      <c r="AJ878" s="2" t="n">
        <v>0.000142</v>
      </c>
      <c r="AK878" s="34" t="n">
        <f aca="false">AD878*V878/1000000000</f>
        <v>1.39987177191683</v>
      </c>
      <c r="AL878" s="34" t="n">
        <f aca="false">AE878*V878/1000000000</f>
        <v>15.1889582386079</v>
      </c>
      <c r="AM878" s="34" t="n">
        <f aca="false">AF878*V878/1000000000</f>
        <v>0.0532606196423106</v>
      </c>
      <c r="AN878" s="34" t="n">
        <f aca="false">AG878*V878/1000000000</f>
        <v>3.1919868820655</v>
      </c>
      <c r="AO878" s="34" t="n">
        <f aca="false">AH878*V878/1000000000</f>
        <v>4559.98126009357</v>
      </c>
      <c r="AP878" s="35" t="n">
        <f aca="false">AJ878*AI878*EXP(P878*4)</f>
        <v>0.167425620216031</v>
      </c>
      <c r="AQ878" s="36" t="n">
        <f aca="false">AK878/W878</f>
        <v>0.00383526512853925</v>
      </c>
      <c r="AR878" s="37" t="n">
        <f aca="false">AL878/W878</f>
        <v>0.0416135842153642</v>
      </c>
      <c r="AS878" s="37" t="n">
        <f aca="false">AM878/W878</f>
        <v>0.000145919505869344</v>
      </c>
      <c r="AT878" s="37" t="n">
        <f aca="false">AN878/W878</f>
        <v>0.00874516953990548</v>
      </c>
      <c r="AU878" s="37" t="n">
        <f aca="false">AO878/W878</f>
        <v>12.4930993427221</v>
      </c>
      <c r="AV878" s="49" t="n">
        <f aca="false">AP878/W878</f>
        <v>0.00045870032935899</v>
      </c>
      <c r="AW878" s="39" t="n">
        <f aca="false">AK878*1000000</f>
        <v>1399871.77191683</v>
      </c>
      <c r="AX878" s="40" t="n">
        <f aca="false">AL878*1000000</f>
        <v>15188958.2386079</v>
      </c>
      <c r="AY878" s="40" t="n">
        <f aca="false">AM878*1000000</f>
        <v>53260.6196423106</v>
      </c>
      <c r="AZ878" s="40" t="n">
        <f aca="false">AN878*1000000</f>
        <v>3191986.8820655</v>
      </c>
      <c r="BA878" s="40" t="n">
        <f aca="false">AO878*1000000</f>
        <v>4559981260.09357</v>
      </c>
      <c r="BB878" s="41" t="n">
        <f aca="false">AP878*1000000</f>
        <v>167425.620216031</v>
      </c>
      <c r="BC878" s="39" t="n">
        <f aca="false">AQ878*1000000</f>
        <v>3835.26512853926</v>
      </c>
      <c r="BD878" s="40" t="n">
        <f aca="false">AR878*1000000</f>
        <v>41613.5842153641</v>
      </c>
      <c r="BE878" s="40" t="n">
        <f aca="false">AS878*1000000</f>
        <v>145.919505869344</v>
      </c>
      <c r="BF878" s="40" t="n">
        <f aca="false">AT878*1000000</f>
        <v>8745.16953990549</v>
      </c>
      <c r="BG878" s="40" t="n">
        <f aca="false">AU878*1000000</f>
        <v>12493099.3427221</v>
      </c>
      <c r="BH878" s="41" t="n">
        <f aca="false">AV878*1000000</f>
        <v>458.70032935899</v>
      </c>
      <c r="BI878" s="0" t="n">
        <v>0.1</v>
      </c>
      <c r="BJ878" s="0" t="n">
        <f aca="false">R878*BI878</f>
        <v>237499.023963207</v>
      </c>
      <c r="BK878" s="0" t="n">
        <v>0.1</v>
      </c>
      <c r="BL878" s="0" t="n">
        <f aca="false">AI878*BK878</f>
        <v>115.909146341463</v>
      </c>
      <c r="BM878" s="45" t="n">
        <v>491.492522079561</v>
      </c>
      <c r="BN878" s="45" t="n">
        <v>4911.75996922289</v>
      </c>
      <c r="BO878" s="45" t="n">
        <v>16.2785205146239</v>
      </c>
      <c r="BP878" s="45" t="n">
        <v>537.6</v>
      </c>
      <c r="BQ878" s="45" t="n">
        <v>384000</v>
      </c>
      <c r="BR878" s="0" t="n">
        <f aca="false">AJ878*0.1</f>
        <v>1.42E-005</v>
      </c>
      <c r="BS878" s="0" t="n">
        <f aca="false">((((BJ878/R878)^2)+((BM878/AD878)^2))^(1/2))*AK878</f>
        <v>1.17565395432472</v>
      </c>
      <c r="BT878" s="0" t="n">
        <f aca="false">((((BJ878/R878)^2)+((BN878/AE878)^2))^(1/2))*AL878</f>
        <v>11.763850620035</v>
      </c>
      <c r="BU878" s="0" t="n">
        <f aca="false">((((BJ878/R878)^2)+((BO878/AF878)^2))^(1/2))*AM878</f>
        <v>0.0390264675262021</v>
      </c>
      <c r="BV878" s="0" t="n">
        <f aca="false">((((BJ878/R878)^2)+((BP878/AG878)^2))^(1/2))*AN878</f>
        <v>1.31608990703421</v>
      </c>
      <c r="BW878" s="0" t="n">
        <f aca="false">((((BJ878/R878)^2)+((BQ878/AH878)^2))^(1/2))*AO878</f>
        <v>1019.64280736944</v>
      </c>
      <c r="BX878" s="46" t="n">
        <f aca="false">((((BL878/AI878)^2)+((BR878/AJ878)^2))^(1/2))*AP878</f>
        <v>0.0236775582798239</v>
      </c>
    </row>
    <row r="879" customFormat="false" ht="45" hidden="false" customHeight="true" outlineLevel="0" collapsed="false">
      <c r="A879" s="24" t="n">
        <v>4.63086752223675</v>
      </c>
      <c r="B879" s="24" t="n">
        <v>-74.1132383185641</v>
      </c>
      <c r="C879" s="47" t="n">
        <v>28</v>
      </c>
      <c r="D879" s="47" t="n">
        <v>27</v>
      </c>
      <c r="E879" s="47" t="n">
        <v>1850</v>
      </c>
      <c r="F879" s="27" t="s">
        <v>2210</v>
      </c>
      <c r="G879" s="28" t="s">
        <v>2211</v>
      </c>
      <c r="H879" s="27" t="s">
        <v>2212</v>
      </c>
      <c r="I879" s="28" t="s">
        <v>155</v>
      </c>
      <c r="J879" s="28" t="s">
        <v>65</v>
      </c>
      <c r="K879" s="28" t="n">
        <v>400</v>
      </c>
      <c r="L879" s="28"/>
      <c r="M879" s="28" t="n">
        <v>1992</v>
      </c>
      <c r="N879" s="29" t="s">
        <v>67</v>
      </c>
      <c r="O879" s="29" t="s">
        <v>108</v>
      </c>
      <c r="P879" s="56" t="n">
        <v>0.00426891489573758</v>
      </c>
      <c r="Q879" s="31" t="n">
        <v>2334780</v>
      </c>
      <c r="R879" s="31" t="n">
        <v>2374990.23963207</v>
      </c>
      <c r="S879" s="29" t="s">
        <v>69</v>
      </c>
      <c r="T879" s="29"/>
      <c r="U879" s="29"/>
      <c r="V879" s="48" t="n">
        <f aca="false">IF(S879="m3_año",R879,IF(OR(O879="CG1",O879="CG3",O879="HG2"),T879,R879))</f>
        <v>2374990.23963207</v>
      </c>
      <c r="W879" s="28" t="n">
        <v>365</v>
      </c>
      <c r="X879" s="32"/>
      <c r="Y879" s="28"/>
      <c r="Z879" s="28" t="n">
        <v>8760</v>
      </c>
      <c r="AA879" s="32" t="s">
        <v>2213</v>
      </c>
      <c r="AB879" s="32" t="s">
        <v>2214</v>
      </c>
      <c r="AC879" s="33" t="s">
        <v>72</v>
      </c>
      <c r="AD879" s="33" t="n">
        <f aca="false">VLOOKUP($O879,Parámetros!$B$4:$H$25,3,0)</f>
        <v>589.42211574465</v>
      </c>
      <c r="AE879" s="33" t="n">
        <f aca="false">VLOOKUP($O879,Parámetros!$B$4:$H$25,4,0)</f>
        <v>6395.37711993333</v>
      </c>
      <c r="AF879" s="33" t="n">
        <f aca="false">VLOOKUP($O879,Parámetros!$B$4:$H$25,5,0)</f>
        <v>22.4256162208741</v>
      </c>
      <c r="AG879" s="33" t="n">
        <f aca="false">VLOOKUP($O879,Parámetros!$B$4:$H$25,6,0)</f>
        <v>1344</v>
      </c>
      <c r="AH879" s="33" t="n">
        <f aca="false">VLOOKUP($O879,Parámetros!$B$4:$H$25,7,0)</f>
        <v>1920000</v>
      </c>
      <c r="AI879" s="2" t="n">
        <v>1159.09146341463</v>
      </c>
      <c r="AJ879" s="2" t="n">
        <v>0.000142</v>
      </c>
      <c r="AK879" s="34" t="n">
        <f aca="false">AD879*V879/1000000000</f>
        <v>1.39987177191683</v>
      </c>
      <c r="AL879" s="34" t="n">
        <f aca="false">AE879*V879/1000000000</f>
        <v>15.1889582386079</v>
      </c>
      <c r="AM879" s="34" t="n">
        <f aca="false">AF879*V879/1000000000</f>
        <v>0.0532606196423106</v>
      </c>
      <c r="AN879" s="34" t="n">
        <f aca="false">AG879*V879/1000000000</f>
        <v>3.1919868820655</v>
      </c>
      <c r="AO879" s="34" t="n">
        <f aca="false">AH879*V879/1000000000</f>
        <v>4559.98126009357</v>
      </c>
      <c r="AP879" s="35" t="n">
        <f aca="false">AJ879*AI879*EXP(P879*4)</f>
        <v>0.167425620216031</v>
      </c>
      <c r="AQ879" s="36" t="n">
        <f aca="false">AK879/W879</f>
        <v>0.00383526512853925</v>
      </c>
      <c r="AR879" s="37" t="n">
        <f aca="false">AL879/W879</f>
        <v>0.0416135842153642</v>
      </c>
      <c r="AS879" s="37" t="n">
        <f aca="false">AM879/W879</f>
        <v>0.000145919505869344</v>
      </c>
      <c r="AT879" s="37" t="n">
        <f aca="false">AN879/W879</f>
        <v>0.00874516953990548</v>
      </c>
      <c r="AU879" s="37" t="n">
        <f aca="false">AO879/W879</f>
        <v>12.4930993427221</v>
      </c>
      <c r="AV879" s="49" t="n">
        <f aca="false">AP879/W879</f>
        <v>0.00045870032935899</v>
      </c>
      <c r="AW879" s="39" t="n">
        <f aca="false">AK879*1000000</f>
        <v>1399871.77191683</v>
      </c>
      <c r="AX879" s="40" t="n">
        <f aca="false">AL879*1000000</f>
        <v>15188958.2386079</v>
      </c>
      <c r="AY879" s="40" t="n">
        <f aca="false">AM879*1000000</f>
        <v>53260.6196423106</v>
      </c>
      <c r="AZ879" s="40" t="n">
        <f aca="false">AN879*1000000</f>
        <v>3191986.8820655</v>
      </c>
      <c r="BA879" s="40" t="n">
        <f aca="false">AO879*1000000</f>
        <v>4559981260.09357</v>
      </c>
      <c r="BB879" s="41" t="n">
        <f aca="false">AP879*1000000</f>
        <v>167425.620216031</v>
      </c>
      <c r="BC879" s="39" t="n">
        <f aca="false">AQ879*1000000</f>
        <v>3835.26512853926</v>
      </c>
      <c r="BD879" s="40" t="n">
        <f aca="false">AR879*1000000</f>
        <v>41613.5842153641</v>
      </c>
      <c r="BE879" s="40" t="n">
        <f aca="false">AS879*1000000</f>
        <v>145.919505869344</v>
      </c>
      <c r="BF879" s="40" t="n">
        <f aca="false">AT879*1000000</f>
        <v>8745.16953990549</v>
      </c>
      <c r="BG879" s="40" t="n">
        <f aca="false">AU879*1000000</f>
        <v>12493099.3427221</v>
      </c>
      <c r="BH879" s="41" t="n">
        <f aca="false">AV879*1000000</f>
        <v>458.70032935899</v>
      </c>
      <c r="BI879" s="0" t="n">
        <v>0.1</v>
      </c>
      <c r="BJ879" s="0" t="n">
        <f aca="false">R879*BI879</f>
        <v>237499.023963207</v>
      </c>
      <c r="BK879" s="0" t="n">
        <v>0.1</v>
      </c>
      <c r="BL879" s="0" t="n">
        <f aca="false">AI879*BK879</f>
        <v>115.909146341463</v>
      </c>
      <c r="BM879" s="45" t="n">
        <v>491.492522079561</v>
      </c>
      <c r="BN879" s="45" t="n">
        <v>4911.75996922289</v>
      </c>
      <c r="BO879" s="45" t="n">
        <v>16.2785205146239</v>
      </c>
      <c r="BP879" s="45" t="n">
        <v>537.6</v>
      </c>
      <c r="BQ879" s="45" t="n">
        <v>384000</v>
      </c>
      <c r="BR879" s="0" t="n">
        <f aca="false">AJ879*0.1</f>
        <v>1.42E-005</v>
      </c>
      <c r="BS879" s="0" t="n">
        <f aca="false">((((BJ879/R879)^2)+((BM879/AD879)^2))^(1/2))*AK879</f>
        <v>1.17565395432472</v>
      </c>
      <c r="BT879" s="0" t="n">
        <f aca="false">((((BJ879/R879)^2)+((BN879/AE879)^2))^(1/2))*AL879</f>
        <v>11.763850620035</v>
      </c>
      <c r="BU879" s="0" t="n">
        <f aca="false">((((BJ879/R879)^2)+((BO879/AF879)^2))^(1/2))*AM879</f>
        <v>0.0390264675262021</v>
      </c>
      <c r="BV879" s="0" t="n">
        <f aca="false">((((BJ879/R879)^2)+((BP879/AG879)^2))^(1/2))*AN879</f>
        <v>1.31608990703421</v>
      </c>
      <c r="BW879" s="0" t="n">
        <f aca="false">((((BJ879/R879)^2)+((BQ879/AH879)^2))^(1/2))*AO879</f>
        <v>1019.64280736944</v>
      </c>
      <c r="BX879" s="46" t="n">
        <f aca="false">((((BL879/AI879)^2)+((BR879/AJ879)^2))^(1/2))*AP879</f>
        <v>0.0236775582798239</v>
      </c>
    </row>
    <row r="880" customFormat="false" ht="45" hidden="false" customHeight="true" outlineLevel="0" collapsed="false">
      <c r="A880" s="24" t="n">
        <v>4.63086752223675</v>
      </c>
      <c r="B880" s="24" t="n">
        <v>-74.1132383185641</v>
      </c>
      <c r="C880" s="47" t="n">
        <v>28</v>
      </c>
      <c r="D880" s="47" t="n">
        <v>27</v>
      </c>
      <c r="E880" s="47" t="n">
        <v>1850</v>
      </c>
      <c r="F880" s="27" t="s">
        <v>2210</v>
      </c>
      <c r="G880" s="28" t="s">
        <v>2211</v>
      </c>
      <c r="H880" s="27" t="s">
        <v>2212</v>
      </c>
      <c r="I880" s="28" t="s">
        <v>155</v>
      </c>
      <c r="J880" s="28" t="s">
        <v>2215</v>
      </c>
      <c r="K880" s="55"/>
      <c r="L880" s="55"/>
      <c r="M880" s="28" t="n">
        <v>1988</v>
      </c>
      <c r="N880" s="29" t="s">
        <v>67</v>
      </c>
      <c r="O880" s="29" t="s">
        <v>142</v>
      </c>
      <c r="P880" s="56" t="n">
        <v>0.00426891489573758</v>
      </c>
      <c r="Q880" s="31" t="n">
        <v>413100</v>
      </c>
      <c r="R880" s="31" t="n">
        <v>420214.524705544</v>
      </c>
      <c r="S880" s="29" t="s">
        <v>69</v>
      </c>
      <c r="T880" s="29"/>
      <c r="U880" s="29"/>
      <c r="V880" s="48" t="n">
        <f aca="false">IF(S880="m3_año",R880,IF(OR(O880="CG1",O880="CG3",O880="HG2"),T880,R880))</f>
        <v>420214.524705544</v>
      </c>
      <c r="W880" s="28" t="n">
        <v>365</v>
      </c>
      <c r="X880" s="32"/>
      <c r="Y880" s="28"/>
      <c r="Z880" s="28" t="n">
        <v>8760</v>
      </c>
      <c r="AA880" s="32" t="s">
        <v>2213</v>
      </c>
      <c r="AB880" s="32" t="s">
        <v>2214</v>
      </c>
      <c r="AC880" s="33" t="s">
        <v>72</v>
      </c>
      <c r="AD880" s="33" t="n">
        <f aca="false">VLOOKUP($O880,Parámetros!$B$4:$H$25,3,0)</f>
        <v>30.4</v>
      </c>
      <c r="AE880" s="33" t="n">
        <f aca="false">VLOOKUP($O880,Parámetros!$B$4:$H$25,4,0)</f>
        <v>1504</v>
      </c>
      <c r="AF880" s="33" t="n">
        <f aca="false">VLOOKUP($O880,Parámetros!$B$4:$H$25,5,0)</f>
        <v>9.6</v>
      </c>
      <c r="AG880" s="33" t="n">
        <f aca="false">VLOOKUP($O880,Parámetros!$B$4:$H$25,6,0)</f>
        <v>640</v>
      </c>
      <c r="AH880" s="33" t="n">
        <f aca="false">VLOOKUP($O880,Parámetros!$B$4:$H$25,7,0)</f>
        <v>1920000</v>
      </c>
      <c r="AI880" s="2" t="n">
        <v>1159.09146341463</v>
      </c>
      <c r="AJ880" s="2" t="n">
        <v>0.000142</v>
      </c>
      <c r="AK880" s="34" t="n">
        <f aca="false">AD880*V880/1000000000</f>
        <v>0.0127745215510485</v>
      </c>
      <c r="AL880" s="34" t="n">
        <f aca="false">AE880*V880/1000000000</f>
        <v>0.632002645157138</v>
      </c>
      <c r="AM880" s="34" t="n">
        <f aca="false">AF880*V880/1000000000</f>
        <v>0.00403405943717322</v>
      </c>
      <c r="AN880" s="34" t="n">
        <f aca="false">AG880*V880/1000000000</f>
        <v>0.268937295811548</v>
      </c>
      <c r="AO880" s="34" t="n">
        <f aca="false">AH880*V880/1000000000</f>
        <v>806.811887434645</v>
      </c>
      <c r="AP880" s="35" t="n">
        <f aca="false">AJ880*AI880*EXP(P880*4)</f>
        <v>0.167425620216031</v>
      </c>
      <c r="AQ880" s="36" t="n">
        <f aca="false">AK880/W880</f>
        <v>3.49986891809549E-005</v>
      </c>
      <c r="AR880" s="37" t="n">
        <f aca="false">AL880/W880</f>
        <v>0.00173151409632093</v>
      </c>
      <c r="AS880" s="37" t="n">
        <f aca="false">AM880/W880</f>
        <v>1.1052217636091E-005</v>
      </c>
      <c r="AT880" s="37" t="n">
        <f aca="false">AN880/W880</f>
        <v>0.000736814509072735</v>
      </c>
      <c r="AU880" s="37" t="n">
        <f aca="false">AO880/W880</f>
        <v>2.2104435272182</v>
      </c>
      <c r="AV880" s="49" t="n">
        <f aca="false">AP880/W880</f>
        <v>0.00045870032935899</v>
      </c>
      <c r="AW880" s="39" t="n">
        <f aca="false">AK880*1000000</f>
        <v>12774.5215510485</v>
      </c>
      <c r="AX880" s="40" t="n">
        <f aca="false">AL880*1000000</f>
        <v>632002.645157138</v>
      </c>
      <c r="AY880" s="40" t="n">
        <f aca="false">AM880*1000000</f>
        <v>4034.05943717322</v>
      </c>
      <c r="AZ880" s="40" t="n">
        <f aca="false">AN880*1000000</f>
        <v>268937.295811548</v>
      </c>
      <c r="BA880" s="40" t="n">
        <f aca="false">AO880*1000000</f>
        <v>806811887.434644</v>
      </c>
      <c r="BB880" s="41" t="n">
        <f aca="false">AP880*1000000</f>
        <v>167425.620216031</v>
      </c>
      <c r="BC880" s="39" t="n">
        <f aca="false">AQ880*1000000</f>
        <v>34.9986891809549</v>
      </c>
      <c r="BD880" s="40" t="n">
        <f aca="false">AR880*1000000</f>
        <v>1731.51409632093</v>
      </c>
      <c r="BE880" s="40" t="n">
        <f aca="false">AS880*1000000</f>
        <v>11.052217636091</v>
      </c>
      <c r="BF880" s="40" t="n">
        <f aca="false">AT880*1000000</f>
        <v>736.814509072735</v>
      </c>
      <c r="BG880" s="40" t="n">
        <f aca="false">AU880*1000000</f>
        <v>2210443.5272182</v>
      </c>
      <c r="BH880" s="41" t="n">
        <f aca="false">AV880*1000000</f>
        <v>458.70032935899</v>
      </c>
      <c r="BI880" s="0" t="n">
        <v>0.1</v>
      </c>
      <c r="BJ880" s="0" t="n">
        <f aca="false">R880*BI880</f>
        <v>42021.4524705544</v>
      </c>
      <c r="BK880" s="0" t="n">
        <v>0.1</v>
      </c>
      <c r="BL880" s="0" t="n">
        <f aca="false">AI880*BK880</f>
        <v>115.909146341463</v>
      </c>
      <c r="BM880" s="45" t="n">
        <v>12.16</v>
      </c>
      <c r="BN880" s="45" t="n">
        <v>601.6</v>
      </c>
      <c r="BO880" s="45" t="n">
        <v>1.92</v>
      </c>
      <c r="BP880" s="45" t="n">
        <v>256</v>
      </c>
      <c r="BQ880" s="45" t="n">
        <v>384000</v>
      </c>
      <c r="BR880" s="0" t="n">
        <f aca="false">AJ880*0.1</f>
        <v>1.42E-005</v>
      </c>
      <c r="BS880" s="0" t="n">
        <f aca="false">((((BJ880/R880)^2)+((BM880/AD880)^2))^(1/2))*AK880</f>
        <v>0.00526707016717023</v>
      </c>
      <c r="BT880" s="0" t="n">
        <f aca="false">((((BJ880/R880)^2)+((BN880/AE880)^2))^(1/2))*AL880</f>
        <v>0.260581366165264</v>
      </c>
      <c r="BU880" s="0" t="n">
        <f aca="false">((((BJ880/R880)^2)+((BO880/AF880)^2))^(1/2))*AM880</f>
        <v>0.000902043112679387</v>
      </c>
      <c r="BV880" s="0" t="n">
        <f aca="false">((((BJ880/R880)^2)+((BP880/AG880)^2))^(1/2))*AN880</f>
        <v>0.1108856877299</v>
      </c>
      <c r="BW880" s="0" t="n">
        <f aca="false">((((BJ880/R880)^2)+((BQ880/AH880)^2))^(1/2))*AO880</f>
        <v>180.408622535877</v>
      </c>
      <c r="BX880" s="46" t="n">
        <f aca="false">((((BL880/AI880)^2)+((BR880/AJ880)^2))^(1/2))*AP880</f>
        <v>0.0236775582798239</v>
      </c>
    </row>
    <row r="881" customFormat="false" ht="45" hidden="false" customHeight="true" outlineLevel="0" collapsed="false">
      <c r="A881" s="24" t="n">
        <v>4.63086752223675</v>
      </c>
      <c r="B881" s="24" t="n">
        <v>-74.1132383185641</v>
      </c>
      <c r="C881" s="47" t="n">
        <v>28</v>
      </c>
      <c r="D881" s="47" t="n">
        <v>27</v>
      </c>
      <c r="E881" s="47" t="n">
        <v>1850</v>
      </c>
      <c r="F881" s="27" t="s">
        <v>2210</v>
      </c>
      <c r="G881" s="28" t="s">
        <v>2211</v>
      </c>
      <c r="H881" s="27" t="s">
        <v>2212</v>
      </c>
      <c r="I881" s="28" t="s">
        <v>155</v>
      </c>
      <c r="J881" s="28" t="s">
        <v>65</v>
      </c>
      <c r="K881" s="28" t="n">
        <v>500</v>
      </c>
      <c r="L881" s="28"/>
      <c r="M881" s="28" t="n">
        <v>1992</v>
      </c>
      <c r="N881" s="29" t="s">
        <v>67</v>
      </c>
      <c r="O881" s="29" t="s">
        <v>108</v>
      </c>
      <c r="P881" s="56" t="n">
        <v>0.00426891489573758</v>
      </c>
      <c r="Q881" s="31" t="n">
        <v>974100</v>
      </c>
      <c r="R881" s="31" t="n">
        <v>990876.224922949</v>
      </c>
      <c r="S881" s="29" t="s">
        <v>69</v>
      </c>
      <c r="T881" s="29"/>
      <c r="U881" s="29"/>
      <c r="V881" s="48" t="n">
        <f aca="false">IF(S881="m3_año",R881,IF(OR(O881="CG1",O881="CG3",O881="HG2"),T881,R881))</f>
        <v>990876.224922949</v>
      </c>
      <c r="W881" s="28" t="n">
        <v>365</v>
      </c>
      <c r="X881" s="32"/>
      <c r="Y881" s="28"/>
      <c r="Z881" s="28" t="n">
        <v>8760</v>
      </c>
      <c r="AA881" s="32" t="s">
        <v>2213</v>
      </c>
      <c r="AB881" s="32" t="s">
        <v>2214</v>
      </c>
      <c r="AC881" s="33" t="s">
        <v>72</v>
      </c>
      <c r="AD881" s="33" t="n">
        <f aca="false">VLOOKUP($O881,Parámetros!$B$4:$H$25,3,0)</f>
        <v>589.42211574465</v>
      </c>
      <c r="AE881" s="33" t="n">
        <f aca="false">VLOOKUP($O881,Parámetros!$B$4:$H$25,4,0)</f>
        <v>6395.37711993333</v>
      </c>
      <c r="AF881" s="33" t="n">
        <f aca="false">VLOOKUP($O881,Parámetros!$B$4:$H$25,5,0)</f>
        <v>22.4256162208741</v>
      </c>
      <c r="AG881" s="33" t="n">
        <f aca="false">VLOOKUP($O881,Parámetros!$B$4:$H$25,6,0)</f>
        <v>1344</v>
      </c>
      <c r="AH881" s="33" t="n">
        <f aca="false">VLOOKUP($O881,Parámetros!$B$4:$H$25,7,0)</f>
        <v>1920000</v>
      </c>
      <c r="AI881" s="2" t="n">
        <v>1159.09146341463</v>
      </c>
      <c r="AJ881" s="2" t="n">
        <v>0.000142</v>
      </c>
      <c r="AK881" s="34" t="n">
        <f aca="false">AD881*V881/1000000000</f>
        <v>0.584044360935156</v>
      </c>
      <c r="AL881" s="34" t="n">
        <f aca="false">AE881*V881/1000000000</f>
        <v>6.33702713755814</v>
      </c>
      <c r="AM881" s="34" t="n">
        <f aca="false">AF881*V881/1000000000</f>
        <v>0.0222210099425106</v>
      </c>
      <c r="AN881" s="34" t="n">
        <f aca="false">AG881*V881/1000000000</f>
        <v>1.33173764629644</v>
      </c>
      <c r="AO881" s="34" t="n">
        <f aca="false">AH881*V881/1000000000</f>
        <v>1902.48235185206</v>
      </c>
      <c r="AP881" s="35" t="n">
        <f aca="false">AJ881*AI881*EXP(P881*4)</f>
        <v>0.167425620216031</v>
      </c>
      <c r="AQ881" s="36" t="n">
        <f aca="false">AK881/W881</f>
        <v>0.00160012153680865</v>
      </c>
      <c r="AR881" s="37" t="n">
        <f aca="false">AL881/W881</f>
        <v>0.0173617181850908</v>
      </c>
      <c r="AS881" s="37" t="n">
        <f aca="false">AM881/W881</f>
        <v>6.08794792945495E-005</v>
      </c>
      <c r="AT881" s="37" t="n">
        <f aca="false">AN881/W881</f>
        <v>0.00364859629122313</v>
      </c>
      <c r="AU881" s="37" t="n">
        <f aca="false">AO881/W881</f>
        <v>5.21228041603305</v>
      </c>
      <c r="AV881" s="49" t="n">
        <f aca="false">AP881/W881</f>
        <v>0.00045870032935899</v>
      </c>
      <c r="AW881" s="39" t="n">
        <f aca="false">AK881*1000000</f>
        <v>584044.360935156</v>
      </c>
      <c r="AX881" s="40" t="n">
        <f aca="false">AL881*1000000</f>
        <v>6337027.13755814</v>
      </c>
      <c r="AY881" s="40" t="n">
        <f aca="false">AM881*1000000</f>
        <v>22221.0099425106</v>
      </c>
      <c r="AZ881" s="40" t="n">
        <f aca="false">AN881*1000000</f>
        <v>1331737.64629644</v>
      </c>
      <c r="BA881" s="40" t="n">
        <f aca="false">AO881*1000000</f>
        <v>1902482351.85206</v>
      </c>
      <c r="BB881" s="41" t="n">
        <f aca="false">AP881*1000000</f>
        <v>167425.620216031</v>
      </c>
      <c r="BC881" s="39" t="n">
        <f aca="false">AQ881*1000000</f>
        <v>1600.12153680865</v>
      </c>
      <c r="BD881" s="40" t="n">
        <f aca="false">AR881*1000000</f>
        <v>17361.7181850908</v>
      </c>
      <c r="BE881" s="40" t="n">
        <f aca="false">AS881*1000000</f>
        <v>60.8794792945495</v>
      </c>
      <c r="BF881" s="40" t="n">
        <f aca="false">AT881*1000000</f>
        <v>3648.59629122313</v>
      </c>
      <c r="BG881" s="40" t="n">
        <f aca="false">AU881*1000000</f>
        <v>5212280.41603305</v>
      </c>
      <c r="BH881" s="41" t="n">
        <f aca="false">AV881*1000000</f>
        <v>458.70032935899</v>
      </c>
      <c r="BI881" s="0" t="n">
        <v>0.1</v>
      </c>
      <c r="BJ881" s="0" t="n">
        <f aca="false">R881*BI881</f>
        <v>99087.6224922949</v>
      </c>
      <c r="BK881" s="0" t="n">
        <v>0.1</v>
      </c>
      <c r="BL881" s="0" t="n">
        <f aca="false">AI881*BK881</f>
        <v>115.909146341463</v>
      </c>
      <c r="BM881" s="45" t="n">
        <v>491.492522079561</v>
      </c>
      <c r="BN881" s="45" t="n">
        <v>4911.75996922289</v>
      </c>
      <c r="BO881" s="45" t="n">
        <v>16.2785205146239</v>
      </c>
      <c r="BP881" s="45" t="n">
        <v>537.6</v>
      </c>
      <c r="BQ881" s="45" t="n">
        <v>384000</v>
      </c>
      <c r="BR881" s="0" t="n">
        <f aca="false">AJ881*0.1</f>
        <v>1.42E-005</v>
      </c>
      <c r="BS881" s="0" t="n">
        <f aca="false">((((BJ881/R881)^2)+((BM881/AD881)^2))^(1/2))*AK881</f>
        <v>0.49049782716475</v>
      </c>
      <c r="BT881" s="0" t="n">
        <f aca="false">((((BJ881/R881)^2)+((BN881/AE881)^2))^(1/2))*AL881</f>
        <v>4.9080285461483</v>
      </c>
      <c r="BU881" s="0" t="n">
        <f aca="false">((((BJ881/R881)^2)+((BO881/AF881)^2))^(1/2))*AM881</f>
        <v>0.0162823400993984</v>
      </c>
      <c r="BV881" s="0" t="n">
        <f aca="false">((((BJ881/R881)^2)+((BP881/AG881)^2))^(1/2))*AN881</f>
        <v>0.549089498129169</v>
      </c>
      <c r="BW881" s="0" t="n">
        <f aca="false">((((BJ881/R881)^2)+((BQ881/AH881)^2))^(1/2))*AO881</f>
        <v>425.407986473488</v>
      </c>
      <c r="BX881" s="46" t="n">
        <f aca="false">((((BL881/AI881)^2)+((BR881/AJ881)^2))^(1/2))*AP881</f>
        <v>0.0236775582798239</v>
      </c>
    </row>
    <row r="882" customFormat="false" ht="30" hidden="false" customHeight="true" outlineLevel="0" collapsed="false">
      <c r="A882" s="24" t="n">
        <v>4.63004565000641</v>
      </c>
      <c r="B882" s="24" t="n">
        <v>-74.1148643587667</v>
      </c>
      <c r="C882" s="47" t="n">
        <v>27</v>
      </c>
      <c r="D882" s="47" t="n">
        <v>27</v>
      </c>
      <c r="E882" s="47" t="n">
        <v>1849</v>
      </c>
      <c r="F882" s="27" t="s">
        <v>2216</v>
      </c>
      <c r="G882" s="28" t="s">
        <v>2217</v>
      </c>
      <c r="H882" s="27" t="s">
        <v>2218</v>
      </c>
      <c r="I882" s="28" t="s">
        <v>155</v>
      </c>
      <c r="J882" s="28" t="s">
        <v>65</v>
      </c>
      <c r="K882" s="28" t="n">
        <v>20</v>
      </c>
      <c r="L882" s="28"/>
      <c r="M882" s="28" t="n">
        <v>1996</v>
      </c>
      <c r="N882" s="29" t="s">
        <v>77</v>
      </c>
      <c r="O882" s="29" t="s">
        <v>77</v>
      </c>
      <c r="P882" s="53" t="n">
        <v>0.00108600994019335</v>
      </c>
      <c r="Q882" s="31" t="n">
        <v>17.0344853692698</v>
      </c>
      <c r="R882" s="31" t="n">
        <v>17.1086448101783</v>
      </c>
      <c r="S882" s="29" t="s">
        <v>69</v>
      </c>
      <c r="T882" s="29"/>
      <c r="U882" s="29"/>
      <c r="V882" s="48" t="n">
        <f aca="false">IF(S882="m3_año",R882,IF(OR(O882="CG1",O882="CG3",O882="HG2"),T882,R882))</f>
        <v>17.1086448101783</v>
      </c>
      <c r="W882" s="28" t="n">
        <v>365</v>
      </c>
      <c r="X882" s="32"/>
      <c r="Y882" s="28"/>
      <c r="Z882" s="28" t="n">
        <v>8760</v>
      </c>
      <c r="AA882" s="32" t="s">
        <v>2219</v>
      </c>
      <c r="AB882" s="32" t="s">
        <v>2220</v>
      </c>
      <c r="AC882" s="33" t="s">
        <v>72</v>
      </c>
      <c r="AD882" s="33" t="n">
        <f aca="false">VLOOKUP($O882,Parámetros!$B$4:$H$25,3,0)</f>
        <v>24000</v>
      </c>
      <c r="AE882" s="33" t="n">
        <f aca="false">VLOOKUP($O882,Parámetros!$B$4:$H$25,4,0)</f>
        <v>2261000</v>
      </c>
      <c r="AF882" s="33" t="n">
        <f aca="false">VLOOKUP($O882,Parámetros!$B$4:$H$25,5,0)</f>
        <v>1200</v>
      </c>
      <c r="AG882" s="33" t="n">
        <f aca="false">VLOOKUP($O882,Parámetros!$B$4:$H$25,6,0)</f>
        <v>381000</v>
      </c>
      <c r="AH882" s="33" t="n">
        <f aca="false">VLOOKUP($O882,Parámetros!$B$4:$H$25,7,0)</f>
        <v>1500000000</v>
      </c>
      <c r="AI882" s="2" t="n">
        <v>54177.3714285714</v>
      </c>
      <c r="AJ882" s="2" t="n">
        <v>9E-009</v>
      </c>
      <c r="AK882" s="34" t="n">
        <f aca="false">AD882*V882/1000000000</f>
        <v>0.000410607475444279</v>
      </c>
      <c r="AL882" s="34" t="n">
        <f aca="false">AE882*V882/1000000000</f>
        <v>0.0386826459158131</v>
      </c>
      <c r="AM882" s="34" t="n">
        <f aca="false">AF882*V882/1000000000</f>
        <v>2.0530373772214E-005</v>
      </c>
      <c r="AN882" s="34" t="n">
        <f aca="false">AG882*V882/1000000000</f>
        <v>0.00651839367267793</v>
      </c>
      <c r="AO882" s="34" t="n">
        <f aca="false">AH882*V882/1000000000</f>
        <v>25.6629672152675</v>
      </c>
      <c r="AP882" s="35" t="n">
        <f aca="false">AJ882*AI882*EXP(P882*4)</f>
        <v>0.000489719088064377</v>
      </c>
      <c r="AQ882" s="36" t="n">
        <f aca="false">AK882/W882</f>
        <v>1.12495198751857E-006</v>
      </c>
      <c r="AR882" s="37" t="n">
        <f aca="false">AL882/W882</f>
        <v>0.000105979851824146</v>
      </c>
      <c r="AS882" s="37" t="n">
        <f aca="false">AM882/W882</f>
        <v>5.62475993759287E-008</v>
      </c>
      <c r="AT882" s="37" t="n">
        <f aca="false">AN882/W882</f>
        <v>1.78586128018574E-005</v>
      </c>
      <c r="AU882" s="37" t="n">
        <f aca="false">AO882/W882</f>
        <v>0.0703094992199108</v>
      </c>
      <c r="AV882" s="49" t="n">
        <f aca="false">AP882/W882</f>
        <v>1.34169613168322E-006</v>
      </c>
      <c r="AW882" s="39" t="n">
        <f aca="false">AK882*1000000</f>
        <v>410.607475444279</v>
      </c>
      <c r="AX882" s="40" t="n">
        <f aca="false">AL882*1000000</f>
        <v>38682.6459158131</v>
      </c>
      <c r="AY882" s="40" t="n">
        <f aca="false">AM882*1000000</f>
        <v>20.530373772214</v>
      </c>
      <c r="AZ882" s="40" t="n">
        <f aca="false">AN882*1000000</f>
        <v>6518.39367267793</v>
      </c>
      <c r="BA882" s="40" t="n">
        <f aca="false">AO882*1000000</f>
        <v>25662967.2152675</v>
      </c>
      <c r="BB882" s="41" t="n">
        <f aca="false">AP882*1000000</f>
        <v>489.719088064377</v>
      </c>
      <c r="BC882" s="39" t="n">
        <f aca="false">AQ882*1000000</f>
        <v>1.12495198751857</v>
      </c>
      <c r="BD882" s="40" t="n">
        <f aca="false">AR882*1000000</f>
        <v>105.979851824146</v>
      </c>
      <c r="BE882" s="40" t="n">
        <f aca="false">AS882*1000000</f>
        <v>0.0562475993759287</v>
      </c>
      <c r="BF882" s="40" t="n">
        <f aca="false">AT882*1000000</f>
        <v>17.8586128018574</v>
      </c>
      <c r="BG882" s="40" t="n">
        <f aca="false">AU882*1000000</f>
        <v>70309.4992199108</v>
      </c>
      <c r="BH882" s="41" t="n">
        <f aca="false">AV882*1000000</f>
        <v>1.34169613168322</v>
      </c>
      <c r="BI882" s="0" t="n">
        <v>0.1</v>
      </c>
      <c r="BJ882" s="0" t="n">
        <f aca="false">R882*BI882</f>
        <v>1.71086448101783</v>
      </c>
      <c r="BK882" s="0" t="n">
        <v>0.1</v>
      </c>
      <c r="BL882" s="0" t="n">
        <f aca="false">AI882*BK882</f>
        <v>5417.73714285714</v>
      </c>
      <c r="BM882" s="45" t="n">
        <v>0</v>
      </c>
      <c r="BN882" s="45" t="n">
        <v>0</v>
      </c>
      <c r="BO882" s="45" t="n">
        <v>0</v>
      </c>
      <c r="BP882" s="45" t="n">
        <v>0</v>
      </c>
      <c r="BQ882" s="45" t="n">
        <v>0</v>
      </c>
      <c r="BR882" s="0" t="n">
        <f aca="false">AJ882*0.1</f>
        <v>9E-010</v>
      </c>
      <c r="BS882" s="0" t="n">
        <f aca="false">((((BJ882/R882)^2)+((BM882/AD882)^2))^(1/2))*AK882</f>
        <v>4.10607475444279E-005</v>
      </c>
      <c r="BT882" s="0" t="n">
        <f aca="false">((((BJ882/R882)^2)+((BN882/AE882)^2))^(1/2))*AL882</f>
        <v>0.00386826459158131</v>
      </c>
      <c r="BU882" s="0" t="n">
        <f aca="false">((((BJ882/R882)^2)+((BO882/AF882)^2))^(1/2))*AM882</f>
        <v>2.0530373772214E-006</v>
      </c>
      <c r="BV882" s="0" t="n">
        <f aca="false">((((BJ882/R882)^2)+((BP882/AG882)^2))^(1/2))*AN882</f>
        <v>0.000651839367267793</v>
      </c>
      <c r="BW882" s="0" t="n">
        <f aca="false">((((BJ882/R882)^2)+((BQ882/AH882)^2))^(1/2))*AO882</f>
        <v>2.56629672152675</v>
      </c>
      <c r="BX882" s="46" t="n">
        <f aca="false">((((BL882/AI882)^2)+((BR882/AJ882)^2))^(1/2))*AP882</f>
        <v>6.92567376093625E-005</v>
      </c>
    </row>
    <row r="883" customFormat="false" ht="30" hidden="false" customHeight="true" outlineLevel="0" collapsed="false">
      <c r="A883" s="24" t="n">
        <v>4.63004565000641</v>
      </c>
      <c r="B883" s="24" t="n">
        <v>-74.1148643587667</v>
      </c>
      <c r="C883" s="47" t="n">
        <v>27</v>
      </c>
      <c r="D883" s="47" t="n">
        <v>27</v>
      </c>
      <c r="E883" s="47" t="n">
        <v>1849</v>
      </c>
      <c r="F883" s="27" t="s">
        <v>2216</v>
      </c>
      <c r="G883" s="28" t="s">
        <v>2217</v>
      </c>
      <c r="H883" s="27" t="s">
        <v>2218</v>
      </c>
      <c r="I883" s="28" t="s">
        <v>155</v>
      </c>
      <c r="J883" s="28" t="s">
        <v>65</v>
      </c>
      <c r="K883" s="28" t="n">
        <v>20</v>
      </c>
      <c r="L883" s="28"/>
      <c r="M883" s="28" t="n">
        <v>1996</v>
      </c>
      <c r="N883" s="29" t="s">
        <v>77</v>
      </c>
      <c r="O883" s="29" t="s">
        <v>77</v>
      </c>
      <c r="P883" s="53" t="n">
        <v>0.00108600994019335</v>
      </c>
      <c r="Q883" s="31" t="n">
        <v>17.0344853692698</v>
      </c>
      <c r="R883" s="31" t="n">
        <v>17.1086448101783</v>
      </c>
      <c r="S883" s="29" t="s">
        <v>69</v>
      </c>
      <c r="T883" s="29"/>
      <c r="U883" s="29"/>
      <c r="V883" s="48" t="n">
        <f aca="false">IF(S883="m3_año",R883,IF(OR(O883="CG1",O883="CG3",O883="HG2"),T883,R883))</f>
        <v>17.1086448101783</v>
      </c>
      <c r="W883" s="28" t="n">
        <v>365</v>
      </c>
      <c r="X883" s="32"/>
      <c r="Y883" s="28"/>
      <c r="Z883" s="28" t="n">
        <v>8760</v>
      </c>
      <c r="AA883" s="32" t="s">
        <v>2219</v>
      </c>
      <c r="AB883" s="32" t="s">
        <v>2220</v>
      </c>
      <c r="AC883" s="33" t="s">
        <v>72</v>
      </c>
      <c r="AD883" s="33" t="n">
        <f aca="false">VLOOKUP($O883,Parámetros!$B$4:$H$25,3,0)</f>
        <v>24000</v>
      </c>
      <c r="AE883" s="33" t="n">
        <f aca="false">VLOOKUP($O883,Parámetros!$B$4:$H$25,4,0)</f>
        <v>2261000</v>
      </c>
      <c r="AF883" s="33" t="n">
        <f aca="false">VLOOKUP($O883,Parámetros!$B$4:$H$25,5,0)</f>
        <v>1200</v>
      </c>
      <c r="AG883" s="33" t="n">
        <f aca="false">VLOOKUP($O883,Parámetros!$B$4:$H$25,6,0)</f>
        <v>381000</v>
      </c>
      <c r="AH883" s="33" t="n">
        <f aca="false">VLOOKUP($O883,Parámetros!$B$4:$H$25,7,0)</f>
        <v>1500000000</v>
      </c>
      <c r="AI883" s="2" t="n">
        <v>54177.3714285714</v>
      </c>
      <c r="AJ883" s="2" t="n">
        <v>9E-009</v>
      </c>
      <c r="AK883" s="34" t="n">
        <f aca="false">AD883*V883/1000000000</f>
        <v>0.000410607475444279</v>
      </c>
      <c r="AL883" s="34" t="n">
        <f aca="false">AE883*V883/1000000000</f>
        <v>0.0386826459158131</v>
      </c>
      <c r="AM883" s="34" t="n">
        <f aca="false">AF883*V883/1000000000</f>
        <v>2.0530373772214E-005</v>
      </c>
      <c r="AN883" s="34" t="n">
        <f aca="false">AG883*V883/1000000000</f>
        <v>0.00651839367267793</v>
      </c>
      <c r="AO883" s="34" t="n">
        <f aca="false">AH883*V883/1000000000</f>
        <v>25.6629672152675</v>
      </c>
      <c r="AP883" s="35" t="n">
        <f aca="false">AJ883*AI883*EXP(P883*4)</f>
        <v>0.000489719088064377</v>
      </c>
      <c r="AQ883" s="36" t="n">
        <f aca="false">AK883/W883</f>
        <v>1.12495198751857E-006</v>
      </c>
      <c r="AR883" s="37" t="n">
        <f aca="false">AL883/W883</f>
        <v>0.000105979851824146</v>
      </c>
      <c r="AS883" s="37" t="n">
        <f aca="false">AM883/W883</f>
        <v>5.62475993759287E-008</v>
      </c>
      <c r="AT883" s="37" t="n">
        <f aca="false">AN883/W883</f>
        <v>1.78586128018574E-005</v>
      </c>
      <c r="AU883" s="37" t="n">
        <f aca="false">AO883/W883</f>
        <v>0.0703094992199108</v>
      </c>
      <c r="AV883" s="49" t="n">
        <f aca="false">AP883/W883</f>
        <v>1.34169613168322E-006</v>
      </c>
      <c r="AW883" s="39" t="n">
        <f aca="false">AK883*1000000</f>
        <v>410.607475444279</v>
      </c>
      <c r="AX883" s="40" t="n">
        <f aca="false">AL883*1000000</f>
        <v>38682.6459158131</v>
      </c>
      <c r="AY883" s="40" t="n">
        <f aca="false">AM883*1000000</f>
        <v>20.530373772214</v>
      </c>
      <c r="AZ883" s="40" t="n">
        <f aca="false">AN883*1000000</f>
        <v>6518.39367267793</v>
      </c>
      <c r="BA883" s="40" t="n">
        <f aca="false">AO883*1000000</f>
        <v>25662967.2152675</v>
      </c>
      <c r="BB883" s="41" t="n">
        <f aca="false">AP883*1000000</f>
        <v>489.719088064377</v>
      </c>
      <c r="BC883" s="39" t="n">
        <f aca="false">AQ883*1000000</f>
        <v>1.12495198751857</v>
      </c>
      <c r="BD883" s="40" t="n">
        <f aca="false">AR883*1000000</f>
        <v>105.979851824146</v>
      </c>
      <c r="BE883" s="40" t="n">
        <f aca="false">AS883*1000000</f>
        <v>0.0562475993759287</v>
      </c>
      <c r="BF883" s="40" t="n">
        <f aca="false">AT883*1000000</f>
        <v>17.8586128018574</v>
      </c>
      <c r="BG883" s="40" t="n">
        <f aca="false">AU883*1000000</f>
        <v>70309.4992199108</v>
      </c>
      <c r="BH883" s="41" t="n">
        <f aca="false">AV883*1000000</f>
        <v>1.34169613168322</v>
      </c>
      <c r="BI883" s="0" t="n">
        <v>0.1</v>
      </c>
      <c r="BJ883" s="0" t="n">
        <f aca="false">R883*BI883</f>
        <v>1.71086448101783</v>
      </c>
      <c r="BK883" s="0" t="n">
        <v>0.1</v>
      </c>
      <c r="BL883" s="0" t="n">
        <f aca="false">AI883*BK883</f>
        <v>5417.73714285714</v>
      </c>
      <c r="BM883" s="45" t="n">
        <v>0</v>
      </c>
      <c r="BN883" s="45" t="n">
        <v>0</v>
      </c>
      <c r="BO883" s="45" t="n">
        <v>0</v>
      </c>
      <c r="BP883" s="45" t="n">
        <v>0</v>
      </c>
      <c r="BQ883" s="45" t="n">
        <v>0</v>
      </c>
      <c r="BR883" s="0" t="n">
        <f aca="false">AJ883*0.1</f>
        <v>9E-010</v>
      </c>
      <c r="BS883" s="0" t="n">
        <f aca="false">((((BJ883/R883)^2)+((BM883/AD883)^2))^(1/2))*AK883</f>
        <v>4.10607475444279E-005</v>
      </c>
      <c r="BT883" s="0" t="n">
        <f aca="false">((((BJ883/R883)^2)+((BN883/AE883)^2))^(1/2))*AL883</f>
        <v>0.00386826459158131</v>
      </c>
      <c r="BU883" s="0" t="n">
        <f aca="false">((((BJ883/R883)^2)+((BO883/AF883)^2))^(1/2))*AM883</f>
        <v>2.0530373772214E-006</v>
      </c>
      <c r="BV883" s="0" t="n">
        <f aca="false">((((BJ883/R883)^2)+((BP883/AG883)^2))^(1/2))*AN883</f>
        <v>0.000651839367267793</v>
      </c>
      <c r="BW883" s="0" t="n">
        <f aca="false">((((BJ883/R883)^2)+((BQ883/AH883)^2))^(1/2))*AO883</f>
        <v>2.56629672152675</v>
      </c>
      <c r="BX883" s="46" t="n">
        <f aca="false">((((BL883/AI883)^2)+((BR883/AJ883)^2))^(1/2))*AP883</f>
        <v>6.92567376093625E-005</v>
      </c>
    </row>
    <row r="884" customFormat="false" ht="30" hidden="false" customHeight="true" outlineLevel="0" collapsed="false">
      <c r="A884" s="24" t="n">
        <v>4.63143412502524</v>
      </c>
      <c r="B884" s="24" t="n">
        <v>-74.1133064416532</v>
      </c>
      <c r="C884" s="47" t="n">
        <v>28</v>
      </c>
      <c r="D884" s="47" t="n">
        <v>27</v>
      </c>
      <c r="E884" s="47" t="n">
        <v>1850</v>
      </c>
      <c r="F884" s="27" t="s">
        <v>2221</v>
      </c>
      <c r="G884" s="28" t="s">
        <v>2222</v>
      </c>
      <c r="H884" s="27" t="s">
        <v>2223</v>
      </c>
      <c r="I884" s="28" t="s">
        <v>155</v>
      </c>
      <c r="J884" s="28" t="s">
        <v>65</v>
      </c>
      <c r="K884" s="28" t="n">
        <v>40</v>
      </c>
      <c r="L884" s="28"/>
      <c r="M884" s="28" t="n">
        <v>1978</v>
      </c>
      <c r="N884" s="29" t="s">
        <v>67</v>
      </c>
      <c r="O884" s="29" t="s">
        <v>68</v>
      </c>
      <c r="P884" s="53" t="n">
        <v>0.013557806644477</v>
      </c>
      <c r="Q884" s="31" t="n">
        <v>374400</v>
      </c>
      <c r="R884" s="31" t="n">
        <v>395264.82021286</v>
      </c>
      <c r="S884" s="29" t="s">
        <v>69</v>
      </c>
      <c r="T884" s="29"/>
      <c r="U884" s="29"/>
      <c r="V884" s="48" t="n">
        <f aca="false">IF(S884="m3_año",R884,IF(OR(O884="CG1",O884="CG3",O884="HG2"),T884,R884))</f>
        <v>395264.82021286</v>
      </c>
      <c r="W884" s="28" t="n">
        <v>365</v>
      </c>
      <c r="X884" s="32" t="s">
        <v>98</v>
      </c>
      <c r="Y884" s="28"/>
      <c r="Z884" s="28" t="n">
        <v>3160</v>
      </c>
      <c r="AA884" s="32" t="s">
        <v>447</v>
      </c>
      <c r="AB884" s="32" t="s">
        <v>447</v>
      </c>
      <c r="AC884" s="33" t="s">
        <v>72</v>
      </c>
      <c r="AD884" s="33" t="n">
        <f aca="false">VLOOKUP($O884,Parámetros!$B$4:$H$25,3,0)</f>
        <v>46.3856216091623</v>
      </c>
      <c r="AE884" s="33" t="n">
        <f aca="false">VLOOKUP($O884,Parámetros!$B$4:$H$25,4,0)</f>
        <v>1074.85364414012</v>
      </c>
      <c r="AF884" s="33" t="n">
        <f aca="false">VLOOKUP($O884,Parámetros!$B$4:$H$25,5,0)</f>
        <v>5.41099102083891</v>
      </c>
      <c r="AG884" s="33" t="n">
        <f aca="false">VLOOKUP($O884,Parámetros!$B$4:$H$25,6,0)</f>
        <v>1344</v>
      </c>
      <c r="AH884" s="33" t="n">
        <f aca="false">VLOOKUP($O884,Parámetros!$B$4:$H$25,7,0)</f>
        <v>1920000</v>
      </c>
      <c r="AI884" s="51" t="n">
        <v>374400</v>
      </c>
      <c r="AJ884" s="52" t="n">
        <v>8.8E-008</v>
      </c>
      <c r="AK884" s="34" t="n">
        <f aca="false">AD884*V884/1000000000</f>
        <v>0.0183346043858073</v>
      </c>
      <c r="AL884" s="34" t="n">
        <f aca="false">AE884*V884/1000000000</f>
        <v>0.424851832406182</v>
      </c>
      <c r="AM884" s="34" t="n">
        <f aca="false">AF884*V884/1000000000</f>
        <v>0.00213877439302529</v>
      </c>
      <c r="AN884" s="34" t="n">
        <f aca="false">AG884*V884/1000000000</f>
        <v>0.531235918366084</v>
      </c>
      <c r="AO884" s="34" t="n">
        <f aca="false">AH884*V884/1000000000</f>
        <v>758.908454808691</v>
      </c>
      <c r="AP884" s="35" t="n">
        <f aca="false">AJ884*AI884*EXP(P884*4)</f>
        <v>0.0347833041787317</v>
      </c>
      <c r="AQ884" s="36" t="n">
        <f aca="false">AK884/W884</f>
        <v>5.02317928378282E-005</v>
      </c>
      <c r="AR884" s="37" t="n">
        <f aca="false">AL884/W884</f>
        <v>0.00116397762303064</v>
      </c>
      <c r="AS884" s="37" t="n">
        <f aca="false">AM884/W884</f>
        <v>5.85965587130217E-006</v>
      </c>
      <c r="AT884" s="37" t="n">
        <f aca="false">AN884/W884</f>
        <v>0.00145544087223585</v>
      </c>
      <c r="AU884" s="37" t="n">
        <f aca="false">AO884/W884</f>
        <v>2.07920124605121</v>
      </c>
      <c r="AV884" s="49" t="n">
        <f aca="false">AP884/W884</f>
        <v>9.52967237773472E-005</v>
      </c>
      <c r="AW884" s="39" t="n">
        <f aca="false">AK884*1000000</f>
        <v>18334.6043858073</v>
      </c>
      <c r="AX884" s="40" t="n">
        <f aca="false">AL884*1000000</f>
        <v>424851.832406182</v>
      </c>
      <c r="AY884" s="40" t="n">
        <f aca="false">AM884*1000000</f>
        <v>2138.77439302529</v>
      </c>
      <c r="AZ884" s="40" t="n">
        <f aca="false">AN884*1000000</f>
        <v>531235.918366084</v>
      </c>
      <c r="BA884" s="40" t="n">
        <f aca="false">AO884*1000000</f>
        <v>758908454.808691</v>
      </c>
      <c r="BB884" s="41" t="n">
        <f aca="false">AP884*1000000</f>
        <v>34783.3041787317</v>
      </c>
      <c r="BC884" s="39" t="n">
        <f aca="false">AQ884*1000000</f>
        <v>50.2317928378282</v>
      </c>
      <c r="BD884" s="40" t="n">
        <f aca="false">AR884*1000000</f>
        <v>1163.97762303064</v>
      </c>
      <c r="BE884" s="40" t="n">
        <f aca="false">AS884*1000000</f>
        <v>5.85965587130217</v>
      </c>
      <c r="BF884" s="40" t="n">
        <f aca="false">AT884*1000000</f>
        <v>1455.44087223585</v>
      </c>
      <c r="BG884" s="40" t="n">
        <f aca="false">AU884*1000000</f>
        <v>2079201.24605121</v>
      </c>
      <c r="BH884" s="41" t="n">
        <f aca="false">AV884*1000000</f>
        <v>95.2967237773472</v>
      </c>
      <c r="BI884" s="0" t="n">
        <v>0.1</v>
      </c>
      <c r="BJ884" s="0" t="n">
        <f aca="false">R884*BI884</f>
        <v>39526.482021286</v>
      </c>
      <c r="BK884" s="0" t="n">
        <v>0.1</v>
      </c>
      <c r="BL884" s="0" t="n">
        <f aca="false">AI884*BK884</f>
        <v>37440</v>
      </c>
      <c r="BM884" s="45" t="n">
        <v>17.6498016718255</v>
      </c>
      <c r="BN884" s="45" t="n">
        <v>910.91550745518</v>
      </c>
      <c r="BO884" s="45" t="n">
        <v>5.31099102083891</v>
      </c>
      <c r="BP884" s="45" t="n">
        <v>537.6</v>
      </c>
      <c r="BQ884" s="45" t="n">
        <v>384000</v>
      </c>
      <c r="BR884" s="0" t="n">
        <f aca="false">AJ884*0.1</f>
        <v>8.8E-009</v>
      </c>
      <c r="BS884" s="0" t="n">
        <f aca="false">((((BJ884/R884)^2)+((BM884/AD884)^2))^(1/2))*AK884</f>
        <v>0.00721325005049539</v>
      </c>
      <c r="BT884" s="0" t="n">
        <f aca="false">((((BJ884/R884)^2)+((BN884/AE884)^2))^(1/2))*AL884</f>
        <v>0.362550753236835</v>
      </c>
      <c r="BU884" s="0" t="n">
        <f aca="false">((((BJ884/R884)^2)+((BO884/AF884)^2))^(1/2))*AM884</f>
        <v>0.0021101150089266</v>
      </c>
      <c r="BV884" s="0" t="n">
        <f aca="false">((((BJ884/R884)^2)+((BP884/AG884)^2))^(1/2))*AN884</f>
        <v>0.219034180354536</v>
      </c>
      <c r="BW884" s="0" t="n">
        <f aca="false">((((BJ884/R884)^2)+((BQ884/AH884)^2))^(1/2))*AO884</f>
        <v>169.697089365156</v>
      </c>
      <c r="BX884" s="46" t="n">
        <f aca="false">((((BL884/AI884)^2)+((BR884/AJ884)^2))^(1/2))*AP884</f>
        <v>0.00491910205137112</v>
      </c>
    </row>
    <row r="885" customFormat="false" ht="30" hidden="false" customHeight="true" outlineLevel="0" collapsed="false">
      <c r="A885" s="24" t="n">
        <v>4.63143412502524</v>
      </c>
      <c r="B885" s="24" t="n">
        <v>-74.1133064416532</v>
      </c>
      <c r="C885" s="47" t="n">
        <v>28</v>
      </c>
      <c r="D885" s="47" t="n">
        <v>27</v>
      </c>
      <c r="E885" s="47" t="n">
        <v>1850</v>
      </c>
      <c r="F885" s="27" t="s">
        <v>2221</v>
      </c>
      <c r="G885" s="28" t="s">
        <v>2222</v>
      </c>
      <c r="H885" s="27" t="s">
        <v>2223</v>
      </c>
      <c r="I885" s="28" t="s">
        <v>155</v>
      </c>
      <c r="J885" s="28" t="s">
        <v>65</v>
      </c>
      <c r="K885" s="28" t="n">
        <v>20</v>
      </c>
      <c r="L885" s="28"/>
      <c r="M885" s="28" t="n">
        <v>1984</v>
      </c>
      <c r="N885" s="29" t="s">
        <v>67</v>
      </c>
      <c r="O885" s="29" t="s">
        <v>68</v>
      </c>
      <c r="P885" s="53" t="n">
        <v>0.013557806644477</v>
      </c>
      <c r="Q885" s="31" t="n">
        <v>1440</v>
      </c>
      <c r="R885" s="31" t="n">
        <v>1520.249308511</v>
      </c>
      <c r="S885" s="29" t="s">
        <v>69</v>
      </c>
      <c r="T885" s="29"/>
      <c r="U885" s="29"/>
      <c r="V885" s="48" t="n">
        <f aca="false">IF(S885="m3_año",R885,IF(OR(O885="CG1",O885="CG3",O885="HG2"),T885,R885))</f>
        <v>1520.249308511</v>
      </c>
      <c r="W885" s="28" t="n">
        <v>365</v>
      </c>
      <c r="X885" s="32"/>
      <c r="Y885" s="28"/>
      <c r="Z885" s="28" t="n">
        <v>0</v>
      </c>
      <c r="AA885" s="32" t="s">
        <v>2224</v>
      </c>
      <c r="AB885" s="32" t="s">
        <v>447</v>
      </c>
      <c r="AC885" s="33" t="s">
        <v>72</v>
      </c>
      <c r="AD885" s="33" t="n">
        <f aca="false">VLOOKUP($O885,Parámetros!$B$4:$H$25,3,0)</f>
        <v>46.3856216091623</v>
      </c>
      <c r="AE885" s="33" t="n">
        <f aca="false">VLOOKUP($O885,Parámetros!$B$4:$H$25,4,0)</f>
        <v>1074.85364414012</v>
      </c>
      <c r="AF885" s="33" t="n">
        <f aca="false">VLOOKUP($O885,Parámetros!$B$4:$H$25,5,0)</f>
        <v>5.41099102083891</v>
      </c>
      <c r="AG885" s="33" t="n">
        <f aca="false">VLOOKUP($O885,Parámetros!$B$4:$H$25,6,0)</f>
        <v>1344</v>
      </c>
      <c r="AH885" s="33" t="n">
        <f aca="false">VLOOKUP($O885,Parámetros!$B$4:$H$25,7,0)</f>
        <v>1920000</v>
      </c>
      <c r="AI885" s="51" t="n">
        <v>1440</v>
      </c>
      <c r="AJ885" s="52" t="n">
        <v>8.8E-008</v>
      </c>
      <c r="AK885" s="34" t="n">
        <f aca="false">AD885*V885/1000000000</f>
        <v>7.05177091761819E-005</v>
      </c>
      <c r="AL885" s="34" t="n">
        <f aca="false">AE885*V885/1000000000</f>
        <v>0.00163404550925455</v>
      </c>
      <c r="AM885" s="34" t="n">
        <f aca="false">AF885*V885/1000000000</f>
        <v>8.22605535778958E-006</v>
      </c>
      <c r="AN885" s="34" t="n">
        <f aca="false">AG885*V885/1000000000</f>
        <v>0.00204321507063878</v>
      </c>
      <c r="AO885" s="34" t="n">
        <f aca="false">AH885*V885/1000000000</f>
        <v>2.91887867234112</v>
      </c>
      <c r="AP885" s="35" t="n">
        <f aca="false">AJ885*AI885*EXP(P885*4)</f>
        <v>0.000133781939148968</v>
      </c>
      <c r="AQ885" s="36" t="n">
        <f aca="false">AK885/W885</f>
        <v>1.93199203222416E-007</v>
      </c>
      <c r="AR885" s="37" t="n">
        <f aca="false">AL885/W885</f>
        <v>4.47683701165629E-006</v>
      </c>
      <c r="AS885" s="37" t="n">
        <f aca="false">AM885/W885</f>
        <v>2.25371379665468E-008</v>
      </c>
      <c r="AT885" s="37" t="n">
        <f aca="false">AN885/W885</f>
        <v>5.59784950859941E-006</v>
      </c>
      <c r="AU885" s="37" t="n">
        <f aca="false">AO885/W885</f>
        <v>0.00799692786942773</v>
      </c>
      <c r="AV885" s="49" t="n">
        <f aca="false">AP885/W885</f>
        <v>3.66525860682105E-007</v>
      </c>
      <c r="AW885" s="39" t="n">
        <f aca="false">AK885*1000000</f>
        <v>70.5177091761819</v>
      </c>
      <c r="AX885" s="40" t="n">
        <f aca="false">AL885*1000000</f>
        <v>1634.04550925455</v>
      </c>
      <c r="AY885" s="40" t="n">
        <f aca="false">AM885*1000000</f>
        <v>8.22605535778958</v>
      </c>
      <c r="AZ885" s="40" t="n">
        <f aca="false">AN885*1000000</f>
        <v>2043.21507063878</v>
      </c>
      <c r="BA885" s="40" t="n">
        <f aca="false">AO885*1000000</f>
        <v>2918878.67234112</v>
      </c>
      <c r="BB885" s="41" t="n">
        <f aca="false">AP885*1000000</f>
        <v>133.781939148968</v>
      </c>
      <c r="BC885" s="39" t="n">
        <f aca="false">AQ885*1000000</f>
        <v>0.193199203222416</v>
      </c>
      <c r="BD885" s="40" t="n">
        <f aca="false">AR885*1000000</f>
        <v>4.47683701165629</v>
      </c>
      <c r="BE885" s="40" t="n">
        <f aca="false">AS885*1000000</f>
        <v>0.0225371379665468</v>
      </c>
      <c r="BF885" s="40" t="n">
        <f aca="false">AT885*1000000</f>
        <v>5.59784950859941</v>
      </c>
      <c r="BG885" s="40" t="n">
        <f aca="false">AU885*1000000</f>
        <v>7996.92786942773</v>
      </c>
      <c r="BH885" s="41" t="n">
        <f aca="false">AV885*1000000</f>
        <v>0.366525860682104</v>
      </c>
      <c r="BI885" s="0" t="n">
        <v>0.1</v>
      </c>
      <c r="BJ885" s="0" t="n">
        <f aca="false">R885*BI885</f>
        <v>152.0249308511</v>
      </c>
      <c r="BK885" s="0" t="n">
        <v>0.1</v>
      </c>
      <c r="BL885" s="0" t="n">
        <f aca="false">AI885*BK885</f>
        <v>144</v>
      </c>
      <c r="BM885" s="45" t="n">
        <v>17.6498016718255</v>
      </c>
      <c r="BN885" s="45" t="n">
        <v>910.91550745518</v>
      </c>
      <c r="BO885" s="45" t="n">
        <v>5.31099102083891</v>
      </c>
      <c r="BP885" s="45" t="n">
        <v>537.6</v>
      </c>
      <c r="BQ885" s="45" t="n">
        <v>384000</v>
      </c>
      <c r="BR885" s="0" t="n">
        <f aca="false">AJ885*0.1</f>
        <v>8.8E-009</v>
      </c>
      <c r="BS885" s="0" t="n">
        <f aca="false">((((BJ885/R885)^2)+((BM885/AD885)^2))^(1/2))*AK885</f>
        <v>2.77432694249823E-005</v>
      </c>
      <c r="BT885" s="0" t="n">
        <f aca="false">((((BJ885/R885)^2)+((BN885/AE885)^2))^(1/2))*AL885</f>
        <v>0.00139442597398783</v>
      </c>
      <c r="BU885" s="0" t="n">
        <f aca="false">((((BJ885/R885)^2)+((BO885/AF885)^2))^(1/2))*AM885</f>
        <v>8.11582695740998E-006</v>
      </c>
      <c r="BV885" s="0" t="n">
        <f aca="false">((((BJ885/R885)^2)+((BP885/AG885)^2))^(1/2))*AN885</f>
        <v>0.000842439155209756</v>
      </c>
      <c r="BW885" s="0" t="n">
        <f aca="false">((((BJ885/R885)^2)+((BQ885/AH885)^2))^(1/2))*AO885</f>
        <v>0.652681112942908</v>
      </c>
      <c r="BX885" s="46" t="n">
        <f aca="false">((((BL885/AI885)^2)+((BR885/AJ885)^2))^(1/2))*AP885</f>
        <v>1.89196232745043E-005</v>
      </c>
    </row>
    <row r="886" customFormat="false" ht="30" hidden="false" customHeight="true" outlineLevel="0" collapsed="false">
      <c r="A886" s="24" t="n">
        <v>4.63237273665051</v>
      </c>
      <c r="B886" s="24" t="n">
        <v>-74.1144615854317</v>
      </c>
      <c r="C886" s="47" t="n">
        <v>27</v>
      </c>
      <c r="D886" s="47" t="n">
        <v>27</v>
      </c>
      <c r="E886" s="47" t="n">
        <v>1849</v>
      </c>
      <c r="F886" s="27" t="s">
        <v>2225</v>
      </c>
      <c r="G886" s="28" t="s">
        <v>2226</v>
      </c>
      <c r="H886" s="27" t="s">
        <v>2227</v>
      </c>
      <c r="I886" s="28" t="s">
        <v>155</v>
      </c>
      <c r="J886" s="28" t="s">
        <v>65</v>
      </c>
      <c r="K886" s="28" t="n">
        <v>300</v>
      </c>
      <c r="L886" s="28"/>
      <c r="M886" s="28" t="n">
        <v>1990</v>
      </c>
      <c r="N886" s="29" t="s">
        <v>67</v>
      </c>
      <c r="O886" s="29" t="s">
        <v>108</v>
      </c>
      <c r="P886" s="56" t="n">
        <v>0.00426891489573758</v>
      </c>
      <c r="Q886" s="31" t="n">
        <v>125388</v>
      </c>
      <c r="R886" s="31" t="n">
        <v>127547.467498859</v>
      </c>
      <c r="S886" s="29" t="s">
        <v>69</v>
      </c>
      <c r="T886" s="29"/>
      <c r="U886" s="29"/>
      <c r="V886" s="48" t="n">
        <f aca="false">IF(S886="m3_año",R886,IF(OR(O886="CG1",O886="CG3",O886="HG2"),T886,R886))</f>
        <v>127547.467498859</v>
      </c>
      <c r="W886" s="28" t="n">
        <v>365</v>
      </c>
      <c r="X886" s="32"/>
      <c r="Y886" s="28"/>
      <c r="Z886" s="28" t="n">
        <v>8760</v>
      </c>
      <c r="AA886" s="32" t="s">
        <v>2228</v>
      </c>
      <c r="AB886" s="32" t="s">
        <v>447</v>
      </c>
      <c r="AC886" s="33" t="s">
        <v>72</v>
      </c>
      <c r="AD886" s="33" t="n">
        <f aca="false">VLOOKUP($O886,Parámetros!$B$4:$H$25,3,0)</f>
        <v>589.42211574465</v>
      </c>
      <c r="AE886" s="33" t="n">
        <f aca="false">VLOOKUP($O886,Parámetros!$B$4:$H$25,4,0)</f>
        <v>6395.37711993333</v>
      </c>
      <c r="AF886" s="33" t="n">
        <f aca="false">VLOOKUP($O886,Parámetros!$B$4:$H$25,5,0)</f>
        <v>22.4256162208741</v>
      </c>
      <c r="AG886" s="33" t="n">
        <f aca="false">VLOOKUP($O886,Parámetros!$B$4:$H$25,6,0)</f>
        <v>1344</v>
      </c>
      <c r="AH886" s="33" t="n">
        <f aca="false">VLOOKUP($O886,Parámetros!$B$4:$H$25,7,0)</f>
        <v>1920000</v>
      </c>
      <c r="AI886" s="51" t="n">
        <v>125388</v>
      </c>
      <c r="AJ886" s="52" t="n">
        <v>8.8E-008</v>
      </c>
      <c r="AK886" s="34" t="n">
        <f aca="false">AD886*V886/1000000000</f>
        <v>0.0751792981510495</v>
      </c>
      <c r="AL886" s="34" t="n">
        <f aca="false">AE886*V886/1000000000</f>
        <v>0.815714155347643</v>
      </c>
      <c r="AM886" s="34" t="n">
        <f aca="false">AF886*V886/1000000000</f>
        <v>0.00286033055607382</v>
      </c>
      <c r="AN886" s="34" t="n">
        <f aca="false">AG886*V886/1000000000</f>
        <v>0.171423796318467</v>
      </c>
      <c r="AO886" s="34" t="n">
        <f aca="false">AH886*V886/1000000000</f>
        <v>244.891137597809</v>
      </c>
      <c r="AP886" s="35" t="n">
        <f aca="false">AJ886*AI886*EXP(P886*4)</f>
        <v>0.0112241771398996</v>
      </c>
      <c r="AQ886" s="36" t="n">
        <f aca="false">AK886/W886</f>
        <v>0.000205970679865889</v>
      </c>
      <c r="AR886" s="37" t="n">
        <f aca="false">AL886/W886</f>
        <v>0.00223483330232231</v>
      </c>
      <c r="AS886" s="37" t="n">
        <f aca="false">AM886/W886</f>
        <v>7.83652207143514E-006</v>
      </c>
      <c r="AT886" s="37" t="n">
        <f aca="false">AN886/W886</f>
        <v>0.000469654236488949</v>
      </c>
      <c r="AU886" s="37" t="n">
        <f aca="false">AO886/W886</f>
        <v>0.670934623555642</v>
      </c>
      <c r="AV886" s="49" t="n">
        <f aca="false">AP886/W886</f>
        <v>3.07511702463003E-005</v>
      </c>
      <c r="AW886" s="39" t="n">
        <f aca="false">AK886*1000000</f>
        <v>75179.2981510495</v>
      </c>
      <c r="AX886" s="40" t="n">
        <f aca="false">AL886*1000000</f>
        <v>815714.155347643</v>
      </c>
      <c r="AY886" s="40" t="n">
        <f aca="false">AM886*1000000</f>
        <v>2860.33055607382</v>
      </c>
      <c r="AZ886" s="40" t="n">
        <f aca="false">AN886*1000000</f>
        <v>171423.796318467</v>
      </c>
      <c r="BA886" s="40" t="n">
        <f aca="false">AO886*1000000</f>
        <v>244891137.597809</v>
      </c>
      <c r="BB886" s="41" t="n">
        <f aca="false">AP886*1000000</f>
        <v>11224.1771398996</v>
      </c>
      <c r="BC886" s="39" t="n">
        <f aca="false">AQ886*1000000</f>
        <v>205.970679865889</v>
      </c>
      <c r="BD886" s="40" t="n">
        <f aca="false">AR886*1000000</f>
        <v>2234.83330232231</v>
      </c>
      <c r="BE886" s="40" t="n">
        <f aca="false">AS886*1000000</f>
        <v>7.83652207143514</v>
      </c>
      <c r="BF886" s="40" t="n">
        <f aca="false">AT886*1000000</f>
        <v>469.654236488949</v>
      </c>
      <c r="BG886" s="40" t="n">
        <f aca="false">AU886*1000000</f>
        <v>670934.623555642</v>
      </c>
      <c r="BH886" s="41" t="n">
        <f aca="false">AV886*1000000</f>
        <v>30.7511702463003</v>
      </c>
      <c r="BI886" s="0" t="n">
        <v>0.1</v>
      </c>
      <c r="BJ886" s="0" t="n">
        <f aca="false">R886*BI886</f>
        <v>12754.7467498859</v>
      </c>
      <c r="BK886" s="0" t="n">
        <v>0.1</v>
      </c>
      <c r="BL886" s="0" t="n">
        <f aca="false">AI886*BK886</f>
        <v>12538.8</v>
      </c>
      <c r="BM886" s="45" t="n">
        <v>491.492522079561</v>
      </c>
      <c r="BN886" s="45" t="n">
        <v>4911.75996922289</v>
      </c>
      <c r="BO886" s="45" t="n">
        <v>16.2785205146239</v>
      </c>
      <c r="BP886" s="45" t="n">
        <v>537.6</v>
      </c>
      <c r="BQ886" s="45" t="n">
        <v>384000</v>
      </c>
      <c r="BR886" s="0" t="n">
        <f aca="false">AJ886*0.1</f>
        <v>8.8E-009</v>
      </c>
      <c r="BS886" s="0" t="n">
        <f aca="false">((((BJ886/R886)^2)+((BM886/AD886)^2))^(1/2))*AK886</f>
        <v>0.063137810853643</v>
      </c>
      <c r="BT886" s="0" t="n">
        <f aca="false">((((BJ886/R886)^2)+((BN886/AE886)^2))^(1/2))*AL886</f>
        <v>0.631770745656957</v>
      </c>
      <c r="BU886" s="0" t="n">
        <f aca="false">((((BJ886/R886)^2)+((BO886/AF886)^2))^(1/2))*AM886</f>
        <v>0.00209589370740516</v>
      </c>
      <c r="BV886" s="0" t="n">
        <f aca="false">((((BJ886/R886)^2)+((BP886/AG886)^2))^(1/2))*AN886</f>
        <v>0.0706798418965405</v>
      </c>
      <c r="BW886" s="0" t="n">
        <f aca="false">((((BJ886/R886)^2)+((BQ886/AH886)^2))^(1/2))*AO886</f>
        <v>54.7593230755956</v>
      </c>
      <c r="BX886" s="46" t="n">
        <f aca="false">((((BL886/AI886)^2)+((BR886/AJ886)^2))^(1/2))*AP886</f>
        <v>0.00158733835377241</v>
      </c>
    </row>
    <row r="887" customFormat="false" ht="30" hidden="false" customHeight="true" outlineLevel="0" collapsed="false">
      <c r="A887" s="24" t="n">
        <v>4.66876151345616</v>
      </c>
      <c r="B887" s="24" t="n">
        <v>-74.1382247164228</v>
      </c>
      <c r="C887" s="47" t="n">
        <v>25</v>
      </c>
      <c r="D887" s="47" t="n">
        <v>32</v>
      </c>
      <c r="E887" s="47" t="n">
        <v>1912</v>
      </c>
      <c r="F887" s="27" t="s">
        <v>2229</v>
      </c>
      <c r="G887" s="28" t="s">
        <v>2230</v>
      </c>
      <c r="H887" s="27" t="s">
        <v>2231</v>
      </c>
      <c r="I887" s="28" t="s">
        <v>64</v>
      </c>
      <c r="J887" s="28" t="s">
        <v>76</v>
      </c>
      <c r="K887" s="28" t="n">
        <v>14.9</v>
      </c>
      <c r="L887" s="28"/>
      <c r="M887" s="28" t="n">
        <v>1985</v>
      </c>
      <c r="N887" s="29" t="s">
        <v>67</v>
      </c>
      <c r="O887" s="29" t="s">
        <v>145</v>
      </c>
      <c r="P887" s="50" t="n">
        <v>-0.0720228740272761</v>
      </c>
      <c r="Q887" s="31" t="n">
        <v>168146</v>
      </c>
      <c r="R887" s="31" t="n">
        <v>126057.878355569</v>
      </c>
      <c r="S887" s="29" t="s">
        <v>69</v>
      </c>
      <c r="T887" s="29"/>
      <c r="U887" s="29"/>
      <c r="V887" s="48" t="n">
        <f aca="false">IF(S887="m3_año",R887,IF(OR(O887="CG1",O887="CG3",O887="HG2"),T887,R887))</f>
        <v>126057.878355569</v>
      </c>
      <c r="W887" s="28" t="n">
        <v>365</v>
      </c>
      <c r="X887" s="32"/>
      <c r="Y887" s="28"/>
      <c r="Z887" s="28" t="n">
        <v>8760</v>
      </c>
      <c r="AA887" s="32" t="s">
        <v>447</v>
      </c>
      <c r="AB887" s="32" t="s">
        <v>2232</v>
      </c>
      <c r="AC887" s="33" t="s">
        <v>72</v>
      </c>
      <c r="AD887" s="33" t="n">
        <f aca="false">VLOOKUP($O887,Parámetros!$B$4:$H$25,3,0)</f>
        <v>196.356974196937</v>
      </c>
      <c r="AE887" s="33" t="n">
        <f aca="false">VLOOKUP($O887,Parámetros!$B$4:$H$25,4,0)</f>
        <v>1220.72799074218</v>
      </c>
      <c r="AF887" s="33" t="n">
        <f aca="false">VLOOKUP($O887,Parámetros!$B$4:$H$25,5,0)</f>
        <v>69.6558973259153</v>
      </c>
      <c r="AG887" s="33" t="n">
        <f aca="false">VLOOKUP($O887,Parámetros!$B$4:$H$25,6,0)</f>
        <v>640</v>
      </c>
      <c r="AH887" s="33" t="n">
        <f aca="false">VLOOKUP($O887,Parámetros!$B$4:$H$25,7,0)</f>
        <v>1920000</v>
      </c>
      <c r="AI887" s="2" t="n">
        <v>8608.38414634146</v>
      </c>
      <c r="AJ887" s="2" t="n">
        <v>1.0442E-008</v>
      </c>
      <c r="AK887" s="34" t="n">
        <f aca="false">AD887*V887/1000000000</f>
        <v>0.0247523435675851</v>
      </c>
      <c r="AL887" s="34" t="n">
        <f aca="false">AE887*V887/1000000000</f>
        <v>0.153882380562216</v>
      </c>
      <c r="AM887" s="34" t="n">
        <f aca="false">AF887*V887/1000000000</f>
        <v>0.00878067463185823</v>
      </c>
      <c r="AN887" s="34" t="n">
        <f aca="false">AG887*V887/1000000000</f>
        <v>0.0806770421475642</v>
      </c>
      <c r="AO887" s="34" t="n">
        <f aca="false">AH887*V887/1000000000</f>
        <v>242.031126442692</v>
      </c>
      <c r="AP887" s="35" t="n">
        <f aca="false">AJ887*AI887*EXP(P887*4)</f>
        <v>6.73889641570042E-005</v>
      </c>
      <c r="AQ887" s="36" t="n">
        <f aca="false">AK887/W887</f>
        <v>6.7814639911192E-005</v>
      </c>
      <c r="AR887" s="37" t="n">
        <f aca="false">AL887/W887</f>
        <v>0.000421595563184153</v>
      </c>
      <c r="AS887" s="37" t="n">
        <f aca="false">AM887/W887</f>
        <v>2.40566428270089E-005</v>
      </c>
      <c r="AT887" s="37" t="n">
        <f aca="false">AN887/W887</f>
        <v>0.000221032992185107</v>
      </c>
      <c r="AU887" s="37" t="n">
        <f aca="false">AO887/W887</f>
        <v>0.663098976555322</v>
      </c>
      <c r="AV887" s="49" t="n">
        <f aca="false">AP887/W887</f>
        <v>1.84627299060286E-007</v>
      </c>
      <c r="AW887" s="39" t="n">
        <f aca="false">AK887*1000000</f>
        <v>24752.3435675851</v>
      </c>
      <c r="AX887" s="40" t="n">
        <f aca="false">AL887*1000000</f>
        <v>153882.380562216</v>
      </c>
      <c r="AY887" s="40" t="n">
        <f aca="false">AM887*1000000</f>
        <v>8780.67463185824</v>
      </c>
      <c r="AZ887" s="40" t="n">
        <f aca="false">AN887*1000000</f>
        <v>80677.0421475642</v>
      </c>
      <c r="BA887" s="40" t="n">
        <f aca="false">AO887*1000000</f>
        <v>242031126.442692</v>
      </c>
      <c r="BB887" s="41" t="n">
        <f aca="false">AP887*1000000</f>
        <v>67.3889641570042</v>
      </c>
      <c r="BC887" s="39" t="n">
        <f aca="false">AQ887*1000000</f>
        <v>67.814639911192</v>
      </c>
      <c r="BD887" s="40" t="n">
        <f aca="false">AR887*1000000</f>
        <v>421.595563184153</v>
      </c>
      <c r="BE887" s="40" t="n">
        <f aca="false">AS887*1000000</f>
        <v>24.0566428270089</v>
      </c>
      <c r="BF887" s="40" t="n">
        <f aca="false">AT887*1000000</f>
        <v>221.032992185107</v>
      </c>
      <c r="BG887" s="40" t="n">
        <f aca="false">AU887*1000000</f>
        <v>663098.976555322</v>
      </c>
      <c r="BH887" s="41" t="n">
        <f aca="false">AV887*1000000</f>
        <v>0.184627299060286</v>
      </c>
      <c r="BI887" s="0" t="n">
        <v>0.1</v>
      </c>
      <c r="BJ887" s="0" t="n">
        <f aca="false">R887*BI887</f>
        <v>12605.7878355569</v>
      </c>
      <c r="BK887" s="0" t="n">
        <v>0.1</v>
      </c>
      <c r="BL887" s="0" t="n">
        <f aca="false">AI887*BK887</f>
        <v>860.838414634146</v>
      </c>
      <c r="BM887" s="45" t="n">
        <v>187.562005220738</v>
      </c>
      <c r="BN887" s="45" t="n">
        <v>1012.03746873145</v>
      </c>
      <c r="BO887" s="45" t="n">
        <v>69.5558973259153</v>
      </c>
      <c r="BP887" s="45" t="n">
        <v>256</v>
      </c>
      <c r="BQ887" s="45" t="n">
        <v>384000</v>
      </c>
      <c r="BR887" s="0" t="n">
        <f aca="false">AJ887*0.1</f>
        <v>1.0442E-009</v>
      </c>
      <c r="BS887" s="0" t="n">
        <f aca="false">((((BJ887/R887)^2)+((BM887/AD887)^2))^(1/2))*AK887</f>
        <v>0.0237728803963343</v>
      </c>
      <c r="BT887" s="0" t="n">
        <f aca="false">((((BJ887/R887)^2)+((BN887/AE887)^2))^(1/2))*AL887</f>
        <v>0.128500015765607</v>
      </c>
      <c r="BU887" s="0" t="n">
        <f aca="false">((((BJ887/R887)^2)+((BO887/AF887)^2))^(1/2))*AM887</f>
        <v>0.00881192565353491</v>
      </c>
      <c r="BV887" s="0" t="n">
        <f aca="false">((((BJ887/R887)^2)+((BP887/AG887)^2))^(1/2))*AN887</f>
        <v>0.0332639966336815</v>
      </c>
      <c r="BW887" s="0" t="n">
        <f aca="false">((((BJ887/R887)^2)+((BQ887/AH887)^2))^(1/2))*AO887</f>
        <v>54.1198051396707</v>
      </c>
      <c r="BX887" s="46" t="n">
        <f aca="false">((((BL887/AI887)^2)+((BR887/AJ887)^2))^(1/2))*AP887</f>
        <v>9.53023870651098E-006</v>
      </c>
    </row>
    <row r="888" customFormat="false" ht="30" hidden="false" customHeight="true" outlineLevel="0" collapsed="false">
      <c r="A888" s="24" t="n">
        <v>4.66876151345616</v>
      </c>
      <c r="B888" s="24" t="n">
        <v>-74.1382247164228</v>
      </c>
      <c r="C888" s="47" t="n">
        <v>25</v>
      </c>
      <c r="D888" s="47" t="n">
        <v>32</v>
      </c>
      <c r="E888" s="47" t="n">
        <v>1912</v>
      </c>
      <c r="F888" s="27" t="s">
        <v>2229</v>
      </c>
      <c r="G888" s="28" t="s">
        <v>2230</v>
      </c>
      <c r="H888" s="27" t="s">
        <v>2231</v>
      </c>
      <c r="I888" s="28" t="s">
        <v>64</v>
      </c>
      <c r="J888" s="28" t="s">
        <v>76</v>
      </c>
      <c r="K888" s="28" t="n">
        <v>4.47</v>
      </c>
      <c r="L888" s="28"/>
      <c r="M888" s="28" t="n">
        <v>2007</v>
      </c>
      <c r="N888" s="29" t="s">
        <v>67</v>
      </c>
      <c r="O888" s="29" t="s">
        <v>145</v>
      </c>
      <c r="P888" s="50" t="n">
        <v>-0.0720228740272761</v>
      </c>
      <c r="Q888" s="31" t="n">
        <v>16819</v>
      </c>
      <c r="R888" s="31" t="n">
        <v>12609.0864847354</v>
      </c>
      <c r="S888" s="29" t="s">
        <v>69</v>
      </c>
      <c r="T888" s="29"/>
      <c r="U888" s="29"/>
      <c r="V888" s="48" t="n">
        <f aca="false">IF(S888="m3_año",R888,IF(OR(O888="CG1",O888="CG3",O888="HG2"),T888,R888))</f>
        <v>12609.0864847354</v>
      </c>
      <c r="W888" s="28" t="n">
        <v>365</v>
      </c>
      <c r="X888" s="32"/>
      <c r="Y888" s="28"/>
      <c r="Z888" s="28" t="n">
        <v>8760</v>
      </c>
      <c r="AA888" s="32" t="s">
        <v>2233</v>
      </c>
      <c r="AB888" s="32" t="s">
        <v>2232</v>
      </c>
      <c r="AC888" s="33" t="s">
        <v>72</v>
      </c>
      <c r="AD888" s="33" t="n">
        <f aca="false">VLOOKUP($O888,Parámetros!$B$4:$H$25,3,0)</f>
        <v>196.356974196937</v>
      </c>
      <c r="AE888" s="33" t="n">
        <f aca="false">VLOOKUP($O888,Parámetros!$B$4:$H$25,4,0)</f>
        <v>1220.72799074218</v>
      </c>
      <c r="AF888" s="33" t="n">
        <f aca="false">VLOOKUP($O888,Parámetros!$B$4:$H$25,5,0)</f>
        <v>69.6558973259153</v>
      </c>
      <c r="AG888" s="33" t="n">
        <f aca="false">VLOOKUP($O888,Parámetros!$B$4:$H$25,6,0)</f>
        <v>640</v>
      </c>
      <c r="AH888" s="33" t="n">
        <f aca="false">VLOOKUP($O888,Parámetros!$B$4:$H$25,7,0)</f>
        <v>1920000</v>
      </c>
      <c r="AI888" s="2" t="n">
        <v>8608.38414634146</v>
      </c>
      <c r="AJ888" s="2" t="n">
        <v>1.0442E-008</v>
      </c>
      <c r="AK888" s="34" t="n">
        <f aca="false">AD888*V888/1000000000</f>
        <v>0.00247588206953014</v>
      </c>
      <c r="AL888" s="34" t="n">
        <f aca="false">AE888*V888/1000000000</f>
        <v>0.0153922648096054</v>
      </c>
      <c r="AM888" s="34" t="n">
        <f aca="false">AF888*V888/1000000000</f>
        <v>0.000878297233554315</v>
      </c>
      <c r="AN888" s="34" t="n">
        <f aca="false">AG888*V888/1000000000</f>
        <v>0.00806981535023066</v>
      </c>
      <c r="AO888" s="34" t="n">
        <f aca="false">AH888*V888/1000000000</f>
        <v>24.209446050692</v>
      </c>
      <c r="AP888" s="35" t="n">
        <f aca="false">AJ888*AI888*EXP(P888*4)</f>
        <v>6.73889641570042E-005</v>
      </c>
      <c r="AQ888" s="36" t="n">
        <f aca="false">AK888/W888</f>
        <v>6.78323854665791E-006</v>
      </c>
      <c r="AR888" s="37" t="n">
        <f aca="false">AL888/W888</f>
        <v>4.21705885194669E-005</v>
      </c>
      <c r="AS888" s="37" t="n">
        <f aca="false">AM888/W888</f>
        <v>2.40629379055977E-006</v>
      </c>
      <c r="AT888" s="37" t="n">
        <f aca="false">AN888/W888</f>
        <v>2.21090831513169E-005</v>
      </c>
      <c r="AU888" s="37" t="n">
        <f aca="false">AO888/W888</f>
        <v>0.0663272494539506</v>
      </c>
      <c r="AV888" s="49" t="n">
        <f aca="false">AP888/W888</f>
        <v>1.84627299060286E-007</v>
      </c>
      <c r="AW888" s="39" t="n">
        <f aca="false">AK888*1000000</f>
        <v>2475.88206953014</v>
      </c>
      <c r="AX888" s="40" t="n">
        <f aca="false">AL888*1000000</f>
        <v>15392.2648096054</v>
      </c>
      <c r="AY888" s="40" t="n">
        <f aca="false">AM888*1000000</f>
        <v>878.297233554316</v>
      </c>
      <c r="AZ888" s="40" t="n">
        <f aca="false">AN888*1000000</f>
        <v>8069.81535023066</v>
      </c>
      <c r="BA888" s="40" t="n">
        <f aca="false">AO888*1000000</f>
        <v>24209446.050692</v>
      </c>
      <c r="BB888" s="41" t="n">
        <f aca="false">AP888*1000000</f>
        <v>67.3889641570042</v>
      </c>
      <c r="BC888" s="39" t="n">
        <f aca="false">AQ888*1000000</f>
        <v>6.78323854665791</v>
      </c>
      <c r="BD888" s="40" t="n">
        <f aca="false">AR888*1000000</f>
        <v>42.1705885194669</v>
      </c>
      <c r="BE888" s="40" t="n">
        <f aca="false">AS888*1000000</f>
        <v>2.40629379055977</v>
      </c>
      <c r="BF888" s="40" t="n">
        <f aca="false">AT888*1000000</f>
        <v>22.1090831513169</v>
      </c>
      <c r="BG888" s="40" t="n">
        <f aca="false">AU888*1000000</f>
        <v>66327.2494539506</v>
      </c>
      <c r="BH888" s="41" t="n">
        <f aca="false">AV888*1000000</f>
        <v>0.184627299060286</v>
      </c>
      <c r="BI888" s="0" t="n">
        <v>0.1</v>
      </c>
      <c r="BJ888" s="0" t="n">
        <f aca="false">R888*BI888</f>
        <v>1260.90864847354</v>
      </c>
      <c r="BK888" s="0" t="n">
        <v>0.1</v>
      </c>
      <c r="BL888" s="0" t="n">
        <f aca="false">AI888*BK888</f>
        <v>860.838414634146</v>
      </c>
      <c r="BM888" s="45" t="n">
        <v>187.562005220738</v>
      </c>
      <c r="BN888" s="45" t="n">
        <v>1012.03746873145</v>
      </c>
      <c r="BO888" s="45" t="n">
        <v>69.5558973259153</v>
      </c>
      <c r="BP888" s="45" t="n">
        <v>256</v>
      </c>
      <c r="BQ888" s="45" t="n">
        <v>384000</v>
      </c>
      <c r="BR888" s="0" t="n">
        <f aca="false">AJ888*0.1</f>
        <v>1.0442E-009</v>
      </c>
      <c r="BS888" s="0" t="n">
        <f aca="false">((((BJ888/R888)^2)+((BM888/AD888)^2))^(1/2))*AK888</f>
        <v>0.00237791012207217</v>
      </c>
      <c r="BT888" s="0" t="n">
        <f aca="false">((((BJ888/R888)^2)+((BN888/AE888)^2))^(1/2))*AL888</f>
        <v>0.0128533641309442</v>
      </c>
      <c r="BU888" s="0" t="n">
        <f aca="false">((((BJ888/R888)^2)+((BO888/AF888)^2))^(1/2))*AM888</f>
        <v>0.000881423153490443</v>
      </c>
      <c r="BV888" s="0" t="n">
        <f aca="false">((((BJ888/R888)^2)+((BP888/AG888)^2))^(1/2))*AN888</f>
        <v>0.00332727010682318</v>
      </c>
      <c r="BW888" s="0" t="n">
        <f aca="false">((((BJ888/R888)^2)+((BQ888/AH888)^2))^(1/2))*AO888</f>
        <v>5.41339670669611</v>
      </c>
      <c r="BX888" s="46" t="n">
        <f aca="false">((((BL888/AI888)^2)+((BR888/AJ888)^2))^(1/2))*AP888</f>
        <v>9.53023870651098E-006</v>
      </c>
    </row>
    <row r="889" customFormat="false" ht="30" hidden="false" customHeight="true" outlineLevel="0" collapsed="false">
      <c r="A889" s="24" t="n">
        <v>4.66876151345616</v>
      </c>
      <c r="B889" s="24" t="n">
        <v>-74.1382247164228</v>
      </c>
      <c r="C889" s="47" t="n">
        <v>25</v>
      </c>
      <c r="D889" s="47" t="n">
        <v>32</v>
      </c>
      <c r="E889" s="47" t="n">
        <v>1912</v>
      </c>
      <c r="F889" s="27" t="s">
        <v>2234</v>
      </c>
      <c r="G889" s="28" t="s">
        <v>2235</v>
      </c>
      <c r="H889" s="27" t="s">
        <v>2236</v>
      </c>
      <c r="I889" s="28" t="s">
        <v>64</v>
      </c>
      <c r="J889" s="28" t="s">
        <v>76</v>
      </c>
      <c r="K889" s="28" t="n">
        <v>11.92</v>
      </c>
      <c r="L889" s="28"/>
      <c r="M889" s="28" t="n">
        <v>1990</v>
      </c>
      <c r="N889" s="29" t="s">
        <v>67</v>
      </c>
      <c r="O889" s="29" t="s">
        <v>145</v>
      </c>
      <c r="P889" s="50" t="n">
        <v>-0.0720228740272761</v>
      </c>
      <c r="Q889" s="31" t="n">
        <v>67265</v>
      </c>
      <c r="R889" s="31" t="n">
        <v>50428.0993159954</v>
      </c>
      <c r="S889" s="29" t="s">
        <v>69</v>
      </c>
      <c r="T889" s="29"/>
      <c r="U889" s="29"/>
      <c r="V889" s="48" t="n">
        <f aca="false">IF(S889="m3_año",R889,IF(OR(O889="CG1",O889="CG3",O889="HG2"),T889,R889))</f>
        <v>50428.0993159954</v>
      </c>
      <c r="W889" s="28" t="n">
        <v>365</v>
      </c>
      <c r="X889" s="32"/>
      <c r="Y889" s="28"/>
      <c r="Z889" s="28" t="n">
        <v>8760</v>
      </c>
      <c r="AA889" s="32" t="s">
        <v>447</v>
      </c>
      <c r="AB889" s="32" t="s">
        <v>2237</v>
      </c>
      <c r="AC889" s="33" t="s">
        <v>72</v>
      </c>
      <c r="AD889" s="33" t="n">
        <f aca="false">VLOOKUP($O889,Parámetros!$B$4:$H$25,3,0)</f>
        <v>196.356974196937</v>
      </c>
      <c r="AE889" s="33" t="n">
        <f aca="false">VLOOKUP($O889,Parámetros!$B$4:$H$25,4,0)</f>
        <v>1220.72799074218</v>
      </c>
      <c r="AF889" s="33" t="n">
        <f aca="false">VLOOKUP($O889,Parámetros!$B$4:$H$25,5,0)</f>
        <v>69.6558973259153</v>
      </c>
      <c r="AG889" s="33" t="n">
        <f aca="false">VLOOKUP($O889,Parámetros!$B$4:$H$25,6,0)</f>
        <v>640</v>
      </c>
      <c r="AH889" s="33" t="n">
        <f aca="false">VLOOKUP($O889,Parámetros!$B$4:$H$25,7,0)</f>
        <v>1920000</v>
      </c>
      <c r="AI889" s="2" t="n">
        <v>8608.38414634146</v>
      </c>
      <c r="AJ889" s="2" t="n">
        <v>1.0442E-008</v>
      </c>
      <c r="AK889" s="34" t="n">
        <f aca="false">AD889*V889/1000000000</f>
        <v>0.00990190899619148</v>
      </c>
      <c r="AL889" s="34" t="n">
        <f aca="false">AE889*V889/1000000000</f>
        <v>0.0615589923549622</v>
      </c>
      <c r="AM889" s="34" t="n">
        <f aca="false">AF889*V889/1000000000</f>
        <v>0.00351261450829604</v>
      </c>
      <c r="AN889" s="34" t="n">
        <f aca="false">AG889*V889/1000000000</f>
        <v>0.0322739835622371</v>
      </c>
      <c r="AO889" s="34" t="n">
        <f aca="false">AH889*V889/1000000000</f>
        <v>96.8219506867112</v>
      </c>
      <c r="AP889" s="35" t="n">
        <f aca="false">AJ889*AI889*EXP(P889*4)</f>
        <v>6.73889641570042E-005</v>
      </c>
      <c r="AQ889" s="36" t="n">
        <f aca="false">AK889/W889</f>
        <v>2.71285177977849E-005</v>
      </c>
      <c r="AR889" s="37" t="n">
        <f aca="false">AL889/W889</f>
        <v>0.000168654773575239</v>
      </c>
      <c r="AS889" s="37" t="n">
        <f aca="false">AM889/W889</f>
        <v>9.62360139259188E-006</v>
      </c>
      <c r="AT889" s="37" t="n">
        <f aca="false">AN889/W889</f>
        <v>8.84218727732522E-005</v>
      </c>
      <c r="AU889" s="37" t="n">
        <f aca="false">AO889/W889</f>
        <v>0.265265618319757</v>
      </c>
      <c r="AV889" s="49" t="n">
        <f aca="false">AP889/W889</f>
        <v>1.84627299060286E-007</v>
      </c>
      <c r="AW889" s="39" t="n">
        <f aca="false">AK889*1000000</f>
        <v>9901.90899619149</v>
      </c>
      <c r="AX889" s="40" t="n">
        <f aca="false">AL889*1000000</f>
        <v>61558.9923549622</v>
      </c>
      <c r="AY889" s="40" t="n">
        <f aca="false">AM889*1000000</f>
        <v>3512.61450829604</v>
      </c>
      <c r="AZ889" s="40" t="n">
        <f aca="false">AN889*1000000</f>
        <v>32273.9835622371</v>
      </c>
      <c r="BA889" s="40" t="n">
        <f aca="false">AO889*1000000</f>
        <v>96821950.6867112</v>
      </c>
      <c r="BB889" s="41" t="n">
        <f aca="false">AP889*1000000</f>
        <v>67.3889641570042</v>
      </c>
      <c r="BC889" s="39" t="n">
        <f aca="false">AQ889*1000000</f>
        <v>27.1285177977849</v>
      </c>
      <c r="BD889" s="40" t="n">
        <f aca="false">AR889*1000000</f>
        <v>168.654773575239</v>
      </c>
      <c r="BE889" s="40" t="n">
        <f aca="false">AS889*1000000</f>
        <v>9.62360139259188</v>
      </c>
      <c r="BF889" s="40" t="n">
        <f aca="false">AT889*1000000</f>
        <v>88.4218727732522</v>
      </c>
      <c r="BG889" s="40" t="n">
        <f aca="false">AU889*1000000</f>
        <v>265265.618319757</v>
      </c>
      <c r="BH889" s="41" t="n">
        <f aca="false">AV889*1000000</f>
        <v>0.184627299060286</v>
      </c>
      <c r="BI889" s="0" t="n">
        <v>0.1</v>
      </c>
      <c r="BJ889" s="0" t="n">
        <f aca="false">R889*BI889</f>
        <v>5042.80993159954</v>
      </c>
      <c r="BK889" s="0" t="n">
        <v>0.1</v>
      </c>
      <c r="BL889" s="0" t="n">
        <f aca="false">AI889*BK889</f>
        <v>860.838414634146</v>
      </c>
      <c r="BM889" s="45" t="n">
        <v>187.562005220738</v>
      </c>
      <c r="BN889" s="45" t="n">
        <v>1012.03746873145</v>
      </c>
      <c r="BO889" s="45" t="n">
        <v>69.5558973259153</v>
      </c>
      <c r="BP889" s="45" t="n">
        <v>256</v>
      </c>
      <c r="BQ889" s="45" t="n">
        <v>384000</v>
      </c>
      <c r="BR889" s="0" t="n">
        <f aca="false">AJ889*0.1</f>
        <v>1.0442E-009</v>
      </c>
      <c r="BS889" s="0" t="n">
        <f aca="false">((((BJ889/R889)^2)+((BM889/AD889)^2))^(1/2))*AK889</f>
        <v>0.00951008528219185</v>
      </c>
      <c r="BT889" s="0" t="n">
        <f aca="false">((((BJ889/R889)^2)+((BN889/AE889)^2))^(1/2))*AL889</f>
        <v>0.0514050501378181</v>
      </c>
      <c r="BU889" s="0" t="n">
        <f aca="false">((((BJ889/R889)^2)+((BO889/AF889)^2))^(1/2))*AM889</f>
        <v>0.0035251161436194</v>
      </c>
      <c r="BV889" s="0" t="n">
        <f aca="false">((((BJ889/R889)^2)+((BP889/AG889)^2))^(1/2))*AN889</f>
        <v>0.0133069043186552</v>
      </c>
      <c r="BW889" s="0" t="n">
        <f aca="false">((((BJ889/R889)^2)+((BQ889/AH889)^2))^(1/2))*AO889</f>
        <v>21.6500463449619</v>
      </c>
      <c r="BX889" s="46" t="n">
        <f aca="false">((((BL889/AI889)^2)+((BR889/AJ889)^2))^(1/2))*AP889</f>
        <v>9.53023870651098E-006</v>
      </c>
    </row>
    <row r="890" customFormat="false" ht="30" hidden="false" customHeight="true" outlineLevel="0" collapsed="false">
      <c r="A890" s="24" t="n">
        <v>4.66876151345616</v>
      </c>
      <c r="B890" s="24" t="n">
        <v>-74.1382247164228</v>
      </c>
      <c r="C890" s="47" t="n">
        <v>25</v>
      </c>
      <c r="D890" s="47" t="n">
        <v>32</v>
      </c>
      <c r="E890" s="47" t="n">
        <v>1912</v>
      </c>
      <c r="F890" s="27" t="s">
        <v>2234</v>
      </c>
      <c r="G890" s="28" t="s">
        <v>2235</v>
      </c>
      <c r="H890" s="27" t="s">
        <v>2236</v>
      </c>
      <c r="I890" s="28" t="s">
        <v>64</v>
      </c>
      <c r="J890" s="28" t="s">
        <v>76</v>
      </c>
      <c r="K890" s="28" t="n">
        <v>8.94</v>
      </c>
      <c r="L890" s="28"/>
      <c r="M890" s="28" t="n">
        <v>2004</v>
      </c>
      <c r="N890" s="29" t="s">
        <v>67</v>
      </c>
      <c r="O890" s="29" t="s">
        <v>145</v>
      </c>
      <c r="P890" s="50" t="n">
        <v>-0.0720228740272761</v>
      </c>
      <c r="Q890" s="31" t="n">
        <v>52536</v>
      </c>
      <c r="R890" s="31" t="n">
        <v>39385.8711910374</v>
      </c>
      <c r="S890" s="29" t="s">
        <v>69</v>
      </c>
      <c r="T890" s="29"/>
      <c r="U890" s="29"/>
      <c r="V890" s="48" t="n">
        <f aca="false">IF(S890="m3_año",R890,IF(OR(O890="CG1",O890="CG3",O890="HG2"),T890,R890))</f>
        <v>39385.8711910374</v>
      </c>
      <c r="W890" s="28" t="n">
        <v>365</v>
      </c>
      <c r="X890" s="32"/>
      <c r="Y890" s="28"/>
      <c r="Z890" s="28" t="n">
        <v>8760</v>
      </c>
      <c r="AA890" s="32" t="s">
        <v>447</v>
      </c>
      <c r="AB890" s="32" t="s">
        <v>2237</v>
      </c>
      <c r="AC890" s="33" t="s">
        <v>72</v>
      </c>
      <c r="AD890" s="33" t="n">
        <f aca="false">VLOOKUP($O890,Parámetros!$B$4:$H$25,3,0)</f>
        <v>196.356974196937</v>
      </c>
      <c r="AE890" s="33" t="n">
        <f aca="false">VLOOKUP($O890,Parámetros!$B$4:$H$25,4,0)</f>
        <v>1220.72799074218</v>
      </c>
      <c r="AF890" s="33" t="n">
        <f aca="false">VLOOKUP($O890,Parámetros!$B$4:$H$25,5,0)</f>
        <v>69.6558973259153</v>
      </c>
      <c r="AG890" s="33" t="n">
        <f aca="false">VLOOKUP($O890,Parámetros!$B$4:$H$25,6,0)</f>
        <v>640</v>
      </c>
      <c r="AH890" s="33" t="n">
        <f aca="false">VLOOKUP($O890,Parámetros!$B$4:$H$25,7,0)</f>
        <v>1920000</v>
      </c>
      <c r="AI890" s="2" t="n">
        <v>8608.38414634146</v>
      </c>
      <c r="AJ890" s="2" t="n">
        <v>1.0442E-008</v>
      </c>
      <c r="AK890" s="34" t="n">
        <f aca="false">AD890*V890/1000000000</f>
        <v>0.00773369049318241</v>
      </c>
      <c r="AL890" s="34" t="n">
        <f aca="false">AE890*V890/1000000000</f>
        <v>0.0480794354026654</v>
      </c>
      <c r="AM890" s="34" t="n">
        <f aca="false">AF890*V890/1000000000</f>
        <v>0.00274345819977463</v>
      </c>
      <c r="AN890" s="34" t="n">
        <f aca="false">AG890*V890/1000000000</f>
        <v>0.0252069575622639</v>
      </c>
      <c r="AO890" s="34" t="n">
        <f aca="false">AH890*V890/1000000000</f>
        <v>75.6208726867918</v>
      </c>
      <c r="AP890" s="35" t="n">
        <f aca="false">AJ890*AI890*EXP(P890*4)</f>
        <v>6.73889641570042E-005</v>
      </c>
      <c r="AQ890" s="36" t="n">
        <f aca="false">AK890/W890</f>
        <v>2.11881931320066E-005</v>
      </c>
      <c r="AR890" s="37" t="n">
        <f aca="false">AL890/W890</f>
        <v>0.000131724480555248</v>
      </c>
      <c r="AS890" s="37" t="n">
        <f aca="false">AM890/W890</f>
        <v>7.51632383499898E-006</v>
      </c>
      <c r="AT890" s="37" t="n">
        <f aca="false">AN890/W890</f>
        <v>6.90601577048327E-005</v>
      </c>
      <c r="AU890" s="37" t="n">
        <f aca="false">AO890/W890</f>
        <v>0.207180473114498</v>
      </c>
      <c r="AV890" s="49" t="n">
        <f aca="false">AP890/W890</f>
        <v>1.84627299060286E-007</v>
      </c>
      <c r="AW890" s="39" t="n">
        <f aca="false">AK890*1000000</f>
        <v>7733.69049318241</v>
      </c>
      <c r="AX890" s="40" t="n">
        <f aca="false">AL890*1000000</f>
        <v>48079.4354026654</v>
      </c>
      <c r="AY890" s="40" t="n">
        <f aca="false">AM890*1000000</f>
        <v>2743.45819977463</v>
      </c>
      <c r="AZ890" s="40" t="n">
        <f aca="false">AN890*1000000</f>
        <v>25206.9575622639</v>
      </c>
      <c r="BA890" s="40" t="n">
        <f aca="false">AO890*1000000</f>
        <v>75620872.6867918</v>
      </c>
      <c r="BB890" s="41" t="n">
        <f aca="false">AP890*1000000</f>
        <v>67.3889641570042</v>
      </c>
      <c r="BC890" s="39" t="n">
        <f aca="false">AQ890*1000000</f>
        <v>21.1881931320066</v>
      </c>
      <c r="BD890" s="40" t="n">
        <f aca="false">AR890*1000000</f>
        <v>131.724480555248</v>
      </c>
      <c r="BE890" s="40" t="n">
        <f aca="false">AS890*1000000</f>
        <v>7.51632383499898</v>
      </c>
      <c r="BF890" s="40" t="n">
        <f aca="false">AT890*1000000</f>
        <v>69.0601577048327</v>
      </c>
      <c r="BG890" s="40" t="n">
        <f aca="false">AU890*1000000</f>
        <v>207180.473114498</v>
      </c>
      <c r="BH890" s="41" t="n">
        <f aca="false">AV890*1000000</f>
        <v>0.184627299060286</v>
      </c>
      <c r="BI890" s="0" t="n">
        <v>0.1</v>
      </c>
      <c r="BJ890" s="0" t="n">
        <f aca="false">R890*BI890</f>
        <v>3938.58711910374</v>
      </c>
      <c r="BK890" s="0" t="n">
        <v>0.1</v>
      </c>
      <c r="BL890" s="0" t="n">
        <f aca="false">AI890*BK890</f>
        <v>860.838414634146</v>
      </c>
      <c r="BM890" s="45" t="n">
        <v>187.562005220738</v>
      </c>
      <c r="BN890" s="45" t="n">
        <v>1012.03746873145</v>
      </c>
      <c r="BO890" s="45" t="n">
        <v>69.5558973259153</v>
      </c>
      <c r="BP890" s="45" t="n">
        <v>256</v>
      </c>
      <c r="BQ890" s="45" t="n">
        <v>384000</v>
      </c>
      <c r="BR890" s="0" t="n">
        <f aca="false">AJ890*0.1</f>
        <v>1.0442E-009</v>
      </c>
      <c r="BS890" s="0" t="n">
        <f aca="false">((((BJ890/R890)^2)+((BM890/AD890)^2))^(1/2))*AK890</f>
        <v>0.00742766431851974</v>
      </c>
      <c r="BT890" s="0" t="n">
        <f aca="false">((((BJ890/R890)^2)+((BN890/AE890)^2))^(1/2))*AL890</f>
        <v>0.0401488993390383</v>
      </c>
      <c r="BU890" s="0" t="n">
        <f aca="false">((((BJ890/R890)^2)+((BO890/AF890)^2))^(1/2))*AM890</f>
        <v>0.00275322235518008</v>
      </c>
      <c r="BV890" s="0" t="n">
        <f aca="false">((((BJ890/R890)^2)+((BP890/AG890)^2))^(1/2))*AN890</f>
        <v>0.0103930948529676</v>
      </c>
      <c r="BW890" s="0" t="n">
        <f aca="false">((((BJ890/R890)^2)+((BQ890/AH890)^2))^(1/2))*AO890</f>
        <v>16.9093411845524</v>
      </c>
      <c r="BX890" s="46" t="n">
        <f aca="false">((((BL890/AI890)^2)+((BR890/AJ890)^2))^(1/2))*AP890</f>
        <v>9.53023870651098E-006</v>
      </c>
    </row>
    <row r="891" customFormat="false" ht="30" hidden="false" customHeight="true" outlineLevel="0" collapsed="false">
      <c r="A891" s="24" t="n">
        <v>4.6713744574631</v>
      </c>
      <c r="B891" s="24" t="n">
        <v>-74.1393172718386</v>
      </c>
      <c r="C891" s="47" t="n">
        <v>25</v>
      </c>
      <c r="D891" s="47" t="n">
        <v>32</v>
      </c>
      <c r="E891" s="47" t="n">
        <v>1912</v>
      </c>
      <c r="F891" s="27" t="s">
        <v>2238</v>
      </c>
      <c r="G891" s="28" t="s">
        <v>2239</v>
      </c>
      <c r="H891" s="27" t="s">
        <v>2240</v>
      </c>
      <c r="I891" s="28" t="s">
        <v>64</v>
      </c>
      <c r="J891" s="28" t="s">
        <v>76</v>
      </c>
      <c r="K891" s="28" t="n">
        <v>7.45</v>
      </c>
      <c r="L891" s="28"/>
      <c r="M891" s="28" t="n">
        <v>2002</v>
      </c>
      <c r="N891" s="29" t="s">
        <v>67</v>
      </c>
      <c r="O891" s="29" t="s">
        <v>415</v>
      </c>
      <c r="P891" s="30" t="n">
        <v>0.0260627135989486</v>
      </c>
      <c r="Q891" s="31" t="n">
        <v>1912.5</v>
      </c>
      <c r="R891" s="31" t="n">
        <v>2122.64327764176</v>
      </c>
      <c r="S891" s="29" t="s">
        <v>69</v>
      </c>
      <c r="T891" s="29"/>
      <c r="U891" s="29"/>
      <c r="V891" s="48" t="n">
        <f aca="false">IF(S891="m3_año",R891,IF(OR(O891="CG1",O891="CG3",O891="HG2"),T891,R891))</f>
        <v>2122.64327764176</v>
      </c>
      <c r="W891" s="28" t="n">
        <v>365</v>
      </c>
      <c r="X891" s="32" t="s">
        <v>2241</v>
      </c>
      <c r="Y891" s="28"/>
      <c r="Z891" s="28" t="n">
        <v>1056</v>
      </c>
      <c r="AA891" s="32" t="s">
        <v>447</v>
      </c>
      <c r="AB891" s="32" t="s">
        <v>447</v>
      </c>
      <c r="AC891" s="33" t="s">
        <v>72</v>
      </c>
      <c r="AD891" s="33" t="n">
        <f aca="false">VLOOKUP($O891,Parámetros!$B$4:$H$25,3,0)</f>
        <v>196.356974196937</v>
      </c>
      <c r="AE891" s="33" t="n">
        <f aca="false">VLOOKUP($O891,Parámetros!$B$4:$H$25,4,0)</f>
        <v>1220.72799074218</v>
      </c>
      <c r="AF891" s="33" t="n">
        <f aca="false">VLOOKUP($O891,Parámetros!$B$4:$H$25,5,0)</f>
        <v>0.1</v>
      </c>
      <c r="AG891" s="33" t="n">
        <f aca="false">VLOOKUP($O891,Parámetros!$B$4:$H$25,6,0)</f>
        <v>640</v>
      </c>
      <c r="AH891" s="33" t="n">
        <f aca="false">VLOOKUP($O891,Parámetros!$B$4:$H$25,7,0)</f>
        <v>1920000</v>
      </c>
      <c r="AI891" s="51" t="n">
        <v>1912.5</v>
      </c>
      <c r="AJ891" s="52" t="n">
        <v>8.8E-008</v>
      </c>
      <c r="AK891" s="34" t="n">
        <f aca="false">AD891*V891/1000000000</f>
        <v>0.000416795811297205</v>
      </c>
      <c r="AL891" s="34" t="n">
        <f aca="false">AE891*V891/1000000000</f>
        <v>0.00259117006337802</v>
      </c>
      <c r="AM891" s="34" t="n">
        <f aca="false">AF891*V891/1000000000</f>
        <v>2.12264327764176E-007</v>
      </c>
      <c r="AN891" s="34" t="n">
        <f aca="false">AG891*V891/1000000000</f>
        <v>0.00135849169769073</v>
      </c>
      <c r="AO891" s="34" t="n">
        <f aca="false">AH891*V891/1000000000</f>
        <v>4.07547509307218</v>
      </c>
      <c r="AP891" s="35" t="n">
        <f aca="false">AJ891*AI891*EXP(P891*4)</f>
        <v>0.000186792608432475</v>
      </c>
      <c r="AQ891" s="36" t="n">
        <f aca="false">AK891/W891</f>
        <v>1.14190633232111E-006</v>
      </c>
      <c r="AR891" s="37" t="n">
        <f aca="false">AL891/W891</f>
        <v>7.09909606404937E-006</v>
      </c>
      <c r="AS891" s="37" t="n">
        <f aca="false">AM891/W891</f>
        <v>5.81546103463496E-010</v>
      </c>
      <c r="AT891" s="37" t="n">
        <f aca="false">AN891/W891</f>
        <v>3.72189506216637E-006</v>
      </c>
      <c r="AU891" s="37" t="n">
        <f aca="false">AO891/W891</f>
        <v>0.0111656851864991</v>
      </c>
      <c r="AV891" s="49" t="n">
        <f aca="false">AP891/W891</f>
        <v>5.11760571047878E-007</v>
      </c>
      <c r="AW891" s="39" t="n">
        <f aca="false">AK891*1000000</f>
        <v>416.795811297205</v>
      </c>
      <c r="AX891" s="40" t="n">
        <f aca="false">AL891*1000000</f>
        <v>2591.17006337802</v>
      </c>
      <c r="AY891" s="40" t="n">
        <f aca="false">AM891*1000000</f>
        <v>0.212264327764176</v>
      </c>
      <c r="AZ891" s="40" t="n">
        <f aca="false">AN891*1000000</f>
        <v>1358.49169769073</v>
      </c>
      <c r="BA891" s="40" t="n">
        <f aca="false">AO891*1000000</f>
        <v>4075475.09307218</v>
      </c>
      <c r="BB891" s="41" t="n">
        <f aca="false">AP891*1000000</f>
        <v>186.792608432475</v>
      </c>
      <c r="BC891" s="39" t="n">
        <f aca="false">AQ891*1000000</f>
        <v>1.14190633232111</v>
      </c>
      <c r="BD891" s="40" t="n">
        <f aca="false">AR891*1000000</f>
        <v>7.09909606404937</v>
      </c>
      <c r="BE891" s="40" t="n">
        <f aca="false">AS891*1000000</f>
        <v>0.000581546103463496</v>
      </c>
      <c r="BF891" s="40" t="n">
        <f aca="false">AT891*1000000</f>
        <v>3.72189506216637</v>
      </c>
      <c r="BG891" s="40" t="n">
        <f aca="false">AU891*1000000</f>
        <v>11165.6851864991</v>
      </c>
      <c r="BH891" s="41" t="n">
        <f aca="false">AV891*1000000</f>
        <v>0.511760571047877</v>
      </c>
      <c r="BI891" s="0" t="n">
        <v>0.1</v>
      </c>
      <c r="BJ891" s="0" t="n">
        <f aca="false">R891*BI891</f>
        <v>212.264327764176</v>
      </c>
      <c r="BK891" s="0" t="n">
        <v>0.1</v>
      </c>
      <c r="BL891" s="0" t="n">
        <f aca="false">AI891*BK891</f>
        <v>191.25</v>
      </c>
      <c r="BM891" s="45" t="n">
        <v>187.562005220738</v>
      </c>
      <c r="BN891" s="45" t="n">
        <v>1012.03746873145</v>
      </c>
      <c r="BO891" s="45" t="n">
        <v>0</v>
      </c>
      <c r="BP891" s="45" t="n">
        <v>256</v>
      </c>
      <c r="BQ891" s="45" t="n">
        <v>384000</v>
      </c>
      <c r="BR891" s="0" t="n">
        <f aca="false">AJ891*0.1</f>
        <v>8.8E-009</v>
      </c>
      <c r="BS891" s="0" t="n">
        <f aca="false">((((BJ891/R891)^2)+((BM891/AD891)^2))^(1/2))*AK891</f>
        <v>0.000400302983214784</v>
      </c>
      <c r="BT891" s="0" t="n">
        <f aca="false">((((BJ891/R891)^2)+((BN891/AE891)^2))^(1/2))*AL891</f>
        <v>0.00216376555118878</v>
      </c>
      <c r="BU891" s="0" t="n">
        <f aca="false">((((BJ891/R891)^2)+((BO891/AF891)^2))^(1/2))*AM891</f>
        <v>2.12264327764176E-008</v>
      </c>
      <c r="BV891" s="0" t="n">
        <f aca="false">((((BJ891/R891)^2)+((BP891/AG891)^2))^(1/2))*AN891</f>
        <v>0.000560120476110352</v>
      </c>
      <c r="BW891" s="0" t="n">
        <f aca="false">((((BJ891/R891)^2)+((BQ891/AH891)^2))^(1/2))*AO891</f>
        <v>0.911303934871668</v>
      </c>
      <c r="BX891" s="46" t="n">
        <f aca="false">((((BL891/AI891)^2)+((BR891/AJ891)^2))^(1/2))*AP891</f>
        <v>2.64164640196254E-005</v>
      </c>
    </row>
    <row r="892" customFormat="false" ht="30" hidden="false" customHeight="true" outlineLevel="0" collapsed="false">
      <c r="A892" s="24" t="n">
        <v>4.67164262994393</v>
      </c>
      <c r="B892" s="24" t="n">
        <v>-74.1381926254118</v>
      </c>
      <c r="C892" s="47" t="n">
        <v>25</v>
      </c>
      <c r="D892" s="47" t="n">
        <v>32</v>
      </c>
      <c r="E892" s="47" t="n">
        <v>1912</v>
      </c>
      <c r="F892" s="27" t="s">
        <v>2242</v>
      </c>
      <c r="G892" s="28" t="s">
        <v>2243</v>
      </c>
      <c r="H892" s="27" t="s">
        <v>2244</v>
      </c>
      <c r="I892" s="28" t="s">
        <v>64</v>
      </c>
      <c r="J892" s="28" t="s">
        <v>76</v>
      </c>
      <c r="K892" s="28" t="n">
        <v>0.12</v>
      </c>
      <c r="L892" s="28"/>
      <c r="M892" s="28" t="n">
        <v>2001</v>
      </c>
      <c r="N892" s="29" t="s">
        <v>67</v>
      </c>
      <c r="O892" s="29" t="s">
        <v>145</v>
      </c>
      <c r="P892" s="53" t="n">
        <v>0.00108600994019335</v>
      </c>
      <c r="Q892" s="31" t="n">
        <v>1500</v>
      </c>
      <c r="R892" s="31" t="n">
        <v>1506.53023316827</v>
      </c>
      <c r="S892" s="29" t="s">
        <v>69</v>
      </c>
      <c r="T892" s="29"/>
      <c r="U892" s="29"/>
      <c r="V892" s="48" t="n">
        <f aca="false">IF(S892="m3_año",R892,IF(OR(O892="CG1",O892="CG3",O892="HG2"),T892,R892))</f>
        <v>1506.53023316827</v>
      </c>
      <c r="W892" s="28" t="n">
        <v>365</v>
      </c>
      <c r="X892" s="32"/>
      <c r="Y892" s="28"/>
      <c r="Z892" s="28" t="n">
        <v>8760</v>
      </c>
      <c r="AA892" s="32" t="s">
        <v>2245</v>
      </c>
      <c r="AB892" s="32" t="s">
        <v>447</v>
      </c>
      <c r="AC892" s="33" t="s">
        <v>72</v>
      </c>
      <c r="AD892" s="33" t="n">
        <f aca="false">VLOOKUP($O892,Parámetros!$B$4:$H$25,3,0)</f>
        <v>196.356974196937</v>
      </c>
      <c r="AE892" s="33" t="n">
        <f aca="false">VLOOKUP($O892,Parámetros!$B$4:$H$25,4,0)</f>
        <v>1220.72799074218</v>
      </c>
      <c r="AF892" s="33" t="n">
        <f aca="false">VLOOKUP($O892,Parámetros!$B$4:$H$25,5,0)</f>
        <v>69.6558973259153</v>
      </c>
      <c r="AG892" s="33" t="n">
        <f aca="false">VLOOKUP($O892,Parámetros!$B$4:$H$25,6,0)</f>
        <v>640</v>
      </c>
      <c r="AH892" s="33" t="n">
        <f aca="false">VLOOKUP($O892,Parámetros!$B$4:$H$25,7,0)</f>
        <v>1920000</v>
      </c>
      <c r="AI892" s="2" t="n">
        <v>54177.3714285714</v>
      </c>
      <c r="AJ892" s="2" t="n">
        <v>9E-009</v>
      </c>
      <c r="AK892" s="34" t="n">
        <f aca="false">AD892*V892/1000000000</f>
        <v>0.000295817718121127</v>
      </c>
      <c r="AL892" s="34" t="n">
        <f aca="false">AE892*V892/1000000000</f>
        <v>0.00183906362452785</v>
      </c>
      <c r="AM892" s="34" t="n">
        <f aca="false">AF892*V892/1000000000</f>
        <v>0.000104938715239956</v>
      </c>
      <c r="AN892" s="34" t="n">
        <f aca="false">AG892*V892/1000000000</f>
        <v>0.000964179349227693</v>
      </c>
      <c r="AO892" s="34" t="n">
        <f aca="false">AH892*V892/1000000000</f>
        <v>2.89253804768308</v>
      </c>
      <c r="AP892" s="35" t="n">
        <f aca="false">AJ892*AI892*EXP(P892*4)</f>
        <v>0.000489719088064377</v>
      </c>
      <c r="AQ892" s="36" t="n">
        <f aca="false">AK892/W892</f>
        <v>8.10459501701719E-007</v>
      </c>
      <c r="AR892" s="37" t="n">
        <f aca="false">AL892/W892</f>
        <v>5.03853047815849E-006</v>
      </c>
      <c r="AS892" s="37" t="n">
        <f aca="false">AM892/W892</f>
        <v>2.87503329424538E-007</v>
      </c>
      <c r="AT892" s="37" t="n">
        <f aca="false">AN892/W892</f>
        <v>2.64158725815806E-006</v>
      </c>
      <c r="AU892" s="37" t="n">
        <f aca="false">AO892/W892</f>
        <v>0.00792476177447419</v>
      </c>
      <c r="AV892" s="49" t="n">
        <f aca="false">AP892/W892</f>
        <v>1.34169613168322E-006</v>
      </c>
      <c r="AW892" s="39" t="n">
        <f aca="false">AK892*1000000</f>
        <v>295.817718121127</v>
      </c>
      <c r="AX892" s="40" t="n">
        <f aca="false">AL892*1000000</f>
        <v>1839.06362452785</v>
      </c>
      <c r="AY892" s="40" t="n">
        <f aca="false">AM892*1000000</f>
        <v>104.938715239956</v>
      </c>
      <c r="AZ892" s="40" t="n">
        <f aca="false">AN892*1000000</f>
        <v>964.179349227693</v>
      </c>
      <c r="BA892" s="40" t="n">
        <f aca="false">AO892*1000000</f>
        <v>2892538.04768308</v>
      </c>
      <c r="BB892" s="41" t="n">
        <f aca="false">AP892*1000000</f>
        <v>489.719088064377</v>
      </c>
      <c r="BC892" s="39" t="n">
        <f aca="false">AQ892*1000000</f>
        <v>0.810459501701719</v>
      </c>
      <c r="BD892" s="40" t="n">
        <f aca="false">AR892*1000000</f>
        <v>5.03853047815849</v>
      </c>
      <c r="BE892" s="40" t="n">
        <f aca="false">AS892*1000000</f>
        <v>0.287503329424538</v>
      </c>
      <c r="BF892" s="40" t="n">
        <f aca="false">AT892*1000000</f>
        <v>2.64158725815806</v>
      </c>
      <c r="BG892" s="40" t="n">
        <f aca="false">AU892*1000000</f>
        <v>7924.76177447419</v>
      </c>
      <c r="BH892" s="41" t="n">
        <f aca="false">AV892*1000000</f>
        <v>1.34169613168322</v>
      </c>
      <c r="BI892" s="0" t="n">
        <v>0.1</v>
      </c>
      <c r="BJ892" s="0" t="n">
        <f aca="false">R892*BI892</f>
        <v>150.653023316827</v>
      </c>
      <c r="BK892" s="0" t="n">
        <v>0.1</v>
      </c>
      <c r="BL892" s="0" t="n">
        <f aca="false">AI892*BK892</f>
        <v>5417.73714285714</v>
      </c>
      <c r="BM892" s="45" t="n">
        <v>187.562005220738</v>
      </c>
      <c r="BN892" s="45" t="n">
        <v>1012.03746873145</v>
      </c>
      <c r="BO892" s="45" t="n">
        <v>69.5558973259153</v>
      </c>
      <c r="BP892" s="45" t="n">
        <v>256</v>
      </c>
      <c r="BQ892" s="45" t="n">
        <v>384000</v>
      </c>
      <c r="BR892" s="0" t="n">
        <f aca="false">AJ892*0.1</f>
        <v>9E-010</v>
      </c>
      <c r="BS892" s="0" t="n">
        <f aca="false">((((BJ892/R892)^2)+((BM892/AD892)^2))^(1/2))*AK892</f>
        <v>0.000284112056412289</v>
      </c>
      <c r="BT892" s="0" t="n">
        <f aca="false">((((BJ892/R892)^2)+((BN892/AE892)^2))^(1/2))*AL892</f>
        <v>0.00153571646008061</v>
      </c>
      <c r="BU892" s="0" t="n">
        <f aca="false">((((BJ892/R892)^2)+((BO892/AF892)^2))^(1/2))*AM892</f>
        <v>0.000105312199306065</v>
      </c>
      <c r="BV892" s="0" t="n">
        <f aca="false">((((BJ892/R892)^2)+((BP892/AG892)^2))^(1/2))*AN892</f>
        <v>0.000397541329890508</v>
      </c>
      <c r="BW892" s="0" t="n">
        <f aca="false">((((BJ892/R892)^2)+((BQ892/AH892)^2))^(1/2))*AO892</f>
        <v>0.646791170212389</v>
      </c>
      <c r="BX892" s="46" t="n">
        <f aca="false">((((BL892/AI892)^2)+((BR892/AJ892)^2))^(1/2))*AP892</f>
        <v>6.92567376093625E-005</v>
      </c>
    </row>
    <row r="893" customFormat="false" ht="30" hidden="false" customHeight="true" outlineLevel="0" collapsed="false">
      <c r="A893" s="24" t="n">
        <v>4.67034198546065</v>
      </c>
      <c r="B893" s="24" t="n">
        <v>-74.1383423029996</v>
      </c>
      <c r="C893" s="47" t="n">
        <v>25</v>
      </c>
      <c r="D893" s="47" t="n">
        <v>32</v>
      </c>
      <c r="E893" s="47" t="n">
        <v>1912</v>
      </c>
      <c r="F893" s="27" t="s">
        <v>2246</v>
      </c>
      <c r="G893" s="28" t="s">
        <v>2247</v>
      </c>
      <c r="H893" s="27" t="s">
        <v>2248</v>
      </c>
      <c r="I893" s="28" t="s">
        <v>64</v>
      </c>
      <c r="J893" s="28" t="s">
        <v>76</v>
      </c>
      <c r="K893" s="55"/>
      <c r="L893" s="55"/>
      <c r="M893" s="28" t="n">
        <v>2003</v>
      </c>
      <c r="N893" s="29" t="s">
        <v>67</v>
      </c>
      <c r="O893" s="29" t="s">
        <v>145</v>
      </c>
      <c r="P893" s="56" t="n">
        <v>0.00426891489573758</v>
      </c>
      <c r="Q893" s="31" t="n">
        <v>5586</v>
      </c>
      <c r="R893" s="31" t="n">
        <v>5682.20366740539</v>
      </c>
      <c r="S893" s="29" t="s">
        <v>69</v>
      </c>
      <c r="T893" s="29"/>
      <c r="U893" s="29"/>
      <c r="V893" s="48" t="n">
        <f aca="false">IF(S893="m3_año",R893,IF(OR(O893="CG1",O893="CG3",O893="HG2"),T893,R893))</f>
        <v>5682.20366740539</v>
      </c>
      <c r="W893" s="28" t="n">
        <v>365</v>
      </c>
      <c r="X893" s="32"/>
      <c r="Y893" s="28"/>
      <c r="Z893" s="28" t="n">
        <v>8760</v>
      </c>
      <c r="AA893" s="32" t="s">
        <v>2249</v>
      </c>
      <c r="AB893" s="32" t="s">
        <v>447</v>
      </c>
      <c r="AC893" s="33" t="s">
        <v>72</v>
      </c>
      <c r="AD893" s="33" t="n">
        <f aca="false">VLOOKUP($O893,Parámetros!$B$4:$H$25,3,0)</f>
        <v>196.356974196937</v>
      </c>
      <c r="AE893" s="33" t="n">
        <f aca="false">VLOOKUP($O893,Parámetros!$B$4:$H$25,4,0)</f>
        <v>1220.72799074218</v>
      </c>
      <c r="AF893" s="33" t="n">
        <f aca="false">VLOOKUP($O893,Parámetros!$B$4:$H$25,5,0)</f>
        <v>69.6558973259153</v>
      </c>
      <c r="AG893" s="33" t="n">
        <f aca="false">VLOOKUP($O893,Parámetros!$B$4:$H$25,6,0)</f>
        <v>640</v>
      </c>
      <c r="AH893" s="33" t="n">
        <f aca="false">VLOOKUP($O893,Parámetros!$B$4:$H$25,7,0)</f>
        <v>1920000</v>
      </c>
      <c r="AI893" s="51" t="n">
        <v>5586</v>
      </c>
      <c r="AJ893" s="52" t="n">
        <v>8.8E-008</v>
      </c>
      <c r="AK893" s="34" t="n">
        <f aca="false">AD893*V893/1000000000</f>
        <v>0.00111574031890246</v>
      </c>
      <c r="AL893" s="34" t="n">
        <f aca="false">AE893*V893/1000000000</f>
        <v>0.00693642506589963</v>
      </c>
      <c r="AM893" s="34" t="n">
        <f aca="false">AF893*V893/1000000000</f>
        <v>0.000395798995241729</v>
      </c>
      <c r="AN893" s="34" t="n">
        <f aca="false">AG893*V893/1000000000</f>
        <v>0.00363661034713945</v>
      </c>
      <c r="AO893" s="34" t="n">
        <f aca="false">AH893*V893/1000000000</f>
        <v>10.9098310414183</v>
      </c>
      <c r="AP893" s="35" t="n">
        <f aca="false">AJ893*AI893*EXP(P893*4)</f>
        <v>0.000500033922731675</v>
      </c>
      <c r="AQ893" s="36" t="n">
        <f aca="false">AK893/W893</f>
        <v>3.05682279151359E-006</v>
      </c>
      <c r="AR893" s="37" t="n">
        <f aca="false">AL893/W893</f>
        <v>1.9003904290136E-005</v>
      </c>
      <c r="AS893" s="37" t="n">
        <f aca="false">AM893/W893</f>
        <v>1.08438080888145E-006</v>
      </c>
      <c r="AT893" s="37" t="n">
        <f aca="false">AN893/W893</f>
        <v>9.96331601956014E-006</v>
      </c>
      <c r="AU893" s="37" t="n">
        <f aca="false">AO893/W893</f>
        <v>0.0298899480586804</v>
      </c>
      <c r="AV893" s="49" t="n">
        <f aca="false">AP893/W893</f>
        <v>1.36995595268952E-006</v>
      </c>
      <c r="AW893" s="39" t="n">
        <f aca="false">AK893*1000000</f>
        <v>1115.74031890246</v>
      </c>
      <c r="AX893" s="40" t="n">
        <f aca="false">AL893*1000000</f>
        <v>6936.42506589963</v>
      </c>
      <c r="AY893" s="40" t="n">
        <f aca="false">AM893*1000000</f>
        <v>395.798995241729</v>
      </c>
      <c r="AZ893" s="40" t="n">
        <f aca="false">AN893*1000000</f>
        <v>3636.61034713945</v>
      </c>
      <c r="BA893" s="40" t="n">
        <f aca="false">AO893*1000000</f>
        <v>10909831.0414183</v>
      </c>
      <c r="BB893" s="41" t="n">
        <f aca="false">AP893*1000000</f>
        <v>500.033922731675</v>
      </c>
      <c r="BC893" s="39" t="n">
        <f aca="false">AQ893*1000000</f>
        <v>3.05682279151359</v>
      </c>
      <c r="BD893" s="40" t="n">
        <f aca="false">AR893*1000000</f>
        <v>19.003904290136</v>
      </c>
      <c r="BE893" s="40" t="n">
        <f aca="false">AS893*1000000</f>
        <v>1.08438080888145</v>
      </c>
      <c r="BF893" s="40" t="n">
        <f aca="false">AT893*1000000</f>
        <v>9.96331601956014</v>
      </c>
      <c r="BG893" s="40" t="n">
        <f aca="false">AU893*1000000</f>
        <v>29889.9480586804</v>
      </c>
      <c r="BH893" s="41" t="n">
        <f aca="false">AV893*1000000</f>
        <v>1.36995595268952</v>
      </c>
      <c r="BI893" s="0" t="n">
        <v>0.1</v>
      </c>
      <c r="BJ893" s="0" t="n">
        <f aca="false">R893*BI893</f>
        <v>568.220366740539</v>
      </c>
      <c r="BK893" s="0" t="n">
        <v>0.1</v>
      </c>
      <c r="BL893" s="0" t="n">
        <f aca="false">AI893*BK893</f>
        <v>558.6</v>
      </c>
      <c r="BM893" s="45" t="n">
        <v>187.562005220738</v>
      </c>
      <c r="BN893" s="45" t="n">
        <v>1012.03746873145</v>
      </c>
      <c r="BO893" s="45" t="n">
        <v>69.5558973259153</v>
      </c>
      <c r="BP893" s="45" t="n">
        <v>256</v>
      </c>
      <c r="BQ893" s="45" t="n">
        <v>384000</v>
      </c>
      <c r="BR893" s="0" t="n">
        <f aca="false">AJ893*0.1</f>
        <v>8.8E-009</v>
      </c>
      <c r="BS893" s="0" t="n">
        <f aca="false">((((BJ893/R893)^2)+((BM893/AD893)^2))^(1/2))*AK893</f>
        <v>0.00107158989136575</v>
      </c>
      <c r="BT893" s="0" t="n">
        <f aca="false">((((BJ893/R893)^2)+((BN893/AE893)^2))^(1/2))*AL893</f>
        <v>0.00579228581640431</v>
      </c>
      <c r="BU893" s="0" t="n">
        <f aca="false">((((BJ893/R893)^2)+((BO893/AF893)^2))^(1/2))*AM893</f>
        <v>0.000397207670941319</v>
      </c>
      <c r="BV893" s="0" t="n">
        <f aca="false">((((BJ893/R893)^2)+((BP893/AG893)^2))^(1/2))*AN893</f>
        <v>0.00149941285804701</v>
      </c>
      <c r="BW893" s="0" t="n">
        <f aca="false">((((BJ893/R893)^2)+((BQ893/AH893)^2))^(1/2))*AO893</f>
        <v>2.43951238316488</v>
      </c>
      <c r="BX893" s="46" t="n">
        <f aca="false">((((BL893/AI893)^2)+((BR893/AJ893)^2))^(1/2))*AP893</f>
        <v>7.07154755173755E-005</v>
      </c>
    </row>
    <row r="894" customFormat="false" ht="30" hidden="false" customHeight="true" outlineLevel="0" collapsed="false">
      <c r="A894" s="24" t="n">
        <v>4.67034198546065</v>
      </c>
      <c r="B894" s="24" t="n">
        <v>-74.1383423029996</v>
      </c>
      <c r="C894" s="47" t="n">
        <v>25</v>
      </c>
      <c r="D894" s="47" t="n">
        <v>32</v>
      </c>
      <c r="E894" s="47" t="n">
        <v>1912</v>
      </c>
      <c r="F894" s="27" t="s">
        <v>2246</v>
      </c>
      <c r="G894" s="28" t="s">
        <v>2247</v>
      </c>
      <c r="H894" s="27" t="s">
        <v>2248</v>
      </c>
      <c r="I894" s="28" t="s">
        <v>64</v>
      </c>
      <c r="J894" s="28" t="s">
        <v>76</v>
      </c>
      <c r="K894" s="55"/>
      <c r="L894" s="55"/>
      <c r="M894" s="28" t="n">
        <v>2003</v>
      </c>
      <c r="N894" s="29" t="s">
        <v>67</v>
      </c>
      <c r="O894" s="29" t="s">
        <v>145</v>
      </c>
      <c r="P894" s="56" t="n">
        <v>0.00426891489573758</v>
      </c>
      <c r="Q894" s="31" t="n">
        <v>166.25</v>
      </c>
      <c r="R894" s="31" t="n">
        <v>169.113204387065</v>
      </c>
      <c r="S894" s="29" t="s">
        <v>69</v>
      </c>
      <c r="T894" s="29"/>
      <c r="U894" s="29"/>
      <c r="V894" s="48" t="n">
        <f aca="false">IF(S894="m3_año",R894,IF(OR(O894="CG1",O894="CG3",O894="HG2"),T894,R894))</f>
        <v>169.113204387065</v>
      </c>
      <c r="W894" s="28" t="n">
        <v>365</v>
      </c>
      <c r="X894" s="32"/>
      <c r="Y894" s="28"/>
      <c r="Z894" s="28" t="n">
        <v>8760</v>
      </c>
      <c r="AA894" s="32" t="s">
        <v>2249</v>
      </c>
      <c r="AB894" s="32" t="s">
        <v>447</v>
      </c>
      <c r="AC894" s="33" t="s">
        <v>72</v>
      </c>
      <c r="AD894" s="33" t="n">
        <f aca="false">VLOOKUP($O894,Parámetros!$B$4:$H$25,3,0)</f>
        <v>196.356974196937</v>
      </c>
      <c r="AE894" s="33" t="n">
        <f aca="false">VLOOKUP($O894,Parámetros!$B$4:$H$25,4,0)</f>
        <v>1220.72799074218</v>
      </c>
      <c r="AF894" s="33" t="n">
        <f aca="false">VLOOKUP($O894,Parámetros!$B$4:$H$25,5,0)</f>
        <v>69.6558973259153</v>
      </c>
      <c r="AG894" s="33" t="n">
        <f aca="false">VLOOKUP($O894,Parámetros!$B$4:$H$25,6,0)</f>
        <v>640</v>
      </c>
      <c r="AH894" s="33" t="n">
        <f aca="false">VLOOKUP($O894,Parámetros!$B$4:$H$25,7,0)</f>
        <v>1920000</v>
      </c>
      <c r="AI894" s="2" t="n">
        <v>8608.38414634146</v>
      </c>
      <c r="AJ894" s="2" t="n">
        <v>1.0442E-008</v>
      </c>
      <c r="AK894" s="34" t="n">
        <f aca="false">AD894*V894/1000000000</f>
        <v>3.32065571101923E-005</v>
      </c>
      <c r="AL894" s="34" t="n">
        <f aca="false">AE894*V894/1000000000</f>
        <v>0.000206441222199393</v>
      </c>
      <c r="AM894" s="34" t="n">
        <f aca="false">AF894*V894/1000000000</f>
        <v>1.17797320012419E-005</v>
      </c>
      <c r="AN894" s="34" t="n">
        <f aca="false">AG894*V894/1000000000</f>
        <v>0.000108232450807722</v>
      </c>
      <c r="AO894" s="34" t="n">
        <f aca="false">AH894*V894/1000000000</f>
        <v>0.324697352423165</v>
      </c>
      <c r="AP894" s="35" t="n">
        <f aca="false">AJ894*AI894*EXP(P894*4)</f>
        <v>9.14368366124371E-005</v>
      </c>
      <c r="AQ894" s="36" t="n">
        <f aca="false">AK894/W894</f>
        <v>9.09768687950473E-008</v>
      </c>
      <c r="AR894" s="37" t="n">
        <f aca="false">AL894/W894</f>
        <v>5.65592389587379E-007</v>
      </c>
      <c r="AS894" s="37" t="n">
        <f aca="false">AM894/W894</f>
        <v>3.22732383595669E-008</v>
      </c>
      <c r="AT894" s="37" t="n">
        <f aca="false">AN894/W894</f>
        <v>2.96527262486909E-007</v>
      </c>
      <c r="AU894" s="37" t="n">
        <f aca="false">AO894/W894</f>
        <v>0.000889581787460725</v>
      </c>
      <c r="AV894" s="49" t="n">
        <f aca="false">AP894/W894</f>
        <v>2.50511881129965E-007</v>
      </c>
      <c r="AW894" s="39" t="n">
        <f aca="false">AK894*1000000</f>
        <v>33.2065571101923</v>
      </c>
      <c r="AX894" s="40" t="n">
        <f aca="false">AL894*1000000</f>
        <v>206.441222199393</v>
      </c>
      <c r="AY894" s="40" t="n">
        <f aca="false">AM894*1000000</f>
        <v>11.7797320012419</v>
      </c>
      <c r="AZ894" s="40" t="n">
        <f aca="false">AN894*1000000</f>
        <v>108.232450807722</v>
      </c>
      <c r="BA894" s="40" t="n">
        <f aca="false">AO894*1000000</f>
        <v>324697.352423165</v>
      </c>
      <c r="BB894" s="41" t="n">
        <f aca="false">AP894*1000000</f>
        <v>91.4368366124372</v>
      </c>
      <c r="BC894" s="39" t="n">
        <f aca="false">AQ894*1000000</f>
        <v>0.0909768687950473</v>
      </c>
      <c r="BD894" s="40" t="n">
        <f aca="false">AR894*1000000</f>
        <v>0.565592389587379</v>
      </c>
      <c r="BE894" s="40" t="n">
        <f aca="false">AS894*1000000</f>
        <v>0.0322732383595669</v>
      </c>
      <c r="BF894" s="40" t="n">
        <f aca="false">AT894*1000000</f>
        <v>0.296527262486909</v>
      </c>
      <c r="BG894" s="40" t="n">
        <f aca="false">AU894*1000000</f>
        <v>889.581787460725</v>
      </c>
      <c r="BH894" s="41" t="n">
        <f aca="false">AV894*1000000</f>
        <v>0.250511881129965</v>
      </c>
      <c r="BI894" s="0" t="n">
        <v>0.1</v>
      </c>
      <c r="BJ894" s="0" t="n">
        <f aca="false">R894*BI894</f>
        <v>16.9113204387065</v>
      </c>
      <c r="BK894" s="0" t="n">
        <v>0.1</v>
      </c>
      <c r="BL894" s="0" t="n">
        <f aca="false">AI894*BK894</f>
        <v>860.838414634146</v>
      </c>
      <c r="BM894" s="45" t="n">
        <v>187.562005220738</v>
      </c>
      <c r="BN894" s="45" t="n">
        <v>1012.03746873145</v>
      </c>
      <c r="BO894" s="45" t="n">
        <v>69.5558973259153</v>
      </c>
      <c r="BP894" s="45" t="n">
        <v>256</v>
      </c>
      <c r="BQ894" s="45" t="n">
        <v>384000</v>
      </c>
      <c r="BR894" s="0" t="n">
        <f aca="false">AJ894*0.1</f>
        <v>1.0442E-009</v>
      </c>
      <c r="BS894" s="0" t="n">
        <f aca="false">((((BJ894/R894)^2)+((BM894/AD894)^2))^(1/2))*AK894</f>
        <v>3.18925562906472E-005</v>
      </c>
      <c r="BT894" s="0" t="n">
        <f aca="false">((((BJ894/R894)^2)+((BN894/AE894)^2))^(1/2))*AL894</f>
        <v>0.000172389458821557</v>
      </c>
      <c r="BU894" s="0" t="n">
        <f aca="false">((((BJ894/R894)^2)+((BO894/AF894)^2))^(1/2))*AM894</f>
        <v>1.18216568732535E-005</v>
      </c>
      <c r="BV894" s="0" t="n">
        <f aca="false">((((BJ894/R894)^2)+((BP894/AG894)^2))^(1/2))*AN894</f>
        <v>4.46253826799704E-005</v>
      </c>
      <c r="BW894" s="0" t="n">
        <f aca="false">((((BJ894/R894)^2)+((BQ894/AH894)^2))^(1/2))*AO894</f>
        <v>0.0726045352132403</v>
      </c>
      <c r="BX894" s="46" t="n">
        <f aca="false">((((BL894/AI894)^2)+((BR894/AJ894)^2))^(1/2))*AP894</f>
        <v>1.29311214437801E-005</v>
      </c>
    </row>
    <row r="895" customFormat="false" ht="45" hidden="false" customHeight="true" outlineLevel="0" collapsed="false">
      <c r="A895" s="24" t="n">
        <v>4.69497151417596</v>
      </c>
      <c r="B895" s="24" t="n">
        <v>-74.1629458056551</v>
      </c>
      <c r="C895" s="47" t="n">
        <v>22</v>
      </c>
      <c r="D895" s="47" t="n">
        <v>34</v>
      </c>
      <c r="E895" s="47" t="n">
        <v>1937</v>
      </c>
      <c r="F895" s="27" t="s">
        <v>886</v>
      </c>
      <c r="G895" s="28" t="s">
        <v>887</v>
      </c>
      <c r="H895" s="27" t="s">
        <v>888</v>
      </c>
      <c r="I895" s="28" t="s">
        <v>64</v>
      </c>
      <c r="J895" s="28" t="s">
        <v>76</v>
      </c>
      <c r="K895" s="28" t="n">
        <v>190</v>
      </c>
      <c r="L895" s="28"/>
      <c r="M895" s="28" t="n">
        <v>2006</v>
      </c>
      <c r="N895" s="29" t="s">
        <v>67</v>
      </c>
      <c r="O895" s="29" t="s">
        <v>145</v>
      </c>
      <c r="P895" s="30" t="n">
        <v>0.0119278052318739</v>
      </c>
      <c r="Q895" s="31" t="n">
        <v>60000</v>
      </c>
      <c r="R895" s="31" t="n">
        <v>62932.0632323068</v>
      </c>
      <c r="S895" s="29" t="s">
        <v>69</v>
      </c>
      <c r="T895" s="29"/>
      <c r="U895" s="29"/>
      <c r="V895" s="48" t="n">
        <f aca="false">IF(S895="m3_año",R895,IF(OR(O895="CG1",O895="CG3",O895="HG2"),T895,R895))</f>
        <v>62932.0632323068</v>
      </c>
      <c r="W895" s="28" t="n">
        <v>365</v>
      </c>
      <c r="X895" s="32"/>
      <c r="Y895" s="28"/>
      <c r="Z895" s="28" t="n">
        <v>0</v>
      </c>
      <c r="AA895" s="32" t="s">
        <v>889</v>
      </c>
      <c r="AB895" s="32" t="s">
        <v>890</v>
      </c>
      <c r="AC895" s="33" t="s">
        <v>72</v>
      </c>
      <c r="AD895" s="33" t="n">
        <f aca="false">VLOOKUP($O895,Parámetros!$B$4:$H$25,3,0)</f>
        <v>196.356974196937</v>
      </c>
      <c r="AE895" s="33" t="n">
        <f aca="false">VLOOKUP($O895,Parámetros!$B$4:$H$25,4,0)</f>
        <v>1220.72799074218</v>
      </c>
      <c r="AF895" s="33" t="n">
        <f aca="false">VLOOKUP($O895,Parámetros!$B$4:$H$25,5,0)</f>
        <v>69.6558973259153</v>
      </c>
      <c r="AG895" s="33" t="n">
        <f aca="false">VLOOKUP($O895,Parámetros!$B$4:$H$25,6,0)</f>
        <v>640</v>
      </c>
      <c r="AH895" s="33" t="n">
        <f aca="false">VLOOKUP($O895,Parámetros!$B$4:$H$25,7,0)</f>
        <v>1920000</v>
      </c>
      <c r="AI895" s="51" t="n">
        <v>60000</v>
      </c>
      <c r="AJ895" s="52" t="n">
        <v>8.8E-008</v>
      </c>
      <c r="AK895" s="34" t="n">
        <f aca="false">AD895*V895/1000000000</f>
        <v>0.0123571495162661</v>
      </c>
      <c r="AL895" s="34" t="n">
        <f aca="false">AE895*V895/1000000000</f>
        <v>0.0768229311028337</v>
      </c>
      <c r="AM895" s="34" t="n">
        <f aca="false">AF895*V895/1000000000</f>
        <v>0.00438358933501757</v>
      </c>
      <c r="AN895" s="34" t="n">
        <f aca="false">AG895*V895/1000000000</f>
        <v>0.0402765204686764</v>
      </c>
      <c r="AO895" s="34" t="n">
        <f aca="false">AH895*V895/1000000000</f>
        <v>120.829561406029</v>
      </c>
      <c r="AP895" s="35" t="n">
        <f aca="false">AJ895*AI895*EXP(P895*4)</f>
        <v>0.00553802156444299</v>
      </c>
      <c r="AQ895" s="36" t="n">
        <f aca="false">AK895/W895</f>
        <v>3.38552041541536E-005</v>
      </c>
      <c r="AR895" s="37" t="n">
        <f aca="false">AL895/W895</f>
        <v>0.00021047378384338</v>
      </c>
      <c r="AS895" s="37" t="n">
        <f aca="false">AM895/W895</f>
        <v>1.20098337945687E-005</v>
      </c>
      <c r="AT895" s="37" t="n">
        <f aca="false">AN895/W895</f>
        <v>0.000110346631421031</v>
      </c>
      <c r="AU895" s="37" t="n">
        <f aca="false">AO895/W895</f>
        <v>0.331039894263093</v>
      </c>
      <c r="AV895" s="49" t="n">
        <f aca="false">AP895/W895</f>
        <v>1.51726618203918E-005</v>
      </c>
      <c r="AW895" s="39" t="n">
        <f aca="false">AK895*1000000</f>
        <v>12357.1495162661</v>
      </c>
      <c r="AX895" s="40" t="n">
        <f aca="false">AL895*1000000</f>
        <v>76822.9311028337</v>
      </c>
      <c r="AY895" s="40" t="n">
        <f aca="false">AM895*1000000</f>
        <v>4383.58933501757</v>
      </c>
      <c r="AZ895" s="40" t="n">
        <f aca="false">AN895*1000000</f>
        <v>40276.5204686764</v>
      </c>
      <c r="BA895" s="40" t="n">
        <f aca="false">AO895*1000000</f>
        <v>120829561.406029</v>
      </c>
      <c r="BB895" s="41" t="n">
        <f aca="false">AP895*1000000</f>
        <v>5538.02156444299</v>
      </c>
      <c r="BC895" s="39" t="n">
        <f aca="false">AQ895*1000000</f>
        <v>33.8552041541536</v>
      </c>
      <c r="BD895" s="40" t="n">
        <f aca="false">AR895*1000000</f>
        <v>210.47378384338</v>
      </c>
      <c r="BE895" s="40" t="n">
        <f aca="false">AS895*1000000</f>
        <v>12.0098337945687</v>
      </c>
      <c r="BF895" s="40" t="n">
        <f aca="false">AT895*1000000</f>
        <v>110.346631421031</v>
      </c>
      <c r="BG895" s="40" t="n">
        <f aca="false">AU895*1000000</f>
        <v>331039.894263093</v>
      </c>
      <c r="BH895" s="41" t="n">
        <f aca="false">AV895*1000000</f>
        <v>15.1726618203918</v>
      </c>
      <c r="BI895" s="0" t="n">
        <v>0.1</v>
      </c>
      <c r="BJ895" s="0" t="n">
        <f aca="false">R895*BI895</f>
        <v>6293.20632323068</v>
      </c>
      <c r="BK895" s="0" t="n">
        <v>0.1</v>
      </c>
      <c r="BL895" s="0" t="n">
        <f aca="false">AI895*BK895</f>
        <v>6000</v>
      </c>
      <c r="BM895" s="45" t="n">
        <v>187.562005220738</v>
      </c>
      <c r="BN895" s="45" t="n">
        <v>1012.03746873145</v>
      </c>
      <c r="BO895" s="45" t="n">
        <v>69.5558973259153</v>
      </c>
      <c r="BP895" s="45" t="n">
        <v>256</v>
      </c>
      <c r="BQ895" s="45" t="n">
        <v>384000</v>
      </c>
      <c r="BR895" s="0" t="n">
        <f aca="false">AJ895*0.1</f>
        <v>8.8E-009</v>
      </c>
      <c r="BS895" s="0" t="n">
        <f aca="false">((((BJ895/R895)^2)+((BM895/AD895)^2))^(1/2))*AK895</f>
        <v>0.0118681706517083</v>
      </c>
      <c r="BT895" s="0" t="n">
        <f aca="false">((((BJ895/R895)^2)+((BN895/AE895)^2))^(1/2))*AL895</f>
        <v>0.064151255145699</v>
      </c>
      <c r="BU895" s="0" t="n">
        <f aca="false">((((BJ895/R895)^2)+((BO895/AF895)^2))^(1/2))*AM895</f>
        <v>0.00439919082933024</v>
      </c>
      <c r="BV895" s="0" t="n">
        <f aca="false">((((BJ895/R895)^2)+((BP895/AG895)^2))^(1/2))*AN895</f>
        <v>0.0166064348124704</v>
      </c>
      <c r="BW895" s="0" t="n">
        <f aca="false">((((BJ895/R895)^2)+((BQ895/AH895)^2))^(1/2))*AO895</f>
        <v>27.0183112995366</v>
      </c>
      <c r="BX895" s="46" t="n">
        <f aca="false">((((BL895/AI895)^2)+((BR895/AJ895)^2))^(1/2))*AP895</f>
        <v>0.000783194520514995</v>
      </c>
    </row>
    <row r="896" customFormat="false" ht="15" hidden="false" customHeight="true" outlineLevel="0" collapsed="false">
      <c r="A896" s="24" t="n">
        <v>4.6779443716481</v>
      </c>
      <c r="B896" s="24" t="n">
        <v>-74.1223414262017</v>
      </c>
      <c r="C896" s="47" t="n">
        <v>27</v>
      </c>
      <c r="D896" s="47" t="n">
        <v>33</v>
      </c>
      <c r="E896" s="47" t="n">
        <v>1928</v>
      </c>
      <c r="F896" s="27" t="s">
        <v>2250</v>
      </c>
      <c r="G896" s="28" t="s">
        <v>2251</v>
      </c>
      <c r="H896" s="27" t="s">
        <v>2252</v>
      </c>
      <c r="I896" s="28" t="s">
        <v>64</v>
      </c>
      <c r="J896" s="28" t="s">
        <v>65</v>
      </c>
      <c r="K896" s="28" t="n">
        <v>73.76</v>
      </c>
      <c r="L896" s="28"/>
      <c r="M896" s="28" t="n">
        <v>1998</v>
      </c>
      <c r="N896" s="29" t="s">
        <v>67</v>
      </c>
      <c r="O896" s="29" t="s">
        <v>68</v>
      </c>
      <c r="P896" s="50" t="n">
        <v>0.0119278052318739</v>
      </c>
      <c r="Q896" s="31" t="n">
        <v>12156</v>
      </c>
      <c r="R896" s="31" t="n">
        <v>12750.0360108653</v>
      </c>
      <c r="S896" s="29" t="s">
        <v>69</v>
      </c>
      <c r="T896" s="29"/>
      <c r="U896" s="29"/>
      <c r="V896" s="48" t="n">
        <f aca="false">IF(S896="m3_año",R896,IF(OR(O896="CG1",O896="CG3",O896="HG2"),T896,R896))</f>
        <v>12750.0360108653</v>
      </c>
      <c r="W896" s="28" t="n">
        <v>365</v>
      </c>
      <c r="X896" s="32" t="s">
        <v>98</v>
      </c>
      <c r="Y896" s="28"/>
      <c r="Z896" s="28" t="n">
        <v>2920</v>
      </c>
      <c r="AA896" s="32" t="s">
        <v>2253</v>
      </c>
      <c r="AB896" s="32" t="s">
        <v>2254</v>
      </c>
      <c r="AC896" s="33" t="s">
        <v>72</v>
      </c>
      <c r="AD896" s="33" t="n">
        <f aca="false">VLOOKUP($O896,Parámetros!$B$4:$H$25,3,0)</f>
        <v>46.3856216091623</v>
      </c>
      <c r="AE896" s="33" t="n">
        <f aca="false">VLOOKUP($O896,Parámetros!$B$4:$H$25,4,0)</f>
        <v>1074.85364414012</v>
      </c>
      <c r="AF896" s="33" t="n">
        <f aca="false">VLOOKUP($O896,Parámetros!$B$4:$H$25,5,0)</f>
        <v>5.41099102083891</v>
      </c>
      <c r="AG896" s="33" t="n">
        <f aca="false">VLOOKUP($O896,Parámetros!$B$4:$H$25,6,0)</f>
        <v>1344</v>
      </c>
      <c r="AH896" s="33" t="n">
        <f aca="false">VLOOKUP($O896,Parámetros!$B$4:$H$25,7,0)</f>
        <v>1920000</v>
      </c>
      <c r="AI896" s="2" t="n">
        <v>8608.38414634146</v>
      </c>
      <c r="AJ896" s="2" t="n">
        <v>1.0442E-008</v>
      </c>
      <c r="AK896" s="34" t="n">
        <f aca="false">AD896*V896/1000000000</f>
        <v>0.000591418345903191</v>
      </c>
      <c r="AL896" s="34" t="n">
        <f aca="false">AE896*V896/1000000000</f>
        <v>0.0137044226691963</v>
      </c>
      <c r="AM896" s="34" t="n">
        <f aca="false">AF896*V896/1000000000</f>
        <v>6.89903303701649E-005</v>
      </c>
      <c r="AN896" s="34" t="n">
        <f aca="false">AG896*V896/1000000000</f>
        <v>0.017136048398603</v>
      </c>
      <c r="AO896" s="34" t="n">
        <f aca="false">AH896*V896/1000000000</f>
        <v>24.4800691408614</v>
      </c>
      <c r="AP896" s="35" t="n">
        <f aca="false">AJ896*AI896*EXP(P896*4)</f>
        <v>9.42814054365594E-005</v>
      </c>
      <c r="AQ896" s="36" t="n">
        <f aca="false">AK896/W896</f>
        <v>1.62032423535121E-006</v>
      </c>
      <c r="AR896" s="37" t="n">
        <f aca="false">AL896/W896</f>
        <v>3.75463634772502E-005</v>
      </c>
      <c r="AS896" s="37" t="n">
        <f aca="false">AM896/W896</f>
        <v>1.89014603753876E-007</v>
      </c>
      <c r="AT896" s="37" t="n">
        <f aca="false">AN896/W896</f>
        <v>4.69480778043917E-005</v>
      </c>
      <c r="AU896" s="37" t="n">
        <f aca="false">AO896/W896</f>
        <v>0.0670686825777024</v>
      </c>
      <c r="AV896" s="49" t="n">
        <f aca="false">AP896/W896</f>
        <v>2.58305220374135E-007</v>
      </c>
      <c r="AW896" s="39" t="n">
        <f aca="false">AK896*1000000</f>
        <v>591.418345903191</v>
      </c>
      <c r="AX896" s="40" t="n">
        <f aca="false">AL896*1000000</f>
        <v>13704.4226691963</v>
      </c>
      <c r="AY896" s="40" t="n">
        <f aca="false">AM896*1000000</f>
        <v>68.9903303701649</v>
      </c>
      <c r="AZ896" s="40" t="n">
        <f aca="false">AN896*1000000</f>
        <v>17136.048398603</v>
      </c>
      <c r="BA896" s="40" t="n">
        <f aca="false">AO896*1000000</f>
        <v>24480069.1408614</v>
      </c>
      <c r="BB896" s="41" t="n">
        <f aca="false">AP896*1000000</f>
        <v>94.2814054365595</v>
      </c>
      <c r="BC896" s="39" t="n">
        <f aca="false">AQ896*1000000</f>
        <v>1.62032423535121</v>
      </c>
      <c r="BD896" s="40" t="n">
        <f aca="false">AR896*1000000</f>
        <v>37.5463634772502</v>
      </c>
      <c r="BE896" s="40" t="n">
        <f aca="false">AS896*1000000</f>
        <v>0.189014603753876</v>
      </c>
      <c r="BF896" s="40" t="n">
        <f aca="false">AT896*1000000</f>
        <v>46.9480778043917</v>
      </c>
      <c r="BG896" s="40" t="n">
        <f aca="false">AU896*1000000</f>
        <v>67068.6825777024</v>
      </c>
      <c r="BH896" s="41" t="n">
        <f aca="false">AV896*1000000</f>
        <v>0.258305220374135</v>
      </c>
      <c r="BI896" s="0" t="n">
        <v>0.1</v>
      </c>
      <c r="BJ896" s="0" t="n">
        <f aca="false">R896*BI896</f>
        <v>1275.00360108653</v>
      </c>
      <c r="BK896" s="0" t="n">
        <v>0.1</v>
      </c>
      <c r="BL896" s="0" t="n">
        <f aca="false">AI896*BK896</f>
        <v>860.838414634146</v>
      </c>
      <c r="BM896" s="45" t="n">
        <v>17.6498016718255</v>
      </c>
      <c r="BN896" s="45" t="n">
        <v>910.91550745518</v>
      </c>
      <c r="BO896" s="45" t="n">
        <v>5.31099102083891</v>
      </c>
      <c r="BP896" s="45" t="n">
        <v>537.6</v>
      </c>
      <c r="BQ896" s="45" t="n">
        <v>384000</v>
      </c>
      <c r="BR896" s="0" t="n">
        <f aca="false">AJ896*0.1</f>
        <v>1.0442E-009</v>
      </c>
      <c r="BS896" s="0" t="n">
        <f aca="false">((((BJ896/R896)^2)+((BM896/AD896)^2))^(1/2))*AK896</f>
        <v>0.000232677418267744</v>
      </c>
      <c r="BT896" s="0" t="n">
        <f aca="false">((((BJ896/R896)^2)+((BN896/AE896)^2))^(1/2))*AL896</f>
        <v>0.0116947801148775</v>
      </c>
      <c r="BU896" s="0" t="n">
        <f aca="false">((((BJ896/R896)^2)+((BO896/AF896)^2))^(1/2))*AM896</f>
        <v>6.80658661613066E-005</v>
      </c>
      <c r="BV896" s="0" t="n">
        <f aca="false">((((BJ896/R896)^2)+((BP896/AG896)^2))^(1/2))*AN896</f>
        <v>0.00706537375531364</v>
      </c>
      <c r="BW896" s="0" t="n">
        <f aca="false">((((BJ896/R896)^2)+((BQ896/AH896)^2))^(1/2))*AO896</f>
        <v>5.47390986928609</v>
      </c>
      <c r="BX896" s="46" t="n">
        <f aca="false">((((BL896/AI896)^2)+((BR896/AJ896)^2))^(1/2))*AP896</f>
        <v>1.33334042247979E-005</v>
      </c>
    </row>
    <row r="897" customFormat="false" ht="60" hidden="false" customHeight="true" outlineLevel="0" collapsed="false">
      <c r="A897" s="24" t="n">
        <v>4.6779443716481</v>
      </c>
      <c r="B897" s="24" t="n">
        <v>-74.1223414262017</v>
      </c>
      <c r="C897" s="47" t="n">
        <v>27</v>
      </c>
      <c r="D897" s="47" t="n">
        <v>33</v>
      </c>
      <c r="E897" s="47" t="n">
        <v>1928</v>
      </c>
      <c r="F897" s="27" t="s">
        <v>2250</v>
      </c>
      <c r="G897" s="28" t="s">
        <v>2251</v>
      </c>
      <c r="H897" s="27" t="s">
        <v>2252</v>
      </c>
      <c r="I897" s="28" t="s">
        <v>64</v>
      </c>
      <c r="J897" s="28" t="s">
        <v>76</v>
      </c>
      <c r="K897" s="28" t="n">
        <v>76</v>
      </c>
      <c r="L897" s="28"/>
      <c r="M897" s="28" t="n">
        <v>1994</v>
      </c>
      <c r="N897" s="29" t="s">
        <v>67</v>
      </c>
      <c r="O897" s="29" t="s">
        <v>145</v>
      </c>
      <c r="P897" s="50" t="n">
        <v>0.0119278052318739</v>
      </c>
      <c r="Q897" s="31" t="n">
        <v>31.3979634326381</v>
      </c>
      <c r="R897" s="31" t="n">
        <v>32.9323103351406</v>
      </c>
      <c r="S897" s="29" t="s">
        <v>69</v>
      </c>
      <c r="T897" s="29"/>
      <c r="U897" s="29"/>
      <c r="V897" s="48" t="n">
        <f aca="false">IF(S897="m3_año",R897,IF(OR(O897="CG1",O897="CG3",O897="HG2"),T897,R897))</f>
        <v>32.9323103351406</v>
      </c>
      <c r="W897" s="28" t="n">
        <v>365</v>
      </c>
      <c r="X897" s="32" t="s">
        <v>98</v>
      </c>
      <c r="Y897" s="28"/>
      <c r="Z897" s="28" t="n">
        <v>2920</v>
      </c>
      <c r="AA897" s="32" t="s">
        <v>2255</v>
      </c>
      <c r="AB897" s="32" t="s">
        <v>2256</v>
      </c>
      <c r="AC897" s="33" t="s">
        <v>72</v>
      </c>
      <c r="AD897" s="33" t="n">
        <f aca="false">VLOOKUP($O897,Parámetros!$B$4:$H$25,3,0)</f>
        <v>196.356974196937</v>
      </c>
      <c r="AE897" s="33" t="n">
        <f aca="false">VLOOKUP($O897,Parámetros!$B$4:$H$25,4,0)</f>
        <v>1220.72799074218</v>
      </c>
      <c r="AF897" s="33" t="n">
        <f aca="false">VLOOKUP($O897,Parámetros!$B$4:$H$25,5,0)</f>
        <v>69.6558973259153</v>
      </c>
      <c r="AG897" s="33" t="n">
        <f aca="false">VLOOKUP($O897,Parámetros!$B$4:$H$25,6,0)</f>
        <v>640</v>
      </c>
      <c r="AH897" s="33" t="n">
        <f aca="false">VLOOKUP($O897,Parámetros!$B$4:$H$25,7,0)</f>
        <v>1920000</v>
      </c>
      <c r="AI897" s="2" t="n">
        <v>8608.38414634146</v>
      </c>
      <c r="AJ897" s="2" t="n">
        <v>1.0442E-008</v>
      </c>
      <c r="AK897" s="34" t="n">
        <f aca="false">AD897*V897/1000000000</f>
        <v>6.46648881072272E-006</v>
      </c>
      <c r="AL897" s="34" t="n">
        <f aca="false">AE897*V897/1000000000</f>
        <v>4.02013930259141E-005</v>
      </c>
      <c r="AM897" s="34" t="n">
        <f aca="false">AF897*V897/1000000000</f>
        <v>2.29392962740973E-006</v>
      </c>
      <c r="AN897" s="34" t="n">
        <f aca="false">AG897*V897/1000000000</f>
        <v>2.107667861449E-005</v>
      </c>
      <c r="AO897" s="34" t="n">
        <f aca="false">AH897*V897/1000000000</f>
        <v>0.06323003584347</v>
      </c>
      <c r="AP897" s="35" t="n">
        <f aca="false">AJ897*AI897*EXP(P897*4)</f>
        <v>9.42814054365594E-005</v>
      </c>
      <c r="AQ897" s="36" t="n">
        <f aca="false">AK897/W897</f>
        <v>1.77164077006102E-008</v>
      </c>
      <c r="AR897" s="37" t="n">
        <f aca="false">AL897/W897</f>
        <v>1.10140802810724E-007</v>
      </c>
      <c r="AS897" s="37" t="n">
        <f aca="false">AM897/W897</f>
        <v>6.28473870523214E-009</v>
      </c>
      <c r="AT897" s="37" t="n">
        <f aca="false">AN897/W897</f>
        <v>5.77443249712054E-008</v>
      </c>
      <c r="AU897" s="37" t="n">
        <f aca="false">AO897/W897</f>
        <v>0.000173232974913616</v>
      </c>
      <c r="AV897" s="49" t="n">
        <f aca="false">AP897/W897</f>
        <v>2.58305220374135E-007</v>
      </c>
      <c r="AW897" s="39" t="n">
        <f aca="false">AK897*1000000</f>
        <v>6.46648881072272</v>
      </c>
      <c r="AX897" s="40" t="n">
        <f aca="false">AL897*1000000</f>
        <v>40.2013930259141</v>
      </c>
      <c r="AY897" s="40" t="n">
        <f aca="false">AM897*1000000</f>
        <v>2.29392962740973</v>
      </c>
      <c r="AZ897" s="40" t="n">
        <f aca="false">AN897*1000000</f>
        <v>21.07667861449</v>
      </c>
      <c r="BA897" s="40" t="n">
        <f aca="false">AO897*1000000</f>
        <v>63230.03584347</v>
      </c>
      <c r="BB897" s="41" t="n">
        <f aca="false">AP897*1000000</f>
        <v>94.2814054365595</v>
      </c>
      <c r="BC897" s="39" t="n">
        <f aca="false">AQ897*1000000</f>
        <v>0.0177164077006102</v>
      </c>
      <c r="BD897" s="40" t="n">
        <f aca="false">AR897*1000000</f>
        <v>0.110140802810724</v>
      </c>
      <c r="BE897" s="40" t="n">
        <f aca="false">AS897*1000000</f>
        <v>0.00628473870523214</v>
      </c>
      <c r="BF897" s="40" t="n">
        <f aca="false">AT897*1000000</f>
        <v>0.0577443249712054</v>
      </c>
      <c r="BG897" s="40" t="n">
        <f aca="false">AU897*1000000</f>
        <v>173.232974913616</v>
      </c>
      <c r="BH897" s="41" t="n">
        <f aca="false">AV897*1000000</f>
        <v>0.258305220374135</v>
      </c>
      <c r="BI897" s="0" t="n">
        <v>0.1</v>
      </c>
      <c r="BJ897" s="0" t="n">
        <f aca="false">R897*BI897</f>
        <v>3.29323103351406</v>
      </c>
      <c r="BK897" s="0" t="n">
        <v>0.1</v>
      </c>
      <c r="BL897" s="0" t="n">
        <f aca="false">AI897*BK897</f>
        <v>860.838414634146</v>
      </c>
      <c r="BM897" s="45" t="n">
        <v>187.562005220738</v>
      </c>
      <c r="BN897" s="45" t="n">
        <v>1012.03746873145</v>
      </c>
      <c r="BO897" s="45" t="n">
        <v>69.5558973259153</v>
      </c>
      <c r="BP897" s="45" t="n">
        <v>256</v>
      </c>
      <c r="BQ897" s="45" t="n">
        <v>384000</v>
      </c>
      <c r="BR897" s="0" t="n">
        <f aca="false">AJ897*0.1</f>
        <v>1.0442E-009</v>
      </c>
      <c r="BS897" s="0" t="n">
        <f aca="false">((((BJ897/R897)^2)+((BM897/AD897)^2))^(1/2))*AK897</f>
        <v>6.21060646891076E-006</v>
      </c>
      <c r="BT897" s="0" t="n">
        <f aca="false">((((BJ897/R897)^2)+((BN897/AE897)^2))^(1/2))*AL897</f>
        <v>3.35703127203749E-005</v>
      </c>
      <c r="BU897" s="0" t="n">
        <f aca="false">((((BJ897/R897)^2)+((BO897/AF897)^2))^(1/2))*AM897</f>
        <v>2.30209387987513E-006</v>
      </c>
      <c r="BV897" s="0" t="n">
        <f aca="false">((((BJ897/R897)^2)+((BP897/AG897)^2))^(1/2))*AN897</f>
        <v>8.69013721647391E-006</v>
      </c>
      <c r="BW897" s="0" t="n">
        <f aca="false">((((BJ897/R897)^2)+((BQ897/AH897)^2))^(1/2))*AO897</f>
        <v>0.0141386658365747</v>
      </c>
      <c r="BX897" s="46" t="n">
        <f aca="false">((((BL897/AI897)^2)+((BR897/AJ897)^2))^(1/2))*AP897</f>
        <v>1.33334042247979E-005</v>
      </c>
    </row>
    <row r="898" customFormat="false" ht="60" hidden="false" customHeight="true" outlineLevel="0" collapsed="false">
      <c r="A898" s="24" t="n">
        <v>4.6779443716481</v>
      </c>
      <c r="B898" s="24" t="n">
        <v>-74.1223414262017</v>
      </c>
      <c r="C898" s="47" t="n">
        <v>27</v>
      </c>
      <c r="D898" s="47" t="n">
        <v>33</v>
      </c>
      <c r="E898" s="47" t="n">
        <v>1928</v>
      </c>
      <c r="F898" s="27" t="s">
        <v>2250</v>
      </c>
      <c r="G898" s="28" t="s">
        <v>2251</v>
      </c>
      <c r="H898" s="27" t="s">
        <v>2252</v>
      </c>
      <c r="I898" s="28" t="s">
        <v>64</v>
      </c>
      <c r="J898" s="28" t="s">
        <v>76</v>
      </c>
      <c r="K898" s="28" t="n">
        <v>62</v>
      </c>
      <c r="L898" s="28"/>
      <c r="M898" s="28" t="n">
        <v>1990</v>
      </c>
      <c r="N898" s="29" t="s">
        <v>67</v>
      </c>
      <c r="O898" s="29" t="s">
        <v>145</v>
      </c>
      <c r="P898" s="50" t="n">
        <v>0.0119278052318739</v>
      </c>
      <c r="Q898" s="31" t="n">
        <v>59.3557179089223</v>
      </c>
      <c r="R898" s="31" t="n">
        <v>62.2562965440543</v>
      </c>
      <c r="S898" s="29" t="s">
        <v>69</v>
      </c>
      <c r="T898" s="29"/>
      <c r="U898" s="29"/>
      <c r="V898" s="48" t="n">
        <f aca="false">IF(S898="m3_año",R898,IF(OR(O898="CG1",O898="CG3",O898="HG2"),T898,R898))</f>
        <v>62.2562965440543</v>
      </c>
      <c r="W898" s="28" t="n">
        <v>365</v>
      </c>
      <c r="X898" s="32" t="s">
        <v>98</v>
      </c>
      <c r="Y898" s="28"/>
      <c r="Z898" s="28" t="n">
        <v>2920</v>
      </c>
      <c r="AA898" s="32" t="s">
        <v>2255</v>
      </c>
      <c r="AB898" s="32" t="s">
        <v>2254</v>
      </c>
      <c r="AC898" s="33" t="s">
        <v>72</v>
      </c>
      <c r="AD898" s="33" t="n">
        <f aca="false">VLOOKUP($O898,Parámetros!$B$4:$H$25,3,0)</f>
        <v>196.356974196937</v>
      </c>
      <c r="AE898" s="33" t="n">
        <f aca="false">VLOOKUP($O898,Parámetros!$B$4:$H$25,4,0)</f>
        <v>1220.72799074218</v>
      </c>
      <c r="AF898" s="33" t="n">
        <f aca="false">VLOOKUP($O898,Parámetros!$B$4:$H$25,5,0)</f>
        <v>69.6558973259153</v>
      </c>
      <c r="AG898" s="33" t="n">
        <f aca="false">VLOOKUP($O898,Parámetros!$B$4:$H$25,6,0)</f>
        <v>640</v>
      </c>
      <c r="AH898" s="33" t="n">
        <f aca="false">VLOOKUP($O898,Parámetros!$B$4:$H$25,7,0)</f>
        <v>1920000</v>
      </c>
      <c r="AI898" s="2" t="n">
        <v>8608.38414634146</v>
      </c>
      <c r="AJ898" s="2" t="n">
        <v>1.0442E-008</v>
      </c>
      <c r="AK898" s="34" t="n">
        <f aca="false">AD898*V898/1000000000</f>
        <v>1.22244580140977E-005</v>
      </c>
      <c r="AL898" s="34" t="n">
        <f aca="false">AE898*V898/1000000000</f>
        <v>7.59980037912727E-005</v>
      </c>
      <c r="AM898" s="34" t="n">
        <f aca="false">AF898*V898/1000000000</f>
        <v>4.33651819996438E-006</v>
      </c>
      <c r="AN898" s="34" t="n">
        <f aca="false">AG898*V898/1000000000</f>
        <v>3.98440297881948E-005</v>
      </c>
      <c r="AO898" s="34" t="n">
        <f aca="false">AH898*V898/1000000000</f>
        <v>0.119532089364584</v>
      </c>
      <c r="AP898" s="35" t="n">
        <f aca="false">AJ898*AI898*EXP(P898*4)</f>
        <v>9.42814054365594E-005</v>
      </c>
      <c r="AQ898" s="36" t="n">
        <f aca="false">AK898/W898</f>
        <v>3.34916657920486E-008</v>
      </c>
      <c r="AR898" s="37" t="n">
        <f aca="false">AL898/W898</f>
        <v>2.08213709017186E-007</v>
      </c>
      <c r="AS898" s="37" t="n">
        <f aca="false">AM898/W898</f>
        <v>1.18808717807243E-008</v>
      </c>
      <c r="AT898" s="37" t="n">
        <f aca="false">AN898/W898</f>
        <v>1.09161725447109E-007</v>
      </c>
      <c r="AU898" s="37" t="n">
        <f aca="false">AO898/W898</f>
        <v>0.000327485176341327</v>
      </c>
      <c r="AV898" s="49" t="n">
        <f aca="false">AP898/W898</f>
        <v>2.58305220374135E-007</v>
      </c>
      <c r="AW898" s="39" t="n">
        <f aca="false">AK898*1000000</f>
        <v>12.2244580140977</v>
      </c>
      <c r="AX898" s="40" t="n">
        <f aca="false">AL898*1000000</f>
        <v>75.9980037912727</v>
      </c>
      <c r="AY898" s="40" t="n">
        <f aca="false">AM898*1000000</f>
        <v>4.33651819996438</v>
      </c>
      <c r="AZ898" s="40" t="n">
        <f aca="false">AN898*1000000</f>
        <v>39.8440297881948</v>
      </c>
      <c r="BA898" s="40" t="n">
        <f aca="false">AO898*1000000</f>
        <v>119532.089364584</v>
      </c>
      <c r="BB898" s="41" t="n">
        <f aca="false">AP898*1000000</f>
        <v>94.2814054365595</v>
      </c>
      <c r="BC898" s="39" t="n">
        <f aca="false">AQ898*1000000</f>
        <v>0.0334916657920486</v>
      </c>
      <c r="BD898" s="40" t="n">
        <f aca="false">AR898*1000000</f>
        <v>0.208213709017186</v>
      </c>
      <c r="BE898" s="40" t="n">
        <f aca="false">AS898*1000000</f>
        <v>0.0118808717807243</v>
      </c>
      <c r="BF898" s="40" t="n">
        <f aca="false">AT898*1000000</f>
        <v>0.109161725447109</v>
      </c>
      <c r="BG898" s="40" t="n">
        <f aca="false">AU898*1000000</f>
        <v>327.485176341327</v>
      </c>
      <c r="BH898" s="41" t="n">
        <f aca="false">AV898*1000000</f>
        <v>0.258305220374135</v>
      </c>
      <c r="BI898" s="0" t="n">
        <v>0.1</v>
      </c>
      <c r="BJ898" s="0" t="n">
        <f aca="false">R898*BI898</f>
        <v>6.22562965440543</v>
      </c>
      <c r="BK898" s="0" t="n">
        <v>0.1</v>
      </c>
      <c r="BL898" s="0" t="n">
        <f aca="false">AI898*BK898</f>
        <v>860.838414634146</v>
      </c>
      <c r="BM898" s="45" t="n">
        <v>187.562005220738</v>
      </c>
      <c r="BN898" s="45" t="n">
        <v>1012.03746873145</v>
      </c>
      <c r="BO898" s="45" t="n">
        <v>69.5558973259153</v>
      </c>
      <c r="BP898" s="45" t="n">
        <v>256</v>
      </c>
      <c r="BQ898" s="45" t="n">
        <v>384000</v>
      </c>
      <c r="BR898" s="0" t="n">
        <f aca="false">AJ898*0.1</f>
        <v>1.0442E-009</v>
      </c>
      <c r="BS898" s="0" t="n">
        <f aca="false">((((BJ898/R898)^2)+((BM898/AD898)^2))^(1/2))*AK898</f>
        <v>1.17407298216291E-005</v>
      </c>
      <c r="BT898" s="0" t="n">
        <f aca="false">((((BJ898/R898)^2)+((BN898/AE898)^2))^(1/2))*AL898</f>
        <v>6.34623967321901E-005</v>
      </c>
      <c r="BU898" s="0" t="n">
        <f aca="false">((((BJ898/R898)^2)+((BO898/AF898)^2))^(1/2))*AM898</f>
        <v>4.35195216488739E-006</v>
      </c>
      <c r="BV898" s="0" t="n">
        <f aca="false">((((BJ898/R898)^2)+((BP898/AG898)^2))^(1/2))*AN898</f>
        <v>1.64281143366983E-005</v>
      </c>
      <c r="BW898" s="0" t="n">
        <f aca="false">((((BJ898/R898)^2)+((BQ898/AH898)^2))^(1/2))*AO898</f>
        <v>0.026728187731179</v>
      </c>
      <c r="BX898" s="46" t="n">
        <f aca="false">((((BL898/AI898)^2)+((BR898/AJ898)^2))^(1/2))*AP898</f>
        <v>1.33334042247979E-005</v>
      </c>
    </row>
    <row r="899" customFormat="false" ht="60" hidden="false" customHeight="true" outlineLevel="0" collapsed="false">
      <c r="A899" s="24" t="n">
        <v>4.6779443716481</v>
      </c>
      <c r="B899" s="24" t="n">
        <v>-74.1223414262017</v>
      </c>
      <c r="C899" s="47" t="n">
        <v>27</v>
      </c>
      <c r="D899" s="47" t="n">
        <v>33</v>
      </c>
      <c r="E899" s="47" t="n">
        <v>1928</v>
      </c>
      <c r="F899" s="27" t="s">
        <v>2250</v>
      </c>
      <c r="G899" s="28" t="s">
        <v>2251</v>
      </c>
      <c r="H899" s="27" t="s">
        <v>2252</v>
      </c>
      <c r="I899" s="28" t="s">
        <v>64</v>
      </c>
      <c r="J899" s="28" t="s">
        <v>76</v>
      </c>
      <c r="K899" s="28" t="n">
        <v>64.6</v>
      </c>
      <c r="L899" s="28"/>
      <c r="M899" s="28" t="n">
        <v>1993</v>
      </c>
      <c r="N899" s="29" t="s">
        <v>67</v>
      </c>
      <c r="O899" s="29" t="s">
        <v>145</v>
      </c>
      <c r="P899" s="50" t="n">
        <v>0.0119278052318739</v>
      </c>
      <c r="Q899" s="31" t="n">
        <v>22.9125184540258</v>
      </c>
      <c r="R899" s="31" t="n">
        <v>24.0322010026691</v>
      </c>
      <c r="S899" s="29" t="s">
        <v>69</v>
      </c>
      <c r="T899" s="29"/>
      <c r="U899" s="29"/>
      <c r="V899" s="48" t="n">
        <f aca="false">IF(S899="m3_año",R899,IF(OR(O899="CG1",O899="CG3",O899="HG2"),T899,R899))</f>
        <v>24.0322010026691</v>
      </c>
      <c r="W899" s="28" t="n">
        <v>365</v>
      </c>
      <c r="X899" s="32" t="s">
        <v>98</v>
      </c>
      <c r="Y899" s="28"/>
      <c r="Z899" s="28" t="n">
        <v>2920</v>
      </c>
      <c r="AA899" s="32" t="s">
        <v>2255</v>
      </c>
      <c r="AB899" s="32" t="s">
        <v>2254</v>
      </c>
      <c r="AC899" s="33" t="s">
        <v>72</v>
      </c>
      <c r="AD899" s="33" t="n">
        <f aca="false">VLOOKUP($O899,Parámetros!$B$4:$H$25,3,0)</f>
        <v>196.356974196937</v>
      </c>
      <c r="AE899" s="33" t="n">
        <f aca="false">VLOOKUP($O899,Parámetros!$B$4:$H$25,4,0)</f>
        <v>1220.72799074218</v>
      </c>
      <c r="AF899" s="33" t="n">
        <f aca="false">VLOOKUP($O899,Parámetros!$B$4:$H$25,5,0)</f>
        <v>69.6558973259153</v>
      </c>
      <c r="AG899" s="33" t="n">
        <f aca="false">VLOOKUP($O899,Parámetros!$B$4:$H$25,6,0)</f>
        <v>640</v>
      </c>
      <c r="AH899" s="33" t="n">
        <f aca="false">VLOOKUP($O899,Parámetros!$B$4:$H$25,7,0)</f>
        <v>1920000</v>
      </c>
      <c r="AI899" s="2" t="n">
        <v>8608.38414634146</v>
      </c>
      <c r="AJ899" s="2" t="n">
        <v>1.0442E-008</v>
      </c>
      <c r="AK899" s="34" t="n">
        <f aca="false">AD899*V899/1000000000</f>
        <v>4.7188902721767E-006</v>
      </c>
      <c r="AL899" s="34" t="n">
        <f aca="false">AE899*V899/1000000000</f>
        <v>2.93367804431005E-005</v>
      </c>
      <c r="AM899" s="34" t="n">
        <f aca="false">AF899*V899/1000000000</f>
        <v>1.67398452555768E-006</v>
      </c>
      <c r="AN899" s="34" t="n">
        <f aca="false">AG899*V899/1000000000</f>
        <v>1.53806086417082E-005</v>
      </c>
      <c r="AO899" s="34" t="n">
        <f aca="false">AH899*V899/1000000000</f>
        <v>0.0461418259251247</v>
      </c>
      <c r="AP899" s="35" t="n">
        <f aca="false">AJ899*AI899*EXP(P899*4)</f>
        <v>9.42814054365594E-005</v>
      </c>
      <c r="AQ899" s="36" t="n">
        <f aca="false">AK899/W899</f>
        <v>1.29284664991142E-008</v>
      </c>
      <c r="AR899" s="37" t="n">
        <f aca="false">AL899/W899</f>
        <v>8.03747409400012E-008</v>
      </c>
      <c r="AS899" s="37" t="n">
        <f aca="false">AM899/W899</f>
        <v>4.58625897413062E-009</v>
      </c>
      <c r="AT899" s="37" t="n">
        <f aca="false">AN899/W899</f>
        <v>4.21386538128993E-008</v>
      </c>
      <c r="AU899" s="37" t="n">
        <f aca="false">AO899/W899</f>
        <v>0.000126415961438698</v>
      </c>
      <c r="AV899" s="49" t="n">
        <f aca="false">AP899/W899</f>
        <v>2.58305220374135E-007</v>
      </c>
      <c r="AW899" s="39" t="n">
        <f aca="false">AK899*1000000</f>
        <v>4.7188902721767</v>
      </c>
      <c r="AX899" s="40" t="n">
        <f aca="false">AL899*1000000</f>
        <v>29.3367804431005</v>
      </c>
      <c r="AY899" s="40" t="n">
        <f aca="false">AM899*1000000</f>
        <v>1.67398452555768</v>
      </c>
      <c r="AZ899" s="40" t="n">
        <f aca="false">AN899*1000000</f>
        <v>15.3806086417082</v>
      </c>
      <c r="BA899" s="40" t="n">
        <f aca="false">AO899*1000000</f>
        <v>46141.8259251247</v>
      </c>
      <c r="BB899" s="41" t="n">
        <f aca="false">AP899*1000000</f>
        <v>94.2814054365595</v>
      </c>
      <c r="BC899" s="39" t="n">
        <f aca="false">AQ899*1000000</f>
        <v>0.0129284664991142</v>
      </c>
      <c r="BD899" s="40" t="n">
        <f aca="false">AR899*1000000</f>
        <v>0.0803747409400012</v>
      </c>
      <c r="BE899" s="40" t="n">
        <f aca="false">AS899*1000000</f>
        <v>0.00458625897413062</v>
      </c>
      <c r="BF899" s="40" t="n">
        <f aca="false">AT899*1000000</f>
        <v>0.0421386538128992</v>
      </c>
      <c r="BG899" s="40" t="n">
        <f aca="false">AU899*1000000</f>
        <v>126.415961438698</v>
      </c>
      <c r="BH899" s="41" t="n">
        <f aca="false">AV899*1000000</f>
        <v>0.258305220374135</v>
      </c>
      <c r="BI899" s="0" t="n">
        <v>0.1</v>
      </c>
      <c r="BJ899" s="0" t="n">
        <f aca="false">R899*BI899</f>
        <v>2.40322010026691</v>
      </c>
      <c r="BK899" s="0" t="n">
        <v>0.1</v>
      </c>
      <c r="BL899" s="0" t="n">
        <f aca="false">AI899*BK899</f>
        <v>860.838414634146</v>
      </c>
      <c r="BM899" s="45" t="n">
        <v>187.562005220738</v>
      </c>
      <c r="BN899" s="45" t="n">
        <v>1012.03746873145</v>
      </c>
      <c r="BO899" s="45" t="n">
        <v>69.5558973259153</v>
      </c>
      <c r="BP899" s="45" t="n">
        <v>256</v>
      </c>
      <c r="BQ899" s="45" t="n">
        <v>384000</v>
      </c>
      <c r="BR899" s="0" t="n">
        <f aca="false">AJ899*0.1</f>
        <v>1.0442E-009</v>
      </c>
      <c r="BS899" s="0" t="n">
        <f aca="false">((((BJ899/R899)^2)+((BM899/AD899)^2))^(1/2))*AK899</f>
        <v>4.53216131787989E-006</v>
      </c>
      <c r="BT899" s="0" t="n">
        <f aca="false">((((BJ899/R899)^2)+((BN899/AE899)^2))^(1/2))*AL899</f>
        <v>2.44977802895791E-005</v>
      </c>
      <c r="BU899" s="0" t="n">
        <f aca="false">((((BJ899/R899)^2)+((BO899/AF899)^2))^(1/2))*AM899</f>
        <v>1.67994235099683E-006</v>
      </c>
      <c r="BV899" s="0" t="n">
        <f aca="false">((((BJ899/R899)^2)+((BP899/AG899)^2))^(1/2))*AN899</f>
        <v>6.34158740160508E-006</v>
      </c>
      <c r="BW899" s="0" t="n">
        <f aca="false">((((BJ899/R899)^2)+((BQ899/AH899)^2))^(1/2))*AO899</f>
        <v>0.0103176259374541</v>
      </c>
      <c r="BX899" s="46" t="n">
        <f aca="false">((((BL899/AI899)^2)+((BR899/AJ899)^2))^(1/2))*AP899</f>
        <v>1.33334042247979E-005</v>
      </c>
    </row>
    <row r="900" customFormat="false" ht="30" hidden="false" customHeight="true" outlineLevel="0" collapsed="false">
      <c r="A900" s="24" t="n">
        <v>4.66409768130879</v>
      </c>
      <c r="B900" s="24" t="n">
        <v>-74.1118713956696</v>
      </c>
      <c r="C900" s="47" t="n">
        <v>28</v>
      </c>
      <c r="D900" s="47" t="n">
        <v>31</v>
      </c>
      <c r="E900" s="47" t="n">
        <v>1902</v>
      </c>
      <c r="F900" s="27" t="s">
        <v>2257</v>
      </c>
      <c r="G900" s="28" t="s">
        <v>2258</v>
      </c>
      <c r="H900" s="27" t="s">
        <v>2259</v>
      </c>
      <c r="I900" s="28" t="s">
        <v>64</v>
      </c>
      <c r="J900" s="28" t="s">
        <v>76</v>
      </c>
      <c r="K900" s="28" t="n">
        <v>209</v>
      </c>
      <c r="L900" s="28"/>
      <c r="M900" s="28" t="n">
        <v>1988</v>
      </c>
      <c r="N900" s="29" t="s">
        <v>67</v>
      </c>
      <c r="O900" s="29" t="s">
        <v>145</v>
      </c>
      <c r="P900" s="30" t="n">
        <v>0.00937137873539989</v>
      </c>
      <c r="Q900" s="31" t="n">
        <v>6.15134193890298</v>
      </c>
      <c r="R900" s="31" t="n">
        <v>6.38630449245813</v>
      </c>
      <c r="S900" s="29" t="s">
        <v>69</v>
      </c>
      <c r="T900" s="29"/>
      <c r="U900" s="29"/>
      <c r="V900" s="48" t="n">
        <f aca="false">IF(S900="m3_año",R900,IF(OR(O900="CG1",O900="CG3",O900="HG2"),T900,R900))</f>
        <v>6.38630449245813</v>
      </c>
      <c r="W900" s="28" t="n">
        <v>365</v>
      </c>
      <c r="X900" s="32"/>
      <c r="Y900" s="28"/>
      <c r="Z900" s="28" t="n">
        <v>8760</v>
      </c>
      <c r="AA900" s="32" t="s">
        <v>2260</v>
      </c>
      <c r="AB900" s="32" t="s">
        <v>447</v>
      </c>
      <c r="AC900" s="33" t="s">
        <v>72</v>
      </c>
      <c r="AD900" s="33" t="n">
        <f aca="false">VLOOKUP($O900,Parámetros!$B$4:$H$25,3,0)</f>
        <v>196.356974196937</v>
      </c>
      <c r="AE900" s="33" t="n">
        <f aca="false">VLOOKUP($O900,Parámetros!$B$4:$H$25,4,0)</f>
        <v>1220.72799074218</v>
      </c>
      <c r="AF900" s="33" t="n">
        <f aca="false">VLOOKUP($O900,Parámetros!$B$4:$H$25,5,0)</f>
        <v>69.6558973259153</v>
      </c>
      <c r="AG900" s="33" t="n">
        <f aca="false">VLOOKUP($O900,Parámetros!$B$4:$H$25,6,0)</f>
        <v>640</v>
      </c>
      <c r="AH900" s="33" t="n">
        <f aca="false">VLOOKUP($O900,Parámetros!$B$4:$H$25,7,0)</f>
        <v>1920000</v>
      </c>
      <c r="AI900" s="2" t="n">
        <v>2.98030327868852</v>
      </c>
      <c r="AJ900" s="2" t="n">
        <v>1.362E-005</v>
      </c>
      <c r="AK900" s="34" t="n">
        <f aca="false">AD900*V900/1000000000</f>
        <v>1.25399542643938E-006</v>
      </c>
      <c r="AL900" s="34" t="n">
        <f aca="false">AE900*V900/1000000000</f>
        <v>7.79594065134617E-006</v>
      </c>
      <c r="AM900" s="34" t="n">
        <f aca="false">AF900*V900/1000000000</f>
        <v>4.44843770018695E-007</v>
      </c>
      <c r="AN900" s="34" t="n">
        <f aca="false">AG900*V900/1000000000</f>
        <v>4.0872348751732E-006</v>
      </c>
      <c r="AO900" s="34" t="n">
        <f aca="false">AH900*V900/1000000000</f>
        <v>0.0122617046255196</v>
      </c>
      <c r="AP900" s="35" t="n">
        <f aca="false">AJ900*AI900*EXP(P900*4)</f>
        <v>4.21422113122878E-005</v>
      </c>
      <c r="AQ900" s="36" t="n">
        <f aca="false">AK900/W900</f>
        <v>3.43560390805311E-009</v>
      </c>
      <c r="AR900" s="37" t="n">
        <f aca="false">AL900/W900</f>
        <v>2.13587415105375E-008</v>
      </c>
      <c r="AS900" s="37" t="n">
        <f aca="false">AM900/W900</f>
        <v>1.21875005484574E-009</v>
      </c>
      <c r="AT900" s="37" t="n">
        <f aca="false">AN900/W900</f>
        <v>1.11979037675978E-008</v>
      </c>
      <c r="AU900" s="37" t="n">
        <f aca="false">AO900/W900</f>
        <v>3.35937113027935E-005</v>
      </c>
      <c r="AV900" s="49" t="n">
        <f aca="false">AP900/W900</f>
        <v>1.1545811318435E-007</v>
      </c>
      <c r="AW900" s="39" t="n">
        <f aca="false">AK900*1000000</f>
        <v>1.25399542643938</v>
      </c>
      <c r="AX900" s="40" t="n">
        <f aca="false">AL900*1000000</f>
        <v>7.79594065134617</v>
      </c>
      <c r="AY900" s="40" t="n">
        <f aca="false">AM900*1000000</f>
        <v>0.444843770018695</v>
      </c>
      <c r="AZ900" s="40" t="n">
        <f aca="false">AN900*1000000</f>
        <v>4.0872348751732</v>
      </c>
      <c r="BA900" s="40" t="n">
        <f aca="false">AO900*1000000</f>
        <v>12261.7046255196</v>
      </c>
      <c r="BB900" s="41" t="n">
        <f aca="false">AP900*1000000</f>
        <v>42.1422113122878</v>
      </c>
      <c r="BC900" s="39" t="n">
        <f aca="false">AQ900*1000000</f>
        <v>0.00343560390805311</v>
      </c>
      <c r="BD900" s="40" t="n">
        <f aca="false">AR900*1000000</f>
        <v>0.0213587415105375</v>
      </c>
      <c r="BE900" s="40" t="n">
        <f aca="false">AS900*1000000</f>
        <v>0.00121875005484574</v>
      </c>
      <c r="BF900" s="40" t="n">
        <f aca="false">AT900*1000000</f>
        <v>0.0111979037675978</v>
      </c>
      <c r="BG900" s="40" t="n">
        <f aca="false">AU900*1000000</f>
        <v>33.5937113027935</v>
      </c>
      <c r="BH900" s="41" t="n">
        <f aca="false">AV900*1000000</f>
        <v>0.11545811318435</v>
      </c>
      <c r="BI900" s="0" t="n">
        <v>0.1</v>
      </c>
      <c r="BJ900" s="0" t="n">
        <f aca="false">R900*BI900</f>
        <v>0.638630449245813</v>
      </c>
      <c r="BK900" s="0" t="n">
        <v>0.1</v>
      </c>
      <c r="BL900" s="0" t="n">
        <f aca="false">AI900*BK900</f>
        <v>0.298030327868852</v>
      </c>
      <c r="BM900" s="45" t="n">
        <v>187.562005220738</v>
      </c>
      <c r="BN900" s="45" t="n">
        <v>1012.03746873145</v>
      </c>
      <c r="BO900" s="45" t="n">
        <v>69.5558973259153</v>
      </c>
      <c r="BP900" s="45" t="n">
        <v>256</v>
      </c>
      <c r="BQ900" s="45" t="n">
        <v>384000</v>
      </c>
      <c r="BR900" s="0" t="n">
        <f aca="false">AJ900*0.1</f>
        <v>1.362E-006</v>
      </c>
      <c r="BS900" s="0" t="n">
        <f aca="false">((((BJ900/R900)^2)+((BM900/AD900)^2))^(1/2))*AK900</f>
        <v>1.20437417204137E-006</v>
      </c>
      <c r="BT900" s="0" t="n">
        <f aca="false">((((BJ900/R900)^2)+((BN900/AE900)^2))^(1/2))*AL900</f>
        <v>6.5100272880214E-006</v>
      </c>
      <c r="BU900" s="0" t="n">
        <f aca="false">((((BJ900/R900)^2)+((BO900/AF900)^2))^(1/2))*AM900</f>
        <v>4.46426999426735E-007</v>
      </c>
      <c r="BV900" s="0" t="n">
        <f aca="false">((((BJ900/R900)^2)+((BP900/AG900)^2))^(1/2))*AN900</f>
        <v>1.68521011070473E-006</v>
      </c>
      <c r="BW900" s="0" t="n">
        <f aca="false">((((BJ900/R900)^2)+((BQ900/AH900)^2))^(1/2))*AO900</f>
        <v>0.00274180050626855</v>
      </c>
      <c r="BX900" s="46" t="n">
        <f aca="false">((((BL900/AI900)^2)+((BR900/AJ900)^2))^(1/2))*AP900</f>
        <v>5.95980867862304E-006</v>
      </c>
    </row>
    <row r="901" customFormat="false" ht="30" hidden="false" customHeight="true" outlineLevel="0" collapsed="false">
      <c r="A901" s="24" t="n">
        <v>4.66409768130879</v>
      </c>
      <c r="B901" s="24" t="n">
        <v>-74.1118713956696</v>
      </c>
      <c r="C901" s="47" t="n">
        <v>28</v>
      </c>
      <c r="D901" s="47" t="n">
        <v>31</v>
      </c>
      <c r="E901" s="47" t="n">
        <v>1902</v>
      </c>
      <c r="F901" s="27" t="s">
        <v>2257</v>
      </c>
      <c r="G901" s="28" t="s">
        <v>2258</v>
      </c>
      <c r="H901" s="27" t="s">
        <v>2259</v>
      </c>
      <c r="I901" s="28" t="s">
        <v>64</v>
      </c>
      <c r="J901" s="28" t="s">
        <v>76</v>
      </c>
      <c r="K901" s="28" t="n">
        <v>209</v>
      </c>
      <c r="L901" s="28"/>
      <c r="M901" s="28" t="n">
        <v>1988</v>
      </c>
      <c r="N901" s="29" t="s">
        <v>67</v>
      </c>
      <c r="O901" s="29" t="s">
        <v>145</v>
      </c>
      <c r="P901" s="30" t="n">
        <v>0.00937137873539989</v>
      </c>
      <c r="Q901" s="31" t="n">
        <v>6.15134193890298</v>
      </c>
      <c r="R901" s="31" t="n">
        <v>6.38630449245813</v>
      </c>
      <c r="S901" s="29" t="s">
        <v>69</v>
      </c>
      <c r="T901" s="29"/>
      <c r="U901" s="29"/>
      <c r="V901" s="48" t="n">
        <f aca="false">IF(S901="m3_año",R901,IF(OR(O901="CG1",O901="CG3",O901="HG2"),T901,R901))</f>
        <v>6.38630449245813</v>
      </c>
      <c r="W901" s="28" t="n">
        <v>365</v>
      </c>
      <c r="X901" s="32"/>
      <c r="Y901" s="28"/>
      <c r="Z901" s="28" t="n">
        <v>8760</v>
      </c>
      <c r="AA901" s="32" t="s">
        <v>2260</v>
      </c>
      <c r="AB901" s="32" t="s">
        <v>447</v>
      </c>
      <c r="AC901" s="33" t="s">
        <v>72</v>
      </c>
      <c r="AD901" s="33" t="n">
        <f aca="false">VLOOKUP($O901,Parámetros!$B$4:$H$25,3,0)</f>
        <v>196.356974196937</v>
      </c>
      <c r="AE901" s="33" t="n">
        <f aca="false">VLOOKUP($O901,Parámetros!$B$4:$H$25,4,0)</f>
        <v>1220.72799074218</v>
      </c>
      <c r="AF901" s="33" t="n">
        <f aca="false">VLOOKUP($O901,Parámetros!$B$4:$H$25,5,0)</f>
        <v>69.6558973259153</v>
      </c>
      <c r="AG901" s="33" t="n">
        <f aca="false">VLOOKUP($O901,Parámetros!$B$4:$H$25,6,0)</f>
        <v>640</v>
      </c>
      <c r="AH901" s="33" t="n">
        <f aca="false">VLOOKUP($O901,Parámetros!$B$4:$H$25,7,0)</f>
        <v>1920000</v>
      </c>
      <c r="AI901" s="2" t="n">
        <v>2.98030327868852</v>
      </c>
      <c r="AJ901" s="2" t="n">
        <v>1.362E-005</v>
      </c>
      <c r="AK901" s="34" t="n">
        <f aca="false">AD901*V901/1000000000</f>
        <v>1.25399542643938E-006</v>
      </c>
      <c r="AL901" s="34" t="n">
        <f aca="false">AE901*V901/1000000000</f>
        <v>7.79594065134617E-006</v>
      </c>
      <c r="AM901" s="34" t="n">
        <f aca="false">AF901*V901/1000000000</f>
        <v>4.44843770018695E-007</v>
      </c>
      <c r="AN901" s="34" t="n">
        <f aca="false">AG901*V901/1000000000</f>
        <v>4.0872348751732E-006</v>
      </c>
      <c r="AO901" s="34" t="n">
        <f aca="false">AH901*V901/1000000000</f>
        <v>0.0122617046255196</v>
      </c>
      <c r="AP901" s="35" t="n">
        <f aca="false">AJ901*AI901*EXP(P901*4)</f>
        <v>4.21422113122878E-005</v>
      </c>
      <c r="AQ901" s="36" t="n">
        <f aca="false">AK901/W901</f>
        <v>3.43560390805311E-009</v>
      </c>
      <c r="AR901" s="37" t="n">
        <f aca="false">AL901/W901</f>
        <v>2.13587415105375E-008</v>
      </c>
      <c r="AS901" s="37" t="n">
        <f aca="false">AM901/W901</f>
        <v>1.21875005484574E-009</v>
      </c>
      <c r="AT901" s="37" t="n">
        <f aca="false">AN901/W901</f>
        <v>1.11979037675978E-008</v>
      </c>
      <c r="AU901" s="37" t="n">
        <f aca="false">AO901/W901</f>
        <v>3.35937113027935E-005</v>
      </c>
      <c r="AV901" s="49" t="n">
        <f aca="false">AP901/W901</f>
        <v>1.1545811318435E-007</v>
      </c>
      <c r="AW901" s="39" t="n">
        <f aca="false">AK901*1000000</f>
        <v>1.25399542643938</v>
      </c>
      <c r="AX901" s="40" t="n">
        <f aca="false">AL901*1000000</f>
        <v>7.79594065134617</v>
      </c>
      <c r="AY901" s="40" t="n">
        <f aca="false">AM901*1000000</f>
        <v>0.444843770018695</v>
      </c>
      <c r="AZ901" s="40" t="n">
        <f aca="false">AN901*1000000</f>
        <v>4.0872348751732</v>
      </c>
      <c r="BA901" s="40" t="n">
        <f aca="false">AO901*1000000</f>
        <v>12261.7046255196</v>
      </c>
      <c r="BB901" s="41" t="n">
        <f aca="false">AP901*1000000</f>
        <v>42.1422113122878</v>
      </c>
      <c r="BC901" s="39" t="n">
        <f aca="false">AQ901*1000000</f>
        <v>0.00343560390805311</v>
      </c>
      <c r="BD901" s="40" t="n">
        <f aca="false">AR901*1000000</f>
        <v>0.0213587415105375</v>
      </c>
      <c r="BE901" s="40" t="n">
        <f aca="false">AS901*1000000</f>
        <v>0.00121875005484574</v>
      </c>
      <c r="BF901" s="40" t="n">
        <f aca="false">AT901*1000000</f>
        <v>0.0111979037675978</v>
      </c>
      <c r="BG901" s="40" t="n">
        <f aca="false">AU901*1000000</f>
        <v>33.5937113027935</v>
      </c>
      <c r="BH901" s="41" t="n">
        <f aca="false">AV901*1000000</f>
        <v>0.11545811318435</v>
      </c>
      <c r="BI901" s="0" t="n">
        <v>0.1</v>
      </c>
      <c r="BJ901" s="0" t="n">
        <f aca="false">R901*BI901</f>
        <v>0.638630449245813</v>
      </c>
      <c r="BK901" s="0" t="n">
        <v>0.1</v>
      </c>
      <c r="BL901" s="0" t="n">
        <f aca="false">AI901*BK901</f>
        <v>0.298030327868852</v>
      </c>
      <c r="BM901" s="45" t="n">
        <v>187.562005220738</v>
      </c>
      <c r="BN901" s="45" t="n">
        <v>1012.03746873145</v>
      </c>
      <c r="BO901" s="45" t="n">
        <v>69.5558973259153</v>
      </c>
      <c r="BP901" s="45" t="n">
        <v>256</v>
      </c>
      <c r="BQ901" s="45" t="n">
        <v>384000</v>
      </c>
      <c r="BR901" s="0" t="n">
        <f aca="false">AJ901*0.1</f>
        <v>1.362E-006</v>
      </c>
      <c r="BS901" s="0" t="n">
        <f aca="false">((((BJ901/R901)^2)+((BM901/AD901)^2))^(1/2))*AK901</f>
        <v>1.20437417204137E-006</v>
      </c>
      <c r="BT901" s="0" t="n">
        <f aca="false">((((BJ901/R901)^2)+((BN901/AE901)^2))^(1/2))*AL901</f>
        <v>6.5100272880214E-006</v>
      </c>
      <c r="BU901" s="0" t="n">
        <f aca="false">((((BJ901/R901)^2)+((BO901/AF901)^2))^(1/2))*AM901</f>
        <v>4.46426999426735E-007</v>
      </c>
      <c r="BV901" s="0" t="n">
        <f aca="false">((((BJ901/R901)^2)+((BP901/AG901)^2))^(1/2))*AN901</f>
        <v>1.68521011070473E-006</v>
      </c>
      <c r="BW901" s="0" t="n">
        <f aca="false">((((BJ901/R901)^2)+((BQ901/AH901)^2))^(1/2))*AO901</f>
        <v>0.00274180050626855</v>
      </c>
      <c r="BX901" s="46" t="n">
        <f aca="false">((((BL901/AI901)^2)+((BR901/AJ901)^2))^(1/2))*AP901</f>
        <v>5.95980867862304E-006</v>
      </c>
    </row>
    <row r="902" customFormat="false" ht="30" hidden="false" customHeight="true" outlineLevel="0" collapsed="false">
      <c r="A902" s="24" t="n">
        <v>4.61398205849045</v>
      </c>
      <c r="B902" s="24" t="n">
        <v>-74.137586607595</v>
      </c>
      <c r="C902" s="47" t="n">
        <v>25</v>
      </c>
      <c r="D902" s="47" t="n">
        <v>25</v>
      </c>
      <c r="E902" s="47" t="n">
        <v>1821</v>
      </c>
      <c r="F902" s="27" t="s">
        <v>2261</v>
      </c>
      <c r="G902" s="28" t="s">
        <v>2262</v>
      </c>
      <c r="H902" s="27" t="s">
        <v>2263</v>
      </c>
      <c r="I902" s="28" t="s">
        <v>216</v>
      </c>
      <c r="J902" s="28" t="s">
        <v>65</v>
      </c>
      <c r="K902" s="28" t="n">
        <v>10</v>
      </c>
      <c r="L902" s="28"/>
      <c r="M902" s="28" t="n">
        <v>1994</v>
      </c>
      <c r="N902" s="29" t="s">
        <v>67</v>
      </c>
      <c r="O902" s="29" t="s">
        <v>68</v>
      </c>
      <c r="P902" s="30" t="n">
        <v>0.0356710045865324</v>
      </c>
      <c r="Q902" s="31" t="n">
        <v>16056.95</v>
      </c>
      <c r="R902" s="31" t="n">
        <v>18519.5289828311</v>
      </c>
      <c r="S902" s="29" t="s">
        <v>69</v>
      </c>
      <c r="T902" s="29"/>
      <c r="U902" s="29"/>
      <c r="V902" s="48" t="n">
        <f aca="false">IF(S902="m3_año",R902,IF(OR(O902="CG1",O902="CG3",O902="HG2"),T902,R902))</f>
        <v>18519.5289828311</v>
      </c>
      <c r="W902" s="28" t="n">
        <v>365</v>
      </c>
      <c r="X902" s="32"/>
      <c r="Y902" s="28"/>
      <c r="Z902" s="28" t="n">
        <v>8760</v>
      </c>
      <c r="AA902" s="32" t="s">
        <v>2264</v>
      </c>
      <c r="AB902" s="32" t="s">
        <v>447</v>
      </c>
      <c r="AC902" s="33" t="s">
        <v>72</v>
      </c>
      <c r="AD902" s="33" t="n">
        <f aca="false">VLOOKUP($O902,Parámetros!$B$4:$H$25,3,0)</f>
        <v>46.3856216091623</v>
      </c>
      <c r="AE902" s="33" t="n">
        <f aca="false">VLOOKUP($O902,Parámetros!$B$4:$H$25,4,0)</f>
        <v>1074.85364414012</v>
      </c>
      <c r="AF902" s="33" t="n">
        <f aca="false">VLOOKUP($O902,Parámetros!$B$4:$H$25,5,0)</f>
        <v>5.41099102083891</v>
      </c>
      <c r="AG902" s="33" t="n">
        <f aca="false">VLOOKUP($O902,Parámetros!$B$4:$H$25,6,0)</f>
        <v>1344</v>
      </c>
      <c r="AH902" s="33" t="n">
        <f aca="false">VLOOKUP($O902,Parámetros!$B$4:$H$25,7,0)</f>
        <v>1920000</v>
      </c>
      <c r="AI902" s="2" t="n">
        <v>29509.1627659574</v>
      </c>
      <c r="AJ902" s="2" t="n">
        <v>1.9976E-005</v>
      </c>
      <c r="AK902" s="34" t="n">
        <f aca="false">AD902*V902/1000000000</f>
        <v>0.000859039863777518</v>
      </c>
      <c r="AL902" s="34" t="n">
        <f aca="false">AE902*V902/1000000000</f>
        <v>0.0199057832149546</v>
      </c>
      <c r="AM902" s="34" t="n">
        <f aca="false">AF902*V902/1000000000</f>
        <v>0.000100209005036265</v>
      </c>
      <c r="AN902" s="34" t="n">
        <f aca="false">AG902*V902/1000000000</f>
        <v>0.024890246952925</v>
      </c>
      <c r="AO902" s="34" t="n">
        <f aca="false">AH902*V902/1000000000</f>
        <v>35.5574956470357</v>
      </c>
      <c r="AP902" s="35" t="n">
        <f aca="false">AJ902*AI902*EXP(P902*4)</f>
        <v>0.679880052125845</v>
      </c>
      <c r="AQ902" s="36" t="n">
        <f aca="false">AK902/W902</f>
        <v>2.35353387336306E-006</v>
      </c>
      <c r="AR902" s="37" t="n">
        <f aca="false">AL902/W902</f>
        <v>5.45363923697386E-005</v>
      </c>
      <c r="AS902" s="37" t="n">
        <f aca="false">AM902/W902</f>
        <v>2.74545219277438E-007</v>
      </c>
      <c r="AT902" s="37" t="n">
        <f aca="false">AN902/W902</f>
        <v>6.8192457405274E-005</v>
      </c>
      <c r="AU902" s="37" t="n">
        <f aca="false">AO902/W902</f>
        <v>0.0974177962932485</v>
      </c>
      <c r="AV902" s="49" t="n">
        <f aca="false">AP902/W902</f>
        <v>0.00186268507431738</v>
      </c>
      <c r="AW902" s="39" t="n">
        <f aca="false">AK902*1000000</f>
        <v>859.039863777518</v>
      </c>
      <c r="AX902" s="40" t="n">
        <f aca="false">AL902*1000000</f>
        <v>19905.7832149546</v>
      </c>
      <c r="AY902" s="40" t="n">
        <f aca="false">AM902*1000000</f>
        <v>100.209005036265</v>
      </c>
      <c r="AZ902" s="40" t="n">
        <f aca="false">AN902*1000000</f>
        <v>24890.246952925</v>
      </c>
      <c r="BA902" s="40" t="n">
        <f aca="false">AO902*1000000</f>
        <v>35557495.6470357</v>
      </c>
      <c r="BB902" s="41" t="n">
        <f aca="false">AP902*1000000</f>
        <v>679880.052125845</v>
      </c>
      <c r="BC902" s="39" t="n">
        <f aca="false">AQ902*1000000</f>
        <v>2.35353387336306</v>
      </c>
      <c r="BD902" s="40" t="n">
        <f aca="false">AR902*1000000</f>
        <v>54.5363923697386</v>
      </c>
      <c r="BE902" s="40" t="n">
        <f aca="false">AS902*1000000</f>
        <v>0.274545219277438</v>
      </c>
      <c r="BF902" s="40" t="n">
        <f aca="false">AT902*1000000</f>
        <v>68.192457405274</v>
      </c>
      <c r="BG902" s="40" t="n">
        <f aca="false">AU902*1000000</f>
        <v>97417.7962932485</v>
      </c>
      <c r="BH902" s="41" t="n">
        <f aca="false">AV902*1000000</f>
        <v>1862.68507431738</v>
      </c>
      <c r="BI902" s="0" t="n">
        <v>0.1</v>
      </c>
      <c r="BJ902" s="0" t="n">
        <f aca="false">R902*BI902</f>
        <v>1851.95289828311</v>
      </c>
      <c r="BK902" s="0" t="n">
        <v>0.1</v>
      </c>
      <c r="BL902" s="0" t="n">
        <f aca="false">AI902*BK902</f>
        <v>2950.91627659574</v>
      </c>
      <c r="BM902" s="45" t="n">
        <v>17.6498016718255</v>
      </c>
      <c r="BN902" s="45" t="n">
        <v>910.91550745518</v>
      </c>
      <c r="BO902" s="45" t="n">
        <v>5.31099102083891</v>
      </c>
      <c r="BP902" s="45" t="n">
        <v>537.6</v>
      </c>
      <c r="BQ902" s="45" t="n">
        <v>384000</v>
      </c>
      <c r="BR902" s="0" t="n">
        <f aca="false">AJ902*0.1</f>
        <v>1.9976E-006</v>
      </c>
      <c r="BS902" s="0" t="n">
        <f aca="false">((((BJ902/R902)^2)+((BM902/AD902)^2))^(1/2))*AK902</f>
        <v>0.000337965805554408</v>
      </c>
      <c r="BT902" s="0" t="n">
        <f aca="false">((((BJ902/R902)^2)+((BN902/AE902)^2))^(1/2))*AL902</f>
        <v>0.0169867613786145</v>
      </c>
      <c r="BU902" s="0" t="n">
        <f aca="false">((((BJ902/R902)^2)+((BO902/AF902)^2))^(1/2))*AM902</f>
        <v>9.88662134006217E-005</v>
      </c>
      <c r="BV902" s="0" t="n">
        <f aca="false">((((BJ902/R902)^2)+((BP902/AG902)^2))^(1/2))*AN902</f>
        <v>0.0102625117234618</v>
      </c>
      <c r="BW902" s="0" t="n">
        <f aca="false">((((BJ902/R902)^2)+((BQ902/AH902)^2))^(1/2))*AO902</f>
        <v>7.95089773764247</v>
      </c>
      <c r="BX902" s="46" t="n">
        <f aca="false">((((BL902/AI902)^2)+((BR902/AJ902)^2))^(1/2))*AP902</f>
        <v>0.0961495590503296</v>
      </c>
    </row>
    <row r="903" customFormat="false" ht="30" hidden="false" customHeight="true" outlineLevel="0" collapsed="false">
      <c r="A903" s="24" t="n">
        <v>4.67427181881988</v>
      </c>
      <c r="B903" s="24" t="n">
        <v>-74.1183417655791</v>
      </c>
      <c r="C903" s="47" t="n">
        <v>27</v>
      </c>
      <c r="D903" s="47" t="n">
        <v>32</v>
      </c>
      <c r="E903" s="47" t="n">
        <v>1914</v>
      </c>
      <c r="F903" s="27" t="s">
        <v>2265</v>
      </c>
      <c r="G903" s="28" t="s">
        <v>2266</v>
      </c>
      <c r="H903" s="27" t="s">
        <v>2267</v>
      </c>
      <c r="I903" s="28" t="s">
        <v>64</v>
      </c>
      <c r="J903" s="28" t="s">
        <v>65</v>
      </c>
      <c r="K903" s="28" t="n">
        <v>175</v>
      </c>
      <c r="L903" s="28"/>
      <c r="M903" s="28" t="n">
        <v>1974</v>
      </c>
      <c r="N903" s="29" t="s">
        <v>67</v>
      </c>
      <c r="O903" s="29" t="s">
        <v>108</v>
      </c>
      <c r="P903" s="56" t="n">
        <v>0.00426891489573758</v>
      </c>
      <c r="Q903" s="31" t="n">
        <v>875000</v>
      </c>
      <c r="R903" s="31" t="n">
        <v>890069.496774028</v>
      </c>
      <c r="S903" s="29" t="s">
        <v>69</v>
      </c>
      <c r="T903" s="29"/>
      <c r="U903" s="29"/>
      <c r="V903" s="48" t="n">
        <f aca="false">IF(S903="m3_año",R903,IF(OR(O903="CG1",O903="CG3",O903="HG2"),T903,R903))</f>
        <v>890069.496774028</v>
      </c>
      <c r="W903" s="28" t="n">
        <v>365</v>
      </c>
      <c r="X903" s="32" t="s">
        <v>98</v>
      </c>
      <c r="Y903" s="28"/>
      <c r="Z903" s="28" t="n">
        <v>2920</v>
      </c>
      <c r="AA903" s="32" t="s">
        <v>2268</v>
      </c>
      <c r="AB903" s="32" t="s">
        <v>447</v>
      </c>
      <c r="AC903" s="33" t="s">
        <v>72</v>
      </c>
      <c r="AD903" s="33" t="n">
        <f aca="false">VLOOKUP($O903,Parámetros!$B$4:$H$25,3,0)</f>
        <v>589.42211574465</v>
      </c>
      <c r="AE903" s="33" t="n">
        <f aca="false">VLOOKUP($O903,Parámetros!$B$4:$H$25,4,0)</f>
        <v>6395.37711993333</v>
      </c>
      <c r="AF903" s="33" t="n">
        <f aca="false">VLOOKUP($O903,Parámetros!$B$4:$H$25,5,0)</f>
        <v>22.4256162208741</v>
      </c>
      <c r="AG903" s="33" t="n">
        <f aca="false">VLOOKUP($O903,Parámetros!$B$4:$H$25,6,0)</f>
        <v>1344</v>
      </c>
      <c r="AH903" s="33" t="n">
        <f aca="false">VLOOKUP($O903,Parámetros!$B$4:$H$25,7,0)</f>
        <v>1920000</v>
      </c>
      <c r="AI903" s="51" t="n">
        <v>875000</v>
      </c>
      <c r="AJ903" s="52" t="n">
        <v>8.8E-008</v>
      </c>
      <c r="AK903" s="34" t="n">
        <f aca="false">AD903*V903/1000000000</f>
        <v>0.524626645948324</v>
      </c>
      <c r="AL903" s="34" t="n">
        <f aca="false">AE903*V903/1000000000</f>
        <v>5.69233009481919</v>
      </c>
      <c r="AM903" s="34" t="n">
        <f aca="false">AF903*V903/1000000000</f>
        <v>0.0199603569445609</v>
      </c>
      <c r="AN903" s="34" t="n">
        <f aca="false">AG903*V903/1000000000</f>
        <v>1.19625340366429</v>
      </c>
      <c r="AO903" s="34" t="n">
        <f aca="false">AH903*V903/1000000000</f>
        <v>1708.93343380613</v>
      </c>
      <c r="AP903" s="35" t="n">
        <f aca="false">AJ903*AI903*EXP(P903*4)</f>
        <v>0.0783261157161145</v>
      </c>
      <c r="AQ903" s="36" t="n">
        <f aca="false">AK903/W903</f>
        <v>0.00143733327657075</v>
      </c>
      <c r="AR903" s="37" t="n">
        <f aca="false">AL903/W903</f>
        <v>0.0155954249173129</v>
      </c>
      <c r="AS903" s="37" t="n">
        <f aca="false">AM903/W903</f>
        <v>5.46859094371531E-005</v>
      </c>
      <c r="AT903" s="37" t="n">
        <f aca="false">AN903/W903</f>
        <v>0.00327740658538163</v>
      </c>
      <c r="AU903" s="37" t="n">
        <f aca="false">AO903/W903</f>
        <v>4.68200940768804</v>
      </c>
      <c r="AV903" s="49" t="n">
        <f aca="false">AP903/W903</f>
        <v>0.000214592097852368</v>
      </c>
      <c r="AW903" s="39" t="n">
        <f aca="false">AK903*1000000</f>
        <v>524626.645948324</v>
      </c>
      <c r="AX903" s="40" t="n">
        <f aca="false">AL903*1000000</f>
        <v>5692330.09481919</v>
      </c>
      <c r="AY903" s="40" t="n">
        <f aca="false">AM903*1000000</f>
        <v>19960.3569445609</v>
      </c>
      <c r="AZ903" s="40" t="n">
        <f aca="false">AN903*1000000</f>
        <v>1196253.40366429</v>
      </c>
      <c r="BA903" s="40" t="n">
        <f aca="false">AO903*1000000</f>
        <v>1708933433.80613</v>
      </c>
      <c r="BB903" s="41" t="n">
        <f aca="false">AP903*1000000</f>
        <v>78326.1157161145</v>
      </c>
      <c r="BC903" s="39" t="n">
        <f aca="false">AQ903*1000000</f>
        <v>1437.33327657075</v>
      </c>
      <c r="BD903" s="40" t="n">
        <f aca="false">AR903*1000000</f>
        <v>15595.4249173129</v>
      </c>
      <c r="BE903" s="40" t="n">
        <f aca="false">AS903*1000000</f>
        <v>54.6859094371531</v>
      </c>
      <c r="BF903" s="40" t="n">
        <f aca="false">AT903*1000000</f>
        <v>3277.40658538163</v>
      </c>
      <c r="BG903" s="40" t="n">
        <f aca="false">AU903*1000000</f>
        <v>4682009.40768804</v>
      </c>
      <c r="BH903" s="41" t="n">
        <f aca="false">AV903*1000000</f>
        <v>214.592097852368</v>
      </c>
      <c r="BI903" s="0" t="n">
        <v>0.1</v>
      </c>
      <c r="BJ903" s="0" t="n">
        <f aca="false">R903*BI903</f>
        <v>89006.9496774028</v>
      </c>
      <c r="BK903" s="0" t="n">
        <v>0.1</v>
      </c>
      <c r="BL903" s="0" t="n">
        <f aca="false">AI903*BK903</f>
        <v>87500</v>
      </c>
      <c r="BM903" s="45" t="n">
        <v>491.492522079561</v>
      </c>
      <c r="BN903" s="45" t="n">
        <v>4911.75996922289</v>
      </c>
      <c r="BO903" s="45" t="n">
        <v>16.2785205146239</v>
      </c>
      <c r="BP903" s="45" t="n">
        <v>537.6</v>
      </c>
      <c r="BQ903" s="45" t="n">
        <v>384000</v>
      </c>
      <c r="BR903" s="0" t="n">
        <f aca="false">AJ903*0.1</f>
        <v>8.8E-009</v>
      </c>
      <c r="BS903" s="0" t="n">
        <f aca="false">((((BJ903/R903)^2)+((BM903/AD903)^2))^(1/2))*AK903</f>
        <v>0.440597062692903</v>
      </c>
      <c r="BT903" s="0" t="n">
        <f aca="false">((((BJ903/R903)^2)+((BN903/AE903)^2))^(1/2))*AL903</f>
        <v>4.40871058195233</v>
      </c>
      <c r="BU903" s="0" t="n">
        <f aca="false">((((BJ903/R903)^2)+((BO903/AF903)^2))^(1/2))*AM903</f>
        <v>0.0146258572908055</v>
      </c>
      <c r="BV903" s="0" t="n">
        <f aca="false">((((BJ903/R903)^2)+((BP903/AG903)^2))^(1/2))*AN903</f>
        <v>0.493227913831252</v>
      </c>
      <c r="BW903" s="0" t="n">
        <f aca="false">((((BJ903/R903)^2)+((BQ903/AH903)^2))^(1/2))*AO903</f>
        <v>382.129132701265</v>
      </c>
      <c r="BX903" s="46" t="n">
        <f aca="false">((((BL903/AI903)^2)+((BR903/AJ903)^2))^(1/2))*AP903</f>
        <v>0.0110769855133734</v>
      </c>
    </row>
    <row r="904" customFormat="false" ht="14" hidden="false" customHeight="false" outlineLevel="0" collapsed="false">
      <c r="A904" s="24" t="n">
        <v>4.67427181881988</v>
      </c>
      <c r="B904" s="24" t="n">
        <v>-74.1183417655791</v>
      </c>
      <c r="C904" s="47" t="n">
        <v>27</v>
      </c>
      <c r="D904" s="47" t="n">
        <v>32</v>
      </c>
      <c r="E904" s="47" t="n">
        <v>1914</v>
      </c>
      <c r="F904" s="27" t="s">
        <v>2265</v>
      </c>
      <c r="G904" s="28" t="s">
        <v>2266</v>
      </c>
      <c r="H904" s="27" t="s">
        <v>2267</v>
      </c>
      <c r="I904" s="28" t="s">
        <v>64</v>
      </c>
      <c r="J904" s="28" t="s">
        <v>65</v>
      </c>
      <c r="K904" s="28" t="n">
        <v>150</v>
      </c>
      <c r="L904" s="28"/>
      <c r="M904" s="28" t="n">
        <v>1968</v>
      </c>
      <c r="N904" s="29" t="s">
        <v>124</v>
      </c>
      <c r="O904" s="29" t="s">
        <v>125</v>
      </c>
      <c r="P904" s="56" t="n">
        <v>0.00426891489573758</v>
      </c>
      <c r="Q904" s="31" t="n">
        <v>94.6360298292766</v>
      </c>
      <c r="R904" s="31" t="n">
        <v>96.2658782249556</v>
      </c>
      <c r="S904" s="4" t="s">
        <v>69</v>
      </c>
      <c r="T904" s="4"/>
      <c r="U904" s="4"/>
      <c r="V904" s="48" t="n">
        <f aca="false">IF(S904="m3_año",R904,IF(OR(O904="CG1",O904="CG3",O904="HG2"),T904,R904))</f>
        <v>96.2658782249556</v>
      </c>
      <c r="W904" s="28" t="n">
        <v>365</v>
      </c>
      <c r="X904" s="32" t="s">
        <v>98</v>
      </c>
      <c r="Y904" s="28"/>
      <c r="Z904" s="28" t="n">
        <v>2920</v>
      </c>
      <c r="AA904" s="32" t="s">
        <v>2268</v>
      </c>
      <c r="AB904" s="32" t="s">
        <v>447</v>
      </c>
      <c r="AC904" s="33" t="s">
        <v>72</v>
      </c>
      <c r="AD904" s="33" t="n">
        <f aca="false">VLOOKUP($O904,Parámetros!$B$4:$H$25,3,0)</f>
        <v>840000</v>
      </c>
      <c r="AE904" s="33" t="n">
        <f aca="false">VLOOKUP($O904,Parámetros!$B$4:$H$25,4,0)</f>
        <v>2400000</v>
      </c>
      <c r="AF904" s="33" t="n">
        <f aca="false">VLOOKUP($O904,Parámetros!$B$4:$H$25,5,0)</f>
        <v>1800000</v>
      </c>
      <c r="AG904" s="33" t="n">
        <f aca="false">VLOOKUP($O904,Parámetros!$B$4:$H$25,6,0)</f>
        <v>600000</v>
      </c>
      <c r="AH904" s="33" t="n">
        <f aca="false">VLOOKUP($O904,Parámetros!$B$4:$H$25,7,0)</f>
        <v>2676000000</v>
      </c>
      <c r="AI904" s="51" t="n">
        <v>94.6360298292766</v>
      </c>
      <c r="AJ904" s="2" t="n">
        <v>0.0912</v>
      </c>
      <c r="AK904" s="34" t="n">
        <f aca="false">AD904*V904/1000000000</f>
        <v>0.0808633377089627</v>
      </c>
      <c r="AL904" s="34" t="n">
        <f aca="false">AE904*V904/1000000000</f>
        <v>0.231038107739893</v>
      </c>
      <c r="AM904" s="34" t="n">
        <f aca="false">AF904*V904/1000000000</f>
        <v>0.17327858080492</v>
      </c>
      <c r="AN904" s="34" t="n">
        <f aca="false">AG904*V904/1000000000</f>
        <v>0.0577595269349734</v>
      </c>
      <c r="AO904" s="34" t="n">
        <f aca="false">AH904*V904/1000000000</f>
        <v>257.607490129981</v>
      </c>
      <c r="AP904" s="35" t="n">
        <f aca="false">AJ904*AI904*EXP(P904*4)</f>
        <v>8.77944809411595</v>
      </c>
      <c r="AQ904" s="36" t="n">
        <f aca="false">AK904/W904</f>
        <v>0.000221543390983459</v>
      </c>
      <c r="AR904" s="37" t="n">
        <f aca="false">AL904/W904</f>
        <v>0.000632981117095598</v>
      </c>
      <c r="AS904" s="37" t="n">
        <f aca="false">AM904/W904</f>
        <v>0.000474735837821699</v>
      </c>
      <c r="AT904" s="37" t="n">
        <f aca="false">AN904/W904</f>
        <v>0.0001582452792739</v>
      </c>
      <c r="AU904" s="37" t="n">
        <f aca="false">AO904/W904</f>
        <v>0.705773945561592</v>
      </c>
      <c r="AV904" s="49" t="n">
        <f aca="false">AP904/W904</f>
        <v>0.0240532824496327</v>
      </c>
      <c r="AW904" s="39" t="n">
        <f aca="false">AK904*1000000</f>
        <v>80863.3377089627</v>
      </c>
      <c r="AX904" s="40" t="n">
        <f aca="false">AL904*1000000</f>
        <v>231038.107739893</v>
      </c>
      <c r="AY904" s="40" t="n">
        <f aca="false">AM904*1000000</f>
        <v>173278.58080492</v>
      </c>
      <c r="AZ904" s="40" t="n">
        <f aca="false">AN904*1000000</f>
        <v>57759.5269349734</v>
      </c>
      <c r="BA904" s="40" t="n">
        <f aca="false">AO904*1000000</f>
        <v>257607490.129981</v>
      </c>
      <c r="BB904" s="41" t="n">
        <f aca="false">AP904*1000000</f>
        <v>8779448.09411595</v>
      </c>
      <c r="BC904" s="39" t="n">
        <f aca="false">AQ904*1000000</f>
        <v>221.543390983459</v>
      </c>
      <c r="BD904" s="40" t="n">
        <f aca="false">AR904*1000000</f>
        <v>632.981117095598</v>
      </c>
      <c r="BE904" s="40" t="n">
        <f aca="false">AS904*1000000</f>
        <v>474.735837821699</v>
      </c>
      <c r="BF904" s="40" t="n">
        <f aca="false">AT904*1000000</f>
        <v>158.2452792739</v>
      </c>
      <c r="BG904" s="40" t="n">
        <f aca="false">AU904*1000000</f>
        <v>705773.945561592</v>
      </c>
      <c r="BH904" s="41" t="n">
        <f aca="false">AV904*1000000</f>
        <v>24053.2824496327</v>
      </c>
      <c r="BI904" s="0" t="n">
        <v>0.1</v>
      </c>
      <c r="BJ904" s="0" t="n">
        <f aca="false">R904*BI904</f>
        <v>9.62658782249556</v>
      </c>
      <c r="BK904" s="0" t="n">
        <v>0.1</v>
      </c>
      <c r="BL904" s="0" t="n">
        <f aca="false">AI904*BK904</f>
        <v>9.46360298292766</v>
      </c>
      <c r="BM904" s="45" t="n">
        <v>336000</v>
      </c>
      <c r="BN904" s="45" t="n">
        <v>480000</v>
      </c>
      <c r="BO904" s="45" t="n">
        <v>360000</v>
      </c>
      <c r="BP904" s="45" t="n">
        <v>120000</v>
      </c>
      <c r="BQ904" s="45" t="n">
        <v>1070400000</v>
      </c>
      <c r="BR904" s="0" t="n">
        <f aca="false">AJ904*0.1</f>
        <v>0.00912</v>
      </c>
      <c r="BS904" s="0" t="n">
        <f aca="false">((((BJ904/R904)^2)+((BM904/AD904)^2))^(1/2))*AK904</f>
        <v>0.0333408082614045</v>
      </c>
      <c r="BT904" s="0" t="n">
        <f aca="false">((((BJ904/R904)^2)+((BN904/AE904)^2))^(1/2))*AL904</f>
        <v>0.0516616914299322</v>
      </c>
      <c r="BU904" s="0" t="n">
        <f aca="false">((((BJ904/R904)^2)+((BO904/AF904)^2))^(1/2))*AM904</f>
        <v>0.0387462685724492</v>
      </c>
      <c r="BV904" s="0" t="n">
        <f aca="false">((((BJ904/R904)^2)+((BP904/AG904)^2))^(1/2))*AN904</f>
        <v>0.0129154228574831</v>
      </c>
      <c r="BW904" s="0" t="n">
        <f aca="false">((((BJ904/R904)^2)+((BQ904/AH904)^2))^(1/2))*AO904</f>
        <v>106.214289175617</v>
      </c>
      <c r="BX904" s="46" t="n">
        <f aca="false">((((BL904/AI904)^2)+((BR904/AJ904)^2))^(1/2))*AP904</f>
        <v>1.24160145648494</v>
      </c>
    </row>
    <row r="905" customFormat="false" ht="30" hidden="false" customHeight="true" outlineLevel="0" collapsed="false">
      <c r="A905" s="24" t="n">
        <v>4.68225461969618</v>
      </c>
      <c r="B905" s="24" t="n">
        <v>-74.0865461137126</v>
      </c>
      <c r="C905" s="47" t="n">
        <v>30</v>
      </c>
      <c r="D905" s="47" t="n">
        <v>33</v>
      </c>
      <c r="E905" s="47" t="n">
        <v>2423</v>
      </c>
      <c r="F905" s="27" t="s">
        <v>2269</v>
      </c>
      <c r="G905" s="28" t="s">
        <v>2270</v>
      </c>
      <c r="H905" s="27" t="s">
        <v>2271</v>
      </c>
      <c r="I905" s="28" t="s">
        <v>727</v>
      </c>
      <c r="J905" s="28" t="s">
        <v>76</v>
      </c>
      <c r="K905" s="55"/>
      <c r="L905" s="55"/>
      <c r="M905" s="28" t="n">
        <v>1993</v>
      </c>
      <c r="N905" s="29" t="s">
        <v>67</v>
      </c>
      <c r="O905" s="29" t="s">
        <v>145</v>
      </c>
      <c r="P905" s="56" t="n">
        <v>0.00426891489573758</v>
      </c>
      <c r="Q905" s="31" t="n">
        <v>783.9</v>
      </c>
      <c r="R905" s="31" t="n">
        <v>797.400546881326</v>
      </c>
      <c r="S905" s="29" t="s">
        <v>69</v>
      </c>
      <c r="T905" s="29"/>
      <c r="U905" s="29"/>
      <c r="V905" s="48" t="n">
        <f aca="false">IF(S905="m3_año",R905,IF(OR(O905="CG1",O905="CG3",O905="HG2"),T905,R905))</f>
        <v>797.400546881326</v>
      </c>
      <c r="W905" s="28" t="n">
        <v>365</v>
      </c>
      <c r="X905" s="32"/>
      <c r="Y905" s="28"/>
      <c r="Z905" s="28" t="n">
        <v>8760</v>
      </c>
      <c r="AA905" s="32" t="s">
        <v>2272</v>
      </c>
      <c r="AB905" s="32" t="s">
        <v>447</v>
      </c>
      <c r="AC905" s="33" t="s">
        <v>72</v>
      </c>
      <c r="AD905" s="33" t="n">
        <f aca="false">VLOOKUP($O905,Parámetros!$B$4:$H$25,3,0)</f>
        <v>196.356974196937</v>
      </c>
      <c r="AE905" s="33" t="n">
        <f aca="false">VLOOKUP($O905,Parámetros!$B$4:$H$25,4,0)</f>
        <v>1220.72799074218</v>
      </c>
      <c r="AF905" s="33" t="n">
        <f aca="false">VLOOKUP($O905,Parámetros!$B$4:$H$25,5,0)</f>
        <v>69.6558973259153</v>
      </c>
      <c r="AG905" s="33" t="n">
        <f aca="false">VLOOKUP($O905,Parámetros!$B$4:$H$25,6,0)</f>
        <v>640</v>
      </c>
      <c r="AH905" s="33" t="n">
        <f aca="false">VLOOKUP($O905,Parámetros!$B$4:$H$25,7,0)</f>
        <v>1920000</v>
      </c>
      <c r="AI905" s="2" t="n">
        <v>2.98030327868852</v>
      </c>
      <c r="AJ905" s="2" t="n">
        <v>1.362E-005</v>
      </c>
      <c r="AK905" s="34" t="n">
        <f aca="false">AD905*V905/1000000000</f>
        <v>0.0001565751586086</v>
      </c>
      <c r="AL905" s="34" t="n">
        <f aca="false">AE905*V905/1000000000</f>
        <v>0.000973409167411157</v>
      </c>
      <c r="AM905" s="34" t="n">
        <f aca="false">AF905*V905/1000000000</f>
        <v>5.55436506211944E-005</v>
      </c>
      <c r="AN905" s="34" t="n">
        <f aca="false">AG905*V905/1000000000</f>
        <v>0.000510336350004049</v>
      </c>
      <c r="AO905" s="34" t="n">
        <f aca="false">AH905*V905/1000000000</f>
        <v>1.53100905001215</v>
      </c>
      <c r="AP905" s="35" t="n">
        <f aca="false">AJ905*AI905*EXP(P905*4)</f>
        <v>4.12908128890735E-005</v>
      </c>
      <c r="AQ905" s="36" t="n">
        <f aca="false">AK905/W905</f>
        <v>4.28973037283836E-007</v>
      </c>
      <c r="AR905" s="37" t="n">
        <f aca="false">AL905/W905</f>
        <v>2.66687443126344E-006</v>
      </c>
      <c r="AS905" s="37" t="n">
        <f aca="false">AM905/W905</f>
        <v>1.52174385263546E-007</v>
      </c>
      <c r="AT905" s="37" t="n">
        <f aca="false">AN905/W905</f>
        <v>1.39818178083301E-006</v>
      </c>
      <c r="AU905" s="37" t="n">
        <f aca="false">AO905/W905</f>
        <v>0.00419454534249903</v>
      </c>
      <c r="AV905" s="49" t="n">
        <f aca="false">AP905/W905</f>
        <v>1.13125514764585E-007</v>
      </c>
      <c r="AW905" s="39" t="n">
        <f aca="false">AK905*1000000</f>
        <v>156.5751586086</v>
      </c>
      <c r="AX905" s="40" t="n">
        <f aca="false">AL905*1000000</f>
        <v>973.409167411157</v>
      </c>
      <c r="AY905" s="40" t="n">
        <f aca="false">AM905*1000000</f>
        <v>55.5436506211944</v>
      </c>
      <c r="AZ905" s="40" t="n">
        <f aca="false">AN905*1000000</f>
        <v>510.336350004049</v>
      </c>
      <c r="BA905" s="40" t="n">
        <f aca="false">AO905*1000000</f>
        <v>1531009.05001215</v>
      </c>
      <c r="BB905" s="41" t="n">
        <f aca="false">AP905*1000000</f>
        <v>41.2908128890735</v>
      </c>
      <c r="BC905" s="39" t="n">
        <f aca="false">AQ905*1000000</f>
        <v>0.428973037283835</v>
      </c>
      <c r="BD905" s="40" t="n">
        <f aca="false">AR905*1000000</f>
        <v>2.66687443126344</v>
      </c>
      <c r="BE905" s="40" t="n">
        <f aca="false">AS905*1000000</f>
        <v>0.152174385263546</v>
      </c>
      <c r="BF905" s="40" t="n">
        <f aca="false">AT905*1000000</f>
        <v>1.39818178083301</v>
      </c>
      <c r="BG905" s="40" t="n">
        <f aca="false">AU905*1000000</f>
        <v>4194.54534249903</v>
      </c>
      <c r="BH905" s="41" t="n">
        <f aca="false">AV905*1000000</f>
        <v>0.113125514764585</v>
      </c>
      <c r="BI905" s="0" t="n">
        <v>0.1</v>
      </c>
      <c r="BJ905" s="0" t="n">
        <f aca="false">R905*BI905</f>
        <v>79.7400546881326</v>
      </c>
      <c r="BK905" s="0" t="n">
        <v>0.1</v>
      </c>
      <c r="BL905" s="0" t="n">
        <f aca="false">AI905*BK905</f>
        <v>0.298030327868852</v>
      </c>
      <c r="BM905" s="45" t="n">
        <v>187.562005220738</v>
      </c>
      <c r="BN905" s="45" t="n">
        <v>1012.03746873145</v>
      </c>
      <c r="BO905" s="45" t="n">
        <v>69.5558973259153</v>
      </c>
      <c r="BP905" s="45" t="n">
        <v>256</v>
      </c>
      <c r="BQ905" s="45" t="n">
        <v>384000</v>
      </c>
      <c r="BR905" s="0" t="n">
        <f aca="false">AJ905*0.1</f>
        <v>1.362E-006</v>
      </c>
      <c r="BS905" s="0" t="n">
        <f aca="false">((((BJ905/R905)^2)+((BM905/AD905)^2))^(1/2))*AK905</f>
        <v>0.00015037939775181</v>
      </c>
      <c r="BT905" s="0" t="n">
        <f aca="false">((((BJ905/R905)^2)+((BN905/AE905)^2))^(1/2))*AL905</f>
        <v>0.000812848702377254</v>
      </c>
      <c r="BU905" s="0" t="n">
        <f aca="false">((((BJ905/R905)^2)+((BO905/AF905)^2))^(1/2))*AM905</f>
        <v>5.57413342733442E-005</v>
      </c>
      <c r="BV905" s="0" t="n">
        <f aca="false">((((BJ905/R905)^2)+((BP905/AG905)^2))^(1/2))*AN905</f>
        <v>0.000210417067565888</v>
      </c>
      <c r="BW905" s="0" t="n">
        <f aca="false">((((BJ905/R905)^2)+((BQ905/AH905)^2))^(1/2))*AO905</f>
        <v>0.342344030999453</v>
      </c>
      <c r="BX905" s="46" t="n">
        <f aca="false">((((BL905/AI905)^2)+((BR905/AJ905)^2))^(1/2))*AP905</f>
        <v>5.83940275891375E-006</v>
      </c>
    </row>
    <row r="906" customFormat="false" ht="60" hidden="false" customHeight="true" outlineLevel="0" collapsed="false">
      <c r="A906" s="24" t="n">
        <v>4.68428284969293</v>
      </c>
      <c r="B906" s="24" t="n">
        <v>-74.0832339785243</v>
      </c>
      <c r="C906" s="47" t="n">
        <v>31</v>
      </c>
      <c r="D906" s="47" t="n">
        <v>33</v>
      </c>
      <c r="E906" s="47" t="n">
        <v>2424</v>
      </c>
      <c r="F906" s="27" t="s">
        <v>2273</v>
      </c>
      <c r="G906" s="28" t="s">
        <v>2274</v>
      </c>
      <c r="H906" s="27" t="s">
        <v>2275</v>
      </c>
      <c r="I906" s="28" t="s">
        <v>727</v>
      </c>
      <c r="J906" s="28" t="s">
        <v>65</v>
      </c>
      <c r="K906" s="28" t="n">
        <v>30</v>
      </c>
      <c r="L906" s="28"/>
      <c r="M906" s="28" t="n">
        <v>1974</v>
      </c>
      <c r="N906" s="29" t="s">
        <v>67</v>
      </c>
      <c r="O906" s="29" t="s">
        <v>68</v>
      </c>
      <c r="P906" s="53" t="n">
        <v>0.01</v>
      </c>
      <c r="Q906" s="31" t="n">
        <v>54066.6</v>
      </c>
      <c r="R906" s="31" t="n">
        <v>56273.0998039502</v>
      </c>
      <c r="S906" s="29" t="s">
        <v>69</v>
      </c>
      <c r="T906" s="29"/>
      <c r="U906" s="29"/>
      <c r="V906" s="48" t="n">
        <f aca="false">IF(S906="m3_año",R906,IF(OR(O906="CG1",O906="CG3",O906="HG2"),T906,R906))</f>
        <v>56273.0998039502</v>
      </c>
      <c r="W906" s="28" t="n">
        <v>365</v>
      </c>
      <c r="X906" s="32"/>
      <c r="Y906" s="28"/>
      <c r="Z906" s="28" t="n">
        <v>8760</v>
      </c>
      <c r="AA906" s="32" t="s">
        <v>2276</v>
      </c>
      <c r="AB906" s="32" t="s">
        <v>447</v>
      </c>
      <c r="AC906" s="33" t="s">
        <v>72</v>
      </c>
      <c r="AD906" s="33" t="n">
        <f aca="false">VLOOKUP($O906,Parámetros!$B$4:$H$25,3,0)</f>
        <v>46.3856216091623</v>
      </c>
      <c r="AE906" s="33" t="n">
        <f aca="false">VLOOKUP($O906,Parámetros!$B$4:$H$25,4,0)</f>
        <v>1074.85364414012</v>
      </c>
      <c r="AF906" s="33" t="n">
        <f aca="false">VLOOKUP($O906,Parámetros!$B$4:$H$25,5,0)</f>
        <v>5.41099102083891</v>
      </c>
      <c r="AG906" s="33" t="n">
        <f aca="false">VLOOKUP($O906,Parámetros!$B$4:$H$25,6,0)</f>
        <v>1344</v>
      </c>
      <c r="AH906" s="33" t="n">
        <f aca="false">VLOOKUP($O906,Parámetros!$B$4:$H$25,7,0)</f>
        <v>1920000</v>
      </c>
      <c r="AI906" s="51" t="n">
        <v>54066.6</v>
      </c>
      <c r="AJ906" s="52" t="n">
        <v>8.8E-008</v>
      </c>
      <c r="AK906" s="34" t="n">
        <f aca="false">AD906*V906/1000000000</f>
        <v>0.00261026271428066</v>
      </c>
      <c r="AL906" s="34" t="n">
        <f aca="false">AE906*V906/1000000000</f>
        <v>0.0604853463913365</v>
      </c>
      <c r="AM906" s="34" t="n">
        <f aca="false">AF906*V906/1000000000</f>
        <v>0.000304493237753946</v>
      </c>
      <c r="AN906" s="34" t="n">
        <f aca="false">AG906*V906/1000000000</f>
        <v>0.0756310461365091</v>
      </c>
      <c r="AO906" s="34" t="n">
        <f aca="false">AH906*V906/1000000000</f>
        <v>108.044351623584</v>
      </c>
      <c r="AP906" s="35" t="n">
        <f aca="false">AJ906*AI906*EXP(P906*4)</f>
        <v>0.00495203278274762</v>
      </c>
      <c r="AQ906" s="36" t="n">
        <f aca="false">AK906/W906</f>
        <v>7.15140469665934E-006</v>
      </c>
      <c r="AR906" s="37" t="n">
        <f aca="false">AL906/W906</f>
        <v>0.000165713277784484</v>
      </c>
      <c r="AS906" s="37" t="n">
        <f aca="false">AM906/W906</f>
        <v>8.34228048640949E-007</v>
      </c>
      <c r="AT906" s="37" t="n">
        <f aca="false">AN906/W906</f>
        <v>0.000207208345579477</v>
      </c>
      <c r="AU906" s="37" t="n">
        <f aca="false">AO906/W906</f>
        <v>0.296011922256396</v>
      </c>
      <c r="AV906" s="49" t="n">
        <f aca="false">AP906/W906</f>
        <v>1.35672131034181E-005</v>
      </c>
      <c r="AW906" s="39" t="n">
        <f aca="false">AK906*1000000</f>
        <v>2610.26271428066</v>
      </c>
      <c r="AX906" s="40" t="n">
        <f aca="false">AL906*1000000</f>
        <v>60485.3463913365</v>
      </c>
      <c r="AY906" s="40" t="n">
        <f aca="false">AM906*1000000</f>
        <v>304.493237753946</v>
      </c>
      <c r="AZ906" s="40" t="n">
        <f aca="false">AN906*1000000</f>
        <v>75631.0461365091</v>
      </c>
      <c r="BA906" s="40" t="n">
        <f aca="false">AO906*1000000</f>
        <v>108044351.623584</v>
      </c>
      <c r="BB906" s="41" t="n">
        <f aca="false">AP906*1000000</f>
        <v>4952.03278274762</v>
      </c>
      <c r="BC906" s="39" t="n">
        <f aca="false">AQ906*1000000</f>
        <v>7.15140469665934</v>
      </c>
      <c r="BD906" s="40" t="n">
        <f aca="false">AR906*1000000</f>
        <v>165.713277784484</v>
      </c>
      <c r="BE906" s="40" t="n">
        <f aca="false">AS906*1000000</f>
        <v>0.834228048640949</v>
      </c>
      <c r="BF906" s="40" t="n">
        <f aca="false">AT906*1000000</f>
        <v>207.208345579477</v>
      </c>
      <c r="BG906" s="40" t="n">
        <f aca="false">AU906*1000000</f>
        <v>296011.922256396</v>
      </c>
      <c r="BH906" s="41" t="n">
        <f aca="false">AV906*1000000</f>
        <v>13.5672131034181</v>
      </c>
      <c r="BI906" s="0" t="n">
        <v>0.1</v>
      </c>
      <c r="BJ906" s="0" t="n">
        <f aca="false">R906*BI906</f>
        <v>5627.30998039502</v>
      </c>
      <c r="BK906" s="0" t="n">
        <v>0.1</v>
      </c>
      <c r="BL906" s="0" t="n">
        <f aca="false">AI906*BK906</f>
        <v>5406.66</v>
      </c>
      <c r="BM906" s="45" t="n">
        <v>17.6498016718255</v>
      </c>
      <c r="BN906" s="45" t="n">
        <v>910.91550745518</v>
      </c>
      <c r="BO906" s="45" t="n">
        <v>5.31099102083891</v>
      </c>
      <c r="BP906" s="45" t="n">
        <v>537.6</v>
      </c>
      <c r="BQ906" s="45" t="n">
        <v>384000</v>
      </c>
      <c r="BR906" s="0" t="n">
        <f aca="false">AJ906*0.1</f>
        <v>8.8E-009</v>
      </c>
      <c r="BS906" s="0" t="n">
        <f aca="false">((((BJ906/R906)^2)+((BM906/AD906)^2))^(1/2))*AK906</f>
        <v>0.00102693667446494</v>
      </c>
      <c r="BT906" s="0" t="n">
        <f aca="false">((((BJ906/R906)^2)+((BN906/AE906)^2))^(1/2))*AL906</f>
        <v>0.0516156603815812</v>
      </c>
      <c r="BU906" s="0" t="n">
        <f aca="false">((((BJ906/R906)^2)+((BO906/AF906)^2))^(1/2))*AM906</f>
        <v>0.000300413055812034</v>
      </c>
      <c r="BV906" s="0" t="n">
        <f aca="false">((((BJ906/R906)^2)+((BP906/AG906)^2))^(1/2))*AN906</f>
        <v>0.0311834791796789</v>
      </c>
      <c r="BW906" s="0" t="n">
        <f aca="false">((((BJ906/R906)^2)+((BQ906/AH906)^2))^(1/2))*AO906</f>
        <v>24.1594514815224</v>
      </c>
      <c r="BX906" s="46" t="n">
        <f aca="false">((((BL906/AI906)^2)+((BR906/AJ906)^2))^(1/2))*AP906</f>
        <v>0.000700323192267786</v>
      </c>
    </row>
    <row r="907" customFormat="false" ht="15" hidden="false" customHeight="true" outlineLevel="0" collapsed="false">
      <c r="A907" s="24" t="n">
        <v>4.682</v>
      </c>
      <c r="B907" s="24" t="n">
        <v>-74.1170555555556</v>
      </c>
      <c r="C907" s="47" t="n">
        <v>27</v>
      </c>
      <c r="D907" s="47" t="n">
        <v>33</v>
      </c>
      <c r="E907" s="47" t="n">
        <v>1928</v>
      </c>
      <c r="F907" s="27" t="s">
        <v>2277</v>
      </c>
      <c r="G907" s="28" t="s">
        <v>2278</v>
      </c>
      <c r="H907" s="27" t="s">
        <v>2279</v>
      </c>
      <c r="I907" s="28" t="s">
        <v>727</v>
      </c>
      <c r="J907" s="28" t="s">
        <v>65</v>
      </c>
      <c r="K907" s="28" t="n">
        <v>30</v>
      </c>
      <c r="L907" s="28"/>
      <c r="M907" s="28" t="n">
        <v>2001</v>
      </c>
      <c r="N907" s="29" t="s">
        <v>67</v>
      </c>
      <c r="O907" s="29" t="s">
        <v>68</v>
      </c>
      <c r="P907" s="56" t="n">
        <v>0.00426891489573758</v>
      </c>
      <c r="Q907" s="31" t="n">
        <v>11927.5</v>
      </c>
      <c r="R907" s="31" t="n">
        <v>12132.9187688825</v>
      </c>
      <c r="S907" s="29" t="s">
        <v>69</v>
      </c>
      <c r="T907" s="29"/>
      <c r="U907" s="29"/>
      <c r="V907" s="48" t="n">
        <f aca="false">IF(S907="m3_año",R907,IF(OR(O907="CG1",O907="CG3",O907="HG2"),T907,R907))</f>
        <v>12132.9187688825</v>
      </c>
      <c r="W907" s="28" t="n">
        <v>365</v>
      </c>
      <c r="X907" s="32"/>
      <c r="Y907" s="28"/>
      <c r="Z907" s="28" t="n">
        <v>8760</v>
      </c>
      <c r="AA907" s="32" t="s">
        <v>2280</v>
      </c>
      <c r="AB907" s="32" t="s">
        <v>447</v>
      </c>
      <c r="AC907" s="33" t="s">
        <v>72</v>
      </c>
      <c r="AD907" s="33" t="n">
        <f aca="false">VLOOKUP($O907,Parámetros!$B$4:$H$25,3,0)</f>
        <v>46.3856216091623</v>
      </c>
      <c r="AE907" s="33" t="n">
        <f aca="false">VLOOKUP($O907,Parámetros!$B$4:$H$25,4,0)</f>
        <v>1074.85364414012</v>
      </c>
      <c r="AF907" s="33" t="n">
        <f aca="false">VLOOKUP($O907,Parámetros!$B$4:$H$25,5,0)</f>
        <v>5.41099102083891</v>
      </c>
      <c r="AG907" s="33" t="n">
        <f aca="false">VLOOKUP($O907,Parámetros!$B$4:$H$25,6,0)</f>
        <v>1344</v>
      </c>
      <c r="AH907" s="33" t="n">
        <f aca="false">VLOOKUP($O907,Parámetros!$B$4:$H$25,7,0)</f>
        <v>1920000</v>
      </c>
      <c r="AI907" s="51" t="n">
        <v>11927.5</v>
      </c>
      <c r="AJ907" s="52" t="n">
        <v>8.8E-008</v>
      </c>
      <c r="AK907" s="34" t="n">
        <f aca="false">AD907*V907/1000000000</f>
        <v>0.000562792979028087</v>
      </c>
      <c r="AL907" s="34" t="n">
        <f aca="false">AE907*V907/1000000000</f>
        <v>0.0130411119527894</v>
      </c>
      <c r="AM907" s="34" t="n">
        <f aca="false">AF907*V907/1000000000</f>
        <v>6.56511145149911E-005</v>
      </c>
      <c r="AN907" s="34" t="n">
        <f aca="false">AG907*V907/1000000000</f>
        <v>0.0163066428253781</v>
      </c>
      <c r="AO907" s="34" t="n">
        <f aca="false">AH907*V907/1000000000</f>
        <v>23.2952040362544</v>
      </c>
      <c r="AP907" s="35" t="n">
        <f aca="false">AJ907*AI907*EXP(P907*4)</f>
        <v>0.00106769685166166</v>
      </c>
      <c r="AQ907" s="36" t="n">
        <f aca="false">AK907/W907</f>
        <v>1.54189857267969E-006</v>
      </c>
      <c r="AR907" s="37" t="n">
        <f aca="false">AL907/W907</f>
        <v>3.57290738432587E-005</v>
      </c>
      <c r="AS907" s="37" t="n">
        <f aca="false">AM907/W907</f>
        <v>1.79866067164359E-007</v>
      </c>
      <c r="AT907" s="37" t="n">
        <f aca="false">AN907/W907</f>
        <v>4.46757337681591E-005</v>
      </c>
      <c r="AU907" s="37" t="n">
        <f aca="false">AO907/W907</f>
        <v>0.0638224768116559</v>
      </c>
      <c r="AV907" s="49" t="n">
        <f aca="false">AP907/W907</f>
        <v>2.92519685386757E-006</v>
      </c>
      <c r="AW907" s="39" t="n">
        <f aca="false">AK907*1000000</f>
        <v>562.792979028087</v>
      </c>
      <c r="AX907" s="40" t="n">
        <f aca="false">AL907*1000000</f>
        <v>13041.1119527894</v>
      </c>
      <c r="AY907" s="40" t="n">
        <f aca="false">AM907*1000000</f>
        <v>65.6511145149911</v>
      </c>
      <c r="AZ907" s="40" t="n">
        <f aca="false">AN907*1000000</f>
        <v>16306.6428253781</v>
      </c>
      <c r="BA907" s="40" t="n">
        <f aca="false">AO907*1000000</f>
        <v>23295204.0362544</v>
      </c>
      <c r="BB907" s="41" t="n">
        <f aca="false">AP907*1000000</f>
        <v>1067.69685166166</v>
      </c>
      <c r="BC907" s="39" t="n">
        <f aca="false">AQ907*1000000</f>
        <v>1.54189857267969</v>
      </c>
      <c r="BD907" s="40" t="n">
        <f aca="false">AR907*1000000</f>
        <v>35.7290738432587</v>
      </c>
      <c r="BE907" s="40" t="n">
        <f aca="false">AS907*1000000</f>
        <v>0.179866067164359</v>
      </c>
      <c r="BF907" s="40" t="n">
        <f aca="false">AT907*1000000</f>
        <v>44.6757337681591</v>
      </c>
      <c r="BG907" s="40" t="n">
        <f aca="false">AU907*1000000</f>
        <v>63822.4768116559</v>
      </c>
      <c r="BH907" s="41" t="n">
        <f aca="false">AV907*1000000</f>
        <v>2.92519685386757</v>
      </c>
      <c r="BI907" s="0" t="n">
        <v>0.1</v>
      </c>
      <c r="BJ907" s="0" t="n">
        <f aca="false">R907*BI907</f>
        <v>1213.29187688825</v>
      </c>
      <c r="BK907" s="0" t="n">
        <v>0.1</v>
      </c>
      <c r="BL907" s="0" t="n">
        <f aca="false">AI907*BK907</f>
        <v>1192.75</v>
      </c>
      <c r="BM907" s="45" t="n">
        <v>17.6498016718255</v>
      </c>
      <c r="BN907" s="45" t="n">
        <v>910.91550745518</v>
      </c>
      <c r="BO907" s="45" t="n">
        <v>5.31099102083891</v>
      </c>
      <c r="BP907" s="45" t="n">
        <v>537.6</v>
      </c>
      <c r="BQ907" s="45" t="n">
        <v>384000</v>
      </c>
      <c r="BR907" s="0" t="n">
        <f aca="false">AJ907*0.1</f>
        <v>8.8E-009</v>
      </c>
      <c r="BS907" s="0" t="n">
        <f aca="false">((((BJ907/R907)^2)+((BM907/AD907)^2))^(1/2))*AK907</f>
        <v>0.000221415548378851</v>
      </c>
      <c r="BT907" s="0" t="n">
        <f aca="false">((((BJ907/R907)^2)+((BN907/AE907)^2))^(1/2))*AL907</f>
        <v>0.0111287385410389</v>
      </c>
      <c r="BU907" s="0" t="n">
        <f aca="false">((((BJ907/R907)^2)+((BO907/AF907)^2))^(1/2))*AM907</f>
        <v>6.47713954976285E-005</v>
      </c>
      <c r="BV907" s="0" t="n">
        <f aca="false">((((BJ907/R907)^2)+((BP907/AG907)^2))^(1/2))*AN907</f>
        <v>0.00672340107682542</v>
      </c>
      <c r="BW907" s="0" t="n">
        <f aca="false">((((BJ907/R907)^2)+((BQ907/AH907)^2))^(1/2))*AO907</f>
        <v>5.20896597747923</v>
      </c>
      <c r="BX907" s="46" t="n">
        <f aca="false">((((BL907/AI907)^2)+((BR907/AJ907)^2))^(1/2))*AP907</f>
        <v>0.000150995136812298</v>
      </c>
    </row>
    <row r="908" customFormat="false" ht="14" hidden="false" customHeight="false" outlineLevel="0" collapsed="false">
      <c r="A908" s="24" t="n">
        <v>4.68791097913139</v>
      </c>
      <c r="B908" s="24" t="n">
        <v>-74.1610518738639</v>
      </c>
      <c r="C908" s="47" t="n">
        <v>22</v>
      </c>
      <c r="D908" s="47" t="n">
        <v>34</v>
      </c>
      <c r="E908" s="47" t="n">
        <v>1937</v>
      </c>
      <c r="F908" s="27" t="s">
        <v>2281</v>
      </c>
      <c r="G908" s="28" t="s">
        <v>2282</v>
      </c>
      <c r="H908" s="27" t="s">
        <v>2283</v>
      </c>
      <c r="I908" s="28" t="s">
        <v>64</v>
      </c>
      <c r="J908" s="28" t="s">
        <v>65</v>
      </c>
      <c r="K908" s="28" t="n">
        <v>70</v>
      </c>
      <c r="L908" s="28"/>
      <c r="M908" s="55"/>
      <c r="N908" s="29" t="s">
        <v>124</v>
      </c>
      <c r="O908" s="29" t="s">
        <v>125</v>
      </c>
      <c r="P908" s="50" t="n">
        <v>-0.0378181026738573</v>
      </c>
      <c r="Q908" s="31" t="n">
        <v>2.0271037589431</v>
      </c>
      <c r="R908" s="31" t="n">
        <v>1.74252575475781</v>
      </c>
      <c r="S908" s="4" t="s">
        <v>69</v>
      </c>
      <c r="T908" s="4"/>
      <c r="U908" s="4"/>
      <c r="V908" s="48" t="n">
        <f aca="false">IF(S908="m3_año",R908,IF(OR(O908="CG1",O908="CG3",O908="HG2"),T908,R908))</f>
        <v>1.74252575475781</v>
      </c>
      <c r="W908" s="28" t="n">
        <v>365</v>
      </c>
      <c r="X908" s="32"/>
      <c r="Y908" s="28"/>
      <c r="Z908" s="28" t="n">
        <v>8760</v>
      </c>
      <c r="AA908" s="32" t="s">
        <v>2284</v>
      </c>
      <c r="AB908" s="32" t="s">
        <v>447</v>
      </c>
      <c r="AC908" s="33" t="s">
        <v>72</v>
      </c>
      <c r="AD908" s="33" t="n">
        <f aca="false">VLOOKUP($O908,Parámetros!$B$4:$H$25,3,0)</f>
        <v>840000</v>
      </c>
      <c r="AE908" s="33" t="n">
        <f aca="false">VLOOKUP($O908,Parámetros!$B$4:$H$25,4,0)</f>
        <v>2400000</v>
      </c>
      <c r="AF908" s="33" t="n">
        <f aca="false">VLOOKUP($O908,Parámetros!$B$4:$H$25,5,0)</f>
        <v>1800000</v>
      </c>
      <c r="AG908" s="33" t="n">
        <f aca="false">VLOOKUP($O908,Parámetros!$B$4:$H$25,6,0)</f>
        <v>600000</v>
      </c>
      <c r="AH908" s="33" t="n">
        <f aca="false">VLOOKUP($O908,Parámetros!$B$4:$H$25,7,0)</f>
        <v>2676000000</v>
      </c>
      <c r="AI908" s="51" t="n">
        <v>2.0271037589431</v>
      </c>
      <c r="AJ908" s="2" t="n">
        <v>0.0912</v>
      </c>
      <c r="AK908" s="34" t="n">
        <f aca="false">AD908*V908/1000000000</f>
        <v>0.00146372163399656</v>
      </c>
      <c r="AL908" s="34" t="n">
        <f aca="false">AE908*V908/1000000000</f>
        <v>0.00418206181141874</v>
      </c>
      <c r="AM908" s="34" t="n">
        <f aca="false">AF908*V908/1000000000</f>
        <v>0.00313654635856406</v>
      </c>
      <c r="AN908" s="34" t="n">
        <f aca="false">AG908*V908/1000000000</f>
        <v>0.00104551545285469</v>
      </c>
      <c r="AO908" s="34" t="n">
        <f aca="false">AH908*V908/1000000000</f>
        <v>4.6629989197319</v>
      </c>
      <c r="AP908" s="35" t="n">
        <f aca="false">AJ908*AI908*EXP(P908*4)</f>
        <v>0.158918348833912</v>
      </c>
      <c r="AQ908" s="36" t="n">
        <f aca="false">AK908/W908</f>
        <v>4.01019625752482E-006</v>
      </c>
      <c r="AR908" s="37" t="n">
        <f aca="false">AL908/W908</f>
        <v>1.14577035929281E-005</v>
      </c>
      <c r="AS908" s="37" t="n">
        <f aca="false">AM908/W908</f>
        <v>8.59327769469605E-006</v>
      </c>
      <c r="AT908" s="37" t="n">
        <f aca="false">AN908/W908</f>
        <v>2.86442589823202E-006</v>
      </c>
      <c r="AU908" s="37" t="n">
        <f aca="false">AO908/W908</f>
        <v>0.0127753395061148</v>
      </c>
      <c r="AV908" s="49" t="n">
        <f aca="false">AP908/W908</f>
        <v>0.000435392736531265</v>
      </c>
      <c r="AW908" s="39" t="n">
        <f aca="false">AK908*1000000</f>
        <v>1463.72163399656</v>
      </c>
      <c r="AX908" s="40" t="n">
        <f aca="false">AL908*1000000</f>
        <v>4182.06181141874</v>
      </c>
      <c r="AY908" s="40" t="n">
        <f aca="false">AM908*1000000</f>
        <v>3136.54635856406</v>
      </c>
      <c r="AZ908" s="40" t="n">
        <f aca="false">AN908*1000000</f>
        <v>1045.51545285469</v>
      </c>
      <c r="BA908" s="40" t="n">
        <f aca="false">AO908*1000000</f>
        <v>4662998.9197319</v>
      </c>
      <c r="BB908" s="41" t="n">
        <f aca="false">AP908*1000000</f>
        <v>158918.348833912</v>
      </c>
      <c r="BC908" s="39" t="n">
        <f aca="false">AQ908*1000000</f>
        <v>4.01019625752482</v>
      </c>
      <c r="BD908" s="40" t="n">
        <f aca="false">AR908*1000000</f>
        <v>11.4577035929281</v>
      </c>
      <c r="BE908" s="40" t="n">
        <f aca="false">AS908*1000000</f>
        <v>8.59327769469605</v>
      </c>
      <c r="BF908" s="40" t="n">
        <f aca="false">AT908*1000000</f>
        <v>2.86442589823202</v>
      </c>
      <c r="BG908" s="40" t="n">
        <f aca="false">AU908*1000000</f>
        <v>12775.3395061148</v>
      </c>
      <c r="BH908" s="41" t="n">
        <f aca="false">AV908*1000000</f>
        <v>435.392736531265</v>
      </c>
      <c r="BI908" s="0" t="n">
        <v>0.1</v>
      </c>
      <c r="BJ908" s="0" t="n">
        <f aca="false">R908*BI908</f>
        <v>0.174252575475781</v>
      </c>
      <c r="BK908" s="0" t="n">
        <v>0.1</v>
      </c>
      <c r="BL908" s="0" t="n">
        <f aca="false">AI908*BK908</f>
        <v>0.20271037589431</v>
      </c>
      <c r="BM908" s="45" t="n">
        <v>336000</v>
      </c>
      <c r="BN908" s="45" t="n">
        <v>480000</v>
      </c>
      <c r="BO908" s="45" t="n">
        <v>360000</v>
      </c>
      <c r="BP908" s="45" t="n">
        <v>120000</v>
      </c>
      <c r="BQ908" s="45" t="n">
        <v>1070400000</v>
      </c>
      <c r="BR908" s="0" t="n">
        <f aca="false">AJ908*0.1</f>
        <v>0.00912</v>
      </c>
      <c r="BS908" s="0" t="n">
        <f aca="false">((((BJ908/R908)^2)+((BM908/AD908)^2))^(1/2))*AK908</f>
        <v>0.000603507890346949</v>
      </c>
      <c r="BT908" s="0" t="n">
        <f aca="false">((((BJ908/R908)^2)+((BN908/AE908)^2))^(1/2))*AL908</f>
        <v>0.000935137449643822</v>
      </c>
      <c r="BU908" s="0" t="n">
        <f aca="false">((((BJ908/R908)^2)+((BO908/AF908)^2))^(1/2))*AM908</f>
        <v>0.000701353087232867</v>
      </c>
      <c r="BV908" s="0" t="n">
        <f aca="false">((((BJ908/R908)^2)+((BP908/AG908)^2))^(1/2))*AN908</f>
        <v>0.000233784362410955</v>
      </c>
      <c r="BW908" s="0" t="n">
        <f aca="false">((((BJ908/R908)^2)+((BQ908/AH908)^2))^(1/2))*AO908</f>
        <v>1.92260370781957</v>
      </c>
      <c r="BX908" s="46" t="n">
        <f aca="false">((((BL908/AI908)^2)+((BR908/AJ908)^2))^(1/2))*AP908</f>
        <v>0.0224744484230857</v>
      </c>
    </row>
    <row r="909" customFormat="false" ht="45" hidden="false" customHeight="true" outlineLevel="0" collapsed="false">
      <c r="A909" s="24" t="n">
        <v>4.64465720833622</v>
      </c>
      <c r="B909" s="24" t="n">
        <v>-74.114578256468</v>
      </c>
      <c r="C909" s="47" t="n">
        <v>27</v>
      </c>
      <c r="D909" s="47" t="n">
        <v>29</v>
      </c>
      <c r="E909" s="47" t="n">
        <v>1875</v>
      </c>
      <c r="F909" s="27" t="s">
        <v>2285</v>
      </c>
      <c r="G909" s="28" t="s">
        <v>2286</v>
      </c>
      <c r="H909" s="27" t="s">
        <v>2287</v>
      </c>
      <c r="I909" s="28" t="s">
        <v>64</v>
      </c>
      <c r="J909" s="28" t="s">
        <v>76</v>
      </c>
      <c r="K909" s="55"/>
      <c r="L909" s="55"/>
      <c r="M909" s="28" t="n">
        <v>1993</v>
      </c>
      <c r="N909" s="29" t="s">
        <v>124</v>
      </c>
      <c r="O909" s="29" t="s">
        <v>645</v>
      </c>
      <c r="P909" s="30" t="n">
        <v>0.00937137873539989</v>
      </c>
      <c r="Q909" s="31" t="n">
        <v>4.35325737214672</v>
      </c>
      <c r="R909" s="31" t="n">
        <v>4.51953856389344</v>
      </c>
      <c r="S909" s="4" t="s">
        <v>69</v>
      </c>
      <c r="T909" s="4"/>
      <c r="U909" s="4"/>
      <c r="V909" s="48" t="n">
        <f aca="false">IF(S909="m3_año",R909,IF(OR(O909="CG1",O909="CG3",O909="HG2"),T909,R909))</f>
        <v>4.51953856389344</v>
      </c>
      <c r="W909" s="28" t="n">
        <v>365</v>
      </c>
      <c r="X909" s="32"/>
      <c r="Y909" s="28"/>
      <c r="Z909" s="28" t="n">
        <v>8760</v>
      </c>
      <c r="AA909" s="32" t="s">
        <v>2288</v>
      </c>
      <c r="AB909" s="32" t="s">
        <v>2289</v>
      </c>
      <c r="AC909" s="33" t="s">
        <v>72</v>
      </c>
      <c r="AD909" s="33" t="n">
        <f aca="false">VLOOKUP($O909,Parámetros!$B$4:$H$25,3,0)</f>
        <v>476000</v>
      </c>
      <c r="AE909" s="33" t="n">
        <f aca="false">VLOOKUP($O909,Parámetros!$B$4:$H$25,4,0)</f>
        <v>2142000</v>
      </c>
      <c r="AF909" s="33" t="n">
        <f aca="false">VLOOKUP($O909,Parámetros!$B$4:$H$25,5,0)</f>
        <v>1704000</v>
      </c>
      <c r="AG909" s="33" t="n">
        <f aca="false">VLOOKUP($O909,Parámetros!$B$4:$H$25,6,0)</f>
        <v>595000</v>
      </c>
      <c r="AH909" s="33" t="n">
        <f aca="false">VLOOKUP($O909,Parámetros!$B$4:$H$25,7,0)</f>
        <v>2676000000</v>
      </c>
      <c r="AI909" s="2" t="n">
        <v>2.98030327868852</v>
      </c>
      <c r="AJ909" s="2" t="n">
        <v>1.362E-005</v>
      </c>
      <c r="AK909" s="34" t="n">
        <f aca="false">AD909*V909/1000000000</f>
        <v>0.00215130035641328</v>
      </c>
      <c r="AL909" s="34" t="n">
        <f aca="false">AE909*V909/1000000000</f>
        <v>0.00968085160385975</v>
      </c>
      <c r="AM909" s="34" t="n">
        <f aca="false">AF909*V909/1000000000</f>
        <v>0.00770129371287442</v>
      </c>
      <c r="AN909" s="34" t="n">
        <f aca="false">AG909*V909/1000000000</f>
        <v>0.0026891254455166</v>
      </c>
      <c r="AO909" s="34" t="n">
        <f aca="false">AH909*V909/1000000000</f>
        <v>12.0942851969788</v>
      </c>
      <c r="AP909" s="35" t="n">
        <f aca="false">AJ909*AI909*EXP(P909*4)</f>
        <v>4.21422113122878E-005</v>
      </c>
      <c r="AQ909" s="36" t="n">
        <f aca="false">AK909/W909</f>
        <v>5.89397357921446E-006</v>
      </c>
      <c r="AR909" s="37" t="n">
        <f aca="false">AL909/W909</f>
        <v>2.65228811064651E-005</v>
      </c>
      <c r="AS909" s="37" t="n">
        <f aca="false">AM909/W909</f>
        <v>2.10994348297929E-005</v>
      </c>
      <c r="AT909" s="37" t="n">
        <f aca="false">AN909/W909</f>
        <v>7.36746697401807E-006</v>
      </c>
      <c r="AU909" s="37" t="n">
        <f aca="false">AO909/W909</f>
        <v>0.0331350279369283</v>
      </c>
      <c r="AV909" s="49" t="n">
        <f aca="false">AP909/W909</f>
        <v>1.1545811318435E-007</v>
      </c>
      <c r="AW909" s="39" t="n">
        <f aca="false">AK909*1000000</f>
        <v>2151.30035641328</v>
      </c>
      <c r="AX909" s="40" t="n">
        <f aca="false">AL909*1000000</f>
        <v>9680.85160385975</v>
      </c>
      <c r="AY909" s="40" t="n">
        <f aca="false">AM909*1000000</f>
        <v>7701.29371287442</v>
      </c>
      <c r="AZ909" s="40" t="n">
        <f aca="false">AN909*1000000</f>
        <v>2689.1254455166</v>
      </c>
      <c r="BA909" s="40" t="n">
        <f aca="false">AO909*1000000</f>
        <v>12094285.1969788</v>
      </c>
      <c r="BB909" s="41" t="n">
        <f aca="false">AP909*1000000</f>
        <v>42.1422113122878</v>
      </c>
      <c r="BC909" s="39" t="n">
        <f aca="false">AQ909*1000000</f>
        <v>5.89397357921446</v>
      </c>
      <c r="BD909" s="40" t="n">
        <f aca="false">AR909*1000000</f>
        <v>26.5228811064651</v>
      </c>
      <c r="BE909" s="40" t="n">
        <f aca="false">AS909*1000000</f>
        <v>21.0994348297929</v>
      </c>
      <c r="BF909" s="40" t="n">
        <f aca="false">AT909*1000000</f>
        <v>7.36746697401807</v>
      </c>
      <c r="BG909" s="40" t="n">
        <f aca="false">AU909*1000000</f>
        <v>33135.0279369283</v>
      </c>
      <c r="BH909" s="41" t="n">
        <f aca="false">AV909*1000000</f>
        <v>0.11545811318435</v>
      </c>
      <c r="BI909" s="0" t="n">
        <v>0.1</v>
      </c>
      <c r="BJ909" s="0" t="n">
        <f aca="false">R909*BI909</f>
        <v>0.451953856389344</v>
      </c>
      <c r="BK909" s="0" t="n">
        <v>0.1</v>
      </c>
      <c r="BL909" s="0" t="n">
        <f aca="false">AI909*BK909</f>
        <v>0.298030327868852</v>
      </c>
      <c r="BM909" s="45" t="n">
        <v>190400</v>
      </c>
      <c r="BN909" s="45" t="n">
        <v>428400</v>
      </c>
      <c r="BO909" s="45" t="n">
        <v>340800</v>
      </c>
      <c r="BP909" s="45" t="n">
        <v>119000</v>
      </c>
      <c r="BQ909" s="45" t="n">
        <v>1070400000</v>
      </c>
      <c r="BR909" s="0" t="n">
        <f aca="false">AJ909*0.1</f>
        <v>1.362E-006</v>
      </c>
      <c r="BS909" s="0" t="n">
        <f aca="false">((((BJ909/R909)^2)+((BM909/AD909)^2))^(1/2))*AK909</f>
        <v>0.000887003860192086</v>
      </c>
      <c r="BT909" s="0" t="n">
        <f aca="false">((((BJ909/R909)^2)+((BN909/AE909)^2))^(1/2))*AL909</f>
        <v>0.00216470422663183</v>
      </c>
      <c r="BU909" s="0" t="n">
        <f aca="false">((((BJ909/R909)^2)+((BO909/AF909)^2))^(1/2))*AM909</f>
        <v>0.0017220616256679</v>
      </c>
      <c r="BV909" s="0" t="n">
        <f aca="false">((((BJ909/R909)^2)+((BP909/AG909)^2))^(1/2))*AN909</f>
        <v>0.000601306729619952</v>
      </c>
      <c r="BW909" s="0" t="n">
        <f aca="false">((((BJ909/R909)^2)+((BQ909/AH909)^2))^(1/2))*AO909</f>
        <v>4.98660153334879</v>
      </c>
      <c r="BX909" s="46" t="n">
        <f aca="false">((((BL909/AI909)^2)+((BR909/AJ909)^2))^(1/2))*AP909</f>
        <v>5.95980867862304E-006</v>
      </c>
    </row>
    <row r="910" customFormat="false" ht="28" hidden="false" customHeight="false" outlineLevel="0" collapsed="false">
      <c r="A910" s="24" t="n">
        <v>4.64327948472846</v>
      </c>
      <c r="B910" s="24" t="n">
        <v>-74.1213612857383</v>
      </c>
      <c r="C910" s="47" t="n">
        <v>27</v>
      </c>
      <c r="D910" s="47" t="n">
        <v>29</v>
      </c>
      <c r="E910" s="47" t="n">
        <v>1875</v>
      </c>
      <c r="F910" s="27" t="s">
        <v>2290</v>
      </c>
      <c r="G910" s="28" t="s">
        <v>2291</v>
      </c>
      <c r="H910" s="27" t="s">
        <v>2292</v>
      </c>
      <c r="I910" s="28" t="s">
        <v>64</v>
      </c>
      <c r="J910" s="28" t="s">
        <v>65</v>
      </c>
      <c r="K910" s="28" t="n">
        <v>15</v>
      </c>
      <c r="L910" s="28"/>
      <c r="M910" s="28" t="n">
        <v>1986</v>
      </c>
      <c r="N910" s="29" t="s">
        <v>124</v>
      </c>
      <c r="O910" s="29" t="s">
        <v>125</v>
      </c>
      <c r="P910" s="56" t="n">
        <v>0.00426891489573758</v>
      </c>
      <c r="Q910" s="31" t="n">
        <v>4.92107355112238</v>
      </c>
      <c r="R910" s="31" t="n">
        <v>5.00582566769769</v>
      </c>
      <c r="S910" s="4" t="s">
        <v>69</v>
      </c>
      <c r="T910" s="4"/>
      <c r="U910" s="4"/>
      <c r="V910" s="48" t="n">
        <f aca="false">IF(S910="m3_año",R910,IF(OR(O910="CG1",O910="CG3",O910="HG2"),T910,R910))</f>
        <v>5.00582566769769</v>
      </c>
      <c r="W910" s="28" t="n">
        <v>365</v>
      </c>
      <c r="X910" s="32"/>
      <c r="Y910" s="28"/>
      <c r="Z910" s="28" t="n">
        <v>0</v>
      </c>
      <c r="AA910" s="32" t="s">
        <v>2293</v>
      </c>
      <c r="AB910" s="32" t="s">
        <v>447</v>
      </c>
      <c r="AC910" s="33" t="s">
        <v>72</v>
      </c>
      <c r="AD910" s="33" t="n">
        <f aca="false">VLOOKUP($O910,Parámetros!$B$4:$H$25,3,0)</f>
        <v>840000</v>
      </c>
      <c r="AE910" s="33" t="n">
        <f aca="false">VLOOKUP($O910,Parámetros!$B$4:$H$25,4,0)</f>
        <v>2400000</v>
      </c>
      <c r="AF910" s="33" t="n">
        <f aca="false">VLOOKUP($O910,Parámetros!$B$4:$H$25,5,0)</f>
        <v>1800000</v>
      </c>
      <c r="AG910" s="33" t="n">
        <f aca="false">VLOOKUP($O910,Parámetros!$B$4:$H$25,6,0)</f>
        <v>600000</v>
      </c>
      <c r="AH910" s="33" t="n">
        <f aca="false">VLOOKUP($O910,Parámetros!$B$4:$H$25,7,0)</f>
        <v>2676000000</v>
      </c>
      <c r="AI910" s="51" t="n">
        <v>4.92107355112238</v>
      </c>
      <c r="AJ910" s="2" t="n">
        <v>0.0912</v>
      </c>
      <c r="AK910" s="34" t="n">
        <f aca="false">AD910*V910/1000000000</f>
        <v>0.00420489356086606</v>
      </c>
      <c r="AL910" s="34" t="n">
        <f aca="false">AE910*V910/1000000000</f>
        <v>0.0120139816024745</v>
      </c>
      <c r="AM910" s="34" t="n">
        <f aca="false">AF910*V910/1000000000</f>
        <v>0.00901048620185584</v>
      </c>
      <c r="AN910" s="34" t="n">
        <f aca="false">AG910*V910/1000000000</f>
        <v>0.00300349540061861</v>
      </c>
      <c r="AO910" s="34" t="n">
        <f aca="false">AH910*V910/1000000000</f>
        <v>13.395589486759</v>
      </c>
      <c r="AP910" s="35" t="n">
        <f aca="false">AJ910*AI910*EXP(P910*4)</f>
        <v>0.456531300894029</v>
      </c>
      <c r="AQ910" s="36" t="n">
        <f aca="false">AK910/W910</f>
        <v>1.15202563311399E-005</v>
      </c>
      <c r="AR910" s="37" t="n">
        <f aca="false">AL910/W910</f>
        <v>3.29150180889711E-005</v>
      </c>
      <c r="AS910" s="37" t="n">
        <f aca="false">AM910/W910</f>
        <v>2.46862635667283E-005</v>
      </c>
      <c r="AT910" s="37" t="n">
        <f aca="false">AN910/W910</f>
        <v>8.22875452224278E-006</v>
      </c>
      <c r="AU910" s="37" t="n">
        <f aca="false">AO910/W910</f>
        <v>0.0367002451692028</v>
      </c>
      <c r="AV910" s="49" t="n">
        <f aca="false">AP910/W910</f>
        <v>0.0012507706873809</v>
      </c>
      <c r="AW910" s="39" t="n">
        <f aca="false">AK910*1000000</f>
        <v>4204.89356086606</v>
      </c>
      <c r="AX910" s="40" t="n">
        <f aca="false">AL910*1000000</f>
        <v>12013.9816024745</v>
      </c>
      <c r="AY910" s="40" t="n">
        <f aca="false">AM910*1000000</f>
        <v>9010.48620185584</v>
      </c>
      <c r="AZ910" s="40" t="n">
        <f aca="false">AN910*1000000</f>
        <v>3003.49540061861</v>
      </c>
      <c r="BA910" s="40" t="n">
        <f aca="false">AO910*1000000</f>
        <v>13395589.486759</v>
      </c>
      <c r="BB910" s="41" t="n">
        <f aca="false">AP910*1000000</f>
        <v>456531.300894029</v>
      </c>
      <c r="BC910" s="39" t="n">
        <f aca="false">AQ910*1000000</f>
        <v>11.5202563311399</v>
      </c>
      <c r="BD910" s="40" t="n">
        <f aca="false">AR910*1000000</f>
        <v>32.9150180889711</v>
      </c>
      <c r="BE910" s="40" t="n">
        <f aca="false">AS910*1000000</f>
        <v>24.6862635667283</v>
      </c>
      <c r="BF910" s="40" t="n">
        <f aca="false">AT910*1000000</f>
        <v>8.22875452224278</v>
      </c>
      <c r="BG910" s="40" t="n">
        <f aca="false">AU910*1000000</f>
        <v>36700.2451692028</v>
      </c>
      <c r="BH910" s="41" t="n">
        <f aca="false">AV910*1000000</f>
        <v>1250.7706873809</v>
      </c>
      <c r="BI910" s="0" t="n">
        <v>0.1</v>
      </c>
      <c r="BJ910" s="0" t="n">
        <f aca="false">R910*BI910</f>
        <v>0.500582566769769</v>
      </c>
      <c r="BK910" s="0" t="n">
        <v>0.1</v>
      </c>
      <c r="BL910" s="0" t="n">
        <f aca="false">AI910*BK910</f>
        <v>0.492107355112238</v>
      </c>
      <c r="BM910" s="45" t="n">
        <v>336000</v>
      </c>
      <c r="BN910" s="45" t="n">
        <v>480000</v>
      </c>
      <c r="BO910" s="45" t="n">
        <v>360000</v>
      </c>
      <c r="BP910" s="45" t="n">
        <v>120000</v>
      </c>
      <c r="BQ910" s="45" t="n">
        <v>1070400000</v>
      </c>
      <c r="BR910" s="0" t="n">
        <f aca="false">AJ910*0.1</f>
        <v>0.00912</v>
      </c>
      <c r="BS910" s="0" t="n">
        <f aca="false">((((BJ910/R910)^2)+((BM910/AD910)^2))^(1/2))*AK910</f>
        <v>0.00173372202959303</v>
      </c>
      <c r="BT910" s="0" t="n">
        <f aca="false">((((BJ910/R910)^2)+((BN910/AE910)^2))^(1/2))*AL910</f>
        <v>0.00268640795435647</v>
      </c>
      <c r="BU910" s="0" t="n">
        <f aca="false">((((BJ910/R910)^2)+((BO910/AF910)^2))^(1/2))*AM910</f>
        <v>0.00201480596576736</v>
      </c>
      <c r="BV910" s="0" t="n">
        <f aca="false">((((BJ910/R910)^2)+((BP910/AG910)^2))^(1/2))*AN910</f>
        <v>0.000671601988589118</v>
      </c>
      <c r="BW910" s="0" t="n">
        <f aca="false">((((BJ910/R910)^2)+((BQ910/AH910)^2))^(1/2))*AO910</f>
        <v>5.52314303713209</v>
      </c>
      <c r="BX910" s="46" t="n">
        <f aca="false">((((BL910/AI910)^2)+((BR910/AJ910)^2))^(1/2))*AP910</f>
        <v>0.0645632757372168</v>
      </c>
    </row>
    <row r="911" customFormat="false" ht="28" hidden="false" customHeight="false" outlineLevel="0" collapsed="false">
      <c r="A911" s="24" t="n">
        <v>4.64523079634202</v>
      </c>
      <c r="B911" s="24" t="n">
        <v>-74.121377345135</v>
      </c>
      <c r="C911" s="47" t="n">
        <v>27</v>
      </c>
      <c r="D911" s="47" t="n">
        <v>29</v>
      </c>
      <c r="E911" s="47" t="n">
        <v>1875</v>
      </c>
      <c r="F911" s="27" t="s">
        <v>2294</v>
      </c>
      <c r="G911" s="28" t="s">
        <v>2295</v>
      </c>
      <c r="H911" s="27" t="s">
        <v>2296</v>
      </c>
      <c r="I911" s="28" t="s">
        <v>64</v>
      </c>
      <c r="J911" s="28" t="s">
        <v>65</v>
      </c>
      <c r="K911" s="28" t="n">
        <v>5</v>
      </c>
      <c r="L911" s="28"/>
      <c r="M911" s="28" t="n">
        <v>1989</v>
      </c>
      <c r="N911" s="29" t="s">
        <v>124</v>
      </c>
      <c r="O911" s="29" t="s">
        <v>125</v>
      </c>
      <c r="P911" s="56" t="n">
        <v>0.00426891489573758</v>
      </c>
      <c r="Q911" s="31" t="n">
        <v>4.92107355112238</v>
      </c>
      <c r="R911" s="31" t="n">
        <v>5.00582566769769</v>
      </c>
      <c r="S911" s="4" t="s">
        <v>69</v>
      </c>
      <c r="T911" s="4"/>
      <c r="U911" s="4"/>
      <c r="V911" s="48" t="n">
        <f aca="false">IF(S911="m3_año",R911,IF(OR(O911="CG1",O911="CG3",O911="HG2"),T911,R911))</f>
        <v>5.00582566769769</v>
      </c>
      <c r="W911" s="28" t="n">
        <v>365</v>
      </c>
      <c r="X911" s="32"/>
      <c r="Y911" s="28"/>
      <c r="Z911" s="28" t="n">
        <v>8760</v>
      </c>
      <c r="AA911" s="32" t="s">
        <v>2297</v>
      </c>
      <c r="AB911" s="32" t="s">
        <v>447</v>
      </c>
      <c r="AC911" s="33" t="s">
        <v>72</v>
      </c>
      <c r="AD911" s="33" t="n">
        <f aca="false">VLOOKUP($O911,Parámetros!$B$4:$H$25,3,0)</f>
        <v>840000</v>
      </c>
      <c r="AE911" s="33" t="n">
        <f aca="false">VLOOKUP($O911,Parámetros!$B$4:$H$25,4,0)</f>
        <v>2400000</v>
      </c>
      <c r="AF911" s="33" t="n">
        <f aca="false">VLOOKUP($O911,Parámetros!$B$4:$H$25,5,0)</f>
        <v>1800000</v>
      </c>
      <c r="AG911" s="33" t="n">
        <f aca="false">VLOOKUP($O911,Parámetros!$B$4:$H$25,6,0)</f>
        <v>600000</v>
      </c>
      <c r="AH911" s="33" t="n">
        <f aca="false">VLOOKUP($O911,Parámetros!$B$4:$H$25,7,0)</f>
        <v>2676000000</v>
      </c>
      <c r="AI911" s="2" t="n">
        <v>175.774</v>
      </c>
      <c r="AJ911" s="2" t="n">
        <v>7.264E-005</v>
      </c>
      <c r="AK911" s="34" t="n">
        <f aca="false">AD911*V911/1000000000</f>
        <v>0.00420489356086606</v>
      </c>
      <c r="AL911" s="34" t="n">
        <f aca="false">AE911*V911/1000000000</f>
        <v>0.0120139816024745</v>
      </c>
      <c r="AM911" s="34" t="n">
        <f aca="false">AF911*V911/1000000000</f>
        <v>0.00901048620185584</v>
      </c>
      <c r="AN911" s="34" t="n">
        <f aca="false">AG911*V911/1000000000</f>
        <v>0.00300349540061861</v>
      </c>
      <c r="AO911" s="34" t="n">
        <f aca="false">AH911*V911/1000000000</f>
        <v>13.395589486759</v>
      </c>
      <c r="AP911" s="35" t="n">
        <f aca="false">AJ911*AI911*EXP(P911*4)</f>
        <v>0.0129881213036955</v>
      </c>
      <c r="AQ911" s="36" t="n">
        <f aca="false">AK911/W911</f>
        <v>1.15202563311399E-005</v>
      </c>
      <c r="AR911" s="37" t="n">
        <f aca="false">AL911/W911</f>
        <v>3.29150180889711E-005</v>
      </c>
      <c r="AS911" s="37" t="n">
        <f aca="false">AM911/W911</f>
        <v>2.46862635667283E-005</v>
      </c>
      <c r="AT911" s="37" t="n">
        <f aca="false">AN911/W911</f>
        <v>8.22875452224278E-006</v>
      </c>
      <c r="AU911" s="37" t="n">
        <f aca="false">AO911/W911</f>
        <v>0.0367002451692028</v>
      </c>
      <c r="AV911" s="49" t="n">
        <f aca="false">AP911/W911</f>
        <v>3.55838939827275E-005</v>
      </c>
      <c r="AW911" s="39" t="n">
        <f aca="false">AK911*1000000</f>
        <v>4204.89356086606</v>
      </c>
      <c r="AX911" s="40" t="n">
        <f aca="false">AL911*1000000</f>
        <v>12013.9816024745</v>
      </c>
      <c r="AY911" s="40" t="n">
        <f aca="false">AM911*1000000</f>
        <v>9010.48620185584</v>
      </c>
      <c r="AZ911" s="40" t="n">
        <f aca="false">AN911*1000000</f>
        <v>3003.49540061861</v>
      </c>
      <c r="BA911" s="40" t="n">
        <f aca="false">AO911*1000000</f>
        <v>13395589.486759</v>
      </c>
      <c r="BB911" s="41" t="n">
        <f aca="false">AP911*1000000</f>
        <v>12988.1213036955</v>
      </c>
      <c r="BC911" s="39" t="n">
        <f aca="false">AQ911*1000000</f>
        <v>11.5202563311399</v>
      </c>
      <c r="BD911" s="40" t="n">
        <f aca="false">AR911*1000000</f>
        <v>32.9150180889711</v>
      </c>
      <c r="BE911" s="40" t="n">
        <f aca="false">AS911*1000000</f>
        <v>24.6862635667283</v>
      </c>
      <c r="BF911" s="40" t="n">
        <f aca="false">AT911*1000000</f>
        <v>8.22875452224278</v>
      </c>
      <c r="BG911" s="40" t="n">
        <f aca="false">AU911*1000000</f>
        <v>36700.2451692028</v>
      </c>
      <c r="BH911" s="41" t="n">
        <f aca="false">AV911*1000000</f>
        <v>35.5838939827275</v>
      </c>
      <c r="BI911" s="0" t="n">
        <v>0.1</v>
      </c>
      <c r="BJ911" s="0" t="n">
        <f aca="false">R911*BI911</f>
        <v>0.500582566769769</v>
      </c>
      <c r="BK911" s="0" t="n">
        <v>0.1</v>
      </c>
      <c r="BL911" s="0" t="n">
        <f aca="false">AI911*BK911</f>
        <v>17.5774</v>
      </c>
      <c r="BM911" s="45" t="n">
        <v>336000</v>
      </c>
      <c r="BN911" s="45" t="n">
        <v>480000</v>
      </c>
      <c r="BO911" s="45" t="n">
        <v>360000</v>
      </c>
      <c r="BP911" s="45" t="n">
        <v>120000</v>
      </c>
      <c r="BQ911" s="45" t="n">
        <v>1070400000</v>
      </c>
      <c r="BR911" s="0" t="n">
        <f aca="false">AJ911*0.1</f>
        <v>7.264E-006</v>
      </c>
      <c r="BS911" s="0" t="n">
        <f aca="false">((((BJ911/R911)^2)+((BM911/AD911)^2))^(1/2))*AK911</f>
        <v>0.00173372202959303</v>
      </c>
      <c r="BT911" s="0" t="n">
        <f aca="false">((((BJ911/R911)^2)+((BN911/AE911)^2))^(1/2))*AL911</f>
        <v>0.00268640795435647</v>
      </c>
      <c r="BU911" s="0" t="n">
        <f aca="false">((((BJ911/R911)^2)+((BO911/AF911)^2))^(1/2))*AM911</f>
        <v>0.00201480596576736</v>
      </c>
      <c r="BV911" s="0" t="n">
        <f aca="false">((((BJ911/R911)^2)+((BP911/AG911)^2))^(1/2))*AN911</f>
        <v>0.000671601988589118</v>
      </c>
      <c r="BW911" s="0" t="n">
        <f aca="false">((((BJ911/R911)^2)+((BQ911/AH911)^2))^(1/2))*AO911</f>
        <v>5.52314303713209</v>
      </c>
      <c r="BX911" s="46" t="n">
        <f aca="false">((((BL911/AI911)^2)+((BR911/AJ911)^2))^(1/2))*AP911</f>
        <v>0.00183679772974331</v>
      </c>
    </row>
    <row r="912" customFormat="false" ht="45" hidden="false" customHeight="true" outlineLevel="0" collapsed="false">
      <c r="A912" s="24" t="n">
        <v>4.64311457055318</v>
      </c>
      <c r="B912" s="24" t="n">
        <v>-74.1227227814723</v>
      </c>
      <c r="C912" s="47" t="n">
        <v>26</v>
      </c>
      <c r="D912" s="47" t="n">
        <v>29</v>
      </c>
      <c r="E912" s="47" t="n">
        <v>1874</v>
      </c>
      <c r="F912" s="27" t="s">
        <v>2298</v>
      </c>
      <c r="G912" s="28" t="s">
        <v>2299</v>
      </c>
      <c r="H912" s="27" t="s">
        <v>2300</v>
      </c>
      <c r="I912" s="28" t="s">
        <v>64</v>
      </c>
      <c r="J912" s="28" t="s">
        <v>65</v>
      </c>
      <c r="K912" s="28" t="n">
        <v>30</v>
      </c>
      <c r="L912" s="28"/>
      <c r="M912" s="28" t="n">
        <v>1996</v>
      </c>
      <c r="N912" s="29" t="s">
        <v>67</v>
      </c>
      <c r="O912" s="29" t="s">
        <v>68</v>
      </c>
      <c r="P912" s="30" t="n">
        <v>0.0356710045865324</v>
      </c>
      <c r="Q912" s="31" t="n">
        <v>62829.6</v>
      </c>
      <c r="R912" s="31" t="n">
        <v>72465.4805663394</v>
      </c>
      <c r="S912" s="29" t="s">
        <v>69</v>
      </c>
      <c r="T912" s="29"/>
      <c r="U912" s="29"/>
      <c r="V912" s="48" t="n">
        <f aca="false">IF(S912="m3_año",R912,IF(OR(O912="CG1",O912="CG3",O912="HG2"),T912,R912))</f>
        <v>72465.4805663394</v>
      </c>
      <c r="W912" s="28" t="n">
        <v>365</v>
      </c>
      <c r="X912" s="32"/>
      <c r="Y912" s="28"/>
      <c r="Z912" s="28" t="n">
        <v>8760</v>
      </c>
      <c r="AA912" s="32" t="s">
        <v>2301</v>
      </c>
      <c r="AB912" s="32" t="s">
        <v>2302</v>
      </c>
      <c r="AC912" s="33" t="s">
        <v>72</v>
      </c>
      <c r="AD912" s="33" t="n">
        <f aca="false">VLOOKUP($O912,Parámetros!$B$4:$H$25,3,0)</f>
        <v>46.3856216091623</v>
      </c>
      <c r="AE912" s="33" t="n">
        <f aca="false">VLOOKUP($O912,Parámetros!$B$4:$H$25,4,0)</f>
        <v>1074.85364414012</v>
      </c>
      <c r="AF912" s="33" t="n">
        <f aca="false">VLOOKUP($O912,Parámetros!$B$4:$H$25,5,0)</f>
        <v>5.41099102083891</v>
      </c>
      <c r="AG912" s="33" t="n">
        <f aca="false">VLOOKUP($O912,Parámetros!$B$4:$H$25,6,0)</f>
        <v>1344</v>
      </c>
      <c r="AH912" s="33" t="n">
        <f aca="false">VLOOKUP($O912,Parámetros!$B$4:$H$25,7,0)</f>
        <v>1920000</v>
      </c>
      <c r="AI912" s="2" t="n">
        <v>29509.1627659574</v>
      </c>
      <c r="AJ912" s="2" t="n">
        <v>1.9976E-005</v>
      </c>
      <c r="AK912" s="34" t="n">
        <f aca="false">AD912*V912/1000000000</f>
        <v>0.00336135636127632</v>
      </c>
      <c r="AL912" s="34" t="n">
        <f aca="false">AE912*V912/1000000000</f>
        <v>0.0778897858610949</v>
      </c>
      <c r="AM912" s="34" t="n">
        <f aca="false">AF912*V912/1000000000</f>
        <v>0.000392110064665239</v>
      </c>
      <c r="AN912" s="34" t="n">
        <f aca="false">AG912*V912/1000000000</f>
        <v>0.0973936058811602</v>
      </c>
      <c r="AO912" s="34" t="n">
        <f aca="false">AH912*V912/1000000000</f>
        <v>139.133722687372</v>
      </c>
      <c r="AP912" s="35" t="n">
        <f aca="false">AJ912*AI912*EXP(P912*4)</f>
        <v>0.679880052125845</v>
      </c>
      <c r="AQ912" s="36" t="n">
        <f aca="false">AK912/W912</f>
        <v>9.20919551034609E-006</v>
      </c>
      <c r="AR912" s="37" t="n">
        <f aca="false">AL912/W912</f>
        <v>0.000213396673592041</v>
      </c>
      <c r="AS912" s="37" t="n">
        <f aca="false">AM912/W912</f>
        <v>1.07427414976778E-006</v>
      </c>
      <c r="AT912" s="37" t="n">
        <f aca="false">AN912/W912</f>
        <v>0.000266831796934685</v>
      </c>
      <c r="AU912" s="37" t="n">
        <f aca="false">AO912/W912</f>
        <v>0.381188281335265</v>
      </c>
      <c r="AV912" s="49" t="n">
        <f aca="false">AP912/W912</f>
        <v>0.00186268507431738</v>
      </c>
      <c r="AW912" s="39" t="n">
        <f aca="false">AK912*1000000</f>
        <v>3361.35636127632</v>
      </c>
      <c r="AX912" s="40" t="n">
        <f aca="false">AL912*1000000</f>
        <v>77889.7858610949</v>
      </c>
      <c r="AY912" s="40" t="n">
        <f aca="false">AM912*1000000</f>
        <v>392.110064665239</v>
      </c>
      <c r="AZ912" s="40" t="n">
        <f aca="false">AN912*1000000</f>
        <v>97393.6058811602</v>
      </c>
      <c r="BA912" s="40" t="n">
        <f aca="false">AO912*1000000</f>
        <v>139133722.687372</v>
      </c>
      <c r="BB912" s="41" t="n">
        <f aca="false">AP912*1000000</f>
        <v>679880.052125845</v>
      </c>
      <c r="BC912" s="39" t="n">
        <f aca="false">AQ912*1000000</f>
        <v>9.20919551034609</v>
      </c>
      <c r="BD912" s="40" t="n">
        <f aca="false">AR912*1000000</f>
        <v>213.396673592041</v>
      </c>
      <c r="BE912" s="40" t="n">
        <f aca="false">AS912*1000000</f>
        <v>1.07427414976778</v>
      </c>
      <c r="BF912" s="40" t="n">
        <f aca="false">AT912*1000000</f>
        <v>266.831796934685</v>
      </c>
      <c r="BG912" s="40" t="n">
        <f aca="false">AU912*1000000</f>
        <v>381188.281335265</v>
      </c>
      <c r="BH912" s="41" t="n">
        <f aca="false">AV912*1000000</f>
        <v>1862.68507431738</v>
      </c>
      <c r="BI912" s="0" t="n">
        <v>0.1</v>
      </c>
      <c r="BJ912" s="0" t="n">
        <f aca="false">R912*BI912</f>
        <v>7246.54805663394</v>
      </c>
      <c r="BK912" s="0" t="n">
        <v>0.1</v>
      </c>
      <c r="BL912" s="0" t="n">
        <f aca="false">AI912*BK912</f>
        <v>2950.91627659574</v>
      </c>
      <c r="BM912" s="45" t="n">
        <v>17.6498016718255</v>
      </c>
      <c r="BN912" s="45" t="n">
        <v>910.91550745518</v>
      </c>
      <c r="BO912" s="45" t="n">
        <v>5.31099102083891</v>
      </c>
      <c r="BP912" s="45" t="n">
        <v>537.6</v>
      </c>
      <c r="BQ912" s="45" t="n">
        <v>384000</v>
      </c>
      <c r="BR912" s="0" t="n">
        <f aca="false">AJ912*0.1</f>
        <v>1.9976E-006</v>
      </c>
      <c r="BS912" s="0" t="n">
        <f aca="false">((((BJ912/R912)^2)+((BM912/AD912)^2))^(1/2))*AK912</f>
        <v>0.00132243398507569</v>
      </c>
      <c r="BT912" s="0" t="n">
        <f aca="false">((((BJ912/R912)^2)+((BN912/AE912)^2))^(1/2))*AL912</f>
        <v>0.0664678798099138</v>
      </c>
      <c r="BU912" s="0" t="n">
        <f aca="false">((((BJ912/R912)^2)+((BO912/AF912)^2))^(1/2))*AM912</f>
        <v>0.000386855825139625</v>
      </c>
      <c r="BV912" s="0" t="n">
        <f aca="false">((((BJ912/R912)^2)+((BP912/AG912)^2))^(1/2))*AN912</f>
        <v>0.0401564124307801</v>
      </c>
      <c r="BW912" s="0" t="n">
        <f aca="false">((((BJ912/R912)^2)+((BQ912/AH912)^2))^(1/2))*AO912</f>
        <v>31.1112461891568</v>
      </c>
      <c r="BX912" s="46" t="n">
        <f aca="false">((((BL912/AI912)^2)+((BR912/AJ912)^2))^(1/2))*AP912</f>
        <v>0.0961495590503296</v>
      </c>
    </row>
    <row r="913" customFormat="false" ht="28" hidden="false" customHeight="false" outlineLevel="0" collapsed="false">
      <c r="A913" s="24" t="n">
        <v>4.64443234524018</v>
      </c>
      <c r="B913" s="24" t="n">
        <v>-74.1195770472057</v>
      </c>
      <c r="C913" s="47" t="n">
        <v>27</v>
      </c>
      <c r="D913" s="47" t="n">
        <v>29</v>
      </c>
      <c r="E913" s="47" t="n">
        <v>1875</v>
      </c>
      <c r="F913" s="27" t="s">
        <v>2303</v>
      </c>
      <c r="G913" s="28" t="s">
        <v>2304</v>
      </c>
      <c r="H913" s="27" t="s">
        <v>2305</v>
      </c>
      <c r="I913" s="28" t="s">
        <v>64</v>
      </c>
      <c r="J913" s="28" t="s">
        <v>65</v>
      </c>
      <c r="K913" s="28" t="n">
        <v>40</v>
      </c>
      <c r="L913" s="28"/>
      <c r="M913" s="28" t="n">
        <v>1992</v>
      </c>
      <c r="N913" s="29" t="s">
        <v>124</v>
      </c>
      <c r="O913" s="29" t="s">
        <v>125</v>
      </c>
      <c r="P913" s="56" t="n">
        <v>0.00426891489573758</v>
      </c>
      <c r="Q913" s="31" t="n">
        <v>16.353105954499</v>
      </c>
      <c r="R913" s="31" t="n">
        <v>16.6347437572723</v>
      </c>
      <c r="S913" s="4" t="s">
        <v>69</v>
      </c>
      <c r="T913" s="4"/>
      <c r="U913" s="4"/>
      <c r="V913" s="48" t="n">
        <f aca="false">IF(S913="m3_año",R913,IF(OR(O913="CG1",O913="CG3",O913="HG2"),T913,R913))</f>
        <v>16.6347437572723</v>
      </c>
      <c r="W913" s="28" t="n">
        <v>365</v>
      </c>
      <c r="X913" s="32"/>
      <c r="Y913" s="28"/>
      <c r="Z913" s="28" t="n">
        <v>8760</v>
      </c>
      <c r="AA913" s="32" t="s">
        <v>2306</v>
      </c>
      <c r="AB913" s="32" t="s">
        <v>447</v>
      </c>
      <c r="AC913" s="33" t="s">
        <v>72</v>
      </c>
      <c r="AD913" s="33" t="n">
        <f aca="false">VLOOKUP($O913,Parámetros!$B$4:$H$25,3,0)</f>
        <v>840000</v>
      </c>
      <c r="AE913" s="33" t="n">
        <f aca="false">VLOOKUP($O913,Parámetros!$B$4:$H$25,4,0)</f>
        <v>2400000</v>
      </c>
      <c r="AF913" s="33" t="n">
        <f aca="false">VLOOKUP($O913,Parámetros!$B$4:$H$25,5,0)</f>
        <v>1800000</v>
      </c>
      <c r="AG913" s="33" t="n">
        <f aca="false">VLOOKUP($O913,Parámetros!$B$4:$H$25,6,0)</f>
        <v>600000</v>
      </c>
      <c r="AH913" s="33" t="n">
        <f aca="false">VLOOKUP($O913,Parámetros!$B$4:$H$25,7,0)</f>
        <v>2676000000</v>
      </c>
      <c r="AI913" s="51" t="n">
        <v>16.353105954499</v>
      </c>
      <c r="AJ913" s="2" t="n">
        <v>0.0912</v>
      </c>
      <c r="AK913" s="34" t="n">
        <f aca="false">AD913*V913/1000000000</f>
        <v>0.0139731847561087</v>
      </c>
      <c r="AL913" s="34" t="n">
        <f aca="false">AE913*V913/1000000000</f>
        <v>0.0399233850174535</v>
      </c>
      <c r="AM913" s="34" t="n">
        <f aca="false">AF913*V913/1000000000</f>
        <v>0.0299425387630901</v>
      </c>
      <c r="AN913" s="34" t="n">
        <f aca="false">AG913*V913/1000000000</f>
        <v>0.00998084625436338</v>
      </c>
      <c r="AO913" s="34" t="n">
        <f aca="false">AH913*V913/1000000000</f>
        <v>44.5145742944607</v>
      </c>
      <c r="AP913" s="35" t="n">
        <f aca="false">AJ913*AI913*EXP(P913*4)</f>
        <v>1.51708863066324</v>
      </c>
      <c r="AQ913" s="36" t="n">
        <f aca="false">AK913/W913</f>
        <v>3.82826979619417E-005</v>
      </c>
      <c r="AR913" s="37" t="n">
        <f aca="false">AL913/W913</f>
        <v>0.000109379137034119</v>
      </c>
      <c r="AS913" s="37" t="n">
        <f aca="false">AM913/W913</f>
        <v>8.20343527755894E-005</v>
      </c>
      <c r="AT913" s="37" t="n">
        <f aca="false">AN913/W913</f>
        <v>2.73447842585298E-005</v>
      </c>
      <c r="AU913" s="37" t="n">
        <f aca="false">AO913/W913</f>
        <v>0.121957737793043</v>
      </c>
      <c r="AV913" s="49" t="n">
        <f aca="false">AP913/W913</f>
        <v>0.00415640720729654</v>
      </c>
      <c r="AW913" s="39" t="n">
        <f aca="false">AK913*1000000</f>
        <v>13973.1847561087</v>
      </c>
      <c r="AX913" s="40" t="n">
        <f aca="false">AL913*1000000</f>
        <v>39923.3850174535</v>
      </c>
      <c r="AY913" s="40" t="n">
        <f aca="false">AM913*1000000</f>
        <v>29942.5387630901</v>
      </c>
      <c r="AZ913" s="40" t="n">
        <f aca="false">AN913*1000000</f>
        <v>9980.84625436338</v>
      </c>
      <c r="BA913" s="40" t="n">
        <f aca="false">AO913*1000000</f>
        <v>44514574.2944607</v>
      </c>
      <c r="BB913" s="41" t="n">
        <f aca="false">AP913*1000000</f>
        <v>1517088.63066324</v>
      </c>
      <c r="BC913" s="39" t="n">
        <f aca="false">AQ913*1000000</f>
        <v>38.2826979619417</v>
      </c>
      <c r="BD913" s="40" t="n">
        <f aca="false">AR913*1000000</f>
        <v>109.379137034119</v>
      </c>
      <c r="BE913" s="40" t="n">
        <f aca="false">AS913*1000000</f>
        <v>82.0343527755894</v>
      </c>
      <c r="BF913" s="40" t="n">
        <f aca="false">AT913*1000000</f>
        <v>27.3447842585298</v>
      </c>
      <c r="BG913" s="40" t="n">
        <f aca="false">AU913*1000000</f>
        <v>121957.737793043</v>
      </c>
      <c r="BH913" s="41" t="n">
        <f aca="false">AV913*1000000</f>
        <v>4156.40720729654</v>
      </c>
      <c r="BI913" s="0" t="n">
        <v>0.1</v>
      </c>
      <c r="BJ913" s="0" t="n">
        <f aca="false">R913*BI913</f>
        <v>1.66347437572723</v>
      </c>
      <c r="BK913" s="0" t="n">
        <v>0.1</v>
      </c>
      <c r="BL913" s="0" t="n">
        <f aca="false">AI913*BK913</f>
        <v>1.6353105954499</v>
      </c>
      <c r="BM913" s="45" t="n">
        <v>336000</v>
      </c>
      <c r="BN913" s="45" t="n">
        <v>480000</v>
      </c>
      <c r="BO913" s="45" t="n">
        <v>360000</v>
      </c>
      <c r="BP913" s="45" t="n">
        <v>120000</v>
      </c>
      <c r="BQ913" s="45" t="n">
        <v>1070400000</v>
      </c>
      <c r="BR913" s="0" t="n">
        <f aca="false">AJ913*0.1</f>
        <v>0.00912</v>
      </c>
      <c r="BS913" s="0" t="n">
        <f aca="false">((((BJ913/R913)^2)+((BM913/AD913)^2))^(1/2))*AK913</f>
        <v>0.00576129166757069</v>
      </c>
      <c r="BT913" s="0" t="n">
        <f aca="false">((((BJ913/R913)^2)+((BN913/AE913)^2))^(1/2))*AL913</f>
        <v>0.00892714027909227</v>
      </c>
      <c r="BU913" s="0" t="n">
        <f aca="false">((((BJ913/R913)^2)+((BO913/AF913)^2))^(1/2))*AM913</f>
        <v>0.0066953552093192</v>
      </c>
      <c r="BV913" s="0" t="n">
        <f aca="false">((((BJ913/R913)^2)+((BP913/AG913)^2))^(1/2))*AN913</f>
        <v>0.00223178506977307</v>
      </c>
      <c r="BW913" s="0" t="n">
        <f aca="false">((((BJ913/R913)^2)+((BQ913/AH913)^2))^(1/2))*AO913</f>
        <v>18.3538291695466</v>
      </c>
      <c r="BX913" s="46" t="n">
        <f aca="false">((((BL913/AI913)^2)+((BR913/AJ913)^2))^(1/2))*AP913</f>
        <v>0.214548731680598</v>
      </c>
    </row>
    <row r="914" customFormat="false" ht="30" hidden="false" customHeight="true" outlineLevel="0" collapsed="false">
      <c r="A914" s="24" t="n">
        <v>4.64424208868563</v>
      </c>
      <c r="B914" s="24" t="n">
        <v>-74.1229552788439</v>
      </c>
      <c r="C914" s="47" t="n">
        <v>26</v>
      </c>
      <c r="D914" s="47" t="n">
        <v>29</v>
      </c>
      <c r="E914" s="47" t="n">
        <v>1874</v>
      </c>
      <c r="F914" s="27" t="s">
        <v>2307</v>
      </c>
      <c r="G914" s="28" t="s">
        <v>2308</v>
      </c>
      <c r="H914" s="27" t="s">
        <v>2309</v>
      </c>
      <c r="I914" s="28" t="s">
        <v>64</v>
      </c>
      <c r="J914" s="28" t="s">
        <v>65</v>
      </c>
      <c r="K914" s="28" t="n">
        <v>12</v>
      </c>
      <c r="L914" s="28"/>
      <c r="M914" s="28" t="n">
        <v>2000</v>
      </c>
      <c r="N914" s="29" t="s">
        <v>67</v>
      </c>
      <c r="O914" s="29" t="s">
        <v>68</v>
      </c>
      <c r="P914" s="56" t="n">
        <v>0.00426891489573758</v>
      </c>
      <c r="Q914" s="31" t="n">
        <v>24323.8125</v>
      </c>
      <c r="R914" s="31" t="n">
        <v>24742.7240588581</v>
      </c>
      <c r="S914" s="29" t="s">
        <v>69</v>
      </c>
      <c r="T914" s="29"/>
      <c r="U914" s="29"/>
      <c r="V914" s="48" t="n">
        <f aca="false">IF(S914="m3_año",R914,IF(OR(O914="CG1",O914="CG3",O914="HG2"),T914,R914))</f>
        <v>24742.7240588581</v>
      </c>
      <c r="W914" s="28" t="n">
        <v>365</v>
      </c>
      <c r="X914" s="32" t="s">
        <v>98</v>
      </c>
      <c r="Y914" s="28"/>
      <c r="Z914" s="28" t="n">
        <v>2920</v>
      </c>
      <c r="AA914" s="32" t="s">
        <v>2310</v>
      </c>
      <c r="AB914" s="32" t="s">
        <v>2311</v>
      </c>
      <c r="AC914" s="33" t="s">
        <v>72</v>
      </c>
      <c r="AD914" s="33" t="n">
        <f aca="false">VLOOKUP($O914,Parámetros!$B$4:$H$25,3,0)</f>
        <v>46.3856216091623</v>
      </c>
      <c r="AE914" s="33" t="n">
        <f aca="false">VLOOKUP($O914,Parámetros!$B$4:$H$25,4,0)</f>
        <v>1074.85364414012</v>
      </c>
      <c r="AF914" s="33" t="n">
        <f aca="false">VLOOKUP($O914,Parámetros!$B$4:$H$25,5,0)</f>
        <v>5.41099102083891</v>
      </c>
      <c r="AG914" s="33" t="n">
        <f aca="false">VLOOKUP($O914,Parámetros!$B$4:$H$25,6,0)</f>
        <v>1344</v>
      </c>
      <c r="AH914" s="33" t="n">
        <f aca="false">VLOOKUP($O914,Parámetros!$B$4:$H$25,7,0)</f>
        <v>1920000</v>
      </c>
      <c r="AI914" s="51" t="n">
        <v>24323.8125</v>
      </c>
      <c r="AJ914" s="52" t="n">
        <v>8.8E-008</v>
      </c>
      <c r="AK914" s="34" t="n">
        <f aca="false">AD914*V914/1000000000</f>
        <v>0.00114770663577411</v>
      </c>
      <c r="AL914" s="34" t="n">
        <f aca="false">AE914*V914/1000000000</f>
        <v>0.026594807120617</v>
      </c>
      <c r="AM914" s="34" t="n">
        <f aca="false">AF914*V914/1000000000</f>
        <v>0.000133882657713576</v>
      </c>
      <c r="AN914" s="34" t="n">
        <f aca="false">AG914*V914/1000000000</f>
        <v>0.0332542211351053</v>
      </c>
      <c r="AO914" s="34" t="n">
        <f aca="false">AH914*V914/1000000000</f>
        <v>47.5060301930076</v>
      </c>
      <c r="AP914" s="35" t="n">
        <f aca="false">AJ914*AI914*EXP(P914*4)</f>
        <v>0.00217735971717951</v>
      </c>
      <c r="AQ914" s="36" t="n">
        <f aca="false">AK914/W914</f>
        <v>3.14440174184687E-006</v>
      </c>
      <c r="AR914" s="37" t="n">
        <f aca="false">AL914/W914</f>
        <v>7.28624852619645E-005</v>
      </c>
      <c r="AS914" s="37" t="n">
        <f aca="false">AM914/W914</f>
        <v>3.66801801955003E-007</v>
      </c>
      <c r="AT914" s="37" t="n">
        <f aca="false">AN914/W914</f>
        <v>9.1107455164672E-005</v>
      </c>
      <c r="AU914" s="37" t="n">
        <f aca="false">AO914/W914</f>
        <v>0.130153507378103</v>
      </c>
      <c r="AV914" s="49" t="n">
        <f aca="false">AP914/W914</f>
        <v>5.96536908816304E-006</v>
      </c>
      <c r="AW914" s="39" t="n">
        <f aca="false">AK914*1000000</f>
        <v>1147.70663577411</v>
      </c>
      <c r="AX914" s="40" t="n">
        <f aca="false">AL914*1000000</f>
        <v>26594.807120617</v>
      </c>
      <c r="AY914" s="40" t="n">
        <f aca="false">AM914*1000000</f>
        <v>133.882657713576</v>
      </c>
      <c r="AZ914" s="40" t="n">
        <f aca="false">AN914*1000000</f>
        <v>33254.2211351053</v>
      </c>
      <c r="BA914" s="40" t="n">
        <f aca="false">AO914*1000000</f>
        <v>47506030.1930076</v>
      </c>
      <c r="BB914" s="41" t="n">
        <f aca="false">AP914*1000000</f>
        <v>2177.35971717951</v>
      </c>
      <c r="BC914" s="39" t="n">
        <f aca="false">AQ914*1000000</f>
        <v>3.14440174184687</v>
      </c>
      <c r="BD914" s="40" t="n">
        <f aca="false">AR914*1000000</f>
        <v>72.8624852619645</v>
      </c>
      <c r="BE914" s="40" t="n">
        <f aca="false">AS914*1000000</f>
        <v>0.366801801955003</v>
      </c>
      <c r="BF914" s="40" t="n">
        <f aca="false">AT914*1000000</f>
        <v>91.107455164672</v>
      </c>
      <c r="BG914" s="40" t="n">
        <f aca="false">AU914*1000000</f>
        <v>130153.507378103</v>
      </c>
      <c r="BH914" s="41" t="n">
        <f aca="false">AV914*1000000</f>
        <v>5.96536908816304</v>
      </c>
      <c r="BI914" s="0" t="n">
        <v>0.1</v>
      </c>
      <c r="BJ914" s="0" t="n">
        <f aca="false">R914*BI914</f>
        <v>2474.27240588581</v>
      </c>
      <c r="BK914" s="0" t="n">
        <v>0.1</v>
      </c>
      <c r="BL914" s="0" t="n">
        <f aca="false">AI914*BK914</f>
        <v>2432.38125</v>
      </c>
      <c r="BM914" s="45" t="n">
        <v>17.6498016718255</v>
      </c>
      <c r="BN914" s="45" t="n">
        <v>910.91550745518</v>
      </c>
      <c r="BO914" s="45" t="n">
        <v>5.31099102083891</v>
      </c>
      <c r="BP914" s="45" t="n">
        <v>537.6</v>
      </c>
      <c r="BQ914" s="45" t="n">
        <v>384000</v>
      </c>
      <c r="BR914" s="0" t="n">
        <f aca="false">AJ914*0.1</f>
        <v>8.8E-009</v>
      </c>
      <c r="BS914" s="0" t="n">
        <f aca="false">((((BJ914/R914)^2)+((BM914/AD914)^2))^(1/2))*AK914</f>
        <v>0.000451533874102022</v>
      </c>
      <c r="BT914" s="0" t="n">
        <f aca="false">((((BJ914/R914)^2)+((BN914/AE914)^2))^(1/2))*AL914</f>
        <v>0.0226948941214635</v>
      </c>
      <c r="BU914" s="0" t="n">
        <f aca="false">((((BJ914/R914)^2)+((BO914/AF914)^2))^(1/2))*AM914</f>
        <v>0.000132088642167065</v>
      </c>
      <c r="BV914" s="0" t="n">
        <f aca="false">((((BJ914/R914)^2)+((BP914/AG914)^2))^(1/2))*AN914</f>
        <v>0.0137110666237686</v>
      </c>
      <c r="BW914" s="0" t="n">
        <f aca="false">((((BJ914/R914)^2)+((BQ914/AH914)^2))^(1/2))*AO914</f>
        <v>10.6226712852722</v>
      </c>
      <c r="BX914" s="46" t="n">
        <f aca="false">((((BL914/AI914)^2)+((BR914/AJ914)^2))^(1/2))*AP914</f>
        <v>0.000307925164220011</v>
      </c>
    </row>
    <row r="915" customFormat="false" ht="45" hidden="false" customHeight="true" outlineLevel="0" collapsed="false">
      <c r="A915" s="24" t="n">
        <v>4.64346747022964</v>
      </c>
      <c r="B915" s="24" t="n">
        <v>-74.1141018924548</v>
      </c>
      <c r="C915" s="47" t="n">
        <v>27</v>
      </c>
      <c r="D915" s="47" t="n">
        <v>29</v>
      </c>
      <c r="E915" s="47" t="n">
        <v>1875</v>
      </c>
      <c r="F915" s="27" t="s">
        <v>2312</v>
      </c>
      <c r="G915" s="28" t="s">
        <v>2313</v>
      </c>
      <c r="H915" s="27" t="s">
        <v>2314</v>
      </c>
      <c r="I915" s="28" t="s">
        <v>64</v>
      </c>
      <c r="J915" s="28" t="s">
        <v>65</v>
      </c>
      <c r="K915" s="28" t="n">
        <v>150</v>
      </c>
      <c r="L915" s="28"/>
      <c r="M915" s="28" t="n">
        <v>1975</v>
      </c>
      <c r="N915" s="29" t="s">
        <v>67</v>
      </c>
      <c r="O915" s="29" t="s">
        <v>108</v>
      </c>
      <c r="P915" s="30" t="n">
        <v>-0.00204304144087953</v>
      </c>
      <c r="Q915" s="31" t="n">
        <v>156584</v>
      </c>
      <c r="R915" s="31" t="n">
        <v>155309.584057824</v>
      </c>
      <c r="S915" s="29" t="s">
        <v>69</v>
      </c>
      <c r="T915" s="29"/>
      <c r="U915" s="29"/>
      <c r="V915" s="48" t="n">
        <f aca="false">IF(S915="m3_año",R915,IF(OR(O915="CG1",O915="CG3",O915="HG2"),T915,R915))</f>
        <v>155309.584057824</v>
      </c>
      <c r="W915" s="28" t="n">
        <v>365</v>
      </c>
      <c r="X915" s="32" t="s">
        <v>98</v>
      </c>
      <c r="Y915" s="28"/>
      <c r="Z915" s="28" t="n">
        <v>2920</v>
      </c>
      <c r="AA915" s="32" t="s">
        <v>2176</v>
      </c>
      <c r="AB915" s="32" t="s">
        <v>447</v>
      </c>
      <c r="AC915" s="33" t="s">
        <v>72</v>
      </c>
      <c r="AD915" s="33" t="n">
        <f aca="false">VLOOKUP($O915,Parámetros!$B$4:$H$25,3,0)</f>
        <v>589.42211574465</v>
      </c>
      <c r="AE915" s="33" t="n">
        <f aca="false">VLOOKUP($O915,Parámetros!$B$4:$H$25,4,0)</f>
        <v>6395.37711993333</v>
      </c>
      <c r="AF915" s="33" t="n">
        <f aca="false">VLOOKUP($O915,Parámetros!$B$4:$H$25,5,0)</f>
        <v>22.4256162208741</v>
      </c>
      <c r="AG915" s="33" t="n">
        <f aca="false">VLOOKUP($O915,Parámetros!$B$4:$H$25,6,0)</f>
        <v>1344</v>
      </c>
      <c r="AH915" s="33" t="n">
        <f aca="false">VLOOKUP($O915,Parámetros!$B$4:$H$25,7,0)</f>
        <v>1920000</v>
      </c>
      <c r="AI915" s="51" t="n">
        <v>156584</v>
      </c>
      <c r="AJ915" s="52" t="n">
        <v>8.8E-008</v>
      </c>
      <c r="AK915" s="34" t="n">
        <f aca="false">AD915*V915/1000000000</f>
        <v>0.0915429036307842</v>
      </c>
      <c r="AL915" s="34" t="n">
        <f aca="false">AE915*V915/1000000000</f>
        <v>0.99326336038977</v>
      </c>
      <c r="AM915" s="34" t="n">
        <f aca="false">AF915*V915/1000000000</f>
        <v>0.00348291312750435</v>
      </c>
      <c r="AN915" s="34" t="n">
        <f aca="false">AG915*V915/1000000000</f>
        <v>0.208736080973715</v>
      </c>
      <c r="AO915" s="34" t="n">
        <f aca="false">AH915*V915/1000000000</f>
        <v>298.194401391022</v>
      </c>
      <c r="AP915" s="35" t="n">
        <f aca="false">AJ915*AI915*EXP(P915*4)</f>
        <v>0.0136672433970885</v>
      </c>
      <c r="AQ915" s="36" t="n">
        <f aca="false">AK915/W915</f>
        <v>0.000250802475700779</v>
      </c>
      <c r="AR915" s="37" t="n">
        <f aca="false">AL915/W915</f>
        <v>0.00272126948051992</v>
      </c>
      <c r="AS915" s="37" t="n">
        <f aca="false">AM915/W915</f>
        <v>9.54222774658725E-006</v>
      </c>
      <c r="AT915" s="37" t="n">
        <f aca="false">AN915/W915</f>
        <v>0.00057187967390059</v>
      </c>
      <c r="AU915" s="37" t="n">
        <f aca="false">AO915/W915</f>
        <v>0.816970962715129</v>
      </c>
      <c r="AV915" s="49" t="n">
        <f aca="false">AP915/W915</f>
        <v>3.74445024577767E-005</v>
      </c>
      <c r="AW915" s="39" t="n">
        <f aca="false">AK915*1000000</f>
        <v>91542.9036307842</v>
      </c>
      <c r="AX915" s="40" t="n">
        <f aca="false">AL915*1000000</f>
        <v>993263.36038977</v>
      </c>
      <c r="AY915" s="40" t="n">
        <f aca="false">AM915*1000000</f>
        <v>3482.91312750435</v>
      </c>
      <c r="AZ915" s="40" t="n">
        <f aca="false">AN915*1000000</f>
        <v>208736.080973715</v>
      </c>
      <c r="BA915" s="40" t="n">
        <f aca="false">AO915*1000000</f>
        <v>298194401.391022</v>
      </c>
      <c r="BB915" s="41" t="n">
        <f aca="false">AP915*1000000</f>
        <v>13667.2433970885</v>
      </c>
      <c r="BC915" s="39" t="n">
        <f aca="false">AQ915*1000000</f>
        <v>250.802475700779</v>
      </c>
      <c r="BD915" s="40" t="n">
        <f aca="false">AR915*1000000</f>
        <v>2721.26948051992</v>
      </c>
      <c r="BE915" s="40" t="n">
        <f aca="false">AS915*1000000</f>
        <v>9.54222774658725</v>
      </c>
      <c r="BF915" s="40" t="n">
        <f aca="false">AT915*1000000</f>
        <v>571.87967390059</v>
      </c>
      <c r="BG915" s="40" t="n">
        <f aca="false">AU915*1000000</f>
        <v>816970.962715129</v>
      </c>
      <c r="BH915" s="41" t="n">
        <f aca="false">AV915*1000000</f>
        <v>37.4445024577767</v>
      </c>
      <c r="BI915" s="0" t="n">
        <v>0.1</v>
      </c>
      <c r="BJ915" s="0" t="n">
        <f aca="false">R915*BI915</f>
        <v>15530.9584057824</v>
      </c>
      <c r="BK915" s="0" t="n">
        <v>0.1</v>
      </c>
      <c r="BL915" s="0" t="n">
        <f aca="false">AI915*BK915</f>
        <v>15658.4</v>
      </c>
      <c r="BM915" s="45" t="n">
        <v>491.492522079561</v>
      </c>
      <c r="BN915" s="45" t="n">
        <v>4911.75996922289</v>
      </c>
      <c r="BO915" s="45" t="n">
        <v>16.2785205146239</v>
      </c>
      <c r="BP915" s="45" t="n">
        <v>537.6</v>
      </c>
      <c r="BQ915" s="45" t="n">
        <v>384000</v>
      </c>
      <c r="BR915" s="0" t="n">
        <f aca="false">AJ915*0.1</f>
        <v>8.8E-009</v>
      </c>
      <c r="BS915" s="0" t="n">
        <f aca="false">((((BJ915/R915)^2)+((BM915/AD915)^2))^(1/2))*AK915</f>
        <v>0.0768804534836302</v>
      </c>
      <c r="BT915" s="0" t="n">
        <f aca="false">((((BJ915/R915)^2)+((BN915/AE915)^2))^(1/2))*AL915</f>
        <v>0.769282633767394</v>
      </c>
      <c r="BU915" s="0" t="n">
        <f aca="false">((((BJ915/R915)^2)+((BO915/AF915)^2))^(1/2))*AM915</f>
        <v>0.00255208814655154</v>
      </c>
      <c r="BV915" s="0" t="n">
        <f aca="false">((((BJ915/R915)^2)+((BP915/AG915)^2))^(1/2))*AN915</f>
        <v>0.086064090973211</v>
      </c>
      <c r="BW915" s="0" t="n">
        <f aca="false">((((BJ915/R915)^2)+((BQ915/AH915)^2))^(1/2))*AO915</f>
        <v>66.6782952020183</v>
      </c>
      <c r="BX915" s="46" t="n">
        <f aca="false">((((BL915/AI915)^2)+((BR915/AJ915)^2))^(1/2))*AP915</f>
        <v>0.00193284009724167</v>
      </c>
    </row>
    <row r="916" customFormat="false" ht="28" hidden="false" customHeight="false" outlineLevel="0" collapsed="false">
      <c r="A916" s="24" t="n">
        <v>4.64308867568574</v>
      </c>
      <c r="B916" s="24" t="n">
        <v>-74.1232523470574</v>
      </c>
      <c r="C916" s="47" t="n">
        <v>26</v>
      </c>
      <c r="D916" s="47" t="n">
        <v>29</v>
      </c>
      <c r="E916" s="47" t="n">
        <v>1874</v>
      </c>
      <c r="F916" s="27" t="s">
        <v>2315</v>
      </c>
      <c r="G916" s="28" t="s">
        <v>2316</v>
      </c>
      <c r="H916" s="27" t="s">
        <v>2317</v>
      </c>
      <c r="I916" s="28" t="s">
        <v>64</v>
      </c>
      <c r="J916" s="28" t="s">
        <v>65</v>
      </c>
      <c r="K916" s="28" t="n">
        <v>40</v>
      </c>
      <c r="L916" s="28"/>
      <c r="M916" s="28" t="n">
        <v>1991</v>
      </c>
      <c r="N916" s="29" t="s">
        <v>124</v>
      </c>
      <c r="O916" s="29" t="s">
        <v>125</v>
      </c>
      <c r="P916" s="56" t="n">
        <v>0.00426891489573758</v>
      </c>
      <c r="Q916" s="31" t="n">
        <v>6.81379414770791</v>
      </c>
      <c r="R916" s="31" t="n">
        <v>6.9311432321968</v>
      </c>
      <c r="S916" s="4" t="s">
        <v>69</v>
      </c>
      <c r="T916" s="4"/>
      <c r="U916" s="4"/>
      <c r="V916" s="48" t="n">
        <f aca="false">IF(S916="m3_año",R916,IF(OR(O916="CG1",O916="CG3",O916="HG2"),T916,R916))</f>
        <v>6.9311432321968</v>
      </c>
      <c r="W916" s="28" t="n">
        <v>365</v>
      </c>
      <c r="X916" s="32"/>
      <c r="Y916" s="28"/>
      <c r="Z916" s="28" t="n">
        <v>8760</v>
      </c>
      <c r="AA916" s="32" t="s">
        <v>2318</v>
      </c>
      <c r="AB916" s="32" t="s">
        <v>447</v>
      </c>
      <c r="AC916" s="33" t="s">
        <v>72</v>
      </c>
      <c r="AD916" s="33" t="n">
        <f aca="false">VLOOKUP($O916,Parámetros!$B$4:$H$25,3,0)</f>
        <v>840000</v>
      </c>
      <c r="AE916" s="33" t="n">
        <f aca="false">VLOOKUP($O916,Parámetros!$B$4:$H$25,4,0)</f>
        <v>2400000</v>
      </c>
      <c r="AF916" s="33" t="n">
        <f aca="false">VLOOKUP($O916,Parámetros!$B$4:$H$25,5,0)</f>
        <v>1800000</v>
      </c>
      <c r="AG916" s="33" t="n">
        <f aca="false">VLOOKUP($O916,Parámetros!$B$4:$H$25,6,0)</f>
        <v>600000</v>
      </c>
      <c r="AH916" s="33" t="n">
        <f aca="false">VLOOKUP($O916,Parámetros!$B$4:$H$25,7,0)</f>
        <v>2676000000</v>
      </c>
      <c r="AI916" s="2" t="n">
        <v>1159.09146341463</v>
      </c>
      <c r="AJ916" s="2" t="n">
        <v>0.000142</v>
      </c>
      <c r="AK916" s="34" t="n">
        <f aca="false">AD916*V916/1000000000</f>
        <v>0.00582216031504531</v>
      </c>
      <c r="AL916" s="34" t="n">
        <f aca="false">AE916*V916/1000000000</f>
        <v>0.0166347437572723</v>
      </c>
      <c r="AM916" s="34" t="n">
        <f aca="false">AF916*V916/1000000000</f>
        <v>0.0124760578179542</v>
      </c>
      <c r="AN916" s="34" t="n">
        <f aca="false">AG916*V916/1000000000</f>
        <v>0.00415868593931808</v>
      </c>
      <c r="AO916" s="34" t="n">
        <f aca="false">AH916*V916/1000000000</f>
        <v>18.5477392893586</v>
      </c>
      <c r="AP916" s="35" t="n">
        <f aca="false">AJ916*AI916*EXP(P916*4)</f>
        <v>0.167425620216031</v>
      </c>
      <c r="AQ916" s="36" t="n">
        <f aca="false">AK916/W916</f>
        <v>1.59511241508091E-005</v>
      </c>
      <c r="AR916" s="37" t="n">
        <f aca="false">AL916/W916</f>
        <v>4.55746404308831E-005</v>
      </c>
      <c r="AS916" s="37" t="n">
        <f aca="false">AM916/W916</f>
        <v>3.41809803231623E-005</v>
      </c>
      <c r="AT916" s="37" t="n">
        <f aca="false">AN916/W916</f>
        <v>1.13936601077208E-005</v>
      </c>
      <c r="AU916" s="37" t="n">
        <f aca="false">AO916/W916</f>
        <v>0.0508157240804346</v>
      </c>
      <c r="AV916" s="49" t="n">
        <f aca="false">AP916/W916</f>
        <v>0.00045870032935899</v>
      </c>
      <c r="AW916" s="39" t="n">
        <f aca="false">AK916*1000000</f>
        <v>5822.16031504531</v>
      </c>
      <c r="AX916" s="40" t="n">
        <f aca="false">AL916*1000000</f>
        <v>16634.7437572723</v>
      </c>
      <c r="AY916" s="40" t="n">
        <f aca="false">AM916*1000000</f>
        <v>12476.0578179542</v>
      </c>
      <c r="AZ916" s="40" t="n">
        <f aca="false">AN916*1000000</f>
        <v>4158.68593931808</v>
      </c>
      <c r="BA916" s="40" t="n">
        <f aca="false">AO916*1000000</f>
        <v>18547739.2893586</v>
      </c>
      <c r="BB916" s="41" t="n">
        <f aca="false">AP916*1000000</f>
        <v>167425.620216031</v>
      </c>
      <c r="BC916" s="39" t="n">
        <f aca="false">AQ916*1000000</f>
        <v>15.9511241508091</v>
      </c>
      <c r="BD916" s="40" t="n">
        <f aca="false">AR916*1000000</f>
        <v>45.5746404308831</v>
      </c>
      <c r="BE916" s="40" t="n">
        <f aca="false">AS916*1000000</f>
        <v>34.1809803231623</v>
      </c>
      <c r="BF916" s="40" t="n">
        <f aca="false">AT916*1000000</f>
        <v>11.3936601077208</v>
      </c>
      <c r="BG916" s="40" t="n">
        <f aca="false">AU916*1000000</f>
        <v>50815.7240804346</v>
      </c>
      <c r="BH916" s="41" t="n">
        <f aca="false">AV916*1000000</f>
        <v>458.70032935899</v>
      </c>
      <c r="BI916" s="0" t="n">
        <v>0.1</v>
      </c>
      <c r="BJ916" s="0" t="n">
        <f aca="false">R916*BI916</f>
        <v>0.69311432321968</v>
      </c>
      <c r="BK916" s="0" t="n">
        <v>0.1</v>
      </c>
      <c r="BL916" s="0" t="n">
        <f aca="false">AI916*BK916</f>
        <v>115.909146341463</v>
      </c>
      <c r="BM916" s="45" t="n">
        <v>336000</v>
      </c>
      <c r="BN916" s="45" t="n">
        <v>480000</v>
      </c>
      <c r="BO916" s="45" t="n">
        <v>360000</v>
      </c>
      <c r="BP916" s="45" t="n">
        <v>120000</v>
      </c>
      <c r="BQ916" s="45" t="n">
        <v>1070400000</v>
      </c>
      <c r="BR916" s="0" t="n">
        <f aca="false">AJ916*0.1</f>
        <v>1.42E-005</v>
      </c>
      <c r="BS916" s="0" t="n">
        <f aca="false">((((BJ916/R916)^2)+((BM916/AD916)^2))^(1/2))*AK916</f>
        <v>0.00240053819482112</v>
      </c>
      <c r="BT916" s="0" t="n">
        <f aca="false">((((BJ916/R916)^2)+((BN916/AE916)^2))^(1/2))*AL916</f>
        <v>0.00371964178295512</v>
      </c>
      <c r="BU916" s="0" t="n">
        <f aca="false">((((BJ916/R916)^2)+((BO916/AF916)^2))^(1/2))*AM916</f>
        <v>0.00278973133721634</v>
      </c>
      <c r="BV916" s="0" t="n">
        <f aca="false">((((BJ916/R916)^2)+((BP916/AG916)^2))^(1/2))*AN916</f>
        <v>0.000929910445738779</v>
      </c>
      <c r="BW916" s="0" t="n">
        <f aca="false">((((BJ916/R916)^2)+((BQ916/AH916)^2))^(1/2))*AO916</f>
        <v>7.64742882064443</v>
      </c>
      <c r="BX916" s="46" t="n">
        <f aca="false">((((BL916/AI916)^2)+((BR916/AJ916)^2))^(1/2))*AP916</f>
        <v>0.0236775582798239</v>
      </c>
    </row>
    <row r="917" customFormat="false" ht="30" hidden="false" customHeight="true" outlineLevel="0" collapsed="false">
      <c r="A917" s="24" t="n">
        <v>4.64548820411937</v>
      </c>
      <c r="B917" s="24" t="n">
        <v>-74.1170770647872</v>
      </c>
      <c r="C917" s="47" t="n">
        <v>27</v>
      </c>
      <c r="D917" s="47" t="n">
        <v>29</v>
      </c>
      <c r="E917" s="47" t="n">
        <v>1875</v>
      </c>
      <c r="F917" s="27" t="s">
        <v>2319</v>
      </c>
      <c r="G917" s="28" t="s">
        <v>2320</v>
      </c>
      <c r="H917" s="27" t="s">
        <v>2321</v>
      </c>
      <c r="I917" s="28" t="s">
        <v>64</v>
      </c>
      <c r="J917" s="28" t="s">
        <v>76</v>
      </c>
      <c r="K917" s="55"/>
      <c r="L917" s="55"/>
      <c r="M917" s="28" t="n">
        <v>1997</v>
      </c>
      <c r="N917" s="29" t="s">
        <v>67</v>
      </c>
      <c r="O917" s="29" t="s">
        <v>142</v>
      </c>
      <c r="P917" s="50" t="n">
        <v>0.0119278052318739</v>
      </c>
      <c r="Q917" s="31" t="n">
        <v>24192</v>
      </c>
      <c r="R917" s="31" t="n">
        <v>25374.2078952661</v>
      </c>
      <c r="S917" s="29" t="s">
        <v>69</v>
      </c>
      <c r="T917" s="29"/>
      <c r="U917" s="29"/>
      <c r="V917" s="48" t="n">
        <f aca="false">IF(S917="m3_año",R917,IF(OR(O917="CG1",O917="CG3",O917="HG2"),T917,R917))</f>
        <v>25374.2078952661</v>
      </c>
      <c r="W917" s="28" t="n">
        <v>365</v>
      </c>
      <c r="X917" s="32" t="s">
        <v>98</v>
      </c>
      <c r="Y917" s="28"/>
      <c r="Z917" s="28" t="n">
        <v>2920</v>
      </c>
      <c r="AA917" s="32" t="s">
        <v>2322</v>
      </c>
      <c r="AB917" s="32" t="s">
        <v>2323</v>
      </c>
      <c r="AC917" s="33" t="s">
        <v>72</v>
      </c>
      <c r="AD917" s="33" t="n">
        <f aca="false">VLOOKUP($O917,Parámetros!$B$4:$H$25,3,0)</f>
        <v>30.4</v>
      </c>
      <c r="AE917" s="33" t="n">
        <f aca="false">VLOOKUP($O917,Parámetros!$B$4:$H$25,4,0)</f>
        <v>1504</v>
      </c>
      <c r="AF917" s="33" t="n">
        <f aca="false">VLOOKUP($O917,Parámetros!$B$4:$H$25,5,0)</f>
        <v>9.6</v>
      </c>
      <c r="AG917" s="33" t="n">
        <f aca="false">VLOOKUP($O917,Parámetros!$B$4:$H$25,6,0)</f>
        <v>640</v>
      </c>
      <c r="AH917" s="33" t="n">
        <f aca="false">VLOOKUP($O917,Parámetros!$B$4:$H$25,7,0)</f>
        <v>1920000</v>
      </c>
      <c r="AI917" s="51" t="n">
        <v>24192</v>
      </c>
      <c r="AJ917" s="52" t="n">
        <v>8.8E-008</v>
      </c>
      <c r="AK917" s="34" t="n">
        <f aca="false">AD917*V917/1000000000</f>
        <v>0.000771375920016089</v>
      </c>
      <c r="AL917" s="34" t="n">
        <f aca="false">AE917*V917/1000000000</f>
        <v>0.0381628086744802</v>
      </c>
      <c r="AM917" s="34" t="n">
        <f aca="false">AF917*V917/1000000000</f>
        <v>0.000243592395794555</v>
      </c>
      <c r="AN917" s="34" t="n">
        <f aca="false">AG917*V917/1000000000</f>
        <v>0.0162394930529703</v>
      </c>
      <c r="AO917" s="34" t="n">
        <f aca="false">AH917*V917/1000000000</f>
        <v>48.7184791589109</v>
      </c>
      <c r="AP917" s="35" t="n">
        <f aca="false">AJ917*AI917*EXP(P917*4)</f>
        <v>0.00223293029478341</v>
      </c>
      <c r="AQ917" s="36" t="n">
        <f aca="false">AK917/W917</f>
        <v>2.11335868497559E-006</v>
      </c>
      <c r="AR917" s="37" t="n">
        <f aca="false">AL917/W917</f>
        <v>0.000104555640204055</v>
      </c>
      <c r="AS917" s="37" t="n">
        <f aca="false">AM917/W917</f>
        <v>6.67376426834396E-007</v>
      </c>
      <c r="AT917" s="37" t="n">
        <f aca="false">AN917/W917</f>
        <v>4.44917617889597E-005</v>
      </c>
      <c r="AU917" s="37" t="n">
        <f aca="false">AO917/W917</f>
        <v>0.133475285366879</v>
      </c>
      <c r="AV917" s="49" t="n">
        <f aca="false">AP917/W917</f>
        <v>6.11761724598196E-006</v>
      </c>
      <c r="AW917" s="39" t="n">
        <f aca="false">AK917*1000000</f>
        <v>771.375920016089</v>
      </c>
      <c r="AX917" s="40" t="n">
        <f aca="false">AL917*1000000</f>
        <v>38162.8086744802</v>
      </c>
      <c r="AY917" s="40" t="n">
        <f aca="false">AM917*1000000</f>
        <v>243.592395794555</v>
      </c>
      <c r="AZ917" s="40" t="n">
        <f aca="false">AN917*1000000</f>
        <v>16239.4930529703</v>
      </c>
      <c r="BA917" s="40" t="n">
        <f aca="false">AO917*1000000</f>
        <v>48718479.1589109</v>
      </c>
      <c r="BB917" s="41" t="n">
        <f aca="false">AP917*1000000</f>
        <v>2232.93029478341</v>
      </c>
      <c r="BC917" s="39" t="n">
        <f aca="false">AQ917*1000000</f>
        <v>2.11335868497559</v>
      </c>
      <c r="BD917" s="40" t="n">
        <f aca="false">AR917*1000000</f>
        <v>104.555640204055</v>
      </c>
      <c r="BE917" s="40" t="n">
        <f aca="false">AS917*1000000</f>
        <v>0.667376426834396</v>
      </c>
      <c r="BF917" s="40" t="n">
        <f aca="false">AT917*1000000</f>
        <v>44.4917617889597</v>
      </c>
      <c r="BG917" s="40" t="n">
        <f aca="false">AU917*1000000</f>
        <v>133475.285366879</v>
      </c>
      <c r="BH917" s="41" t="n">
        <f aca="false">AV917*1000000</f>
        <v>6.11761724598196</v>
      </c>
      <c r="BI917" s="0" t="n">
        <v>0.1</v>
      </c>
      <c r="BJ917" s="0" t="n">
        <f aca="false">R917*BI917</f>
        <v>2537.42078952661</v>
      </c>
      <c r="BK917" s="0" t="n">
        <v>0.1</v>
      </c>
      <c r="BL917" s="0" t="n">
        <f aca="false">AI917*BK917</f>
        <v>2419.2</v>
      </c>
      <c r="BM917" s="45" t="n">
        <v>12.16</v>
      </c>
      <c r="BN917" s="45" t="n">
        <v>601.6</v>
      </c>
      <c r="BO917" s="45" t="n">
        <v>1.92</v>
      </c>
      <c r="BP917" s="45" t="n">
        <v>256</v>
      </c>
      <c r="BQ917" s="45" t="n">
        <v>384000</v>
      </c>
      <c r="BR917" s="0" t="n">
        <f aca="false">AJ917*0.1</f>
        <v>8.8E-009</v>
      </c>
      <c r="BS917" s="0" t="n">
        <f aca="false">((((BJ917/R917)^2)+((BM917/AD917)^2))^(1/2))*AK917</f>
        <v>0.000318046439528434</v>
      </c>
      <c r="BT917" s="0" t="n">
        <f aca="false">((((BJ917/R917)^2)+((BN917/AE917)^2))^(1/2))*AL917</f>
        <v>0.015734929113512</v>
      </c>
      <c r="BU917" s="0" t="n">
        <f aca="false">((((BJ917/R917)^2)+((BO917/AF917)^2))^(1/2))*AM917</f>
        <v>5.44689155798658E-005</v>
      </c>
      <c r="BV917" s="0" t="n">
        <f aca="false">((((BJ917/R917)^2)+((BP917/AG917)^2))^(1/2))*AN917</f>
        <v>0.00669571451638808</v>
      </c>
      <c r="BW917" s="0" t="n">
        <f aca="false">((((BJ917/R917)^2)+((BQ917/AH917)^2))^(1/2))*AO917</f>
        <v>10.8937831159732</v>
      </c>
      <c r="BX917" s="46" t="n">
        <f aca="false">((((BL917/AI917)^2)+((BR917/AJ917)^2))^(1/2))*AP917</f>
        <v>0.000315784030671646</v>
      </c>
    </row>
    <row r="918" customFormat="false" ht="30" hidden="false" customHeight="true" outlineLevel="0" collapsed="false">
      <c r="A918" s="24" t="n">
        <v>4.64548820411937</v>
      </c>
      <c r="B918" s="24" t="n">
        <v>-74.1170770647872</v>
      </c>
      <c r="C918" s="47" t="n">
        <v>27</v>
      </c>
      <c r="D918" s="47" t="n">
        <v>29</v>
      </c>
      <c r="E918" s="47" t="n">
        <v>1875</v>
      </c>
      <c r="F918" s="27" t="s">
        <v>2319</v>
      </c>
      <c r="G918" s="28" t="s">
        <v>2320</v>
      </c>
      <c r="H918" s="27" t="s">
        <v>2321</v>
      </c>
      <c r="I918" s="28" t="s">
        <v>64</v>
      </c>
      <c r="J918" s="28" t="s">
        <v>76</v>
      </c>
      <c r="K918" s="55"/>
      <c r="L918" s="55"/>
      <c r="M918" s="28" t="n">
        <v>1997</v>
      </c>
      <c r="N918" s="29" t="s">
        <v>67</v>
      </c>
      <c r="O918" s="29" t="s">
        <v>142</v>
      </c>
      <c r="P918" s="50" t="n">
        <v>0.0119278052318739</v>
      </c>
      <c r="Q918" s="31" t="n">
        <v>24192</v>
      </c>
      <c r="R918" s="31" t="n">
        <v>25374.2078952661</v>
      </c>
      <c r="S918" s="29" t="s">
        <v>69</v>
      </c>
      <c r="T918" s="29"/>
      <c r="U918" s="29"/>
      <c r="V918" s="48" t="n">
        <f aca="false">IF(S918="m3_año",R918,IF(OR(O918="CG1",O918="CG3",O918="HG2"),T918,R918))</f>
        <v>25374.2078952661</v>
      </c>
      <c r="W918" s="28" t="n">
        <v>365</v>
      </c>
      <c r="X918" s="32" t="s">
        <v>98</v>
      </c>
      <c r="Y918" s="28"/>
      <c r="Z918" s="28" t="n">
        <v>2920</v>
      </c>
      <c r="AA918" s="32" t="s">
        <v>2322</v>
      </c>
      <c r="AB918" s="32" t="s">
        <v>2323</v>
      </c>
      <c r="AC918" s="33" t="s">
        <v>72</v>
      </c>
      <c r="AD918" s="33" t="n">
        <f aca="false">VLOOKUP($O918,Parámetros!$B$4:$H$25,3,0)</f>
        <v>30.4</v>
      </c>
      <c r="AE918" s="33" t="n">
        <f aca="false">VLOOKUP($O918,Parámetros!$B$4:$H$25,4,0)</f>
        <v>1504</v>
      </c>
      <c r="AF918" s="33" t="n">
        <f aca="false">VLOOKUP($O918,Parámetros!$B$4:$H$25,5,0)</f>
        <v>9.6</v>
      </c>
      <c r="AG918" s="33" t="n">
        <f aca="false">VLOOKUP($O918,Parámetros!$B$4:$H$25,6,0)</f>
        <v>640</v>
      </c>
      <c r="AH918" s="33" t="n">
        <f aca="false">VLOOKUP($O918,Parámetros!$B$4:$H$25,7,0)</f>
        <v>1920000</v>
      </c>
      <c r="AI918" s="51" t="n">
        <v>24192</v>
      </c>
      <c r="AJ918" s="52" t="n">
        <v>8.8E-008</v>
      </c>
      <c r="AK918" s="34" t="n">
        <f aca="false">AD918*V918/1000000000</f>
        <v>0.000771375920016089</v>
      </c>
      <c r="AL918" s="34" t="n">
        <f aca="false">AE918*V918/1000000000</f>
        <v>0.0381628086744802</v>
      </c>
      <c r="AM918" s="34" t="n">
        <f aca="false">AF918*V918/1000000000</f>
        <v>0.000243592395794555</v>
      </c>
      <c r="AN918" s="34" t="n">
        <f aca="false">AG918*V918/1000000000</f>
        <v>0.0162394930529703</v>
      </c>
      <c r="AO918" s="34" t="n">
        <f aca="false">AH918*V918/1000000000</f>
        <v>48.7184791589109</v>
      </c>
      <c r="AP918" s="35" t="n">
        <f aca="false">AJ918*AI918*EXP(P918*4)</f>
        <v>0.00223293029478341</v>
      </c>
      <c r="AQ918" s="36" t="n">
        <f aca="false">AK918/W918</f>
        <v>2.11335868497559E-006</v>
      </c>
      <c r="AR918" s="37" t="n">
        <f aca="false">AL918/W918</f>
        <v>0.000104555640204055</v>
      </c>
      <c r="AS918" s="37" t="n">
        <f aca="false">AM918/W918</f>
        <v>6.67376426834396E-007</v>
      </c>
      <c r="AT918" s="37" t="n">
        <f aca="false">AN918/W918</f>
        <v>4.44917617889597E-005</v>
      </c>
      <c r="AU918" s="37" t="n">
        <f aca="false">AO918/W918</f>
        <v>0.133475285366879</v>
      </c>
      <c r="AV918" s="49" t="n">
        <f aca="false">AP918/W918</f>
        <v>6.11761724598196E-006</v>
      </c>
      <c r="AW918" s="39" t="n">
        <f aca="false">AK918*1000000</f>
        <v>771.375920016089</v>
      </c>
      <c r="AX918" s="40" t="n">
        <f aca="false">AL918*1000000</f>
        <v>38162.8086744802</v>
      </c>
      <c r="AY918" s="40" t="n">
        <f aca="false">AM918*1000000</f>
        <v>243.592395794555</v>
      </c>
      <c r="AZ918" s="40" t="n">
        <f aca="false">AN918*1000000</f>
        <v>16239.4930529703</v>
      </c>
      <c r="BA918" s="40" t="n">
        <f aca="false">AO918*1000000</f>
        <v>48718479.1589109</v>
      </c>
      <c r="BB918" s="41" t="n">
        <f aca="false">AP918*1000000</f>
        <v>2232.93029478341</v>
      </c>
      <c r="BC918" s="39" t="n">
        <f aca="false">AQ918*1000000</f>
        <v>2.11335868497559</v>
      </c>
      <c r="BD918" s="40" t="n">
        <f aca="false">AR918*1000000</f>
        <v>104.555640204055</v>
      </c>
      <c r="BE918" s="40" t="n">
        <f aca="false">AS918*1000000</f>
        <v>0.667376426834396</v>
      </c>
      <c r="BF918" s="40" t="n">
        <f aca="false">AT918*1000000</f>
        <v>44.4917617889597</v>
      </c>
      <c r="BG918" s="40" t="n">
        <f aca="false">AU918*1000000</f>
        <v>133475.285366879</v>
      </c>
      <c r="BH918" s="41" t="n">
        <f aca="false">AV918*1000000</f>
        <v>6.11761724598196</v>
      </c>
      <c r="BI918" s="0" t="n">
        <v>0.1</v>
      </c>
      <c r="BJ918" s="0" t="n">
        <f aca="false">R918*BI918</f>
        <v>2537.42078952661</v>
      </c>
      <c r="BK918" s="0" t="n">
        <v>0.1</v>
      </c>
      <c r="BL918" s="0" t="n">
        <f aca="false">AI918*BK918</f>
        <v>2419.2</v>
      </c>
      <c r="BM918" s="45" t="n">
        <v>12.16</v>
      </c>
      <c r="BN918" s="45" t="n">
        <v>601.6</v>
      </c>
      <c r="BO918" s="45" t="n">
        <v>1.92</v>
      </c>
      <c r="BP918" s="45" t="n">
        <v>256</v>
      </c>
      <c r="BQ918" s="45" t="n">
        <v>384000</v>
      </c>
      <c r="BR918" s="0" t="n">
        <f aca="false">AJ918*0.1</f>
        <v>8.8E-009</v>
      </c>
      <c r="BS918" s="0" t="n">
        <f aca="false">((((BJ918/R918)^2)+((BM918/AD918)^2))^(1/2))*AK918</f>
        <v>0.000318046439528434</v>
      </c>
      <c r="BT918" s="0" t="n">
        <f aca="false">((((BJ918/R918)^2)+((BN918/AE918)^2))^(1/2))*AL918</f>
        <v>0.015734929113512</v>
      </c>
      <c r="BU918" s="0" t="n">
        <f aca="false">((((BJ918/R918)^2)+((BO918/AF918)^2))^(1/2))*AM918</f>
        <v>5.44689155798658E-005</v>
      </c>
      <c r="BV918" s="0" t="n">
        <f aca="false">((((BJ918/R918)^2)+((BP918/AG918)^2))^(1/2))*AN918</f>
        <v>0.00669571451638808</v>
      </c>
      <c r="BW918" s="0" t="n">
        <f aca="false">((((BJ918/R918)^2)+((BQ918/AH918)^2))^(1/2))*AO918</f>
        <v>10.8937831159732</v>
      </c>
      <c r="BX918" s="46" t="n">
        <f aca="false">((((BL918/AI918)^2)+((BR918/AJ918)^2))^(1/2))*AP918</f>
        <v>0.000315784030671646</v>
      </c>
    </row>
    <row r="919" customFormat="false" ht="30" hidden="false" customHeight="true" outlineLevel="0" collapsed="false">
      <c r="A919" s="24" t="n">
        <v>4.64548820411937</v>
      </c>
      <c r="B919" s="24" t="n">
        <v>-74.1170770647872</v>
      </c>
      <c r="C919" s="47" t="n">
        <v>27</v>
      </c>
      <c r="D919" s="47" t="n">
        <v>29</v>
      </c>
      <c r="E919" s="47" t="n">
        <v>1875</v>
      </c>
      <c r="F919" s="27" t="s">
        <v>2319</v>
      </c>
      <c r="G919" s="28" t="s">
        <v>2320</v>
      </c>
      <c r="H919" s="27" t="s">
        <v>2321</v>
      </c>
      <c r="I919" s="28" t="s">
        <v>64</v>
      </c>
      <c r="J919" s="28" t="s">
        <v>76</v>
      </c>
      <c r="K919" s="55"/>
      <c r="L919" s="55"/>
      <c r="M919" s="28" t="n">
        <v>1997</v>
      </c>
      <c r="N919" s="29" t="s">
        <v>67</v>
      </c>
      <c r="O919" s="29" t="s">
        <v>142</v>
      </c>
      <c r="P919" s="50" t="n">
        <v>0.0119278052318739</v>
      </c>
      <c r="Q919" s="31" t="n">
        <v>24192</v>
      </c>
      <c r="R919" s="31" t="n">
        <v>25374.2078952661</v>
      </c>
      <c r="S919" s="29" t="s">
        <v>69</v>
      </c>
      <c r="T919" s="29"/>
      <c r="U919" s="29"/>
      <c r="V919" s="48" t="n">
        <f aca="false">IF(S919="m3_año",R919,IF(OR(O919="CG1",O919="CG3",O919="HG2"),T919,R919))</f>
        <v>25374.2078952661</v>
      </c>
      <c r="W919" s="28" t="n">
        <v>365</v>
      </c>
      <c r="X919" s="32" t="s">
        <v>98</v>
      </c>
      <c r="Y919" s="28"/>
      <c r="Z919" s="28" t="n">
        <v>2920</v>
      </c>
      <c r="AA919" s="32" t="s">
        <v>2322</v>
      </c>
      <c r="AB919" s="32" t="s">
        <v>2323</v>
      </c>
      <c r="AC919" s="33" t="s">
        <v>72</v>
      </c>
      <c r="AD919" s="33" t="n">
        <f aca="false">VLOOKUP($O919,Parámetros!$B$4:$H$25,3,0)</f>
        <v>30.4</v>
      </c>
      <c r="AE919" s="33" t="n">
        <f aca="false">VLOOKUP($O919,Parámetros!$B$4:$H$25,4,0)</f>
        <v>1504</v>
      </c>
      <c r="AF919" s="33" t="n">
        <f aca="false">VLOOKUP($O919,Parámetros!$B$4:$H$25,5,0)</f>
        <v>9.6</v>
      </c>
      <c r="AG919" s="33" t="n">
        <f aca="false">VLOOKUP($O919,Parámetros!$B$4:$H$25,6,0)</f>
        <v>640</v>
      </c>
      <c r="AH919" s="33" t="n">
        <f aca="false">VLOOKUP($O919,Parámetros!$B$4:$H$25,7,0)</f>
        <v>1920000</v>
      </c>
      <c r="AI919" s="51" t="n">
        <v>24192</v>
      </c>
      <c r="AJ919" s="52" t="n">
        <v>8.8E-008</v>
      </c>
      <c r="AK919" s="34" t="n">
        <f aca="false">AD919*V919/1000000000</f>
        <v>0.000771375920016089</v>
      </c>
      <c r="AL919" s="34" t="n">
        <f aca="false">AE919*V919/1000000000</f>
        <v>0.0381628086744802</v>
      </c>
      <c r="AM919" s="34" t="n">
        <f aca="false">AF919*V919/1000000000</f>
        <v>0.000243592395794555</v>
      </c>
      <c r="AN919" s="34" t="n">
        <f aca="false">AG919*V919/1000000000</f>
        <v>0.0162394930529703</v>
      </c>
      <c r="AO919" s="34" t="n">
        <f aca="false">AH919*V919/1000000000</f>
        <v>48.7184791589109</v>
      </c>
      <c r="AP919" s="35" t="n">
        <f aca="false">AJ919*AI919*EXP(P919*4)</f>
        <v>0.00223293029478341</v>
      </c>
      <c r="AQ919" s="36" t="n">
        <f aca="false">AK919/W919</f>
        <v>2.11335868497559E-006</v>
      </c>
      <c r="AR919" s="37" t="n">
        <f aca="false">AL919/W919</f>
        <v>0.000104555640204055</v>
      </c>
      <c r="AS919" s="37" t="n">
        <f aca="false">AM919/W919</f>
        <v>6.67376426834396E-007</v>
      </c>
      <c r="AT919" s="37" t="n">
        <f aca="false">AN919/W919</f>
        <v>4.44917617889597E-005</v>
      </c>
      <c r="AU919" s="37" t="n">
        <f aca="false">AO919/W919</f>
        <v>0.133475285366879</v>
      </c>
      <c r="AV919" s="49" t="n">
        <f aca="false">AP919/W919</f>
        <v>6.11761724598196E-006</v>
      </c>
      <c r="AW919" s="39" t="n">
        <f aca="false">AK919*1000000</f>
        <v>771.375920016089</v>
      </c>
      <c r="AX919" s="40" t="n">
        <f aca="false">AL919*1000000</f>
        <v>38162.8086744802</v>
      </c>
      <c r="AY919" s="40" t="n">
        <f aca="false">AM919*1000000</f>
        <v>243.592395794555</v>
      </c>
      <c r="AZ919" s="40" t="n">
        <f aca="false">AN919*1000000</f>
        <v>16239.4930529703</v>
      </c>
      <c r="BA919" s="40" t="n">
        <f aca="false">AO919*1000000</f>
        <v>48718479.1589109</v>
      </c>
      <c r="BB919" s="41" t="n">
        <f aca="false">AP919*1000000</f>
        <v>2232.93029478341</v>
      </c>
      <c r="BC919" s="39" t="n">
        <f aca="false">AQ919*1000000</f>
        <v>2.11335868497559</v>
      </c>
      <c r="BD919" s="40" t="n">
        <f aca="false">AR919*1000000</f>
        <v>104.555640204055</v>
      </c>
      <c r="BE919" s="40" t="n">
        <f aca="false">AS919*1000000</f>
        <v>0.667376426834396</v>
      </c>
      <c r="BF919" s="40" t="n">
        <f aca="false">AT919*1000000</f>
        <v>44.4917617889597</v>
      </c>
      <c r="BG919" s="40" t="n">
        <f aca="false">AU919*1000000</f>
        <v>133475.285366879</v>
      </c>
      <c r="BH919" s="41" t="n">
        <f aca="false">AV919*1000000</f>
        <v>6.11761724598196</v>
      </c>
      <c r="BI919" s="0" t="n">
        <v>0.1</v>
      </c>
      <c r="BJ919" s="0" t="n">
        <f aca="false">R919*BI919</f>
        <v>2537.42078952661</v>
      </c>
      <c r="BK919" s="0" t="n">
        <v>0.1</v>
      </c>
      <c r="BL919" s="0" t="n">
        <f aca="false">AI919*BK919</f>
        <v>2419.2</v>
      </c>
      <c r="BM919" s="45" t="n">
        <v>12.16</v>
      </c>
      <c r="BN919" s="45" t="n">
        <v>601.6</v>
      </c>
      <c r="BO919" s="45" t="n">
        <v>1.92</v>
      </c>
      <c r="BP919" s="45" t="n">
        <v>256</v>
      </c>
      <c r="BQ919" s="45" t="n">
        <v>384000</v>
      </c>
      <c r="BR919" s="0" t="n">
        <f aca="false">AJ919*0.1</f>
        <v>8.8E-009</v>
      </c>
      <c r="BS919" s="0" t="n">
        <f aca="false">((((BJ919/R919)^2)+((BM919/AD919)^2))^(1/2))*AK919</f>
        <v>0.000318046439528434</v>
      </c>
      <c r="BT919" s="0" t="n">
        <f aca="false">((((BJ919/R919)^2)+((BN919/AE919)^2))^(1/2))*AL919</f>
        <v>0.015734929113512</v>
      </c>
      <c r="BU919" s="0" t="n">
        <f aca="false">((((BJ919/R919)^2)+((BO919/AF919)^2))^(1/2))*AM919</f>
        <v>5.44689155798658E-005</v>
      </c>
      <c r="BV919" s="0" t="n">
        <f aca="false">((((BJ919/R919)^2)+((BP919/AG919)^2))^(1/2))*AN919</f>
        <v>0.00669571451638808</v>
      </c>
      <c r="BW919" s="0" t="n">
        <f aca="false">((((BJ919/R919)^2)+((BQ919/AH919)^2))^(1/2))*AO919</f>
        <v>10.8937831159732</v>
      </c>
      <c r="BX919" s="46" t="n">
        <f aca="false">((((BL919/AI919)^2)+((BR919/AJ919)^2))^(1/2))*AP919</f>
        <v>0.000315784030671646</v>
      </c>
    </row>
    <row r="920" customFormat="false" ht="30" hidden="false" customHeight="true" outlineLevel="0" collapsed="false">
      <c r="A920" s="24" t="n">
        <v>4.64548820411937</v>
      </c>
      <c r="B920" s="24" t="n">
        <v>-74.1170770647872</v>
      </c>
      <c r="C920" s="47" t="n">
        <v>27</v>
      </c>
      <c r="D920" s="47" t="n">
        <v>29</v>
      </c>
      <c r="E920" s="47" t="n">
        <v>1875</v>
      </c>
      <c r="F920" s="27" t="s">
        <v>2319</v>
      </c>
      <c r="G920" s="28" t="s">
        <v>2320</v>
      </c>
      <c r="H920" s="27" t="s">
        <v>2321</v>
      </c>
      <c r="I920" s="28" t="s">
        <v>64</v>
      </c>
      <c r="J920" s="28" t="s">
        <v>76</v>
      </c>
      <c r="K920" s="55"/>
      <c r="L920" s="55"/>
      <c r="M920" s="28" t="n">
        <v>1997</v>
      </c>
      <c r="N920" s="29" t="s">
        <v>67</v>
      </c>
      <c r="O920" s="29" t="s">
        <v>142</v>
      </c>
      <c r="P920" s="50" t="n">
        <v>0.0119278052318739</v>
      </c>
      <c r="Q920" s="31" t="n">
        <v>24192</v>
      </c>
      <c r="R920" s="31" t="n">
        <v>25374.2078952661</v>
      </c>
      <c r="S920" s="29" t="s">
        <v>69</v>
      </c>
      <c r="T920" s="29"/>
      <c r="U920" s="29"/>
      <c r="V920" s="48" t="n">
        <f aca="false">IF(S920="m3_año",R920,IF(OR(O920="CG1",O920="CG3",O920="HG2"),T920,R920))</f>
        <v>25374.2078952661</v>
      </c>
      <c r="W920" s="28" t="n">
        <v>365</v>
      </c>
      <c r="X920" s="32" t="s">
        <v>98</v>
      </c>
      <c r="Y920" s="28"/>
      <c r="Z920" s="28" t="n">
        <v>2920</v>
      </c>
      <c r="AA920" s="32" t="s">
        <v>2322</v>
      </c>
      <c r="AB920" s="32" t="s">
        <v>2323</v>
      </c>
      <c r="AC920" s="33" t="s">
        <v>72</v>
      </c>
      <c r="AD920" s="33" t="n">
        <f aca="false">VLOOKUP($O920,Parámetros!$B$4:$H$25,3,0)</f>
        <v>30.4</v>
      </c>
      <c r="AE920" s="33" t="n">
        <f aca="false">VLOOKUP($O920,Parámetros!$B$4:$H$25,4,0)</f>
        <v>1504</v>
      </c>
      <c r="AF920" s="33" t="n">
        <f aca="false">VLOOKUP($O920,Parámetros!$B$4:$H$25,5,0)</f>
        <v>9.6</v>
      </c>
      <c r="AG920" s="33" t="n">
        <f aca="false">VLOOKUP($O920,Parámetros!$B$4:$H$25,6,0)</f>
        <v>640</v>
      </c>
      <c r="AH920" s="33" t="n">
        <f aca="false">VLOOKUP($O920,Parámetros!$B$4:$H$25,7,0)</f>
        <v>1920000</v>
      </c>
      <c r="AI920" s="51" t="n">
        <v>24192</v>
      </c>
      <c r="AJ920" s="52" t="n">
        <v>8.8E-008</v>
      </c>
      <c r="AK920" s="34" t="n">
        <f aca="false">AD920*V920/1000000000</f>
        <v>0.000771375920016089</v>
      </c>
      <c r="AL920" s="34" t="n">
        <f aca="false">AE920*V920/1000000000</f>
        <v>0.0381628086744802</v>
      </c>
      <c r="AM920" s="34" t="n">
        <f aca="false">AF920*V920/1000000000</f>
        <v>0.000243592395794555</v>
      </c>
      <c r="AN920" s="34" t="n">
        <f aca="false">AG920*V920/1000000000</f>
        <v>0.0162394930529703</v>
      </c>
      <c r="AO920" s="34" t="n">
        <f aca="false">AH920*V920/1000000000</f>
        <v>48.7184791589109</v>
      </c>
      <c r="AP920" s="35" t="n">
        <f aca="false">AJ920*AI920*EXP(P920*4)</f>
        <v>0.00223293029478341</v>
      </c>
      <c r="AQ920" s="36" t="n">
        <f aca="false">AK920/W920</f>
        <v>2.11335868497559E-006</v>
      </c>
      <c r="AR920" s="37" t="n">
        <f aca="false">AL920/W920</f>
        <v>0.000104555640204055</v>
      </c>
      <c r="AS920" s="37" t="n">
        <f aca="false">AM920/W920</f>
        <v>6.67376426834396E-007</v>
      </c>
      <c r="AT920" s="37" t="n">
        <f aca="false">AN920/W920</f>
        <v>4.44917617889597E-005</v>
      </c>
      <c r="AU920" s="37" t="n">
        <f aca="false">AO920/W920</f>
        <v>0.133475285366879</v>
      </c>
      <c r="AV920" s="49" t="n">
        <f aca="false">AP920/W920</f>
        <v>6.11761724598196E-006</v>
      </c>
      <c r="AW920" s="39" t="n">
        <f aca="false">AK920*1000000</f>
        <v>771.375920016089</v>
      </c>
      <c r="AX920" s="40" t="n">
        <f aca="false">AL920*1000000</f>
        <v>38162.8086744802</v>
      </c>
      <c r="AY920" s="40" t="n">
        <f aca="false">AM920*1000000</f>
        <v>243.592395794555</v>
      </c>
      <c r="AZ920" s="40" t="n">
        <f aca="false">AN920*1000000</f>
        <v>16239.4930529703</v>
      </c>
      <c r="BA920" s="40" t="n">
        <f aca="false">AO920*1000000</f>
        <v>48718479.1589109</v>
      </c>
      <c r="BB920" s="41" t="n">
        <f aca="false">AP920*1000000</f>
        <v>2232.93029478341</v>
      </c>
      <c r="BC920" s="39" t="n">
        <f aca="false">AQ920*1000000</f>
        <v>2.11335868497559</v>
      </c>
      <c r="BD920" s="40" t="n">
        <f aca="false">AR920*1000000</f>
        <v>104.555640204055</v>
      </c>
      <c r="BE920" s="40" t="n">
        <f aca="false">AS920*1000000</f>
        <v>0.667376426834396</v>
      </c>
      <c r="BF920" s="40" t="n">
        <f aca="false">AT920*1000000</f>
        <v>44.4917617889597</v>
      </c>
      <c r="BG920" s="40" t="n">
        <f aca="false">AU920*1000000</f>
        <v>133475.285366879</v>
      </c>
      <c r="BH920" s="41" t="n">
        <f aca="false">AV920*1000000</f>
        <v>6.11761724598196</v>
      </c>
      <c r="BI920" s="0" t="n">
        <v>0.1</v>
      </c>
      <c r="BJ920" s="0" t="n">
        <f aca="false">R920*BI920</f>
        <v>2537.42078952661</v>
      </c>
      <c r="BK920" s="0" t="n">
        <v>0.1</v>
      </c>
      <c r="BL920" s="0" t="n">
        <f aca="false">AI920*BK920</f>
        <v>2419.2</v>
      </c>
      <c r="BM920" s="45" t="n">
        <v>12.16</v>
      </c>
      <c r="BN920" s="45" t="n">
        <v>601.6</v>
      </c>
      <c r="BO920" s="45" t="n">
        <v>1.92</v>
      </c>
      <c r="BP920" s="45" t="n">
        <v>256</v>
      </c>
      <c r="BQ920" s="45" t="n">
        <v>384000</v>
      </c>
      <c r="BR920" s="0" t="n">
        <f aca="false">AJ920*0.1</f>
        <v>8.8E-009</v>
      </c>
      <c r="BS920" s="0" t="n">
        <f aca="false">((((BJ920/R920)^2)+((BM920/AD920)^2))^(1/2))*AK920</f>
        <v>0.000318046439528434</v>
      </c>
      <c r="BT920" s="0" t="n">
        <f aca="false">((((BJ920/R920)^2)+((BN920/AE920)^2))^(1/2))*AL920</f>
        <v>0.015734929113512</v>
      </c>
      <c r="BU920" s="0" t="n">
        <f aca="false">((((BJ920/R920)^2)+((BO920/AF920)^2))^(1/2))*AM920</f>
        <v>5.44689155798658E-005</v>
      </c>
      <c r="BV920" s="0" t="n">
        <f aca="false">((((BJ920/R920)^2)+((BP920/AG920)^2))^(1/2))*AN920</f>
        <v>0.00669571451638808</v>
      </c>
      <c r="BW920" s="0" t="n">
        <f aca="false">((((BJ920/R920)^2)+((BQ920/AH920)^2))^(1/2))*AO920</f>
        <v>10.8937831159732</v>
      </c>
      <c r="BX920" s="46" t="n">
        <f aca="false">((((BL920/AI920)^2)+((BR920/AJ920)^2))^(1/2))*AP920</f>
        <v>0.000315784030671646</v>
      </c>
    </row>
    <row r="921" customFormat="false" ht="30" hidden="false" customHeight="true" outlineLevel="0" collapsed="false">
      <c r="A921" s="24" t="n">
        <v>4.64548820411937</v>
      </c>
      <c r="B921" s="24" t="n">
        <v>-74.1170770647872</v>
      </c>
      <c r="C921" s="47" t="n">
        <v>27</v>
      </c>
      <c r="D921" s="47" t="n">
        <v>29</v>
      </c>
      <c r="E921" s="47" t="n">
        <v>1875</v>
      </c>
      <c r="F921" s="27" t="s">
        <v>2319</v>
      </c>
      <c r="G921" s="28" t="s">
        <v>2320</v>
      </c>
      <c r="H921" s="27" t="s">
        <v>2321</v>
      </c>
      <c r="I921" s="28" t="s">
        <v>64</v>
      </c>
      <c r="J921" s="28" t="s">
        <v>76</v>
      </c>
      <c r="K921" s="55"/>
      <c r="L921" s="55"/>
      <c r="M921" s="28" t="n">
        <v>1997</v>
      </c>
      <c r="N921" s="29" t="s">
        <v>67</v>
      </c>
      <c r="O921" s="29" t="s">
        <v>142</v>
      </c>
      <c r="P921" s="50" t="n">
        <v>0.0119278052318739</v>
      </c>
      <c r="Q921" s="31" t="n">
        <v>24192</v>
      </c>
      <c r="R921" s="31" t="n">
        <v>25374.2078952661</v>
      </c>
      <c r="S921" s="29" t="s">
        <v>69</v>
      </c>
      <c r="T921" s="29"/>
      <c r="U921" s="29"/>
      <c r="V921" s="48" t="n">
        <f aca="false">IF(S921="m3_año",R921,IF(OR(O921="CG1",O921="CG3",O921="HG2"),T921,R921))</f>
        <v>25374.2078952661</v>
      </c>
      <c r="W921" s="28" t="n">
        <v>365</v>
      </c>
      <c r="X921" s="32" t="s">
        <v>98</v>
      </c>
      <c r="Y921" s="28"/>
      <c r="Z921" s="28" t="n">
        <v>2920</v>
      </c>
      <c r="AA921" s="32" t="s">
        <v>2322</v>
      </c>
      <c r="AB921" s="32" t="s">
        <v>2323</v>
      </c>
      <c r="AC921" s="33" t="s">
        <v>72</v>
      </c>
      <c r="AD921" s="33" t="n">
        <f aca="false">VLOOKUP($O921,Parámetros!$B$4:$H$25,3,0)</f>
        <v>30.4</v>
      </c>
      <c r="AE921" s="33" t="n">
        <f aca="false">VLOOKUP($O921,Parámetros!$B$4:$H$25,4,0)</f>
        <v>1504</v>
      </c>
      <c r="AF921" s="33" t="n">
        <f aca="false">VLOOKUP($O921,Parámetros!$B$4:$H$25,5,0)</f>
        <v>9.6</v>
      </c>
      <c r="AG921" s="33" t="n">
        <f aca="false">VLOOKUP($O921,Parámetros!$B$4:$H$25,6,0)</f>
        <v>640</v>
      </c>
      <c r="AH921" s="33" t="n">
        <f aca="false">VLOOKUP($O921,Parámetros!$B$4:$H$25,7,0)</f>
        <v>1920000</v>
      </c>
      <c r="AI921" s="51" t="n">
        <v>24192</v>
      </c>
      <c r="AJ921" s="52" t="n">
        <v>8.8E-008</v>
      </c>
      <c r="AK921" s="34" t="n">
        <f aca="false">AD921*V921/1000000000</f>
        <v>0.000771375920016089</v>
      </c>
      <c r="AL921" s="34" t="n">
        <f aca="false">AE921*V921/1000000000</f>
        <v>0.0381628086744802</v>
      </c>
      <c r="AM921" s="34" t="n">
        <f aca="false">AF921*V921/1000000000</f>
        <v>0.000243592395794555</v>
      </c>
      <c r="AN921" s="34" t="n">
        <f aca="false">AG921*V921/1000000000</f>
        <v>0.0162394930529703</v>
      </c>
      <c r="AO921" s="34" t="n">
        <f aca="false">AH921*V921/1000000000</f>
        <v>48.7184791589109</v>
      </c>
      <c r="AP921" s="35" t="n">
        <f aca="false">AJ921*AI921*EXP(P921*4)</f>
        <v>0.00223293029478341</v>
      </c>
      <c r="AQ921" s="36" t="n">
        <f aca="false">AK921/W921</f>
        <v>2.11335868497559E-006</v>
      </c>
      <c r="AR921" s="37" t="n">
        <f aca="false">AL921/W921</f>
        <v>0.000104555640204055</v>
      </c>
      <c r="AS921" s="37" t="n">
        <f aca="false">AM921/W921</f>
        <v>6.67376426834396E-007</v>
      </c>
      <c r="AT921" s="37" t="n">
        <f aca="false">AN921/W921</f>
        <v>4.44917617889597E-005</v>
      </c>
      <c r="AU921" s="37" t="n">
        <f aca="false">AO921/W921</f>
        <v>0.133475285366879</v>
      </c>
      <c r="AV921" s="49" t="n">
        <f aca="false">AP921/W921</f>
        <v>6.11761724598196E-006</v>
      </c>
      <c r="AW921" s="39" t="n">
        <f aca="false">AK921*1000000</f>
        <v>771.375920016089</v>
      </c>
      <c r="AX921" s="40" t="n">
        <f aca="false">AL921*1000000</f>
        <v>38162.8086744802</v>
      </c>
      <c r="AY921" s="40" t="n">
        <f aca="false">AM921*1000000</f>
        <v>243.592395794555</v>
      </c>
      <c r="AZ921" s="40" t="n">
        <f aca="false">AN921*1000000</f>
        <v>16239.4930529703</v>
      </c>
      <c r="BA921" s="40" t="n">
        <f aca="false">AO921*1000000</f>
        <v>48718479.1589109</v>
      </c>
      <c r="BB921" s="41" t="n">
        <f aca="false">AP921*1000000</f>
        <v>2232.93029478341</v>
      </c>
      <c r="BC921" s="39" t="n">
        <f aca="false">AQ921*1000000</f>
        <v>2.11335868497559</v>
      </c>
      <c r="BD921" s="40" t="n">
        <f aca="false">AR921*1000000</f>
        <v>104.555640204055</v>
      </c>
      <c r="BE921" s="40" t="n">
        <f aca="false">AS921*1000000</f>
        <v>0.667376426834396</v>
      </c>
      <c r="BF921" s="40" t="n">
        <f aca="false">AT921*1000000</f>
        <v>44.4917617889597</v>
      </c>
      <c r="BG921" s="40" t="n">
        <f aca="false">AU921*1000000</f>
        <v>133475.285366879</v>
      </c>
      <c r="BH921" s="41" t="n">
        <f aca="false">AV921*1000000</f>
        <v>6.11761724598196</v>
      </c>
      <c r="BI921" s="0" t="n">
        <v>0.1</v>
      </c>
      <c r="BJ921" s="0" t="n">
        <f aca="false">R921*BI921</f>
        <v>2537.42078952661</v>
      </c>
      <c r="BK921" s="0" t="n">
        <v>0.1</v>
      </c>
      <c r="BL921" s="0" t="n">
        <f aca="false">AI921*BK921</f>
        <v>2419.2</v>
      </c>
      <c r="BM921" s="45" t="n">
        <v>12.16</v>
      </c>
      <c r="BN921" s="45" t="n">
        <v>601.6</v>
      </c>
      <c r="BO921" s="45" t="n">
        <v>1.92</v>
      </c>
      <c r="BP921" s="45" t="n">
        <v>256</v>
      </c>
      <c r="BQ921" s="45" t="n">
        <v>384000</v>
      </c>
      <c r="BR921" s="0" t="n">
        <f aca="false">AJ921*0.1</f>
        <v>8.8E-009</v>
      </c>
      <c r="BS921" s="0" t="n">
        <f aca="false">((((BJ921/R921)^2)+((BM921/AD921)^2))^(1/2))*AK921</f>
        <v>0.000318046439528434</v>
      </c>
      <c r="BT921" s="0" t="n">
        <f aca="false">((((BJ921/R921)^2)+((BN921/AE921)^2))^(1/2))*AL921</f>
        <v>0.015734929113512</v>
      </c>
      <c r="BU921" s="0" t="n">
        <f aca="false">((((BJ921/R921)^2)+((BO921/AF921)^2))^(1/2))*AM921</f>
        <v>5.44689155798658E-005</v>
      </c>
      <c r="BV921" s="0" t="n">
        <f aca="false">((((BJ921/R921)^2)+((BP921/AG921)^2))^(1/2))*AN921</f>
        <v>0.00669571451638808</v>
      </c>
      <c r="BW921" s="0" t="n">
        <f aca="false">((((BJ921/R921)^2)+((BQ921/AH921)^2))^(1/2))*AO921</f>
        <v>10.8937831159732</v>
      </c>
      <c r="BX921" s="46" t="n">
        <f aca="false">((((BL921/AI921)^2)+((BR921/AJ921)^2))^(1/2))*AP921</f>
        <v>0.000315784030671646</v>
      </c>
    </row>
    <row r="922" customFormat="false" ht="30" hidden="false" customHeight="true" outlineLevel="0" collapsed="false">
      <c r="A922" s="24" t="n">
        <v>4.64548820411937</v>
      </c>
      <c r="B922" s="24" t="n">
        <v>-74.1170770647872</v>
      </c>
      <c r="C922" s="47" t="n">
        <v>27</v>
      </c>
      <c r="D922" s="47" t="n">
        <v>29</v>
      </c>
      <c r="E922" s="47" t="n">
        <v>1875</v>
      </c>
      <c r="F922" s="27" t="s">
        <v>2319</v>
      </c>
      <c r="G922" s="28" t="s">
        <v>2320</v>
      </c>
      <c r="H922" s="27" t="s">
        <v>2321</v>
      </c>
      <c r="I922" s="28" t="s">
        <v>64</v>
      </c>
      <c r="J922" s="28" t="s">
        <v>76</v>
      </c>
      <c r="K922" s="55"/>
      <c r="L922" s="55"/>
      <c r="M922" s="28" t="n">
        <v>1997</v>
      </c>
      <c r="N922" s="29" t="s">
        <v>67</v>
      </c>
      <c r="O922" s="29" t="s">
        <v>142</v>
      </c>
      <c r="P922" s="50" t="n">
        <v>0.0119278052318739</v>
      </c>
      <c r="Q922" s="31" t="n">
        <v>6720</v>
      </c>
      <c r="R922" s="31" t="n">
        <v>7048.39108201836</v>
      </c>
      <c r="S922" s="29" t="s">
        <v>69</v>
      </c>
      <c r="T922" s="29"/>
      <c r="U922" s="29"/>
      <c r="V922" s="48" t="n">
        <f aca="false">IF(S922="m3_año",R922,IF(OR(O922="CG1",O922="CG3",O922="HG2"),T922,R922))</f>
        <v>7048.39108201836</v>
      </c>
      <c r="W922" s="28" t="n">
        <v>365</v>
      </c>
      <c r="X922" s="32" t="s">
        <v>98</v>
      </c>
      <c r="Y922" s="28"/>
      <c r="Z922" s="28" t="n">
        <v>2920</v>
      </c>
      <c r="AA922" s="32" t="s">
        <v>2322</v>
      </c>
      <c r="AB922" s="32" t="s">
        <v>2323</v>
      </c>
      <c r="AC922" s="33" t="s">
        <v>72</v>
      </c>
      <c r="AD922" s="33" t="n">
        <f aca="false">VLOOKUP($O922,Parámetros!$B$4:$H$25,3,0)</f>
        <v>30.4</v>
      </c>
      <c r="AE922" s="33" t="n">
        <f aca="false">VLOOKUP($O922,Parámetros!$B$4:$H$25,4,0)</f>
        <v>1504</v>
      </c>
      <c r="AF922" s="33" t="n">
        <f aca="false">VLOOKUP($O922,Parámetros!$B$4:$H$25,5,0)</f>
        <v>9.6</v>
      </c>
      <c r="AG922" s="33" t="n">
        <f aca="false">VLOOKUP($O922,Parámetros!$B$4:$H$25,6,0)</f>
        <v>640</v>
      </c>
      <c r="AH922" s="33" t="n">
        <f aca="false">VLOOKUP($O922,Parámetros!$B$4:$H$25,7,0)</f>
        <v>1920000</v>
      </c>
      <c r="AI922" s="51" t="n">
        <v>6720</v>
      </c>
      <c r="AJ922" s="52" t="n">
        <v>8.8E-008</v>
      </c>
      <c r="AK922" s="34" t="n">
        <f aca="false">AD922*V922/1000000000</f>
        <v>0.000214271088893358</v>
      </c>
      <c r="AL922" s="34" t="n">
        <f aca="false">AE922*V922/1000000000</f>
        <v>0.0106007801873556</v>
      </c>
      <c r="AM922" s="34" t="n">
        <f aca="false">AF922*V922/1000000000</f>
        <v>6.76645543873762E-005</v>
      </c>
      <c r="AN922" s="34" t="n">
        <f aca="false">AG922*V922/1000000000</f>
        <v>0.00451097029249175</v>
      </c>
      <c r="AO922" s="34" t="n">
        <f aca="false">AH922*V922/1000000000</f>
        <v>13.5329108774753</v>
      </c>
      <c r="AP922" s="35" t="n">
        <f aca="false">AJ922*AI922*EXP(P922*4)</f>
        <v>0.000620258415217615</v>
      </c>
      <c r="AQ922" s="36" t="n">
        <f aca="false">AK922/W922</f>
        <v>5.87044079159885E-007</v>
      </c>
      <c r="AR922" s="37" t="n">
        <f aca="false">AL922/W922</f>
        <v>2.90432333900154E-005</v>
      </c>
      <c r="AS922" s="37" t="n">
        <f aca="false">AM922/W922</f>
        <v>1.85382340787332E-007</v>
      </c>
      <c r="AT922" s="37" t="n">
        <f aca="false">AN922/W922</f>
        <v>1.23588227191555E-005</v>
      </c>
      <c r="AU922" s="37" t="n">
        <f aca="false">AO922/W922</f>
        <v>0.0370764681574664</v>
      </c>
      <c r="AV922" s="49" t="n">
        <f aca="false">AP922/W922</f>
        <v>1.69933812388388E-006</v>
      </c>
      <c r="AW922" s="39" t="n">
        <f aca="false">AK922*1000000</f>
        <v>214.271088893358</v>
      </c>
      <c r="AX922" s="40" t="n">
        <f aca="false">AL922*1000000</f>
        <v>10600.7801873556</v>
      </c>
      <c r="AY922" s="40" t="n">
        <f aca="false">AM922*1000000</f>
        <v>67.6645543873763</v>
      </c>
      <c r="AZ922" s="40" t="n">
        <f aca="false">AN922*1000000</f>
        <v>4510.97029249175</v>
      </c>
      <c r="BA922" s="40" t="n">
        <f aca="false">AO922*1000000</f>
        <v>13532910.8774753</v>
      </c>
      <c r="BB922" s="41" t="n">
        <f aca="false">AP922*1000000</f>
        <v>620.258415217615</v>
      </c>
      <c r="BC922" s="39" t="n">
        <f aca="false">AQ922*1000000</f>
        <v>0.587044079159885</v>
      </c>
      <c r="BD922" s="40" t="n">
        <f aca="false">AR922*1000000</f>
        <v>29.0432333900154</v>
      </c>
      <c r="BE922" s="40" t="n">
        <f aca="false">AS922*1000000</f>
        <v>0.185382340787332</v>
      </c>
      <c r="BF922" s="40" t="n">
        <f aca="false">AT922*1000000</f>
        <v>12.3588227191555</v>
      </c>
      <c r="BG922" s="40" t="n">
        <f aca="false">AU922*1000000</f>
        <v>37076.4681574664</v>
      </c>
      <c r="BH922" s="41" t="n">
        <f aca="false">AV922*1000000</f>
        <v>1.69933812388388</v>
      </c>
      <c r="BI922" s="0" t="n">
        <v>0.1</v>
      </c>
      <c r="BJ922" s="0" t="n">
        <f aca="false">R922*BI922</f>
        <v>704.839108201836</v>
      </c>
      <c r="BK922" s="0" t="n">
        <v>0.1</v>
      </c>
      <c r="BL922" s="0" t="n">
        <f aca="false">AI922*BK922</f>
        <v>672</v>
      </c>
      <c r="BM922" s="45" t="n">
        <v>12.16</v>
      </c>
      <c r="BN922" s="45" t="n">
        <v>601.6</v>
      </c>
      <c r="BO922" s="45" t="n">
        <v>1.92</v>
      </c>
      <c r="BP922" s="45" t="n">
        <v>256</v>
      </c>
      <c r="BQ922" s="45" t="n">
        <v>384000</v>
      </c>
      <c r="BR922" s="0" t="n">
        <f aca="false">AJ922*0.1</f>
        <v>8.8E-009</v>
      </c>
      <c r="BS922" s="0" t="n">
        <f aca="false">((((BJ922/R922)^2)+((BM922/AD922)^2))^(1/2))*AK922</f>
        <v>8.83462332023427E-005</v>
      </c>
      <c r="BT922" s="0" t="n">
        <f aca="false">((((BJ922/R922)^2)+((BN922/AE922)^2))^(1/2))*AL922</f>
        <v>0.00437081364264222</v>
      </c>
      <c r="BU922" s="0" t="n">
        <f aca="false">((((BJ922/R922)^2)+((BO922/AF922)^2))^(1/2))*AM922</f>
        <v>1.51302543277405E-005</v>
      </c>
      <c r="BV922" s="0" t="n">
        <f aca="false">((((BJ922/R922)^2)+((BP922/AG922)^2))^(1/2))*AN922</f>
        <v>0.00185992069899669</v>
      </c>
      <c r="BW922" s="0" t="n">
        <f aca="false">((((BJ922/R922)^2)+((BQ922/AH922)^2))^(1/2))*AO922</f>
        <v>3.0260508655481</v>
      </c>
      <c r="BX922" s="46" t="n">
        <f aca="false">((((BL922/AI922)^2)+((BR922/AJ922)^2))^(1/2))*AP922</f>
        <v>8.77177862976794E-005</v>
      </c>
    </row>
    <row r="923" customFormat="false" ht="30" hidden="false" customHeight="true" outlineLevel="0" collapsed="false">
      <c r="A923" s="24" t="n">
        <v>4.64548820411937</v>
      </c>
      <c r="B923" s="24" t="n">
        <v>-74.1170770647872</v>
      </c>
      <c r="C923" s="47" t="n">
        <v>27</v>
      </c>
      <c r="D923" s="47" t="n">
        <v>29</v>
      </c>
      <c r="E923" s="47" t="n">
        <v>1875</v>
      </c>
      <c r="F923" s="27" t="s">
        <v>2319</v>
      </c>
      <c r="G923" s="28" t="s">
        <v>2320</v>
      </c>
      <c r="H923" s="27" t="s">
        <v>2321</v>
      </c>
      <c r="I923" s="28" t="s">
        <v>64</v>
      </c>
      <c r="J923" s="28" t="s">
        <v>76</v>
      </c>
      <c r="K923" s="55"/>
      <c r="L923" s="55"/>
      <c r="M923" s="28" t="n">
        <v>1997</v>
      </c>
      <c r="N923" s="29" t="s">
        <v>67</v>
      </c>
      <c r="O923" s="29" t="s">
        <v>142</v>
      </c>
      <c r="P923" s="50" t="n">
        <v>0.0119278052318739</v>
      </c>
      <c r="Q923" s="31" t="n">
        <v>6720</v>
      </c>
      <c r="R923" s="31" t="n">
        <v>7048.39108201836</v>
      </c>
      <c r="S923" s="29" t="s">
        <v>69</v>
      </c>
      <c r="T923" s="29"/>
      <c r="U923" s="29"/>
      <c r="V923" s="48" t="n">
        <f aca="false">IF(S923="m3_año",R923,IF(OR(O923="CG1",O923="CG3",O923="HG2"),T923,R923))</f>
        <v>7048.39108201836</v>
      </c>
      <c r="W923" s="28" t="n">
        <v>365</v>
      </c>
      <c r="X923" s="32" t="s">
        <v>98</v>
      </c>
      <c r="Y923" s="28"/>
      <c r="Z923" s="28" t="n">
        <v>2920</v>
      </c>
      <c r="AA923" s="32" t="s">
        <v>2322</v>
      </c>
      <c r="AB923" s="32" t="s">
        <v>2323</v>
      </c>
      <c r="AC923" s="33" t="s">
        <v>72</v>
      </c>
      <c r="AD923" s="33" t="n">
        <f aca="false">VLOOKUP($O923,Parámetros!$B$4:$H$25,3,0)</f>
        <v>30.4</v>
      </c>
      <c r="AE923" s="33" t="n">
        <f aca="false">VLOOKUP($O923,Parámetros!$B$4:$H$25,4,0)</f>
        <v>1504</v>
      </c>
      <c r="AF923" s="33" t="n">
        <f aca="false">VLOOKUP($O923,Parámetros!$B$4:$H$25,5,0)</f>
        <v>9.6</v>
      </c>
      <c r="AG923" s="33" t="n">
        <f aca="false">VLOOKUP($O923,Parámetros!$B$4:$H$25,6,0)</f>
        <v>640</v>
      </c>
      <c r="AH923" s="33" t="n">
        <f aca="false">VLOOKUP($O923,Parámetros!$B$4:$H$25,7,0)</f>
        <v>1920000</v>
      </c>
      <c r="AI923" s="51" t="n">
        <v>6720</v>
      </c>
      <c r="AJ923" s="52" t="n">
        <v>8.8E-008</v>
      </c>
      <c r="AK923" s="34" t="n">
        <f aca="false">AD923*V923/1000000000</f>
        <v>0.000214271088893358</v>
      </c>
      <c r="AL923" s="34" t="n">
        <f aca="false">AE923*V923/1000000000</f>
        <v>0.0106007801873556</v>
      </c>
      <c r="AM923" s="34" t="n">
        <f aca="false">AF923*V923/1000000000</f>
        <v>6.76645543873762E-005</v>
      </c>
      <c r="AN923" s="34" t="n">
        <f aca="false">AG923*V923/1000000000</f>
        <v>0.00451097029249175</v>
      </c>
      <c r="AO923" s="34" t="n">
        <f aca="false">AH923*V923/1000000000</f>
        <v>13.5329108774753</v>
      </c>
      <c r="AP923" s="35" t="n">
        <f aca="false">AJ923*AI923*EXP(P923*4)</f>
        <v>0.000620258415217615</v>
      </c>
      <c r="AQ923" s="36" t="n">
        <f aca="false">AK923/W923</f>
        <v>5.87044079159885E-007</v>
      </c>
      <c r="AR923" s="37" t="n">
        <f aca="false">AL923/W923</f>
        <v>2.90432333900154E-005</v>
      </c>
      <c r="AS923" s="37" t="n">
        <f aca="false">AM923/W923</f>
        <v>1.85382340787332E-007</v>
      </c>
      <c r="AT923" s="37" t="n">
        <f aca="false">AN923/W923</f>
        <v>1.23588227191555E-005</v>
      </c>
      <c r="AU923" s="37" t="n">
        <f aca="false">AO923/W923</f>
        <v>0.0370764681574664</v>
      </c>
      <c r="AV923" s="49" t="n">
        <f aca="false">AP923/W923</f>
        <v>1.69933812388388E-006</v>
      </c>
      <c r="AW923" s="39" t="n">
        <f aca="false">AK923*1000000</f>
        <v>214.271088893358</v>
      </c>
      <c r="AX923" s="40" t="n">
        <f aca="false">AL923*1000000</f>
        <v>10600.7801873556</v>
      </c>
      <c r="AY923" s="40" t="n">
        <f aca="false">AM923*1000000</f>
        <v>67.6645543873763</v>
      </c>
      <c r="AZ923" s="40" t="n">
        <f aca="false">AN923*1000000</f>
        <v>4510.97029249175</v>
      </c>
      <c r="BA923" s="40" t="n">
        <f aca="false">AO923*1000000</f>
        <v>13532910.8774753</v>
      </c>
      <c r="BB923" s="41" t="n">
        <f aca="false">AP923*1000000</f>
        <v>620.258415217615</v>
      </c>
      <c r="BC923" s="39" t="n">
        <f aca="false">AQ923*1000000</f>
        <v>0.587044079159885</v>
      </c>
      <c r="BD923" s="40" t="n">
        <f aca="false">AR923*1000000</f>
        <v>29.0432333900154</v>
      </c>
      <c r="BE923" s="40" t="n">
        <f aca="false">AS923*1000000</f>
        <v>0.185382340787332</v>
      </c>
      <c r="BF923" s="40" t="n">
        <f aca="false">AT923*1000000</f>
        <v>12.3588227191555</v>
      </c>
      <c r="BG923" s="40" t="n">
        <f aca="false">AU923*1000000</f>
        <v>37076.4681574664</v>
      </c>
      <c r="BH923" s="41" t="n">
        <f aca="false">AV923*1000000</f>
        <v>1.69933812388388</v>
      </c>
      <c r="BI923" s="0" t="n">
        <v>0.1</v>
      </c>
      <c r="BJ923" s="0" t="n">
        <f aca="false">R923*BI923</f>
        <v>704.839108201836</v>
      </c>
      <c r="BK923" s="0" t="n">
        <v>0.1</v>
      </c>
      <c r="BL923" s="0" t="n">
        <f aca="false">AI923*BK923</f>
        <v>672</v>
      </c>
      <c r="BM923" s="45" t="n">
        <v>12.16</v>
      </c>
      <c r="BN923" s="45" t="n">
        <v>601.6</v>
      </c>
      <c r="BO923" s="45" t="n">
        <v>1.92</v>
      </c>
      <c r="BP923" s="45" t="n">
        <v>256</v>
      </c>
      <c r="BQ923" s="45" t="n">
        <v>384000</v>
      </c>
      <c r="BR923" s="0" t="n">
        <f aca="false">AJ923*0.1</f>
        <v>8.8E-009</v>
      </c>
      <c r="BS923" s="0" t="n">
        <f aca="false">((((BJ923/R923)^2)+((BM923/AD923)^2))^(1/2))*AK923</f>
        <v>8.83462332023427E-005</v>
      </c>
      <c r="BT923" s="0" t="n">
        <f aca="false">((((BJ923/R923)^2)+((BN923/AE923)^2))^(1/2))*AL923</f>
        <v>0.00437081364264222</v>
      </c>
      <c r="BU923" s="0" t="n">
        <f aca="false">((((BJ923/R923)^2)+((BO923/AF923)^2))^(1/2))*AM923</f>
        <v>1.51302543277405E-005</v>
      </c>
      <c r="BV923" s="0" t="n">
        <f aca="false">((((BJ923/R923)^2)+((BP923/AG923)^2))^(1/2))*AN923</f>
        <v>0.00185992069899669</v>
      </c>
      <c r="BW923" s="0" t="n">
        <f aca="false">((((BJ923/R923)^2)+((BQ923/AH923)^2))^(1/2))*AO923</f>
        <v>3.0260508655481</v>
      </c>
      <c r="BX923" s="46" t="n">
        <f aca="false">((((BL923/AI923)^2)+((BR923/AJ923)^2))^(1/2))*AP923</f>
        <v>8.77177862976794E-005</v>
      </c>
    </row>
    <row r="924" customFormat="false" ht="30" hidden="false" customHeight="true" outlineLevel="0" collapsed="false">
      <c r="A924" s="24" t="n">
        <v>4.64548820411937</v>
      </c>
      <c r="B924" s="24" t="n">
        <v>-74.1170770647872</v>
      </c>
      <c r="C924" s="47" t="n">
        <v>27</v>
      </c>
      <c r="D924" s="47" t="n">
        <v>29</v>
      </c>
      <c r="E924" s="47" t="n">
        <v>1875</v>
      </c>
      <c r="F924" s="27" t="s">
        <v>2319</v>
      </c>
      <c r="G924" s="28" t="s">
        <v>2320</v>
      </c>
      <c r="H924" s="27" t="s">
        <v>2321</v>
      </c>
      <c r="I924" s="28" t="s">
        <v>64</v>
      </c>
      <c r="J924" s="28" t="s">
        <v>76</v>
      </c>
      <c r="K924" s="55"/>
      <c r="L924" s="55"/>
      <c r="M924" s="28" t="n">
        <v>1997</v>
      </c>
      <c r="N924" s="29" t="s">
        <v>67</v>
      </c>
      <c r="O924" s="29" t="s">
        <v>142</v>
      </c>
      <c r="P924" s="50" t="n">
        <v>0.0119278052318739</v>
      </c>
      <c r="Q924" s="31" t="n">
        <v>6720</v>
      </c>
      <c r="R924" s="31" t="n">
        <v>7048.39108201836</v>
      </c>
      <c r="S924" s="29" t="s">
        <v>69</v>
      </c>
      <c r="T924" s="29"/>
      <c r="U924" s="29"/>
      <c r="V924" s="48" t="n">
        <f aca="false">IF(S924="m3_año",R924,IF(OR(O924="CG1",O924="CG3",O924="HG2"),T924,R924))</f>
        <v>7048.39108201836</v>
      </c>
      <c r="W924" s="28" t="n">
        <v>365</v>
      </c>
      <c r="X924" s="32" t="s">
        <v>98</v>
      </c>
      <c r="Y924" s="28"/>
      <c r="Z924" s="28" t="n">
        <v>2920</v>
      </c>
      <c r="AA924" s="32" t="s">
        <v>2322</v>
      </c>
      <c r="AB924" s="32" t="s">
        <v>2323</v>
      </c>
      <c r="AC924" s="33" t="s">
        <v>72</v>
      </c>
      <c r="AD924" s="33" t="n">
        <f aca="false">VLOOKUP($O924,Parámetros!$B$4:$H$25,3,0)</f>
        <v>30.4</v>
      </c>
      <c r="AE924" s="33" t="n">
        <f aca="false">VLOOKUP($O924,Parámetros!$B$4:$H$25,4,0)</f>
        <v>1504</v>
      </c>
      <c r="AF924" s="33" t="n">
        <f aca="false">VLOOKUP($O924,Parámetros!$B$4:$H$25,5,0)</f>
        <v>9.6</v>
      </c>
      <c r="AG924" s="33" t="n">
        <f aca="false">VLOOKUP($O924,Parámetros!$B$4:$H$25,6,0)</f>
        <v>640</v>
      </c>
      <c r="AH924" s="33" t="n">
        <f aca="false">VLOOKUP($O924,Parámetros!$B$4:$H$25,7,0)</f>
        <v>1920000</v>
      </c>
      <c r="AI924" s="51" t="n">
        <v>6720</v>
      </c>
      <c r="AJ924" s="52" t="n">
        <v>8.8E-008</v>
      </c>
      <c r="AK924" s="34" t="n">
        <f aca="false">AD924*V924/1000000000</f>
        <v>0.000214271088893358</v>
      </c>
      <c r="AL924" s="34" t="n">
        <f aca="false">AE924*V924/1000000000</f>
        <v>0.0106007801873556</v>
      </c>
      <c r="AM924" s="34" t="n">
        <f aca="false">AF924*V924/1000000000</f>
        <v>6.76645543873762E-005</v>
      </c>
      <c r="AN924" s="34" t="n">
        <f aca="false">AG924*V924/1000000000</f>
        <v>0.00451097029249175</v>
      </c>
      <c r="AO924" s="34" t="n">
        <f aca="false">AH924*V924/1000000000</f>
        <v>13.5329108774753</v>
      </c>
      <c r="AP924" s="35" t="n">
        <f aca="false">AJ924*AI924*EXP(P924*4)</f>
        <v>0.000620258415217615</v>
      </c>
      <c r="AQ924" s="36" t="n">
        <f aca="false">AK924/W924</f>
        <v>5.87044079159885E-007</v>
      </c>
      <c r="AR924" s="37" t="n">
        <f aca="false">AL924/W924</f>
        <v>2.90432333900154E-005</v>
      </c>
      <c r="AS924" s="37" t="n">
        <f aca="false">AM924/W924</f>
        <v>1.85382340787332E-007</v>
      </c>
      <c r="AT924" s="37" t="n">
        <f aca="false">AN924/W924</f>
        <v>1.23588227191555E-005</v>
      </c>
      <c r="AU924" s="37" t="n">
        <f aca="false">AO924/W924</f>
        <v>0.0370764681574664</v>
      </c>
      <c r="AV924" s="49" t="n">
        <f aca="false">AP924/W924</f>
        <v>1.69933812388388E-006</v>
      </c>
      <c r="AW924" s="39" t="n">
        <f aca="false">AK924*1000000</f>
        <v>214.271088893358</v>
      </c>
      <c r="AX924" s="40" t="n">
        <f aca="false">AL924*1000000</f>
        <v>10600.7801873556</v>
      </c>
      <c r="AY924" s="40" t="n">
        <f aca="false">AM924*1000000</f>
        <v>67.6645543873763</v>
      </c>
      <c r="AZ924" s="40" t="n">
        <f aca="false">AN924*1000000</f>
        <v>4510.97029249175</v>
      </c>
      <c r="BA924" s="40" t="n">
        <f aca="false">AO924*1000000</f>
        <v>13532910.8774753</v>
      </c>
      <c r="BB924" s="41" t="n">
        <f aca="false">AP924*1000000</f>
        <v>620.258415217615</v>
      </c>
      <c r="BC924" s="39" t="n">
        <f aca="false">AQ924*1000000</f>
        <v>0.587044079159885</v>
      </c>
      <c r="BD924" s="40" t="n">
        <f aca="false">AR924*1000000</f>
        <v>29.0432333900154</v>
      </c>
      <c r="BE924" s="40" t="n">
        <f aca="false">AS924*1000000</f>
        <v>0.185382340787332</v>
      </c>
      <c r="BF924" s="40" t="n">
        <f aca="false">AT924*1000000</f>
        <v>12.3588227191555</v>
      </c>
      <c r="BG924" s="40" t="n">
        <f aca="false">AU924*1000000</f>
        <v>37076.4681574664</v>
      </c>
      <c r="BH924" s="41" t="n">
        <f aca="false">AV924*1000000</f>
        <v>1.69933812388388</v>
      </c>
      <c r="BI924" s="0" t="n">
        <v>0.1</v>
      </c>
      <c r="BJ924" s="0" t="n">
        <f aca="false">R924*BI924</f>
        <v>704.839108201836</v>
      </c>
      <c r="BK924" s="0" t="n">
        <v>0.1</v>
      </c>
      <c r="BL924" s="0" t="n">
        <f aca="false">AI924*BK924</f>
        <v>672</v>
      </c>
      <c r="BM924" s="45" t="n">
        <v>12.16</v>
      </c>
      <c r="BN924" s="45" t="n">
        <v>601.6</v>
      </c>
      <c r="BO924" s="45" t="n">
        <v>1.92</v>
      </c>
      <c r="BP924" s="45" t="n">
        <v>256</v>
      </c>
      <c r="BQ924" s="45" t="n">
        <v>384000</v>
      </c>
      <c r="BR924" s="0" t="n">
        <f aca="false">AJ924*0.1</f>
        <v>8.8E-009</v>
      </c>
      <c r="BS924" s="0" t="n">
        <f aca="false">((((BJ924/R924)^2)+((BM924/AD924)^2))^(1/2))*AK924</f>
        <v>8.83462332023427E-005</v>
      </c>
      <c r="BT924" s="0" t="n">
        <f aca="false">((((BJ924/R924)^2)+((BN924/AE924)^2))^(1/2))*AL924</f>
        <v>0.00437081364264222</v>
      </c>
      <c r="BU924" s="0" t="n">
        <f aca="false">((((BJ924/R924)^2)+((BO924/AF924)^2))^(1/2))*AM924</f>
        <v>1.51302543277405E-005</v>
      </c>
      <c r="BV924" s="0" t="n">
        <f aca="false">((((BJ924/R924)^2)+((BP924/AG924)^2))^(1/2))*AN924</f>
        <v>0.00185992069899669</v>
      </c>
      <c r="BW924" s="0" t="n">
        <f aca="false">((((BJ924/R924)^2)+((BQ924/AH924)^2))^(1/2))*AO924</f>
        <v>3.0260508655481</v>
      </c>
      <c r="BX924" s="46" t="n">
        <f aca="false">((((BL924/AI924)^2)+((BR924/AJ924)^2))^(1/2))*AP924</f>
        <v>8.77177862976794E-005</v>
      </c>
    </row>
    <row r="925" customFormat="false" ht="30" hidden="false" customHeight="true" outlineLevel="0" collapsed="false">
      <c r="A925" s="24" t="n">
        <v>4.64548820411937</v>
      </c>
      <c r="B925" s="24" t="n">
        <v>-74.1170770647872</v>
      </c>
      <c r="C925" s="47" t="n">
        <v>27</v>
      </c>
      <c r="D925" s="47" t="n">
        <v>29</v>
      </c>
      <c r="E925" s="47" t="n">
        <v>1875</v>
      </c>
      <c r="F925" s="27" t="s">
        <v>2319</v>
      </c>
      <c r="G925" s="28" t="s">
        <v>2320</v>
      </c>
      <c r="H925" s="27" t="s">
        <v>2321</v>
      </c>
      <c r="I925" s="28" t="s">
        <v>64</v>
      </c>
      <c r="J925" s="28" t="s">
        <v>76</v>
      </c>
      <c r="K925" s="55"/>
      <c r="L925" s="55"/>
      <c r="M925" s="28" t="n">
        <v>1997</v>
      </c>
      <c r="N925" s="29" t="s">
        <v>67</v>
      </c>
      <c r="O925" s="29" t="s">
        <v>142</v>
      </c>
      <c r="P925" s="50" t="n">
        <v>0.0119278052318739</v>
      </c>
      <c r="Q925" s="31" t="n">
        <v>6720</v>
      </c>
      <c r="R925" s="31" t="n">
        <v>7048.39108201836</v>
      </c>
      <c r="S925" s="29" t="s">
        <v>69</v>
      </c>
      <c r="T925" s="29"/>
      <c r="U925" s="29"/>
      <c r="V925" s="48" t="n">
        <f aca="false">IF(S925="m3_año",R925,IF(OR(O925="CG1",O925="CG3",O925="HG2"),T925,R925))</f>
        <v>7048.39108201836</v>
      </c>
      <c r="W925" s="28" t="n">
        <v>365</v>
      </c>
      <c r="X925" s="32" t="s">
        <v>98</v>
      </c>
      <c r="Y925" s="28"/>
      <c r="Z925" s="28" t="n">
        <v>2920</v>
      </c>
      <c r="AA925" s="32" t="s">
        <v>2322</v>
      </c>
      <c r="AB925" s="32" t="s">
        <v>2323</v>
      </c>
      <c r="AC925" s="33" t="s">
        <v>72</v>
      </c>
      <c r="AD925" s="33" t="n">
        <f aca="false">VLOOKUP($O925,Parámetros!$B$4:$H$25,3,0)</f>
        <v>30.4</v>
      </c>
      <c r="AE925" s="33" t="n">
        <f aca="false">VLOOKUP($O925,Parámetros!$B$4:$H$25,4,0)</f>
        <v>1504</v>
      </c>
      <c r="AF925" s="33" t="n">
        <f aca="false">VLOOKUP($O925,Parámetros!$B$4:$H$25,5,0)</f>
        <v>9.6</v>
      </c>
      <c r="AG925" s="33" t="n">
        <f aca="false">VLOOKUP($O925,Parámetros!$B$4:$H$25,6,0)</f>
        <v>640</v>
      </c>
      <c r="AH925" s="33" t="n">
        <f aca="false">VLOOKUP($O925,Parámetros!$B$4:$H$25,7,0)</f>
        <v>1920000</v>
      </c>
      <c r="AI925" s="51" t="n">
        <v>6720</v>
      </c>
      <c r="AJ925" s="52" t="n">
        <v>8.8E-008</v>
      </c>
      <c r="AK925" s="34" t="n">
        <f aca="false">AD925*V925/1000000000</f>
        <v>0.000214271088893358</v>
      </c>
      <c r="AL925" s="34" t="n">
        <f aca="false">AE925*V925/1000000000</f>
        <v>0.0106007801873556</v>
      </c>
      <c r="AM925" s="34" t="n">
        <f aca="false">AF925*V925/1000000000</f>
        <v>6.76645543873762E-005</v>
      </c>
      <c r="AN925" s="34" t="n">
        <f aca="false">AG925*V925/1000000000</f>
        <v>0.00451097029249175</v>
      </c>
      <c r="AO925" s="34" t="n">
        <f aca="false">AH925*V925/1000000000</f>
        <v>13.5329108774753</v>
      </c>
      <c r="AP925" s="35" t="n">
        <f aca="false">AJ925*AI925*EXP(P925*4)</f>
        <v>0.000620258415217615</v>
      </c>
      <c r="AQ925" s="36" t="n">
        <f aca="false">AK925/W925</f>
        <v>5.87044079159885E-007</v>
      </c>
      <c r="AR925" s="37" t="n">
        <f aca="false">AL925/W925</f>
        <v>2.90432333900154E-005</v>
      </c>
      <c r="AS925" s="37" t="n">
        <f aca="false">AM925/W925</f>
        <v>1.85382340787332E-007</v>
      </c>
      <c r="AT925" s="37" t="n">
        <f aca="false">AN925/W925</f>
        <v>1.23588227191555E-005</v>
      </c>
      <c r="AU925" s="37" t="n">
        <f aca="false">AO925/W925</f>
        <v>0.0370764681574664</v>
      </c>
      <c r="AV925" s="49" t="n">
        <f aca="false">AP925/W925</f>
        <v>1.69933812388388E-006</v>
      </c>
      <c r="AW925" s="39" t="n">
        <f aca="false">AK925*1000000</f>
        <v>214.271088893358</v>
      </c>
      <c r="AX925" s="40" t="n">
        <f aca="false">AL925*1000000</f>
        <v>10600.7801873556</v>
      </c>
      <c r="AY925" s="40" t="n">
        <f aca="false">AM925*1000000</f>
        <v>67.6645543873763</v>
      </c>
      <c r="AZ925" s="40" t="n">
        <f aca="false">AN925*1000000</f>
        <v>4510.97029249175</v>
      </c>
      <c r="BA925" s="40" t="n">
        <f aca="false">AO925*1000000</f>
        <v>13532910.8774753</v>
      </c>
      <c r="BB925" s="41" t="n">
        <f aca="false">AP925*1000000</f>
        <v>620.258415217615</v>
      </c>
      <c r="BC925" s="39" t="n">
        <f aca="false">AQ925*1000000</f>
        <v>0.587044079159885</v>
      </c>
      <c r="BD925" s="40" t="n">
        <f aca="false">AR925*1000000</f>
        <v>29.0432333900154</v>
      </c>
      <c r="BE925" s="40" t="n">
        <f aca="false">AS925*1000000</f>
        <v>0.185382340787332</v>
      </c>
      <c r="BF925" s="40" t="n">
        <f aca="false">AT925*1000000</f>
        <v>12.3588227191555</v>
      </c>
      <c r="BG925" s="40" t="n">
        <f aca="false">AU925*1000000</f>
        <v>37076.4681574664</v>
      </c>
      <c r="BH925" s="41" t="n">
        <f aca="false">AV925*1000000</f>
        <v>1.69933812388388</v>
      </c>
      <c r="BI925" s="0" t="n">
        <v>0.1</v>
      </c>
      <c r="BJ925" s="0" t="n">
        <f aca="false">R925*BI925</f>
        <v>704.839108201836</v>
      </c>
      <c r="BK925" s="0" t="n">
        <v>0.1</v>
      </c>
      <c r="BL925" s="0" t="n">
        <f aca="false">AI925*BK925</f>
        <v>672</v>
      </c>
      <c r="BM925" s="45" t="n">
        <v>12.16</v>
      </c>
      <c r="BN925" s="45" t="n">
        <v>601.6</v>
      </c>
      <c r="BO925" s="45" t="n">
        <v>1.92</v>
      </c>
      <c r="BP925" s="45" t="n">
        <v>256</v>
      </c>
      <c r="BQ925" s="45" t="n">
        <v>384000</v>
      </c>
      <c r="BR925" s="0" t="n">
        <f aca="false">AJ925*0.1</f>
        <v>8.8E-009</v>
      </c>
      <c r="BS925" s="0" t="n">
        <f aca="false">((((BJ925/R925)^2)+((BM925/AD925)^2))^(1/2))*AK925</f>
        <v>8.83462332023427E-005</v>
      </c>
      <c r="BT925" s="0" t="n">
        <f aca="false">((((BJ925/R925)^2)+((BN925/AE925)^2))^(1/2))*AL925</f>
        <v>0.00437081364264222</v>
      </c>
      <c r="BU925" s="0" t="n">
        <f aca="false">((((BJ925/R925)^2)+((BO925/AF925)^2))^(1/2))*AM925</f>
        <v>1.51302543277405E-005</v>
      </c>
      <c r="BV925" s="0" t="n">
        <f aca="false">((((BJ925/R925)^2)+((BP925/AG925)^2))^(1/2))*AN925</f>
        <v>0.00185992069899669</v>
      </c>
      <c r="BW925" s="0" t="n">
        <f aca="false">((((BJ925/R925)^2)+((BQ925/AH925)^2))^(1/2))*AO925</f>
        <v>3.0260508655481</v>
      </c>
      <c r="BX925" s="46" t="n">
        <f aca="false">((((BL925/AI925)^2)+((BR925/AJ925)^2))^(1/2))*AP925</f>
        <v>8.77177862976794E-005</v>
      </c>
    </row>
    <row r="926" customFormat="false" ht="30" hidden="false" customHeight="true" outlineLevel="0" collapsed="false">
      <c r="A926" s="24" t="n">
        <v>4.64548820411937</v>
      </c>
      <c r="B926" s="24" t="n">
        <v>-74.1170770647872</v>
      </c>
      <c r="C926" s="47" t="n">
        <v>27</v>
      </c>
      <c r="D926" s="47" t="n">
        <v>29</v>
      </c>
      <c r="E926" s="47" t="n">
        <v>1875</v>
      </c>
      <c r="F926" s="27" t="s">
        <v>2319</v>
      </c>
      <c r="G926" s="28" t="s">
        <v>2320</v>
      </c>
      <c r="H926" s="27" t="s">
        <v>2321</v>
      </c>
      <c r="I926" s="28" t="s">
        <v>64</v>
      </c>
      <c r="J926" s="28" t="s">
        <v>76</v>
      </c>
      <c r="K926" s="55"/>
      <c r="L926" s="55"/>
      <c r="M926" s="28" t="n">
        <v>1997</v>
      </c>
      <c r="N926" s="29" t="s">
        <v>67</v>
      </c>
      <c r="O926" s="29" t="s">
        <v>142</v>
      </c>
      <c r="P926" s="50" t="n">
        <v>0.0119278052318739</v>
      </c>
      <c r="Q926" s="31" t="n">
        <v>6720</v>
      </c>
      <c r="R926" s="31" t="n">
        <v>7048.39108201836</v>
      </c>
      <c r="S926" s="29" t="s">
        <v>69</v>
      </c>
      <c r="T926" s="29"/>
      <c r="U926" s="29"/>
      <c r="V926" s="48" t="n">
        <f aca="false">IF(S926="m3_año",R926,IF(OR(O926="CG1",O926="CG3",O926="HG2"),T926,R926))</f>
        <v>7048.39108201836</v>
      </c>
      <c r="W926" s="28" t="n">
        <v>365</v>
      </c>
      <c r="X926" s="32" t="s">
        <v>98</v>
      </c>
      <c r="Y926" s="28"/>
      <c r="Z926" s="28" t="n">
        <v>2920</v>
      </c>
      <c r="AA926" s="32" t="s">
        <v>2322</v>
      </c>
      <c r="AB926" s="32" t="s">
        <v>2323</v>
      </c>
      <c r="AC926" s="33" t="s">
        <v>72</v>
      </c>
      <c r="AD926" s="33" t="n">
        <f aca="false">VLOOKUP($O926,Parámetros!$B$4:$H$25,3,0)</f>
        <v>30.4</v>
      </c>
      <c r="AE926" s="33" t="n">
        <f aca="false">VLOOKUP($O926,Parámetros!$B$4:$H$25,4,0)</f>
        <v>1504</v>
      </c>
      <c r="AF926" s="33" t="n">
        <f aca="false">VLOOKUP($O926,Parámetros!$B$4:$H$25,5,0)</f>
        <v>9.6</v>
      </c>
      <c r="AG926" s="33" t="n">
        <f aca="false">VLOOKUP($O926,Parámetros!$B$4:$H$25,6,0)</f>
        <v>640</v>
      </c>
      <c r="AH926" s="33" t="n">
        <f aca="false">VLOOKUP($O926,Parámetros!$B$4:$H$25,7,0)</f>
        <v>1920000</v>
      </c>
      <c r="AI926" s="51" t="n">
        <v>6720</v>
      </c>
      <c r="AJ926" s="52" t="n">
        <v>8.8E-008</v>
      </c>
      <c r="AK926" s="34" t="n">
        <f aca="false">AD926*V926/1000000000</f>
        <v>0.000214271088893358</v>
      </c>
      <c r="AL926" s="34" t="n">
        <f aca="false">AE926*V926/1000000000</f>
        <v>0.0106007801873556</v>
      </c>
      <c r="AM926" s="34" t="n">
        <f aca="false">AF926*V926/1000000000</f>
        <v>6.76645543873762E-005</v>
      </c>
      <c r="AN926" s="34" t="n">
        <f aca="false">AG926*V926/1000000000</f>
        <v>0.00451097029249175</v>
      </c>
      <c r="AO926" s="34" t="n">
        <f aca="false">AH926*V926/1000000000</f>
        <v>13.5329108774753</v>
      </c>
      <c r="AP926" s="35" t="n">
        <f aca="false">AJ926*AI926*EXP(P926*4)</f>
        <v>0.000620258415217615</v>
      </c>
      <c r="AQ926" s="36" t="n">
        <f aca="false">AK926/W926</f>
        <v>5.87044079159885E-007</v>
      </c>
      <c r="AR926" s="37" t="n">
        <f aca="false">AL926/W926</f>
        <v>2.90432333900154E-005</v>
      </c>
      <c r="AS926" s="37" t="n">
        <f aca="false">AM926/W926</f>
        <v>1.85382340787332E-007</v>
      </c>
      <c r="AT926" s="37" t="n">
        <f aca="false">AN926/W926</f>
        <v>1.23588227191555E-005</v>
      </c>
      <c r="AU926" s="37" t="n">
        <f aca="false">AO926/W926</f>
        <v>0.0370764681574664</v>
      </c>
      <c r="AV926" s="49" t="n">
        <f aca="false">AP926/W926</f>
        <v>1.69933812388388E-006</v>
      </c>
      <c r="AW926" s="39" t="n">
        <f aca="false">AK926*1000000</f>
        <v>214.271088893358</v>
      </c>
      <c r="AX926" s="40" t="n">
        <f aca="false">AL926*1000000</f>
        <v>10600.7801873556</v>
      </c>
      <c r="AY926" s="40" t="n">
        <f aca="false">AM926*1000000</f>
        <v>67.6645543873763</v>
      </c>
      <c r="AZ926" s="40" t="n">
        <f aca="false">AN926*1000000</f>
        <v>4510.97029249175</v>
      </c>
      <c r="BA926" s="40" t="n">
        <f aca="false">AO926*1000000</f>
        <v>13532910.8774753</v>
      </c>
      <c r="BB926" s="41" t="n">
        <f aca="false">AP926*1000000</f>
        <v>620.258415217615</v>
      </c>
      <c r="BC926" s="39" t="n">
        <f aca="false">AQ926*1000000</f>
        <v>0.587044079159885</v>
      </c>
      <c r="BD926" s="40" t="n">
        <f aca="false">AR926*1000000</f>
        <v>29.0432333900154</v>
      </c>
      <c r="BE926" s="40" t="n">
        <f aca="false">AS926*1000000</f>
        <v>0.185382340787332</v>
      </c>
      <c r="BF926" s="40" t="n">
        <f aca="false">AT926*1000000</f>
        <v>12.3588227191555</v>
      </c>
      <c r="BG926" s="40" t="n">
        <f aca="false">AU926*1000000</f>
        <v>37076.4681574664</v>
      </c>
      <c r="BH926" s="41" t="n">
        <f aca="false">AV926*1000000</f>
        <v>1.69933812388388</v>
      </c>
      <c r="BI926" s="0" t="n">
        <v>0.1</v>
      </c>
      <c r="BJ926" s="0" t="n">
        <f aca="false">R926*BI926</f>
        <v>704.839108201836</v>
      </c>
      <c r="BK926" s="0" t="n">
        <v>0.1</v>
      </c>
      <c r="BL926" s="0" t="n">
        <f aca="false">AI926*BK926</f>
        <v>672</v>
      </c>
      <c r="BM926" s="45" t="n">
        <v>12.16</v>
      </c>
      <c r="BN926" s="45" t="n">
        <v>601.6</v>
      </c>
      <c r="BO926" s="45" t="n">
        <v>1.92</v>
      </c>
      <c r="BP926" s="45" t="n">
        <v>256</v>
      </c>
      <c r="BQ926" s="45" t="n">
        <v>384000</v>
      </c>
      <c r="BR926" s="0" t="n">
        <f aca="false">AJ926*0.1</f>
        <v>8.8E-009</v>
      </c>
      <c r="BS926" s="0" t="n">
        <f aca="false">((((BJ926/R926)^2)+((BM926/AD926)^2))^(1/2))*AK926</f>
        <v>8.83462332023427E-005</v>
      </c>
      <c r="BT926" s="0" t="n">
        <f aca="false">((((BJ926/R926)^2)+((BN926/AE926)^2))^(1/2))*AL926</f>
        <v>0.00437081364264222</v>
      </c>
      <c r="BU926" s="0" t="n">
        <f aca="false">((((BJ926/R926)^2)+((BO926/AF926)^2))^(1/2))*AM926</f>
        <v>1.51302543277405E-005</v>
      </c>
      <c r="BV926" s="0" t="n">
        <f aca="false">((((BJ926/R926)^2)+((BP926/AG926)^2))^(1/2))*AN926</f>
        <v>0.00185992069899669</v>
      </c>
      <c r="BW926" s="0" t="n">
        <f aca="false">((((BJ926/R926)^2)+((BQ926/AH926)^2))^(1/2))*AO926</f>
        <v>3.0260508655481</v>
      </c>
      <c r="BX926" s="46" t="n">
        <f aca="false">((((BL926/AI926)^2)+((BR926/AJ926)^2))^(1/2))*AP926</f>
        <v>8.77177862976794E-005</v>
      </c>
    </row>
    <row r="927" customFormat="false" ht="45" hidden="false" customHeight="true" outlineLevel="0" collapsed="false">
      <c r="A927" s="24" t="n">
        <v>4.63547222222222</v>
      </c>
      <c r="B927" s="24" t="n">
        <v>-74.1020083333333</v>
      </c>
      <c r="C927" s="47" t="n">
        <v>29</v>
      </c>
      <c r="D927" s="47" t="n">
        <v>28</v>
      </c>
      <c r="E927" s="47" t="n">
        <v>2357</v>
      </c>
      <c r="F927" s="27" t="s">
        <v>2324</v>
      </c>
      <c r="G927" s="28" t="s">
        <v>2325</v>
      </c>
      <c r="H927" s="27" t="s">
        <v>2326</v>
      </c>
      <c r="I927" s="28" t="s">
        <v>64</v>
      </c>
      <c r="J927" s="28" t="s">
        <v>65</v>
      </c>
      <c r="K927" s="28" t="n">
        <v>200</v>
      </c>
      <c r="L927" s="28"/>
      <c r="M927" s="28" t="n">
        <v>1998</v>
      </c>
      <c r="N927" s="29" t="s">
        <v>67</v>
      </c>
      <c r="O927" s="29" t="s">
        <v>104</v>
      </c>
      <c r="P927" s="56" t="n">
        <v>0.00426891489573758</v>
      </c>
      <c r="Q927" s="31" t="n">
        <v>133875</v>
      </c>
      <c r="R927" s="31" t="n">
        <v>136180.633006426</v>
      </c>
      <c r="S927" s="29" t="s">
        <v>69</v>
      </c>
      <c r="T927" s="29"/>
      <c r="U927" s="29"/>
      <c r="V927" s="48" t="n">
        <f aca="false">IF(S927="m3_año",R927,IF(OR(O927="CG1",O927="CG3",O927="HG2"),T927,R927))</f>
        <v>136180.633006426</v>
      </c>
      <c r="W927" s="28" t="n">
        <v>365</v>
      </c>
      <c r="X927" s="32"/>
      <c r="Y927" s="28"/>
      <c r="Z927" s="28" t="n">
        <v>8760</v>
      </c>
      <c r="AA927" s="32" t="s">
        <v>2327</v>
      </c>
      <c r="AB927" s="32" t="s">
        <v>447</v>
      </c>
      <c r="AC927" s="33" t="s">
        <v>72</v>
      </c>
      <c r="AD927" s="33" t="n">
        <f aca="false">VLOOKUP($O927,Parámetros!$B$4:$H$25,3,0)</f>
        <v>237.180556877129</v>
      </c>
      <c r="AE927" s="33" t="n">
        <f aca="false">VLOOKUP($O927,Parámetros!$B$4:$H$25,4,0)</f>
        <v>787.658122005433</v>
      </c>
      <c r="AF927" s="33" t="n">
        <f aca="false">VLOOKUP($O927,Parámetros!$B$4:$H$25,5,0)</f>
        <v>0.504400709065075</v>
      </c>
      <c r="AG927" s="33" t="n">
        <f aca="false">VLOOKUP($O927,Parámetros!$B$4:$H$25,6,0)</f>
        <v>1344</v>
      </c>
      <c r="AH927" s="33" t="n">
        <f aca="false">VLOOKUP($O927,Parámetros!$B$4:$H$25,7,0)</f>
        <v>1920000</v>
      </c>
      <c r="AI927" s="2" t="n">
        <v>1159.09146341463</v>
      </c>
      <c r="AJ927" s="2" t="n">
        <v>0.000142</v>
      </c>
      <c r="AK927" s="34" t="n">
        <f aca="false">AD927*V927/1000000000</f>
        <v>0.0322993983723441</v>
      </c>
      <c r="AL927" s="34" t="n">
        <f aca="false">AE927*V927/1000000000</f>
        <v>0.107263781647353</v>
      </c>
      <c r="AM927" s="34" t="n">
        <f aca="false">AF927*V927/1000000000</f>
        <v>6.8689607849372E-005</v>
      </c>
      <c r="AN927" s="34" t="n">
        <f aca="false">AG927*V927/1000000000</f>
        <v>0.183026770760637</v>
      </c>
      <c r="AO927" s="34" t="n">
        <f aca="false">AH927*V927/1000000000</f>
        <v>261.466815372338</v>
      </c>
      <c r="AP927" s="35" t="n">
        <f aca="false">AJ927*AI927*EXP(P927*4)</f>
        <v>0.167425620216031</v>
      </c>
      <c r="AQ927" s="36" t="n">
        <f aca="false">AK927/W927</f>
        <v>8.84915023899837E-005</v>
      </c>
      <c r="AR927" s="37" t="n">
        <f aca="false">AL927/W927</f>
        <v>0.000293873374376308</v>
      </c>
      <c r="AS927" s="37" t="n">
        <f aca="false">AM927/W927</f>
        <v>1.88190706436636E-007</v>
      </c>
      <c r="AT927" s="37" t="n">
        <f aca="false">AN927/W927</f>
        <v>0.000501443207563388</v>
      </c>
      <c r="AU927" s="37" t="n">
        <f aca="false">AO927/W927</f>
        <v>0.716347439376268</v>
      </c>
      <c r="AV927" s="49" t="n">
        <f aca="false">AP927/W927</f>
        <v>0.00045870032935899</v>
      </c>
      <c r="AW927" s="39" t="n">
        <f aca="false">AK927*1000000</f>
        <v>32299.3983723441</v>
      </c>
      <c r="AX927" s="40" t="n">
        <f aca="false">AL927*1000000</f>
        <v>107263.781647353</v>
      </c>
      <c r="AY927" s="40" t="n">
        <f aca="false">AM927*1000000</f>
        <v>68.689607849372</v>
      </c>
      <c r="AZ927" s="40" t="n">
        <f aca="false">AN927*1000000</f>
        <v>183026.770760637</v>
      </c>
      <c r="BA927" s="40" t="n">
        <f aca="false">AO927*1000000</f>
        <v>261466815.372338</v>
      </c>
      <c r="BB927" s="41" t="n">
        <f aca="false">AP927*1000000</f>
        <v>167425.620216031</v>
      </c>
      <c r="BC927" s="39" t="n">
        <f aca="false">AQ927*1000000</f>
        <v>88.4915023899837</v>
      </c>
      <c r="BD927" s="40" t="n">
        <f aca="false">AR927*1000000</f>
        <v>293.873374376308</v>
      </c>
      <c r="BE927" s="40" t="n">
        <f aca="false">AS927*1000000</f>
        <v>0.188190706436636</v>
      </c>
      <c r="BF927" s="40" t="n">
        <f aca="false">AT927*1000000</f>
        <v>501.443207563388</v>
      </c>
      <c r="BG927" s="40" t="n">
        <f aca="false">AU927*1000000</f>
        <v>716347.439376268</v>
      </c>
      <c r="BH927" s="41" t="n">
        <f aca="false">AV927*1000000</f>
        <v>458.70032935899</v>
      </c>
      <c r="BI927" s="0" t="n">
        <v>0.1</v>
      </c>
      <c r="BJ927" s="0" t="n">
        <f aca="false">R927*BI927</f>
        <v>13618.0633006426</v>
      </c>
      <c r="BK927" s="0" t="n">
        <v>0.1</v>
      </c>
      <c r="BL927" s="0" t="n">
        <f aca="false">AI927*BK927</f>
        <v>115.909146341463</v>
      </c>
      <c r="BM927" s="45" t="n">
        <v>233.996718041948</v>
      </c>
      <c r="BN927" s="45" t="n">
        <v>664.659238488896</v>
      </c>
      <c r="BO927" s="45" t="n">
        <v>0.404400709065075</v>
      </c>
      <c r="BP927" s="45" t="n">
        <v>537.6</v>
      </c>
      <c r="BQ927" s="45" t="n">
        <v>384000</v>
      </c>
      <c r="BR927" s="0" t="n">
        <f aca="false">AJ927*0.1</f>
        <v>1.42E-005</v>
      </c>
      <c r="BS927" s="0" t="n">
        <f aca="false">((((BJ927/R927)^2)+((BM927/AD927)^2))^(1/2))*AK927</f>
        <v>0.032029097257134</v>
      </c>
      <c r="BT927" s="0" t="n">
        <f aca="false">((((BJ927/R927)^2)+((BN927/AE927)^2))^(1/2))*AL927</f>
        <v>0.0911470676547829</v>
      </c>
      <c r="BU927" s="0" t="n">
        <f aca="false">((((BJ927/R927)^2)+((BO927/AF927)^2))^(1/2))*AM927</f>
        <v>5.54982670112112E-005</v>
      </c>
      <c r="BV927" s="0" t="n">
        <f aca="false">((((BJ927/R927)^2)+((BP927/AG927)^2))^(1/2))*AN927</f>
        <v>0.0754638708161815</v>
      </c>
      <c r="BW927" s="0" t="n">
        <f aca="false">((((BJ927/R927)^2)+((BQ927/AH927)^2))^(1/2))*AO927</f>
        <v>58.4657573032935</v>
      </c>
      <c r="BX927" s="46" t="n">
        <f aca="false">((((BL927/AI927)^2)+((BR927/AJ927)^2))^(1/2))*AP927</f>
        <v>0.0236775582798239</v>
      </c>
    </row>
    <row r="928" customFormat="false" ht="45" hidden="false" customHeight="true" outlineLevel="0" collapsed="false">
      <c r="A928" s="24" t="n">
        <v>4.63547222222222</v>
      </c>
      <c r="B928" s="24" t="n">
        <v>-74.1020083333333</v>
      </c>
      <c r="C928" s="47" t="n">
        <v>29</v>
      </c>
      <c r="D928" s="47" t="n">
        <v>28</v>
      </c>
      <c r="E928" s="47" t="n">
        <v>2357</v>
      </c>
      <c r="F928" s="27" t="s">
        <v>2328</v>
      </c>
      <c r="G928" s="28" t="s">
        <v>2325</v>
      </c>
      <c r="H928" s="27" t="s">
        <v>2326</v>
      </c>
      <c r="I928" s="28" t="s">
        <v>64</v>
      </c>
      <c r="J928" s="28" t="s">
        <v>65</v>
      </c>
      <c r="K928" s="28" t="n">
        <v>296.41925539483</v>
      </c>
      <c r="L928" s="28"/>
      <c r="M928" s="28" t="n">
        <v>2006</v>
      </c>
      <c r="N928" s="29" t="s">
        <v>67</v>
      </c>
      <c r="O928" s="29" t="s">
        <v>104</v>
      </c>
      <c r="P928" s="56" t="n">
        <v>0.00426891489573758</v>
      </c>
      <c r="Q928" s="31" t="n">
        <v>178500</v>
      </c>
      <c r="R928" s="31" t="n">
        <v>181574.177341902</v>
      </c>
      <c r="S928" s="29" t="s">
        <v>69</v>
      </c>
      <c r="T928" s="29"/>
      <c r="U928" s="29"/>
      <c r="V928" s="48" t="n">
        <f aca="false">IF(S928="m3_año",R928,IF(OR(O928="CG1",O928="CG3",O928="HG2"),T928,R928))</f>
        <v>181574.177341902</v>
      </c>
      <c r="W928" s="28" t="n">
        <v>365</v>
      </c>
      <c r="X928" s="32"/>
      <c r="Y928" s="28"/>
      <c r="Z928" s="28" t="n">
        <v>8760</v>
      </c>
      <c r="AA928" s="32" t="s">
        <v>2329</v>
      </c>
      <c r="AB928" s="32" t="s">
        <v>447</v>
      </c>
      <c r="AC928" s="33" t="s">
        <v>72</v>
      </c>
      <c r="AD928" s="33" t="n">
        <f aca="false">VLOOKUP($O928,Parámetros!$B$4:$H$25,3,0)</f>
        <v>237.180556877129</v>
      </c>
      <c r="AE928" s="33" t="n">
        <f aca="false">VLOOKUP($O928,Parámetros!$B$4:$H$25,4,0)</f>
        <v>787.658122005433</v>
      </c>
      <c r="AF928" s="33" t="n">
        <f aca="false">VLOOKUP($O928,Parámetros!$B$4:$H$25,5,0)</f>
        <v>0.504400709065075</v>
      </c>
      <c r="AG928" s="33" t="n">
        <f aca="false">VLOOKUP($O928,Parámetros!$B$4:$H$25,6,0)</f>
        <v>1344</v>
      </c>
      <c r="AH928" s="33" t="n">
        <f aca="false">VLOOKUP($O928,Parámetros!$B$4:$H$25,7,0)</f>
        <v>1920000</v>
      </c>
      <c r="AI928" s="2" t="n">
        <v>1159.09146341463</v>
      </c>
      <c r="AJ928" s="2" t="n">
        <v>0.000142</v>
      </c>
      <c r="AK928" s="34" t="n">
        <f aca="false">AD928*V928/1000000000</f>
        <v>0.0430658644964589</v>
      </c>
      <c r="AL928" s="34" t="n">
        <f aca="false">AE928*V928/1000000000</f>
        <v>0.143018375529804</v>
      </c>
      <c r="AM928" s="34" t="n">
        <f aca="false">AF928*V928/1000000000</f>
        <v>9.1586143799163E-005</v>
      </c>
      <c r="AN928" s="34" t="n">
        <f aca="false">AG928*V928/1000000000</f>
        <v>0.244035694347516</v>
      </c>
      <c r="AO928" s="34" t="n">
        <f aca="false">AH928*V928/1000000000</f>
        <v>348.622420496452</v>
      </c>
      <c r="AP928" s="35" t="n">
        <f aca="false">AJ928*AI928*EXP(P928*4)</f>
        <v>0.167425620216031</v>
      </c>
      <c r="AQ928" s="36" t="n">
        <f aca="false">AK928/W928</f>
        <v>0.000117988669853312</v>
      </c>
      <c r="AR928" s="37" t="n">
        <f aca="false">AL928/W928</f>
        <v>0.000391831165835079</v>
      </c>
      <c r="AS928" s="37" t="n">
        <f aca="false">AM928/W928</f>
        <v>2.50920941915515E-007</v>
      </c>
      <c r="AT928" s="37" t="n">
        <f aca="false">AN928/W928</f>
        <v>0.000668590943417853</v>
      </c>
      <c r="AU928" s="37" t="n">
        <f aca="false">AO928/W928</f>
        <v>0.955129919168361</v>
      </c>
      <c r="AV928" s="49" t="n">
        <f aca="false">AP928/W928</f>
        <v>0.00045870032935899</v>
      </c>
      <c r="AW928" s="39" t="n">
        <f aca="false">AK928*1000000</f>
        <v>43065.8644964589</v>
      </c>
      <c r="AX928" s="40" t="n">
        <f aca="false">AL928*1000000</f>
        <v>143018.375529804</v>
      </c>
      <c r="AY928" s="40" t="n">
        <f aca="false">AM928*1000000</f>
        <v>91.586143799163</v>
      </c>
      <c r="AZ928" s="40" t="n">
        <f aca="false">AN928*1000000</f>
        <v>244035.694347516</v>
      </c>
      <c r="BA928" s="40" t="n">
        <f aca="false">AO928*1000000</f>
        <v>348622420.496452</v>
      </c>
      <c r="BB928" s="41" t="n">
        <f aca="false">AP928*1000000</f>
        <v>167425.620216031</v>
      </c>
      <c r="BC928" s="39" t="n">
        <f aca="false">AQ928*1000000</f>
        <v>117.988669853312</v>
      </c>
      <c r="BD928" s="40" t="n">
        <f aca="false">AR928*1000000</f>
        <v>391.831165835079</v>
      </c>
      <c r="BE928" s="40" t="n">
        <f aca="false">AS928*1000000</f>
        <v>0.250920941915515</v>
      </c>
      <c r="BF928" s="40" t="n">
        <f aca="false">AT928*1000000</f>
        <v>668.590943417853</v>
      </c>
      <c r="BG928" s="40" t="n">
        <f aca="false">AU928*1000000</f>
        <v>955129.919168361</v>
      </c>
      <c r="BH928" s="41" t="n">
        <f aca="false">AV928*1000000</f>
        <v>458.70032935899</v>
      </c>
      <c r="BI928" s="0" t="n">
        <v>0.1</v>
      </c>
      <c r="BJ928" s="0" t="n">
        <f aca="false">R928*BI928</f>
        <v>18157.4177341902</v>
      </c>
      <c r="BK928" s="0" t="n">
        <v>0.1</v>
      </c>
      <c r="BL928" s="0" t="n">
        <f aca="false">AI928*BK928</f>
        <v>115.909146341463</v>
      </c>
      <c r="BM928" s="45" t="n">
        <v>233.996718041948</v>
      </c>
      <c r="BN928" s="45" t="n">
        <v>664.659238488896</v>
      </c>
      <c r="BO928" s="45" t="n">
        <v>0.404400709065075</v>
      </c>
      <c r="BP928" s="45" t="n">
        <v>537.6</v>
      </c>
      <c r="BQ928" s="45" t="n">
        <v>384000</v>
      </c>
      <c r="BR928" s="0" t="n">
        <f aca="false">AJ928*0.1</f>
        <v>1.42E-005</v>
      </c>
      <c r="BS928" s="0" t="n">
        <f aca="false">((((BJ928/R928)^2)+((BM928/AD928)^2))^(1/2))*AK928</f>
        <v>0.0427054630095122</v>
      </c>
      <c r="BT928" s="0" t="n">
        <f aca="false">((((BJ928/R928)^2)+((BN928/AE928)^2))^(1/2))*AL928</f>
        <v>0.121529423539711</v>
      </c>
      <c r="BU928" s="0" t="n">
        <f aca="false">((((BJ928/R928)^2)+((BO928/AF928)^2))^(1/2))*AM928</f>
        <v>7.39976893482819E-005</v>
      </c>
      <c r="BV928" s="0" t="n">
        <f aca="false">((((BJ928/R928)^2)+((BP928/AG928)^2))^(1/2))*AN928</f>
        <v>0.100618494421576</v>
      </c>
      <c r="BW928" s="0" t="n">
        <f aca="false">((((BJ928/R928)^2)+((BQ928/AH928)^2))^(1/2))*AO928</f>
        <v>77.9543430710582</v>
      </c>
      <c r="BX928" s="46" t="n">
        <f aca="false">((((BL928/AI928)^2)+((BR928/AJ928)^2))^(1/2))*AP928</f>
        <v>0.0236775582798239</v>
      </c>
    </row>
    <row r="929" customFormat="false" ht="45" hidden="false" customHeight="true" outlineLevel="0" collapsed="false">
      <c r="A929" s="24" t="n">
        <v>4.63547222222222</v>
      </c>
      <c r="B929" s="24" t="n">
        <v>-74.1020083333333</v>
      </c>
      <c r="C929" s="47" t="n">
        <v>29</v>
      </c>
      <c r="D929" s="47" t="n">
        <v>28</v>
      </c>
      <c r="E929" s="47" t="n">
        <v>2357</v>
      </c>
      <c r="F929" s="27" t="s">
        <v>2328</v>
      </c>
      <c r="G929" s="28" t="s">
        <v>2325</v>
      </c>
      <c r="H929" s="27" t="s">
        <v>2326</v>
      </c>
      <c r="I929" s="28" t="s">
        <v>64</v>
      </c>
      <c r="J929" s="28" t="s">
        <v>76</v>
      </c>
      <c r="K929" s="28" t="n">
        <v>1453.59354144884</v>
      </c>
      <c r="L929" s="28"/>
      <c r="M929" s="28" t="n">
        <v>1980</v>
      </c>
      <c r="N929" s="29" t="s">
        <v>67</v>
      </c>
      <c r="O929" s="29" t="s">
        <v>145</v>
      </c>
      <c r="P929" s="56" t="n">
        <v>0.00426891489573758</v>
      </c>
      <c r="Q929" s="31" t="n">
        <v>133875</v>
      </c>
      <c r="R929" s="31" t="n">
        <v>136180.633006426</v>
      </c>
      <c r="S929" s="29" t="s">
        <v>69</v>
      </c>
      <c r="T929" s="29"/>
      <c r="U929" s="29"/>
      <c r="V929" s="48" t="n">
        <f aca="false">IF(S929="m3_año",R929,IF(OR(O929="CG1",O929="CG3",O929="HG2"),T929,R929))</f>
        <v>136180.633006426</v>
      </c>
      <c r="W929" s="28" t="n">
        <v>365</v>
      </c>
      <c r="X929" s="32"/>
      <c r="Y929" s="28"/>
      <c r="Z929" s="28" t="n">
        <v>4392</v>
      </c>
      <c r="AA929" s="32" t="s">
        <v>2329</v>
      </c>
      <c r="AB929" s="32" t="s">
        <v>447</v>
      </c>
      <c r="AC929" s="33" t="s">
        <v>72</v>
      </c>
      <c r="AD929" s="33" t="n">
        <f aca="false">VLOOKUP($O929,Parámetros!$B$4:$H$25,3,0)</f>
        <v>196.356974196937</v>
      </c>
      <c r="AE929" s="33" t="n">
        <f aca="false">VLOOKUP($O929,Parámetros!$B$4:$H$25,4,0)</f>
        <v>1220.72799074218</v>
      </c>
      <c r="AF929" s="33" t="n">
        <f aca="false">VLOOKUP($O929,Parámetros!$B$4:$H$25,5,0)</f>
        <v>69.6558973259153</v>
      </c>
      <c r="AG929" s="33" t="n">
        <f aca="false">VLOOKUP($O929,Parámetros!$B$4:$H$25,6,0)</f>
        <v>640</v>
      </c>
      <c r="AH929" s="33" t="n">
        <f aca="false">VLOOKUP($O929,Parámetros!$B$4:$H$25,7,0)</f>
        <v>1920000</v>
      </c>
      <c r="AI929" s="2" t="n">
        <v>1159.09146341463</v>
      </c>
      <c r="AJ929" s="2" t="n">
        <v>0.000142</v>
      </c>
      <c r="AK929" s="34" t="n">
        <f aca="false">AD929*V929/1000000000</f>
        <v>0.0267400170413653</v>
      </c>
      <c r="AL929" s="34" t="n">
        <f aca="false">AE929*V929/1000000000</f>
        <v>0.166239510507933</v>
      </c>
      <c r="AM929" s="34" t="n">
        <f aca="false">AF929*V929/1000000000</f>
        <v>0.00948578419047376</v>
      </c>
      <c r="AN929" s="34" t="n">
        <f aca="false">AG929*V929/1000000000</f>
        <v>0.0871556051241127</v>
      </c>
      <c r="AO929" s="34" t="n">
        <f aca="false">AH929*V929/1000000000</f>
        <v>261.466815372338</v>
      </c>
      <c r="AP929" s="35" t="n">
        <f aca="false">AJ929*AI929*EXP(P929*4)</f>
        <v>0.167425620216031</v>
      </c>
      <c r="AQ929" s="36" t="n">
        <f aca="false">AK929/W929</f>
        <v>7.32603206612749E-005</v>
      </c>
      <c r="AR929" s="37" t="n">
        <f aca="false">AL929/W929</f>
        <v>0.000455450713720363</v>
      </c>
      <c r="AS929" s="37" t="n">
        <f aca="false">AM929/W929</f>
        <v>2.59884498369144E-005</v>
      </c>
      <c r="AT929" s="37" t="n">
        <f aca="false">AN929/W929</f>
        <v>0.000238782479792089</v>
      </c>
      <c r="AU929" s="37" t="n">
        <f aca="false">AO929/W929</f>
        <v>0.716347439376268</v>
      </c>
      <c r="AV929" s="49" t="n">
        <f aca="false">AP929/W929</f>
        <v>0.00045870032935899</v>
      </c>
      <c r="AW929" s="39" t="n">
        <f aca="false">AK929*1000000</f>
        <v>26740.0170413653</v>
      </c>
      <c r="AX929" s="40" t="n">
        <f aca="false">AL929*1000000</f>
        <v>166239.510507933</v>
      </c>
      <c r="AY929" s="40" t="n">
        <f aca="false">AM929*1000000</f>
        <v>9485.78419047376</v>
      </c>
      <c r="AZ929" s="40" t="n">
        <f aca="false">AN929*1000000</f>
        <v>87155.6051241126</v>
      </c>
      <c r="BA929" s="40" t="n">
        <f aca="false">AO929*1000000</f>
        <v>261466815.372338</v>
      </c>
      <c r="BB929" s="41" t="n">
        <f aca="false">AP929*1000000</f>
        <v>167425.620216031</v>
      </c>
      <c r="BC929" s="39" t="n">
        <f aca="false">AQ929*1000000</f>
        <v>73.2603206612749</v>
      </c>
      <c r="BD929" s="40" t="n">
        <f aca="false">AR929*1000000</f>
        <v>455.450713720363</v>
      </c>
      <c r="BE929" s="40" t="n">
        <f aca="false">AS929*1000000</f>
        <v>25.9884498369144</v>
      </c>
      <c r="BF929" s="40" t="n">
        <f aca="false">AT929*1000000</f>
        <v>238.782479792089</v>
      </c>
      <c r="BG929" s="40" t="n">
        <f aca="false">AU929*1000000</f>
        <v>716347.439376268</v>
      </c>
      <c r="BH929" s="41" t="n">
        <f aca="false">AV929*1000000</f>
        <v>458.70032935899</v>
      </c>
      <c r="BI929" s="0" t="n">
        <v>0.1</v>
      </c>
      <c r="BJ929" s="0" t="n">
        <f aca="false">R929*BI929</f>
        <v>13618.0633006426</v>
      </c>
      <c r="BK929" s="0" t="n">
        <v>0.1</v>
      </c>
      <c r="BL929" s="0" t="n">
        <f aca="false">AI929*BK929</f>
        <v>115.909146341463</v>
      </c>
      <c r="BM929" s="45" t="n">
        <v>187.562005220738</v>
      </c>
      <c r="BN929" s="45" t="n">
        <v>1012.03746873145</v>
      </c>
      <c r="BO929" s="45" t="n">
        <v>69.5558973259153</v>
      </c>
      <c r="BP929" s="45" t="n">
        <v>256</v>
      </c>
      <c r="BQ929" s="45" t="n">
        <v>384000</v>
      </c>
      <c r="BR929" s="0" t="n">
        <f aca="false">AJ929*0.1</f>
        <v>1.42E-005</v>
      </c>
      <c r="BS929" s="0" t="n">
        <f aca="false">((((BJ929/R929)^2)+((BM929/AD929)^2))^(1/2))*AK929</f>
        <v>0.0256819005919422</v>
      </c>
      <c r="BT929" s="0" t="n">
        <f aca="false">((((BJ929/R929)^2)+((BN929/AE929)^2))^(1/2))*AL929</f>
        <v>0.138818879998411</v>
      </c>
      <c r="BU929" s="0" t="n">
        <f aca="false">((((BJ929/R929)^2)+((BO929/AF929)^2))^(1/2))*AM929</f>
        <v>0.00951954474530417</v>
      </c>
      <c r="BV929" s="0" t="n">
        <f aca="false">((((BJ929/R929)^2)+((BP929/AG929)^2))^(1/2))*AN929</f>
        <v>0.035935176579134</v>
      </c>
      <c r="BW929" s="0" t="n">
        <f aca="false">((((BJ929/R929)^2)+((BQ929/AH929)^2))^(1/2))*AO929</f>
        <v>58.4657573032935</v>
      </c>
      <c r="BX929" s="46" t="n">
        <f aca="false">((((BL929/AI929)^2)+((BR929/AJ929)^2))^(1/2))*AP929</f>
        <v>0.0236775582798239</v>
      </c>
    </row>
    <row r="930" customFormat="false" ht="28" hidden="false" customHeight="false" outlineLevel="0" collapsed="false">
      <c r="A930" s="24" t="n">
        <v>4.641982727664</v>
      </c>
      <c r="B930" s="24" t="n">
        <v>-74.1213988953765</v>
      </c>
      <c r="C930" s="47" t="n">
        <v>27</v>
      </c>
      <c r="D930" s="47" t="n">
        <v>29</v>
      </c>
      <c r="E930" s="47" t="n">
        <v>1875</v>
      </c>
      <c r="F930" s="27" t="s">
        <v>2330</v>
      </c>
      <c r="G930" s="28" t="s">
        <v>2331</v>
      </c>
      <c r="H930" s="27" t="s">
        <v>2332</v>
      </c>
      <c r="I930" s="28" t="s">
        <v>64</v>
      </c>
      <c r="J930" s="28" t="s">
        <v>65</v>
      </c>
      <c r="K930" s="28" t="n">
        <v>30</v>
      </c>
      <c r="L930" s="28"/>
      <c r="M930" s="28" t="n">
        <v>1990</v>
      </c>
      <c r="N930" s="29" t="s">
        <v>124</v>
      </c>
      <c r="O930" s="29" t="s">
        <v>125</v>
      </c>
      <c r="P930" s="56" t="n">
        <v>0.00426891489573758</v>
      </c>
      <c r="Q930" s="31" t="n">
        <v>3.54885111859787</v>
      </c>
      <c r="R930" s="31" t="n">
        <v>3.60997043343583</v>
      </c>
      <c r="S930" s="4" t="s">
        <v>69</v>
      </c>
      <c r="T930" s="4"/>
      <c r="U930" s="4"/>
      <c r="V930" s="48" t="n">
        <f aca="false">IF(S930="m3_año",R930,IF(OR(O930="CG1",O930="CG3",O930="HG2"),T930,R930))</f>
        <v>3.60997043343583</v>
      </c>
      <c r="W930" s="28" t="n">
        <v>365</v>
      </c>
      <c r="X930" s="32" t="s">
        <v>98</v>
      </c>
      <c r="Y930" s="28"/>
      <c r="Z930" s="28" t="n">
        <v>2920</v>
      </c>
      <c r="AA930" s="32" t="s">
        <v>2333</v>
      </c>
      <c r="AB930" s="32" t="s">
        <v>447</v>
      </c>
      <c r="AC930" s="33" t="s">
        <v>72</v>
      </c>
      <c r="AD930" s="33" t="n">
        <f aca="false">VLOOKUP($O930,Parámetros!$B$4:$H$25,3,0)</f>
        <v>840000</v>
      </c>
      <c r="AE930" s="33" t="n">
        <f aca="false">VLOOKUP($O930,Parámetros!$B$4:$H$25,4,0)</f>
        <v>2400000</v>
      </c>
      <c r="AF930" s="33" t="n">
        <f aca="false">VLOOKUP($O930,Parámetros!$B$4:$H$25,5,0)</f>
        <v>1800000</v>
      </c>
      <c r="AG930" s="33" t="n">
        <f aca="false">VLOOKUP($O930,Parámetros!$B$4:$H$25,6,0)</f>
        <v>600000</v>
      </c>
      <c r="AH930" s="33" t="n">
        <f aca="false">VLOOKUP($O930,Parámetros!$B$4:$H$25,7,0)</f>
        <v>2676000000</v>
      </c>
      <c r="AI930" s="51" t="n">
        <v>3.54885111859787</v>
      </c>
      <c r="AJ930" s="2" t="n">
        <v>0.0912</v>
      </c>
      <c r="AK930" s="34" t="n">
        <f aca="false">AD930*V930/1000000000</f>
        <v>0.0030323751640861</v>
      </c>
      <c r="AL930" s="34" t="n">
        <f aca="false">AE930*V930/1000000000</f>
        <v>0.00866392904024599</v>
      </c>
      <c r="AM930" s="34" t="n">
        <f aca="false">AF930*V930/1000000000</f>
        <v>0.00649794678018449</v>
      </c>
      <c r="AN930" s="34" t="n">
        <f aca="false">AG930*V930/1000000000</f>
        <v>0.0021659822600615</v>
      </c>
      <c r="AO930" s="34" t="n">
        <f aca="false">AH930*V930/1000000000</f>
        <v>9.66028087987428</v>
      </c>
      <c r="AP930" s="35" t="n">
        <f aca="false">AJ930*AI930*EXP(P930*4)</f>
        <v>0.329229303529348</v>
      </c>
      <c r="AQ930" s="36" t="n">
        <f aca="false">AK930/W930</f>
        <v>8.30787716187972E-006</v>
      </c>
      <c r="AR930" s="37" t="n">
        <f aca="false">AL930/W930</f>
        <v>2.37367918910849E-005</v>
      </c>
      <c r="AS930" s="37" t="n">
        <f aca="false">AM930/W930</f>
        <v>1.78025939183137E-005</v>
      </c>
      <c r="AT930" s="37" t="n">
        <f aca="false">AN930/W930</f>
        <v>5.93419797277123E-006</v>
      </c>
      <c r="AU930" s="37" t="n">
        <f aca="false">AO930/W930</f>
        <v>0.0264665229585597</v>
      </c>
      <c r="AV930" s="49" t="n">
        <f aca="false">AP930/W930</f>
        <v>0.000901998091861227</v>
      </c>
      <c r="AW930" s="39" t="n">
        <f aca="false">AK930*1000000</f>
        <v>3032.3751640861</v>
      </c>
      <c r="AX930" s="40" t="n">
        <f aca="false">AL930*1000000</f>
        <v>8663.92904024599</v>
      </c>
      <c r="AY930" s="40" t="n">
        <f aca="false">AM930*1000000</f>
        <v>6497.94678018449</v>
      </c>
      <c r="AZ930" s="40" t="n">
        <f aca="false">AN930*1000000</f>
        <v>2165.9822600615</v>
      </c>
      <c r="BA930" s="40" t="n">
        <f aca="false">AO930*1000000</f>
        <v>9660280.87987428</v>
      </c>
      <c r="BB930" s="41" t="n">
        <f aca="false">AP930*1000000</f>
        <v>329229.303529348</v>
      </c>
      <c r="BC930" s="39" t="n">
        <f aca="false">AQ930*1000000</f>
        <v>8.30787716187972</v>
      </c>
      <c r="BD930" s="40" t="n">
        <f aca="false">AR930*1000000</f>
        <v>23.7367918910849</v>
      </c>
      <c r="BE930" s="40" t="n">
        <f aca="false">AS930*1000000</f>
        <v>17.8025939183137</v>
      </c>
      <c r="BF930" s="40" t="n">
        <f aca="false">AT930*1000000</f>
        <v>5.93419797277123</v>
      </c>
      <c r="BG930" s="40" t="n">
        <f aca="false">AU930*1000000</f>
        <v>26466.5229585597</v>
      </c>
      <c r="BH930" s="41" t="n">
        <f aca="false">AV930*1000000</f>
        <v>901.998091861227</v>
      </c>
      <c r="BI930" s="0" t="n">
        <v>0.1</v>
      </c>
      <c r="BJ930" s="0" t="n">
        <f aca="false">R930*BI930</f>
        <v>0.360997043343583</v>
      </c>
      <c r="BK930" s="0" t="n">
        <v>0.1</v>
      </c>
      <c r="BL930" s="0" t="n">
        <f aca="false">AI930*BK930</f>
        <v>0.354885111859787</v>
      </c>
      <c r="BM930" s="45" t="n">
        <v>336000</v>
      </c>
      <c r="BN930" s="45" t="n">
        <v>480000</v>
      </c>
      <c r="BO930" s="45" t="n">
        <v>360000</v>
      </c>
      <c r="BP930" s="45" t="n">
        <v>120000</v>
      </c>
      <c r="BQ930" s="45" t="n">
        <v>1070400000</v>
      </c>
      <c r="BR930" s="0" t="n">
        <f aca="false">AJ930*0.1</f>
        <v>0.00912</v>
      </c>
      <c r="BS930" s="0" t="n">
        <f aca="false">((((BJ930/R930)^2)+((BM930/AD930)^2))^(1/2))*AK930</f>
        <v>0.00125028030980267</v>
      </c>
      <c r="BT930" s="0" t="n">
        <f aca="false">((((BJ930/R930)^2)+((BN930/AE930)^2))^(1/2))*AL930</f>
        <v>0.00193731342862245</v>
      </c>
      <c r="BU930" s="0" t="n">
        <f aca="false">((((BJ930/R930)^2)+((BO930/AF930)^2))^(1/2))*AM930</f>
        <v>0.00145298507146684</v>
      </c>
      <c r="BV930" s="0" t="n">
        <f aca="false">((((BJ930/R930)^2)+((BP930/AG930)^2))^(1/2))*AN930</f>
        <v>0.000484328357155614</v>
      </c>
      <c r="BW930" s="0" t="n">
        <f aca="false">((((BJ930/R930)^2)+((BQ930/AH930)^2))^(1/2))*AO930</f>
        <v>3.98303584408564</v>
      </c>
      <c r="BX930" s="46" t="n">
        <f aca="false">((((BL930/AI930)^2)+((BR930/AJ930)^2))^(1/2))*AP930</f>
        <v>0.0465600546181852</v>
      </c>
    </row>
    <row r="931" customFormat="false" ht="28" hidden="false" customHeight="false" outlineLevel="0" collapsed="false">
      <c r="A931" s="24" t="n">
        <v>4.641982727664</v>
      </c>
      <c r="B931" s="24" t="n">
        <v>-74.1213988953765</v>
      </c>
      <c r="C931" s="47" t="n">
        <v>27</v>
      </c>
      <c r="D931" s="47" t="n">
        <v>29</v>
      </c>
      <c r="E931" s="47" t="n">
        <v>1875</v>
      </c>
      <c r="F931" s="27" t="s">
        <v>2330</v>
      </c>
      <c r="G931" s="28" t="s">
        <v>2331</v>
      </c>
      <c r="H931" s="27" t="s">
        <v>2332</v>
      </c>
      <c r="I931" s="28" t="s">
        <v>64</v>
      </c>
      <c r="J931" s="28" t="s">
        <v>65</v>
      </c>
      <c r="K931" s="28" t="n">
        <v>30</v>
      </c>
      <c r="L931" s="28"/>
      <c r="M931" s="28" t="n">
        <v>1996</v>
      </c>
      <c r="N931" s="29" t="s">
        <v>124</v>
      </c>
      <c r="O931" s="29" t="s">
        <v>125</v>
      </c>
      <c r="P931" s="56" t="n">
        <v>0.00426891489573758</v>
      </c>
      <c r="Q931" s="31" t="n">
        <v>3.54885111859787</v>
      </c>
      <c r="R931" s="31" t="n">
        <v>3.60997043343583</v>
      </c>
      <c r="S931" s="4" t="s">
        <v>69</v>
      </c>
      <c r="T931" s="4"/>
      <c r="U931" s="4"/>
      <c r="V931" s="48" t="n">
        <f aca="false">IF(S931="m3_año",R931,IF(OR(O931="CG1",O931="CG3",O931="HG2"),T931,R931))</f>
        <v>3.60997043343583</v>
      </c>
      <c r="W931" s="28" t="n">
        <v>365</v>
      </c>
      <c r="X931" s="32" t="s">
        <v>98</v>
      </c>
      <c r="Y931" s="28"/>
      <c r="Z931" s="28" t="n">
        <v>2920</v>
      </c>
      <c r="AA931" s="32" t="s">
        <v>2333</v>
      </c>
      <c r="AB931" s="32" t="s">
        <v>447</v>
      </c>
      <c r="AC931" s="33" t="s">
        <v>72</v>
      </c>
      <c r="AD931" s="33" t="n">
        <f aca="false">VLOOKUP($O931,Parámetros!$B$4:$H$25,3,0)</f>
        <v>840000</v>
      </c>
      <c r="AE931" s="33" t="n">
        <f aca="false">VLOOKUP($O931,Parámetros!$B$4:$H$25,4,0)</f>
        <v>2400000</v>
      </c>
      <c r="AF931" s="33" t="n">
        <f aca="false">VLOOKUP($O931,Parámetros!$B$4:$H$25,5,0)</f>
        <v>1800000</v>
      </c>
      <c r="AG931" s="33" t="n">
        <f aca="false">VLOOKUP($O931,Parámetros!$B$4:$H$25,6,0)</f>
        <v>600000</v>
      </c>
      <c r="AH931" s="33" t="n">
        <f aca="false">VLOOKUP($O931,Parámetros!$B$4:$H$25,7,0)</f>
        <v>2676000000</v>
      </c>
      <c r="AI931" s="51" t="n">
        <v>3.54885111859787</v>
      </c>
      <c r="AJ931" s="2" t="n">
        <v>0.0912</v>
      </c>
      <c r="AK931" s="34" t="n">
        <f aca="false">AD931*V931/1000000000</f>
        <v>0.0030323751640861</v>
      </c>
      <c r="AL931" s="34" t="n">
        <f aca="false">AE931*V931/1000000000</f>
        <v>0.00866392904024599</v>
      </c>
      <c r="AM931" s="34" t="n">
        <f aca="false">AF931*V931/1000000000</f>
        <v>0.00649794678018449</v>
      </c>
      <c r="AN931" s="34" t="n">
        <f aca="false">AG931*V931/1000000000</f>
        <v>0.0021659822600615</v>
      </c>
      <c r="AO931" s="34" t="n">
        <f aca="false">AH931*V931/1000000000</f>
        <v>9.66028087987428</v>
      </c>
      <c r="AP931" s="35" t="n">
        <f aca="false">AJ931*AI931*EXP(P931*4)</f>
        <v>0.329229303529348</v>
      </c>
      <c r="AQ931" s="36" t="n">
        <f aca="false">AK931/W931</f>
        <v>8.30787716187972E-006</v>
      </c>
      <c r="AR931" s="37" t="n">
        <f aca="false">AL931/W931</f>
        <v>2.37367918910849E-005</v>
      </c>
      <c r="AS931" s="37" t="n">
        <f aca="false">AM931/W931</f>
        <v>1.78025939183137E-005</v>
      </c>
      <c r="AT931" s="37" t="n">
        <f aca="false">AN931/W931</f>
        <v>5.93419797277123E-006</v>
      </c>
      <c r="AU931" s="37" t="n">
        <f aca="false">AO931/W931</f>
        <v>0.0264665229585597</v>
      </c>
      <c r="AV931" s="49" t="n">
        <f aca="false">AP931/W931</f>
        <v>0.000901998091861227</v>
      </c>
      <c r="AW931" s="39" t="n">
        <f aca="false">AK931*1000000</f>
        <v>3032.3751640861</v>
      </c>
      <c r="AX931" s="40" t="n">
        <f aca="false">AL931*1000000</f>
        <v>8663.92904024599</v>
      </c>
      <c r="AY931" s="40" t="n">
        <f aca="false">AM931*1000000</f>
        <v>6497.94678018449</v>
      </c>
      <c r="AZ931" s="40" t="n">
        <f aca="false">AN931*1000000</f>
        <v>2165.9822600615</v>
      </c>
      <c r="BA931" s="40" t="n">
        <f aca="false">AO931*1000000</f>
        <v>9660280.87987428</v>
      </c>
      <c r="BB931" s="41" t="n">
        <f aca="false">AP931*1000000</f>
        <v>329229.303529348</v>
      </c>
      <c r="BC931" s="39" t="n">
        <f aca="false">AQ931*1000000</f>
        <v>8.30787716187972</v>
      </c>
      <c r="BD931" s="40" t="n">
        <f aca="false">AR931*1000000</f>
        <v>23.7367918910849</v>
      </c>
      <c r="BE931" s="40" t="n">
        <f aca="false">AS931*1000000</f>
        <v>17.8025939183137</v>
      </c>
      <c r="BF931" s="40" t="n">
        <f aca="false">AT931*1000000</f>
        <v>5.93419797277123</v>
      </c>
      <c r="BG931" s="40" t="n">
        <f aca="false">AU931*1000000</f>
        <v>26466.5229585597</v>
      </c>
      <c r="BH931" s="41" t="n">
        <f aca="false">AV931*1000000</f>
        <v>901.998091861227</v>
      </c>
      <c r="BI931" s="0" t="n">
        <v>0.1</v>
      </c>
      <c r="BJ931" s="0" t="n">
        <f aca="false">R931*BI931</f>
        <v>0.360997043343583</v>
      </c>
      <c r="BK931" s="0" t="n">
        <v>0.1</v>
      </c>
      <c r="BL931" s="0" t="n">
        <f aca="false">AI931*BK931</f>
        <v>0.354885111859787</v>
      </c>
      <c r="BM931" s="45" t="n">
        <v>336000</v>
      </c>
      <c r="BN931" s="45" t="n">
        <v>480000</v>
      </c>
      <c r="BO931" s="45" t="n">
        <v>360000</v>
      </c>
      <c r="BP931" s="45" t="n">
        <v>120000</v>
      </c>
      <c r="BQ931" s="45" t="n">
        <v>1070400000</v>
      </c>
      <c r="BR931" s="0" t="n">
        <f aca="false">AJ931*0.1</f>
        <v>0.00912</v>
      </c>
      <c r="BS931" s="0" t="n">
        <f aca="false">((((BJ931/R931)^2)+((BM931/AD931)^2))^(1/2))*AK931</f>
        <v>0.00125028030980267</v>
      </c>
      <c r="BT931" s="0" t="n">
        <f aca="false">((((BJ931/R931)^2)+((BN931/AE931)^2))^(1/2))*AL931</f>
        <v>0.00193731342862245</v>
      </c>
      <c r="BU931" s="0" t="n">
        <f aca="false">((((BJ931/R931)^2)+((BO931/AF931)^2))^(1/2))*AM931</f>
        <v>0.00145298507146684</v>
      </c>
      <c r="BV931" s="0" t="n">
        <f aca="false">((((BJ931/R931)^2)+((BP931/AG931)^2))^(1/2))*AN931</f>
        <v>0.000484328357155614</v>
      </c>
      <c r="BW931" s="0" t="n">
        <f aca="false">((((BJ931/R931)^2)+((BQ931/AH931)^2))^(1/2))*AO931</f>
        <v>3.98303584408564</v>
      </c>
      <c r="BX931" s="46" t="n">
        <f aca="false">((((BL931/AI931)^2)+((BR931/AJ931)^2))^(1/2))*AP931</f>
        <v>0.0465600546181852</v>
      </c>
    </row>
    <row r="932" customFormat="false" ht="15" hidden="false" customHeight="true" outlineLevel="0" collapsed="false">
      <c r="A932" s="24" t="n">
        <v>4.64578541871162</v>
      </c>
      <c r="B932" s="24" t="n">
        <v>-74.1159743597923</v>
      </c>
      <c r="C932" s="47" t="n">
        <v>27</v>
      </c>
      <c r="D932" s="47" t="n">
        <v>29</v>
      </c>
      <c r="E932" s="47" t="n">
        <v>1875</v>
      </c>
      <c r="F932" s="27" t="s">
        <v>2334</v>
      </c>
      <c r="G932" s="28" t="s">
        <v>2335</v>
      </c>
      <c r="H932" s="27" t="s">
        <v>2336</v>
      </c>
      <c r="I932" s="28" t="s">
        <v>64</v>
      </c>
      <c r="J932" s="28" t="s">
        <v>76</v>
      </c>
      <c r="K932" s="28" t="n">
        <v>74</v>
      </c>
      <c r="L932" s="28"/>
      <c r="M932" s="28" t="n">
        <v>1978</v>
      </c>
      <c r="N932" s="29" t="s">
        <v>67</v>
      </c>
      <c r="O932" s="29" t="s">
        <v>145</v>
      </c>
      <c r="P932" s="50" t="n">
        <v>0.00108600994019335</v>
      </c>
      <c r="Q932" s="31" t="n">
        <v>14476.875</v>
      </c>
      <c r="R932" s="31" t="n">
        <v>14539.8999128652</v>
      </c>
      <c r="S932" s="29" t="s">
        <v>69</v>
      </c>
      <c r="T932" s="29"/>
      <c r="U932" s="29"/>
      <c r="V932" s="48" t="n">
        <f aca="false">IF(S932="m3_año",R932,IF(OR(O932="CG1",O932="CG3",O932="HG2"),T932,R932))</f>
        <v>14539.8999128652</v>
      </c>
      <c r="W932" s="28" t="n">
        <v>365</v>
      </c>
      <c r="X932" s="32"/>
      <c r="Y932" s="28"/>
      <c r="Z932" s="28" t="n">
        <v>8760</v>
      </c>
      <c r="AA932" s="32" t="s">
        <v>2337</v>
      </c>
      <c r="AB932" s="32" t="s">
        <v>447</v>
      </c>
      <c r="AC932" s="33" t="s">
        <v>72</v>
      </c>
      <c r="AD932" s="33" t="n">
        <f aca="false">VLOOKUP($O932,Parámetros!$B$4:$H$25,3,0)</f>
        <v>196.356974196937</v>
      </c>
      <c r="AE932" s="33" t="n">
        <f aca="false">VLOOKUP($O932,Parámetros!$B$4:$H$25,4,0)</f>
        <v>1220.72799074218</v>
      </c>
      <c r="AF932" s="33" t="n">
        <f aca="false">VLOOKUP($O932,Parámetros!$B$4:$H$25,5,0)</f>
        <v>69.6558973259153</v>
      </c>
      <c r="AG932" s="33" t="n">
        <f aca="false">VLOOKUP($O932,Parámetros!$B$4:$H$25,6,0)</f>
        <v>640</v>
      </c>
      <c r="AH932" s="33" t="n">
        <f aca="false">VLOOKUP($O932,Parámetros!$B$4:$H$25,7,0)</f>
        <v>1920000</v>
      </c>
      <c r="AI932" s="2" t="n">
        <v>8608.38414634146</v>
      </c>
      <c r="AJ932" s="2" t="n">
        <v>1.0442E-008</v>
      </c>
      <c r="AK932" s="34" t="n">
        <f aca="false">AD932*V932/1000000000</f>
        <v>0.00285501075201652</v>
      </c>
      <c r="AL932" s="34" t="n">
        <f aca="false">AE932*V932/1000000000</f>
        <v>0.0177492628062243</v>
      </c>
      <c r="AM932" s="34" t="n">
        <f aca="false">AF932*V932/1000000000</f>
        <v>0.00101278977545962</v>
      </c>
      <c r="AN932" s="34" t="n">
        <f aca="false">AG932*V932/1000000000</f>
        <v>0.00930553594423373</v>
      </c>
      <c r="AO932" s="34" t="n">
        <f aca="false">AH932*V932/1000000000</f>
        <v>27.9166078327012</v>
      </c>
      <c r="AP932" s="35" t="n">
        <f aca="false">AJ932*AI932*EXP(P932*4)</f>
        <v>9.02800769086213E-005</v>
      </c>
      <c r="AQ932" s="36" t="n">
        <f aca="false">AK932/W932</f>
        <v>7.82194726579868E-006</v>
      </c>
      <c r="AR932" s="37" t="n">
        <f aca="false">AL932/W932</f>
        <v>4.86281172773269E-005</v>
      </c>
      <c r="AS932" s="37" t="n">
        <f aca="false">AM932/W932</f>
        <v>2.77476650810856E-006</v>
      </c>
      <c r="AT932" s="37" t="n">
        <f aca="false">AN932/W932</f>
        <v>2.54946190252979E-005</v>
      </c>
      <c r="AU932" s="37" t="n">
        <f aca="false">AO932/W932</f>
        <v>0.0764838570758937</v>
      </c>
      <c r="AV932" s="49" t="n">
        <f aca="false">AP932/W932</f>
        <v>2.47342676461976E-007</v>
      </c>
      <c r="AW932" s="39" t="n">
        <f aca="false">AK932*1000000</f>
        <v>2855.01075201652</v>
      </c>
      <c r="AX932" s="40" t="n">
        <f aca="false">AL932*1000000</f>
        <v>17749.2628062243</v>
      </c>
      <c r="AY932" s="40" t="n">
        <f aca="false">AM932*1000000</f>
        <v>1012.78977545962</v>
      </c>
      <c r="AZ932" s="40" t="n">
        <f aca="false">AN932*1000000</f>
        <v>9305.53594423373</v>
      </c>
      <c r="BA932" s="40" t="n">
        <f aca="false">AO932*1000000</f>
        <v>27916607.8327012</v>
      </c>
      <c r="BB932" s="41" t="n">
        <f aca="false">AP932*1000000</f>
        <v>90.2800769086213</v>
      </c>
      <c r="BC932" s="39" t="n">
        <f aca="false">AQ932*1000000</f>
        <v>7.82194726579868</v>
      </c>
      <c r="BD932" s="40" t="n">
        <f aca="false">AR932*1000000</f>
        <v>48.6281172773269</v>
      </c>
      <c r="BE932" s="40" t="n">
        <f aca="false">AS932*1000000</f>
        <v>2.77476650810856</v>
      </c>
      <c r="BF932" s="40" t="n">
        <f aca="false">AT932*1000000</f>
        <v>25.4946190252979</v>
      </c>
      <c r="BG932" s="40" t="n">
        <f aca="false">AU932*1000000</f>
        <v>76483.8570758937</v>
      </c>
      <c r="BH932" s="41" t="n">
        <f aca="false">AV932*1000000</f>
        <v>0.247342676461976</v>
      </c>
      <c r="BI932" s="0" t="n">
        <v>0.1</v>
      </c>
      <c r="BJ932" s="0" t="n">
        <f aca="false">R932*BI932</f>
        <v>1453.98999128652</v>
      </c>
      <c r="BK932" s="0" t="n">
        <v>0.1</v>
      </c>
      <c r="BL932" s="0" t="n">
        <f aca="false">AI932*BK932</f>
        <v>860.838414634146</v>
      </c>
      <c r="BM932" s="45" t="n">
        <v>187.562005220738</v>
      </c>
      <c r="BN932" s="45" t="n">
        <v>1012.03746873145</v>
      </c>
      <c r="BO932" s="45" t="n">
        <v>69.5558973259153</v>
      </c>
      <c r="BP932" s="45" t="n">
        <v>256</v>
      </c>
      <c r="BQ932" s="45" t="n">
        <v>384000</v>
      </c>
      <c r="BR932" s="0" t="n">
        <f aca="false">AJ932*0.1</f>
        <v>1.0442E-009</v>
      </c>
      <c r="BS932" s="0" t="n">
        <f aca="false">((((BJ932/R932)^2)+((BM932/AD932)^2))^(1/2))*AK932</f>
        <v>0.0027420364844491</v>
      </c>
      <c r="BT932" s="0" t="n">
        <f aca="false">((((BJ932/R932)^2)+((BN932/AE932)^2))^(1/2))*AL932</f>
        <v>0.0148215834853529</v>
      </c>
      <c r="BU932" s="0" t="n">
        <f aca="false">((((BJ932/R932)^2)+((BO932/AF932)^2))^(1/2))*AM932</f>
        <v>0.00101639436355266</v>
      </c>
      <c r="BV932" s="0" t="n">
        <f aca="false">((((BJ932/R932)^2)+((BP932/AG932)^2))^(1/2))*AN932</f>
        <v>0.00383677076010574</v>
      </c>
      <c r="BW932" s="0" t="n">
        <f aca="false">((((BJ932/R932)^2)+((BQ932/AH932)^2))^(1/2))*AO932</f>
        <v>6.24234328151229</v>
      </c>
      <c r="BX932" s="46" t="n">
        <f aca="false">((((BL932/AI932)^2)+((BR932/AJ932)^2))^(1/2))*AP932</f>
        <v>1.27675309176258E-005</v>
      </c>
    </row>
    <row r="933" customFormat="false" ht="15" hidden="false" customHeight="true" outlineLevel="0" collapsed="false">
      <c r="A933" s="24" t="n">
        <v>4.64578541871162</v>
      </c>
      <c r="B933" s="24" t="n">
        <v>-74.1159743597923</v>
      </c>
      <c r="C933" s="47" t="n">
        <v>27</v>
      </c>
      <c r="D933" s="47" t="n">
        <v>29</v>
      </c>
      <c r="E933" s="47" t="n">
        <v>1875</v>
      </c>
      <c r="F933" s="27" t="s">
        <v>2334</v>
      </c>
      <c r="G933" s="28" t="s">
        <v>2335</v>
      </c>
      <c r="H933" s="27" t="s">
        <v>2336</v>
      </c>
      <c r="I933" s="28" t="s">
        <v>64</v>
      </c>
      <c r="J933" s="28" t="s">
        <v>76</v>
      </c>
      <c r="K933" s="28" t="n">
        <v>74</v>
      </c>
      <c r="L933" s="28"/>
      <c r="M933" s="28" t="n">
        <v>1978</v>
      </c>
      <c r="N933" s="29" t="s">
        <v>67</v>
      </c>
      <c r="O933" s="29" t="s">
        <v>145</v>
      </c>
      <c r="P933" s="50" t="n">
        <v>0.00108600994019335</v>
      </c>
      <c r="Q933" s="31" t="n">
        <v>14476.875</v>
      </c>
      <c r="R933" s="31" t="n">
        <v>14539.8999128652</v>
      </c>
      <c r="S933" s="29" t="s">
        <v>69</v>
      </c>
      <c r="T933" s="29"/>
      <c r="U933" s="29"/>
      <c r="V933" s="48" t="n">
        <f aca="false">IF(S933="m3_año",R933,IF(OR(O933="CG1",O933="CG3",O933="HG2"),T933,R933))</f>
        <v>14539.8999128652</v>
      </c>
      <c r="W933" s="28" t="n">
        <v>365</v>
      </c>
      <c r="X933" s="32"/>
      <c r="Y933" s="28"/>
      <c r="Z933" s="28" t="n">
        <v>8760</v>
      </c>
      <c r="AA933" s="32" t="s">
        <v>2337</v>
      </c>
      <c r="AB933" s="32" t="s">
        <v>447</v>
      </c>
      <c r="AC933" s="33" t="s">
        <v>72</v>
      </c>
      <c r="AD933" s="33" t="n">
        <f aca="false">VLOOKUP($O933,Parámetros!$B$4:$H$25,3,0)</f>
        <v>196.356974196937</v>
      </c>
      <c r="AE933" s="33" t="n">
        <f aca="false">VLOOKUP($O933,Parámetros!$B$4:$H$25,4,0)</f>
        <v>1220.72799074218</v>
      </c>
      <c r="AF933" s="33" t="n">
        <f aca="false">VLOOKUP($O933,Parámetros!$B$4:$H$25,5,0)</f>
        <v>69.6558973259153</v>
      </c>
      <c r="AG933" s="33" t="n">
        <f aca="false">VLOOKUP($O933,Parámetros!$B$4:$H$25,6,0)</f>
        <v>640</v>
      </c>
      <c r="AH933" s="33" t="n">
        <f aca="false">VLOOKUP($O933,Parámetros!$B$4:$H$25,7,0)</f>
        <v>1920000</v>
      </c>
      <c r="AI933" s="2" t="n">
        <v>8608.38414634146</v>
      </c>
      <c r="AJ933" s="2" t="n">
        <v>1.0442E-008</v>
      </c>
      <c r="AK933" s="34" t="n">
        <f aca="false">AD933*V933/1000000000</f>
        <v>0.00285501075201652</v>
      </c>
      <c r="AL933" s="34" t="n">
        <f aca="false">AE933*V933/1000000000</f>
        <v>0.0177492628062243</v>
      </c>
      <c r="AM933" s="34" t="n">
        <f aca="false">AF933*V933/1000000000</f>
        <v>0.00101278977545962</v>
      </c>
      <c r="AN933" s="34" t="n">
        <f aca="false">AG933*V933/1000000000</f>
        <v>0.00930553594423373</v>
      </c>
      <c r="AO933" s="34" t="n">
        <f aca="false">AH933*V933/1000000000</f>
        <v>27.9166078327012</v>
      </c>
      <c r="AP933" s="35" t="n">
        <f aca="false">AJ933*AI933*EXP(P933*4)</f>
        <v>9.02800769086213E-005</v>
      </c>
      <c r="AQ933" s="36" t="n">
        <f aca="false">AK933/W933</f>
        <v>7.82194726579868E-006</v>
      </c>
      <c r="AR933" s="37" t="n">
        <f aca="false">AL933/W933</f>
        <v>4.86281172773269E-005</v>
      </c>
      <c r="AS933" s="37" t="n">
        <f aca="false">AM933/W933</f>
        <v>2.77476650810856E-006</v>
      </c>
      <c r="AT933" s="37" t="n">
        <f aca="false">AN933/W933</f>
        <v>2.54946190252979E-005</v>
      </c>
      <c r="AU933" s="37" t="n">
        <f aca="false">AO933/W933</f>
        <v>0.0764838570758937</v>
      </c>
      <c r="AV933" s="49" t="n">
        <f aca="false">AP933/W933</f>
        <v>2.47342676461976E-007</v>
      </c>
      <c r="AW933" s="39" t="n">
        <f aca="false">AK933*1000000</f>
        <v>2855.01075201652</v>
      </c>
      <c r="AX933" s="40" t="n">
        <f aca="false">AL933*1000000</f>
        <v>17749.2628062243</v>
      </c>
      <c r="AY933" s="40" t="n">
        <f aca="false">AM933*1000000</f>
        <v>1012.78977545962</v>
      </c>
      <c r="AZ933" s="40" t="n">
        <f aca="false">AN933*1000000</f>
        <v>9305.53594423373</v>
      </c>
      <c r="BA933" s="40" t="n">
        <f aca="false">AO933*1000000</f>
        <v>27916607.8327012</v>
      </c>
      <c r="BB933" s="41" t="n">
        <f aca="false">AP933*1000000</f>
        <v>90.2800769086213</v>
      </c>
      <c r="BC933" s="39" t="n">
        <f aca="false">AQ933*1000000</f>
        <v>7.82194726579868</v>
      </c>
      <c r="BD933" s="40" t="n">
        <f aca="false">AR933*1000000</f>
        <v>48.6281172773269</v>
      </c>
      <c r="BE933" s="40" t="n">
        <f aca="false">AS933*1000000</f>
        <v>2.77476650810856</v>
      </c>
      <c r="BF933" s="40" t="n">
        <f aca="false">AT933*1000000</f>
        <v>25.4946190252979</v>
      </c>
      <c r="BG933" s="40" t="n">
        <f aca="false">AU933*1000000</f>
        <v>76483.8570758937</v>
      </c>
      <c r="BH933" s="41" t="n">
        <f aca="false">AV933*1000000</f>
        <v>0.247342676461976</v>
      </c>
      <c r="BI933" s="0" t="n">
        <v>0.1</v>
      </c>
      <c r="BJ933" s="0" t="n">
        <f aca="false">R933*BI933</f>
        <v>1453.98999128652</v>
      </c>
      <c r="BK933" s="0" t="n">
        <v>0.1</v>
      </c>
      <c r="BL933" s="0" t="n">
        <f aca="false">AI933*BK933</f>
        <v>860.838414634146</v>
      </c>
      <c r="BM933" s="45" t="n">
        <v>187.562005220738</v>
      </c>
      <c r="BN933" s="45" t="n">
        <v>1012.03746873145</v>
      </c>
      <c r="BO933" s="45" t="n">
        <v>69.5558973259153</v>
      </c>
      <c r="BP933" s="45" t="n">
        <v>256</v>
      </c>
      <c r="BQ933" s="45" t="n">
        <v>384000</v>
      </c>
      <c r="BR933" s="0" t="n">
        <f aca="false">AJ933*0.1</f>
        <v>1.0442E-009</v>
      </c>
      <c r="BS933" s="0" t="n">
        <f aca="false">((((BJ933/R933)^2)+((BM933/AD933)^2))^(1/2))*AK933</f>
        <v>0.0027420364844491</v>
      </c>
      <c r="BT933" s="0" t="n">
        <f aca="false">((((BJ933/R933)^2)+((BN933/AE933)^2))^(1/2))*AL933</f>
        <v>0.0148215834853529</v>
      </c>
      <c r="BU933" s="0" t="n">
        <f aca="false">((((BJ933/R933)^2)+((BO933/AF933)^2))^(1/2))*AM933</f>
        <v>0.00101639436355266</v>
      </c>
      <c r="BV933" s="0" t="n">
        <f aca="false">((((BJ933/R933)^2)+((BP933/AG933)^2))^(1/2))*AN933</f>
        <v>0.00383677076010574</v>
      </c>
      <c r="BW933" s="0" t="n">
        <f aca="false">((((BJ933/R933)^2)+((BQ933/AH933)^2))^(1/2))*AO933</f>
        <v>6.24234328151229</v>
      </c>
      <c r="BX933" s="46" t="n">
        <f aca="false">((((BL933/AI933)^2)+((BR933/AJ933)^2))^(1/2))*AP933</f>
        <v>1.27675309176258E-005</v>
      </c>
    </row>
    <row r="934" customFormat="false" ht="15" hidden="false" customHeight="true" outlineLevel="0" collapsed="false">
      <c r="A934" s="24" t="n">
        <v>4.64578541871162</v>
      </c>
      <c r="B934" s="24" t="n">
        <v>-74.1159743597923</v>
      </c>
      <c r="C934" s="47" t="n">
        <v>27</v>
      </c>
      <c r="D934" s="47" t="n">
        <v>29</v>
      </c>
      <c r="E934" s="47" t="n">
        <v>1875</v>
      </c>
      <c r="F934" s="27" t="s">
        <v>2334</v>
      </c>
      <c r="G934" s="28" t="s">
        <v>2335</v>
      </c>
      <c r="H934" s="27" t="s">
        <v>2336</v>
      </c>
      <c r="I934" s="28" t="s">
        <v>64</v>
      </c>
      <c r="J934" s="28" t="s">
        <v>76</v>
      </c>
      <c r="K934" s="28" t="n">
        <v>74</v>
      </c>
      <c r="L934" s="28"/>
      <c r="M934" s="28" t="n">
        <v>1978</v>
      </c>
      <c r="N934" s="29" t="s">
        <v>67</v>
      </c>
      <c r="O934" s="29" t="s">
        <v>145</v>
      </c>
      <c r="P934" s="50" t="n">
        <v>0.00108600994019335</v>
      </c>
      <c r="Q934" s="31" t="n">
        <v>14476.875</v>
      </c>
      <c r="R934" s="31" t="n">
        <v>14539.8999128652</v>
      </c>
      <c r="S934" s="29" t="s">
        <v>69</v>
      </c>
      <c r="T934" s="29"/>
      <c r="U934" s="29"/>
      <c r="V934" s="48" t="n">
        <f aca="false">IF(S934="m3_año",R934,IF(OR(O934="CG1",O934="CG3",O934="HG2"),T934,R934))</f>
        <v>14539.8999128652</v>
      </c>
      <c r="W934" s="28" t="n">
        <v>365</v>
      </c>
      <c r="X934" s="32"/>
      <c r="Y934" s="28"/>
      <c r="Z934" s="28" t="n">
        <v>8760</v>
      </c>
      <c r="AA934" s="32" t="s">
        <v>2337</v>
      </c>
      <c r="AB934" s="32" t="s">
        <v>447</v>
      </c>
      <c r="AC934" s="33" t="s">
        <v>72</v>
      </c>
      <c r="AD934" s="33" t="n">
        <f aca="false">VLOOKUP($O934,Parámetros!$B$4:$H$25,3,0)</f>
        <v>196.356974196937</v>
      </c>
      <c r="AE934" s="33" t="n">
        <f aca="false">VLOOKUP($O934,Parámetros!$B$4:$H$25,4,0)</f>
        <v>1220.72799074218</v>
      </c>
      <c r="AF934" s="33" t="n">
        <f aca="false">VLOOKUP($O934,Parámetros!$B$4:$H$25,5,0)</f>
        <v>69.6558973259153</v>
      </c>
      <c r="AG934" s="33" t="n">
        <f aca="false">VLOOKUP($O934,Parámetros!$B$4:$H$25,6,0)</f>
        <v>640</v>
      </c>
      <c r="AH934" s="33" t="n">
        <f aca="false">VLOOKUP($O934,Parámetros!$B$4:$H$25,7,0)</f>
        <v>1920000</v>
      </c>
      <c r="AI934" s="2" t="n">
        <v>8608.38414634146</v>
      </c>
      <c r="AJ934" s="2" t="n">
        <v>1.0442E-008</v>
      </c>
      <c r="AK934" s="34" t="n">
        <f aca="false">AD934*V934/1000000000</f>
        <v>0.00285501075201652</v>
      </c>
      <c r="AL934" s="34" t="n">
        <f aca="false">AE934*V934/1000000000</f>
        <v>0.0177492628062243</v>
      </c>
      <c r="AM934" s="34" t="n">
        <f aca="false">AF934*V934/1000000000</f>
        <v>0.00101278977545962</v>
      </c>
      <c r="AN934" s="34" t="n">
        <f aca="false">AG934*V934/1000000000</f>
        <v>0.00930553594423373</v>
      </c>
      <c r="AO934" s="34" t="n">
        <f aca="false">AH934*V934/1000000000</f>
        <v>27.9166078327012</v>
      </c>
      <c r="AP934" s="35" t="n">
        <f aca="false">AJ934*AI934*EXP(P934*4)</f>
        <v>9.02800769086213E-005</v>
      </c>
      <c r="AQ934" s="36" t="n">
        <f aca="false">AK934/W934</f>
        <v>7.82194726579868E-006</v>
      </c>
      <c r="AR934" s="37" t="n">
        <f aca="false">AL934/W934</f>
        <v>4.86281172773269E-005</v>
      </c>
      <c r="AS934" s="37" t="n">
        <f aca="false">AM934/W934</f>
        <v>2.77476650810856E-006</v>
      </c>
      <c r="AT934" s="37" t="n">
        <f aca="false">AN934/W934</f>
        <v>2.54946190252979E-005</v>
      </c>
      <c r="AU934" s="37" t="n">
        <f aca="false">AO934/W934</f>
        <v>0.0764838570758937</v>
      </c>
      <c r="AV934" s="49" t="n">
        <f aca="false">AP934/W934</f>
        <v>2.47342676461976E-007</v>
      </c>
      <c r="AW934" s="39" t="n">
        <f aca="false">AK934*1000000</f>
        <v>2855.01075201652</v>
      </c>
      <c r="AX934" s="40" t="n">
        <f aca="false">AL934*1000000</f>
        <v>17749.2628062243</v>
      </c>
      <c r="AY934" s="40" t="n">
        <f aca="false">AM934*1000000</f>
        <v>1012.78977545962</v>
      </c>
      <c r="AZ934" s="40" t="n">
        <f aca="false">AN934*1000000</f>
        <v>9305.53594423373</v>
      </c>
      <c r="BA934" s="40" t="n">
        <f aca="false">AO934*1000000</f>
        <v>27916607.8327012</v>
      </c>
      <c r="BB934" s="41" t="n">
        <f aca="false">AP934*1000000</f>
        <v>90.2800769086213</v>
      </c>
      <c r="BC934" s="39" t="n">
        <f aca="false">AQ934*1000000</f>
        <v>7.82194726579868</v>
      </c>
      <c r="BD934" s="40" t="n">
        <f aca="false">AR934*1000000</f>
        <v>48.6281172773269</v>
      </c>
      <c r="BE934" s="40" t="n">
        <f aca="false">AS934*1000000</f>
        <v>2.77476650810856</v>
      </c>
      <c r="BF934" s="40" t="n">
        <f aca="false">AT934*1000000</f>
        <v>25.4946190252979</v>
      </c>
      <c r="BG934" s="40" t="n">
        <f aca="false">AU934*1000000</f>
        <v>76483.8570758937</v>
      </c>
      <c r="BH934" s="41" t="n">
        <f aca="false">AV934*1000000</f>
        <v>0.247342676461976</v>
      </c>
      <c r="BI934" s="0" t="n">
        <v>0.1</v>
      </c>
      <c r="BJ934" s="0" t="n">
        <f aca="false">R934*BI934</f>
        <v>1453.98999128652</v>
      </c>
      <c r="BK934" s="0" t="n">
        <v>0.1</v>
      </c>
      <c r="BL934" s="0" t="n">
        <f aca="false">AI934*BK934</f>
        <v>860.838414634146</v>
      </c>
      <c r="BM934" s="45" t="n">
        <v>187.562005220738</v>
      </c>
      <c r="BN934" s="45" t="n">
        <v>1012.03746873145</v>
      </c>
      <c r="BO934" s="45" t="n">
        <v>69.5558973259153</v>
      </c>
      <c r="BP934" s="45" t="n">
        <v>256</v>
      </c>
      <c r="BQ934" s="45" t="n">
        <v>384000</v>
      </c>
      <c r="BR934" s="0" t="n">
        <f aca="false">AJ934*0.1</f>
        <v>1.0442E-009</v>
      </c>
      <c r="BS934" s="0" t="n">
        <f aca="false">((((BJ934/R934)^2)+((BM934/AD934)^2))^(1/2))*AK934</f>
        <v>0.0027420364844491</v>
      </c>
      <c r="BT934" s="0" t="n">
        <f aca="false">((((BJ934/R934)^2)+((BN934/AE934)^2))^(1/2))*AL934</f>
        <v>0.0148215834853529</v>
      </c>
      <c r="BU934" s="0" t="n">
        <f aca="false">((((BJ934/R934)^2)+((BO934/AF934)^2))^(1/2))*AM934</f>
        <v>0.00101639436355266</v>
      </c>
      <c r="BV934" s="0" t="n">
        <f aca="false">((((BJ934/R934)^2)+((BP934/AG934)^2))^(1/2))*AN934</f>
        <v>0.00383677076010574</v>
      </c>
      <c r="BW934" s="0" t="n">
        <f aca="false">((((BJ934/R934)^2)+((BQ934/AH934)^2))^(1/2))*AO934</f>
        <v>6.24234328151229</v>
      </c>
      <c r="BX934" s="46" t="n">
        <f aca="false">((((BL934/AI934)^2)+((BR934/AJ934)^2))^(1/2))*AP934</f>
        <v>1.27675309176258E-005</v>
      </c>
    </row>
    <row r="935" customFormat="false" ht="30" hidden="false" customHeight="true" outlineLevel="0" collapsed="false">
      <c r="A935" s="24" t="n">
        <v>4.64578541871162</v>
      </c>
      <c r="B935" s="24" t="n">
        <v>-74.1159743597923</v>
      </c>
      <c r="C935" s="47" t="n">
        <v>27</v>
      </c>
      <c r="D935" s="47" t="n">
        <v>29</v>
      </c>
      <c r="E935" s="47" t="n">
        <v>1875</v>
      </c>
      <c r="F935" s="27" t="s">
        <v>2334</v>
      </c>
      <c r="G935" s="28" t="s">
        <v>2335</v>
      </c>
      <c r="H935" s="27" t="s">
        <v>2336</v>
      </c>
      <c r="I935" s="28" t="s">
        <v>64</v>
      </c>
      <c r="J935" s="28" t="s">
        <v>76</v>
      </c>
      <c r="K935" s="28" t="n">
        <v>6</v>
      </c>
      <c r="L935" s="28"/>
      <c r="M935" s="28" t="n">
        <v>1996</v>
      </c>
      <c r="N935" s="29" t="s">
        <v>67</v>
      </c>
      <c r="O935" s="29" t="s">
        <v>145</v>
      </c>
      <c r="P935" s="56" t="n">
        <v>0.00426891489573758</v>
      </c>
      <c r="Q935" s="31" t="n">
        <v>6204.375</v>
      </c>
      <c r="R935" s="31" t="n">
        <v>6311.22849605413</v>
      </c>
      <c r="S935" s="29" t="s">
        <v>69</v>
      </c>
      <c r="T935" s="29"/>
      <c r="U935" s="29"/>
      <c r="V935" s="48" t="n">
        <f aca="false">IF(S935="m3_año",R935,IF(OR(O935="CG1",O935="CG3",O935="HG2"),T935,R935))</f>
        <v>6311.22849605413</v>
      </c>
      <c r="W935" s="28" t="n">
        <v>365</v>
      </c>
      <c r="X935" s="32"/>
      <c r="Y935" s="28"/>
      <c r="Z935" s="28" t="n">
        <v>8760</v>
      </c>
      <c r="AA935" s="32" t="s">
        <v>447</v>
      </c>
      <c r="AB935" s="32" t="s">
        <v>447</v>
      </c>
      <c r="AC935" s="33" t="s">
        <v>72</v>
      </c>
      <c r="AD935" s="33" t="n">
        <f aca="false">VLOOKUP($O935,Parámetros!$B$4:$H$25,3,0)</f>
        <v>196.356974196937</v>
      </c>
      <c r="AE935" s="33" t="n">
        <f aca="false">VLOOKUP($O935,Parámetros!$B$4:$H$25,4,0)</f>
        <v>1220.72799074218</v>
      </c>
      <c r="AF935" s="33" t="n">
        <f aca="false">VLOOKUP($O935,Parámetros!$B$4:$H$25,5,0)</f>
        <v>69.6558973259153</v>
      </c>
      <c r="AG935" s="33" t="n">
        <f aca="false">VLOOKUP($O935,Parámetros!$B$4:$H$25,6,0)</f>
        <v>640</v>
      </c>
      <c r="AH935" s="33" t="n">
        <f aca="false">VLOOKUP($O935,Parámetros!$B$4:$H$25,7,0)</f>
        <v>1920000</v>
      </c>
      <c r="AI935" s="2" t="n">
        <v>2.98030327868852</v>
      </c>
      <c r="AJ935" s="2" t="n">
        <v>1.362E-005</v>
      </c>
      <c r="AK935" s="34" t="n">
        <f aca="false">AD935*V935/1000000000</f>
        <v>0.00123925373095067</v>
      </c>
      <c r="AL935" s="34" t="n">
        <f aca="false">AE935*V935/1000000000</f>
        <v>0.00770429328110295</v>
      </c>
      <c r="AM935" s="34" t="n">
        <f aca="false">AF935*V935/1000000000</f>
        <v>0.000439614284121537</v>
      </c>
      <c r="AN935" s="34" t="n">
        <f aca="false">AG935*V935/1000000000</f>
        <v>0.00403918623747464</v>
      </c>
      <c r="AO935" s="34" t="n">
        <f aca="false">AH935*V935/1000000000</f>
        <v>12.1175587124239</v>
      </c>
      <c r="AP935" s="35" t="n">
        <f aca="false">AJ935*AI935*EXP(P935*4)</f>
        <v>4.12908128890735E-005</v>
      </c>
      <c r="AQ935" s="36" t="n">
        <f aca="false">AK935/W935</f>
        <v>3.39521570123472E-006</v>
      </c>
      <c r="AR935" s="37" t="n">
        <f aca="false">AL935/W935</f>
        <v>2.11076528249396E-005</v>
      </c>
      <c r="AS935" s="37" t="n">
        <f aca="false">AM935/W935</f>
        <v>1.20442269622339E-006</v>
      </c>
      <c r="AT935" s="37" t="n">
        <f aca="false">AN935/W935</f>
        <v>1.10662636643141E-005</v>
      </c>
      <c r="AU935" s="37" t="n">
        <f aca="false">AO935/W935</f>
        <v>0.0331987909929423</v>
      </c>
      <c r="AV935" s="49" t="n">
        <f aca="false">AP935/W935</f>
        <v>1.13125514764585E-007</v>
      </c>
      <c r="AW935" s="39" t="n">
        <f aca="false">AK935*1000000</f>
        <v>1239.25373095067</v>
      </c>
      <c r="AX935" s="40" t="n">
        <f aca="false">AL935*1000000</f>
        <v>7704.29328110295</v>
      </c>
      <c r="AY935" s="40" t="n">
        <f aca="false">AM935*1000000</f>
        <v>439.614284121537</v>
      </c>
      <c r="AZ935" s="40" t="n">
        <f aca="false">AN935*1000000</f>
        <v>4039.18623747464</v>
      </c>
      <c r="BA935" s="40" t="n">
        <f aca="false">AO935*1000000</f>
        <v>12117558.7124239</v>
      </c>
      <c r="BB935" s="41" t="n">
        <f aca="false">AP935*1000000</f>
        <v>41.2908128890735</v>
      </c>
      <c r="BC935" s="39" t="n">
        <f aca="false">AQ935*1000000</f>
        <v>3.39521570123472</v>
      </c>
      <c r="BD935" s="40" t="n">
        <f aca="false">AR935*1000000</f>
        <v>21.1076528249396</v>
      </c>
      <c r="BE935" s="40" t="n">
        <f aca="false">AS935*1000000</f>
        <v>1.20442269622339</v>
      </c>
      <c r="BF935" s="40" t="n">
        <f aca="false">AT935*1000000</f>
        <v>11.0662636643141</v>
      </c>
      <c r="BG935" s="40" t="n">
        <f aca="false">AU935*1000000</f>
        <v>33198.7909929423</v>
      </c>
      <c r="BH935" s="41" t="n">
        <f aca="false">AV935*1000000</f>
        <v>0.113125514764585</v>
      </c>
      <c r="BI935" s="0" t="n">
        <v>0.1</v>
      </c>
      <c r="BJ935" s="0" t="n">
        <f aca="false">R935*BI935</f>
        <v>631.122849605413</v>
      </c>
      <c r="BK935" s="0" t="n">
        <v>0.1</v>
      </c>
      <c r="BL935" s="0" t="n">
        <f aca="false">AI935*BK935</f>
        <v>0.298030327868852</v>
      </c>
      <c r="BM935" s="45" t="n">
        <v>187.562005220738</v>
      </c>
      <c r="BN935" s="45" t="n">
        <v>1012.03746873145</v>
      </c>
      <c r="BO935" s="45" t="n">
        <v>69.5558973259153</v>
      </c>
      <c r="BP935" s="45" t="n">
        <v>256</v>
      </c>
      <c r="BQ935" s="45" t="n">
        <v>384000</v>
      </c>
      <c r="BR935" s="0" t="n">
        <f aca="false">AJ935*0.1</f>
        <v>1.362E-006</v>
      </c>
      <c r="BS935" s="0" t="n">
        <f aca="false">((((BJ935/R935)^2)+((BM935/AD935)^2))^(1/2))*AK935</f>
        <v>0.00119021581314758</v>
      </c>
      <c r="BT935" s="0" t="n">
        <f aca="false">((((BJ935/R935)^2)+((BN935/AE935)^2))^(1/2))*AL935</f>
        <v>0.00643349683353984</v>
      </c>
      <c r="BU935" s="0" t="n">
        <f aca="false">((((BJ935/R935)^2)+((BO935/AF935)^2))^(1/2))*AM935</f>
        <v>0.000441178901431535</v>
      </c>
      <c r="BV935" s="0" t="n">
        <f aca="false">((((BJ935/R935)^2)+((BP935/AG935)^2))^(1/2))*AN935</f>
        <v>0.00166539914986491</v>
      </c>
      <c r="BW935" s="0" t="n">
        <f aca="false">((((BJ935/R935)^2)+((BQ935/AH935)^2))^(1/2))*AO935</f>
        <v>2.70956850023247</v>
      </c>
      <c r="BX935" s="46" t="n">
        <f aca="false">((((BL935/AI935)^2)+((BR935/AJ935)^2))^(1/2))*AP935</f>
        <v>5.83940275891375E-006</v>
      </c>
    </row>
    <row r="936" customFormat="false" ht="30" hidden="false" customHeight="true" outlineLevel="0" collapsed="false">
      <c r="A936" s="24" t="n">
        <v>4.69418385395277</v>
      </c>
      <c r="B936" s="24" t="n">
        <v>-74.1158637163701</v>
      </c>
      <c r="C936" s="47" t="n">
        <v>27</v>
      </c>
      <c r="D936" s="47" t="n">
        <v>34</v>
      </c>
      <c r="E936" s="47" t="n">
        <v>1942</v>
      </c>
      <c r="F936" s="27" t="s">
        <v>2338</v>
      </c>
      <c r="G936" s="28" t="s">
        <v>1604</v>
      </c>
      <c r="H936" s="27" t="s">
        <v>2339</v>
      </c>
      <c r="I936" s="28" t="s">
        <v>727</v>
      </c>
      <c r="J936" s="28" t="s">
        <v>76</v>
      </c>
      <c r="K936" s="55"/>
      <c r="L936" s="55"/>
      <c r="M936" s="28" t="n">
        <v>2002</v>
      </c>
      <c r="N936" s="29" t="s">
        <v>67</v>
      </c>
      <c r="O936" s="29" t="s">
        <v>415</v>
      </c>
      <c r="P936" s="30" t="n">
        <v>0.00812487975091896</v>
      </c>
      <c r="Q936" s="31" t="n">
        <v>2796.75</v>
      </c>
      <c r="R936" s="31" t="n">
        <v>2889.1361509862</v>
      </c>
      <c r="S936" s="29" t="s">
        <v>69</v>
      </c>
      <c r="T936" s="29"/>
      <c r="U936" s="29"/>
      <c r="V936" s="48" t="n">
        <f aca="false">IF(S936="m3_año",R936,IF(OR(O936="CG1",O936="CG3",O936="HG2"),T936,R936))</f>
        <v>2889.1361509862</v>
      </c>
      <c r="W936" s="28" t="n">
        <v>365</v>
      </c>
      <c r="X936" s="32"/>
      <c r="Y936" s="28"/>
      <c r="Z936" s="28" t="n">
        <v>8760</v>
      </c>
      <c r="AA936" s="32" t="s">
        <v>2340</v>
      </c>
      <c r="AB936" s="32" t="s">
        <v>447</v>
      </c>
      <c r="AC936" s="33" t="s">
        <v>72</v>
      </c>
      <c r="AD936" s="33" t="n">
        <f aca="false">VLOOKUP($O936,Parámetros!$B$4:$H$25,3,0)</f>
        <v>196.356974196937</v>
      </c>
      <c r="AE936" s="33" t="n">
        <f aca="false">VLOOKUP($O936,Parámetros!$B$4:$H$25,4,0)</f>
        <v>1220.72799074218</v>
      </c>
      <c r="AF936" s="33" t="n">
        <f aca="false">VLOOKUP($O936,Parámetros!$B$4:$H$25,5,0)</f>
        <v>0.1</v>
      </c>
      <c r="AG936" s="33" t="n">
        <f aca="false">VLOOKUP($O936,Parámetros!$B$4:$H$25,6,0)</f>
        <v>640</v>
      </c>
      <c r="AH936" s="33" t="n">
        <f aca="false">VLOOKUP($O936,Parámetros!$B$4:$H$25,7,0)</f>
        <v>1920000</v>
      </c>
      <c r="AI936" s="2" t="n">
        <v>95073.8272033899</v>
      </c>
      <c r="AJ936" s="2" t="n">
        <v>2.57418E-006</v>
      </c>
      <c r="AK936" s="34" t="n">
        <f aca="false">AD936*V936/1000000000</f>
        <v>0.000567302032650635</v>
      </c>
      <c r="AL936" s="34" t="n">
        <f aca="false">AE936*V936/1000000000</f>
        <v>0.00352684936857398</v>
      </c>
      <c r="AM936" s="34" t="n">
        <f aca="false">AF936*V936/1000000000</f>
        <v>2.8891361509862E-007</v>
      </c>
      <c r="AN936" s="34" t="n">
        <f aca="false">AG936*V936/1000000000</f>
        <v>0.00184904713663117</v>
      </c>
      <c r="AO936" s="34" t="n">
        <f aca="false">AH936*V936/1000000000</f>
        <v>5.5471414098935</v>
      </c>
      <c r="AP936" s="35" t="n">
        <f aca="false">AJ936*AI936*EXP(P936*4)</f>
        <v>0.25282164358423</v>
      </c>
      <c r="AQ936" s="36" t="n">
        <f aca="false">AK936/W936</f>
        <v>1.55425214424832E-006</v>
      </c>
      <c r="AR936" s="37" t="n">
        <f aca="false">AL936/W936</f>
        <v>9.66260100979172E-006</v>
      </c>
      <c r="AS936" s="37" t="n">
        <f aca="false">AM936/W936</f>
        <v>7.91544150955123E-010</v>
      </c>
      <c r="AT936" s="37" t="n">
        <f aca="false">AN936/W936</f>
        <v>5.06588256611279E-006</v>
      </c>
      <c r="AU936" s="37" t="n">
        <f aca="false">AO936/W936</f>
        <v>0.0151976476983384</v>
      </c>
      <c r="AV936" s="49" t="n">
        <f aca="false">AP936/W936</f>
        <v>0.000692662037217068</v>
      </c>
      <c r="AW936" s="39" t="n">
        <f aca="false">AK936*1000000</f>
        <v>567.302032650635</v>
      </c>
      <c r="AX936" s="40" t="n">
        <f aca="false">AL936*1000000</f>
        <v>3526.84936857398</v>
      </c>
      <c r="AY936" s="40" t="n">
        <f aca="false">AM936*1000000</f>
        <v>0.28891361509862</v>
      </c>
      <c r="AZ936" s="40" t="n">
        <f aca="false">AN936*1000000</f>
        <v>1849.04713663117</v>
      </c>
      <c r="BA936" s="40" t="n">
        <f aca="false">AO936*1000000</f>
        <v>5547141.4098935</v>
      </c>
      <c r="BB936" s="41" t="n">
        <f aca="false">AP936*1000000</f>
        <v>252821.64358423</v>
      </c>
      <c r="BC936" s="39" t="n">
        <f aca="false">AQ936*1000000</f>
        <v>1.55425214424832</v>
      </c>
      <c r="BD936" s="40" t="n">
        <f aca="false">AR936*1000000</f>
        <v>9.66260100979172</v>
      </c>
      <c r="BE936" s="40" t="n">
        <f aca="false">AS936*1000000</f>
        <v>0.000791544150955123</v>
      </c>
      <c r="BF936" s="40" t="n">
        <f aca="false">AT936*1000000</f>
        <v>5.06588256611279</v>
      </c>
      <c r="BG936" s="40" t="n">
        <f aca="false">AU936*1000000</f>
        <v>15197.6476983384</v>
      </c>
      <c r="BH936" s="41" t="n">
        <f aca="false">AV936*1000000</f>
        <v>692.662037217069</v>
      </c>
      <c r="BI936" s="0" t="n">
        <v>0.1</v>
      </c>
      <c r="BJ936" s="0" t="n">
        <f aca="false">R936*BI936</f>
        <v>288.91361509862</v>
      </c>
      <c r="BK936" s="0" t="n">
        <v>0.1</v>
      </c>
      <c r="BL936" s="0" t="n">
        <f aca="false">AI936*BK936</f>
        <v>9507.38272033899</v>
      </c>
      <c r="BM936" s="45" t="n">
        <v>187.562005220738</v>
      </c>
      <c r="BN936" s="45" t="n">
        <v>1012.03746873145</v>
      </c>
      <c r="BO936" s="45" t="n">
        <v>0</v>
      </c>
      <c r="BP936" s="45" t="n">
        <v>256</v>
      </c>
      <c r="BQ936" s="45" t="n">
        <v>384000</v>
      </c>
      <c r="BR936" s="0" t="n">
        <f aca="false">AJ936*0.1</f>
        <v>2.57418E-007</v>
      </c>
      <c r="BS936" s="0" t="n">
        <f aca="false">((((BJ936/R936)^2)+((BM936/AD936)^2))^(1/2))*AK936</f>
        <v>0.000544853594730411</v>
      </c>
      <c r="BT936" s="0" t="n">
        <f aca="false">((((BJ936/R936)^2)+((BN936/AE936)^2))^(1/2))*AL936</f>
        <v>0.00294510780122384</v>
      </c>
      <c r="BU936" s="0" t="n">
        <f aca="false">((((BJ936/R936)^2)+((BO936/AF936)^2))^(1/2))*AM936</f>
        <v>2.8891361509862E-008</v>
      </c>
      <c r="BV936" s="0" t="n">
        <f aca="false">((((BJ936/R936)^2)+((BP936/AG936)^2))^(1/2))*AN936</f>
        <v>0.00076238166510762</v>
      </c>
      <c r="BW936" s="0" t="n">
        <f aca="false">((((BJ936/R936)^2)+((BQ936/AH936)^2))^(1/2))*AO936</f>
        <v>1.24037852733259</v>
      </c>
      <c r="BX936" s="46" t="n">
        <f aca="false">((((BL936/AI936)^2)+((BR936/AJ936)^2))^(1/2))*AP936</f>
        <v>0.0357543797218275</v>
      </c>
    </row>
    <row r="937" customFormat="false" ht="30" hidden="false" customHeight="true" outlineLevel="0" collapsed="false">
      <c r="A937" s="24" t="n">
        <v>4.69418385395277</v>
      </c>
      <c r="B937" s="24" t="n">
        <v>-74.1158637163701</v>
      </c>
      <c r="C937" s="47" t="n">
        <v>27</v>
      </c>
      <c r="D937" s="47" t="n">
        <v>34</v>
      </c>
      <c r="E937" s="47" t="n">
        <v>1942</v>
      </c>
      <c r="F937" s="27" t="s">
        <v>2338</v>
      </c>
      <c r="G937" s="28" t="s">
        <v>1604</v>
      </c>
      <c r="H937" s="27" t="s">
        <v>2339</v>
      </c>
      <c r="I937" s="28" t="s">
        <v>727</v>
      </c>
      <c r="J937" s="28" t="s">
        <v>76</v>
      </c>
      <c r="K937" s="55"/>
      <c r="L937" s="55"/>
      <c r="M937" s="28" t="n">
        <v>2002</v>
      </c>
      <c r="N937" s="29" t="s">
        <v>67</v>
      </c>
      <c r="O937" s="29" t="s">
        <v>415</v>
      </c>
      <c r="P937" s="30" t="n">
        <v>0.00812487975091896</v>
      </c>
      <c r="Q937" s="31" t="n">
        <v>2796.75</v>
      </c>
      <c r="R937" s="31" t="n">
        <v>2889.1361509862</v>
      </c>
      <c r="S937" s="29" t="s">
        <v>69</v>
      </c>
      <c r="T937" s="29"/>
      <c r="U937" s="29"/>
      <c r="V937" s="48" t="n">
        <f aca="false">IF(S937="m3_año",R937,IF(OR(O937="CG1",O937="CG3",O937="HG2"),T937,R937))</f>
        <v>2889.1361509862</v>
      </c>
      <c r="W937" s="28" t="n">
        <v>365</v>
      </c>
      <c r="X937" s="32"/>
      <c r="Y937" s="28"/>
      <c r="Z937" s="28" t="n">
        <v>8760</v>
      </c>
      <c r="AA937" s="32" t="s">
        <v>2340</v>
      </c>
      <c r="AB937" s="32" t="s">
        <v>447</v>
      </c>
      <c r="AC937" s="33" t="s">
        <v>72</v>
      </c>
      <c r="AD937" s="33" t="n">
        <f aca="false">VLOOKUP($O937,Parámetros!$B$4:$H$25,3,0)</f>
        <v>196.356974196937</v>
      </c>
      <c r="AE937" s="33" t="n">
        <f aca="false">VLOOKUP($O937,Parámetros!$B$4:$H$25,4,0)</f>
        <v>1220.72799074218</v>
      </c>
      <c r="AF937" s="33" t="n">
        <f aca="false">VLOOKUP($O937,Parámetros!$B$4:$H$25,5,0)</f>
        <v>0.1</v>
      </c>
      <c r="AG937" s="33" t="n">
        <f aca="false">VLOOKUP($O937,Parámetros!$B$4:$H$25,6,0)</f>
        <v>640</v>
      </c>
      <c r="AH937" s="33" t="n">
        <f aca="false">VLOOKUP($O937,Parámetros!$B$4:$H$25,7,0)</f>
        <v>1920000</v>
      </c>
      <c r="AI937" s="2" t="n">
        <v>95073.8272033899</v>
      </c>
      <c r="AJ937" s="2" t="n">
        <v>2.57418E-006</v>
      </c>
      <c r="AK937" s="34" t="n">
        <f aca="false">AD937*V937/1000000000</f>
        <v>0.000567302032650635</v>
      </c>
      <c r="AL937" s="34" t="n">
        <f aca="false">AE937*V937/1000000000</f>
        <v>0.00352684936857398</v>
      </c>
      <c r="AM937" s="34" t="n">
        <f aca="false">AF937*V937/1000000000</f>
        <v>2.8891361509862E-007</v>
      </c>
      <c r="AN937" s="34" t="n">
        <f aca="false">AG937*V937/1000000000</f>
        <v>0.00184904713663117</v>
      </c>
      <c r="AO937" s="34" t="n">
        <f aca="false">AH937*V937/1000000000</f>
        <v>5.5471414098935</v>
      </c>
      <c r="AP937" s="35" t="n">
        <f aca="false">AJ937*AI937*EXP(P937*4)</f>
        <v>0.25282164358423</v>
      </c>
      <c r="AQ937" s="36" t="n">
        <f aca="false">AK937/W937</f>
        <v>1.55425214424832E-006</v>
      </c>
      <c r="AR937" s="37" t="n">
        <f aca="false">AL937/W937</f>
        <v>9.66260100979172E-006</v>
      </c>
      <c r="AS937" s="37" t="n">
        <f aca="false">AM937/W937</f>
        <v>7.91544150955123E-010</v>
      </c>
      <c r="AT937" s="37" t="n">
        <f aca="false">AN937/W937</f>
        <v>5.06588256611279E-006</v>
      </c>
      <c r="AU937" s="37" t="n">
        <f aca="false">AO937/W937</f>
        <v>0.0151976476983384</v>
      </c>
      <c r="AV937" s="49" t="n">
        <f aca="false">AP937/W937</f>
        <v>0.000692662037217068</v>
      </c>
      <c r="AW937" s="39" t="n">
        <f aca="false">AK937*1000000</f>
        <v>567.302032650635</v>
      </c>
      <c r="AX937" s="40" t="n">
        <f aca="false">AL937*1000000</f>
        <v>3526.84936857398</v>
      </c>
      <c r="AY937" s="40" t="n">
        <f aca="false">AM937*1000000</f>
        <v>0.28891361509862</v>
      </c>
      <c r="AZ937" s="40" t="n">
        <f aca="false">AN937*1000000</f>
        <v>1849.04713663117</v>
      </c>
      <c r="BA937" s="40" t="n">
        <f aca="false">AO937*1000000</f>
        <v>5547141.4098935</v>
      </c>
      <c r="BB937" s="41" t="n">
        <f aca="false">AP937*1000000</f>
        <v>252821.64358423</v>
      </c>
      <c r="BC937" s="39" t="n">
        <f aca="false">AQ937*1000000</f>
        <v>1.55425214424832</v>
      </c>
      <c r="BD937" s="40" t="n">
        <f aca="false">AR937*1000000</f>
        <v>9.66260100979172</v>
      </c>
      <c r="BE937" s="40" t="n">
        <f aca="false">AS937*1000000</f>
        <v>0.000791544150955123</v>
      </c>
      <c r="BF937" s="40" t="n">
        <f aca="false">AT937*1000000</f>
        <v>5.06588256611279</v>
      </c>
      <c r="BG937" s="40" t="n">
        <f aca="false">AU937*1000000</f>
        <v>15197.6476983384</v>
      </c>
      <c r="BH937" s="41" t="n">
        <f aca="false">AV937*1000000</f>
        <v>692.662037217069</v>
      </c>
      <c r="BI937" s="0" t="n">
        <v>0.1</v>
      </c>
      <c r="BJ937" s="0" t="n">
        <f aca="false">R937*BI937</f>
        <v>288.91361509862</v>
      </c>
      <c r="BK937" s="0" t="n">
        <v>0.1</v>
      </c>
      <c r="BL937" s="0" t="n">
        <f aca="false">AI937*BK937</f>
        <v>9507.38272033899</v>
      </c>
      <c r="BM937" s="45" t="n">
        <v>187.562005220738</v>
      </c>
      <c r="BN937" s="45" t="n">
        <v>1012.03746873145</v>
      </c>
      <c r="BO937" s="45" t="n">
        <v>0</v>
      </c>
      <c r="BP937" s="45" t="n">
        <v>256</v>
      </c>
      <c r="BQ937" s="45" t="n">
        <v>384000</v>
      </c>
      <c r="BR937" s="0" t="n">
        <f aca="false">AJ937*0.1</f>
        <v>2.57418E-007</v>
      </c>
      <c r="BS937" s="0" t="n">
        <f aca="false">((((BJ937/R937)^2)+((BM937/AD937)^2))^(1/2))*AK937</f>
        <v>0.000544853594730411</v>
      </c>
      <c r="BT937" s="0" t="n">
        <f aca="false">((((BJ937/R937)^2)+((BN937/AE937)^2))^(1/2))*AL937</f>
        <v>0.00294510780122384</v>
      </c>
      <c r="BU937" s="0" t="n">
        <f aca="false">((((BJ937/R937)^2)+((BO937/AF937)^2))^(1/2))*AM937</f>
        <v>2.8891361509862E-008</v>
      </c>
      <c r="BV937" s="0" t="n">
        <f aca="false">((((BJ937/R937)^2)+((BP937/AG937)^2))^(1/2))*AN937</f>
        <v>0.00076238166510762</v>
      </c>
      <c r="BW937" s="0" t="n">
        <f aca="false">((((BJ937/R937)^2)+((BQ937/AH937)^2))^(1/2))*AO937</f>
        <v>1.24037852733259</v>
      </c>
      <c r="BX937" s="46" t="n">
        <f aca="false">((((BL937/AI937)^2)+((BR937/AJ937)^2))^(1/2))*AP937</f>
        <v>0.0357543797218275</v>
      </c>
    </row>
    <row r="938" customFormat="false" ht="30" hidden="false" customHeight="true" outlineLevel="0" collapsed="false">
      <c r="A938" s="24" t="n">
        <v>4.69418385395277</v>
      </c>
      <c r="B938" s="24" t="n">
        <v>-74.1158637163701</v>
      </c>
      <c r="C938" s="47" t="n">
        <v>27</v>
      </c>
      <c r="D938" s="47" t="n">
        <v>34</v>
      </c>
      <c r="E938" s="47" t="n">
        <v>1942</v>
      </c>
      <c r="F938" s="27" t="s">
        <v>2338</v>
      </c>
      <c r="G938" s="28" t="s">
        <v>1604</v>
      </c>
      <c r="H938" s="27" t="s">
        <v>2339</v>
      </c>
      <c r="I938" s="28" t="s">
        <v>727</v>
      </c>
      <c r="J938" s="28" t="s">
        <v>76</v>
      </c>
      <c r="K938" s="55"/>
      <c r="L938" s="55"/>
      <c r="M938" s="28" t="n">
        <v>2002</v>
      </c>
      <c r="N938" s="29" t="s">
        <v>67</v>
      </c>
      <c r="O938" s="29" t="s">
        <v>415</v>
      </c>
      <c r="P938" s="30" t="n">
        <v>0.00812487975091896</v>
      </c>
      <c r="Q938" s="31" t="n">
        <v>2796.75</v>
      </c>
      <c r="R938" s="31" t="n">
        <v>2889.1361509862</v>
      </c>
      <c r="S938" s="29" t="s">
        <v>69</v>
      </c>
      <c r="T938" s="29"/>
      <c r="U938" s="29"/>
      <c r="V938" s="48" t="n">
        <f aca="false">IF(S938="m3_año",R938,IF(OR(O938="CG1",O938="CG3",O938="HG2"),T938,R938))</f>
        <v>2889.1361509862</v>
      </c>
      <c r="W938" s="28" t="n">
        <v>365</v>
      </c>
      <c r="X938" s="32"/>
      <c r="Y938" s="28"/>
      <c r="Z938" s="28" t="n">
        <v>8760</v>
      </c>
      <c r="AA938" s="32" t="s">
        <v>2340</v>
      </c>
      <c r="AB938" s="32" t="s">
        <v>447</v>
      </c>
      <c r="AC938" s="33" t="s">
        <v>72</v>
      </c>
      <c r="AD938" s="33" t="n">
        <f aca="false">VLOOKUP($O938,Parámetros!$B$4:$H$25,3,0)</f>
        <v>196.356974196937</v>
      </c>
      <c r="AE938" s="33" t="n">
        <f aca="false">VLOOKUP($O938,Parámetros!$B$4:$H$25,4,0)</f>
        <v>1220.72799074218</v>
      </c>
      <c r="AF938" s="33" t="n">
        <f aca="false">VLOOKUP($O938,Parámetros!$B$4:$H$25,5,0)</f>
        <v>0.1</v>
      </c>
      <c r="AG938" s="33" t="n">
        <f aca="false">VLOOKUP($O938,Parámetros!$B$4:$H$25,6,0)</f>
        <v>640</v>
      </c>
      <c r="AH938" s="33" t="n">
        <f aca="false">VLOOKUP($O938,Parámetros!$B$4:$H$25,7,0)</f>
        <v>1920000</v>
      </c>
      <c r="AI938" s="2" t="n">
        <v>95073.8272033899</v>
      </c>
      <c r="AJ938" s="2" t="n">
        <v>2.57418E-006</v>
      </c>
      <c r="AK938" s="34" t="n">
        <f aca="false">AD938*V938/1000000000</f>
        <v>0.000567302032650635</v>
      </c>
      <c r="AL938" s="34" t="n">
        <f aca="false">AE938*V938/1000000000</f>
        <v>0.00352684936857398</v>
      </c>
      <c r="AM938" s="34" t="n">
        <f aca="false">AF938*V938/1000000000</f>
        <v>2.8891361509862E-007</v>
      </c>
      <c r="AN938" s="34" t="n">
        <f aca="false">AG938*V938/1000000000</f>
        <v>0.00184904713663117</v>
      </c>
      <c r="AO938" s="34" t="n">
        <f aca="false">AH938*V938/1000000000</f>
        <v>5.5471414098935</v>
      </c>
      <c r="AP938" s="35" t="n">
        <f aca="false">AJ938*AI938*EXP(P938*4)</f>
        <v>0.25282164358423</v>
      </c>
      <c r="AQ938" s="36" t="n">
        <f aca="false">AK938/W938</f>
        <v>1.55425214424832E-006</v>
      </c>
      <c r="AR938" s="37" t="n">
        <f aca="false">AL938/W938</f>
        <v>9.66260100979172E-006</v>
      </c>
      <c r="AS938" s="37" t="n">
        <f aca="false">AM938/W938</f>
        <v>7.91544150955123E-010</v>
      </c>
      <c r="AT938" s="37" t="n">
        <f aca="false">AN938/W938</f>
        <v>5.06588256611279E-006</v>
      </c>
      <c r="AU938" s="37" t="n">
        <f aca="false">AO938/W938</f>
        <v>0.0151976476983384</v>
      </c>
      <c r="AV938" s="49" t="n">
        <f aca="false">AP938/W938</f>
        <v>0.000692662037217068</v>
      </c>
      <c r="AW938" s="39" t="n">
        <f aca="false">AK938*1000000</f>
        <v>567.302032650635</v>
      </c>
      <c r="AX938" s="40" t="n">
        <f aca="false">AL938*1000000</f>
        <v>3526.84936857398</v>
      </c>
      <c r="AY938" s="40" t="n">
        <f aca="false">AM938*1000000</f>
        <v>0.28891361509862</v>
      </c>
      <c r="AZ938" s="40" t="n">
        <f aca="false">AN938*1000000</f>
        <v>1849.04713663117</v>
      </c>
      <c r="BA938" s="40" t="n">
        <f aca="false">AO938*1000000</f>
        <v>5547141.4098935</v>
      </c>
      <c r="BB938" s="41" t="n">
        <f aca="false">AP938*1000000</f>
        <v>252821.64358423</v>
      </c>
      <c r="BC938" s="39" t="n">
        <f aca="false">AQ938*1000000</f>
        <v>1.55425214424832</v>
      </c>
      <c r="BD938" s="40" t="n">
        <f aca="false">AR938*1000000</f>
        <v>9.66260100979172</v>
      </c>
      <c r="BE938" s="40" t="n">
        <f aca="false">AS938*1000000</f>
        <v>0.000791544150955123</v>
      </c>
      <c r="BF938" s="40" t="n">
        <f aca="false">AT938*1000000</f>
        <v>5.06588256611279</v>
      </c>
      <c r="BG938" s="40" t="n">
        <f aca="false">AU938*1000000</f>
        <v>15197.6476983384</v>
      </c>
      <c r="BH938" s="41" t="n">
        <f aca="false">AV938*1000000</f>
        <v>692.662037217069</v>
      </c>
      <c r="BI938" s="0" t="n">
        <v>0.1</v>
      </c>
      <c r="BJ938" s="0" t="n">
        <f aca="false">R938*BI938</f>
        <v>288.91361509862</v>
      </c>
      <c r="BK938" s="0" t="n">
        <v>0.1</v>
      </c>
      <c r="BL938" s="0" t="n">
        <f aca="false">AI938*BK938</f>
        <v>9507.38272033899</v>
      </c>
      <c r="BM938" s="45" t="n">
        <v>187.562005220738</v>
      </c>
      <c r="BN938" s="45" t="n">
        <v>1012.03746873145</v>
      </c>
      <c r="BO938" s="45" t="n">
        <v>0</v>
      </c>
      <c r="BP938" s="45" t="n">
        <v>256</v>
      </c>
      <c r="BQ938" s="45" t="n">
        <v>384000</v>
      </c>
      <c r="BR938" s="0" t="n">
        <f aca="false">AJ938*0.1</f>
        <v>2.57418E-007</v>
      </c>
      <c r="BS938" s="0" t="n">
        <f aca="false">((((BJ938/R938)^2)+((BM938/AD938)^2))^(1/2))*AK938</f>
        <v>0.000544853594730411</v>
      </c>
      <c r="BT938" s="0" t="n">
        <f aca="false">((((BJ938/R938)^2)+((BN938/AE938)^2))^(1/2))*AL938</f>
        <v>0.00294510780122384</v>
      </c>
      <c r="BU938" s="0" t="n">
        <f aca="false">((((BJ938/R938)^2)+((BO938/AF938)^2))^(1/2))*AM938</f>
        <v>2.8891361509862E-008</v>
      </c>
      <c r="BV938" s="0" t="n">
        <f aca="false">((((BJ938/R938)^2)+((BP938/AG938)^2))^(1/2))*AN938</f>
        <v>0.00076238166510762</v>
      </c>
      <c r="BW938" s="0" t="n">
        <f aca="false">((((BJ938/R938)^2)+((BQ938/AH938)^2))^(1/2))*AO938</f>
        <v>1.24037852733259</v>
      </c>
      <c r="BX938" s="46" t="n">
        <f aca="false">((((BL938/AI938)^2)+((BR938/AJ938)^2))^(1/2))*AP938</f>
        <v>0.0357543797218275</v>
      </c>
    </row>
    <row r="939" customFormat="false" ht="30" hidden="false" customHeight="true" outlineLevel="0" collapsed="false">
      <c r="A939" s="24" t="n">
        <v>4.69418385395277</v>
      </c>
      <c r="B939" s="24" t="n">
        <v>-74.1158637163701</v>
      </c>
      <c r="C939" s="47" t="n">
        <v>27</v>
      </c>
      <c r="D939" s="47" t="n">
        <v>34</v>
      </c>
      <c r="E939" s="47" t="n">
        <v>1942</v>
      </c>
      <c r="F939" s="27" t="s">
        <v>2338</v>
      </c>
      <c r="G939" s="28" t="s">
        <v>1604</v>
      </c>
      <c r="H939" s="27" t="s">
        <v>2339</v>
      </c>
      <c r="I939" s="28" t="s">
        <v>727</v>
      </c>
      <c r="J939" s="28" t="s">
        <v>76</v>
      </c>
      <c r="K939" s="55"/>
      <c r="L939" s="55"/>
      <c r="M939" s="28" t="n">
        <v>2002</v>
      </c>
      <c r="N939" s="29" t="s">
        <v>67</v>
      </c>
      <c r="O939" s="29" t="s">
        <v>415</v>
      </c>
      <c r="P939" s="30" t="n">
        <v>0.00812487975091896</v>
      </c>
      <c r="Q939" s="31" t="n">
        <v>2796.75</v>
      </c>
      <c r="R939" s="31" t="n">
        <v>2889.1361509862</v>
      </c>
      <c r="S939" s="29" t="s">
        <v>69</v>
      </c>
      <c r="T939" s="29"/>
      <c r="U939" s="29"/>
      <c r="V939" s="48" t="n">
        <f aca="false">IF(S939="m3_año",R939,IF(OR(O939="CG1",O939="CG3",O939="HG2"),T939,R939))</f>
        <v>2889.1361509862</v>
      </c>
      <c r="W939" s="28" t="n">
        <v>365</v>
      </c>
      <c r="X939" s="32"/>
      <c r="Y939" s="28"/>
      <c r="Z939" s="28" t="n">
        <v>8760</v>
      </c>
      <c r="AA939" s="32" t="s">
        <v>2340</v>
      </c>
      <c r="AB939" s="32" t="s">
        <v>447</v>
      </c>
      <c r="AC939" s="33" t="s">
        <v>72</v>
      </c>
      <c r="AD939" s="33" t="n">
        <f aca="false">VLOOKUP($O939,Parámetros!$B$4:$H$25,3,0)</f>
        <v>196.356974196937</v>
      </c>
      <c r="AE939" s="33" t="n">
        <f aca="false">VLOOKUP($O939,Parámetros!$B$4:$H$25,4,0)</f>
        <v>1220.72799074218</v>
      </c>
      <c r="AF939" s="33" t="n">
        <f aca="false">VLOOKUP($O939,Parámetros!$B$4:$H$25,5,0)</f>
        <v>0.1</v>
      </c>
      <c r="AG939" s="33" t="n">
        <f aca="false">VLOOKUP($O939,Parámetros!$B$4:$H$25,6,0)</f>
        <v>640</v>
      </c>
      <c r="AH939" s="33" t="n">
        <f aca="false">VLOOKUP($O939,Parámetros!$B$4:$H$25,7,0)</f>
        <v>1920000</v>
      </c>
      <c r="AI939" s="2" t="n">
        <v>95073.8272033899</v>
      </c>
      <c r="AJ939" s="2" t="n">
        <v>2.57418E-006</v>
      </c>
      <c r="AK939" s="34" t="n">
        <f aca="false">AD939*V939/1000000000</f>
        <v>0.000567302032650635</v>
      </c>
      <c r="AL939" s="34" t="n">
        <f aca="false">AE939*V939/1000000000</f>
        <v>0.00352684936857398</v>
      </c>
      <c r="AM939" s="34" t="n">
        <f aca="false">AF939*V939/1000000000</f>
        <v>2.8891361509862E-007</v>
      </c>
      <c r="AN939" s="34" t="n">
        <f aca="false">AG939*V939/1000000000</f>
        <v>0.00184904713663117</v>
      </c>
      <c r="AO939" s="34" t="n">
        <f aca="false">AH939*V939/1000000000</f>
        <v>5.5471414098935</v>
      </c>
      <c r="AP939" s="35" t="n">
        <f aca="false">AJ939*AI939*EXP(P939*4)</f>
        <v>0.25282164358423</v>
      </c>
      <c r="AQ939" s="36" t="n">
        <f aca="false">AK939/W939</f>
        <v>1.55425214424832E-006</v>
      </c>
      <c r="AR939" s="37" t="n">
        <f aca="false">AL939/W939</f>
        <v>9.66260100979172E-006</v>
      </c>
      <c r="AS939" s="37" t="n">
        <f aca="false">AM939/W939</f>
        <v>7.91544150955123E-010</v>
      </c>
      <c r="AT939" s="37" t="n">
        <f aca="false">AN939/W939</f>
        <v>5.06588256611279E-006</v>
      </c>
      <c r="AU939" s="37" t="n">
        <f aca="false">AO939/W939</f>
        <v>0.0151976476983384</v>
      </c>
      <c r="AV939" s="49" t="n">
        <f aca="false">AP939/W939</f>
        <v>0.000692662037217068</v>
      </c>
      <c r="AW939" s="39" t="n">
        <f aca="false">AK939*1000000</f>
        <v>567.302032650635</v>
      </c>
      <c r="AX939" s="40" t="n">
        <f aca="false">AL939*1000000</f>
        <v>3526.84936857398</v>
      </c>
      <c r="AY939" s="40" t="n">
        <f aca="false">AM939*1000000</f>
        <v>0.28891361509862</v>
      </c>
      <c r="AZ939" s="40" t="n">
        <f aca="false">AN939*1000000</f>
        <v>1849.04713663117</v>
      </c>
      <c r="BA939" s="40" t="n">
        <f aca="false">AO939*1000000</f>
        <v>5547141.4098935</v>
      </c>
      <c r="BB939" s="41" t="n">
        <f aca="false">AP939*1000000</f>
        <v>252821.64358423</v>
      </c>
      <c r="BC939" s="39" t="n">
        <f aca="false">AQ939*1000000</f>
        <v>1.55425214424832</v>
      </c>
      <c r="BD939" s="40" t="n">
        <f aca="false">AR939*1000000</f>
        <v>9.66260100979172</v>
      </c>
      <c r="BE939" s="40" t="n">
        <f aca="false">AS939*1000000</f>
        <v>0.000791544150955123</v>
      </c>
      <c r="BF939" s="40" t="n">
        <f aca="false">AT939*1000000</f>
        <v>5.06588256611279</v>
      </c>
      <c r="BG939" s="40" t="n">
        <f aca="false">AU939*1000000</f>
        <v>15197.6476983384</v>
      </c>
      <c r="BH939" s="41" t="n">
        <f aca="false">AV939*1000000</f>
        <v>692.662037217069</v>
      </c>
      <c r="BI939" s="0" t="n">
        <v>0.1</v>
      </c>
      <c r="BJ939" s="0" t="n">
        <f aca="false">R939*BI939</f>
        <v>288.91361509862</v>
      </c>
      <c r="BK939" s="0" t="n">
        <v>0.1</v>
      </c>
      <c r="BL939" s="0" t="n">
        <f aca="false">AI939*BK939</f>
        <v>9507.38272033899</v>
      </c>
      <c r="BM939" s="45" t="n">
        <v>187.562005220738</v>
      </c>
      <c r="BN939" s="45" t="n">
        <v>1012.03746873145</v>
      </c>
      <c r="BO939" s="45" t="n">
        <v>0</v>
      </c>
      <c r="BP939" s="45" t="n">
        <v>256</v>
      </c>
      <c r="BQ939" s="45" t="n">
        <v>384000</v>
      </c>
      <c r="BR939" s="0" t="n">
        <f aca="false">AJ939*0.1</f>
        <v>2.57418E-007</v>
      </c>
      <c r="BS939" s="0" t="n">
        <f aca="false">((((BJ939/R939)^2)+((BM939/AD939)^2))^(1/2))*AK939</f>
        <v>0.000544853594730411</v>
      </c>
      <c r="BT939" s="0" t="n">
        <f aca="false">((((BJ939/R939)^2)+((BN939/AE939)^2))^(1/2))*AL939</f>
        <v>0.00294510780122384</v>
      </c>
      <c r="BU939" s="0" t="n">
        <f aca="false">((((BJ939/R939)^2)+((BO939/AF939)^2))^(1/2))*AM939</f>
        <v>2.8891361509862E-008</v>
      </c>
      <c r="BV939" s="0" t="n">
        <f aca="false">((((BJ939/R939)^2)+((BP939/AG939)^2))^(1/2))*AN939</f>
        <v>0.00076238166510762</v>
      </c>
      <c r="BW939" s="0" t="n">
        <f aca="false">((((BJ939/R939)^2)+((BQ939/AH939)^2))^(1/2))*AO939</f>
        <v>1.24037852733259</v>
      </c>
      <c r="BX939" s="46" t="n">
        <f aca="false">((((BL939/AI939)^2)+((BR939/AJ939)^2))^(1/2))*AP939</f>
        <v>0.0357543797218275</v>
      </c>
    </row>
    <row r="940" customFormat="false" ht="45" hidden="false" customHeight="true" outlineLevel="0" collapsed="false">
      <c r="A940" s="24" t="n">
        <v>4.70843543264981</v>
      </c>
      <c r="B940" s="24" t="n">
        <v>-74.1353382237825</v>
      </c>
      <c r="C940" s="47" t="n">
        <v>25</v>
      </c>
      <c r="D940" s="47" t="n">
        <v>36</v>
      </c>
      <c r="E940" s="47" t="n">
        <v>1968</v>
      </c>
      <c r="F940" s="27" t="s">
        <v>2341</v>
      </c>
      <c r="G940" s="28" t="s">
        <v>2342</v>
      </c>
      <c r="H940" s="27" t="s">
        <v>2343</v>
      </c>
      <c r="I940" s="28" t="s">
        <v>727</v>
      </c>
      <c r="J940" s="28" t="s">
        <v>76</v>
      </c>
      <c r="K940" s="28" t="n">
        <v>2</v>
      </c>
      <c r="L940" s="28"/>
      <c r="M940" s="28" t="n">
        <v>2006</v>
      </c>
      <c r="N940" s="29" t="s">
        <v>124</v>
      </c>
      <c r="O940" s="29" t="s">
        <v>645</v>
      </c>
      <c r="P940" s="30" t="n">
        <v>0.00937137873539989</v>
      </c>
      <c r="Q940" s="31" t="n">
        <v>19.0786236135822</v>
      </c>
      <c r="R940" s="31" t="n">
        <v>19.8073690104548</v>
      </c>
      <c r="S940" s="4" t="s">
        <v>69</v>
      </c>
      <c r="T940" s="4"/>
      <c r="U940" s="4"/>
      <c r="V940" s="48" t="n">
        <f aca="false">IF(S940="m3_año",R940,IF(OR(O940="CG1",O940="CG3",O940="HG2"),T940,R940))</f>
        <v>19.8073690104548</v>
      </c>
      <c r="W940" s="28" t="n">
        <v>365</v>
      </c>
      <c r="X940" s="32"/>
      <c r="Y940" s="28"/>
      <c r="Z940" s="28" t="n">
        <v>8760</v>
      </c>
      <c r="AA940" s="32" t="s">
        <v>2344</v>
      </c>
      <c r="AB940" s="32" t="s">
        <v>447</v>
      </c>
      <c r="AC940" s="33" t="s">
        <v>72</v>
      </c>
      <c r="AD940" s="33" t="n">
        <f aca="false">VLOOKUP($O940,Parámetros!$B$4:$H$25,3,0)</f>
        <v>476000</v>
      </c>
      <c r="AE940" s="33" t="n">
        <f aca="false">VLOOKUP($O940,Parámetros!$B$4:$H$25,4,0)</f>
        <v>2142000</v>
      </c>
      <c r="AF940" s="33" t="n">
        <f aca="false">VLOOKUP($O940,Parámetros!$B$4:$H$25,5,0)</f>
        <v>1704000</v>
      </c>
      <c r="AG940" s="33" t="n">
        <f aca="false">VLOOKUP($O940,Parámetros!$B$4:$H$25,6,0)</f>
        <v>595000</v>
      </c>
      <c r="AH940" s="33" t="n">
        <f aca="false">VLOOKUP($O940,Parámetros!$B$4:$H$25,7,0)</f>
        <v>2676000000</v>
      </c>
      <c r="AI940" s="2" t="n">
        <v>2.98030327868852</v>
      </c>
      <c r="AJ940" s="2" t="n">
        <v>1.362E-005</v>
      </c>
      <c r="AK940" s="34" t="n">
        <f aca="false">AD940*V940/1000000000</f>
        <v>0.00942830764897648</v>
      </c>
      <c r="AL940" s="34" t="n">
        <f aca="false">AE940*V940/1000000000</f>
        <v>0.0424273844203942</v>
      </c>
      <c r="AM940" s="34" t="n">
        <f aca="false">AF940*V940/1000000000</f>
        <v>0.033751756793815</v>
      </c>
      <c r="AN940" s="34" t="n">
        <f aca="false">AG940*V940/1000000000</f>
        <v>0.0117853845612206</v>
      </c>
      <c r="AO940" s="34" t="n">
        <f aca="false">AH940*V940/1000000000</f>
        <v>53.004519471977</v>
      </c>
      <c r="AP940" s="35" t="n">
        <f aca="false">AJ940*AI940*EXP(P940*4)</f>
        <v>4.21422113122878E-005</v>
      </c>
      <c r="AQ940" s="36" t="n">
        <f aca="false">AK940/W940</f>
        <v>2.58309798602095E-005</v>
      </c>
      <c r="AR940" s="37" t="n">
        <f aca="false">AL940/W940</f>
        <v>0.000116239409370943</v>
      </c>
      <c r="AS940" s="37" t="n">
        <f aca="false">AM940/W940</f>
        <v>9.24705665583972E-005</v>
      </c>
      <c r="AT940" s="37" t="n">
        <f aca="false">AN940/W940</f>
        <v>3.22887248252619E-005</v>
      </c>
      <c r="AU940" s="37" t="n">
        <f aca="false">AO940/W940</f>
        <v>0.14521786156706</v>
      </c>
      <c r="AV940" s="49" t="n">
        <f aca="false">AP940/W940</f>
        <v>1.1545811318435E-007</v>
      </c>
      <c r="AW940" s="39" t="n">
        <f aca="false">AK940*1000000</f>
        <v>9428.30764897649</v>
      </c>
      <c r="AX940" s="40" t="n">
        <f aca="false">AL940*1000000</f>
        <v>42427.3844203942</v>
      </c>
      <c r="AY940" s="40" t="n">
        <f aca="false">AM940*1000000</f>
        <v>33751.756793815</v>
      </c>
      <c r="AZ940" s="40" t="n">
        <f aca="false">AN940*1000000</f>
        <v>11785.3845612206</v>
      </c>
      <c r="BA940" s="40" t="n">
        <f aca="false">AO940*1000000</f>
        <v>53004519.471977</v>
      </c>
      <c r="BB940" s="41" t="n">
        <f aca="false">AP940*1000000</f>
        <v>42.1422113122878</v>
      </c>
      <c r="BC940" s="39" t="n">
        <f aca="false">AQ940*1000000</f>
        <v>25.8309798602095</v>
      </c>
      <c r="BD940" s="40" t="n">
        <f aca="false">AR940*1000000</f>
        <v>116.239409370943</v>
      </c>
      <c r="BE940" s="40" t="n">
        <f aca="false">AS940*1000000</f>
        <v>92.4705665583972</v>
      </c>
      <c r="BF940" s="40" t="n">
        <f aca="false">AT940*1000000</f>
        <v>32.2887248252619</v>
      </c>
      <c r="BG940" s="40" t="n">
        <f aca="false">AU940*1000000</f>
        <v>145217.86156706</v>
      </c>
      <c r="BH940" s="41" t="n">
        <f aca="false">AV940*1000000</f>
        <v>0.11545811318435</v>
      </c>
      <c r="BI940" s="0" t="n">
        <v>0.1</v>
      </c>
      <c r="BJ940" s="0" t="n">
        <f aca="false">R940*BI940</f>
        <v>1.98073690104548</v>
      </c>
      <c r="BK940" s="0" t="n">
        <v>0.1</v>
      </c>
      <c r="BL940" s="0" t="n">
        <f aca="false">AI940*BK940</f>
        <v>0.298030327868852</v>
      </c>
      <c r="BM940" s="45" t="n">
        <v>190400</v>
      </c>
      <c r="BN940" s="45" t="n">
        <v>428400</v>
      </c>
      <c r="BO940" s="45" t="n">
        <v>340800</v>
      </c>
      <c r="BP940" s="45" t="n">
        <v>119000</v>
      </c>
      <c r="BQ940" s="45" t="n">
        <v>1070400000</v>
      </c>
      <c r="BR940" s="0" t="n">
        <f aca="false">AJ940*0.1</f>
        <v>1.362E-006</v>
      </c>
      <c r="BS940" s="0" t="n">
        <f aca="false">((((BJ940/R940)^2)+((BM940/AD940)^2))^(1/2))*AK940</f>
        <v>0.0038873908307549</v>
      </c>
      <c r="BT940" s="0" t="n">
        <f aca="false">((((BJ940/R940)^2)+((BN940/AE940)^2))^(1/2))*AL940</f>
        <v>0.00948705156715169</v>
      </c>
      <c r="BU940" s="0" t="n">
        <f aca="false">((((BJ940/R940)^2)+((BO940/AF940)^2))^(1/2))*AM940</f>
        <v>0.00754712225510107</v>
      </c>
      <c r="BV940" s="0" t="n">
        <f aca="false">((((BJ940/R940)^2)+((BP940/AG940)^2))^(1/2))*AN940</f>
        <v>0.00263529210198658</v>
      </c>
      <c r="BW940" s="0" t="n">
        <f aca="false">((((BJ940/R940)^2)+((BQ940/AH940)^2))^(1/2))*AO940</f>
        <v>21.8543232418069</v>
      </c>
      <c r="BX940" s="46" t="n">
        <f aca="false">((((BL940/AI940)^2)+((BR940/AJ940)^2))^(1/2))*AP940</f>
        <v>5.95980867862304E-006</v>
      </c>
    </row>
    <row r="941" customFormat="false" ht="30" hidden="false" customHeight="true" outlineLevel="0" collapsed="false">
      <c r="A941" s="24" t="n">
        <v>4.6735977430884</v>
      </c>
      <c r="B941" s="24" t="n">
        <v>-74.0912174760891</v>
      </c>
      <c r="C941" s="47" t="n">
        <v>30</v>
      </c>
      <c r="D941" s="47" t="n">
        <v>32</v>
      </c>
      <c r="E941" s="47" t="n">
        <v>2410</v>
      </c>
      <c r="F941" s="27" t="s">
        <v>2345</v>
      </c>
      <c r="G941" s="28" t="s">
        <v>2346</v>
      </c>
      <c r="H941" s="27" t="s">
        <v>2347</v>
      </c>
      <c r="I941" s="28" t="s">
        <v>727</v>
      </c>
      <c r="J941" s="28" t="s">
        <v>65</v>
      </c>
      <c r="K941" s="28" t="n">
        <v>40</v>
      </c>
      <c r="L941" s="28"/>
      <c r="M941" s="28" t="n">
        <v>1969</v>
      </c>
      <c r="N941" s="29" t="s">
        <v>67</v>
      </c>
      <c r="O941" s="29" t="s">
        <v>68</v>
      </c>
      <c r="P941" s="56" t="n">
        <v>0.00426891489573758</v>
      </c>
      <c r="Q941" s="31" t="n">
        <v>6412.5</v>
      </c>
      <c r="R941" s="31" t="n">
        <v>6522.93788350109</v>
      </c>
      <c r="S941" s="29" t="s">
        <v>69</v>
      </c>
      <c r="T941" s="29"/>
      <c r="U941" s="29"/>
      <c r="V941" s="48" t="n">
        <f aca="false">IF(S941="m3_año",R941,IF(OR(O941="CG1",O941="CG3",O941="HG2"),T941,R941))</f>
        <v>6522.93788350109</v>
      </c>
      <c r="W941" s="28" t="n">
        <v>365</v>
      </c>
      <c r="X941" s="32" t="s">
        <v>98</v>
      </c>
      <c r="Y941" s="28"/>
      <c r="Z941" s="28" t="n">
        <v>3168</v>
      </c>
      <c r="AA941" s="32" t="s">
        <v>2348</v>
      </c>
      <c r="AB941" s="32" t="s">
        <v>447</v>
      </c>
      <c r="AC941" s="33" t="s">
        <v>72</v>
      </c>
      <c r="AD941" s="33" t="n">
        <f aca="false">VLOOKUP($O941,Parámetros!$B$4:$H$25,3,0)</f>
        <v>46.3856216091623</v>
      </c>
      <c r="AE941" s="33" t="n">
        <f aca="false">VLOOKUP($O941,Parámetros!$B$4:$H$25,4,0)</f>
        <v>1074.85364414012</v>
      </c>
      <c r="AF941" s="33" t="n">
        <f aca="false">VLOOKUP($O941,Parámetros!$B$4:$H$25,5,0)</f>
        <v>5.41099102083891</v>
      </c>
      <c r="AG941" s="33" t="n">
        <f aca="false">VLOOKUP($O941,Parámetros!$B$4:$H$25,6,0)</f>
        <v>1344</v>
      </c>
      <c r="AH941" s="33" t="n">
        <f aca="false">VLOOKUP($O941,Parámetros!$B$4:$H$25,7,0)</f>
        <v>1920000</v>
      </c>
      <c r="AI941" s="51" t="n">
        <v>6412.5</v>
      </c>
      <c r="AJ941" s="52" t="n">
        <v>8.8E-008</v>
      </c>
      <c r="AK941" s="34" t="n">
        <f aca="false">AD941*V941/1000000000</f>
        <v>0.000302570528444152</v>
      </c>
      <c r="AL941" s="34" t="n">
        <f aca="false">AE941*V941/1000000000</f>
        <v>0.00701120355458079</v>
      </c>
      <c r="AM941" s="34" t="n">
        <f aca="false">AF941*V941/1000000000</f>
        <v>3.52955583171144E-005</v>
      </c>
      <c r="AN941" s="34" t="n">
        <f aca="false">AG941*V941/1000000000</f>
        <v>0.00876682851542546</v>
      </c>
      <c r="AO941" s="34" t="n">
        <f aca="false">AH941*V941/1000000000</f>
        <v>12.5240407363221</v>
      </c>
      <c r="AP941" s="35" t="n">
        <f aca="false">AJ941*AI941*EXP(P941*4)</f>
        <v>0.000574018533748096</v>
      </c>
      <c r="AQ941" s="36" t="n">
        <f aca="false">AK941/W941</f>
        <v>8.28960351901785E-007</v>
      </c>
      <c r="AR941" s="37" t="n">
        <f aca="false">AL941/W941</f>
        <v>1.92087768618652E-005</v>
      </c>
      <c r="AS941" s="37" t="n">
        <f aca="false">AM941/W941</f>
        <v>9.67001597729161E-008</v>
      </c>
      <c r="AT941" s="37" t="n">
        <f aca="false">AN941/W941</f>
        <v>2.40187082614396E-005</v>
      </c>
      <c r="AU941" s="37" t="n">
        <f aca="false">AO941/W941</f>
        <v>0.0343124403734852</v>
      </c>
      <c r="AV941" s="49" t="n">
        <f aca="false">AP941/W941</f>
        <v>1.57265351711807E-006</v>
      </c>
      <c r="AW941" s="39" t="n">
        <f aca="false">AK941*1000000</f>
        <v>302.570528444152</v>
      </c>
      <c r="AX941" s="40" t="n">
        <f aca="false">AL941*1000000</f>
        <v>7011.20355458079</v>
      </c>
      <c r="AY941" s="40" t="n">
        <f aca="false">AM941*1000000</f>
        <v>35.2955583171144</v>
      </c>
      <c r="AZ941" s="40" t="n">
        <f aca="false">AN941*1000000</f>
        <v>8766.82851542546</v>
      </c>
      <c r="BA941" s="40" t="n">
        <f aca="false">AO941*1000000</f>
        <v>12524040.7363221</v>
      </c>
      <c r="BB941" s="41" t="n">
        <f aca="false">AP941*1000000</f>
        <v>574.018533748096</v>
      </c>
      <c r="BC941" s="39" t="n">
        <f aca="false">AQ941*1000000</f>
        <v>0.828960351901785</v>
      </c>
      <c r="BD941" s="40" t="n">
        <f aca="false">AR941*1000000</f>
        <v>19.2087768618652</v>
      </c>
      <c r="BE941" s="40" t="n">
        <f aca="false">AS941*1000000</f>
        <v>0.0967001597729161</v>
      </c>
      <c r="BF941" s="40" t="n">
        <f aca="false">AT941*1000000</f>
        <v>24.0187082614396</v>
      </c>
      <c r="BG941" s="40" t="n">
        <f aca="false">AU941*1000000</f>
        <v>34312.4403734852</v>
      </c>
      <c r="BH941" s="41" t="n">
        <f aca="false">AV941*1000000</f>
        <v>1.57265351711807</v>
      </c>
      <c r="BI941" s="0" t="n">
        <v>0.1</v>
      </c>
      <c r="BJ941" s="0" t="n">
        <f aca="false">R941*BI941</f>
        <v>652.293788350109</v>
      </c>
      <c r="BK941" s="0" t="n">
        <v>0.1</v>
      </c>
      <c r="BL941" s="0" t="n">
        <f aca="false">AI941*BK941</f>
        <v>641.25</v>
      </c>
      <c r="BM941" s="45" t="n">
        <v>17.6498016718255</v>
      </c>
      <c r="BN941" s="45" t="n">
        <v>910.91550745518</v>
      </c>
      <c r="BO941" s="45" t="n">
        <v>5.31099102083891</v>
      </c>
      <c r="BP941" s="45" t="n">
        <v>537.6</v>
      </c>
      <c r="BQ941" s="45" t="n">
        <v>384000</v>
      </c>
      <c r="BR941" s="0" t="n">
        <f aca="false">AJ941*0.1</f>
        <v>8.8E-009</v>
      </c>
      <c r="BS941" s="0" t="n">
        <f aca="false">((((BJ941/R941)^2)+((BM941/AD941)^2))^(1/2))*AK941</f>
        <v>0.000119038122320636</v>
      </c>
      <c r="BT941" s="0" t="n">
        <f aca="false">((((BJ941/R941)^2)+((BN941/AE941)^2))^(1/2))*AL941</f>
        <v>0.00598306735647976</v>
      </c>
      <c r="BU941" s="0" t="n">
        <f aca="false">((((BJ941/R941)^2)+((BO941/AF941)^2))^(1/2))*AM941</f>
        <v>3.48226010168555E-005</v>
      </c>
      <c r="BV941" s="0" t="n">
        <f aca="false">((((BJ941/R941)^2)+((BP941/AG941)^2))^(1/2))*AN941</f>
        <v>0.00361465599707761</v>
      </c>
      <c r="BW941" s="0" t="n">
        <f aca="false">((((BJ941/R941)^2)+((BQ941/AH941)^2))^(1/2))*AO941</f>
        <v>2.80046064393927</v>
      </c>
      <c r="BX941" s="46" t="n">
        <f aca="false">((((BL941/AI941)^2)+((BR941/AJ941)^2))^(1/2))*AP941</f>
        <v>8.11784795480076E-005</v>
      </c>
    </row>
    <row r="942" customFormat="false" ht="30" hidden="false" customHeight="true" outlineLevel="0" collapsed="false">
      <c r="A942" s="24" t="n">
        <v>4.6735977430884</v>
      </c>
      <c r="B942" s="24" t="n">
        <v>-74.0912174760891</v>
      </c>
      <c r="C942" s="47" t="n">
        <v>30</v>
      </c>
      <c r="D942" s="47" t="n">
        <v>32</v>
      </c>
      <c r="E942" s="47" t="n">
        <v>2410</v>
      </c>
      <c r="F942" s="27" t="s">
        <v>2345</v>
      </c>
      <c r="G942" s="28" t="s">
        <v>2346</v>
      </c>
      <c r="H942" s="27" t="s">
        <v>2347</v>
      </c>
      <c r="I942" s="28" t="s">
        <v>727</v>
      </c>
      <c r="J942" s="28" t="s">
        <v>65</v>
      </c>
      <c r="K942" s="28" t="n">
        <v>12</v>
      </c>
      <c r="L942" s="28"/>
      <c r="M942" s="28" t="n">
        <v>1984</v>
      </c>
      <c r="N942" s="29" t="s">
        <v>67</v>
      </c>
      <c r="O942" s="29" t="s">
        <v>68</v>
      </c>
      <c r="P942" s="56" t="n">
        <v>0.00426891489573758</v>
      </c>
      <c r="Q942" s="31" t="n">
        <v>1225</v>
      </c>
      <c r="R942" s="31" t="n">
        <v>1246.09729548364</v>
      </c>
      <c r="S942" s="29" t="s">
        <v>69</v>
      </c>
      <c r="T942" s="29"/>
      <c r="U942" s="29"/>
      <c r="V942" s="48" t="n">
        <f aca="false">IF(S942="m3_año",R942,IF(OR(O942="CG1",O942="CG3",O942="HG2"),T942,R942))</f>
        <v>1246.09729548364</v>
      </c>
      <c r="W942" s="28" t="n">
        <v>365</v>
      </c>
      <c r="X942" s="32"/>
      <c r="Y942" s="28"/>
      <c r="Z942" s="28" t="n">
        <v>8760</v>
      </c>
      <c r="AA942" s="32" t="s">
        <v>2348</v>
      </c>
      <c r="AB942" s="32" t="s">
        <v>447</v>
      </c>
      <c r="AC942" s="33" t="s">
        <v>72</v>
      </c>
      <c r="AD942" s="33" t="n">
        <f aca="false">VLOOKUP($O942,Parámetros!$B$4:$H$25,3,0)</f>
        <v>46.3856216091623</v>
      </c>
      <c r="AE942" s="33" t="n">
        <f aca="false">VLOOKUP($O942,Parámetros!$B$4:$H$25,4,0)</f>
        <v>1074.85364414012</v>
      </c>
      <c r="AF942" s="33" t="n">
        <f aca="false">VLOOKUP($O942,Parámetros!$B$4:$H$25,5,0)</f>
        <v>5.41099102083891</v>
      </c>
      <c r="AG942" s="33" t="n">
        <f aca="false">VLOOKUP($O942,Parámetros!$B$4:$H$25,6,0)</f>
        <v>1344</v>
      </c>
      <c r="AH942" s="33" t="n">
        <f aca="false">VLOOKUP($O942,Parámetros!$B$4:$H$25,7,0)</f>
        <v>1920000</v>
      </c>
      <c r="AI942" s="51" t="n">
        <v>1225</v>
      </c>
      <c r="AJ942" s="52" t="n">
        <v>8.8E-008</v>
      </c>
      <c r="AK942" s="34" t="n">
        <f aca="false">AD942*V942/1000000000</f>
        <v>5.78009976365046E-005</v>
      </c>
      <c r="AL942" s="34" t="n">
        <f aca="false">AE942*V942/1000000000</f>
        <v>0.00133937221900374</v>
      </c>
      <c r="AM942" s="34" t="n">
        <f aca="false">AF942*V942/1000000000</f>
        <v>6.74262127695363E-006</v>
      </c>
      <c r="AN942" s="34" t="n">
        <f aca="false">AG942*V942/1000000000</f>
        <v>0.00167475476513001</v>
      </c>
      <c r="AO942" s="34" t="n">
        <f aca="false">AH942*V942/1000000000</f>
        <v>2.39250680732859</v>
      </c>
      <c r="AP942" s="35" t="n">
        <f aca="false">AJ942*AI942*EXP(P942*4)</f>
        <v>0.00010965656200256</v>
      </c>
      <c r="AQ942" s="36" t="n">
        <f aca="false">AK942/W942</f>
        <v>1.58358897634259E-007</v>
      </c>
      <c r="AR942" s="37" t="n">
        <f aca="false">AL942/W942</f>
        <v>3.66951292877737E-006</v>
      </c>
      <c r="AS942" s="37" t="n">
        <f aca="false">AM942/W942</f>
        <v>1.84729350053524E-008</v>
      </c>
      <c r="AT942" s="37" t="n">
        <f aca="false">AN942/W942</f>
        <v>4.58836921953428E-006</v>
      </c>
      <c r="AU942" s="37" t="n">
        <f aca="false">AO942/W942</f>
        <v>0.00655481317076326</v>
      </c>
      <c r="AV942" s="49" t="n">
        <f aca="false">AP942/W942</f>
        <v>3.00428936993316E-007</v>
      </c>
      <c r="AW942" s="39" t="n">
        <f aca="false">AK942*1000000</f>
        <v>57.8009976365046</v>
      </c>
      <c r="AX942" s="40" t="n">
        <f aca="false">AL942*1000000</f>
        <v>1339.37221900374</v>
      </c>
      <c r="AY942" s="40" t="n">
        <f aca="false">AM942*1000000</f>
        <v>6.74262127695363</v>
      </c>
      <c r="AZ942" s="40" t="n">
        <f aca="false">AN942*1000000</f>
        <v>1674.75476513001</v>
      </c>
      <c r="BA942" s="40" t="n">
        <f aca="false">AO942*1000000</f>
        <v>2392506.80732859</v>
      </c>
      <c r="BB942" s="41" t="n">
        <f aca="false">AP942*1000000</f>
        <v>109.65656200256</v>
      </c>
      <c r="BC942" s="39" t="n">
        <f aca="false">AQ942*1000000</f>
        <v>0.158358897634259</v>
      </c>
      <c r="BD942" s="40" t="n">
        <f aca="false">AR942*1000000</f>
        <v>3.66951292877737</v>
      </c>
      <c r="BE942" s="40" t="n">
        <f aca="false">AS942*1000000</f>
        <v>0.0184729350053524</v>
      </c>
      <c r="BF942" s="40" t="n">
        <f aca="false">AT942*1000000</f>
        <v>4.58836921953428</v>
      </c>
      <c r="BG942" s="40" t="n">
        <f aca="false">AU942*1000000</f>
        <v>6554.81317076326</v>
      </c>
      <c r="BH942" s="41" t="n">
        <f aca="false">AV942*1000000</f>
        <v>0.300428936993316</v>
      </c>
      <c r="BI942" s="0" t="n">
        <v>0.1</v>
      </c>
      <c r="BJ942" s="0" t="n">
        <f aca="false">R942*BI942</f>
        <v>124.609729548364</v>
      </c>
      <c r="BK942" s="0" t="n">
        <v>0.1</v>
      </c>
      <c r="BL942" s="0" t="n">
        <f aca="false">AI942*BK942</f>
        <v>122.5</v>
      </c>
      <c r="BM942" s="45" t="n">
        <v>17.6498016718255</v>
      </c>
      <c r="BN942" s="45" t="n">
        <v>910.91550745518</v>
      </c>
      <c r="BO942" s="45" t="n">
        <v>5.31099102083891</v>
      </c>
      <c r="BP942" s="45" t="n">
        <v>537.6</v>
      </c>
      <c r="BQ942" s="45" t="n">
        <v>384000</v>
      </c>
      <c r="BR942" s="0" t="n">
        <f aca="false">AJ942*0.1</f>
        <v>8.8E-009</v>
      </c>
      <c r="BS942" s="0" t="n">
        <f aca="false">((((BJ942/R942)^2)+((BM942/AD942)^2))^(1/2))*AK942</f>
        <v>2.27402260963398E-005</v>
      </c>
      <c r="BT942" s="0" t="n">
        <f aca="false">((((BJ942/R942)^2)+((BN942/AE942)^2))^(1/2))*AL942</f>
        <v>0.00114296413437625</v>
      </c>
      <c r="BU942" s="0" t="n">
        <f aca="false">((((BJ942/R942)^2)+((BO942/AF942)^2))^(1/2))*AM942</f>
        <v>6.65227075955524E-006</v>
      </c>
      <c r="BV942" s="0" t="n">
        <f aca="false">((((BJ942/R942)^2)+((BP942/AG942)^2))^(1/2))*AN942</f>
        <v>0.000690519079363754</v>
      </c>
      <c r="BW942" s="0" t="n">
        <f aca="false">((((BJ942/R942)^2)+((BQ942/AH942)^2))^(1/2))*AO942</f>
        <v>0.534980785781772</v>
      </c>
      <c r="BX942" s="46" t="n">
        <f aca="false">((((BL942/AI942)^2)+((BR942/AJ942)^2))^(1/2))*AP942</f>
        <v>1.55077797187227E-005</v>
      </c>
    </row>
    <row r="943" customFormat="false" ht="45" hidden="false" customHeight="true" outlineLevel="0" collapsed="false">
      <c r="A943" s="24" t="n">
        <v>4.69303175766569</v>
      </c>
      <c r="B943" s="24" t="n">
        <v>-74.118450533996</v>
      </c>
      <c r="C943" s="47" t="n">
        <v>27</v>
      </c>
      <c r="D943" s="47" t="n">
        <v>34</v>
      </c>
      <c r="E943" s="47" t="n">
        <v>1942</v>
      </c>
      <c r="F943" s="27" t="s">
        <v>2349</v>
      </c>
      <c r="G943" s="28" t="s">
        <v>2350</v>
      </c>
      <c r="H943" s="27" t="s">
        <v>2351</v>
      </c>
      <c r="I943" s="28" t="s">
        <v>727</v>
      </c>
      <c r="J943" s="28" t="s">
        <v>76</v>
      </c>
      <c r="K943" s="55"/>
      <c r="L943" s="55"/>
      <c r="M943" s="28" t="n">
        <v>1998</v>
      </c>
      <c r="N943" s="29" t="s">
        <v>67</v>
      </c>
      <c r="O943" s="29" t="s">
        <v>145</v>
      </c>
      <c r="P943" s="56" t="n">
        <v>0.00426891489573758</v>
      </c>
      <c r="Q943" s="31" t="n">
        <v>72800</v>
      </c>
      <c r="R943" s="31" t="n">
        <v>74053.7821315991</v>
      </c>
      <c r="S943" s="29" t="s">
        <v>69</v>
      </c>
      <c r="T943" s="29"/>
      <c r="U943" s="29"/>
      <c r="V943" s="48" t="n">
        <f aca="false">IF(S943="m3_año",R943,IF(OR(O943="CG1",O943="CG3",O943="HG2"),T943,R943))</f>
        <v>74053.7821315991</v>
      </c>
      <c r="W943" s="28" t="n">
        <v>365</v>
      </c>
      <c r="X943" s="32"/>
      <c r="Y943" s="28"/>
      <c r="Z943" s="28" t="n">
        <v>8760</v>
      </c>
      <c r="AA943" s="32" t="s">
        <v>2352</v>
      </c>
      <c r="AB943" s="32" t="s">
        <v>2353</v>
      </c>
      <c r="AC943" s="33" t="s">
        <v>72</v>
      </c>
      <c r="AD943" s="33" t="n">
        <f aca="false">VLOOKUP($O943,Parámetros!$B$4:$H$25,3,0)</f>
        <v>196.356974196937</v>
      </c>
      <c r="AE943" s="33" t="n">
        <f aca="false">VLOOKUP($O943,Parámetros!$B$4:$H$25,4,0)</f>
        <v>1220.72799074218</v>
      </c>
      <c r="AF943" s="33" t="n">
        <f aca="false">VLOOKUP($O943,Parámetros!$B$4:$H$25,5,0)</f>
        <v>69.6558973259153</v>
      </c>
      <c r="AG943" s="33" t="n">
        <f aca="false">VLOOKUP($O943,Parámetros!$B$4:$H$25,6,0)</f>
        <v>640</v>
      </c>
      <c r="AH943" s="33" t="n">
        <f aca="false">VLOOKUP($O943,Parámetros!$B$4:$H$25,7,0)</f>
        <v>1920000</v>
      </c>
      <c r="AI943" s="2" t="n">
        <v>8608.38414634146</v>
      </c>
      <c r="AJ943" s="2" t="n">
        <v>1.0442E-008</v>
      </c>
      <c r="AK943" s="34" t="n">
        <f aca="false">AD943*V943/1000000000</f>
        <v>0.0145409765872</v>
      </c>
      <c r="AL943" s="34" t="n">
        <f aca="false">AE943*V943/1000000000</f>
        <v>0.0903995246683661</v>
      </c>
      <c r="AM943" s="34" t="n">
        <f aca="false">AF943*V943/1000000000</f>
        <v>0.00515828264475437</v>
      </c>
      <c r="AN943" s="34" t="n">
        <f aca="false">AG943*V943/1000000000</f>
        <v>0.0473944205642234</v>
      </c>
      <c r="AO943" s="34" t="n">
        <f aca="false">AH943*V943/1000000000</f>
        <v>142.18326169267</v>
      </c>
      <c r="AP943" s="35" t="n">
        <f aca="false">AJ943*AI943*EXP(P943*4)</f>
        <v>9.14368366124371E-005</v>
      </c>
      <c r="AQ943" s="36" t="n">
        <f aca="false">AK943/W943</f>
        <v>3.9838292019726E-005</v>
      </c>
      <c r="AR943" s="37" t="n">
        <f aca="false">AL943/W943</f>
        <v>0.000247669930598263</v>
      </c>
      <c r="AS943" s="37" t="n">
        <f aca="false">AM943/W943</f>
        <v>1.41322812185051E-005</v>
      </c>
      <c r="AT943" s="37" t="n">
        <f aca="false">AN943/W943</f>
        <v>0.000129847727573215</v>
      </c>
      <c r="AU943" s="37" t="n">
        <f aca="false">AO943/W943</f>
        <v>0.389543182719645</v>
      </c>
      <c r="AV943" s="49" t="n">
        <f aca="false">AP943/W943</f>
        <v>2.50511881129965E-007</v>
      </c>
      <c r="AW943" s="39" t="n">
        <f aca="false">AK943*1000000</f>
        <v>14540.9765872</v>
      </c>
      <c r="AX943" s="40" t="n">
        <f aca="false">AL943*1000000</f>
        <v>90399.5246683661</v>
      </c>
      <c r="AY943" s="40" t="n">
        <f aca="false">AM943*1000000</f>
        <v>5158.28264475437</v>
      </c>
      <c r="AZ943" s="40" t="n">
        <f aca="false">AN943*1000000</f>
        <v>47394.4205642234</v>
      </c>
      <c r="BA943" s="40" t="n">
        <f aca="false">AO943*1000000</f>
        <v>142183261.69267</v>
      </c>
      <c r="BB943" s="41" t="n">
        <f aca="false">AP943*1000000</f>
        <v>91.4368366124372</v>
      </c>
      <c r="BC943" s="39" t="n">
        <f aca="false">AQ943*1000000</f>
        <v>39.838292019726</v>
      </c>
      <c r="BD943" s="40" t="n">
        <f aca="false">AR943*1000000</f>
        <v>247.669930598263</v>
      </c>
      <c r="BE943" s="40" t="n">
        <f aca="false">AS943*1000000</f>
        <v>14.1322812185051</v>
      </c>
      <c r="BF943" s="40" t="n">
        <f aca="false">AT943*1000000</f>
        <v>129.847727573215</v>
      </c>
      <c r="BG943" s="40" t="n">
        <f aca="false">AU943*1000000</f>
        <v>389543.182719645</v>
      </c>
      <c r="BH943" s="41" t="n">
        <f aca="false">AV943*1000000</f>
        <v>0.250511881129965</v>
      </c>
      <c r="BI943" s="0" t="n">
        <v>0.1</v>
      </c>
      <c r="BJ943" s="0" t="n">
        <f aca="false">R943*BI943</f>
        <v>7405.37821315991</v>
      </c>
      <c r="BK943" s="0" t="n">
        <v>0.1</v>
      </c>
      <c r="BL943" s="0" t="n">
        <f aca="false">AI943*BK943</f>
        <v>860.838414634146</v>
      </c>
      <c r="BM943" s="45" t="n">
        <v>187.562005220738</v>
      </c>
      <c r="BN943" s="45" t="n">
        <v>1012.03746873145</v>
      </c>
      <c r="BO943" s="45" t="n">
        <v>69.5558973259153</v>
      </c>
      <c r="BP943" s="45" t="n">
        <v>256</v>
      </c>
      <c r="BQ943" s="45" t="n">
        <v>384000</v>
      </c>
      <c r="BR943" s="0" t="n">
        <f aca="false">AJ943*0.1</f>
        <v>1.0442E-009</v>
      </c>
      <c r="BS943" s="0" t="n">
        <f aca="false">((((BJ943/R943)^2)+((BM943/AD943)^2))^(1/2))*AK943</f>
        <v>0.013965582544115</v>
      </c>
      <c r="BT943" s="0" t="n">
        <f aca="false">((((BJ943/R943)^2)+((BN943/AE943)^2))^(1/2))*AL943</f>
        <v>0.0754884367050186</v>
      </c>
      <c r="BU943" s="0" t="n">
        <f aca="false">((((BJ943/R943)^2)+((BO943/AF943)^2))^(1/2))*AM943</f>
        <v>0.00517664132555103</v>
      </c>
      <c r="BV943" s="0" t="n">
        <f aca="false">((((BJ943/R943)^2)+((BP943/AG943)^2))^(1/2))*AN943</f>
        <v>0.0195412202051239</v>
      </c>
      <c r="BW943" s="0" t="n">
        <f aca="false">((((BJ943/R943)^2)+((BQ943/AH943)^2))^(1/2))*AO943</f>
        <v>31.7931438407453</v>
      </c>
      <c r="BX943" s="46" t="n">
        <f aca="false">((((BL943/AI943)^2)+((BR943/AJ943)^2))^(1/2))*AP943</f>
        <v>1.29311214437801E-005</v>
      </c>
    </row>
    <row r="944" customFormat="false" ht="45" hidden="false" customHeight="true" outlineLevel="0" collapsed="false">
      <c r="A944" s="24" t="n">
        <v>4.69303175766569</v>
      </c>
      <c r="B944" s="24" t="n">
        <v>-74.118450533996</v>
      </c>
      <c r="C944" s="47" t="n">
        <v>27</v>
      </c>
      <c r="D944" s="47" t="n">
        <v>34</v>
      </c>
      <c r="E944" s="47" t="n">
        <v>1942</v>
      </c>
      <c r="F944" s="27" t="s">
        <v>2349</v>
      </c>
      <c r="G944" s="28" t="s">
        <v>2350</v>
      </c>
      <c r="H944" s="27" t="s">
        <v>2351</v>
      </c>
      <c r="I944" s="28" t="s">
        <v>727</v>
      </c>
      <c r="J944" s="28" t="s">
        <v>76</v>
      </c>
      <c r="K944" s="55"/>
      <c r="L944" s="55"/>
      <c r="M944" s="28" t="n">
        <v>1998</v>
      </c>
      <c r="N944" s="29" t="s">
        <v>67</v>
      </c>
      <c r="O944" s="29" t="s">
        <v>145</v>
      </c>
      <c r="P944" s="56" t="n">
        <v>0.00426891489573758</v>
      </c>
      <c r="Q944" s="31" t="n">
        <v>72800</v>
      </c>
      <c r="R944" s="31" t="n">
        <v>74053.7821315991</v>
      </c>
      <c r="S944" s="29" t="s">
        <v>69</v>
      </c>
      <c r="T944" s="29"/>
      <c r="U944" s="29"/>
      <c r="V944" s="48" t="n">
        <f aca="false">IF(S944="m3_año",R944,IF(OR(O944="CG1",O944="CG3",O944="HG2"),T944,R944))</f>
        <v>74053.7821315991</v>
      </c>
      <c r="W944" s="28" t="n">
        <v>365</v>
      </c>
      <c r="X944" s="32"/>
      <c r="Y944" s="28"/>
      <c r="Z944" s="28" t="n">
        <v>8760</v>
      </c>
      <c r="AA944" s="32" t="s">
        <v>2352</v>
      </c>
      <c r="AB944" s="32" t="s">
        <v>2353</v>
      </c>
      <c r="AC944" s="33" t="s">
        <v>72</v>
      </c>
      <c r="AD944" s="33" t="n">
        <f aca="false">VLOOKUP($O944,Parámetros!$B$4:$H$25,3,0)</f>
        <v>196.356974196937</v>
      </c>
      <c r="AE944" s="33" t="n">
        <f aca="false">VLOOKUP($O944,Parámetros!$B$4:$H$25,4,0)</f>
        <v>1220.72799074218</v>
      </c>
      <c r="AF944" s="33" t="n">
        <f aca="false">VLOOKUP($O944,Parámetros!$B$4:$H$25,5,0)</f>
        <v>69.6558973259153</v>
      </c>
      <c r="AG944" s="33" t="n">
        <f aca="false">VLOOKUP($O944,Parámetros!$B$4:$H$25,6,0)</f>
        <v>640</v>
      </c>
      <c r="AH944" s="33" t="n">
        <f aca="false">VLOOKUP($O944,Parámetros!$B$4:$H$25,7,0)</f>
        <v>1920000</v>
      </c>
      <c r="AI944" s="2" t="n">
        <v>2.98030327868852</v>
      </c>
      <c r="AJ944" s="2" t="n">
        <v>1.362E-005</v>
      </c>
      <c r="AK944" s="34" t="n">
        <f aca="false">AD944*V944/1000000000</f>
        <v>0.0145409765872</v>
      </c>
      <c r="AL944" s="34" t="n">
        <f aca="false">AE944*V944/1000000000</f>
        <v>0.0903995246683661</v>
      </c>
      <c r="AM944" s="34" t="n">
        <f aca="false">AF944*V944/1000000000</f>
        <v>0.00515828264475437</v>
      </c>
      <c r="AN944" s="34" t="n">
        <f aca="false">AG944*V944/1000000000</f>
        <v>0.0473944205642234</v>
      </c>
      <c r="AO944" s="34" t="n">
        <f aca="false">AH944*V944/1000000000</f>
        <v>142.18326169267</v>
      </c>
      <c r="AP944" s="35" t="n">
        <f aca="false">AJ944*AI944*EXP(P944*4)</f>
        <v>4.12908128890735E-005</v>
      </c>
      <c r="AQ944" s="36" t="n">
        <f aca="false">AK944/W944</f>
        <v>3.9838292019726E-005</v>
      </c>
      <c r="AR944" s="37" t="n">
        <f aca="false">AL944/W944</f>
        <v>0.000247669930598263</v>
      </c>
      <c r="AS944" s="37" t="n">
        <f aca="false">AM944/W944</f>
        <v>1.41322812185051E-005</v>
      </c>
      <c r="AT944" s="37" t="n">
        <f aca="false">AN944/W944</f>
        <v>0.000129847727573215</v>
      </c>
      <c r="AU944" s="37" t="n">
        <f aca="false">AO944/W944</f>
        <v>0.389543182719645</v>
      </c>
      <c r="AV944" s="49" t="n">
        <f aca="false">AP944/W944</f>
        <v>1.13125514764585E-007</v>
      </c>
      <c r="AW944" s="39" t="n">
        <f aca="false">AK944*1000000</f>
        <v>14540.9765872</v>
      </c>
      <c r="AX944" s="40" t="n">
        <f aca="false">AL944*1000000</f>
        <v>90399.5246683661</v>
      </c>
      <c r="AY944" s="40" t="n">
        <f aca="false">AM944*1000000</f>
        <v>5158.28264475437</v>
      </c>
      <c r="AZ944" s="40" t="n">
        <f aca="false">AN944*1000000</f>
        <v>47394.4205642234</v>
      </c>
      <c r="BA944" s="40" t="n">
        <f aca="false">AO944*1000000</f>
        <v>142183261.69267</v>
      </c>
      <c r="BB944" s="41" t="n">
        <f aca="false">AP944*1000000</f>
        <v>41.2908128890735</v>
      </c>
      <c r="BC944" s="39" t="n">
        <f aca="false">AQ944*1000000</f>
        <v>39.838292019726</v>
      </c>
      <c r="BD944" s="40" t="n">
        <f aca="false">AR944*1000000</f>
        <v>247.669930598263</v>
      </c>
      <c r="BE944" s="40" t="n">
        <f aca="false">AS944*1000000</f>
        <v>14.1322812185051</v>
      </c>
      <c r="BF944" s="40" t="n">
        <f aca="false">AT944*1000000</f>
        <v>129.847727573215</v>
      </c>
      <c r="BG944" s="40" t="n">
        <f aca="false">AU944*1000000</f>
        <v>389543.182719645</v>
      </c>
      <c r="BH944" s="41" t="n">
        <f aca="false">AV944*1000000</f>
        <v>0.113125514764585</v>
      </c>
      <c r="BI944" s="0" t="n">
        <v>0.1</v>
      </c>
      <c r="BJ944" s="0" t="n">
        <f aca="false">R944*BI944</f>
        <v>7405.37821315991</v>
      </c>
      <c r="BK944" s="0" t="n">
        <v>0.1</v>
      </c>
      <c r="BL944" s="0" t="n">
        <f aca="false">AI944*BK944</f>
        <v>0.298030327868852</v>
      </c>
      <c r="BM944" s="45" t="n">
        <v>187.562005220738</v>
      </c>
      <c r="BN944" s="45" t="n">
        <v>1012.03746873145</v>
      </c>
      <c r="BO944" s="45" t="n">
        <v>69.5558973259153</v>
      </c>
      <c r="BP944" s="45" t="n">
        <v>256</v>
      </c>
      <c r="BQ944" s="45" t="n">
        <v>384000</v>
      </c>
      <c r="BR944" s="0" t="n">
        <f aca="false">AJ944*0.1</f>
        <v>1.362E-006</v>
      </c>
      <c r="BS944" s="0" t="n">
        <f aca="false">((((BJ944/R944)^2)+((BM944/AD944)^2))^(1/2))*AK944</f>
        <v>0.013965582544115</v>
      </c>
      <c r="BT944" s="0" t="n">
        <f aca="false">((((BJ944/R944)^2)+((BN944/AE944)^2))^(1/2))*AL944</f>
        <v>0.0754884367050186</v>
      </c>
      <c r="BU944" s="0" t="n">
        <f aca="false">((((BJ944/R944)^2)+((BO944/AF944)^2))^(1/2))*AM944</f>
        <v>0.00517664132555103</v>
      </c>
      <c r="BV944" s="0" t="n">
        <f aca="false">((((BJ944/R944)^2)+((BP944/AG944)^2))^(1/2))*AN944</f>
        <v>0.0195412202051239</v>
      </c>
      <c r="BW944" s="0" t="n">
        <f aca="false">((((BJ944/R944)^2)+((BQ944/AH944)^2))^(1/2))*AO944</f>
        <v>31.7931438407453</v>
      </c>
      <c r="BX944" s="46" t="n">
        <f aca="false">((((BL944/AI944)^2)+((BR944/AJ944)^2))^(1/2))*AP944</f>
        <v>5.83940275891375E-006</v>
      </c>
    </row>
    <row r="945" customFormat="false" ht="45" hidden="false" customHeight="true" outlineLevel="0" collapsed="false">
      <c r="A945" s="24" t="n">
        <v>4.69223650522663</v>
      </c>
      <c r="B945" s="24" t="n">
        <v>-74.1184186819261</v>
      </c>
      <c r="C945" s="47" t="n">
        <v>27</v>
      </c>
      <c r="D945" s="47" t="n">
        <v>34</v>
      </c>
      <c r="E945" s="47" t="n">
        <v>1942</v>
      </c>
      <c r="F945" s="27" t="s">
        <v>2354</v>
      </c>
      <c r="G945" s="28" t="s">
        <v>2355</v>
      </c>
      <c r="H945" s="27" t="s">
        <v>2356</v>
      </c>
      <c r="I945" s="28" t="s">
        <v>727</v>
      </c>
      <c r="J945" s="28" t="s">
        <v>76</v>
      </c>
      <c r="K945" s="28" t="n">
        <v>1200</v>
      </c>
      <c r="L945" s="28"/>
      <c r="M945" s="28" t="n">
        <v>1999</v>
      </c>
      <c r="N945" s="29" t="s">
        <v>67</v>
      </c>
      <c r="O945" s="29" t="s">
        <v>145</v>
      </c>
      <c r="P945" s="56" t="n">
        <v>0.00426891489573758</v>
      </c>
      <c r="Q945" s="31" t="n">
        <v>816192</v>
      </c>
      <c r="R945" s="31" t="n">
        <v>830248.688812557</v>
      </c>
      <c r="S945" s="29" t="s">
        <v>69</v>
      </c>
      <c r="T945" s="29"/>
      <c r="U945" s="29"/>
      <c r="V945" s="48" t="n">
        <f aca="false">IF(S945="m3_año",R945,IF(OR(O945="CG1",O945="CG3",O945="HG2"),T945,R945))</f>
        <v>830248.688812557</v>
      </c>
      <c r="W945" s="28" t="n">
        <v>365</v>
      </c>
      <c r="X945" s="32"/>
      <c r="Y945" s="28"/>
      <c r="Z945" s="28" t="n">
        <v>8760</v>
      </c>
      <c r="AA945" s="32" t="s">
        <v>2357</v>
      </c>
      <c r="AB945" s="32" t="s">
        <v>447</v>
      </c>
      <c r="AC945" s="33" t="s">
        <v>72</v>
      </c>
      <c r="AD945" s="33" t="n">
        <f aca="false">VLOOKUP($O945,Parámetros!$B$4:$H$25,3,0)</f>
        <v>196.356974196937</v>
      </c>
      <c r="AE945" s="33" t="n">
        <f aca="false">VLOOKUP($O945,Parámetros!$B$4:$H$25,4,0)</f>
        <v>1220.72799074218</v>
      </c>
      <c r="AF945" s="33" t="n">
        <f aca="false">VLOOKUP($O945,Parámetros!$B$4:$H$25,5,0)</f>
        <v>69.6558973259153</v>
      </c>
      <c r="AG945" s="33" t="n">
        <f aca="false">VLOOKUP($O945,Parámetros!$B$4:$H$25,6,0)</f>
        <v>640</v>
      </c>
      <c r="AH945" s="33" t="n">
        <f aca="false">VLOOKUP($O945,Parámetros!$B$4:$H$25,7,0)</f>
        <v>1920000</v>
      </c>
      <c r="AI945" s="0" t="n">
        <v>18053</v>
      </c>
      <c r="AJ945" s="52" t="n">
        <f aca="false">60/1000000</f>
        <v>6E-005</v>
      </c>
      <c r="AK945" s="34" t="n">
        <f aca="false">AD945*V945/1000000000</f>
        <v>0.163025120366208</v>
      </c>
      <c r="AL945" s="34" t="n">
        <f aca="false">AE945*V945/1000000000</f>
        <v>1.01350781371048</v>
      </c>
      <c r="AM945" s="34" t="n">
        <f aca="false">AF945*V945/1000000000</f>
        <v>0.0578317174229033</v>
      </c>
      <c r="AN945" s="34" t="n">
        <f aca="false">AG945*V945/1000000000</f>
        <v>0.531359160840037</v>
      </c>
      <c r="AO945" s="34" t="n">
        <f aca="false">AH945*V945/1000000000</f>
        <v>1594.07748252011</v>
      </c>
      <c r="AP945" s="35" t="n">
        <f aca="false">AJ945*AI945*EXP(P945*4)</f>
        <v>1.1018348314465</v>
      </c>
      <c r="AQ945" s="36" t="n">
        <f aca="false">AK945/W945</f>
        <v>0.000446644165386871</v>
      </c>
      <c r="AR945" s="37" t="n">
        <f aca="false">AL945/W945</f>
        <v>0.0027767337361931</v>
      </c>
      <c r="AS945" s="37" t="n">
        <f aca="false">AM945/W945</f>
        <v>0.000158443061432612</v>
      </c>
      <c r="AT945" s="37" t="n">
        <f aca="false">AN945/W945</f>
        <v>0.00145577852284942</v>
      </c>
      <c r="AU945" s="37" t="n">
        <f aca="false">AO945/W945</f>
        <v>4.36733556854825</v>
      </c>
      <c r="AV945" s="49" t="n">
        <f aca="false">AP945/W945</f>
        <v>0.00301872556560686</v>
      </c>
      <c r="AW945" s="39" t="n">
        <f aca="false">AK945*1000000</f>
        <v>163025.120366208</v>
      </c>
      <c r="AX945" s="40" t="n">
        <f aca="false">AL945*1000000</f>
        <v>1013507.81371048</v>
      </c>
      <c r="AY945" s="40" t="n">
        <f aca="false">AM945*1000000</f>
        <v>57831.7174229033</v>
      </c>
      <c r="AZ945" s="40" t="n">
        <f aca="false">AN945*1000000</f>
        <v>531359.160840037</v>
      </c>
      <c r="BA945" s="40" t="n">
        <f aca="false">AO945*1000000</f>
        <v>1594077482.52011</v>
      </c>
      <c r="BB945" s="41" t="n">
        <f aca="false">AP945*1000000</f>
        <v>1101834.8314465</v>
      </c>
      <c r="BC945" s="39" t="n">
        <f aca="false">AQ945*1000000</f>
        <v>446.644165386871</v>
      </c>
      <c r="BD945" s="40" t="n">
        <f aca="false">AR945*1000000</f>
        <v>2776.7337361931</v>
      </c>
      <c r="BE945" s="40" t="n">
        <f aca="false">AS945*1000000</f>
        <v>158.443061432612</v>
      </c>
      <c r="BF945" s="40" t="n">
        <f aca="false">AT945*1000000</f>
        <v>1455.77852284942</v>
      </c>
      <c r="BG945" s="40" t="n">
        <f aca="false">AU945*1000000</f>
        <v>4367335.56854825</v>
      </c>
      <c r="BH945" s="41" t="n">
        <f aca="false">AV945*1000000</f>
        <v>3018.72556560686</v>
      </c>
      <c r="BI945" s="0" t="n">
        <v>0.1</v>
      </c>
      <c r="BJ945" s="0" t="n">
        <f aca="false">R945*BI945</f>
        <v>83024.8688812557</v>
      </c>
      <c r="BK945" s="0" t="n">
        <v>0.1</v>
      </c>
      <c r="BL945" s="0" t="n">
        <f aca="false">AI945*BK945</f>
        <v>1805.3</v>
      </c>
      <c r="BM945" s="45" t="n">
        <v>187.562005220738</v>
      </c>
      <c r="BN945" s="45" t="n">
        <v>1012.03746873145</v>
      </c>
      <c r="BO945" s="45" t="n">
        <v>69.5558973259153</v>
      </c>
      <c r="BP945" s="45" t="n">
        <v>256</v>
      </c>
      <c r="BQ945" s="45" t="n">
        <v>384000</v>
      </c>
      <c r="BR945" s="0" t="n">
        <f aca="false">AJ945*0.1</f>
        <v>6E-006</v>
      </c>
      <c r="BS945" s="0" t="n">
        <f aca="false">((((BJ945/R945)^2)+((BM945/AD945)^2))^(1/2))*AK945</f>
        <v>0.156574131151735</v>
      </c>
      <c r="BT945" s="0" t="n">
        <f aca="false">((((BJ945/R945)^2)+((BN945/AE945)^2))^(1/2))*AL945</f>
        <v>0.846333216087123</v>
      </c>
      <c r="BU945" s="0" t="n">
        <f aca="false">((((BJ945/R945)^2)+((BO945/AF945)^2))^(1/2))*AM945</f>
        <v>0.0580375444613207</v>
      </c>
      <c r="BV945" s="0" t="n">
        <f aca="false">((((BJ945/R945)^2)+((BP945/AG945)^2))^(1/2))*AN945</f>
        <v>0.219084994528303</v>
      </c>
      <c r="BW945" s="0" t="n">
        <f aca="false">((((BJ945/R945)^2)+((BQ945/AH945)^2))^(1/2))*AO945</f>
        <v>356.44656123167</v>
      </c>
      <c r="BX945" s="46" t="n">
        <f aca="false">((((BL945/AI945)^2)+((BR945/AJ945)^2))^(1/2))*AP945</f>
        <v>0.155822976212672</v>
      </c>
    </row>
    <row r="946" customFormat="false" ht="45" hidden="false" customHeight="true" outlineLevel="0" collapsed="false">
      <c r="A946" s="24" t="n">
        <v>4.69223650522663</v>
      </c>
      <c r="B946" s="24" t="n">
        <v>-74.1184186819261</v>
      </c>
      <c r="C946" s="47" t="n">
        <v>27</v>
      </c>
      <c r="D946" s="47" t="n">
        <v>34</v>
      </c>
      <c r="E946" s="47" t="n">
        <v>1942</v>
      </c>
      <c r="F946" s="27" t="s">
        <v>2354</v>
      </c>
      <c r="G946" s="28" t="s">
        <v>2355</v>
      </c>
      <c r="H946" s="27" t="s">
        <v>2356</v>
      </c>
      <c r="I946" s="28" t="s">
        <v>727</v>
      </c>
      <c r="J946" s="28" t="s">
        <v>76</v>
      </c>
      <c r="K946" s="28" t="n">
        <v>1260</v>
      </c>
      <c r="L946" s="28"/>
      <c r="M946" s="28" t="n">
        <v>2001</v>
      </c>
      <c r="N946" s="29" t="s">
        <v>67</v>
      </c>
      <c r="O946" s="29" t="s">
        <v>145</v>
      </c>
      <c r="P946" s="56" t="n">
        <v>0.00426891489573758</v>
      </c>
      <c r="Q946" s="31" t="n">
        <v>943488</v>
      </c>
      <c r="R946" s="31" t="n">
        <v>959737.016425525</v>
      </c>
      <c r="S946" s="29" t="s">
        <v>69</v>
      </c>
      <c r="T946" s="29"/>
      <c r="U946" s="29"/>
      <c r="V946" s="48" t="n">
        <f aca="false">IF(S946="m3_año",R946,IF(OR(O946="CG1",O946="CG3",O946="HG2"),T946,R946))</f>
        <v>959737.016425525</v>
      </c>
      <c r="W946" s="28" t="n">
        <v>365</v>
      </c>
      <c r="X946" s="32"/>
      <c r="Y946" s="28"/>
      <c r="Z946" s="28" t="n">
        <v>8760</v>
      </c>
      <c r="AA946" s="32" t="s">
        <v>2358</v>
      </c>
      <c r="AB946" s="32" t="s">
        <v>447</v>
      </c>
      <c r="AC946" s="33" t="s">
        <v>72</v>
      </c>
      <c r="AD946" s="33" t="n">
        <f aca="false">VLOOKUP($O946,Parámetros!$B$4:$H$25,3,0)</f>
        <v>196.356974196937</v>
      </c>
      <c r="AE946" s="33" t="n">
        <f aca="false">VLOOKUP($O946,Parámetros!$B$4:$H$25,4,0)</f>
        <v>1220.72799074218</v>
      </c>
      <c r="AF946" s="33" t="n">
        <f aca="false">VLOOKUP($O946,Parámetros!$B$4:$H$25,5,0)</f>
        <v>69.6558973259153</v>
      </c>
      <c r="AG946" s="33" t="n">
        <f aca="false">VLOOKUP($O946,Parámetros!$B$4:$H$25,6,0)</f>
        <v>640</v>
      </c>
      <c r="AH946" s="33" t="n">
        <f aca="false">VLOOKUP($O946,Parámetros!$B$4:$H$25,7,0)</f>
        <v>1920000</v>
      </c>
      <c r="AI946" s="0" t="n">
        <v>18053</v>
      </c>
      <c r="AJ946" s="52" t="n">
        <f aca="false">60/1000000</f>
        <v>6E-005</v>
      </c>
      <c r="AK946" s="34" t="n">
        <f aca="false">AD946*V946/1000000000</f>
        <v>0.188451056570112</v>
      </c>
      <c r="AL946" s="34" t="n">
        <f aca="false">AE946*V946/1000000000</f>
        <v>1.17157783970203</v>
      </c>
      <c r="AM946" s="34" t="n">
        <f aca="false">AF946*V946/1000000000</f>
        <v>0.0668513430760167</v>
      </c>
      <c r="AN946" s="34" t="n">
        <f aca="false">AG946*V946/1000000000</f>
        <v>0.614231690512336</v>
      </c>
      <c r="AO946" s="34" t="n">
        <f aca="false">AH946*V946/1000000000</f>
        <v>1842.69507153701</v>
      </c>
      <c r="AP946" s="35" t="n">
        <f aca="false">AJ946*AI946*EXP(P946*4)</f>
        <v>1.1018348314465</v>
      </c>
      <c r="AQ946" s="36" t="n">
        <f aca="false">AK946/W946</f>
        <v>0.00051630426457565</v>
      </c>
      <c r="AR946" s="37" t="n">
        <f aca="false">AL946/W946</f>
        <v>0.00320980230055349</v>
      </c>
      <c r="AS946" s="37" t="n">
        <f aca="false">AM946/W946</f>
        <v>0.000183154364591826</v>
      </c>
      <c r="AT946" s="37" t="n">
        <f aca="false">AN946/W946</f>
        <v>0.00168282654934887</v>
      </c>
      <c r="AU946" s="37" t="n">
        <f aca="false">AO946/W946</f>
        <v>5.0484796480466</v>
      </c>
      <c r="AV946" s="49" t="n">
        <f aca="false">AP946/W946</f>
        <v>0.00301872556560686</v>
      </c>
      <c r="AW946" s="39" t="n">
        <f aca="false">AK946*1000000</f>
        <v>188451.056570112</v>
      </c>
      <c r="AX946" s="40" t="n">
        <f aca="false">AL946*1000000</f>
        <v>1171577.83970203</v>
      </c>
      <c r="AY946" s="40" t="n">
        <f aca="false">AM946*1000000</f>
        <v>66851.3430760167</v>
      </c>
      <c r="AZ946" s="40" t="n">
        <f aca="false">AN946*1000000</f>
        <v>614231.690512336</v>
      </c>
      <c r="BA946" s="40" t="n">
        <f aca="false">AO946*1000000</f>
        <v>1842695071.53701</v>
      </c>
      <c r="BB946" s="41" t="n">
        <f aca="false">AP946*1000000</f>
        <v>1101834.8314465</v>
      </c>
      <c r="BC946" s="39" t="n">
        <f aca="false">AQ946*1000000</f>
        <v>516.30426457565</v>
      </c>
      <c r="BD946" s="40" t="n">
        <f aca="false">AR946*1000000</f>
        <v>3209.80230055349</v>
      </c>
      <c r="BE946" s="40" t="n">
        <f aca="false">AS946*1000000</f>
        <v>183.154364591826</v>
      </c>
      <c r="BF946" s="40" t="n">
        <f aca="false">AT946*1000000</f>
        <v>1682.82654934887</v>
      </c>
      <c r="BG946" s="40" t="n">
        <f aca="false">AU946*1000000</f>
        <v>5048479.6480466</v>
      </c>
      <c r="BH946" s="41" t="n">
        <f aca="false">AV946*1000000</f>
        <v>3018.72556560686</v>
      </c>
      <c r="BI946" s="0" t="n">
        <v>0.1</v>
      </c>
      <c r="BJ946" s="0" t="n">
        <f aca="false">R946*BI946</f>
        <v>95973.7016425525</v>
      </c>
      <c r="BK946" s="0" t="n">
        <v>0.1</v>
      </c>
      <c r="BL946" s="0" t="n">
        <f aca="false">AI946*BK946</f>
        <v>1805.3</v>
      </c>
      <c r="BM946" s="45" t="n">
        <v>187.562005220738</v>
      </c>
      <c r="BN946" s="45" t="n">
        <v>1012.03746873145</v>
      </c>
      <c r="BO946" s="45" t="n">
        <v>69.5558973259153</v>
      </c>
      <c r="BP946" s="45" t="n">
        <v>256</v>
      </c>
      <c r="BQ946" s="45" t="n">
        <v>384000</v>
      </c>
      <c r="BR946" s="0" t="n">
        <f aca="false">AJ946*0.1</f>
        <v>6E-006</v>
      </c>
      <c r="BS946" s="0" t="n">
        <f aca="false">((((BJ946/R946)^2)+((BM946/AD946)^2))^(1/2))*AK946</f>
        <v>0.18099394977173</v>
      </c>
      <c r="BT946" s="0" t="n">
        <f aca="false">((((BJ946/R946)^2)+((BN946/AE946)^2))^(1/2))*AL946</f>
        <v>0.978330139697042</v>
      </c>
      <c r="BU946" s="0" t="n">
        <f aca="false">((((BJ946/R946)^2)+((BO946/AF946)^2))^(1/2))*AM946</f>
        <v>0.0670892715791414</v>
      </c>
      <c r="BV946" s="0" t="n">
        <f aca="false">((((BJ946/R946)^2)+((BP946/AG946)^2))^(1/2))*AN946</f>
        <v>0.253254213858406</v>
      </c>
      <c r="BW946" s="0" t="n">
        <f aca="false">((((BJ946/R946)^2)+((BQ946/AH946)^2))^(1/2))*AO946</f>
        <v>412.039144176059</v>
      </c>
      <c r="BX946" s="46" t="n">
        <f aca="false">((((BL946/AI946)^2)+((BR946/AJ946)^2))^(1/2))*AP946</f>
        <v>0.155822976212672</v>
      </c>
    </row>
    <row r="947" customFormat="false" ht="45" hidden="false" customHeight="true" outlineLevel="0" collapsed="false">
      <c r="A947" s="24" t="n">
        <v>4.69223650522663</v>
      </c>
      <c r="B947" s="24" t="n">
        <v>-74.1184186819261</v>
      </c>
      <c r="C947" s="47" t="n">
        <v>27</v>
      </c>
      <c r="D947" s="47" t="n">
        <v>34</v>
      </c>
      <c r="E947" s="47" t="n">
        <v>1942</v>
      </c>
      <c r="F947" s="27" t="s">
        <v>2354</v>
      </c>
      <c r="G947" s="28" t="s">
        <v>2355</v>
      </c>
      <c r="H947" s="27" t="s">
        <v>2356</v>
      </c>
      <c r="I947" s="28" t="s">
        <v>727</v>
      </c>
      <c r="J947" s="28" t="s">
        <v>76</v>
      </c>
      <c r="K947" s="28" t="n">
        <v>1260</v>
      </c>
      <c r="L947" s="28"/>
      <c r="M947" s="28" t="n">
        <v>2003</v>
      </c>
      <c r="N947" s="29" t="s">
        <v>67</v>
      </c>
      <c r="O947" s="29" t="s">
        <v>145</v>
      </c>
      <c r="P947" s="56" t="n">
        <v>0.00426891489573758</v>
      </c>
      <c r="Q947" s="31" t="n">
        <v>943488</v>
      </c>
      <c r="R947" s="31" t="n">
        <v>959737.016425525</v>
      </c>
      <c r="S947" s="29" t="s">
        <v>69</v>
      </c>
      <c r="T947" s="29"/>
      <c r="U947" s="29"/>
      <c r="V947" s="48" t="n">
        <f aca="false">IF(S947="m3_año",R947,IF(OR(O947="CG1",O947="CG3",O947="HG2"),T947,R947))</f>
        <v>959737.016425525</v>
      </c>
      <c r="W947" s="28" t="n">
        <v>365</v>
      </c>
      <c r="X947" s="32"/>
      <c r="Y947" s="28"/>
      <c r="Z947" s="28" t="n">
        <v>8760</v>
      </c>
      <c r="AA947" s="32" t="s">
        <v>2359</v>
      </c>
      <c r="AB947" s="32" t="s">
        <v>447</v>
      </c>
      <c r="AC947" s="33" t="s">
        <v>72</v>
      </c>
      <c r="AD947" s="33" t="n">
        <f aca="false">VLOOKUP($O947,Parámetros!$B$4:$H$25,3,0)</f>
        <v>196.356974196937</v>
      </c>
      <c r="AE947" s="33" t="n">
        <f aca="false">VLOOKUP($O947,Parámetros!$B$4:$H$25,4,0)</f>
        <v>1220.72799074218</v>
      </c>
      <c r="AF947" s="33" t="n">
        <f aca="false">VLOOKUP($O947,Parámetros!$B$4:$H$25,5,0)</f>
        <v>69.6558973259153</v>
      </c>
      <c r="AG947" s="33" t="n">
        <f aca="false">VLOOKUP($O947,Parámetros!$B$4:$H$25,6,0)</f>
        <v>640</v>
      </c>
      <c r="AH947" s="33" t="n">
        <f aca="false">VLOOKUP($O947,Parámetros!$B$4:$H$25,7,0)</f>
        <v>1920000</v>
      </c>
      <c r="AI947" s="0" t="n">
        <v>18053</v>
      </c>
      <c r="AJ947" s="52" t="n">
        <f aca="false">60/1000000</f>
        <v>6E-005</v>
      </c>
      <c r="AK947" s="34" t="n">
        <f aca="false">AD947*V947/1000000000</f>
        <v>0.188451056570112</v>
      </c>
      <c r="AL947" s="34" t="n">
        <f aca="false">AE947*V947/1000000000</f>
        <v>1.17157783970203</v>
      </c>
      <c r="AM947" s="34" t="n">
        <f aca="false">AF947*V947/1000000000</f>
        <v>0.0668513430760167</v>
      </c>
      <c r="AN947" s="34" t="n">
        <f aca="false">AG947*V947/1000000000</f>
        <v>0.614231690512336</v>
      </c>
      <c r="AO947" s="34" t="n">
        <f aca="false">AH947*V947/1000000000</f>
        <v>1842.69507153701</v>
      </c>
      <c r="AP947" s="35" t="n">
        <f aca="false">AJ947*AI947*EXP(P947*4)</f>
        <v>1.1018348314465</v>
      </c>
      <c r="AQ947" s="36" t="n">
        <f aca="false">AK947/W947</f>
        <v>0.00051630426457565</v>
      </c>
      <c r="AR947" s="37" t="n">
        <f aca="false">AL947/W947</f>
        <v>0.00320980230055349</v>
      </c>
      <c r="AS947" s="37" t="n">
        <f aca="false">AM947/W947</f>
        <v>0.000183154364591826</v>
      </c>
      <c r="AT947" s="37" t="n">
        <f aca="false">AN947/W947</f>
        <v>0.00168282654934887</v>
      </c>
      <c r="AU947" s="37" t="n">
        <f aca="false">AO947/W947</f>
        <v>5.0484796480466</v>
      </c>
      <c r="AV947" s="49" t="n">
        <f aca="false">AP947/W947</f>
        <v>0.00301872556560686</v>
      </c>
      <c r="AW947" s="39" t="n">
        <f aca="false">AK947*1000000</f>
        <v>188451.056570112</v>
      </c>
      <c r="AX947" s="40" t="n">
        <f aca="false">AL947*1000000</f>
        <v>1171577.83970203</v>
      </c>
      <c r="AY947" s="40" t="n">
        <f aca="false">AM947*1000000</f>
        <v>66851.3430760167</v>
      </c>
      <c r="AZ947" s="40" t="n">
        <f aca="false">AN947*1000000</f>
        <v>614231.690512336</v>
      </c>
      <c r="BA947" s="40" t="n">
        <f aca="false">AO947*1000000</f>
        <v>1842695071.53701</v>
      </c>
      <c r="BB947" s="41" t="n">
        <f aca="false">AP947*1000000</f>
        <v>1101834.8314465</v>
      </c>
      <c r="BC947" s="39" t="n">
        <f aca="false">AQ947*1000000</f>
        <v>516.30426457565</v>
      </c>
      <c r="BD947" s="40" t="n">
        <f aca="false">AR947*1000000</f>
        <v>3209.80230055349</v>
      </c>
      <c r="BE947" s="40" t="n">
        <f aca="false">AS947*1000000</f>
        <v>183.154364591826</v>
      </c>
      <c r="BF947" s="40" t="n">
        <f aca="false">AT947*1000000</f>
        <v>1682.82654934887</v>
      </c>
      <c r="BG947" s="40" t="n">
        <f aca="false">AU947*1000000</f>
        <v>5048479.6480466</v>
      </c>
      <c r="BH947" s="41" t="n">
        <f aca="false">AV947*1000000</f>
        <v>3018.72556560686</v>
      </c>
      <c r="BI947" s="0" t="n">
        <v>0.1</v>
      </c>
      <c r="BJ947" s="0" t="n">
        <f aca="false">R947*BI947</f>
        <v>95973.7016425525</v>
      </c>
      <c r="BK947" s="0" t="n">
        <v>0.1</v>
      </c>
      <c r="BL947" s="0" t="n">
        <f aca="false">AI947*BK947</f>
        <v>1805.3</v>
      </c>
      <c r="BM947" s="45" t="n">
        <v>187.562005220738</v>
      </c>
      <c r="BN947" s="45" t="n">
        <v>1012.03746873145</v>
      </c>
      <c r="BO947" s="45" t="n">
        <v>69.5558973259153</v>
      </c>
      <c r="BP947" s="45" t="n">
        <v>256</v>
      </c>
      <c r="BQ947" s="45" t="n">
        <v>384000</v>
      </c>
      <c r="BR947" s="0" t="n">
        <f aca="false">AJ947*0.1</f>
        <v>6E-006</v>
      </c>
      <c r="BS947" s="0" t="n">
        <f aca="false">((((BJ947/R947)^2)+((BM947/AD947)^2))^(1/2))*AK947</f>
        <v>0.18099394977173</v>
      </c>
      <c r="BT947" s="0" t="n">
        <f aca="false">((((BJ947/R947)^2)+((BN947/AE947)^2))^(1/2))*AL947</f>
        <v>0.978330139697042</v>
      </c>
      <c r="BU947" s="0" t="n">
        <f aca="false">((((BJ947/R947)^2)+((BO947/AF947)^2))^(1/2))*AM947</f>
        <v>0.0670892715791414</v>
      </c>
      <c r="BV947" s="0" t="n">
        <f aca="false">((((BJ947/R947)^2)+((BP947/AG947)^2))^(1/2))*AN947</f>
        <v>0.253254213858406</v>
      </c>
      <c r="BW947" s="0" t="n">
        <f aca="false">((((BJ947/R947)^2)+((BQ947/AH947)^2))^(1/2))*AO947</f>
        <v>412.039144176059</v>
      </c>
      <c r="BX947" s="46" t="n">
        <f aca="false">((((BL947/AI947)^2)+((BR947/AJ947)^2))^(1/2))*AP947</f>
        <v>0.155822976212672</v>
      </c>
    </row>
    <row r="948" customFormat="false" ht="45" hidden="false" customHeight="true" outlineLevel="0" collapsed="false">
      <c r="A948" s="24" t="n">
        <v>4.69223650522663</v>
      </c>
      <c r="B948" s="24" t="n">
        <v>-74.1184186819261</v>
      </c>
      <c r="C948" s="47" t="n">
        <v>27</v>
      </c>
      <c r="D948" s="47" t="n">
        <v>34</v>
      </c>
      <c r="E948" s="47" t="n">
        <v>1942</v>
      </c>
      <c r="F948" s="27" t="s">
        <v>2354</v>
      </c>
      <c r="G948" s="28" t="s">
        <v>2355</v>
      </c>
      <c r="H948" s="27" t="s">
        <v>2356</v>
      </c>
      <c r="I948" s="28" t="s">
        <v>727</v>
      </c>
      <c r="J948" s="28" t="s">
        <v>76</v>
      </c>
      <c r="K948" s="28" t="n">
        <v>1080</v>
      </c>
      <c r="L948" s="28"/>
      <c r="M948" s="28" t="n">
        <v>2007</v>
      </c>
      <c r="N948" s="29" t="s">
        <v>67</v>
      </c>
      <c r="O948" s="29" t="s">
        <v>145</v>
      </c>
      <c r="P948" s="56" t="n">
        <v>0.00426891489573758</v>
      </c>
      <c r="Q948" s="31" t="n">
        <v>778752</v>
      </c>
      <c r="R948" s="31" t="n">
        <v>792163.886573449</v>
      </c>
      <c r="S948" s="29" t="s">
        <v>69</v>
      </c>
      <c r="T948" s="29"/>
      <c r="U948" s="29"/>
      <c r="V948" s="48" t="n">
        <f aca="false">IF(S948="m3_año",R948,IF(OR(O948="CG1",O948="CG3",O948="HG2"),T948,R948))</f>
        <v>792163.886573449</v>
      </c>
      <c r="W948" s="28" t="n">
        <v>365</v>
      </c>
      <c r="X948" s="32"/>
      <c r="Y948" s="28"/>
      <c r="Z948" s="28" t="n">
        <v>8760</v>
      </c>
      <c r="AA948" s="32" t="s">
        <v>2360</v>
      </c>
      <c r="AB948" s="32" t="s">
        <v>447</v>
      </c>
      <c r="AC948" s="33" t="s">
        <v>72</v>
      </c>
      <c r="AD948" s="33" t="n">
        <f aca="false">VLOOKUP($O948,Parámetros!$B$4:$H$25,3,0)</f>
        <v>196.356974196937</v>
      </c>
      <c r="AE948" s="33" t="n">
        <f aca="false">VLOOKUP($O948,Parámetros!$B$4:$H$25,4,0)</f>
        <v>1220.72799074218</v>
      </c>
      <c r="AF948" s="33" t="n">
        <f aca="false">VLOOKUP($O948,Parámetros!$B$4:$H$25,5,0)</f>
        <v>69.6558973259153</v>
      </c>
      <c r="AG948" s="33" t="n">
        <f aca="false">VLOOKUP($O948,Parámetros!$B$4:$H$25,6,0)</f>
        <v>640</v>
      </c>
      <c r="AH948" s="33" t="n">
        <f aca="false">VLOOKUP($O948,Parámetros!$B$4:$H$25,7,0)</f>
        <v>1920000</v>
      </c>
      <c r="AI948" s="0" t="n">
        <v>18053</v>
      </c>
      <c r="AJ948" s="52" t="n">
        <f aca="false">60/1000000</f>
        <v>6E-005</v>
      </c>
      <c r="AK948" s="34" t="n">
        <f aca="false">AD948*V948/1000000000</f>
        <v>0.155546903835648</v>
      </c>
      <c r="AL948" s="34" t="n">
        <f aca="false">AE948*V948/1000000000</f>
        <v>0.967016629595323</v>
      </c>
      <c r="AM948" s="34" t="n">
        <f aca="false">AF948*V948/1000000000</f>
        <v>0.0551788863484582</v>
      </c>
      <c r="AN948" s="34" t="n">
        <f aca="false">AG948*V948/1000000000</f>
        <v>0.506984887407007</v>
      </c>
      <c r="AO948" s="34" t="n">
        <f aca="false">AH948*V948/1000000000</f>
        <v>1520.95466222102</v>
      </c>
      <c r="AP948" s="35" t="n">
        <f aca="false">AJ948*AI948*EXP(P948*4)</f>
        <v>1.1018348314465</v>
      </c>
      <c r="AQ948" s="36" t="n">
        <f aca="false">AK948/W948</f>
        <v>0.000426155900919584</v>
      </c>
      <c r="AR948" s="37" t="n">
        <f aca="false">AL948/W948</f>
        <v>0.00264936062902828</v>
      </c>
      <c r="AS948" s="37" t="n">
        <f aca="false">AM948/W948</f>
        <v>0.000151175031091666</v>
      </c>
      <c r="AT948" s="37" t="n">
        <f aca="false">AN948/W948</f>
        <v>0.00138899969152605</v>
      </c>
      <c r="AU948" s="37" t="n">
        <f aca="false">AO948/W948</f>
        <v>4.16699907457814</v>
      </c>
      <c r="AV948" s="49" t="n">
        <f aca="false">AP948/W948</f>
        <v>0.00301872556560686</v>
      </c>
      <c r="AW948" s="39" t="n">
        <f aca="false">AK948*1000000</f>
        <v>155546.903835648</v>
      </c>
      <c r="AX948" s="40" t="n">
        <f aca="false">AL948*1000000</f>
        <v>967016.629595323</v>
      </c>
      <c r="AY948" s="40" t="n">
        <f aca="false">AM948*1000000</f>
        <v>55178.8863484582</v>
      </c>
      <c r="AZ948" s="40" t="n">
        <f aca="false">AN948*1000000</f>
        <v>506984.887407007</v>
      </c>
      <c r="BA948" s="40" t="n">
        <f aca="false">AO948*1000000</f>
        <v>1520954662.22102</v>
      </c>
      <c r="BB948" s="41" t="n">
        <f aca="false">AP948*1000000</f>
        <v>1101834.8314465</v>
      </c>
      <c r="BC948" s="39" t="n">
        <f aca="false">AQ948*1000000</f>
        <v>426.155900919584</v>
      </c>
      <c r="BD948" s="40" t="n">
        <f aca="false">AR948*1000000</f>
        <v>2649.36062902828</v>
      </c>
      <c r="BE948" s="40" t="n">
        <f aca="false">AS948*1000000</f>
        <v>151.175031091666</v>
      </c>
      <c r="BF948" s="40" t="n">
        <f aca="false">AT948*1000000</f>
        <v>1388.99969152605</v>
      </c>
      <c r="BG948" s="40" t="n">
        <f aca="false">AU948*1000000</f>
        <v>4166999.07457814</v>
      </c>
      <c r="BH948" s="41" t="n">
        <f aca="false">AV948*1000000</f>
        <v>3018.72556560686</v>
      </c>
      <c r="BI948" s="0" t="n">
        <v>0.1</v>
      </c>
      <c r="BJ948" s="0" t="n">
        <f aca="false">R948*BI948</f>
        <v>79216.3886573449</v>
      </c>
      <c r="BK948" s="0" t="n">
        <v>0.1</v>
      </c>
      <c r="BL948" s="0" t="n">
        <f aca="false">AI948*BK948</f>
        <v>1805.3</v>
      </c>
      <c r="BM948" s="45" t="n">
        <v>187.562005220738</v>
      </c>
      <c r="BN948" s="45" t="n">
        <v>1012.03746873145</v>
      </c>
      <c r="BO948" s="45" t="n">
        <v>69.5558973259153</v>
      </c>
      <c r="BP948" s="45" t="n">
        <v>256</v>
      </c>
      <c r="BQ948" s="45" t="n">
        <v>384000</v>
      </c>
      <c r="BR948" s="0" t="n">
        <f aca="false">AJ948*0.1</f>
        <v>6E-006</v>
      </c>
      <c r="BS948" s="0" t="n">
        <f aca="false">((((BJ948/R948)^2)+((BM948/AD948)^2))^(1/2))*AK948</f>
        <v>0.149391831557619</v>
      </c>
      <c r="BT948" s="0" t="n">
        <f aca="false">((((BJ948/R948)^2)+((BN948/AE948)^2))^(1/2))*AL948</f>
        <v>0.807510591495971</v>
      </c>
      <c r="BU948" s="0" t="n">
        <f aca="false">((((BJ948/R948)^2)+((BO948/AF948)^2))^(1/2))*AM948</f>
        <v>0.0553752717796088</v>
      </c>
      <c r="BV948" s="0" t="n">
        <f aca="false">((((BJ948/R948)^2)+((BP948/AG948)^2))^(1/2))*AN948</f>
        <v>0.209035224137097</v>
      </c>
      <c r="BW948" s="0" t="n">
        <f aca="false">((((BJ948/R948)^2)+((BQ948/AH948)^2))^(1/2))*AO948</f>
        <v>340.095801542144</v>
      </c>
      <c r="BX948" s="46" t="n">
        <f aca="false">((((BL948/AI948)^2)+((BR948/AJ948)^2))^(1/2))*AP948</f>
        <v>0.155822976212672</v>
      </c>
    </row>
    <row r="949" customFormat="false" ht="45" hidden="false" customHeight="true" outlineLevel="0" collapsed="false">
      <c r="A949" s="24" t="n">
        <v>4.6864790002015</v>
      </c>
      <c r="B949" s="24" t="n">
        <v>-74.1152147568663</v>
      </c>
      <c r="C949" s="47" t="n">
        <v>27</v>
      </c>
      <c r="D949" s="47" t="n">
        <v>33</v>
      </c>
      <c r="E949" s="47" t="n">
        <v>1928</v>
      </c>
      <c r="F949" s="27" t="s">
        <v>2361</v>
      </c>
      <c r="G949" s="28" t="s">
        <v>2362</v>
      </c>
      <c r="H949" s="27" t="s">
        <v>2363</v>
      </c>
      <c r="I949" s="28" t="s">
        <v>727</v>
      </c>
      <c r="J949" s="28" t="s">
        <v>65</v>
      </c>
      <c r="K949" s="28" t="n">
        <v>40</v>
      </c>
      <c r="L949" s="28"/>
      <c r="M949" s="28" t="n">
        <v>1993</v>
      </c>
      <c r="N949" s="29" t="s">
        <v>67</v>
      </c>
      <c r="O949" s="29" t="s">
        <v>68</v>
      </c>
      <c r="P949" s="50" t="n">
        <v>0.00108600994019335</v>
      </c>
      <c r="Q949" s="31" t="n">
        <v>14768</v>
      </c>
      <c r="R949" s="31" t="n">
        <v>14832.292322286</v>
      </c>
      <c r="S949" s="29" t="s">
        <v>69</v>
      </c>
      <c r="T949" s="29"/>
      <c r="U949" s="29"/>
      <c r="V949" s="48" t="n">
        <f aca="false">IF(S949="m3_año",R949,IF(OR(O949="CG1",O949="CG3",O949="HG2"),T949,R949))</f>
        <v>14832.292322286</v>
      </c>
      <c r="W949" s="28" t="n">
        <v>365</v>
      </c>
      <c r="X949" s="32"/>
      <c r="Y949" s="28"/>
      <c r="Z949" s="28" t="n">
        <v>8760</v>
      </c>
      <c r="AA949" s="32" t="s">
        <v>2364</v>
      </c>
      <c r="AB949" s="32" t="s">
        <v>2365</v>
      </c>
      <c r="AC949" s="33" t="s">
        <v>72</v>
      </c>
      <c r="AD949" s="33" t="n">
        <f aca="false">VLOOKUP($O949,Parámetros!$B$4:$H$25,3,0)</f>
        <v>46.3856216091623</v>
      </c>
      <c r="AE949" s="33" t="n">
        <f aca="false">VLOOKUP($O949,Parámetros!$B$4:$H$25,4,0)</f>
        <v>1074.85364414012</v>
      </c>
      <c r="AF949" s="33" t="n">
        <f aca="false">VLOOKUP($O949,Parámetros!$B$4:$H$25,5,0)</f>
        <v>5.41099102083891</v>
      </c>
      <c r="AG949" s="33" t="n">
        <f aca="false">VLOOKUP($O949,Parámetros!$B$4:$H$25,6,0)</f>
        <v>1344</v>
      </c>
      <c r="AH949" s="33" t="n">
        <f aca="false">VLOOKUP($O949,Parámetros!$B$4:$H$25,7,0)</f>
        <v>1920000</v>
      </c>
      <c r="AI949" s="2" t="n">
        <v>54177.3714285714</v>
      </c>
      <c r="AJ949" s="2" t="n">
        <v>9E-009</v>
      </c>
      <c r="AK949" s="34" t="n">
        <f aca="false">AD949*V949/1000000000</f>
        <v>0.000688005099258042</v>
      </c>
      <c r="AL949" s="34" t="n">
        <f aca="false">AE949*V949/1000000000</f>
        <v>0.0159425434535606</v>
      </c>
      <c r="AM949" s="34" t="n">
        <f aca="false">AF949*V949/1000000000</f>
        <v>8.02574005743475E-005</v>
      </c>
      <c r="AN949" s="34" t="n">
        <f aca="false">AG949*V949/1000000000</f>
        <v>0.0199346008811524</v>
      </c>
      <c r="AO949" s="34" t="n">
        <f aca="false">AH949*V949/1000000000</f>
        <v>28.4780012587891</v>
      </c>
      <c r="AP949" s="35" t="n">
        <f aca="false">AJ949*AI949*EXP(P949*4)</f>
        <v>0.000489719088064377</v>
      </c>
      <c r="AQ949" s="36" t="n">
        <f aca="false">AK949/W949</f>
        <v>1.88494547741929E-006</v>
      </c>
      <c r="AR949" s="37" t="n">
        <f aca="false">AL949/W949</f>
        <v>4.36782012426319E-005</v>
      </c>
      <c r="AS949" s="37" t="n">
        <f aca="false">AM949/W949</f>
        <v>2.19883289244788E-007</v>
      </c>
      <c r="AT949" s="37" t="n">
        <f aca="false">AN949/W949</f>
        <v>5.46153448798695E-005</v>
      </c>
      <c r="AU949" s="37" t="n">
        <f aca="false">AO949/W949</f>
        <v>0.0780219212569565</v>
      </c>
      <c r="AV949" s="49" t="n">
        <f aca="false">AP949/W949</f>
        <v>1.34169613168322E-006</v>
      </c>
      <c r="AW949" s="39" t="n">
        <f aca="false">AK949*1000000</f>
        <v>688.005099258042</v>
      </c>
      <c r="AX949" s="40" t="n">
        <f aca="false">AL949*1000000</f>
        <v>15942.5434535606</v>
      </c>
      <c r="AY949" s="40" t="n">
        <f aca="false">AM949*1000000</f>
        <v>80.2574005743475</v>
      </c>
      <c r="AZ949" s="40" t="n">
        <f aca="false">AN949*1000000</f>
        <v>19934.6008811524</v>
      </c>
      <c r="BA949" s="40" t="n">
        <f aca="false">AO949*1000000</f>
        <v>28478001.2587891</v>
      </c>
      <c r="BB949" s="41" t="n">
        <f aca="false">AP949*1000000</f>
        <v>489.719088064377</v>
      </c>
      <c r="BC949" s="39" t="n">
        <f aca="false">AQ949*1000000</f>
        <v>1.88494547741929</v>
      </c>
      <c r="BD949" s="40" t="n">
        <f aca="false">AR949*1000000</f>
        <v>43.6782012426319</v>
      </c>
      <c r="BE949" s="40" t="n">
        <f aca="false">AS949*1000000</f>
        <v>0.219883289244787</v>
      </c>
      <c r="BF949" s="40" t="n">
        <f aca="false">AT949*1000000</f>
        <v>54.6153448798695</v>
      </c>
      <c r="BG949" s="40" t="n">
        <f aca="false">AU949*1000000</f>
        <v>78021.9212569565</v>
      </c>
      <c r="BH949" s="41" t="n">
        <f aca="false">AV949*1000000</f>
        <v>1.34169613168322</v>
      </c>
      <c r="BI949" s="0" t="n">
        <v>0.1</v>
      </c>
      <c r="BJ949" s="0" t="n">
        <f aca="false">R949*BI949</f>
        <v>1483.2292322286</v>
      </c>
      <c r="BK949" s="0" t="n">
        <v>0.1</v>
      </c>
      <c r="BL949" s="0" t="n">
        <f aca="false">AI949*BK949</f>
        <v>5417.73714285714</v>
      </c>
      <c r="BM949" s="45" t="n">
        <v>17.6498016718255</v>
      </c>
      <c r="BN949" s="45" t="n">
        <v>910.91550745518</v>
      </c>
      <c r="BO949" s="45" t="n">
        <v>5.31099102083891</v>
      </c>
      <c r="BP949" s="45" t="n">
        <v>537.6</v>
      </c>
      <c r="BQ949" s="45" t="n">
        <v>384000</v>
      </c>
      <c r="BR949" s="0" t="n">
        <f aca="false">AJ949*0.1</f>
        <v>9E-010</v>
      </c>
      <c r="BS949" s="0" t="n">
        <f aca="false">((((BJ949/R949)^2)+((BM949/AD949)^2))^(1/2))*AK949</f>
        <v>0.000270676842136054</v>
      </c>
      <c r="BT949" s="0" t="n">
        <f aca="false">((((BJ949/R949)^2)+((BN949/AE949)^2))^(1/2))*AL949</f>
        <v>0.0136046986189609</v>
      </c>
      <c r="BU949" s="0" t="n">
        <f aca="false">((((BJ949/R949)^2)+((BO949/AF949)^2))^(1/2))*AM949</f>
        <v>7.91819586402547E-005</v>
      </c>
      <c r="BV949" s="0" t="n">
        <f aca="false">((((BJ949/R949)^2)+((BP949/AG949)^2))^(1/2))*AN949</f>
        <v>0.00821924650375222</v>
      </c>
      <c r="BW949" s="0" t="n">
        <f aca="false">((((BJ949/R949)^2)+((BQ949/AH949)^2))^(1/2))*AO949</f>
        <v>6.36787466779771</v>
      </c>
      <c r="BX949" s="46" t="n">
        <f aca="false">((((BL949/AI949)^2)+((BR949/AJ949)^2))^(1/2))*AP949</f>
        <v>6.92567376093625E-005</v>
      </c>
    </row>
    <row r="950" customFormat="false" ht="45" hidden="false" customHeight="true" outlineLevel="0" collapsed="false">
      <c r="A950" s="24" t="n">
        <v>4.68808807375621</v>
      </c>
      <c r="B950" s="24" t="n">
        <v>-74.1157916023078</v>
      </c>
      <c r="C950" s="47" t="n">
        <v>27</v>
      </c>
      <c r="D950" s="47" t="n">
        <v>34</v>
      </c>
      <c r="E950" s="47" t="n">
        <v>1942</v>
      </c>
      <c r="F950" s="27" t="s">
        <v>2366</v>
      </c>
      <c r="G950" s="28" t="s">
        <v>2367</v>
      </c>
      <c r="H950" s="27" t="s">
        <v>2368</v>
      </c>
      <c r="I950" s="28" t="s">
        <v>727</v>
      </c>
      <c r="J950" s="28" t="s">
        <v>65</v>
      </c>
      <c r="K950" s="28" t="n">
        <v>20</v>
      </c>
      <c r="L950" s="28"/>
      <c r="M950" s="28" t="n">
        <v>2002</v>
      </c>
      <c r="N950" s="29" t="s">
        <v>67</v>
      </c>
      <c r="O950" s="29" t="s">
        <v>68</v>
      </c>
      <c r="P950" s="30" t="n">
        <v>-0.0352321010697174</v>
      </c>
      <c r="Q950" s="31" t="n">
        <v>28032</v>
      </c>
      <c r="R950" s="31" t="n">
        <v>24347.235480991</v>
      </c>
      <c r="S950" s="29" t="s">
        <v>69</v>
      </c>
      <c r="T950" s="29"/>
      <c r="U950" s="29"/>
      <c r="V950" s="48" t="n">
        <f aca="false">IF(S950="m3_año",R950,IF(OR(O950="CG1",O950="CG3",O950="HG2"),T950,R950))</f>
        <v>24347.235480991</v>
      </c>
      <c r="W950" s="28" t="n">
        <v>365</v>
      </c>
      <c r="X950" s="32"/>
      <c r="Y950" s="28"/>
      <c r="Z950" s="28" t="n">
        <v>8760</v>
      </c>
      <c r="AA950" s="32" t="s">
        <v>2369</v>
      </c>
      <c r="AB950" s="32" t="s">
        <v>2370</v>
      </c>
      <c r="AC950" s="33" t="s">
        <v>72</v>
      </c>
      <c r="AD950" s="33" t="n">
        <f aca="false">VLOOKUP($O950,Parámetros!$B$4:$H$25,3,0)</f>
        <v>46.3856216091623</v>
      </c>
      <c r="AE950" s="33" t="n">
        <f aca="false">VLOOKUP($O950,Parámetros!$B$4:$H$25,4,0)</f>
        <v>1074.85364414012</v>
      </c>
      <c r="AF950" s="33" t="n">
        <f aca="false">VLOOKUP($O950,Parámetros!$B$4:$H$25,5,0)</f>
        <v>5.41099102083891</v>
      </c>
      <c r="AG950" s="33" t="n">
        <f aca="false">VLOOKUP($O950,Parámetros!$B$4:$H$25,6,0)</f>
        <v>1344</v>
      </c>
      <c r="AH950" s="33" t="n">
        <f aca="false">VLOOKUP($O950,Parámetros!$B$4:$H$25,7,0)</f>
        <v>1920000</v>
      </c>
      <c r="AI950" s="51" t="n">
        <v>28032</v>
      </c>
      <c r="AJ950" s="52" t="n">
        <v>8.8E-008</v>
      </c>
      <c r="AK950" s="34" t="n">
        <f aca="false">AD950*V950/1000000000</f>
        <v>0.00112936165225042</v>
      </c>
      <c r="AL950" s="34" t="n">
        <f aca="false">AE950*V950/1000000000</f>
        <v>0.0261697147814808</v>
      </c>
      <c r="AM950" s="34" t="n">
        <f aca="false">AF950*V950/1000000000</f>
        <v>0.000131742672569893</v>
      </c>
      <c r="AN950" s="34" t="n">
        <f aca="false">AG950*V950/1000000000</f>
        <v>0.0327226844864519</v>
      </c>
      <c r="AO950" s="34" t="n">
        <f aca="false">AH950*V950/1000000000</f>
        <v>46.7466921235027</v>
      </c>
      <c r="AP950" s="35" t="n">
        <f aca="false">AJ950*AI950*EXP(P950*4)</f>
        <v>0.00214255672232721</v>
      </c>
      <c r="AQ950" s="36" t="n">
        <f aca="false">AK950/W950</f>
        <v>3.09414151301485E-006</v>
      </c>
      <c r="AR950" s="37" t="n">
        <f aca="false">AL950/W950</f>
        <v>7.16978487163858E-005</v>
      </c>
      <c r="AS950" s="37" t="n">
        <f aca="false">AM950/W950</f>
        <v>3.60938828958611E-007</v>
      </c>
      <c r="AT950" s="37" t="n">
        <f aca="false">AN950/W950</f>
        <v>8.96511903738408E-005</v>
      </c>
      <c r="AU950" s="37" t="n">
        <f aca="false">AO950/W950</f>
        <v>0.128073129105487</v>
      </c>
      <c r="AV950" s="49" t="n">
        <f aca="false">AP950/W950</f>
        <v>5.87001841733481E-006</v>
      </c>
      <c r="AW950" s="39" t="n">
        <f aca="false">AK950*1000000</f>
        <v>1129.36165225042</v>
      </c>
      <c r="AX950" s="40" t="n">
        <f aca="false">AL950*1000000</f>
        <v>26169.7147814808</v>
      </c>
      <c r="AY950" s="40" t="n">
        <f aca="false">AM950*1000000</f>
        <v>131.742672569893</v>
      </c>
      <c r="AZ950" s="40" t="n">
        <f aca="false">AN950*1000000</f>
        <v>32722.6844864519</v>
      </c>
      <c r="BA950" s="40" t="n">
        <f aca="false">AO950*1000000</f>
        <v>46746692.1235027</v>
      </c>
      <c r="BB950" s="41" t="n">
        <f aca="false">AP950*1000000</f>
        <v>2142.55672232721</v>
      </c>
      <c r="BC950" s="39" t="n">
        <f aca="false">AQ950*1000000</f>
        <v>3.09414151301485</v>
      </c>
      <c r="BD950" s="40" t="n">
        <f aca="false">AR950*1000000</f>
        <v>71.6978487163858</v>
      </c>
      <c r="BE950" s="40" t="n">
        <f aca="false">AS950*1000000</f>
        <v>0.36093882895861</v>
      </c>
      <c r="BF950" s="40" t="n">
        <f aca="false">AT950*1000000</f>
        <v>89.6511903738408</v>
      </c>
      <c r="BG950" s="40" t="n">
        <f aca="false">AU950*1000000</f>
        <v>128073.129105487</v>
      </c>
      <c r="BH950" s="41" t="n">
        <f aca="false">AV950*1000000</f>
        <v>5.87001841733481</v>
      </c>
      <c r="BI950" s="0" t="n">
        <v>0.1</v>
      </c>
      <c r="BJ950" s="0" t="n">
        <f aca="false">R950*BI950</f>
        <v>2434.7235480991</v>
      </c>
      <c r="BK950" s="0" t="n">
        <v>0.1</v>
      </c>
      <c r="BL950" s="0" t="n">
        <f aca="false">AI950*BK950</f>
        <v>2803.2</v>
      </c>
      <c r="BM950" s="45" t="n">
        <v>17.6498016718255</v>
      </c>
      <c r="BN950" s="45" t="n">
        <v>910.91550745518</v>
      </c>
      <c r="BO950" s="45" t="n">
        <v>5.31099102083891</v>
      </c>
      <c r="BP950" s="45" t="n">
        <v>537.6</v>
      </c>
      <c r="BQ950" s="45" t="n">
        <v>384000</v>
      </c>
      <c r="BR950" s="0" t="n">
        <f aca="false">AJ950*0.1</f>
        <v>8.8E-009</v>
      </c>
      <c r="BS950" s="0" t="n">
        <f aca="false">((((BJ950/R950)^2)+((BM950/AD950)^2))^(1/2))*AK950</f>
        <v>0.0004443165406628</v>
      </c>
      <c r="BT950" s="0" t="n">
        <f aca="false">((((BJ950/R950)^2)+((BN950/AE950)^2))^(1/2))*AL950</f>
        <v>0.02233213812986</v>
      </c>
      <c r="BU950" s="0" t="n">
        <f aca="false">((((BJ950/R950)^2)+((BO950/AF950)^2))^(1/2))*AM950</f>
        <v>0.00012997733263143</v>
      </c>
      <c r="BV950" s="0" t="n">
        <f aca="false">((((BJ950/R950)^2)+((BP950/AG950)^2))^(1/2))*AN950</f>
        <v>0.0134919084491402</v>
      </c>
      <c r="BW950" s="0" t="n">
        <f aca="false">((((BJ950/R950)^2)+((BQ950/AH950)^2))^(1/2))*AO950</f>
        <v>10.4528781311406</v>
      </c>
      <c r="BX950" s="46" t="n">
        <f aca="false">((((BL950/AI950)^2)+((BR950/AJ950)^2))^(1/2))*AP950</f>
        <v>0.000303003277486878</v>
      </c>
    </row>
    <row r="951" customFormat="false" ht="28" hidden="false" customHeight="false" outlineLevel="0" collapsed="false">
      <c r="A951" s="24" t="n">
        <v>4.69107867293335</v>
      </c>
      <c r="B951" s="24" t="n">
        <v>-74.1178700094263</v>
      </c>
      <c r="C951" s="47" t="n">
        <v>27</v>
      </c>
      <c r="D951" s="47" t="n">
        <v>34</v>
      </c>
      <c r="E951" s="47" t="n">
        <v>1942</v>
      </c>
      <c r="F951" s="27" t="s">
        <v>2371</v>
      </c>
      <c r="G951" s="28" t="s">
        <v>2372</v>
      </c>
      <c r="H951" s="27" t="s">
        <v>2373</v>
      </c>
      <c r="I951" s="28" t="s">
        <v>727</v>
      </c>
      <c r="J951" s="28" t="s">
        <v>65</v>
      </c>
      <c r="K951" s="28" t="n">
        <v>30</v>
      </c>
      <c r="L951" s="28"/>
      <c r="M951" s="28" t="n">
        <v>1999</v>
      </c>
      <c r="N951" s="29" t="s">
        <v>124</v>
      </c>
      <c r="O951" s="29" t="s">
        <v>125</v>
      </c>
      <c r="P951" s="56" t="n">
        <v>0.00426891489573758</v>
      </c>
      <c r="Q951" s="31" t="n">
        <v>6.81379414770791</v>
      </c>
      <c r="R951" s="31" t="n">
        <v>6.9311432321968</v>
      </c>
      <c r="S951" s="4" t="s">
        <v>69</v>
      </c>
      <c r="T951" s="4"/>
      <c r="U951" s="4"/>
      <c r="V951" s="48" t="n">
        <f aca="false">IF(S951="m3_año",R951,IF(OR(O951="CG1",O951="CG3",O951="HG2"),T951,R951))</f>
        <v>6.9311432321968</v>
      </c>
      <c r="W951" s="28" t="n">
        <v>365</v>
      </c>
      <c r="X951" s="32"/>
      <c r="Y951" s="28"/>
      <c r="Z951" s="28" t="n">
        <v>8760</v>
      </c>
      <c r="AA951" s="32" t="s">
        <v>2374</v>
      </c>
      <c r="AB951" s="32" t="s">
        <v>2375</v>
      </c>
      <c r="AC951" s="33" t="s">
        <v>72</v>
      </c>
      <c r="AD951" s="33" t="n">
        <f aca="false">VLOOKUP($O951,Parámetros!$B$4:$H$25,3,0)</f>
        <v>840000</v>
      </c>
      <c r="AE951" s="33" t="n">
        <f aca="false">VLOOKUP($O951,Parámetros!$B$4:$H$25,4,0)</f>
        <v>2400000</v>
      </c>
      <c r="AF951" s="33" t="n">
        <f aca="false">VLOOKUP($O951,Parámetros!$B$4:$H$25,5,0)</f>
        <v>1800000</v>
      </c>
      <c r="AG951" s="33" t="n">
        <f aca="false">VLOOKUP($O951,Parámetros!$B$4:$H$25,6,0)</f>
        <v>600000</v>
      </c>
      <c r="AH951" s="33" t="n">
        <f aca="false">VLOOKUP($O951,Parámetros!$B$4:$H$25,7,0)</f>
        <v>2676000000</v>
      </c>
      <c r="AI951" s="2" t="n">
        <v>1159.09146341463</v>
      </c>
      <c r="AJ951" s="2" t="n">
        <v>0.000142</v>
      </c>
      <c r="AK951" s="34" t="n">
        <f aca="false">AD951*V951/1000000000</f>
        <v>0.00582216031504531</v>
      </c>
      <c r="AL951" s="34" t="n">
        <f aca="false">AE951*V951/1000000000</f>
        <v>0.0166347437572723</v>
      </c>
      <c r="AM951" s="34" t="n">
        <f aca="false">AF951*V951/1000000000</f>
        <v>0.0124760578179542</v>
      </c>
      <c r="AN951" s="34" t="n">
        <f aca="false">AG951*V951/1000000000</f>
        <v>0.00415868593931808</v>
      </c>
      <c r="AO951" s="34" t="n">
        <f aca="false">AH951*V951/1000000000</f>
        <v>18.5477392893586</v>
      </c>
      <c r="AP951" s="35" t="n">
        <f aca="false">AJ951*AI951*EXP(P951*4)</f>
        <v>0.167425620216031</v>
      </c>
      <c r="AQ951" s="36" t="n">
        <f aca="false">AK951/W951</f>
        <v>1.59511241508091E-005</v>
      </c>
      <c r="AR951" s="37" t="n">
        <f aca="false">AL951/W951</f>
        <v>4.55746404308831E-005</v>
      </c>
      <c r="AS951" s="37" t="n">
        <f aca="false">AM951/W951</f>
        <v>3.41809803231623E-005</v>
      </c>
      <c r="AT951" s="37" t="n">
        <f aca="false">AN951/W951</f>
        <v>1.13936601077208E-005</v>
      </c>
      <c r="AU951" s="37" t="n">
        <f aca="false">AO951/W951</f>
        <v>0.0508157240804346</v>
      </c>
      <c r="AV951" s="49" t="n">
        <f aca="false">AP951/W951</f>
        <v>0.00045870032935899</v>
      </c>
      <c r="AW951" s="39" t="n">
        <f aca="false">AK951*1000000</f>
        <v>5822.16031504531</v>
      </c>
      <c r="AX951" s="40" t="n">
        <f aca="false">AL951*1000000</f>
        <v>16634.7437572723</v>
      </c>
      <c r="AY951" s="40" t="n">
        <f aca="false">AM951*1000000</f>
        <v>12476.0578179542</v>
      </c>
      <c r="AZ951" s="40" t="n">
        <f aca="false">AN951*1000000</f>
        <v>4158.68593931808</v>
      </c>
      <c r="BA951" s="40" t="n">
        <f aca="false">AO951*1000000</f>
        <v>18547739.2893586</v>
      </c>
      <c r="BB951" s="41" t="n">
        <f aca="false">AP951*1000000</f>
        <v>167425.620216031</v>
      </c>
      <c r="BC951" s="39" t="n">
        <f aca="false">AQ951*1000000</f>
        <v>15.9511241508091</v>
      </c>
      <c r="BD951" s="40" t="n">
        <f aca="false">AR951*1000000</f>
        <v>45.5746404308831</v>
      </c>
      <c r="BE951" s="40" t="n">
        <f aca="false">AS951*1000000</f>
        <v>34.1809803231623</v>
      </c>
      <c r="BF951" s="40" t="n">
        <f aca="false">AT951*1000000</f>
        <v>11.3936601077208</v>
      </c>
      <c r="BG951" s="40" t="n">
        <f aca="false">AU951*1000000</f>
        <v>50815.7240804346</v>
      </c>
      <c r="BH951" s="41" t="n">
        <f aca="false">AV951*1000000</f>
        <v>458.70032935899</v>
      </c>
      <c r="BI951" s="0" t="n">
        <v>0.1</v>
      </c>
      <c r="BJ951" s="0" t="n">
        <f aca="false">R951*BI951</f>
        <v>0.69311432321968</v>
      </c>
      <c r="BK951" s="0" t="n">
        <v>0.1</v>
      </c>
      <c r="BL951" s="0" t="n">
        <f aca="false">AI951*BK951</f>
        <v>115.909146341463</v>
      </c>
      <c r="BM951" s="45" t="n">
        <v>336000</v>
      </c>
      <c r="BN951" s="45" t="n">
        <v>480000</v>
      </c>
      <c r="BO951" s="45" t="n">
        <v>360000</v>
      </c>
      <c r="BP951" s="45" t="n">
        <v>120000</v>
      </c>
      <c r="BQ951" s="45" t="n">
        <v>1070400000</v>
      </c>
      <c r="BR951" s="0" t="n">
        <f aca="false">AJ951*0.1</f>
        <v>1.42E-005</v>
      </c>
      <c r="BS951" s="0" t="n">
        <f aca="false">((((BJ951/R951)^2)+((BM951/AD951)^2))^(1/2))*AK951</f>
        <v>0.00240053819482112</v>
      </c>
      <c r="BT951" s="0" t="n">
        <f aca="false">((((BJ951/R951)^2)+((BN951/AE951)^2))^(1/2))*AL951</f>
        <v>0.00371964178295512</v>
      </c>
      <c r="BU951" s="0" t="n">
        <f aca="false">((((BJ951/R951)^2)+((BO951/AF951)^2))^(1/2))*AM951</f>
        <v>0.00278973133721634</v>
      </c>
      <c r="BV951" s="0" t="n">
        <f aca="false">((((BJ951/R951)^2)+((BP951/AG951)^2))^(1/2))*AN951</f>
        <v>0.000929910445738779</v>
      </c>
      <c r="BW951" s="0" t="n">
        <f aca="false">((((BJ951/R951)^2)+((BQ951/AH951)^2))^(1/2))*AO951</f>
        <v>7.64742882064443</v>
      </c>
      <c r="BX951" s="46" t="n">
        <f aca="false">((((BL951/AI951)^2)+((BR951/AJ951)^2))^(1/2))*AP951</f>
        <v>0.0236775582798239</v>
      </c>
    </row>
    <row r="952" customFormat="false" ht="45" hidden="false" customHeight="true" outlineLevel="0" collapsed="false">
      <c r="A952" s="24" t="n">
        <v>4.69116666666667</v>
      </c>
      <c r="B952" s="24" t="n">
        <v>-74.1024166666667</v>
      </c>
      <c r="C952" s="47" t="n">
        <v>29</v>
      </c>
      <c r="D952" s="47" t="n">
        <v>34</v>
      </c>
      <c r="E952" s="47" t="n">
        <v>2435</v>
      </c>
      <c r="F952" s="27" t="s">
        <v>2376</v>
      </c>
      <c r="G952" s="28" t="s">
        <v>2377</v>
      </c>
      <c r="H952" s="27" t="s">
        <v>2378</v>
      </c>
      <c r="I952" s="28" t="s">
        <v>727</v>
      </c>
      <c r="J952" s="28" t="s">
        <v>76</v>
      </c>
      <c r="K952" s="55"/>
      <c r="L952" s="55"/>
      <c r="M952" s="28" t="n">
        <v>1985</v>
      </c>
      <c r="N952" s="29" t="s">
        <v>67</v>
      </c>
      <c r="O952" s="29" t="s">
        <v>415</v>
      </c>
      <c r="P952" s="30" t="n">
        <v>0.0306495041710611</v>
      </c>
      <c r="Q952" s="31" t="n">
        <v>12150</v>
      </c>
      <c r="R952" s="31" t="n">
        <v>13734.7234749788</v>
      </c>
      <c r="S952" s="29" t="s">
        <v>69</v>
      </c>
      <c r="T952" s="29"/>
      <c r="U952" s="29"/>
      <c r="V952" s="48" t="n">
        <f aca="false">IF(S952="m3_año",R952,IF(OR(O952="CG1",O952="CG3",O952="HG2"),T952,R952))</f>
        <v>13734.7234749788</v>
      </c>
      <c r="W952" s="28" t="n">
        <v>365</v>
      </c>
      <c r="X952" s="32"/>
      <c r="Y952" s="28"/>
      <c r="Z952" s="28" t="n">
        <v>8760</v>
      </c>
      <c r="AA952" s="32" t="s">
        <v>2379</v>
      </c>
      <c r="AB952" s="32" t="s">
        <v>2380</v>
      </c>
      <c r="AC952" s="33" t="s">
        <v>72</v>
      </c>
      <c r="AD952" s="33" t="n">
        <f aca="false">VLOOKUP($O952,Parámetros!$B$4:$H$25,3,0)</f>
        <v>196.356974196937</v>
      </c>
      <c r="AE952" s="33" t="n">
        <f aca="false">VLOOKUP($O952,Parámetros!$B$4:$H$25,4,0)</f>
        <v>1220.72799074218</v>
      </c>
      <c r="AF952" s="33" t="n">
        <f aca="false">VLOOKUP($O952,Parámetros!$B$4:$H$25,5,0)</f>
        <v>0.1</v>
      </c>
      <c r="AG952" s="33" t="n">
        <f aca="false">VLOOKUP($O952,Parámetros!$B$4:$H$25,6,0)</f>
        <v>640</v>
      </c>
      <c r="AH952" s="33" t="n">
        <f aca="false">VLOOKUP($O952,Parámetros!$B$4:$H$25,7,0)</f>
        <v>1920000</v>
      </c>
      <c r="AI952" s="2" t="n">
        <v>95073.8272033899</v>
      </c>
      <c r="AJ952" s="2" t="n">
        <v>2.57418E-006</v>
      </c>
      <c r="AK952" s="34" t="n">
        <f aca="false">AD952*V952/1000000000</f>
        <v>0.00269690874297848</v>
      </c>
      <c r="AL952" s="34" t="n">
        <f aca="false">AE952*V952/1000000000</f>
        <v>0.0167663613910103</v>
      </c>
      <c r="AM952" s="34" t="n">
        <f aca="false">AF952*V952/1000000000</f>
        <v>1.37347234749788E-006</v>
      </c>
      <c r="AN952" s="34" t="n">
        <f aca="false">AG952*V952/1000000000</f>
        <v>0.00879022302398643</v>
      </c>
      <c r="AO952" s="34" t="n">
        <f aca="false">AH952*V952/1000000000</f>
        <v>26.3706690719593</v>
      </c>
      <c r="AP952" s="35" t="n">
        <f aca="false">AJ952*AI952*EXP(P952*4)</f>
        <v>0.276658189621941</v>
      </c>
      <c r="AQ952" s="36" t="n">
        <f aca="false">AK952/W952</f>
        <v>7.38879107665336E-006</v>
      </c>
      <c r="AR952" s="37" t="n">
        <f aca="false">AL952/W952</f>
        <v>4.59352366876995E-005</v>
      </c>
      <c r="AS952" s="37" t="n">
        <f aca="false">AM952/W952</f>
        <v>3.76293793835036E-009</v>
      </c>
      <c r="AT952" s="37" t="n">
        <f aca="false">AN952/W952</f>
        <v>2.40828028054423E-005</v>
      </c>
      <c r="AU952" s="37" t="n">
        <f aca="false">AO952/W952</f>
        <v>0.0722484084163269</v>
      </c>
      <c r="AV952" s="49" t="n">
        <f aca="false">AP952/W952</f>
        <v>0.000757967642799838</v>
      </c>
      <c r="AW952" s="39" t="n">
        <f aca="false">AK952*1000000</f>
        <v>2696.90874297848</v>
      </c>
      <c r="AX952" s="40" t="n">
        <f aca="false">AL952*1000000</f>
        <v>16766.3613910103</v>
      </c>
      <c r="AY952" s="40" t="n">
        <f aca="false">AM952*1000000</f>
        <v>1.37347234749788</v>
      </c>
      <c r="AZ952" s="40" t="n">
        <f aca="false">AN952*1000000</f>
        <v>8790.22302398643</v>
      </c>
      <c r="BA952" s="40" t="n">
        <f aca="false">AO952*1000000</f>
        <v>26370669.0719593</v>
      </c>
      <c r="BB952" s="41" t="n">
        <f aca="false">AP952*1000000</f>
        <v>276658.189621941</v>
      </c>
      <c r="BC952" s="39" t="n">
        <f aca="false">AQ952*1000000</f>
        <v>7.38879107665336</v>
      </c>
      <c r="BD952" s="40" t="n">
        <f aca="false">AR952*1000000</f>
        <v>45.9352366876995</v>
      </c>
      <c r="BE952" s="40" t="n">
        <f aca="false">AS952*1000000</f>
        <v>0.00376293793835036</v>
      </c>
      <c r="BF952" s="40" t="n">
        <f aca="false">AT952*1000000</f>
        <v>24.0828028054423</v>
      </c>
      <c r="BG952" s="40" t="n">
        <f aca="false">AU952*1000000</f>
        <v>72248.4084163268</v>
      </c>
      <c r="BH952" s="41" t="n">
        <f aca="false">AV952*1000000</f>
        <v>757.967642799838</v>
      </c>
      <c r="BI952" s="0" t="n">
        <v>0.1</v>
      </c>
      <c r="BJ952" s="0" t="n">
        <f aca="false">R952*BI952</f>
        <v>1373.47234749788</v>
      </c>
      <c r="BK952" s="0" t="n">
        <v>0.1</v>
      </c>
      <c r="BL952" s="0" t="n">
        <f aca="false">AI952*BK952</f>
        <v>9507.38272033899</v>
      </c>
      <c r="BM952" s="45" t="n">
        <v>187.562005220738</v>
      </c>
      <c r="BN952" s="45" t="n">
        <v>1012.03746873145</v>
      </c>
      <c r="BO952" s="45" t="n">
        <v>0</v>
      </c>
      <c r="BP952" s="45" t="n">
        <v>256</v>
      </c>
      <c r="BQ952" s="45" t="n">
        <v>384000</v>
      </c>
      <c r="BR952" s="0" t="n">
        <f aca="false">AJ952*0.1</f>
        <v>2.57418E-007</v>
      </c>
      <c r="BS952" s="0" t="n">
        <f aca="false">((((BJ952/R952)^2)+((BM952/AD952)^2))^(1/2))*AK952</f>
        <v>0.00259019065453731</v>
      </c>
      <c r="BT952" s="0" t="n">
        <f aca="false">((((BJ952/R952)^2)+((BN952/AE952)^2))^(1/2))*AL952</f>
        <v>0.0140008082485156</v>
      </c>
      <c r="BU952" s="0" t="n">
        <f aca="false">((((BJ952/R952)^2)+((BO952/AF952)^2))^(1/2))*AM952</f>
        <v>1.37347234749788E-007</v>
      </c>
      <c r="BV952" s="0" t="n">
        <f aca="false">((((BJ952/R952)^2)+((BP952/AG952)^2))^(1/2))*AN952</f>
        <v>0.00362430180006323</v>
      </c>
      <c r="BW952" s="0" t="n">
        <f aca="false">((((BJ952/R952)^2)+((BQ952/AH952)^2))^(1/2))*AO952</f>
        <v>5.89666086570523</v>
      </c>
      <c r="BX952" s="46" t="n">
        <f aca="false">((((BL952/AI952)^2)+((BR952/AJ952)^2))^(1/2))*AP952</f>
        <v>0.0391253763904936</v>
      </c>
    </row>
    <row r="953" customFormat="false" ht="45" hidden="false" customHeight="true" outlineLevel="0" collapsed="false">
      <c r="A953" s="24" t="n">
        <v>4.69116666666667</v>
      </c>
      <c r="B953" s="24" t="n">
        <v>-74.1024166666667</v>
      </c>
      <c r="C953" s="47" t="n">
        <v>29</v>
      </c>
      <c r="D953" s="47" t="n">
        <v>34</v>
      </c>
      <c r="E953" s="47" t="n">
        <v>2435</v>
      </c>
      <c r="F953" s="27" t="s">
        <v>2376</v>
      </c>
      <c r="G953" s="28" t="s">
        <v>2377</v>
      </c>
      <c r="H953" s="27" t="s">
        <v>2378</v>
      </c>
      <c r="I953" s="28" t="s">
        <v>727</v>
      </c>
      <c r="J953" s="28" t="s">
        <v>76</v>
      </c>
      <c r="K953" s="55"/>
      <c r="L953" s="55"/>
      <c r="M953" s="28" t="n">
        <v>1990</v>
      </c>
      <c r="N953" s="29" t="s">
        <v>67</v>
      </c>
      <c r="O953" s="29" t="s">
        <v>415</v>
      </c>
      <c r="P953" s="30" t="n">
        <v>0.0306495041710611</v>
      </c>
      <c r="Q953" s="31" t="n">
        <v>10590</v>
      </c>
      <c r="R953" s="31" t="n">
        <v>11971.2528065865</v>
      </c>
      <c r="S953" s="29" t="s">
        <v>69</v>
      </c>
      <c r="T953" s="29"/>
      <c r="U953" s="29"/>
      <c r="V953" s="48" t="n">
        <f aca="false">IF(S953="m3_año",R953,IF(OR(O953="CG1",O953="CG3",O953="HG2"),T953,R953))</f>
        <v>11971.2528065865</v>
      </c>
      <c r="W953" s="28" t="n">
        <v>365</v>
      </c>
      <c r="X953" s="32"/>
      <c r="Y953" s="28"/>
      <c r="Z953" s="28" t="n">
        <v>8760</v>
      </c>
      <c r="AA953" s="32" t="s">
        <v>2379</v>
      </c>
      <c r="AB953" s="32" t="s">
        <v>2380</v>
      </c>
      <c r="AC953" s="33" t="s">
        <v>72</v>
      </c>
      <c r="AD953" s="33" t="n">
        <f aca="false">VLOOKUP($O953,Parámetros!$B$4:$H$25,3,0)</f>
        <v>196.356974196937</v>
      </c>
      <c r="AE953" s="33" t="n">
        <f aca="false">VLOOKUP($O953,Parámetros!$B$4:$H$25,4,0)</f>
        <v>1220.72799074218</v>
      </c>
      <c r="AF953" s="33" t="n">
        <f aca="false">VLOOKUP($O953,Parámetros!$B$4:$H$25,5,0)</f>
        <v>0.1</v>
      </c>
      <c r="AG953" s="33" t="n">
        <f aca="false">VLOOKUP($O953,Parámetros!$B$4:$H$25,6,0)</f>
        <v>640</v>
      </c>
      <c r="AH953" s="33" t="n">
        <f aca="false">VLOOKUP($O953,Parámetros!$B$4:$H$25,7,0)</f>
        <v>1920000</v>
      </c>
      <c r="AI953" s="2" t="n">
        <v>95073.8272033899</v>
      </c>
      <c r="AJ953" s="2" t="n">
        <v>2.57418E-006</v>
      </c>
      <c r="AK953" s="34" t="n">
        <f aca="false">AD953*V953/1000000000</f>
        <v>0.00235063897844792</v>
      </c>
      <c r="AL953" s="34" t="n">
        <f aca="false">AE953*V953/1000000000</f>
        <v>0.014613643385251</v>
      </c>
      <c r="AM953" s="34" t="n">
        <f aca="false">AF953*V953/1000000000</f>
        <v>1.19712528065865E-006</v>
      </c>
      <c r="AN953" s="34" t="n">
        <f aca="false">AG953*V953/1000000000</f>
        <v>0.00766160179621536</v>
      </c>
      <c r="AO953" s="34" t="n">
        <f aca="false">AH953*V953/1000000000</f>
        <v>22.9848053886461</v>
      </c>
      <c r="AP953" s="35" t="n">
        <f aca="false">AJ953*AI953*EXP(P953*4)</f>
        <v>0.276658189621941</v>
      </c>
      <c r="AQ953" s="36" t="n">
        <f aca="false">AK953/W953</f>
        <v>6.44010679026826E-006</v>
      </c>
      <c r="AR953" s="37" t="n">
        <f aca="false">AL953/W953</f>
        <v>4.0037379137674E-005</v>
      </c>
      <c r="AS953" s="37" t="n">
        <f aca="false">AM953/W953</f>
        <v>3.27979528947575E-009</v>
      </c>
      <c r="AT953" s="37" t="n">
        <f aca="false">AN953/W953</f>
        <v>2.09906898526448E-005</v>
      </c>
      <c r="AU953" s="37" t="n">
        <f aca="false">AO953/W953</f>
        <v>0.0629720695579345</v>
      </c>
      <c r="AV953" s="49" t="n">
        <f aca="false">AP953/W953</f>
        <v>0.000757967642799838</v>
      </c>
      <c r="AW953" s="39" t="n">
        <f aca="false">AK953*1000000</f>
        <v>2350.63897844792</v>
      </c>
      <c r="AX953" s="40" t="n">
        <f aca="false">AL953*1000000</f>
        <v>14613.643385251</v>
      </c>
      <c r="AY953" s="40" t="n">
        <f aca="false">AM953*1000000</f>
        <v>1.19712528065865</v>
      </c>
      <c r="AZ953" s="40" t="n">
        <f aca="false">AN953*1000000</f>
        <v>7661.60179621536</v>
      </c>
      <c r="BA953" s="40" t="n">
        <f aca="false">AO953*1000000</f>
        <v>22984805.3886461</v>
      </c>
      <c r="BB953" s="41" t="n">
        <f aca="false">AP953*1000000</f>
        <v>276658.189621941</v>
      </c>
      <c r="BC953" s="39" t="n">
        <f aca="false">AQ953*1000000</f>
        <v>6.44010679026826</v>
      </c>
      <c r="BD953" s="40" t="n">
        <f aca="false">AR953*1000000</f>
        <v>40.037379137674</v>
      </c>
      <c r="BE953" s="40" t="n">
        <f aca="false">AS953*1000000</f>
        <v>0.00327979528947575</v>
      </c>
      <c r="BF953" s="40" t="n">
        <f aca="false">AT953*1000000</f>
        <v>20.9906898526448</v>
      </c>
      <c r="BG953" s="40" t="n">
        <f aca="false">AU953*1000000</f>
        <v>62972.0695579345</v>
      </c>
      <c r="BH953" s="41" t="n">
        <f aca="false">AV953*1000000</f>
        <v>757.967642799838</v>
      </c>
      <c r="BI953" s="0" t="n">
        <v>0.1</v>
      </c>
      <c r="BJ953" s="0" t="n">
        <f aca="false">R953*BI953</f>
        <v>1197.12528065865</v>
      </c>
      <c r="BK953" s="0" t="n">
        <v>0.1</v>
      </c>
      <c r="BL953" s="0" t="n">
        <f aca="false">AI953*BK953</f>
        <v>9507.38272033899</v>
      </c>
      <c r="BM953" s="45" t="n">
        <v>187.562005220738</v>
      </c>
      <c r="BN953" s="45" t="n">
        <v>1012.03746873145</v>
      </c>
      <c r="BO953" s="45" t="n">
        <v>0</v>
      </c>
      <c r="BP953" s="45" t="n">
        <v>256</v>
      </c>
      <c r="BQ953" s="45" t="n">
        <v>384000</v>
      </c>
      <c r="BR953" s="0" t="n">
        <f aca="false">AJ953*0.1</f>
        <v>2.57418E-007</v>
      </c>
      <c r="BS953" s="0" t="n">
        <f aca="false">((((BJ953/R953)^2)+((BM953/AD953)^2))^(1/2))*AK953</f>
        <v>0.00225762296555969</v>
      </c>
      <c r="BT953" s="0" t="n">
        <f aca="false">((((BJ953/R953)^2)+((BN953/AE953)^2))^(1/2))*AL953</f>
        <v>0.0122031736092001</v>
      </c>
      <c r="BU953" s="0" t="n">
        <f aca="false">((((BJ953/R953)^2)+((BO953/AF953)^2))^(1/2))*AM953</f>
        <v>1.19712528065865E-007</v>
      </c>
      <c r="BV953" s="0" t="n">
        <f aca="false">((((BJ953/R953)^2)+((BP953/AG953)^2))^(1/2))*AN953</f>
        <v>0.00315895934672179</v>
      </c>
      <c r="BW953" s="0" t="n">
        <f aca="false">((((BJ953/R953)^2)+((BQ953/AH953)^2))^(1/2))*AO953</f>
        <v>5.13955872986161</v>
      </c>
      <c r="BX953" s="46" t="n">
        <f aca="false">((((BL953/AI953)^2)+((BR953/AJ953)^2))^(1/2))*AP953</f>
        <v>0.0391253763904936</v>
      </c>
    </row>
    <row r="954" customFormat="false" ht="45" hidden="false" customHeight="true" outlineLevel="0" collapsed="false">
      <c r="A954" s="24" t="n">
        <v>4.69116666666667</v>
      </c>
      <c r="B954" s="24" t="n">
        <v>-74.1024166666667</v>
      </c>
      <c r="C954" s="47" t="n">
        <v>29</v>
      </c>
      <c r="D954" s="47" t="n">
        <v>34</v>
      </c>
      <c r="E954" s="47" t="n">
        <v>2435</v>
      </c>
      <c r="F954" s="27" t="s">
        <v>2376</v>
      </c>
      <c r="G954" s="28" t="s">
        <v>2377</v>
      </c>
      <c r="H954" s="27" t="s">
        <v>2378</v>
      </c>
      <c r="I954" s="28" t="s">
        <v>727</v>
      </c>
      <c r="J954" s="28" t="s">
        <v>76</v>
      </c>
      <c r="K954" s="55"/>
      <c r="L954" s="55"/>
      <c r="M954" s="28" t="n">
        <v>1990</v>
      </c>
      <c r="N954" s="29" t="s">
        <v>67</v>
      </c>
      <c r="O954" s="29" t="s">
        <v>415</v>
      </c>
      <c r="P954" s="30" t="n">
        <v>0.0306495041710611</v>
      </c>
      <c r="Q954" s="31" t="n">
        <v>12150</v>
      </c>
      <c r="R954" s="31" t="n">
        <v>13734.7234749788</v>
      </c>
      <c r="S954" s="29" t="s">
        <v>69</v>
      </c>
      <c r="T954" s="29"/>
      <c r="U954" s="29"/>
      <c r="V954" s="48" t="n">
        <f aca="false">IF(S954="m3_año",R954,IF(OR(O954="CG1",O954="CG3",O954="HG2"),T954,R954))</f>
        <v>13734.7234749788</v>
      </c>
      <c r="W954" s="28" t="n">
        <v>365</v>
      </c>
      <c r="X954" s="32"/>
      <c r="Y954" s="28"/>
      <c r="Z954" s="28" t="n">
        <v>8760</v>
      </c>
      <c r="AA954" s="32" t="s">
        <v>2379</v>
      </c>
      <c r="AB954" s="32" t="s">
        <v>2380</v>
      </c>
      <c r="AC954" s="33" t="s">
        <v>72</v>
      </c>
      <c r="AD954" s="33" t="n">
        <f aca="false">VLOOKUP($O954,Parámetros!$B$4:$H$25,3,0)</f>
        <v>196.356974196937</v>
      </c>
      <c r="AE954" s="33" t="n">
        <f aca="false">VLOOKUP($O954,Parámetros!$B$4:$H$25,4,0)</f>
        <v>1220.72799074218</v>
      </c>
      <c r="AF954" s="33" t="n">
        <f aca="false">VLOOKUP($O954,Parámetros!$B$4:$H$25,5,0)</f>
        <v>0.1</v>
      </c>
      <c r="AG954" s="33" t="n">
        <f aca="false">VLOOKUP($O954,Parámetros!$B$4:$H$25,6,0)</f>
        <v>640</v>
      </c>
      <c r="AH954" s="33" t="n">
        <f aca="false">VLOOKUP($O954,Parámetros!$B$4:$H$25,7,0)</f>
        <v>1920000</v>
      </c>
      <c r="AI954" s="2" t="n">
        <v>95073.8272033899</v>
      </c>
      <c r="AJ954" s="2" t="n">
        <v>2.57418E-006</v>
      </c>
      <c r="AK954" s="34" t="n">
        <f aca="false">AD954*V954/1000000000</f>
        <v>0.00269690874297848</v>
      </c>
      <c r="AL954" s="34" t="n">
        <f aca="false">AE954*V954/1000000000</f>
        <v>0.0167663613910103</v>
      </c>
      <c r="AM954" s="34" t="n">
        <f aca="false">AF954*V954/1000000000</f>
        <v>1.37347234749788E-006</v>
      </c>
      <c r="AN954" s="34" t="n">
        <f aca="false">AG954*V954/1000000000</f>
        <v>0.00879022302398643</v>
      </c>
      <c r="AO954" s="34" t="n">
        <f aca="false">AH954*V954/1000000000</f>
        <v>26.3706690719593</v>
      </c>
      <c r="AP954" s="35" t="n">
        <f aca="false">AJ954*AI954*EXP(P954*4)</f>
        <v>0.276658189621941</v>
      </c>
      <c r="AQ954" s="36" t="n">
        <f aca="false">AK954/W954</f>
        <v>7.38879107665336E-006</v>
      </c>
      <c r="AR954" s="37" t="n">
        <f aca="false">AL954/W954</f>
        <v>4.59352366876995E-005</v>
      </c>
      <c r="AS954" s="37" t="n">
        <f aca="false">AM954/W954</f>
        <v>3.76293793835036E-009</v>
      </c>
      <c r="AT954" s="37" t="n">
        <f aca="false">AN954/W954</f>
        <v>2.40828028054423E-005</v>
      </c>
      <c r="AU954" s="37" t="n">
        <f aca="false">AO954/W954</f>
        <v>0.0722484084163269</v>
      </c>
      <c r="AV954" s="49" t="n">
        <f aca="false">AP954/W954</f>
        <v>0.000757967642799838</v>
      </c>
      <c r="AW954" s="39" t="n">
        <f aca="false">AK954*1000000</f>
        <v>2696.90874297848</v>
      </c>
      <c r="AX954" s="40" t="n">
        <f aca="false">AL954*1000000</f>
        <v>16766.3613910103</v>
      </c>
      <c r="AY954" s="40" t="n">
        <f aca="false">AM954*1000000</f>
        <v>1.37347234749788</v>
      </c>
      <c r="AZ954" s="40" t="n">
        <f aca="false">AN954*1000000</f>
        <v>8790.22302398643</v>
      </c>
      <c r="BA954" s="40" t="n">
        <f aca="false">AO954*1000000</f>
        <v>26370669.0719593</v>
      </c>
      <c r="BB954" s="41" t="n">
        <f aca="false">AP954*1000000</f>
        <v>276658.189621941</v>
      </c>
      <c r="BC954" s="39" t="n">
        <f aca="false">AQ954*1000000</f>
        <v>7.38879107665336</v>
      </c>
      <c r="BD954" s="40" t="n">
        <f aca="false">AR954*1000000</f>
        <v>45.9352366876995</v>
      </c>
      <c r="BE954" s="40" t="n">
        <f aca="false">AS954*1000000</f>
        <v>0.00376293793835036</v>
      </c>
      <c r="BF954" s="40" t="n">
        <f aca="false">AT954*1000000</f>
        <v>24.0828028054423</v>
      </c>
      <c r="BG954" s="40" t="n">
        <f aca="false">AU954*1000000</f>
        <v>72248.4084163268</v>
      </c>
      <c r="BH954" s="41" t="n">
        <f aca="false">AV954*1000000</f>
        <v>757.967642799838</v>
      </c>
      <c r="BI954" s="0" t="n">
        <v>0.1</v>
      </c>
      <c r="BJ954" s="0" t="n">
        <f aca="false">R954*BI954</f>
        <v>1373.47234749788</v>
      </c>
      <c r="BK954" s="0" t="n">
        <v>0.1</v>
      </c>
      <c r="BL954" s="0" t="n">
        <f aca="false">AI954*BK954</f>
        <v>9507.38272033899</v>
      </c>
      <c r="BM954" s="45" t="n">
        <v>187.562005220738</v>
      </c>
      <c r="BN954" s="45" t="n">
        <v>1012.03746873145</v>
      </c>
      <c r="BO954" s="45" t="n">
        <v>0</v>
      </c>
      <c r="BP954" s="45" t="n">
        <v>256</v>
      </c>
      <c r="BQ954" s="45" t="n">
        <v>384000</v>
      </c>
      <c r="BR954" s="0" t="n">
        <f aca="false">AJ954*0.1</f>
        <v>2.57418E-007</v>
      </c>
      <c r="BS954" s="0" t="n">
        <f aca="false">((((BJ954/R954)^2)+((BM954/AD954)^2))^(1/2))*AK954</f>
        <v>0.00259019065453731</v>
      </c>
      <c r="BT954" s="0" t="n">
        <f aca="false">((((BJ954/R954)^2)+((BN954/AE954)^2))^(1/2))*AL954</f>
        <v>0.0140008082485156</v>
      </c>
      <c r="BU954" s="0" t="n">
        <f aca="false">((((BJ954/R954)^2)+((BO954/AF954)^2))^(1/2))*AM954</f>
        <v>1.37347234749788E-007</v>
      </c>
      <c r="BV954" s="0" t="n">
        <f aca="false">((((BJ954/R954)^2)+((BP954/AG954)^2))^(1/2))*AN954</f>
        <v>0.00362430180006323</v>
      </c>
      <c r="BW954" s="0" t="n">
        <f aca="false">((((BJ954/R954)^2)+((BQ954/AH954)^2))^(1/2))*AO954</f>
        <v>5.89666086570523</v>
      </c>
      <c r="BX954" s="46" t="n">
        <f aca="false">((((BL954/AI954)^2)+((BR954/AJ954)^2))^(1/2))*AP954</f>
        <v>0.0391253763904936</v>
      </c>
    </row>
    <row r="955" customFormat="false" ht="45" hidden="false" customHeight="true" outlineLevel="0" collapsed="false">
      <c r="A955" s="24" t="n">
        <v>4.69116666666667</v>
      </c>
      <c r="B955" s="24" t="n">
        <v>-74.1024166666667</v>
      </c>
      <c r="C955" s="47" t="n">
        <v>29</v>
      </c>
      <c r="D955" s="47" t="n">
        <v>34</v>
      </c>
      <c r="E955" s="47" t="n">
        <v>2435</v>
      </c>
      <c r="F955" s="27" t="s">
        <v>2376</v>
      </c>
      <c r="G955" s="28" t="s">
        <v>2377</v>
      </c>
      <c r="H955" s="27" t="s">
        <v>2378</v>
      </c>
      <c r="I955" s="28" t="s">
        <v>727</v>
      </c>
      <c r="J955" s="28" t="s">
        <v>76</v>
      </c>
      <c r="K955" s="55"/>
      <c r="L955" s="55"/>
      <c r="M955" s="28" t="n">
        <v>1990</v>
      </c>
      <c r="N955" s="29" t="s">
        <v>67</v>
      </c>
      <c r="O955" s="29" t="s">
        <v>415</v>
      </c>
      <c r="P955" s="30" t="n">
        <v>0.0306495041710611</v>
      </c>
      <c r="Q955" s="31" t="n">
        <v>12150</v>
      </c>
      <c r="R955" s="31" t="n">
        <v>13734.7234749788</v>
      </c>
      <c r="S955" s="29" t="s">
        <v>69</v>
      </c>
      <c r="T955" s="29"/>
      <c r="U955" s="29"/>
      <c r="V955" s="48" t="n">
        <f aca="false">IF(S955="m3_año",R955,IF(OR(O955="CG1",O955="CG3",O955="HG2"),T955,R955))</f>
        <v>13734.7234749788</v>
      </c>
      <c r="W955" s="28" t="n">
        <v>365</v>
      </c>
      <c r="X955" s="32"/>
      <c r="Y955" s="28"/>
      <c r="Z955" s="28" t="n">
        <v>8760</v>
      </c>
      <c r="AA955" s="32" t="s">
        <v>2379</v>
      </c>
      <c r="AB955" s="32" t="s">
        <v>2380</v>
      </c>
      <c r="AC955" s="33" t="s">
        <v>72</v>
      </c>
      <c r="AD955" s="33" t="n">
        <f aca="false">VLOOKUP($O955,Parámetros!$B$4:$H$25,3,0)</f>
        <v>196.356974196937</v>
      </c>
      <c r="AE955" s="33" t="n">
        <f aca="false">VLOOKUP($O955,Parámetros!$B$4:$H$25,4,0)</f>
        <v>1220.72799074218</v>
      </c>
      <c r="AF955" s="33" t="n">
        <f aca="false">VLOOKUP($O955,Parámetros!$B$4:$H$25,5,0)</f>
        <v>0.1</v>
      </c>
      <c r="AG955" s="33" t="n">
        <f aca="false">VLOOKUP($O955,Parámetros!$B$4:$H$25,6,0)</f>
        <v>640</v>
      </c>
      <c r="AH955" s="33" t="n">
        <f aca="false">VLOOKUP($O955,Parámetros!$B$4:$H$25,7,0)</f>
        <v>1920000</v>
      </c>
      <c r="AI955" s="2" t="n">
        <v>95073.8272033899</v>
      </c>
      <c r="AJ955" s="2" t="n">
        <v>2.57418E-006</v>
      </c>
      <c r="AK955" s="34" t="n">
        <f aca="false">AD955*V955/1000000000</f>
        <v>0.00269690874297848</v>
      </c>
      <c r="AL955" s="34" t="n">
        <f aca="false">AE955*V955/1000000000</f>
        <v>0.0167663613910103</v>
      </c>
      <c r="AM955" s="34" t="n">
        <f aca="false">AF955*V955/1000000000</f>
        <v>1.37347234749788E-006</v>
      </c>
      <c r="AN955" s="34" t="n">
        <f aca="false">AG955*V955/1000000000</f>
        <v>0.00879022302398643</v>
      </c>
      <c r="AO955" s="34" t="n">
        <f aca="false">AH955*V955/1000000000</f>
        <v>26.3706690719593</v>
      </c>
      <c r="AP955" s="35" t="n">
        <f aca="false">AJ955*AI955*EXP(P955*4)</f>
        <v>0.276658189621941</v>
      </c>
      <c r="AQ955" s="36" t="n">
        <f aca="false">AK955/W955</f>
        <v>7.38879107665336E-006</v>
      </c>
      <c r="AR955" s="37" t="n">
        <f aca="false">AL955/W955</f>
        <v>4.59352366876995E-005</v>
      </c>
      <c r="AS955" s="37" t="n">
        <f aca="false">AM955/W955</f>
        <v>3.76293793835036E-009</v>
      </c>
      <c r="AT955" s="37" t="n">
        <f aca="false">AN955/W955</f>
        <v>2.40828028054423E-005</v>
      </c>
      <c r="AU955" s="37" t="n">
        <f aca="false">AO955/W955</f>
        <v>0.0722484084163269</v>
      </c>
      <c r="AV955" s="49" t="n">
        <f aca="false">AP955/W955</f>
        <v>0.000757967642799838</v>
      </c>
      <c r="AW955" s="39" t="n">
        <f aca="false">AK955*1000000</f>
        <v>2696.90874297848</v>
      </c>
      <c r="AX955" s="40" t="n">
        <f aca="false">AL955*1000000</f>
        <v>16766.3613910103</v>
      </c>
      <c r="AY955" s="40" t="n">
        <f aca="false">AM955*1000000</f>
        <v>1.37347234749788</v>
      </c>
      <c r="AZ955" s="40" t="n">
        <f aca="false">AN955*1000000</f>
        <v>8790.22302398643</v>
      </c>
      <c r="BA955" s="40" t="n">
        <f aca="false">AO955*1000000</f>
        <v>26370669.0719593</v>
      </c>
      <c r="BB955" s="41" t="n">
        <f aca="false">AP955*1000000</f>
        <v>276658.189621941</v>
      </c>
      <c r="BC955" s="39" t="n">
        <f aca="false">AQ955*1000000</f>
        <v>7.38879107665336</v>
      </c>
      <c r="BD955" s="40" t="n">
        <f aca="false">AR955*1000000</f>
        <v>45.9352366876995</v>
      </c>
      <c r="BE955" s="40" t="n">
        <f aca="false">AS955*1000000</f>
        <v>0.00376293793835036</v>
      </c>
      <c r="BF955" s="40" t="n">
        <f aca="false">AT955*1000000</f>
        <v>24.0828028054423</v>
      </c>
      <c r="BG955" s="40" t="n">
        <f aca="false">AU955*1000000</f>
        <v>72248.4084163268</v>
      </c>
      <c r="BH955" s="41" t="n">
        <f aca="false">AV955*1000000</f>
        <v>757.967642799838</v>
      </c>
      <c r="BI955" s="0" t="n">
        <v>0.1</v>
      </c>
      <c r="BJ955" s="0" t="n">
        <f aca="false">R955*BI955</f>
        <v>1373.47234749788</v>
      </c>
      <c r="BK955" s="0" t="n">
        <v>0.1</v>
      </c>
      <c r="BL955" s="0" t="n">
        <f aca="false">AI955*BK955</f>
        <v>9507.38272033899</v>
      </c>
      <c r="BM955" s="45" t="n">
        <v>187.562005220738</v>
      </c>
      <c r="BN955" s="45" t="n">
        <v>1012.03746873145</v>
      </c>
      <c r="BO955" s="45" t="n">
        <v>0</v>
      </c>
      <c r="BP955" s="45" t="n">
        <v>256</v>
      </c>
      <c r="BQ955" s="45" t="n">
        <v>384000</v>
      </c>
      <c r="BR955" s="0" t="n">
        <f aca="false">AJ955*0.1</f>
        <v>2.57418E-007</v>
      </c>
      <c r="BS955" s="0" t="n">
        <f aca="false">((((BJ955/R955)^2)+((BM955/AD955)^2))^(1/2))*AK955</f>
        <v>0.00259019065453731</v>
      </c>
      <c r="BT955" s="0" t="n">
        <f aca="false">((((BJ955/R955)^2)+((BN955/AE955)^2))^(1/2))*AL955</f>
        <v>0.0140008082485156</v>
      </c>
      <c r="BU955" s="0" t="n">
        <f aca="false">((((BJ955/R955)^2)+((BO955/AF955)^2))^(1/2))*AM955</f>
        <v>1.37347234749788E-007</v>
      </c>
      <c r="BV955" s="0" t="n">
        <f aca="false">((((BJ955/R955)^2)+((BP955/AG955)^2))^(1/2))*AN955</f>
        <v>0.00362430180006323</v>
      </c>
      <c r="BW955" s="0" t="n">
        <f aca="false">((((BJ955/R955)^2)+((BQ955/AH955)^2))^(1/2))*AO955</f>
        <v>5.89666086570523</v>
      </c>
      <c r="BX955" s="46" t="n">
        <f aca="false">((((BL955/AI955)^2)+((BR955/AJ955)^2))^(1/2))*AP955</f>
        <v>0.0391253763904936</v>
      </c>
    </row>
    <row r="956" customFormat="false" ht="45" hidden="false" customHeight="true" outlineLevel="0" collapsed="false">
      <c r="A956" s="24" t="n">
        <v>4.69116666666667</v>
      </c>
      <c r="B956" s="24" t="n">
        <v>-74.1024166666667</v>
      </c>
      <c r="C956" s="47" t="n">
        <v>29</v>
      </c>
      <c r="D956" s="47" t="n">
        <v>34</v>
      </c>
      <c r="E956" s="47" t="n">
        <v>2435</v>
      </c>
      <c r="F956" s="27" t="s">
        <v>2376</v>
      </c>
      <c r="G956" s="28" t="s">
        <v>2377</v>
      </c>
      <c r="H956" s="27" t="s">
        <v>2378</v>
      </c>
      <c r="I956" s="28" t="s">
        <v>727</v>
      </c>
      <c r="J956" s="28" t="s">
        <v>76</v>
      </c>
      <c r="K956" s="55"/>
      <c r="L956" s="55"/>
      <c r="M956" s="28" t="n">
        <v>1990</v>
      </c>
      <c r="N956" s="29" t="s">
        <v>67</v>
      </c>
      <c r="O956" s="29" t="s">
        <v>415</v>
      </c>
      <c r="P956" s="30" t="n">
        <v>0.0306495041710611</v>
      </c>
      <c r="Q956" s="31" t="n">
        <v>10590</v>
      </c>
      <c r="R956" s="31" t="n">
        <v>11971.2528065865</v>
      </c>
      <c r="S956" s="29" t="s">
        <v>69</v>
      </c>
      <c r="T956" s="29"/>
      <c r="U956" s="29"/>
      <c r="V956" s="48" t="n">
        <f aca="false">IF(S956="m3_año",R956,IF(OR(O956="CG1",O956="CG3",O956="HG2"),T956,R956))</f>
        <v>11971.2528065865</v>
      </c>
      <c r="W956" s="28" t="n">
        <v>365</v>
      </c>
      <c r="X956" s="32"/>
      <c r="Y956" s="28"/>
      <c r="Z956" s="28" t="n">
        <v>8760</v>
      </c>
      <c r="AA956" s="32" t="s">
        <v>2379</v>
      </c>
      <c r="AB956" s="32" t="s">
        <v>2380</v>
      </c>
      <c r="AC956" s="33" t="s">
        <v>72</v>
      </c>
      <c r="AD956" s="33" t="n">
        <f aca="false">VLOOKUP($O956,Parámetros!$B$4:$H$25,3,0)</f>
        <v>196.356974196937</v>
      </c>
      <c r="AE956" s="33" t="n">
        <f aca="false">VLOOKUP($O956,Parámetros!$B$4:$H$25,4,0)</f>
        <v>1220.72799074218</v>
      </c>
      <c r="AF956" s="33" t="n">
        <f aca="false">VLOOKUP($O956,Parámetros!$B$4:$H$25,5,0)</f>
        <v>0.1</v>
      </c>
      <c r="AG956" s="33" t="n">
        <f aca="false">VLOOKUP($O956,Parámetros!$B$4:$H$25,6,0)</f>
        <v>640</v>
      </c>
      <c r="AH956" s="33" t="n">
        <f aca="false">VLOOKUP($O956,Parámetros!$B$4:$H$25,7,0)</f>
        <v>1920000</v>
      </c>
      <c r="AI956" s="2" t="n">
        <v>95073.8272033899</v>
      </c>
      <c r="AJ956" s="2" t="n">
        <v>2.57418E-006</v>
      </c>
      <c r="AK956" s="34" t="n">
        <f aca="false">AD956*V956/1000000000</f>
        <v>0.00235063897844792</v>
      </c>
      <c r="AL956" s="34" t="n">
        <f aca="false">AE956*V956/1000000000</f>
        <v>0.014613643385251</v>
      </c>
      <c r="AM956" s="34" t="n">
        <f aca="false">AF956*V956/1000000000</f>
        <v>1.19712528065865E-006</v>
      </c>
      <c r="AN956" s="34" t="n">
        <f aca="false">AG956*V956/1000000000</f>
        <v>0.00766160179621536</v>
      </c>
      <c r="AO956" s="34" t="n">
        <f aca="false">AH956*V956/1000000000</f>
        <v>22.9848053886461</v>
      </c>
      <c r="AP956" s="35" t="n">
        <f aca="false">AJ956*AI956*EXP(P956*4)</f>
        <v>0.276658189621941</v>
      </c>
      <c r="AQ956" s="36" t="n">
        <f aca="false">AK956/W956</f>
        <v>6.44010679026826E-006</v>
      </c>
      <c r="AR956" s="37" t="n">
        <f aca="false">AL956/W956</f>
        <v>4.0037379137674E-005</v>
      </c>
      <c r="AS956" s="37" t="n">
        <f aca="false">AM956/W956</f>
        <v>3.27979528947575E-009</v>
      </c>
      <c r="AT956" s="37" t="n">
        <f aca="false">AN956/W956</f>
        <v>2.09906898526448E-005</v>
      </c>
      <c r="AU956" s="37" t="n">
        <f aca="false">AO956/W956</f>
        <v>0.0629720695579345</v>
      </c>
      <c r="AV956" s="49" t="n">
        <f aca="false">AP956/W956</f>
        <v>0.000757967642799838</v>
      </c>
      <c r="AW956" s="39" t="n">
        <f aca="false">AK956*1000000</f>
        <v>2350.63897844792</v>
      </c>
      <c r="AX956" s="40" t="n">
        <f aca="false">AL956*1000000</f>
        <v>14613.643385251</v>
      </c>
      <c r="AY956" s="40" t="n">
        <f aca="false">AM956*1000000</f>
        <v>1.19712528065865</v>
      </c>
      <c r="AZ956" s="40" t="n">
        <f aca="false">AN956*1000000</f>
        <v>7661.60179621536</v>
      </c>
      <c r="BA956" s="40" t="n">
        <f aca="false">AO956*1000000</f>
        <v>22984805.3886461</v>
      </c>
      <c r="BB956" s="41" t="n">
        <f aca="false">AP956*1000000</f>
        <v>276658.189621941</v>
      </c>
      <c r="BC956" s="39" t="n">
        <f aca="false">AQ956*1000000</f>
        <v>6.44010679026826</v>
      </c>
      <c r="BD956" s="40" t="n">
        <f aca="false">AR956*1000000</f>
        <v>40.037379137674</v>
      </c>
      <c r="BE956" s="40" t="n">
        <f aca="false">AS956*1000000</f>
        <v>0.00327979528947575</v>
      </c>
      <c r="BF956" s="40" t="n">
        <f aca="false">AT956*1000000</f>
        <v>20.9906898526448</v>
      </c>
      <c r="BG956" s="40" t="n">
        <f aca="false">AU956*1000000</f>
        <v>62972.0695579345</v>
      </c>
      <c r="BH956" s="41" t="n">
        <f aca="false">AV956*1000000</f>
        <v>757.967642799838</v>
      </c>
      <c r="BI956" s="0" t="n">
        <v>0.1</v>
      </c>
      <c r="BJ956" s="0" t="n">
        <f aca="false">R956*BI956</f>
        <v>1197.12528065865</v>
      </c>
      <c r="BK956" s="0" t="n">
        <v>0.1</v>
      </c>
      <c r="BL956" s="0" t="n">
        <f aca="false">AI956*BK956</f>
        <v>9507.38272033899</v>
      </c>
      <c r="BM956" s="45" t="n">
        <v>187.562005220738</v>
      </c>
      <c r="BN956" s="45" t="n">
        <v>1012.03746873145</v>
      </c>
      <c r="BO956" s="45" t="n">
        <v>0</v>
      </c>
      <c r="BP956" s="45" t="n">
        <v>256</v>
      </c>
      <c r="BQ956" s="45" t="n">
        <v>384000</v>
      </c>
      <c r="BR956" s="0" t="n">
        <f aca="false">AJ956*0.1</f>
        <v>2.57418E-007</v>
      </c>
      <c r="BS956" s="0" t="n">
        <f aca="false">((((BJ956/R956)^2)+((BM956/AD956)^2))^(1/2))*AK956</f>
        <v>0.00225762296555969</v>
      </c>
      <c r="BT956" s="0" t="n">
        <f aca="false">((((BJ956/R956)^2)+((BN956/AE956)^2))^(1/2))*AL956</f>
        <v>0.0122031736092001</v>
      </c>
      <c r="BU956" s="0" t="n">
        <f aca="false">((((BJ956/R956)^2)+((BO956/AF956)^2))^(1/2))*AM956</f>
        <v>1.19712528065865E-007</v>
      </c>
      <c r="BV956" s="0" t="n">
        <f aca="false">((((BJ956/R956)^2)+((BP956/AG956)^2))^(1/2))*AN956</f>
        <v>0.00315895934672179</v>
      </c>
      <c r="BW956" s="0" t="n">
        <f aca="false">((((BJ956/R956)^2)+((BQ956/AH956)^2))^(1/2))*AO956</f>
        <v>5.13955872986161</v>
      </c>
      <c r="BX956" s="46" t="n">
        <f aca="false">((((BL956/AI956)^2)+((BR956/AJ956)^2))^(1/2))*AP956</f>
        <v>0.0391253763904936</v>
      </c>
    </row>
    <row r="957" customFormat="false" ht="45" hidden="false" customHeight="true" outlineLevel="0" collapsed="false">
      <c r="A957" s="24" t="n">
        <v>4.69116666666667</v>
      </c>
      <c r="B957" s="24" t="n">
        <v>-74.1024166666667</v>
      </c>
      <c r="C957" s="47" t="n">
        <v>29</v>
      </c>
      <c r="D957" s="47" t="n">
        <v>34</v>
      </c>
      <c r="E957" s="47" t="n">
        <v>2435</v>
      </c>
      <c r="F957" s="27" t="s">
        <v>2376</v>
      </c>
      <c r="G957" s="28" t="s">
        <v>2377</v>
      </c>
      <c r="H957" s="27" t="s">
        <v>2378</v>
      </c>
      <c r="I957" s="28" t="s">
        <v>727</v>
      </c>
      <c r="J957" s="28" t="s">
        <v>76</v>
      </c>
      <c r="K957" s="55"/>
      <c r="L957" s="55"/>
      <c r="M957" s="28" t="n">
        <v>1990</v>
      </c>
      <c r="N957" s="29" t="s">
        <v>67</v>
      </c>
      <c r="O957" s="29" t="s">
        <v>415</v>
      </c>
      <c r="P957" s="30" t="n">
        <v>0.0306495041710611</v>
      </c>
      <c r="Q957" s="31" t="n">
        <v>13500</v>
      </c>
      <c r="R957" s="31" t="n">
        <v>15260.8038610876</v>
      </c>
      <c r="S957" s="29" t="s">
        <v>69</v>
      </c>
      <c r="T957" s="29"/>
      <c r="U957" s="29"/>
      <c r="V957" s="48" t="n">
        <f aca="false">IF(S957="m3_año",R957,IF(OR(O957="CG1",O957="CG3",O957="HG2"),T957,R957))</f>
        <v>15260.8038610876</v>
      </c>
      <c r="W957" s="28" t="n">
        <v>365</v>
      </c>
      <c r="X957" s="32"/>
      <c r="Y957" s="28"/>
      <c r="Z957" s="28" t="n">
        <v>8760</v>
      </c>
      <c r="AA957" s="32" t="s">
        <v>2379</v>
      </c>
      <c r="AB957" s="32" t="s">
        <v>2380</v>
      </c>
      <c r="AC957" s="33" t="s">
        <v>72</v>
      </c>
      <c r="AD957" s="33" t="n">
        <f aca="false">VLOOKUP($O957,Parámetros!$B$4:$H$25,3,0)</f>
        <v>196.356974196937</v>
      </c>
      <c r="AE957" s="33" t="n">
        <f aca="false">VLOOKUP($O957,Parámetros!$B$4:$H$25,4,0)</f>
        <v>1220.72799074218</v>
      </c>
      <c r="AF957" s="33" t="n">
        <f aca="false">VLOOKUP($O957,Parámetros!$B$4:$H$25,5,0)</f>
        <v>0.1</v>
      </c>
      <c r="AG957" s="33" t="n">
        <f aca="false">VLOOKUP($O957,Parámetros!$B$4:$H$25,6,0)</f>
        <v>640</v>
      </c>
      <c r="AH957" s="33" t="n">
        <f aca="false">VLOOKUP($O957,Parámetros!$B$4:$H$25,7,0)</f>
        <v>1920000</v>
      </c>
      <c r="AI957" s="2" t="n">
        <v>95073.8272033899</v>
      </c>
      <c r="AJ957" s="2" t="n">
        <v>2.57418E-006</v>
      </c>
      <c r="AK957" s="34" t="n">
        <f aca="false">AD957*V957/1000000000</f>
        <v>0.00299656526997609</v>
      </c>
      <c r="AL957" s="34" t="n">
        <f aca="false">AE957*V957/1000000000</f>
        <v>0.018629290434456</v>
      </c>
      <c r="AM957" s="34" t="n">
        <f aca="false">AF957*V957/1000000000</f>
        <v>1.52608038610876E-006</v>
      </c>
      <c r="AN957" s="34" t="n">
        <f aca="false">AG957*V957/1000000000</f>
        <v>0.00976691447109606</v>
      </c>
      <c r="AO957" s="34" t="n">
        <f aca="false">AH957*V957/1000000000</f>
        <v>29.3007434132882</v>
      </c>
      <c r="AP957" s="35" t="n">
        <f aca="false">AJ957*AI957*EXP(P957*4)</f>
        <v>0.276658189621941</v>
      </c>
      <c r="AQ957" s="36" t="n">
        <f aca="false">AK957/W957</f>
        <v>8.20976786294821E-006</v>
      </c>
      <c r="AR957" s="37" t="n">
        <f aca="false">AL957/W957</f>
        <v>5.10391518752218E-005</v>
      </c>
      <c r="AS957" s="37" t="n">
        <f aca="false">AM957/W957</f>
        <v>4.18104215372263E-009</v>
      </c>
      <c r="AT957" s="37" t="n">
        <f aca="false">AN957/W957</f>
        <v>2.67586697838248E-005</v>
      </c>
      <c r="AU957" s="37" t="n">
        <f aca="false">AO957/W957</f>
        <v>0.0802760093514745</v>
      </c>
      <c r="AV957" s="49" t="n">
        <f aca="false">AP957/W957</f>
        <v>0.000757967642799838</v>
      </c>
      <c r="AW957" s="39" t="n">
        <f aca="false">AK957*1000000</f>
        <v>2996.56526997609</v>
      </c>
      <c r="AX957" s="40" t="n">
        <f aca="false">AL957*1000000</f>
        <v>18629.290434456</v>
      </c>
      <c r="AY957" s="40" t="n">
        <f aca="false">AM957*1000000</f>
        <v>1.52608038610876</v>
      </c>
      <c r="AZ957" s="40" t="n">
        <f aca="false">AN957*1000000</f>
        <v>9766.91447109606</v>
      </c>
      <c r="BA957" s="40" t="n">
        <f aca="false">AO957*1000000</f>
        <v>29300743.4132882</v>
      </c>
      <c r="BB957" s="41" t="n">
        <f aca="false">AP957*1000000</f>
        <v>276658.189621941</v>
      </c>
      <c r="BC957" s="39" t="n">
        <f aca="false">AQ957*1000000</f>
        <v>8.2097678629482</v>
      </c>
      <c r="BD957" s="40" t="n">
        <f aca="false">AR957*1000000</f>
        <v>51.0391518752218</v>
      </c>
      <c r="BE957" s="40" t="n">
        <f aca="false">AS957*1000000</f>
        <v>0.00418104215372263</v>
      </c>
      <c r="BF957" s="40" t="n">
        <f aca="false">AT957*1000000</f>
        <v>26.7586697838248</v>
      </c>
      <c r="BG957" s="40" t="n">
        <f aca="false">AU957*1000000</f>
        <v>80276.0093514745</v>
      </c>
      <c r="BH957" s="41" t="n">
        <f aca="false">AV957*1000000</f>
        <v>757.967642799838</v>
      </c>
      <c r="BI957" s="0" t="n">
        <v>0.1</v>
      </c>
      <c r="BJ957" s="0" t="n">
        <f aca="false">R957*BI957</f>
        <v>1526.08038610876</v>
      </c>
      <c r="BK957" s="0" t="n">
        <v>0.1</v>
      </c>
      <c r="BL957" s="0" t="n">
        <f aca="false">AI957*BK957</f>
        <v>9507.38272033899</v>
      </c>
      <c r="BM957" s="45" t="n">
        <v>187.562005220738</v>
      </c>
      <c r="BN957" s="45" t="n">
        <v>1012.03746873145</v>
      </c>
      <c r="BO957" s="45" t="n">
        <v>0</v>
      </c>
      <c r="BP957" s="45" t="n">
        <v>256</v>
      </c>
      <c r="BQ957" s="45" t="n">
        <v>384000</v>
      </c>
      <c r="BR957" s="0" t="n">
        <f aca="false">AJ957*0.1</f>
        <v>2.57418E-007</v>
      </c>
      <c r="BS957" s="0" t="n">
        <f aca="false">((((BJ957/R957)^2)+((BM957/AD957)^2))^(1/2))*AK957</f>
        <v>0.00287798961615258</v>
      </c>
      <c r="BT957" s="0" t="n">
        <f aca="false">((((BJ957/R957)^2)+((BN957/AE957)^2))^(1/2))*AL957</f>
        <v>0.0155564536094618</v>
      </c>
      <c r="BU957" s="0" t="n">
        <f aca="false">((((BJ957/R957)^2)+((BO957/AF957)^2))^(1/2))*AM957</f>
        <v>1.52608038610876E-007</v>
      </c>
      <c r="BV957" s="0" t="n">
        <f aca="false">((((BJ957/R957)^2)+((BP957/AG957)^2))^(1/2))*AN957</f>
        <v>0.00402700200007027</v>
      </c>
      <c r="BW957" s="0" t="n">
        <f aca="false">((((BJ957/R957)^2)+((BQ957/AH957)^2))^(1/2))*AO957</f>
        <v>6.55184540633916</v>
      </c>
      <c r="BX957" s="46" t="n">
        <f aca="false">((((BL957/AI957)^2)+((BR957/AJ957)^2))^(1/2))*AP957</f>
        <v>0.0391253763904936</v>
      </c>
    </row>
    <row r="958" customFormat="false" ht="45" hidden="false" customHeight="true" outlineLevel="0" collapsed="false">
      <c r="A958" s="24" t="n">
        <v>4.69116666666667</v>
      </c>
      <c r="B958" s="24" t="n">
        <v>-74.1024166666667</v>
      </c>
      <c r="C958" s="47" t="n">
        <v>29</v>
      </c>
      <c r="D958" s="47" t="n">
        <v>34</v>
      </c>
      <c r="E958" s="47" t="n">
        <v>2435</v>
      </c>
      <c r="F958" s="27" t="s">
        <v>2376</v>
      </c>
      <c r="G958" s="28" t="s">
        <v>2377</v>
      </c>
      <c r="H958" s="27" t="s">
        <v>2378</v>
      </c>
      <c r="I958" s="28" t="s">
        <v>727</v>
      </c>
      <c r="J958" s="28" t="s">
        <v>76</v>
      </c>
      <c r="K958" s="55"/>
      <c r="L958" s="55"/>
      <c r="M958" s="28" t="n">
        <v>1990</v>
      </c>
      <c r="N958" s="29" t="s">
        <v>67</v>
      </c>
      <c r="O958" s="29" t="s">
        <v>415</v>
      </c>
      <c r="P958" s="30" t="n">
        <v>0.0306495041710611</v>
      </c>
      <c r="Q958" s="31" t="n">
        <v>13500</v>
      </c>
      <c r="R958" s="31" t="n">
        <v>15260.8038610876</v>
      </c>
      <c r="S958" s="29" t="s">
        <v>69</v>
      </c>
      <c r="T958" s="29"/>
      <c r="U958" s="29"/>
      <c r="V958" s="48" t="n">
        <f aca="false">IF(S958="m3_año",R958,IF(OR(O958="CG1",O958="CG3",O958="HG2"),T958,R958))</f>
        <v>15260.8038610876</v>
      </c>
      <c r="W958" s="28" t="n">
        <v>365</v>
      </c>
      <c r="X958" s="32"/>
      <c r="Y958" s="28"/>
      <c r="Z958" s="28" t="n">
        <v>8760</v>
      </c>
      <c r="AA958" s="32" t="s">
        <v>2379</v>
      </c>
      <c r="AB958" s="32" t="s">
        <v>2380</v>
      </c>
      <c r="AC958" s="33" t="s">
        <v>72</v>
      </c>
      <c r="AD958" s="33" t="n">
        <f aca="false">VLOOKUP($O958,Parámetros!$B$4:$H$25,3,0)</f>
        <v>196.356974196937</v>
      </c>
      <c r="AE958" s="33" t="n">
        <f aca="false">VLOOKUP($O958,Parámetros!$B$4:$H$25,4,0)</f>
        <v>1220.72799074218</v>
      </c>
      <c r="AF958" s="33" t="n">
        <f aca="false">VLOOKUP($O958,Parámetros!$B$4:$H$25,5,0)</f>
        <v>0.1</v>
      </c>
      <c r="AG958" s="33" t="n">
        <f aca="false">VLOOKUP($O958,Parámetros!$B$4:$H$25,6,0)</f>
        <v>640</v>
      </c>
      <c r="AH958" s="33" t="n">
        <f aca="false">VLOOKUP($O958,Parámetros!$B$4:$H$25,7,0)</f>
        <v>1920000</v>
      </c>
      <c r="AI958" s="2" t="n">
        <v>95073.8272033899</v>
      </c>
      <c r="AJ958" s="2" t="n">
        <v>2.57418E-006</v>
      </c>
      <c r="AK958" s="34" t="n">
        <f aca="false">AD958*V958/1000000000</f>
        <v>0.00299656526997609</v>
      </c>
      <c r="AL958" s="34" t="n">
        <f aca="false">AE958*V958/1000000000</f>
        <v>0.018629290434456</v>
      </c>
      <c r="AM958" s="34" t="n">
        <f aca="false">AF958*V958/1000000000</f>
        <v>1.52608038610876E-006</v>
      </c>
      <c r="AN958" s="34" t="n">
        <f aca="false">AG958*V958/1000000000</f>
        <v>0.00976691447109606</v>
      </c>
      <c r="AO958" s="34" t="n">
        <f aca="false">AH958*V958/1000000000</f>
        <v>29.3007434132882</v>
      </c>
      <c r="AP958" s="35" t="n">
        <f aca="false">AJ958*AI958*EXP(P958*4)</f>
        <v>0.276658189621941</v>
      </c>
      <c r="AQ958" s="36" t="n">
        <f aca="false">AK958/W958</f>
        <v>8.20976786294821E-006</v>
      </c>
      <c r="AR958" s="37" t="n">
        <f aca="false">AL958/W958</f>
        <v>5.10391518752218E-005</v>
      </c>
      <c r="AS958" s="37" t="n">
        <f aca="false">AM958/W958</f>
        <v>4.18104215372263E-009</v>
      </c>
      <c r="AT958" s="37" t="n">
        <f aca="false">AN958/W958</f>
        <v>2.67586697838248E-005</v>
      </c>
      <c r="AU958" s="37" t="n">
        <f aca="false">AO958/W958</f>
        <v>0.0802760093514745</v>
      </c>
      <c r="AV958" s="49" t="n">
        <f aca="false">AP958/W958</f>
        <v>0.000757967642799838</v>
      </c>
      <c r="AW958" s="39" t="n">
        <f aca="false">AK958*1000000</f>
        <v>2996.56526997609</v>
      </c>
      <c r="AX958" s="40" t="n">
        <f aca="false">AL958*1000000</f>
        <v>18629.290434456</v>
      </c>
      <c r="AY958" s="40" t="n">
        <f aca="false">AM958*1000000</f>
        <v>1.52608038610876</v>
      </c>
      <c r="AZ958" s="40" t="n">
        <f aca="false">AN958*1000000</f>
        <v>9766.91447109606</v>
      </c>
      <c r="BA958" s="40" t="n">
        <f aca="false">AO958*1000000</f>
        <v>29300743.4132882</v>
      </c>
      <c r="BB958" s="41" t="n">
        <f aca="false">AP958*1000000</f>
        <v>276658.189621941</v>
      </c>
      <c r="BC958" s="39" t="n">
        <f aca="false">AQ958*1000000</f>
        <v>8.2097678629482</v>
      </c>
      <c r="BD958" s="40" t="n">
        <f aca="false">AR958*1000000</f>
        <v>51.0391518752218</v>
      </c>
      <c r="BE958" s="40" t="n">
        <f aca="false">AS958*1000000</f>
        <v>0.00418104215372263</v>
      </c>
      <c r="BF958" s="40" t="n">
        <f aca="false">AT958*1000000</f>
        <v>26.7586697838248</v>
      </c>
      <c r="BG958" s="40" t="n">
        <f aca="false">AU958*1000000</f>
        <v>80276.0093514745</v>
      </c>
      <c r="BH958" s="41" t="n">
        <f aca="false">AV958*1000000</f>
        <v>757.967642799838</v>
      </c>
      <c r="BI958" s="0" t="n">
        <v>0.1</v>
      </c>
      <c r="BJ958" s="0" t="n">
        <f aca="false">R958*BI958</f>
        <v>1526.08038610876</v>
      </c>
      <c r="BK958" s="0" t="n">
        <v>0.1</v>
      </c>
      <c r="BL958" s="0" t="n">
        <f aca="false">AI958*BK958</f>
        <v>9507.38272033899</v>
      </c>
      <c r="BM958" s="45" t="n">
        <v>187.562005220738</v>
      </c>
      <c r="BN958" s="45" t="n">
        <v>1012.03746873145</v>
      </c>
      <c r="BO958" s="45" t="n">
        <v>0</v>
      </c>
      <c r="BP958" s="45" t="n">
        <v>256</v>
      </c>
      <c r="BQ958" s="45" t="n">
        <v>384000</v>
      </c>
      <c r="BR958" s="0" t="n">
        <f aca="false">AJ958*0.1</f>
        <v>2.57418E-007</v>
      </c>
      <c r="BS958" s="0" t="n">
        <f aca="false">((((BJ958/R958)^2)+((BM958/AD958)^2))^(1/2))*AK958</f>
        <v>0.00287798961615258</v>
      </c>
      <c r="BT958" s="0" t="n">
        <f aca="false">((((BJ958/R958)^2)+((BN958/AE958)^2))^(1/2))*AL958</f>
        <v>0.0155564536094618</v>
      </c>
      <c r="BU958" s="0" t="n">
        <f aca="false">((((BJ958/R958)^2)+((BO958/AF958)^2))^(1/2))*AM958</f>
        <v>1.52608038610876E-007</v>
      </c>
      <c r="BV958" s="0" t="n">
        <f aca="false">((((BJ958/R958)^2)+((BP958/AG958)^2))^(1/2))*AN958</f>
        <v>0.00402700200007027</v>
      </c>
      <c r="BW958" s="0" t="n">
        <f aca="false">((((BJ958/R958)^2)+((BQ958/AH958)^2))^(1/2))*AO958</f>
        <v>6.55184540633916</v>
      </c>
      <c r="BX958" s="46" t="n">
        <f aca="false">((((BL958/AI958)^2)+((BR958/AJ958)^2))^(1/2))*AP958</f>
        <v>0.0391253763904936</v>
      </c>
    </row>
    <row r="959" customFormat="false" ht="45" hidden="false" customHeight="true" outlineLevel="0" collapsed="false">
      <c r="A959" s="24" t="n">
        <v>4.69116666666667</v>
      </c>
      <c r="B959" s="24" t="n">
        <v>-74.1024166666667</v>
      </c>
      <c r="C959" s="47" t="n">
        <v>29</v>
      </c>
      <c r="D959" s="47" t="n">
        <v>34</v>
      </c>
      <c r="E959" s="47" t="n">
        <v>2435</v>
      </c>
      <c r="F959" s="27" t="s">
        <v>2376</v>
      </c>
      <c r="G959" s="28" t="s">
        <v>2377</v>
      </c>
      <c r="H959" s="27" t="s">
        <v>2378</v>
      </c>
      <c r="I959" s="28" t="s">
        <v>727</v>
      </c>
      <c r="J959" s="28" t="s">
        <v>76</v>
      </c>
      <c r="K959" s="55"/>
      <c r="L959" s="55"/>
      <c r="M959" s="28" t="n">
        <v>1985</v>
      </c>
      <c r="N959" s="29" t="s">
        <v>67</v>
      </c>
      <c r="O959" s="29" t="s">
        <v>415</v>
      </c>
      <c r="P959" s="30" t="n">
        <v>0.0306495041710611</v>
      </c>
      <c r="Q959" s="31" t="n">
        <v>12150</v>
      </c>
      <c r="R959" s="31" t="n">
        <v>13734.7234749788</v>
      </c>
      <c r="S959" s="29" t="s">
        <v>69</v>
      </c>
      <c r="T959" s="29"/>
      <c r="U959" s="29"/>
      <c r="V959" s="48" t="n">
        <f aca="false">IF(S959="m3_año",R959,IF(OR(O959="CG1",O959="CG3",O959="HG2"),T959,R959))</f>
        <v>13734.7234749788</v>
      </c>
      <c r="W959" s="28" t="n">
        <v>365</v>
      </c>
      <c r="X959" s="32"/>
      <c r="Y959" s="28"/>
      <c r="Z959" s="28" t="n">
        <v>8760</v>
      </c>
      <c r="AA959" s="32" t="s">
        <v>2379</v>
      </c>
      <c r="AB959" s="32" t="s">
        <v>2380</v>
      </c>
      <c r="AC959" s="33" t="s">
        <v>72</v>
      </c>
      <c r="AD959" s="33" t="n">
        <f aca="false">VLOOKUP($O959,Parámetros!$B$4:$H$25,3,0)</f>
        <v>196.356974196937</v>
      </c>
      <c r="AE959" s="33" t="n">
        <f aca="false">VLOOKUP($O959,Parámetros!$B$4:$H$25,4,0)</f>
        <v>1220.72799074218</v>
      </c>
      <c r="AF959" s="33" t="n">
        <f aca="false">VLOOKUP($O959,Parámetros!$B$4:$H$25,5,0)</f>
        <v>0.1</v>
      </c>
      <c r="AG959" s="33" t="n">
        <f aca="false">VLOOKUP($O959,Parámetros!$B$4:$H$25,6,0)</f>
        <v>640</v>
      </c>
      <c r="AH959" s="33" t="n">
        <f aca="false">VLOOKUP($O959,Parámetros!$B$4:$H$25,7,0)</f>
        <v>1920000</v>
      </c>
      <c r="AI959" s="2" t="n">
        <v>95073.8272033899</v>
      </c>
      <c r="AJ959" s="2" t="n">
        <v>2.57418E-006</v>
      </c>
      <c r="AK959" s="34" t="n">
        <f aca="false">AD959*V959/1000000000</f>
        <v>0.00269690874297848</v>
      </c>
      <c r="AL959" s="34" t="n">
        <f aca="false">AE959*V959/1000000000</f>
        <v>0.0167663613910103</v>
      </c>
      <c r="AM959" s="34" t="n">
        <f aca="false">AF959*V959/1000000000</f>
        <v>1.37347234749788E-006</v>
      </c>
      <c r="AN959" s="34" t="n">
        <f aca="false">AG959*V959/1000000000</f>
        <v>0.00879022302398643</v>
      </c>
      <c r="AO959" s="34" t="n">
        <f aca="false">AH959*V959/1000000000</f>
        <v>26.3706690719593</v>
      </c>
      <c r="AP959" s="35" t="n">
        <f aca="false">AJ959*AI959*EXP(P959*4)</f>
        <v>0.276658189621941</v>
      </c>
      <c r="AQ959" s="36" t="n">
        <f aca="false">AK959/W959</f>
        <v>7.38879107665336E-006</v>
      </c>
      <c r="AR959" s="37" t="n">
        <f aca="false">AL959/W959</f>
        <v>4.59352366876995E-005</v>
      </c>
      <c r="AS959" s="37" t="n">
        <f aca="false">AM959/W959</f>
        <v>3.76293793835036E-009</v>
      </c>
      <c r="AT959" s="37" t="n">
        <f aca="false">AN959/W959</f>
        <v>2.40828028054423E-005</v>
      </c>
      <c r="AU959" s="37" t="n">
        <f aca="false">AO959/W959</f>
        <v>0.0722484084163269</v>
      </c>
      <c r="AV959" s="49" t="n">
        <f aca="false">AP959/W959</f>
        <v>0.000757967642799838</v>
      </c>
      <c r="AW959" s="39" t="n">
        <f aca="false">AK959*1000000</f>
        <v>2696.90874297848</v>
      </c>
      <c r="AX959" s="40" t="n">
        <f aca="false">AL959*1000000</f>
        <v>16766.3613910103</v>
      </c>
      <c r="AY959" s="40" t="n">
        <f aca="false">AM959*1000000</f>
        <v>1.37347234749788</v>
      </c>
      <c r="AZ959" s="40" t="n">
        <f aca="false">AN959*1000000</f>
        <v>8790.22302398643</v>
      </c>
      <c r="BA959" s="40" t="n">
        <f aca="false">AO959*1000000</f>
        <v>26370669.0719593</v>
      </c>
      <c r="BB959" s="41" t="n">
        <f aca="false">AP959*1000000</f>
        <v>276658.189621941</v>
      </c>
      <c r="BC959" s="39" t="n">
        <f aca="false">AQ959*1000000</f>
        <v>7.38879107665336</v>
      </c>
      <c r="BD959" s="40" t="n">
        <f aca="false">AR959*1000000</f>
        <v>45.9352366876995</v>
      </c>
      <c r="BE959" s="40" t="n">
        <f aca="false">AS959*1000000</f>
        <v>0.00376293793835036</v>
      </c>
      <c r="BF959" s="40" t="n">
        <f aca="false">AT959*1000000</f>
        <v>24.0828028054423</v>
      </c>
      <c r="BG959" s="40" t="n">
        <f aca="false">AU959*1000000</f>
        <v>72248.4084163268</v>
      </c>
      <c r="BH959" s="41" t="n">
        <f aca="false">AV959*1000000</f>
        <v>757.967642799838</v>
      </c>
      <c r="BI959" s="0" t="n">
        <v>0.1</v>
      </c>
      <c r="BJ959" s="0" t="n">
        <f aca="false">R959*BI959</f>
        <v>1373.47234749788</v>
      </c>
      <c r="BK959" s="0" t="n">
        <v>0.1</v>
      </c>
      <c r="BL959" s="0" t="n">
        <f aca="false">AI959*BK959</f>
        <v>9507.38272033899</v>
      </c>
      <c r="BM959" s="45" t="n">
        <v>187.562005220738</v>
      </c>
      <c r="BN959" s="45" t="n">
        <v>1012.03746873145</v>
      </c>
      <c r="BO959" s="45" t="n">
        <v>0</v>
      </c>
      <c r="BP959" s="45" t="n">
        <v>256</v>
      </c>
      <c r="BQ959" s="45" t="n">
        <v>384000</v>
      </c>
      <c r="BR959" s="0" t="n">
        <f aca="false">AJ959*0.1</f>
        <v>2.57418E-007</v>
      </c>
      <c r="BS959" s="0" t="n">
        <f aca="false">((((BJ959/R959)^2)+((BM959/AD959)^2))^(1/2))*AK959</f>
        <v>0.00259019065453731</v>
      </c>
      <c r="BT959" s="0" t="n">
        <f aca="false">((((BJ959/R959)^2)+((BN959/AE959)^2))^(1/2))*AL959</f>
        <v>0.0140008082485156</v>
      </c>
      <c r="BU959" s="0" t="n">
        <f aca="false">((((BJ959/R959)^2)+((BO959/AF959)^2))^(1/2))*AM959</f>
        <v>1.37347234749788E-007</v>
      </c>
      <c r="BV959" s="0" t="n">
        <f aca="false">((((BJ959/R959)^2)+((BP959/AG959)^2))^(1/2))*AN959</f>
        <v>0.00362430180006323</v>
      </c>
      <c r="BW959" s="0" t="n">
        <f aca="false">((((BJ959/R959)^2)+((BQ959/AH959)^2))^(1/2))*AO959</f>
        <v>5.89666086570523</v>
      </c>
      <c r="BX959" s="46" t="n">
        <f aca="false">((((BL959/AI959)^2)+((BR959/AJ959)^2))^(1/2))*AP959</f>
        <v>0.0391253763904936</v>
      </c>
    </row>
    <row r="960" customFormat="false" ht="45" hidden="false" customHeight="true" outlineLevel="0" collapsed="false">
      <c r="A960" s="24" t="n">
        <v>4.69116666666667</v>
      </c>
      <c r="B960" s="24" t="n">
        <v>-74.1024166666667</v>
      </c>
      <c r="C960" s="47" t="n">
        <v>29</v>
      </c>
      <c r="D960" s="47" t="n">
        <v>34</v>
      </c>
      <c r="E960" s="47" t="n">
        <v>2435</v>
      </c>
      <c r="F960" s="27" t="s">
        <v>2376</v>
      </c>
      <c r="G960" s="28" t="s">
        <v>2377</v>
      </c>
      <c r="H960" s="27" t="s">
        <v>2378</v>
      </c>
      <c r="I960" s="28" t="s">
        <v>727</v>
      </c>
      <c r="J960" s="28" t="s">
        <v>65</v>
      </c>
      <c r="K960" s="28" t="n">
        <v>40</v>
      </c>
      <c r="L960" s="28"/>
      <c r="M960" s="28" t="n">
        <v>1988</v>
      </c>
      <c r="N960" s="29" t="s">
        <v>67</v>
      </c>
      <c r="O960" s="29" t="s">
        <v>68</v>
      </c>
      <c r="P960" s="30" t="n">
        <v>0.0306495041710611</v>
      </c>
      <c r="Q960" s="31" t="n">
        <v>84000</v>
      </c>
      <c r="R960" s="31" t="n">
        <v>94956.1129134338</v>
      </c>
      <c r="S960" s="29" t="s">
        <v>69</v>
      </c>
      <c r="T960" s="29"/>
      <c r="U960" s="29"/>
      <c r="V960" s="48" t="n">
        <f aca="false">IF(S960="m3_año",R960,IF(OR(O960="CG1",O960="CG3",O960="HG2"),T960,R960))</f>
        <v>94956.1129134338</v>
      </c>
      <c r="W960" s="28" t="n">
        <v>365</v>
      </c>
      <c r="X960" s="32"/>
      <c r="Y960" s="28"/>
      <c r="Z960" s="28" t="n">
        <v>8760</v>
      </c>
      <c r="AA960" s="32" t="s">
        <v>2381</v>
      </c>
      <c r="AB960" s="32" t="s">
        <v>2380</v>
      </c>
      <c r="AC960" s="33" t="s">
        <v>72</v>
      </c>
      <c r="AD960" s="33" t="n">
        <f aca="false">VLOOKUP($O960,Parámetros!$B$4:$H$25,3,0)</f>
        <v>46.3856216091623</v>
      </c>
      <c r="AE960" s="33" t="n">
        <f aca="false">VLOOKUP($O960,Parámetros!$B$4:$H$25,4,0)</f>
        <v>1074.85364414012</v>
      </c>
      <c r="AF960" s="33" t="n">
        <f aca="false">VLOOKUP($O960,Parámetros!$B$4:$H$25,5,0)</f>
        <v>5.41099102083891</v>
      </c>
      <c r="AG960" s="33" t="n">
        <f aca="false">VLOOKUP($O960,Parámetros!$B$4:$H$25,6,0)</f>
        <v>1344</v>
      </c>
      <c r="AH960" s="33" t="n">
        <f aca="false">VLOOKUP($O960,Parámetros!$B$4:$H$25,7,0)</f>
        <v>1920000</v>
      </c>
      <c r="AI960" s="2" t="n">
        <v>95073.8272033899</v>
      </c>
      <c r="AJ960" s="2" t="n">
        <v>2.57418E-006</v>
      </c>
      <c r="AK960" s="34" t="n">
        <f aca="false">AD960*V960/1000000000</f>
        <v>0.00440459832307943</v>
      </c>
      <c r="AL960" s="34" t="n">
        <f aca="false">AE960*V960/1000000000</f>
        <v>0.102063923998385</v>
      </c>
      <c r="AM960" s="34" t="n">
        <f aca="false">AF960*V960/1000000000</f>
        <v>0.000513806674348356</v>
      </c>
      <c r="AN960" s="34" t="n">
        <f aca="false">AG960*V960/1000000000</f>
        <v>0.127621015755655</v>
      </c>
      <c r="AO960" s="34" t="n">
        <f aca="false">AH960*V960/1000000000</f>
        <v>182.315736793793</v>
      </c>
      <c r="AP960" s="35" t="n">
        <f aca="false">AJ960*AI960*EXP(P960*4)</f>
        <v>0.276658189621941</v>
      </c>
      <c r="AQ960" s="36" t="n">
        <f aca="false">AK960/W960</f>
        <v>1.2067392665971E-005</v>
      </c>
      <c r="AR960" s="37" t="n">
        <f aca="false">AL960/W960</f>
        <v>0.000279627189036671</v>
      </c>
      <c r="AS960" s="37" t="n">
        <f aca="false">AM960/W960</f>
        <v>1.40768951876262E-006</v>
      </c>
      <c r="AT960" s="37" t="n">
        <f aca="false">AN960/W960</f>
        <v>0.000349646618508644</v>
      </c>
      <c r="AU960" s="37" t="n">
        <f aca="false">AO960/W960</f>
        <v>0.499495169298063</v>
      </c>
      <c r="AV960" s="49" t="n">
        <f aca="false">AP960/W960</f>
        <v>0.000757967642799838</v>
      </c>
      <c r="AW960" s="39" t="n">
        <f aca="false">AK960*1000000</f>
        <v>4404.59832307943</v>
      </c>
      <c r="AX960" s="40" t="n">
        <f aca="false">AL960*1000000</f>
        <v>102063.923998385</v>
      </c>
      <c r="AY960" s="40" t="n">
        <f aca="false">AM960*1000000</f>
        <v>513.806674348356</v>
      </c>
      <c r="AZ960" s="40" t="n">
        <f aca="false">AN960*1000000</f>
        <v>127621.015755655</v>
      </c>
      <c r="BA960" s="40" t="n">
        <f aca="false">AO960*1000000</f>
        <v>182315736.793793</v>
      </c>
      <c r="BB960" s="41" t="n">
        <f aca="false">AP960*1000000</f>
        <v>276658.189621941</v>
      </c>
      <c r="BC960" s="39" t="n">
        <f aca="false">AQ960*1000000</f>
        <v>12.067392665971</v>
      </c>
      <c r="BD960" s="40" t="n">
        <f aca="false">AR960*1000000</f>
        <v>279.627189036671</v>
      </c>
      <c r="BE960" s="40" t="n">
        <f aca="false">AS960*1000000</f>
        <v>1.40768951876262</v>
      </c>
      <c r="BF960" s="40" t="n">
        <f aca="false">AT960*1000000</f>
        <v>349.646618508644</v>
      </c>
      <c r="BG960" s="40" t="n">
        <f aca="false">AU960*1000000</f>
        <v>499495.169298063</v>
      </c>
      <c r="BH960" s="41" t="n">
        <f aca="false">AV960*1000000</f>
        <v>757.967642799838</v>
      </c>
      <c r="BI960" s="0" t="n">
        <v>0.1</v>
      </c>
      <c r="BJ960" s="0" t="n">
        <f aca="false">R960*BI960</f>
        <v>9495.61129134338</v>
      </c>
      <c r="BK960" s="0" t="n">
        <v>0.1</v>
      </c>
      <c r="BL960" s="0" t="n">
        <f aca="false">AI960*BK960</f>
        <v>9507.38272033899</v>
      </c>
      <c r="BM960" s="45" t="n">
        <v>17.6498016718255</v>
      </c>
      <c r="BN960" s="45" t="n">
        <v>910.91550745518</v>
      </c>
      <c r="BO960" s="45" t="n">
        <v>5.31099102083891</v>
      </c>
      <c r="BP960" s="45" t="n">
        <v>537.6</v>
      </c>
      <c r="BQ960" s="45" t="n">
        <v>384000</v>
      </c>
      <c r="BR960" s="0" t="n">
        <f aca="false">AJ960*0.1</f>
        <v>2.57418E-007</v>
      </c>
      <c r="BS960" s="0" t="n">
        <f aca="false">((((BJ960/R960)^2)+((BM960/AD960)^2))^(1/2))*AK960</f>
        <v>0.00173286908229985</v>
      </c>
      <c r="BT960" s="0" t="n">
        <f aca="false">((((BJ960/R960)^2)+((BN960/AE960)^2))^(1/2))*AL960</f>
        <v>0.0870970764427451</v>
      </c>
      <c r="BU960" s="0" t="n">
        <f aca="false">((((BJ960/R960)^2)+((BO960/AF960)^2))^(1/2))*AM960</f>
        <v>0.000506921711221509</v>
      </c>
      <c r="BV960" s="0" t="n">
        <f aca="false">((((BJ960/R960)^2)+((BP960/AG960)^2))^(1/2))*AN960</f>
        <v>0.0526194928009181</v>
      </c>
      <c r="BW960" s="0" t="n">
        <f aca="false">((((BJ960/R960)^2)+((BQ960/AH960)^2))^(1/2))*AO960</f>
        <v>40.7670380838881</v>
      </c>
      <c r="BX960" s="46" t="n">
        <f aca="false">((((BL960/AI960)^2)+((BR960/AJ960)^2))^(1/2))*AP960</f>
        <v>0.0391253763904936</v>
      </c>
    </row>
    <row r="961" customFormat="false" ht="45" hidden="false" customHeight="true" outlineLevel="0" collapsed="false">
      <c r="A961" s="24" t="n">
        <v>4.69094303697579</v>
      </c>
      <c r="B961" s="24" t="n">
        <v>-74.1164641528953</v>
      </c>
      <c r="C961" s="47" t="n">
        <v>27</v>
      </c>
      <c r="D961" s="47" t="n">
        <v>34</v>
      </c>
      <c r="E961" s="47" t="n">
        <v>1942</v>
      </c>
      <c r="F961" s="27" t="s">
        <v>2382</v>
      </c>
      <c r="G961" s="28" t="s">
        <v>2383</v>
      </c>
      <c r="H961" s="27" t="s">
        <v>2384</v>
      </c>
      <c r="I961" s="28" t="s">
        <v>727</v>
      </c>
      <c r="J961" s="28" t="s">
        <v>65</v>
      </c>
      <c r="K961" s="28" t="n">
        <v>300</v>
      </c>
      <c r="L961" s="28"/>
      <c r="M961" s="28" t="n">
        <v>1978</v>
      </c>
      <c r="N961" s="29" t="s">
        <v>67</v>
      </c>
      <c r="O961" s="29" t="s">
        <v>108</v>
      </c>
      <c r="P961" s="56" t="n">
        <v>0.00426891489573758</v>
      </c>
      <c r="Q961" s="31" t="n">
        <v>80000</v>
      </c>
      <c r="R961" s="31" t="n">
        <v>81377.7825621968</v>
      </c>
      <c r="S961" s="29" t="s">
        <v>69</v>
      </c>
      <c r="T961" s="29"/>
      <c r="U961" s="29"/>
      <c r="V961" s="48" t="n">
        <f aca="false">IF(S961="m3_año",R961,IF(OR(O961="CG1",O961="CG3",O961="HG2"),T961,R961))</f>
        <v>81377.7825621968</v>
      </c>
      <c r="W961" s="28" t="n">
        <v>365</v>
      </c>
      <c r="X961" s="32"/>
      <c r="Y961" s="28"/>
      <c r="Z961" s="28" t="n">
        <v>8760</v>
      </c>
      <c r="AA961" s="32" t="s">
        <v>2385</v>
      </c>
      <c r="AB961" s="32" t="s">
        <v>447</v>
      </c>
      <c r="AC961" s="33" t="s">
        <v>72</v>
      </c>
      <c r="AD961" s="33" t="n">
        <f aca="false">VLOOKUP($O961,Parámetros!$B$4:$H$25,3,0)</f>
        <v>589.42211574465</v>
      </c>
      <c r="AE961" s="33" t="n">
        <f aca="false">VLOOKUP($O961,Parámetros!$B$4:$H$25,4,0)</f>
        <v>6395.37711993333</v>
      </c>
      <c r="AF961" s="33" t="n">
        <f aca="false">VLOOKUP($O961,Parámetros!$B$4:$H$25,5,0)</f>
        <v>22.4256162208741</v>
      </c>
      <c r="AG961" s="33" t="n">
        <f aca="false">VLOOKUP($O961,Parámetros!$B$4:$H$25,6,0)</f>
        <v>1344</v>
      </c>
      <c r="AH961" s="33" t="n">
        <f aca="false">VLOOKUP($O961,Parámetros!$B$4:$H$25,7,0)</f>
        <v>1920000</v>
      </c>
      <c r="AI961" s="2" t="n">
        <v>1159.09146341463</v>
      </c>
      <c r="AJ961" s="2" t="n">
        <v>0.000142</v>
      </c>
      <c r="AK961" s="34" t="n">
        <f aca="false">AD961*V961/1000000000</f>
        <v>0.0479658647724181</v>
      </c>
      <c r="AL961" s="34" t="n">
        <f aca="false">AE961*V961/1000000000</f>
        <v>0.520441608669183</v>
      </c>
      <c r="AM961" s="34" t="n">
        <f aca="false">AF961*V961/1000000000</f>
        <v>0.00182494692064557</v>
      </c>
      <c r="AN961" s="34" t="n">
        <f aca="false">AG961*V961/1000000000</f>
        <v>0.109371739763593</v>
      </c>
      <c r="AO961" s="34" t="n">
        <f aca="false">AH961*V961/1000000000</f>
        <v>156.245342519418</v>
      </c>
      <c r="AP961" s="35" t="n">
        <f aca="false">AJ961*AI961*EXP(P961*4)</f>
        <v>0.167425620216031</v>
      </c>
      <c r="AQ961" s="36" t="n">
        <f aca="false">AK961/W961</f>
        <v>0.000131413328143611</v>
      </c>
      <c r="AR961" s="37" t="n">
        <f aca="false">AL961/W961</f>
        <v>0.00142586742101146</v>
      </c>
      <c r="AS961" s="37" t="n">
        <f aca="false">AM961/W961</f>
        <v>4.99985457711114E-006</v>
      </c>
      <c r="AT961" s="37" t="n">
        <f aca="false">AN961/W961</f>
        <v>0.000299648602092034</v>
      </c>
      <c r="AU961" s="37" t="n">
        <f aca="false">AO961/W961</f>
        <v>0.428069431560049</v>
      </c>
      <c r="AV961" s="49" t="n">
        <f aca="false">AP961/W961</f>
        <v>0.00045870032935899</v>
      </c>
      <c r="AW961" s="39" t="n">
        <f aca="false">AK961*1000000</f>
        <v>47965.8647724181</v>
      </c>
      <c r="AX961" s="40" t="n">
        <f aca="false">AL961*1000000</f>
        <v>520441.608669183</v>
      </c>
      <c r="AY961" s="40" t="n">
        <f aca="false">AM961*1000000</f>
        <v>1824.94692064557</v>
      </c>
      <c r="AZ961" s="40" t="n">
        <f aca="false">AN961*1000000</f>
        <v>109371.739763593</v>
      </c>
      <c r="BA961" s="40" t="n">
        <f aca="false">AO961*1000000</f>
        <v>156245342.519418</v>
      </c>
      <c r="BB961" s="41" t="n">
        <f aca="false">AP961*1000000</f>
        <v>167425.620216031</v>
      </c>
      <c r="BC961" s="39" t="n">
        <f aca="false">AQ961*1000000</f>
        <v>131.413328143611</v>
      </c>
      <c r="BD961" s="40" t="n">
        <f aca="false">AR961*1000000</f>
        <v>1425.86742101146</v>
      </c>
      <c r="BE961" s="40" t="n">
        <f aca="false">AS961*1000000</f>
        <v>4.99985457711114</v>
      </c>
      <c r="BF961" s="40" t="n">
        <f aca="false">AT961*1000000</f>
        <v>299.648602092034</v>
      </c>
      <c r="BG961" s="40" t="n">
        <f aca="false">AU961*1000000</f>
        <v>428069.431560049</v>
      </c>
      <c r="BH961" s="41" t="n">
        <f aca="false">AV961*1000000</f>
        <v>458.70032935899</v>
      </c>
      <c r="BI961" s="0" t="n">
        <v>0.1</v>
      </c>
      <c r="BJ961" s="0" t="n">
        <f aca="false">R961*BI961</f>
        <v>8137.77825621968</v>
      </c>
      <c r="BK961" s="0" t="n">
        <v>0.1</v>
      </c>
      <c r="BL961" s="0" t="n">
        <f aca="false">AI961*BK961</f>
        <v>115.909146341463</v>
      </c>
      <c r="BM961" s="45" t="n">
        <v>491.492522079561</v>
      </c>
      <c r="BN961" s="45" t="n">
        <v>4911.75996922289</v>
      </c>
      <c r="BO961" s="45" t="n">
        <v>16.2785205146239</v>
      </c>
      <c r="BP961" s="45" t="n">
        <v>537.6</v>
      </c>
      <c r="BQ961" s="45" t="n">
        <v>384000</v>
      </c>
      <c r="BR961" s="0" t="n">
        <f aca="false">AJ961*0.1</f>
        <v>1.42E-005</v>
      </c>
      <c r="BS961" s="0" t="n">
        <f aca="false">((((BJ961/R961)^2)+((BM961/AD961)^2))^(1/2))*AK961</f>
        <v>0.0402831600176368</v>
      </c>
      <c r="BT961" s="0" t="n">
        <f aca="false">((((BJ961/R961)^2)+((BN961/AE961)^2))^(1/2))*AL961</f>
        <v>0.403082110349927</v>
      </c>
      <c r="BU961" s="0" t="n">
        <f aca="false">((((BJ961/R961)^2)+((BO961/AF961)^2))^(1/2))*AM961</f>
        <v>0.0013372212380165</v>
      </c>
      <c r="BV961" s="0" t="n">
        <f aca="false">((((BJ961/R961)^2)+((BP961/AG961)^2))^(1/2))*AN961</f>
        <v>0.0450951235502859</v>
      </c>
      <c r="BW961" s="0" t="n">
        <f aca="false">((((BJ961/R961)^2)+((BQ961/AH961)^2))^(1/2))*AO961</f>
        <v>34.9375207041157</v>
      </c>
      <c r="BX961" s="46" t="n">
        <f aca="false">((((BL961/AI961)^2)+((BR961/AJ961)^2))^(1/2))*AP961</f>
        <v>0.0236775582798239</v>
      </c>
    </row>
    <row r="962" customFormat="false" ht="45" hidden="false" customHeight="true" outlineLevel="0" collapsed="false">
      <c r="A962" s="24" t="n">
        <v>4.69094303697579</v>
      </c>
      <c r="B962" s="24" t="n">
        <v>-74.1164641528953</v>
      </c>
      <c r="C962" s="47" t="n">
        <v>27</v>
      </c>
      <c r="D962" s="47" t="n">
        <v>34</v>
      </c>
      <c r="E962" s="47" t="n">
        <v>1942</v>
      </c>
      <c r="F962" s="27" t="s">
        <v>2382</v>
      </c>
      <c r="G962" s="28" t="s">
        <v>2383</v>
      </c>
      <c r="H962" s="27" t="s">
        <v>2384</v>
      </c>
      <c r="I962" s="28" t="s">
        <v>727</v>
      </c>
      <c r="J962" s="28" t="s">
        <v>65</v>
      </c>
      <c r="K962" s="28" t="n">
        <v>400</v>
      </c>
      <c r="L962" s="28"/>
      <c r="M962" s="28" t="n">
        <v>2004</v>
      </c>
      <c r="N962" s="29" t="s">
        <v>172</v>
      </c>
      <c r="O962" s="29" t="s">
        <v>244</v>
      </c>
      <c r="P962" s="56" t="n">
        <v>0.00426891489573758</v>
      </c>
      <c r="Q962" s="31" t="n">
        <v>1656000</v>
      </c>
      <c r="R962" s="31" t="n">
        <v>1684520.09903747</v>
      </c>
      <c r="S962" s="29" t="s">
        <v>86</v>
      </c>
      <c r="T962" s="29" t="n">
        <f aca="false">((R962*Parámetros!$D$30)/1000)/Parámetros!$D$29</f>
        <v>1380470.19463674</v>
      </c>
      <c r="U962" s="29" t="s">
        <v>69</v>
      </c>
      <c r="V962" s="48" t="n">
        <f aca="false">IF(S962="m3_año",R962,IF(OR(O962="CG1",O962="CG3",O962="HG2"),T962,R962))</f>
        <v>1684520.09903747</v>
      </c>
      <c r="W962" s="28" t="n">
        <v>365</v>
      </c>
      <c r="X962" s="32"/>
      <c r="Y962" s="28"/>
      <c r="Z962" s="28" t="n">
        <v>8760</v>
      </c>
      <c r="AA962" s="32" t="s">
        <v>1683</v>
      </c>
      <c r="AB962" s="32" t="s">
        <v>447</v>
      </c>
      <c r="AC962" s="33" t="s">
        <v>246</v>
      </c>
      <c r="AD962" s="33" t="n">
        <f aca="false">VLOOKUP($O962,Parámetros!$B$4:$H$25,3,0)</f>
        <v>5.87787643204989</v>
      </c>
      <c r="AE962" s="33" t="n">
        <f aca="false">VLOOKUP($O962,Parámetros!$B$4:$H$25,4,0)</f>
        <v>7.61681695814629</v>
      </c>
      <c r="AF962" s="33" t="n">
        <f aca="false">VLOOKUP($O962,Parámetros!$B$4:$H$25,5,0)</f>
        <v>22.1296397414769</v>
      </c>
      <c r="AG962" s="33" t="n">
        <f aca="false">VLOOKUP($O962,Parámetros!$B$4:$H$25,6,0)</f>
        <v>0.3</v>
      </c>
      <c r="AH962" s="33" t="n">
        <f aca="false">VLOOKUP($O962,Parámetros!$B$4:$H$25,7,0)</f>
        <v>2840</v>
      </c>
      <c r="AI962" s="2" t="n">
        <v>1159.09146341463</v>
      </c>
      <c r="AJ962" s="2" t="n">
        <v>0.000142</v>
      </c>
      <c r="AK962" s="34" t="n">
        <f aca="false">AD962*V962/1000000000</f>
        <v>0.00990140098944669</v>
      </c>
      <c r="AL962" s="34" t="n">
        <f aca="false">AE962*V962/1000000000</f>
        <v>0.0128306812566869</v>
      </c>
      <c r="AM962" s="34" t="n">
        <f aca="false">AF962*V962/1000000000</f>
        <v>0.0372778229289762</v>
      </c>
      <c r="AN962" s="34" t="n">
        <f aca="false">AG962*V962/1000000000</f>
        <v>0.000505356029711241</v>
      </c>
      <c r="AO962" s="34" t="n">
        <f aca="false">AH962*V962/1000000000</f>
        <v>4.78403708126641</v>
      </c>
      <c r="AP962" s="35" t="n">
        <f aca="false">AJ962*AI962*EXP(P962*4)</f>
        <v>0.167425620216031</v>
      </c>
      <c r="AQ962" s="36" t="n">
        <f aca="false">AK962/W962</f>
        <v>2.71271259984841E-005</v>
      </c>
      <c r="AR962" s="37" t="n">
        <f aca="false">AL962/W962</f>
        <v>3.51525513881832E-005</v>
      </c>
      <c r="AS962" s="37" t="n">
        <f aca="false">AM962/W962</f>
        <v>0.000102131021723222</v>
      </c>
      <c r="AT962" s="37" t="n">
        <f aca="false">AN962/W962</f>
        <v>1.38453706770203E-006</v>
      </c>
      <c r="AU962" s="37" t="n">
        <f aca="false">AO962/W962</f>
        <v>0.0131069509075792</v>
      </c>
      <c r="AV962" s="49" t="n">
        <f aca="false">AP962/W962</f>
        <v>0.00045870032935899</v>
      </c>
      <c r="AW962" s="39" t="n">
        <f aca="false">AK962*1000000</f>
        <v>9901.40098944669</v>
      </c>
      <c r="AX962" s="40" t="n">
        <f aca="false">AL962*1000000</f>
        <v>12830.6812566869</v>
      </c>
      <c r="AY962" s="40" t="n">
        <f aca="false">AM962*1000000</f>
        <v>37277.8229289762</v>
      </c>
      <c r="AZ962" s="40" t="n">
        <f aca="false">AN962*1000000</f>
        <v>505.356029711241</v>
      </c>
      <c r="BA962" s="40" t="n">
        <f aca="false">AO962*1000000</f>
        <v>4784037.08126641</v>
      </c>
      <c r="BB962" s="41" t="n">
        <f aca="false">AP962*1000000</f>
        <v>167425.620216031</v>
      </c>
      <c r="BC962" s="39" t="n">
        <f aca="false">AQ962*1000000</f>
        <v>27.1271259984841</v>
      </c>
      <c r="BD962" s="40" t="n">
        <f aca="false">AR962*1000000</f>
        <v>35.1525513881832</v>
      </c>
      <c r="BE962" s="40" t="n">
        <f aca="false">AS962*1000000</f>
        <v>102.131021723222</v>
      </c>
      <c r="BF962" s="40" t="n">
        <f aca="false">AT962*1000000</f>
        <v>1.38453706770203</v>
      </c>
      <c r="BG962" s="40" t="n">
        <f aca="false">AU962*1000000</f>
        <v>13106.9509075792</v>
      </c>
      <c r="BH962" s="41" t="n">
        <f aca="false">AV962*1000000</f>
        <v>458.70032935899</v>
      </c>
      <c r="BI962" s="0" t="n">
        <v>0.1</v>
      </c>
      <c r="BJ962" s="0" t="n">
        <f aca="false">R962*BI962</f>
        <v>168452.009903747</v>
      </c>
      <c r="BK962" s="0" t="n">
        <v>0.1</v>
      </c>
      <c r="BL962" s="0" t="n">
        <f aca="false">AI962*BK962</f>
        <v>115.909146341463</v>
      </c>
      <c r="BM962" s="45" t="n">
        <v>4.12476460504249</v>
      </c>
      <c r="BN962" s="45" t="n">
        <v>5.03041792329344</v>
      </c>
      <c r="BO962" s="45" t="n">
        <v>17.5971907346429</v>
      </c>
      <c r="BP962" s="45" t="n">
        <v>0.12</v>
      </c>
      <c r="BQ962" s="45" t="n">
        <v>2840</v>
      </c>
      <c r="BR962" s="0" t="n">
        <f aca="false">AJ962*0.1</f>
        <v>1.42E-005</v>
      </c>
      <c r="BS962" s="0" t="n">
        <f aca="false">((((BJ962/R962)^2)+((BM962/AD962)^2))^(1/2))*AK962</f>
        <v>0.00701844284209472</v>
      </c>
      <c r="BT962" s="0" t="n">
        <f aca="false">((((BJ962/R962)^2)+((BN962/AE962)^2))^(1/2))*AL962</f>
        <v>0.00857042763387252</v>
      </c>
      <c r="BU962" s="0" t="n">
        <f aca="false">((((BJ962/R962)^2)+((BO962/AF962)^2))^(1/2))*AM962</f>
        <v>0.0298762987343671</v>
      </c>
      <c r="BV962" s="0" t="n">
        <f aca="false">((((BJ962/R962)^2)+((BP962/AG962)^2))^(1/2))*AN962</f>
        <v>0.000208363628904222</v>
      </c>
      <c r="BW962" s="0" t="n">
        <f aca="false">((((BJ962/R962)^2)+((BQ962/AH962)^2))^(1/2))*AO962</f>
        <v>4.80789776335577</v>
      </c>
      <c r="BX962" s="46" t="n">
        <f aca="false">((((BL962/AI962)^2)+((BR962/AJ962)^2))^(1/2))*AP962</f>
        <v>0.0236775582798239</v>
      </c>
    </row>
    <row r="963" customFormat="false" ht="45" hidden="false" customHeight="true" outlineLevel="0" collapsed="false">
      <c r="A963" s="24" t="n">
        <v>4.69094303697579</v>
      </c>
      <c r="B963" s="24" t="n">
        <v>-74.1164641528953</v>
      </c>
      <c r="C963" s="47" t="n">
        <v>27</v>
      </c>
      <c r="D963" s="47" t="n">
        <v>34</v>
      </c>
      <c r="E963" s="47" t="n">
        <v>1942</v>
      </c>
      <c r="F963" s="27" t="s">
        <v>2382</v>
      </c>
      <c r="G963" s="28" t="s">
        <v>2383</v>
      </c>
      <c r="H963" s="27" t="s">
        <v>2384</v>
      </c>
      <c r="I963" s="28" t="s">
        <v>727</v>
      </c>
      <c r="J963" s="28" t="s">
        <v>65</v>
      </c>
      <c r="K963" s="28" t="n">
        <v>150</v>
      </c>
      <c r="L963" s="28"/>
      <c r="M963" s="28" t="n">
        <v>1977</v>
      </c>
      <c r="N963" s="29" t="s">
        <v>67</v>
      </c>
      <c r="O963" s="29" t="s">
        <v>108</v>
      </c>
      <c r="P963" s="56" t="n">
        <v>0.00426891489573758</v>
      </c>
      <c r="Q963" s="31" t="n">
        <v>331200</v>
      </c>
      <c r="R963" s="31" t="n">
        <v>336904.019807495</v>
      </c>
      <c r="S963" s="29" t="s">
        <v>69</v>
      </c>
      <c r="T963" s="29"/>
      <c r="U963" s="29"/>
      <c r="V963" s="48" t="n">
        <f aca="false">IF(S963="m3_año",R963,IF(OR(O963="CG1",O963="CG3",O963="HG2"),T963,R963))</f>
        <v>336904.019807495</v>
      </c>
      <c r="W963" s="28" t="n">
        <v>365</v>
      </c>
      <c r="X963" s="32"/>
      <c r="Y963" s="28"/>
      <c r="Z963" s="28" t="n">
        <v>8760</v>
      </c>
      <c r="AA963" s="32" t="s">
        <v>1683</v>
      </c>
      <c r="AB963" s="32" t="s">
        <v>447</v>
      </c>
      <c r="AC963" s="33" t="s">
        <v>72</v>
      </c>
      <c r="AD963" s="33" t="n">
        <f aca="false">VLOOKUP($O963,Parámetros!$B$4:$H$25,3,0)</f>
        <v>589.42211574465</v>
      </c>
      <c r="AE963" s="33" t="n">
        <f aca="false">VLOOKUP($O963,Parámetros!$B$4:$H$25,4,0)</f>
        <v>6395.37711993333</v>
      </c>
      <c r="AF963" s="33" t="n">
        <f aca="false">VLOOKUP($O963,Parámetros!$B$4:$H$25,5,0)</f>
        <v>22.4256162208741</v>
      </c>
      <c r="AG963" s="33" t="n">
        <f aca="false">VLOOKUP($O963,Parámetros!$B$4:$H$25,6,0)</f>
        <v>1344</v>
      </c>
      <c r="AH963" s="33" t="n">
        <f aca="false">VLOOKUP($O963,Parámetros!$B$4:$H$25,7,0)</f>
        <v>1920000</v>
      </c>
      <c r="AI963" s="2" t="n">
        <v>1159.09146341463</v>
      </c>
      <c r="AJ963" s="2" t="n">
        <v>0.000142</v>
      </c>
      <c r="AK963" s="34" t="n">
        <f aca="false">AD963*V963/1000000000</f>
        <v>0.198578680157811</v>
      </c>
      <c r="AL963" s="34" t="n">
        <f aca="false">AE963*V963/1000000000</f>
        <v>2.15462825989042</v>
      </c>
      <c r="AM963" s="34" t="n">
        <f aca="false">AF963*V963/1000000000</f>
        <v>0.00755528025147265</v>
      </c>
      <c r="AN963" s="34" t="n">
        <f aca="false">AG963*V963/1000000000</f>
        <v>0.452799002621273</v>
      </c>
      <c r="AO963" s="34" t="n">
        <f aca="false">AH963*V963/1000000000</f>
        <v>646.85571803039</v>
      </c>
      <c r="AP963" s="35" t="n">
        <f aca="false">AJ963*AI963*EXP(P963*4)</f>
        <v>0.167425620216031</v>
      </c>
      <c r="AQ963" s="36" t="n">
        <f aca="false">AK963/W963</f>
        <v>0.000544051178514551</v>
      </c>
      <c r="AR963" s="37" t="n">
        <f aca="false">AL963/W963</f>
        <v>0.00590309112298745</v>
      </c>
      <c r="AS963" s="37" t="n">
        <f aca="false">AM963/W963</f>
        <v>2.06993979492401E-005</v>
      </c>
      <c r="AT963" s="37" t="n">
        <f aca="false">AN963/W963</f>
        <v>0.00124054521266102</v>
      </c>
      <c r="AU963" s="37" t="n">
        <f aca="false">AO963/W963</f>
        <v>1.7722074466586</v>
      </c>
      <c r="AV963" s="49" t="n">
        <f aca="false">AP963/W963</f>
        <v>0.00045870032935899</v>
      </c>
      <c r="AW963" s="39" t="n">
        <f aca="false">AK963*1000000</f>
        <v>198578.680157811</v>
      </c>
      <c r="AX963" s="40" t="n">
        <f aca="false">AL963*1000000</f>
        <v>2154628.25989042</v>
      </c>
      <c r="AY963" s="40" t="n">
        <f aca="false">AM963*1000000</f>
        <v>7555.28025147265</v>
      </c>
      <c r="AZ963" s="40" t="n">
        <f aca="false">AN963*1000000</f>
        <v>452799.002621273</v>
      </c>
      <c r="BA963" s="40" t="n">
        <f aca="false">AO963*1000000</f>
        <v>646855718.03039</v>
      </c>
      <c r="BB963" s="41" t="n">
        <f aca="false">AP963*1000000</f>
        <v>167425.620216031</v>
      </c>
      <c r="BC963" s="39" t="n">
        <f aca="false">AQ963*1000000</f>
        <v>544.051178514551</v>
      </c>
      <c r="BD963" s="40" t="n">
        <f aca="false">AR963*1000000</f>
        <v>5903.09112298745</v>
      </c>
      <c r="BE963" s="40" t="n">
        <f aca="false">AS963*1000000</f>
        <v>20.6993979492401</v>
      </c>
      <c r="BF963" s="40" t="n">
        <f aca="false">AT963*1000000</f>
        <v>1240.54521266102</v>
      </c>
      <c r="BG963" s="40" t="n">
        <f aca="false">AU963*1000000</f>
        <v>1772207.4466586</v>
      </c>
      <c r="BH963" s="41" t="n">
        <f aca="false">AV963*1000000</f>
        <v>458.70032935899</v>
      </c>
      <c r="BI963" s="0" t="n">
        <v>0.1</v>
      </c>
      <c r="BJ963" s="0" t="n">
        <f aca="false">R963*BI963</f>
        <v>33690.4019807495</v>
      </c>
      <c r="BK963" s="0" t="n">
        <v>0.1</v>
      </c>
      <c r="BL963" s="0" t="n">
        <f aca="false">AI963*BK963</f>
        <v>115.909146341463</v>
      </c>
      <c r="BM963" s="45" t="n">
        <v>491.492522079561</v>
      </c>
      <c r="BN963" s="45" t="n">
        <v>4911.75996922289</v>
      </c>
      <c r="BO963" s="45" t="n">
        <v>16.2785205146239</v>
      </c>
      <c r="BP963" s="45" t="n">
        <v>537.6</v>
      </c>
      <c r="BQ963" s="45" t="n">
        <v>384000</v>
      </c>
      <c r="BR963" s="0" t="n">
        <f aca="false">AJ963*0.1</f>
        <v>1.42E-005</v>
      </c>
      <c r="BS963" s="0" t="n">
        <f aca="false">((((BJ963/R963)^2)+((BM963/AD963)^2))^(1/2))*AK963</f>
        <v>0.166772282473017</v>
      </c>
      <c r="BT963" s="0" t="n">
        <f aca="false">((((BJ963/R963)^2)+((BN963/AE963)^2))^(1/2))*AL963</f>
        <v>1.6687599368487</v>
      </c>
      <c r="BU963" s="0" t="n">
        <f aca="false">((((BJ963/R963)^2)+((BO963/AF963)^2))^(1/2))*AM963</f>
        <v>0.00553609592538833</v>
      </c>
      <c r="BV963" s="0" t="n">
        <f aca="false">((((BJ963/R963)^2)+((BP963/AG963)^2))^(1/2))*AN963</f>
        <v>0.186693811498184</v>
      </c>
      <c r="BW963" s="0" t="n">
        <f aca="false">((((BJ963/R963)^2)+((BQ963/AH963)^2))^(1/2))*AO963</f>
        <v>144.641335715039</v>
      </c>
      <c r="BX963" s="46" t="n">
        <f aca="false">((((BL963/AI963)^2)+((BR963/AJ963)^2))^(1/2))*AP963</f>
        <v>0.0236775582798239</v>
      </c>
    </row>
    <row r="964" customFormat="false" ht="45" hidden="false" customHeight="true" outlineLevel="0" collapsed="false">
      <c r="A964" s="24" t="n">
        <v>4.69094303697579</v>
      </c>
      <c r="B964" s="24" t="n">
        <v>-74.1164641528953</v>
      </c>
      <c r="C964" s="47" t="n">
        <v>27</v>
      </c>
      <c r="D964" s="47" t="n">
        <v>34</v>
      </c>
      <c r="E964" s="47" t="n">
        <v>1942</v>
      </c>
      <c r="F964" s="27" t="s">
        <v>2382</v>
      </c>
      <c r="G964" s="28" t="s">
        <v>2383</v>
      </c>
      <c r="H964" s="27" t="s">
        <v>2384</v>
      </c>
      <c r="I964" s="28" t="s">
        <v>727</v>
      </c>
      <c r="J964" s="28" t="s">
        <v>65</v>
      </c>
      <c r="K964" s="28" t="n">
        <v>150</v>
      </c>
      <c r="L964" s="28"/>
      <c r="M964" s="28" t="n">
        <v>1971</v>
      </c>
      <c r="N964" s="29" t="s">
        <v>67</v>
      </c>
      <c r="O964" s="29" t="s">
        <v>108</v>
      </c>
      <c r="P964" s="56" t="n">
        <v>0.00426891489573758</v>
      </c>
      <c r="Q964" s="31" t="n">
        <v>331200</v>
      </c>
      <c r="R964" s="31" t="n">
        <v>336904.019807495</v>
      </c>
      <c r="S964" s="29" t="s">
        <v>69</v>
      </c>
      <c r="T964" s="29"/>
      <c r="U964" s="29"/>
      <c r="V964" s="48" t="n">
        <f aca="false">IF(S964="m3_año",R964,IF(OR(O964="CG1",O964="CG3",O964="HG2"),T964,R964))</f>
        <v>336904.019807495</v>
      </c>
      <c r="W964" s="28" t="n">
        <v>365</v>
      </c>
      <c r="X964" s="32"/>
      <c r="Y964" s="28"/>
      <c r="Z964" s="28" t="n">
        <v>8760</v>
      </c>
      <c r="AA964" s="32" t="s">
        <v>1683</v>
      </c>
      <c r="AB964" s="32" t="s">
        <v>447</v>
      </c>
      <c r="AC964" s="33" t="s">
        <v>72</v>
      </c>
      <c r="AD964" s="33" t="n">
        <f aca="false">VLOOKUP($O964,Parámetros!$B$4:$H$25,3,0)</f>
        <v>589.42211574465</v>
      </c>
      <c r="AE964" s="33" t="n">
        <f aca="false">VLOOKUP($O964,Parámetros!$B$4:$H$25,4,0)</f>
        <v>6395.37711993333</v>
      </c>
      <c r="AF964" s="33" t="n">
        <f aca="false">VLOOKUP($O964,Parámetros!$B$4:$H$25,5,0)</f>
        <v>22.4256162208741</v>
      </c>
      <c r="AG964" s="33" t="n">
        <f aca="false">VLOOKUP($O964,Parámetros!$B$4:$H$25,6,0)</f>
        <v>1344</v>
      </c>
      <c r="AH964" s="33" t="n">
        <f aca="false">VLOOKUP($O964,Parámetros!$B$4:$H$25,7,0)</f>
        <v>1920000</v>
      </c>
      <c r="AI964" s="2" t="n">
        <v>1159.09146341463</v>
      </c>
      <c r="AJ964" s="2" t="n">
        <v>0.000142</v>
      </c>
      <c r="AK964" s="34" t="n">
        <f aca="false">AD964*V964/1000000000</f>
        <v>0.198578680157811</v>
      </c>
      <c r="AL964" s="34" t="n">
        <f aca="false">AE964*V964/1000000000</f>
        <v>2.15462825989042</v>
      </c>
      <c r="AM964" s="34" t="n">
        <f aca="false">AF964*V964/1000000000</f>
        <v>0.00755528025147265</v>
      </c>
      <c r="AN964" s="34" t="n">
        <f aca="false">AG964*V964/1000000000</f>
        <v>0.452799002621273</v>
      </c>
      <c r="AO964" s="34" t="n">
        <f aca="false">AH964*V964/1000000000</f>
        <v>646.85571803039</v>
      </c>
      <c r="AP964" s="35" t="n">
        <f aca="false">AJ964*AI964*EXP(P964*4)</f>
        <v>0.167425620216031</v>
      </c>
      <c r="AQ964" s="36" t="n">
        <f aca="false">AK964/W964</f>
        <v>0.000544051178514551</v>
      </c>
      <c r="AR964" s="37" t="n">
        <f aca="false">AL964/W964</f>
        <v>0.00590309112298745</v>
      </c>
      <c r="AS964" s="37" t="n">
        <f aca="false">AM964/W964</f>
        <v>2.06993979492401E-005</v>
      </c>
      <c r="AT964" s="37" t="n">
        <f aca="false">AN964/W964</f>
        <v>0.00124054521266102</v>
      </c>
      <c r="AU964" s="37" t="n">
        <f aca="false">AO964/W964</f>
        <v>1.7722074466586</v>
      </c>
      <c r="AV964" s="49" t="n">
        <f aca="false">AP964/W964</f>
        <v>0.00045870032935899</v>
      </c>
      <c r="AW964" s="39" t="n">
        <f aca="false">AK964*1000000</f>
        <v>198578.680157811</v>
      </c>
      <c r="AX964" s="40" t="n">
        <f aca="false">AL964*1000000</f>
        <v>2154628.25989042</v>
      </c>
      <c r="AY964" s="40" t="n">
        <f aca="false">AM964*1000000</f>
        <v>7555.28025147265</v>
      </c>
      <c r="AZ964" s="40" t="n">
        <f aca="false">AN964*1000000</f>
        <v>452799.002621273</v>
      </c>
      <c r="BA964" s="40" t="n">
        <f aca="false">AO964*1000000</f>
        <v>646855718.03039</v>
      </c>
      <c r="BB964" s="41" t="n">
        <f aca="false">AP964*1000000</f>
        <v>167425.620216031</v>
      </c>
      <c r="BC964" s="39" t="n">
        <f aca="false">AQ964*1000000</f>
        <v>544.051178514551</v>
      </c>
      <c r="BD964" s="40" t="n">
        <f aca="false">AR964*1000000</f>
        <v>5903.09112298745</v>
      </c>
      <c r="BE964" s="40" t="n">
        <f aca="false">AS964*1000000</f>
        <v>20.6993979492401</v>
      </c>
      <c r="BF964" s="40" t="n">
        <f aca="false">AT964*1000000</f>
        <v>1240.54521266102</v>
      </c>
      <c r="BG964" s="40" t="n">
        <f aca="false">AU964*1000000</f>
        <v>1772207.4466586</v>
      </c>
      <c r="BH964" s="41" t="n">
        <f aca="false">AV964*1000000</f>
        <v>458.70032935899</v>
      </c>
      <c r="BI964" s="0" t="n">
        <v>0.1</v>
      </c>
      <c r="BJ964" s="0" t="n">
        <f aca="false">R964*BI964</f>
        <v>33690.4019807495</v>
      </c>
      <c r="BK964" s="0" t="n">
        <v>0.1</v>
      </c>
      <c r="BL964" s="0" t="n">
        <f aca="false">AI964*BK964</f>
        <v>115.909146341463</v>
      </c>
      <c r="BM964" s="45" t="n">
        <v>491.492522079561</v>
      </c>
      <c r="BN964" s="45" t="n">
        <v>4911.75996922289</v>
      </c>
      <c r="BO964" s="45" t="n">
        <v>16.2785205146239</v>
      </c>
      <c r="BP964" s="45" t="n">
        <v>537.6</v>
      </c>
      <c r="BQ964" s="45" t="n">
        <v>384000</v>
      </c>
      <c r="BR964" s="0" t="n">
        <f aca="false">AJ964*0.1</f>
        <v>1.42E-005</v>
      </c>
      <c r="BS964" s="0" t="n">
        <f aca="false">((((BJ964/R964)^2)+((BM964/AD964)^2))^(1/2))*AK964</f>
        <v>0.166772282473017</v>
      </c>
      <c r="BT964" s="0" t="n">
        <f aca="false">((((BJ964/R964)^2)+((BN964/AE964)^2))^(1/2))*AL964</f>
        <v>1.6687599368487</v>
      </c>
      <c r="BU964" s="0" t="n">
        <f aca="false">((((BJ964/R964)^2)+((BO964/AF964)^2))^(1/2))*AM964</f>
        <v>0.00553609592538833</v>
      </c>
      <c r="BV964" s="0" t="n">
        <f aca="false">((((BJ964/R964)^2)+((BP964/AG964)^2))^(1/2))*AN964</f>
        <v>0.186693811498184</v>
      </c>
      <c r="BW964" s="0" t="n">
        <f aca="false">((((BJ964/R964)^2)+((BQ964/AH964)^2))^(1/2))*AO964</f>
        <v>144.641335715039</v>
      </c>
      <c r="BX964" s="46" t="n">
        <f aca="false">((((BL964/AI964)^2)+((BR964/AJ964)^2))^(1/2))*AP964</f>
        <v>0.0236775582798239</v>
      </c>
    </row>
    <row r="965" customFormat="false" ht="45" hidden="false" customHeight="true" outlineLevel="0" collapsed="false">
      <c r="A965" s="24" t="n">
        <v>4.69876024658248</v>
      </c>
      <c r="B965" s="24" t="n">
        <v>-74.1035413172702</v>
      </c>
      <c r="C965" s="47" t="n">
        <v>29</v>
      </c>
      <c r="D965" s="47" t="n">
        <v>35</v>
      </c>
      <c r="E965" s="47" t="n">
        <v>2448</v>
      </c>
      <c r="F965" s="27" t="s">
        <v>2386</v>
      </c>
      <c r="G965" s="28" t="s">
        <v>2387</v>
      </c>
      <c r="H965" s="27" t="s">
        <v>2388</v>
      </c>
      <c r="I965" s="28" t="s">
        <v>727</v>
      </c>
      <c r="J965" s="28" t="s">
        <v>76</v>
      </c>
      <c r="K965" s="55"/>
      <c r="L965" s="55"/>
      <c r="M965" s="28" t="n">
        <v>1999</v>
      </c>
      <c r="N965" s="29" t="s">
        <v>67</v>
      </c>
      <c r="O965" s="29" t="s">
        <v>145</v>
      </c>
      <c r="P965" s="56" t="n">
        <v>0.00426891489573758</v>
      </c>
      <c r="Q965" s="31" t="n">
        <v>87.5</v>
      </c>
      <c r="R965" s="31" t="n">
        <v>89.0069496774028</v>
      </c>
      <c r="S965" s="29" t="s">
        <v>69</v>
      </c>
      <c r="T965" s="29"/>
      <c r="U965" s="29"/>
      <c r="V965" s="48" t="n">
        <f aca="false">IF(S965="m3_año",R965,IF(OR(O965="CG1",O965="CG3",O965="HG2"),T965,R965))</f>
        <v>89.0069496774028</v>
      </c>
      <c r="W965" s="28" t="n">
        <v>365</v>
      </c>
      <c r="X965" s="32"/>
      <c r="Y965" s="28"/>
      <c r="Z965" s="28" t="n">
        <v>8760</v>
      </c>
      <c r="AA965" s="32" t="s">
        <v>2389</v>
      </c>
      <c r="AB965" s="32" t="s">
        <v>447</v>
      </c>
      <c r="AC965" s="33" t="s">
        <v>72</v>
      </c>
      <c r="AD965" s="33" t="n">
        <f aca="false">VLOOKUP($O965,Parámetros!$B$4:$H$25,3,0)</f>
        <v>196.356974196937</v>
      </c>
      <c r="AE965" s="33" t="n">
        <f aca="false">VLOOKUP($O965,Parámetros!$B$4:$H$25,4,0)</f>
        <v>1220.72799074218</v>
      </c>
      <c r="AF965" s="33" t="n">
        <f aca="false">VLOOKUP($O965,Parámetros!$B$4:$H$25,5,0)</f>
        <v>69.6558973259153</v>
      </c>
      <c r="AG965" s="33" t="n">
        <f aca="false">VLOOKUP($O965,Parámetros!$B$4:$H$25,6,0)</f>
        <v>640</v>
      </c>
      <c r="AH965" s="33" t="n">
        <f aca="false">VLOOKUP($O965,Parámetros!$B$4:$H$25,7,0)</f>
        <v>1920000</v>
      </c>
      <c r="AI965" s="51" t="n">
        <v>87.5</v>
      </c>
      <c r="AJ965" s="52" t="n">
        <v>8.8E-008</v>
      </c>
      <c r="AK965" s="34" t="n">
        <f aca="false">AD965*V965/1000000000</f>
        <v>1.74771353211539E-005</v>
      </c>
      <c r="AL965" s="34" t="n">
        <f aca="false">AE965*V965/1000000000</f>
        <v>0.000108653274841786</v>
      </c>
      <c r="AM965" s="34" t="n">
        <f aca="false">AF965*V965/1000000000</f>
        <v>6.19985894802208E-006</v>
      </c>
      <c r="AN965" s="34" t="n">
        <f aca="false">AG965*V965/1000000000</f>
        <v>5.69644477935378E-005</v>
      </c>
      <c r="AO965" s="34" t="n">
        <f aca="false">AH965*V965/1000000000</f>
        <v>0.170893343380613</v>
      </c>
      <c r="AP965" s="35" t="n">
        <f aca="false">AJ965*AI965*EXP(P965*4)</f>
        <v>7.83261157161145E-006</v>
      </c>
      <c r="AQ965" s="36" t="n">
        <f aca="false">AK965/W965</f>
        <v>4.78825625237092E-008</v>
      </c>
      <c r="AR965" s="37" t="n">
        <f aca="false">AL965/W965</f>
        <v>2.9768020504599E-007</v>
      </c>
      <c r="AS965" s="37" t="n">
        <f aca="false">AM965/W965</f>
        <v>1.69859149260879E-008</v>
      </c>
      <c r="AT965" s="37" t="n">
        <f aca="false">AN965/W965</f>
        <v>1.56066980256268E-007</v>
      </c>
      <c r="AU965" s="37" t="n">
        <f aca="false">AO965/W965</f>
        <v>0.000468200940768804</v>
      </c>
      <c r="AV965" s="49" t="n">
        <f aca="false">AP965/W965</f>
        <v>2.14592097852368E-008</v>
      </c>
      <c r="AW965" s="39" t="n">
        <f aca="false">AK965*1000000</f>
        <v>17.4771353211539</v>
      </c>
      <c r="AX965" s="40" t="n">
        <f aca="false">AL965*1000000</f>
        <v>108.653274841786</v>
      </c>
      <c r="AY965" s="40" t="n">
        <f aca="false">AM965*1000000</f>
        <v>6.19985894802208</v>
      </c>
      <c r="AZ965" s="40" t="n">
        <f aca="false">AN965*1000000</f>
        <v>56.9644477935378</v>
      </c>
      <c r="BA965" s="40" t="n">
        <f aca="false">AO965*1000000</f>
        <v>170893.343380613</v>
      </c>
      <c r="BB965" s="41" t="n">
        <f aca="false">AP965*1000000</f>
        <v>7.83261157161145</v>
      </c>
      <c r="BC965" s="39" t="n">
        <f aca="false">AQ965*1000000</f>
        <v>0.0478825625237092</v>
      </c>
      <c r="BD965" s="40" t="n">
        <f aca="false">AR965*1000000</f>
        <v>0.29768020504599</v>
      </c>
      <c r="BE965" s="40" t="n">
        <f aca="false">AS965*1000000</f>
        <v>0.0169859149260879</v>
      </c>
      <c r="BF965" s="40" t="n">
        <f aca="false">AT965*1000000</f>
        <v>0.156066980256268</v>
      </c>
      <c r="BG965" s="40" t="n">
        <f aca="false">AU965*1000000</f>
        <v>468.200940768804</v>
      </c>
      <c r="BH965" s="41" t="n">
        <f aca="false">AV965*1000000</f>
        <v>0.0214592097852368</v>
      </c>
      <c r="BI965" s="0" t="n">
        <v>0.1</v>
      </c>
      <c r="BJ965" s="0" t="n">
        <f aca="false">R965*BI965</f>
        <v>8.90069496774028</v>
      </c>
      <c r="BK965" s="0" t="n">
        <v>0.1</v>
      </c>
      <c r="BL965" s="0" t="n">
        <f aca="false">AI965*BK965</f>
        <v>8.75</v>
      </c>
      <c r="BM965" s="45" t="n">
        <v>187.562005220738</v>
      </c>
      <c r="BN965" s="45" t="n">
        <v>1012.03746873145</v>
      </c>
      <c r="BO965" s="45" t="n">
        <v>69.5558973259153</v>
      </c>
      <c r="BP965" s="45" t="n">
        <v>256</v>
      </c>
      <c r="BQ965" s="45" t="n">
        <v>384000</v>
      </c>
      <c r="BR965" s="0" t="n">
        <f aca="false">AJ965*0.1</f>
        <v>8.8E-009</v>
      </c>
      <c r="BS965" s="0" t="n">
        <f aca="false">((((BJ965/R965)^2)+((BM965/AD965)^2))^(1/2))*AK965</f>
        <v>1.67855559424459E-005</v>
      </c>
      <c r="BT965" s="0" t="n">
        <f aca="false">((((BJ965/R965)^2)+((BN965/AE965)^2))^(1/2))*AL965</f>
        <v>9.0731294116609E-005</v>
      </c>
      <c r="BU965" s="0" t="n">
        <f aca="false">((((BJ965/R965)^2)+((BO965/AF965)^2))^(1/2))*AM965</f>
        <v>6.22192467013346E-006</v>
      </c>
      <c r="BV965" s="0" t="n">
        <f aca="false">((((BJ965/R965)^2)+((BP965/AG965)^2))^(1/2))*AN965</f>
        <v>2.34870435157739E-005</v>
      </c>
      <c r="BW965" s="0" t="n">
        <f aca="false">((((BJ965/R965)^2)+((BQ965/AH965)^2))^(1/2))*AO965</f>
        <v>0.0382129132701265</v>
      </c>
      <c r="BX965" s="46" t="n">
        <f aca="false">((((BL965/AI965)^2)+((BR965/AJ965)^2))^(1/2))*AP965</f>
        <v>1.10769855133734E-006</v>
      </c>
    </row>
    <row r="966" customFormat="false" ht="30" hidden="false" customHeight="true" outlineLevel="0" collapsed="false">
      <c r="A966" s="24" t="n">
        <v>4.60306321624356</v>
      </c>
      <c r="B966" s="24" t="n">
        <v>-74.1179905947644</v>
      </c>
      <c r="C966" s="47" t="n">
        <v>27</v>
      </c>
      <c r="D966" s="47" t="n">
        <v>24</v>
      </c>
      <c r="E966" s="47" t="n">
        <v>1810</v>
      </c>
      <c r="F966" s="27" t="s">
        <v>2390</v>
      </c>
      <c r="G966" s="28" t="s">
        <v>2391</v>
      </c>
      <c r="H966" s="27" t="s">
        <v>2392</v>
      </c>
      <c r="I966" s="28" t="s">
        <v>155</v>
      </c>
      <c r="J966" s="28" t="s">
        <v>76</v>
      </c>
      <c r="K966" s="28" t="n">
        <v>2.93</v>
      </c>
      <c r="L966" s="28"/>
      <c r="M966" s="28" t="n">
        <v>2002</v>
      </c>
      <c r="N966" s="29" t="s">
        <v>67</v>
      </c>
      <c r="O966" s="29" t="s">
        <v>415</v>
      </c>
      <c r="P966" s="50" t="n">
        <v>-0.0164527976114297</v>
      </c>
      <c r="Q966" s="31" t="n">
        <v>16140</v>
      </c>
      <c r="R966" s="31" t="n">
        <v>15112.0051712801</v>
      </c>
      <c r="S966" s="29" t="s">
        <v>69</v>
      </c>
      <c r="T966" s="29"/>
      <c r="U966" s="29"/>
      <c r="V966" s="48" t="n">
        <f aca="false">IF(S966="m3_año",R966,IF(OR(O966="CG1",O966="CG3",O966="HG2"),T966,R966))</f>
        <v>15112.0051712801</v>
      </c>
      <c r="W966" s="28" t="n">
        <v>365</v>
      </c>
      <c r="X966" s="32" t="s">
        <v>98</v>
      </c>
      <c r="Y966" s="28"/>
      <c r="Z966" s="28" t="n">
        <v>2920</v>
      </c>
      <c r="AA966" s="32" t="s">
        <v>2393</v>
      </c>
      <c r="AB966" s="32" t="s">
        <v>2394</v>
      </c>
      <c r="AC966" s="33" t="s">
        <v>72</v>
      </c>
      <c r="AD966" s="33" t="n">
        <f aca="false">VLOOKUP($O966,Parámetros!$B$4:$H$25,3,0)</f>
        <v>196.356974196937</v>
      </c>
      <c r="AE966" s="33" t="n">
        <f aca="false">VLOOKUP($O966,Parámetros!$B$4:$H$25,4,0)</f>
        <v>1220.72799074218</v>
      </c>
      <c r="AF966" s="33" t="n">
        <f aca="false">VLOOKUP($O966,Parámetros!$B$4:$H$25,5,0)</f>
        <v>0.1</v>
      </c>
      <c r="AG966" s="33" t="n">
        <f aca="false">VLOOKUP($O966,Parámetros!$B$4:$H$25,6,0)</f>
        <v>640</v>
      </c>
      <c r="AH966" s="33" t="n">
        <f aca="false">VLOOKUP($O966,Parámetros!$B$4:$H$25,7,0)</f>
        <v>1920000</v>
      </c>
      <c r="AI966" s="51" t="n">
        <v>16140</v>
      </c>
      <c r="AJ966" s="52" t="n">
        <v>8.8E-008</v>
      </c>
      <c r="AK966" s="34" t="n">
        <f aca="false">AD966*V966/1000000000</f>
        <v>0.00296734760948102</v>
      </c>
      <c r="AL966" s="34" t="n">
        <f aca="false">AE966*V966/1000000000</f>
        <v>0.0184476477088222</v>
      </c>
      <c r="AM966" s="34" t="n">
        <f aca="false">AF966*V966/1000000000</f>
        <v>1.51120051712801E-006</v>
      </c>
      <c r="AN966" s="34" t="n">
        <f aca="false">AG966*V966/1000000000</f>
        <v>0.00967168330961926</v>
      </c>
      <c r="AO966" s="34" t="n">
        <f aca="false">AH966*V966/1000000000</f>
        <v>29.0150499288578</v>
      </c>
      <c r="AP966" s="35" t="n">
        <f aca="false">AJ966*AI966*EXP(P966*4)</f>
        <v>0.00132985645507265</v>
      </c>
      <c r="AQ966" s="36" t="n">
        <f aca="false">AK966/W966</f>
        <v>8.12971947803021E-006</v>
      </c>
      <c r="AR966" s="37" t="n">
        <f aca="false">AL966/W966</f>
        <v>5.05415005721156E-005</v>
      </c>
      <c r="AS966" s="37" t="n">
        <f aca="false">AM966/W966</f>
        <v>4.14027538939181E-009</v>
      </c>
      <c r="AT966" s="37" t="n">
        <f aca="false">AN966/W966</f>
        <v>2.64977624921076E-005</v>
      </c>
      <c r="AU966" s="37" t="n">
        <f aca="false">AO966/W966</f>
        <v>0.0794932874763227</v>
      </c>
      <c r="AV966" s="49" t="n">
        <f aca="false">AP966/W966</f>
        <v>3.64344234266478E-006</v>
      </c>
      <c r="AW966" s="39" t="n">
        <f aca="false">AK966*1000000</f>
        <v>2967.34760948102</v>
      </c>
      <c r="AX966" s="40" t="n">
        <f aca="false">AL966*1000000</f>
        <v>18447.6477088222</v>
      </c>
      <c r="AY966" s="40" t="n">
        <f aca="false">AM966*1000000</f>
        <v>1.51120051712801</v>
      </c>
      <c r="AZ966" s="40" t="n">
        <f aca="false">AN966*1000000</f>
        <v>9671.68330961926</v>
      </c>
      <c r="BA966" s="40" t="n">
        <f aca="false">AO966*1000000</f>
        <v>29015049.9288578</v>
      </c>
      <c r="BB966" s="41" t="n">
        <f aca="false">AP966*1000000</f>
        <v>1329.85645507265</v>
      </c>
      <c r="BC966" s="39" t="n">
        <f aca="false">AQ966*1000000</f>
        <v>8.12971947803021</v>
      </c>
      <c r="BD966" s="40" t="n">
        <f aca="false">AR966*1000000</f>
        <v>50.5415005721156</v>
      </c>
      <c r="BE966" s="40" t="n">
        <f aca="false">AS966*1000000</f>
        <v>0.00414027538939181</v>
      </c>
      <c r="BF966" s="40" t="n">
        <f aca="false">AT966*1000000</f>
        <v>26.4977624921076</v>
      </c>
      <c r="BG966" s="40" t="n">
        <f aca="false">AU966*1000000</f>
        <v>79493.2874763227</v>
      </c>
      <c r="BH966" s="41" t="n">
        <f aca="false">AV966*1000000</f>
        <v>3.64344234266478</v>
      </c>
      <c r="BI966" s="0" t="n">
        <v>0.1</v>
      </c>
      <c r="BJ966" s="0" t="n">
        <f aca="false">R966*BI966</f>
        <v>1511.20051712801</v>
      </c>
      <c r="BK966" s="0" t="n">
        <v>0.1</v>
      </c>
      <c r="BL966" s="0" t="n">
        <f aca="false">AI966*BK966</f>
        <v>1614</v>
      </c>
      <c r="BM966" s="45" t="n">
        <v>187.562005220738</v>
      </c>
      <c r="BN966" s="45" t="n">
        <v>1012.03746873145</v>
      </c>
      <c r="BO966" s="45" t="n">
        <v>0</v>
      </c>
      <c r="BP966" s="45" t="n">
        <v>256</v>
      </c>
      <c r="BQ966" s="45" t="n">
        <v>384000</v>
      </c>
      <c r="BR966" s="0" t="n">
        <f aca="false">AJ966*0.1</f>
        <v>8.8E-009</v>
      </c>
      <c r="BS966" s="0" t="n">
        <f aca="false">((((BJ966/R966)^2)+((BM966/AD966)^2))^(1/2))*AK966</f>
        <v>0.00284992811375328</v>
      </c>
      <c r="BT966" s="0" t="n">
        <f aca="false">((((BJ966/R966)^2)+((BN966/AE966)^2))^(1/2))*AL966</f>
        <v>0.0154047722212329</v>
      </c>
      <c r="BU966" s="0" t="n">
        <f aca="false">((((BJ966/R966)^2)+((BO966/AF966)^2))^(1/2))*AM966</f>
        <v>1.51120051712801E-007</v>
      </c>
      <c r="BV966" s="0" t="n">
        <f aca="false">((((BJ966/R966)^2)+((BP966/AG966)^2))^(1/2))*AN966</f>
        <v>0.00398773718630836</v>
      </c>
      <c r="BW966" s="0" t="n">
        <f aca="false">((((BJ966/R966)^2)+((BQ966/AH966)^2))^(1/2))*AO966</f>
        <v>6.48796240114765</v>
      </c>
      <c r="BX966" s="46" t="n">
        <f aca="false">((((BL966/AI966)^2)+((BR966/AJ966)^2))^(1/2))*AP966</f>
        <v>0.000188070103477314</v>
      </c>
    </row>
    <row r="967" customFormat="false" ht="30" hidden="false" customHeight="true" outlineLevel="0" collapsed="false">
      <c r="A967" s="24" t="n">
        <v>4.62916666666667</v>
      </c>
      <c r="B967" s="24" t="n">
        <v>-74.1130277777778</v>
      </c>
      <c r="C967" s="47" t="n">
        <v>28</v>
      </c>
      <c r="D967" s="47" t="n">
        <v>27</v>
      </c>
      <c r="E967" s="47" t="n">
        <v>1850</v>
      </c>
      <c r="F967" s="27" t="s">
        <v>2395</v>
      </c>
      <c r="G967" s="28" t="s">
        <v>2396</v>
      </c>
      <c r="H967" s="27" t="s">
        <v>2397</v>
      </c>
      <c r="I967" s="28" t="s">
        <v>155</v>
      </c>
      <c r="J967" s="28" t="s">
        <v>65</v>
      </c>
      <c r="K967" s="28" t="n">
        <v>20</v>
      </c>
      <c r="L967" s="28"/>
      <c r="M967" s="28" t="n">
        <v>1998</v>
      </c>
      <c r="N967" s="29" t="s">
        <v>67</v>
      </c>
      <c r="O967" s="29" t="s">
        <v>68</v>
      </c>
      <c r="P967" s="56" t="n">
        <v>0.00426891489573758</v>
      </c>
      <c r="Q967" s="31" t="n">
        <v>45936</v>
      </c>
      <c r="R967" s="31" t="n">
        <v>46727.1227472134</v>
      </c>
      <c r="S967" s="29" t="s">
        <v>69</v>
      </c>
      <c r="T967" s="29"/>
      <c r="U967" s="29"/>
      <c r="V967" s="48" t="n">
        <f aca="false">IF(S967="m3_año",R967,IF(OR(O967="CG1",O967="CG3",O967="HG2"),T967,R967))</f>
        <v>46727.1227472134</v>
      </c>
      <c r="W967" s="28" t="n">
        <v>365</v>
      </c>
      <c r="X967" s="32"/>
      <c r="Y967" s="28"/>
      <c r="Z967" s="28" t="n">
        <v>0</v>
      </c>
      <c r="AA967" s="32" t="s">
        <v>2398</v>
      </c>
      <c r="AB967" s="32" t="s">
        <v>447</v>
      </c>
      <c r="AC967" s="33" t="s">
        <v>72</v>
      </c>
      <c r="AD967" s="33" t="n">
        <f aca="false">VLOOKUP($O967,Parámetros!$B$4:$H$25,3,0)</f>
        <v>46.3856216091623</v>
      </c>
      <c r="AE967" s="33" t="n">
        <f aca="false">VLOOKUP($O967,Parámetros!$B$4:$H$25,4,0)</f>
        <v>1074.85364414012</v>
      </c>
      <c r="AF967" s="33" t="n">
        <f aca="false">VLOOKUP($O967,Parámetros!$B$4:$H$25,5,0)</f>
        <v>5.41099102083891</v>
      </c>
      <c r="AG967" s="33" t="n">
        <f aca="false">VLOOKUP($O967,Parámetros!$B$4:$H$25,6,0)</f>
        <v>1344</v>
      </c>
      <c r="AH967" s="33" t="n">
        <f aca="false">VLOOKUP($O967,Parámetros!$B$4:$H$25,7,0)</f>
        <v>1920000</v>
      </c>
      <c r="AI967" s="51" t="n">
        <v>46927.0232330488</v>
      </c>
      <c r="AJ967" s="52" t="n">
        <v>8.8E-008</v>
      </c>
      <c r="AK967" s="34" t="n">
        <f aca="false">AD967*V967/1000000000</f>
        <v>0.00216746663463712</v>
      </c>
      <c r="AL967" s="34" t="n">
        <f aca="false">AE967*V967/1000000000</f>
        <v>0.050224818165025</v>
      </c>
      <c r="AM967" s="34" t="n">
        <f aca="false">AF967*V967/1000000000</f>
        <v>0.000252840041614809</v>
      </c>
      <c r="AN967" s="34" t="n">
        <f aca="false">AG967*V967/1000000000</f>
        <v>0.0628012529722548</v>
      </c>
      <c r="AO967" s="34" t="n">
        <f aca="false">AH967*V967/1000000000</f>
        <v>89.7160756746497</v>
      </c>
      <c r="AP967" s="35" t="n">
        <f aca="false">AJ967*AI967*EXP(P967*4)</f>
        <v>0.00420069880224523</v>
      </c>
      <c r="AQ967" s="36" t="n">
        <f aca="false">AK967/W967</f>
        <v>5.93826475243047E-006</v>
      </c>
      <c r="AR967" s="37" t="n">
        <f aca="false">AL967/W967</f>
        <v>0.000137602241548014</v>
      </c>
      <c r="AS967" s="37" t="n">
        <f aca="false">AM967/W967</f>
        <v>6.92712442780299E-007</v>
      </c>
      <c r="AT967" s="37" t="n">
        <f aca="false">AN967/W967</f>
        <v>0.000172058227321246</v>
      </c>
      <c r="AU967" s="37" t="n">
        <f aca="false">AO967/W967</f>
        <v>0.24579746760178</v>
      </c>
      <c r="AV967" s="49" t="n">
        <f aca="false">AP967/W967</f>
        <v>1.15087638417677E-005</v>
      </c>
      <c r="AW967" s="39" t="n">
        <f aca="false">AK967*1000000</f>
        <v>2167.46663463712</v>
      </c>
      <c r="AX967" s="40" t="n">
        <f aca="false">AL967*1000000</f>
        <v>50224.818165025</v>
      </c>
      <c r="AY967" s="40" t="n">
        <f aca="false">AM967*1000000</f>
        <v>252.840041614809</v>
      </c>
      <c r="AZ967" s="40" t="n">
        <f aca="false">AN967*1000000</f>
        <v>62801.2529722548</v>
      </c>
      <c r="BA967" s="40" t="n">
        <f aca="false">AO967*1000000</f>
        <v>89716075.6746497</v>
      </c>
      <c r="BB967" s="41" t="n">
        <f aca="false">AP967*1000000</f>
        <v>4200.69880224523</v>
      </c>
      <c r="BC967" s="39" t="n">
        <f aca="false">AQ967*1000000</f>
        <v>5.93826475243047</v>
      </c>
      <c r="BD967" s="40" t="n">
        <f aca="false">AR967*1000000</f>
        <v>137.602241548014</v>
      </c>
      <c r="BE967" s="40" t="n">
        <f aca="false">AS967*1000000</f>
        <v>0.692712442780299</v>
      </c>
      <c r="BF967" s="40" t="n">
        <f aca="false">AT967*1000000</f>
        <v>172.058227321246</v>
      </c>
      <c r="BG967" s="40" t="n">
        <f aca="false">AU967*1000000</f>
        <v>245797.46760178</v>
      </c>
      <c r="BH967" s="41" t="n">
        <f aca="false">AV967*1000000</f>
        <v>11.5087638417677</v>
      </c>
      <c r="BI967" s="0" t="n">
        <v>0.1</v>
      </c>
      <c r="BJ967" s="0" t="n">
        <f aca="false">R967*BI967</f>
        <v>4672.71227472134</v>
      </c>
      <c r="BK967" s="0" t="n">
        <v>0.1</v>
      </c>
      <c r="BL967" s="0" t="n">
        <f aca="false">AI967*BK967</f>
        <v>4692.70232330488</v>
      </c>
      <c r="BM967" s="45" t="n">
        <v>17.6498016718255</v>
      </c>
      <c r="BN967" s="45" t="n">
        <v>910.91550745518</v>
      </c>
      <c r="BO967" s="45" t="n">
        <v>5.31099102083891</v>
      </c>
      <c r="BP967" s="45" t="n">
        <v>537.6</v>
      </c>
      <c r="BQ967" s="45" t="n">
        <v>384000</v>
      </c>
      <c r="BR967" s="0" t="n">
        <f aca="false">AJ967*0.1</f>
        <v>8.8E-009</v>
      </c>
      <c r="BS967" s="0" t="n">
        <f aca="false">((((BJ967/R967)^2)+((BM967/AD967)^2))^(1/2))*AK967</f>
        <v>0.000852730633437929</v>
      </c>
      <c r="BT967" s="0" t="n">
        <f aca="false">((((BJ967/R967)^2)+((BN967/AE967)^2))^(1/2))*AL967</f>
        <v>0.0428597554911898</v>
      </c>
      <c r="BU967" s="0" t="n">
        <f aca="false">((((BJ967/R967)^2)+((BO967/AF967)^2))^(1/2))*AM967</f>
        <v>0.000249452007845656</v>
      </c>
      <c r="BV967" s="0" t="n">
        <f aca="false">((((BJ967/R967)^2)+((BP967/AG967)^2))^(1/2))*AN967</f>
        <v>0.0258936199425742</v>
      </c>
      <c r="BW967" s="0" t="n">
        <f aca="false">((((BJ967/R967)^2)+((BQ967/AH967)^2))^(1/2))*AO967</f>
        <v>20.0611243883032</v>
      </c>
      <c r="BX967" s="46" t="n">
        <f aca="false">((((BL967/AI967)^2)+((BR967/AJ967)^2))^(1/2))*AP967</f>
        <v>0.000594068521757962</v>
      </c>
    </row>
    <row r="968" customFormat="false" ht="45" hidden="false" customHeight="true" outlineLevel="0" collapsed="false">
      <c r="A968" s="24" t="n">
        <v>4.63072167984142</v>
      </c>
      <c r="B968" s="24" t="n">
        <v>-74.1113330421204</v>
      </c>
      <c r="C968" s="47" t="n">
        <v>28</v>
      </c>
      <c r="D968" s="47" t="n">
        <v>27</v>
      </c>
      <c r="E968" s="47" t="n">
        <v>1850</v>
      </c>
      <c r="F968" s="27" t="s">
        <v>2399</v>
      </c>
      <c r="G968" s="28" t="s">
        <v>2400</v>
      </c>
      <c r="H968" s="27" t="s">
        <v>2401</v>
      </c>
      <c r="I968" s="28" t="s">
        <v>155</v>
      </c>
      <c r="J968" s="28" t="s">
        <v>65</v>
      </c>
      <c r="K968" s="28" t="n">
        <v>8</v>
      </c>
      <c r="L968" s="28"/>
      <c r="M968" s="55"/>
      <c r="N968" s="29" t="s">
        <v>67</v>
      </c>
      <c r="O968" s="29" t="s">
        <v>68</v>
      </c>
      <c r="P968" s="56" t="n">
        <v>0.00426891489573758</v>
      </c>
      <c r="Q968" s="31" t="n">
        <v>10200</v>
      </c>
      <c r="R968" s="31" t="n">
        <v>10375.6672766801</v>
      </c>
      <c r="S968" s="29" t="s">
        <v>69</v>
      </c>
      <c r="T968" s="29"/>
      <c r="U968" s="29"/>
      <c r="V968" s="48" t="n">
        <f aca="false">IF(S968="m3_año",R968,IF(OR(O968="CG1",O968="CG3",O968="HG2"),T968,R968))</f>
        <v>10375.6672766801</v>
      </c>
      <c r="W968" s="28" t="n">
        <v>365</v>
      </c>
      <c r="X968" s="32" t="s">
        <v>98</v>
      </c>
      <c r="Y968" s="28"/>
      <c r="Z968" s="28" t="n">
        <v>2920</v>
      </c>
      <c r="AA968" s="32" t="s">
        <v>2402</v>
      </c>
      <c r="AB968" s="32" t="s">
        <v>447</v>
      </c>
      <c r="AC968" s="33" t="s">
        <v>72</v>
      </c>
      <c r="AD968" s="33" t="n">
        <f aca="false">VLOOKUP($O968,Parámetros!$B$4:$H$25,3,0)</f>
        <v>46.3856216091623</v>
      </c>
      <c r="AE968" s="33" t="n">
        <f aca="false">VLOOKUP($O968,Parámetros!$B$4:$H$25,4,0)</f>
        <v>1074.85364414012</v>
      </c>
      <c r="AF968" s="33" t="n">
        <f aca="false">VLOOKUP($O968,Parámetros!$B$4:$H$25,5,0)</f>
        <v>5.41099102083891</v>
      </c>
      <c r="AG968" s="33" t="n">
        <f aca="false">VLOOKUP($O968,Parámetros!$B$4:$H$25,6,0)</f>
        <v>1344</v>
      </c>
      <c r="AH968" s="33" t="n">
        <f aca="false">VLOOKUP($O968,Parámetros!$B$4:$H$25,7,0)</f>
        <v>1920000</v>
      </c>
      <c r="AI968" s="51" t="n">
        <v>10200</v>
      </c>
      <c r="AJ968" s="52" t="n">
        <v>8.8E-008</v>
      </c>
      <c r="AK968" s="34" t="n">
        <f aca="false">AD968*V968/1000000000</f>
        <v>0.000481281776238651</v>
      </c>
      <c r="AL968" s="34" t="n">
        <f aca="false">AE968*V968/1000000000</f>
        <v>0.011152323782725</v>
      </c>
      <c r="AM968" s="34" t="n">
        <f aca="false">AF968*V968/1000000000</f>
        <v>5.61426424693281E-005</v>
      </c>
      <c r="AN968" s="34" t="n">
        <f aca="false">AG968*V968/1000000000</f>
        <v>0.0139448968198581</v>
      </c>
      <c r="AO968" s="34" t="n">
        <f aca="false">AH968*V968/1000000000</f>
        <v>19.9212811712258</v>
      </c>
      <c r="AP968" s="35" t="n">
        <f aca="false">AJ968*AI968*EXP(P968*4)</f>
        <v>0.000913058720347849</v>
      </c>
      <c r="AQ968" s="36" t="n">
        <f aca="false">AK968/W968</f>
        <v>1.31858020887302E-006</v>
      </c>
      <c r="AR968" s="37" t="n">
        <f aca="false">AL968/W968</f>
        <v>3.05543117334932E-005</v>
      </c>
      <c r="AS968" s="37" t="n">
        <f aca="false">AM968/W968</f>
        <v>1.53815458820077E-007</v>
      </c>
      <c r="AT968" s="37" t="n">
        <f aca="false">AN968/W968</f>
        <v>3.82051967667344E-005</v>
      </c>
      <c r="AU968" s="37" t="n">
        <f aca="false">AO968/W968</f>
        <v>0.0545788525239063</v>
      </c>
      <c r="AV968" s="49" t="n">
        <f aca="false">AP968/W968</f>
        <v>2.50153074067904E-006</v>
      </c>
      <c r="AW968" s="39" t="n">
        <f aca="false">AK968*1000000</f>
        <v>481.281776238651</v>
      </c>
      <c r="AX968" s="40" t="n">
        <f aca="false">AL968*1000000</f>
        <v>11152.323782725</v>
      </c>
      <c r="AY968" s="40" t="n">
        <f aca="false">AM968*1000000</f>
        <v>56.1426424693281</v>
      </c>
      <c r="AZ968" s="40" t="n">
        <f aca="false">AN968*1000000</f>
        <v>13944.8968198581</v>
      </c>
      <c r="BA968" s="40" t="n">
        <f aca="false">AO968*1000000</f>
        <v>19921281.1712258</v>
      </c>
      <c r="BB968" s="41" t="n">
        <f aca="false">AP968*1000000</f>
        <v>913.058720347849</v>
      </c>
      <c r="BC968" s="39" t="n">
        <f aca="false">AQ968*1000000</f>
        <v>1.31858020887302</v>
      </c>
      <c r="BD968" s="40" t="n">
        <f aca="false">AR968*1000000</f>
        <v>30.5543117334932</v>
      </c>
      <c r="BE968" s="40" t="n">
        <f aca="false">AS968*1000000</f>
        <v>0.153815458820077</v>
      </c>
      <c r="BF968" s="40" t="n">
        <f aca="false">AT968*1000000</f>
        <v>38.2051967667344</v>
      </c>
      <c r="BG968" s="40" t="n">
        <f aca="false">AU968*1000000</f>
        <v>54578.8525239063</v>
      </c>
      <c r="BH968" s="41" t="n">
        <f aca="false">AV968*1000000</f>
        <v>2.50153074067904</v>
      </c>
      <c r="BI968" s="0" t="n">
        <v>0.1</v>
      </c>
      <c r="BJ968" s="0" t="n">
        <f aca="false">R968*BI968</f>
        <v>1037.56672766801</v>
      </c>
      <c r="BK968" s="0" t="n">
        <v>0.1</v>
      </c>
      <c r="BL968" s="0" t="n">
        <f aca="false">AI968*BK968</f>
        <v>1020</v>
      </c>
      <c r="BM968" s="45" t="n">
        <v>17.6498016718255</v>
      </c>
      <c r="BN968" s="45" t="n">
        <v>910.91550745518</v>
      </c>
      <c r="BO968" s="45" t="n">
        <v>5.31099102083891</v>
      </c>
      <c r="BP968" s="45" t="n">
        <v>537.6</v>
      </c>
      <c r="BQ968" s="45" t="n">
        <v>384000</v>
      </c>
      <c r="BR968" s="0" t="n">
        <f aca="false">AJ968*0.1</f>
        <v>8.8E-009</v>
      </c>
      <c r="BS968" s="0" t="n">
        <f aca="false">((((BJ968/R968)^2)+((BM968/AD968)^2))^(1/2))*AK968</f>
        <v>0.000189347188720544</v>
      </c>
      <c r="BT968" s="0" t="n">
        <f aca="false">((((BJ968/R968)^2)+((BN968/AE968)^2))^(1/2))*AL968</f>
        <v>0.00951692585358185</v>
      </c>
      <c r="BU968" s="0" t="n">
        <f aca="false">((((BJ968/R968)^2)+((BO968/AF968)^2))^(1/2))*AM968</f>
        <v>5.53903361203783E-005</v>
      </c>
      <c r="BV968" s="0" t="n">
        <f aca="false">((((BJ968/R968)^2)+((BP968/AG968)^2))^(1/2))*AN968</f>
        <v>0.00574962825266146</v>
      </c>
      <c r="BW968" s="0" t="n">
        <f aca="false">((((BJ968/R968)^2)+((BQ968/AH968)^2))^(1/2))*AO968</f>
        <v>4.45453388977475</v>
      </c>
      <c r="BX968" s="46" t="n">
        <f aca="false">((((BL968/AI968)^2)+((BR968/AJ968)^2))^(1/2))*AP968</f>
        <v>0.000129126002555895</v>
      </c>
    </row>
    <row r="969" customFormat="false" ht="45" hidden="false" customHeight="true" outlineLevel="0" collapsed="false">
      <c r="A969" s="24" t="n">
        <v>4.66363888888889</v>
      </c>
      <c r="B969" s="24" t="n">
        <v>-74.07525</v>
      </c>
      <c r="C969" s="47" t="n">
        <v>32</v>
      </c>
      <c r="D969" s="47" t="n">
        <v>31</v>
      </c>
      <c r="E969" s="47" t="n">
        <v>2399</v>
      </c>
      <c r="F969" s="27" t="s">
        <v>2403</v>
      </c>
      <c r="G969" s="28" t="s">
        <v>2404</v>
      </c>
      <c r="H969" s="27" t="s">
        <v>2405</v>
      </c>
      <c r="I969" s="28" t="s">
        <v>1414</v>
      </c>
      <c r="J969" s="28" t="s">
        <v>1473</v>
      </c>
      <c r="K969" s="55"/>
      <c r="L969" s="55"/>
      <c r="M969" s="28" t="n">
        <v>2000</v>
      </c>
      <c r="N969" s="29" t="s">
        <v>67</v>
      </c>
      <c r="O969" s="29" t="s">
        <v>142</v>
      </c>
      <c r="P969" s="56" t="n">
        <v>0.00426891489573758</v>
      </c>
      <c r="Q969" s="31" t="n">
        <v>28392</v>
      </c>
      <c r="R969" s="31" t="n">
        <v>28880.9750313237</v>
      </c>
      <c r="S969" s="29" t="s">
        <v>69</v>
      </c>
      <c r="T969" s="29"/>
      <c r="U969" s="29"/>
      <c r="V969" s="48" t="n">
        <f aca="false">IF(S969="m3_año",R969,IF(OR(O969="CG1",O969="CG3",O969="HG2"),T969,R969))</f>
        <v>28880.9750313237</v>
      </c>
      <c r="W969" s="28" t="n">
        <v>365</v>
      </c>
      <c r="X969" s="32"/>
      <c r="Y969" s="28"/>
      <c r="Z969" s="28" t="n">
        <v>8760</v>
      </c>
      <c r="AA969" s="32" t="s">
        <v>2406</v>
      </c>
      <c r="AB969" s="32" t="s">
        <v>447</v>
      </c>
      <c r="AC969" s="33" t="s">
        <v>72</v>
      </c>
      <c r="AD969" s="33" t="n">
        <f aca="false">VLOOKUP($O969,Parámetros!$B$4:$H$25,3,0)</f>
        <v>30.4</v>
      </c>
      <c r="AE969" s="33" t="n">
        <f aca="false">VLOOKUP($O969,Parámetros!$B$4:$H$25,4,0)</f>
        <v>1504</v>
      </c>
      <c r="AF969" s="33" t="n">
        <f aca="false">VLOOKUP($O969,Parámetros!$B$4:$H$25,5,0)</f>
        <v>9.6</v>
      </c>
      <c r="AG969" s="33" t="n">
        <f aca="false">VLOOKUP($O969,Parámetros!$B$4:$H$25,6,0)</f>
        <v>640</v>
      </c>
      <c r="AH969" s="33" t="n">
        <f aca="false">VLOOKUP($O969,Parámetros!$B$4:$H$25,7,0)</f>
        <v>1920000</v>
      </c>
      <c r="AI969" s="51" t="n">
        <v>28392</v>
      </c>
      <c r="AJ969" s="52" t="n">
        <v>8.8E-008</v>
      </c>
      <c r="AK969" s="34" t="n">
        <f aca="false">AD969*V969/1000000000</f>
        <v>0.00087798164095224</v>
      </c>
      <c r="AL969" s="34" t="n">
        <f aca="false">AE969*V969/1000000000</f>
        <v>0.0434369864471108</v>
      </c>
      <c r="AM969" s="34" t="n">
        <f aca="false">AF969*V969/1000000000</f>
        <v>0.000277257360300707</v>
      </c>
      <c r="AN969" s="34" t="n">
        <f aca="false">AG969*V969/1000000000</f>
        <v>0.0184838240200472</v>
      </c>
      <c r="AO969" s="34" t="n">
        <f aca="false">AH969*V969/1000000000</f>
        <v>55.4514720601415</v>
      </c>
      <c r="AP969" s="35" t="n">
        <f aca="false">AJ969*AI969*EXP(P969*4)</f>
        <v>0.00254152580275648</v>
      </c>
      <c r="AQ969" s="36" t="n">
        <f aca="false">AK969/W969</f>
        <v>2.40542915329381E-006</v>
      </c>
      <c r="AR969" s="37" t="n">
        <f aca="false">AL969/W969</f>
        <v>0.000119005442320852</v>
      </c>
      <c r="AS969" s="37" t="n">
        <f aca="false">AM969/W969</f>
        <v>7.59609206303308E-007</v>
      </c>
      <c r="AT969" s="37" t="n">
        <f aca="false">AN969/W969</f>
        <v>5.06406137535539E-005</v>
      </c>
      <c r="AU969" s="37" t="n">
        <f aca="false">AO969/W969</f>
        <v>0.151921841260662</v>
      </c>
      <c r="AV969" s="49" t="n">
        <f aca="false">AP969/W969</f>
        <v>6.96308439111365E-006</v>
      </c>
      <c r="AW969" s="39" t="n">
        <f aca="false">AK969*1000000</f>
        <v>877.98164095224</v>
      </c>
      <c r="AX969" s="40" t="n">
        <f aca="false">AL969*1000000</f>
        <v>43436.9864471108</v>
      </c>
      <c r="AY969" s="40" t="n">
        <f aca="false">AM969*1000000</f>
        <v>277.257360300707</v>
      </c>
      <c r="AZ969" s="40" t="n">
        <f aca="false">AN969*1000000</f>
        <v>18483.8240200472</v>
      </c>
      <c r="BA969" s="40" t="n">
        <f aca="false">AO969*1000000</f>
        <v>55451472.0601415</v>
      </c>
      <c r="BB969" s="41" t="n">
        <f aca="false">AP969*1000000</f>
        <v>2541.52580275648</v>
      </c>
      <c r="BC969" s="39" t="n">
        <f aca="false">AQ969*1000000</f>
        <v>2.40542915329381</v>
      </c>
      <c r="BD969" s="40" t="n">
        <f aca="false">AR969*1000000</f>
        <v>119.005442320852</v>
      </c>
      <c r="BE969" s="40" t="n">
        <f aca="false">AS969*1000000</f>
        <v>0.759609206303308</v>
      </c>
      <c r="BF969" s="40" t="n">
        <f aca="false">AT969*1000000</f>
        <v>50.6406137535539</v>
      </c>
      <c r="BG969" s="40" t="n">
        <f aca="false">AU969*1000000</f>
        <v>151921.841260662</v>
      </c>
      <c r="BH969" s="41" t="n">
        <f aca="false">AV969*1000000</f>
        <v>6.96308439111365</v>
      </c>
      <c r="BI969" s="0" t="n">
        <v>0.1</v>
      </c>
      <c r="BJ969" s="0" t="n">
        <f aca="false">R969*BI969</f>
        <v>2888.09750313237</v>
      </c>
      <c r="BK969" s="0" t="n">
        <v>0.1</v>
      </c>
      <c r="BL969" s="0" t="n">
        <f aca="false">AI969*BK969</f>
        <v>2839.2</v>
      </c>
      <c r="BM969" s="45" t="n">
        <v>12.16</v>
      </c>
      <c r="BN969" s="45" t="n">
        <v>601.6</v>
      </c>
      <c r="BO969" s="45" t="n">
        <v>1.92</v>
      </c>
      <c r="BP969" s="45" t="n">
        <v>256</v>
      </c>
      <c r="BQ969" s="45" t="n">
        <v>384000</v>
      </c>
      <c r="BR969" s="0" t="n">
        <f aca="false">AJ969*0.1</f>
        <v>8.8E-009</v>
      </c>
      <c r="BS969" s="0" t="n">
        <f aca="false">((((BJ969/R969)^2)+((BM969/AD969)^2))^(1/2))*AK969</f>
        <v>0.000362001104299921</v>
      </c>
      <c r="BT969" s="0" t="n">
        <f aca="false">((((BJ969/R969)^2)+((BN969/AE969)^2))^(1/2))*AL969</f>
        <v>0.0179095283179961</v>
      </c>
      <c r="BU969" s="0" t="n">
        <f aca="false">((((BJ969/R969)^2)+((BO969/AF969)^2))^(1/2))*AM969</f>
        <v>6.19966304894533E-005</v>
      </c>
      <c r="BV969" s="0" t="n">
        <f aca="false">((((BJ969/R969)^2)+((BP969/AG969)^2))^(1/2))*AN969</f>
        <v>0.00762107587999833</v>
      </c>
      <c r="BW969" s="0" t="n">
        <f aca="false">((((BJ969/R969)^2)+((BQ969/AH969)^2))^(1/2))*AO969</f>
        <v>12.3993260978907</v>
      </c>
      <c r="BX969" s="46" t="n">
        <f aca="false">((((BL969/AI969)^2)+((BR969/AJ969)^2))^(1/2))*AP969</f>
        <v>0.000359426025937938</v>
      </c>
    </row>
    <row r="970" customFormat="false" ht="45" hidden="false" customHeight="true" outlineLevel="0" collapsed="false">
      <c r="A970" s="24" t="n">
        <v>4.66363888888889</v>
      </c>
      <c r="B970" s="24" t="n">
        <v>-74.07525</v>
      </c>
      <c r="C970" s="47" t="n">
        <v>32</v>
      </c>
      <c r="D970" s="47" t="n">
        <v>31</v>
      </c>
      <c r="E970" s="47" t="n">
        <v>2399</v>
      </c>
      <c r="F970" s="27" t="s">
        <v>2403</v>
      </c>
      <c r="G970" s="28" t="s">
        <v>2404</v>
      </c>
      <c r="H970" s="27" t="s">
        <v>2405</v>
      </c>
      <c r="I970" s="28" t="s">
        <v>1414</v>
      </c>
      <c r="J970" s="28" t="s">
        <v>1473</v>
      </c>
      <c r="K970" s="55"/>
      <c r="L970" s="55"/>
      <c r="M970" s="28" t="n">
        <v>2000</v>
      </c>
      <c r="N970" s="29" t="s">
        <v>67</v>
      </c>
      <c r="O970" s="29" t="s">
        <v>142</v>
      </c>
      <c r="P970" s="56" t="n">
        <v>0.00426891489573758</v>
      </c>
      <c r="Q970" s="31" t="n">
        <v>28392</v>
      </c>
      <c r="R970" s="31" t="n">
        <v>28880.9750313237</v>
      </c>
      <c r="S970" s="29" t="s">
        <v>69</v>
      </c>
      <c r="T970" s="29"/>
      <c r="U970" s="29"/>
      <c r="V970" s="48" t="n">
        <f aca="false">IF(S970="m3_año",R970,IF(OR(O970="CG1",O970="CG3",O970="HG2"),T970,R970))</f>
        <v>28880.9750313237</v>
      </c>
      <c r="W970" s="28" t="n">
        <v>365</v>
      </c>
      <c r="X970" s="32"/>
      <c r="Y970" s="28"/>
      <c r="Z970" s="28" t="n">
        <v>8760</v>
      </c>
      <c r="AA970" s="32" t="s">
        <v>2406</v>
      </c>
      <c r="AB970" s="32" t="s">
        <v>447</v>
      </c>
      <c r="AC970" s="33" t="s">
        <v>72</v>
      </c>
      <c r="AD970" s="33" t="n">
        <f aca="false">VLOOKUP($O970,Parámetros!$B$4:$H$25,3,0)</f>
        <v>30.4</v>
      </c>
      <c r="AE970" s="33" t="n">
        <f aca="false">VLOOKUP($O970,Parámetros!$B$4:$H$25,4,0)</f>
        <v>1504</v>
      </c>
      <c r="AF970" s="33" t="n">
        <f aca="false">VLOOKUP($O970,Parámetros!$B$4:$H$25,5,0)</f>
        <v>9.6</v>
      </c>
      <c r="AG970" s="33" t="n">
        <f aca="false">VLOOKUP($O970,Parámetros!$B$4:$H$25,6,0)</f>
        <v>640</v>
      </c>
      <c r="AH970" s="33" t="n">
        <f aca="false">VLOOKUP($O970,Parámetros!$B$4:$H$25,7,0)</f>
        <v>1920000</v>
      </c>
      <c r="AI970" s="51" t="n">
        <v>28392</v>
      </c>
      <c r="AJ970" s="52" t="n">
        <v>8.8E-008</v>
      </c>
      <c r="AK970" s="34" t="n">
        <f aca="false">AD970*V970/1000000000</f>
        <v>0.00087798164095224</v>
      </c>
      <c r="AL970" s="34" t="n">
        <f aca="false">AE970*V970/1000000000</f>
        <v>0.0434369864471108</v>
      </c>
      <c r="AM970" s="34" t="n">
        <f aca="false">AF970*V970/1000000000</f>
        <v>0.000277257360300707</v>
      </c>
      <c r="AN970" s="34" t="n">
        <f aca="false">AG970*V970/1000000000</f>
        <v>0.0184838240200472</v>
      </c>
      <c r="AO970" s="34" t="n">
        <f aca="false">AH970*V970/1000000000</f>
        <v>55.4514720601415</v>
      </c>
      <c r="AP970" s="35" t="n">
        <f aca="false">AJ970*AI970*EXP(P970*4)</f>
        <v>0.00254152580275648</v>
      </c>
      <c r="AQ970" s="36" t="n">
        <f aca="false">AK970/W970</f>
        <v>2.40542915329381E-006</v>
      </c>
      <c r="AR970" s="37" t="n">
        <f aca="false">AL970/W970</f>
        <v>0.000119005442320852</v>
      </c>
      <c r="AS970" s="37" t="n">
        <f aca="false">AM970/W970</f>
        <v>7.59609206303308E-007</v>
      </c>
      <c r="AT970" s="37" t="n">
        <f aca="false">AN970/W970</f>
        <v>5.06406137535539E-005</v>
      </c>
      <c r="AU970" s="37" t="n">
        <f aca="false">AO970/W970</f>
        <v>0.151921841260662</v>
      </c>
      <c r="AV970" s="49" t="n">
        <f aca="false">AP970/W970</f>
        <v>6.96308439111365E-006</v>
      </c>
      <c r="AW970" s="39" t="n">
        <f aca="false">AK970*1000000</f>
        <v>877.98164095224</v>
      </c>
      <c r="AX970" s="40" t="n">
        <f aca="false">AL970*1000000</f>
        <v>43436.9864471108</v>
      </c>
      <c r="AY970" s="40" t="n">
        <f aca="false">AM970*1000000</f>
        <v>277.257360300707</v>
      </c>
      <c r="AZ970" s="40" t="n">
        <f aca="false">AN970*1000000</f>
        <v>18483.8240200472</v>
      </c>
      <c r="BA970" s="40" t="n">
        <f aca="false">AO970*1000000</f>
        <v>55451472.0601415</v>
      </c>
      <c r="BB970" s="41" t="n">
        <f aca="false">AP970*1000000</f>
        <v>2541.52580275648</v>
      </c>
      <c r="BC970" s="39" t="n">
        <f aca="false">AQ970*1000000</f>
        <v>2.40542915329381</v>
      </c>
      <c r="BD970" s="40" t="n">
        <f aca="false">AR970*1000000</f>
        <v>119.005442320852</v>
      </c>
      <c r="BE970" s="40" t="n">
        <f aca="false">AS970*1000000</f>
        <v>0.759609206303308</v>
      </c>
      <c r="BF970" s="40" t="n">
        <f aca="false">AT970*1000000</f>
        <v>50.6406137535539</v>
      </c>
      <c r="BG970" s="40" t="n">
        <f aca="false">AU970*1000000</f>
        <v>151921.841260662</v>
      </c>
      <c r="BH970" s="41" t="n">
        <f aca="false">AV970*1000000</f>
        <v>6.96308439111365</v>
      </c>
      <c r="BI970" s="0" t="n">
        <v>0.1</v>
      </c>
      <c r="BJ970" s="0" t="n">
        <f aca="false">R970*BI970</f>
        <v>2888.09750313237</v>
      </c>
      <c r="BK970" s="0" t="n">
        <v>0.1</v>
      </c>
      <c r="BL970" s="0" t="n">
        <f aca="false">AI970*BK970</f>
        <v>2839.2</v>
      </c>
      <c r="BM970" s="45" t="n">
        <v>12.16</v>
      </c>
      <c r="BN970" s="45" t="n">
        <v>601.6</v>
      </c>
      <c r="BO970" s="45" t="n">
        <v>1.92</v>
      </c>
      <c r="BP970" s="45" t="n">
        <v>256</v>
      </c>
      <c r="BQ970" s="45" t="n">
        <v>384000</v>
      </c>
      <c r="BR970" s="0" t="n">
        <f aca="false">AJ970*0.1</f>
        <v>8.8E-009</v>
      </c>
      <c r="BS970" s="0" t="n">
        <f aca="false">((((BJ970/R970)^2)+((BM970/AD970)^2))^(1/2))*AK970</f>
        <v>0.000362001104299921</v>
      </c>
      <c r="BT970" s="0" t="n">
        <f aca="false">((((BJ970/R970)^2)+((BN970/AE970)^2))^(1/2))*AL970</f>
        <v>0.0179095283179961</v>
      </c>
      <c r="BU970" s="0" t="n">
        <f aca="false">((((BJ970/R970)^2)+((BO970/AF970)^2))^(1/2))*AM970</f>
        <v>6.19966304894533E-005</v>
      </c>
      <c r="BV970" s="0" t="n">
        <f aca="false">((((BJ970/R970)^2)+((BP970/AG970)^2))^(1/2))*AN970</f>
        <v>0.00762107587999833</v>
      </c>
      <c r="BW970" s="0" t="n">
        <f aca="false">((((BJ970/R970)^2)+((BQ970/AH970)^2))^(1/2))*AO970</f>
        <v>12.3993260978907</v>
      </c>
      <c r="BX970" s="46" t="n">
        <f aca="false">((((BL970/AI970)^2)+((BR970/AJ970)^2))^(1/2))*AP970</f>
        <v>0.000359426025937938</v>
      </c>
    </row>
    <row r="971" customFormat="false" ht="45" hidden="false" customHeight="true" outlineLevel="0" collapsed="false">
      <c r="A971" s="24" t="n">
        <v>4.66363888888889</v>
      </c>
      <c r="B971" s="24" t="n">
        <v>-74.07525</v>
      </c>
      <c r="C971" s="47" t="n">
        <v>32</v>
      </c>
      <c r="D971" s="47" t="n">
        <v>31</v>
      </c>
      <c r="E971" s="47" t="n">
        <v>2399</v>
      </c>
      <c r="F971" s="27" t="s">
        <v>2403</v>
      </c>
      <c r="G971" s="28" t="s">
        <v>2404</v>
      </c>
      <c r="H971" s="27" t="s">
        <v>2405</v>
      </c>
      <c r="I971" s="28" t="s">
        <v>1414</v>
      </c>
      <c r="J971" s="28" t="s">
        <v>1473</v>
      </c>
      <c r="K971" s="55"/>
      <c r="L971" s="55"/>
      <c r="M971" s="28" t="n">
        <v>2000</v>
      </c>
      <c r="N971" s="29" t="s">
        <v>67</v>
      </c>
      <c r="O971" s="29" t="s">
        <v>142</v>
      </c>
      <c r="P971" s="56" t="n">
        <v>0.00426891489573758</v>
      </c>
      <c r="Q971" s="31" t="n">
        <v>28392</v>
      </c>
      <c r="R971" s="31" t="n">
        <v>28880.9750313237</v>
      </c>
      <c r="S971" s="29" t="s">
        <v>69</v>
      </c>
      <c r="T971" s="29"/>
      <c r="U971" s="29"/>
      <c r="V971" s="48" t="n">
        <f aca="false">IF(S971="m3_año",R971,IF(OR(O971="CG1",O971="CG3",O971="HG2"),T971,R971))</f>
        <v>28880.9750313237</v>
      </c>
      <c r="W971" s="28" t="n">
        <v>365</v>
      </c>
      <c r="X971" s="32"/>
      <c r="Y971" s="28"/>
      <c r="Z971" s="28" t="n">
        <v>8760</v>
      </c>
      <c r="AA971" s="32" t="s">
        <v>2406</v>
      </c>
      <c r="AB971" s="32" t="s">
        <v>447</v>
      </c>
      <c r="AC971" s="33" t="s">
        <v>72</v>
      </c>
      <c r="AD971" s="33" t="n">
        <f aca="false">VLOOKUP($O971,Parámetros!$B$4:$H$25,3,0)</f>
        <v>30.4</v>
      </c>
      <c r="AE971" s="33" t="n">
        <f aca="false">VLOOKUP($O971,Parámetros!$B$4:$H$25,4,0)</f>
        <v>1504</v>
      </c>
      <c r="AF971" s="33" t="n">
        <f aca="false">VLOOKUP($O971,Parámetros!$B$4:$H$25,5,0)</f>
        <v>9.6</v>
      </c>
      <c r="AG971" s="33" t="n">
        <f aca="false">VLOOKUP($O971,Parámetros!$B$4:$H$25,6,0)</f>
        <v>640</v>
      </c>
      <c r="AH971" s="33" t="n">
        <f aca="false">VLOOKUP($O971,Parámetros!$B$4:$H$25,7,0)</f>
        <v>1920000</v>
      </c>
      <c r="AI971" s="51" t="n">
        <v>28392</v>
      </c>
      <c r="AJ971" s="52" t="n">
        <v>8.8E-008</v>
      </c>
      <c r="AK971" s="34" t="n">
        <f aca="false">AD971*V971/1000000000</f>
        <v>0.00087798164095224</v>
      </c>
      <c r="AL971" s="34" t="n">
        <f aca="false">AE971*V971/1000000000</f>
        <v>0.0434369864471108</v>
      </c>
      <c r="AM971" s="34" t="n">
        <f aca="false">AF971*V971/1000000000</f>
        <v>0.000277257360300707</v>
      </c>
      <c r="AN971" s="34" t="n">
        <f aca="false">AG971*V971/1000000000</f>
        <v>0.0184838240200472</v>
      </c>
      <c r="AO971" s="34" t="n">
        <f aca="false">AH971*V971/1000000000</f>
        <v>55.4514720601415</v>
      </c>
      <c r="AP971" s="35" t="n">
        <f aca="false">AJ971*AI971*EXP(P971*4)</f>
        <v>0.00254152580275648</v>
      </c>
      <c r="AQ971" s="36" t="n">
        <f aca="false">AK971/W971</f>
        <v>2.40542915329381E-006</v>
      </c>
      <c r="AR971" s="37" t="n">
        <f aca="false">AL971/W971</f>
        <v>0.000119005442320852</v>
      </c>
      <c r="AS971" s="37" t="n">
        <f aca="false">AM971/W971</f>
        <v>7.59609206303308E-007</v>
      </c>
      <c r="AT971" s="37" t="n">
        <f aca="false">AN971/W971</f>
        <v>5.06406137535539E-005</v>
      </c>
      <c r="AU971" s="37" t="n">
        <f aca="false">AO971/W971</f>
        <v>0.151921841260662</v>
      </c>
      <c r="AV971" s="49" t="n">
        <f aca="false">AP971/W971</f>
        <v>6.96308439111365E-006</v>
      </c>
      <c r="AW971" s="39" t="n">
        <f aca="false">AK971*1000000</f>
        <v>877.98164095224</v>
      </c>
      <c r="AX971" s="40" t="n">
        <f aca="false">AL971*1000000</f>
        <v>43436.9864471108</v>
      </c>
      <c r="AY971" s="40" t="n">
        <f aca="false">AM971*1000000</f>
        <v>277.257360300707</v>
      </c>
      <c r="AZ971" s="40" t="n">
        <f aca="false">AN971*1000000</f>
        <v>18483.8240200472</v>
      </c>
      <c r="BA971" s="40" t="n">
        <f aca="false">AO971*1000000</f>
        <v>55451472.0601415</v>
      </c>
      <c r="BB971" s="41" t="n">
        <f aca="false">AP971*1000000</f>
        <v>2541.52580275648</v>
      </c>
      <c r="BC971" s="39" t="n">
        <f aca="false">AQ971*1000000</f>
        <v>2.40542915329381</v>
      </c>
      <c r="BD971" s="40" t="n">
        <f aca="false">AR971*1000000</f>
        <v>119.005442320852</v>
      </c>
      <c r="BE971" s="40" t="n">
        <f aca="false">AS971*1000000</f>
        <v>0.759609206303308</v>
      </c>
      <c r="BF971" s="40" t="n">
        <f aca="false">AT971*1000000</f>
        <v>50.6406137535539</v>
      </c>
      <c r="BG971" s="40" t="n">
        <f aca="false">AU971*1000000</f>
        <v>151921.841260662</v>
      </c>
      <c r="BH971" s="41" t="n">
        <f aca="false">AV971*1000000</f>
        <v>6.96308439111365</v>
      </c>
      <c r="BI971" s="0" t="n">
        <v>0.1</v>
      </c>
      <c r="BJ971" s="0" t="n">
        <f aca="false">R971*BI971</f>
        <v>2888.09750313237</v>
      </c>
      <c r="BK971" s="0" t="n">
        <v>0.1</v>
      </c>
      <c r="BL971" s="0" t="n">
        <f aca="false">AI971*BK971</f>
        <v>2839.2</v>
      </c>
      <c r="BM971" s="45" t="n">
        <v>12.16</v>
      </c>
      <c r="BN971" s="45" t="n">
        <v>601.6</v>
      </c>
      <c r="BO971" s="45" t="n">
        <v>1.92</v>
      </c>
      <c r="BP971" s="45" t="n">
        <v>256</v>
      </c>
      <c r="BQ971" s="45" t="n">
        <v>384000</v>
      </c>
      <c r="BR971" s="0" t="n">
        <f aca="false">AJ971*0.1</f>
        <v>8.8E-009</v>
      </c>
      <c r="BS971" s="0" t="n">
        <f aca="false">((((BJ971/R971)^2)+((BM971/AD971)^2))^(1/2))*AK971</f>
        <v>0.000362001104299921</v>
      </c>
      <c r="BT971" s="0" t="n">
        <f aca="false">((((BJ971/R971)^2)+((BN971/AE971)^2))^(1/2))*AL971</f>
        <v>0.0179095283179961</v>
      </c>
      <c r="BU971" s="0" t="n">
        <f aca="false">((((BJ971/R971)^2)+((BO971/AF971)^2))^(1/2))*AM971</f>
        <v>6.19966304894533E-005</v>
      </c>
      <c r="BV971" s="0" t="n">
        <f aca="false">((((BJ971/R971)^2)+((BP971/AG971)^2))^(1/2))*AN971</f>
        <v>0.00762107587999833</v>
      </c>
      <c r="BW971" s="0" t="n">
        <f aca="false">((((BJ971/R971)^2)+((BQ971/AH971)^2))^(1/2))*AO971</f>
        <v>12.3993260978907</v>
      </c>
      <c r="BX971" s="46" t="n">
        <f aca="false">((((BL971/AI971)^2)+((BR971/AJ971)^2))^(1/2))*AP971</f>
        <v>0.000359426025937938</v>
      </c>
    </row>
    <row r="972" customFormat="false" ht="30" hidden="false" customHeight="true" outlineLevel="0" collapsed="false">
      <c r="A972" s="24" t="n">
        <v>4.65752196289134</v>
      </c>
      <c r="B972" s="24" t="n">
        <v>-74.0647925062418</v>
      </c>
      <c r="C972" s="47" t="n">
        <v>33</v>
      </c>
      <c r="D972" s="47" t="n">
        <v>30</v>
      </c>
      <c r="E972" s="47" t="n">
        <v>2387</v>
      </c>
      <c r="F972" s="27" t="s">
        <v>2407</v>
      </c>
      <c r="G972" s="28" t="s">
        <v>2408</v>
      </c>
      <c r="H972" s="27" t="s">
        <v>2409</v>
      </c>
      <c r="I972" s="28" t="s">
        <v>1414</v>
      </c>
      <c r="J972" s="28" t="s">
        <v>65</v>
      </c>
      <c r="K972" s="28" t="n">
        <v>10</v>
      </c>
      <c r="L972" s="28"/>
      <c r="M972" s="28" t="n">
        <v>1997</v>
      </c>
      <c r="N972" s="29" t="s">
        <v>67</v>
      </c>
      <c r="O972" s="29" t="s">
        <v>68</v>
      </c>
      <c r="P972" s="50" t="n">
        <v>-0.0164527976114297</v>
      </c>
      <c r="Q972" s="31" t="n">
        <v>3627</v>
      </c>
      <c r="R972" s="31" t="n">
        <v>3395.98777919658</v>
      </c>
      <c r="S972" s="29" t="s">
        <v>69</v>
      </c>
      <c r="T972" s="29"/>
      <c r="U972" s="29"/>
      <c r="V972" s="48" t="n">
        <f aca="false">IF(S972="m3_año",R972,IF(OR(O972="CG1",O972="CG3",O972="HG2"),T972,R972))</f>
        <v>3395.98777919658</v>
      </c>
      <c r="W972" s="28" t="n">
        <v>365</v>
      </c>
      <c r="X972" s="32" t="s">
        <v>98</v>
      </c>
      <c r="Y972" s="28" t="n">
        <v>20</v>
      </c>
      <c r="Z972" s="28" t="n">
        <v>2760</v>
      </c>
      <c r="AA972" s="32" t="s">
        <v>2410</v>
      </c>
      <c r="AB972" s="32" t="s">
        <v>447</v>
      </c>
      <c r="AC972" s="33" t="s">
        <v>72</v>
      </c>
      <c r="AD972" s="33" t="n">
        <f aca="false">VLOOKUP($O972,Parámetros!$B$4:$H$25,3,0)</f>
        <v>46.3856216091623</v>
      </c>
      <c r="AE972" s="33" t="n">
        <f aca="false">VLOOKUP($O972,Parámetros!$B$4:$H$25,4,0)</f>
        <v>1074.85364414012</v>
      </c>
      <c r="AF972" s="33" t="n">
        <f aca="false">VLOOKUP($O972,Parámetros!$B$4:$H$25,5,0)</f>
        <v>5.41099102083891</v>
      </c>
      <c r="AG972" s="33" t="n">
        <f aca="false">VLOOKUP($O972,Parámetros!$B$4:$H$25,6,0)</f>
        <v>1344</v>
      </c>
      <c r="AH972" s="33" t="n">
        <f aca="false">VLOOKUP($O972,Parámetros!$B$4:$H$25,7,0)</f>
        <v>1920000</v>
      </c>
      <c r="AI972" s="51" t="n">
        <v>3627</v>
      </c>
      <c r="AJ972" s="52" t="n">
        <v>8.8E-008</v>
      </c>
      <c r="AK972" s="34" t="n">
        <f aca="false">AD972*V972/1000000000</f>
        <v>0.000157525004115152</v>
      </c>
      <c r="AL972" s="34" t="n">
        <f aca="false">AE972*V972/1000000000</f>
        <v>0.00365018983992476</v>
      </c>
      <c r="AM972" s="34" t="n">
        <f aca="false">AF972*V972/1000000000</f>
        <v>1.83756593801114E-005</v>
      </c>
      <c r="AN972" s="34" t="n">
        <f aca="false">AG972*V972/1000000000</f>
        <v>0.0045642075752402</v>
      </c>
      <c r="AO972" s="34" t="n">
        <f aca="false">AH972*V972/1000000000</f>
        <v>6.52029653605743</v>
      </c>
      <c r="AP972" s="35" t="n">
        <f aca="false">AJ972*AI972*EXP(P972*4)</f>
        <v>0.000298846924569299</v>
      </c>
      <c r="AQ972" s="36" t="n">
        <f aca="false">AK972/W972</f>
        <v>4.31575353740142E-007</v>
      </c>
      <c r="AR972" s="37" t="n">
        <f aca="false">AL972/W972</f>
        <v>1.00005201093829E-005</v>
      </c>
      <c r="AS972" s="37" t="n">
        <f aca="false">AM972/W972</f>
        <v>5.03442722742777E-008</v>
      </c>
      <c r="AT972" s="37" t="n">
        <f aca="false">AN972/W972</f>
        <v>1.25046782883293E-005</v>
      </c>
      <c r="AU972" s="37" t="n">
        <f aca="false">AO972/W972</f>
        <v>0.0178638261261848</v>
      </c>
      <c r="AV972" s="49" t="n">
        <f aca="false">AP972/W972</f>
        <v>8.18758697450135E-007</v>
      </c>
      <c r="AW972" s="39" t="n">
        <f aca="false">AK972*1000000</f>
        <v>157.525004115152</v>
      </c>
      <c r="AX972" s="40" t="n">
        <f aca="false">AL972*1000000</f>
        <v>3650.18983992476</v>
      </c>
      <c r="AY972" s="40" t="n">
        <f aca="false">AM972*1000000</f>
        <v>18.3756593801114</v>
      </c>
      <c r="AZ972" s="40" t="n">
        <f aca="false">AN972*1000000</f>
        <v>4564.2075752402</v>
      </c>
      <c r="BA972" s="40" t="n">
        <f aca="false">AO972*1000000</f>
        <v>6520296.53605743</v>
      </c>
      <c r="BB972" s="41" t="n">
        <f aca="false">AP972*1000000</f>
        <v>298.846924569299</v>
      </c>
      <c r="BC972" s="39" t="n">
        <f aca="false">AQ972*1000000</f>
        <v>0.431575353740142</v>
      </c>
      <c r="BD972" s="40" t="n">
        <f aca="false">AR972*1000000</f>
        <v>10.0005201093829</v>
      </c>
      <c r="BE972" s="40" t="n">
        <f aca="false">AS972*1000000</f>
        <v>0.0503442722742777</v>
      </c>
      <c r="BF972" s="40" t="n">
        <f aca="false">AT972*1000000</f>
        <v>12.5046782883293</v>
      </c>
      <c r="BG972" s="40" t="n">
        <f aca="false">AU972*1000000</f>
        <v>17863.8261261848</v>
      </c>
      <c r="BH972" s="41" t="n">
        <f aca="false">AV972*1000000</f>
        <v>0.818758697450135</v>
      </c>
      <c r="BI972" s="0" t="n">
        <v>0.1</v>
      </c>
      <c r="BJ972" s="0" t="n">
        <f aca="false">R972*BI972</f>
        <v>339.598777919658</v>
      </c>
      <c r="BK972" s="0" t="n">
        <v>0.1</v>
      </c>
      <c r="BL972" s="0" t="n">
        <f aca="false">AI972*BK972</f>
        <v>362.7</v>
      </c>
      <c r="BM972" s="45" t="n">
        <v>17.6498016718255</v>
      </c>
      <c r="BN972" s="45" t="n">
        <v>910.91550745518</v>
      </c>
      <c r="BO972" s="45" t="n">
        <v>5.31099102083891</v>
      </c>
      <c r="BP972" s="45" t="n">
        <v>537.6</v>
      </c>
      <c r="BQ972" s="45" t="n">
        <v>384000</v>
      </c>
      <c r="BR972" s="0" t="n">
        <f aca="false">AJ972*0.1</f>
        <v>8.8E-009</v>
      </c>
      <c r="BS972" s="0" t="n">
        <f aca="false">((((BJ972/R972)^2)+((BM972/AD972)^2))^(1/2))*AK972</f>
        <v>6.19739166429729E-005</v>
      </c>
      <c r="BT972" s="0" t="n">
        <f aca="false">((((BJ972/R972)^2)+((BN972/AE972)^2))^(1/2))*AL972</f>
        <v>0.00311491907290855</v>
      </c>
      <c r="BU972" s="0" t="n">
        <f aca="false">((((BJ972/R972)^2)+((BO972/AF972)^2))^(1/2))*AM972</f>
        <v>1.8129427200617E-005</v>
      </c>
      <c r="BV972" s="0" t="n">
        <f aca="false">((((BJ972/R972)^2)+((BP972/AG972)^2))^(1/2))*AN972</f>
        <v>0.00188187099299596</v>
      </c>
      <c r="BW972" s="0" t="n">
        <f aca="false">((((BJ972/R972)^2)+((BQ972/AH972)^2))^(1/2))*AO972</f>
        <v>1.45798262880808</v>
      </c>
      <c r="BX972" s="46" t="n">
        <f aca="false">((((BL972/AI972)^2)+((BR972/AJ972)^2))^(1/2))*AP972</f>
        <v>4.22633373799392E-005</v>
      </c>
    </row>
    <row r="973" customFormat="false" ht="30" hidden="false" customHeight="true" outlineLevel="0" collapsed="false">
      <c r="A973" s="24" t="n">
        <v>4.68372330904488</v>
      </c>
      <c r="B973" s="24" t="n">
        <v>-74.0637940931773</v>
      </c>
      <c r="C973" s="47" t="n">
        <v>33</v>
      </c>
      <c r="D973" s="47" t="n">
        <v>33</v>
      </c>
      <c r="E973" s="47" t="n">
        <v>2426</v>
      </c>
      <c r="F973" s="27" t="s">
        <v>2411</v>
      </c>
      <c r="G973" s="28" t="s">
        <v>2412</v>
      </c>
      <c r="H973" s="27" t="s">
        <v>2413</v>
      </c>
      <c r="I973" s="28" t="s">
        <v>1414</v>
      </c>
      <c r="J973" s="28" t="s">
        <v>76</v>
      </c>
      <c r="K973" s="28" t="n">
        <v>81.4</v>
      </c>
      <c r="L973" s="28"/>
      <c r="M973" s="28" t="n">
        <v>2007</v>
      </c>
      <c r="N973" s="29" t="s">
        <v>67</v>
      </c>
      <c r="O973" s="29" t="s">
        <v>415</v>
      </c>
      <c r="P973" s="53" t="n">
        <v>0.01</v>
      </c>
      <c r="Q973" s="31" t="n">
        <v>12218.2666666667</v>
      </c>
      <c r="R973" s="31" t="n">
        <v>12716.9035886224</v>
      </c>
      <c r="S973" s="29" t="s">
        <v>69</v>
      </c>
      <c r="T973" s="29"/>
      <c r="U973" s="29"/>
      <c r="V973" s="48" t="n">
        <f aca="false">IF(S973="m3_año",R973,IF(OR(O973="CG1",O973="CG3",O973="HG2"),T973,R973))</f>
        <v>12716.9035886224</v>
      </c>
      <c r="W973" s="28" t="n">
        <v>365</v>
      </c>
      <c r="X973" s="32"/>
      <c r="Y973" s="28"/>
      <c r="Z973" s="28" t="n">
        <v>8760</v>
      </c>
      <c r="AA973" s="32" t="s">
        <v>2414</v>
      </c>
      <c r="AB973" s="32" t="s">
        <v>447</v>
      </c>
      <c r="AC973" s="33" t="s">
        <v>72</v>
      </c>
      <c r="AD973" s="33" t="n">
        <f aca="false">VLOOKUP($O973,Parámetros!$B$4:$H$25,3,0)</f>
        <v>196.356974196937</v>
      </c>
      <c r="AE973" s="33" t="n">
        <f aca="false">VLOOKUP($O973,Parámetros!$B$4:$H$25,4,0)</f>
        <v>1220.72799074218</v>
      </c>
      <c r="AF973" s="33" t="n">
        <f aca="false">VLOOKUP($O973,Parámetros!$B$4:$H$25,5,0)</f>
        <v>0.1</v>
      </c>
      <c r="AG973" s="33" t="n">
        <f aca="false">VLOOKUP($O973,Parámetros!$B$4:$H$25,6,0)</f>
        <v>640</v>
      </c>
      <c r="AH973" s="33" t="n">
        <f aca="false">VLOOKUP($O973,Parámetros!$B$4:$H$25,7,0)</f>
        <v>1920000</v>
      </c>
      <c r="AI973" s="51" t="n">
        <v>12218.2666666667</v>
      </c>
      <c r="AJ973" s="52" t="n">
        <v>8.8E-008</v>
      </c>
      <c r="AK973" s="34" t="n">
        <f aca="false">AD973*V973/1000000000</f>
        <v>0.00249705270981606</v>
      </c>
      <c r="AL973" s="34" t="n">
        <f aca="false">AE973*V973/1000000000</f>
        <v>0.015523880166201</v>
      </c>
      <c r="AM973" s="34" t="n">
        <f aca="false">AF973*V973/1000000000</f>
        <v>1.27169035886224E-006</v>
      </c>
      <c r="AN973" s="34" t="n">
        <f aca="false">AG973*V973/1000000000</f>
        <v>0.00813881829671834</v>
      </c>
      <c r="AO973" s="34" t="n">
        <f aca="false">AH973*V973/1000000000</f>
        <v>24.416454890155</v>
      </c>
      <c r="AP973" s="35" t="n">
        <f aca="false">AJ973*AI973*EXP(P973*4)</f>
        <v>0.00111908751579877</v>
      </c>
      <c r="AQ973" s="36" t="n">
        <f aca="false">AK973/W973</f>
        <v>6.84124030086593E-006</v>
      </c>
      <c r="AR973" s="37" t="n">
        <f aca="false">AL973/W973</f>
        <v>4.25311785375371E-005</v>
      </c>
      <c r="AS973" s="37" t="n">
        <f aca="false">AM973/W973</f>
        <v>3.48408317496504E-009</v>
      </c>
      <c r="AT973" s="37" t="n">
        <f aca="false">AN973/W973</f>
        <v>2.22981323197763E-005</v>
      </c>
      <c r="AU973" s="37" t="n">
        <f aca="false">AO973/W973</f>
        <v>0.0668943969593288</v>
      </c>
      <c r="AV973" s="49" t="n">
        <f aca="false">AP973/W973</f>
        <v>3.06599319396924E-006</v>
      </c>
      <c r="AW973" s="39" t="n">
        <f aca="false">AK973*1000000</f>
        <v>2497.05270981606</v>
      </c>
      <c r="AX973" s="40" t="n">
        <f aca="false">AL973*1000000</f>
        <v>15523.880166201</v>
      </c>
      <c r="AY973" s="40" t="n">
        <f aca="false">AM973*1000000</f>
        <v>1.27169035886224</v>
      </c>
      <c r="AZ973" s="40" t="n">
        <f aca="false">AN973*1000000</f>
        <v>8138.81829671834</v>
      </c>
      <c r="BA973" s="40" t="n">
        <f aca="false">AO973*1000000</f>
        <v>24416454.890155</v>
      </c>
      <c r="BB973" s="41" t="n">
        <f aca="false">AP973*1000000</f>
        <v>1119.08751579877</v>
      </c>
      <c r="BC973" s="39" t="n">
        <f aca="false">AQ973*1000000</f>
        <v>6.84124030086593</v>
      </c>
      <c r="BD973" s="40" t="n">
        <f aca="false">AR973*1000000</f>
        <v>42.5311785375371</v>
      </c>
      <c r="BE973" s="40" t="n">
        <f aca="false">AS973*1000000</f>
        <v>0.00348408317496504</v>
      </c>
      <c r="BF973" s="40" t="n">
        <f aca="false">AT973*1000000</f>
        <v>22.2981323197763</v>
      </c>
      <c r="BG973" s="40" t="n">
        <f aca="false">AU973*1000000</f>
        <v>66894.3969593288</v>
      </c>
      <c r="BH973" s="41" t="n">
        <f aca="false">AV973*1000000</f>
        <v>3.06599319396924</v>
      </c>
      <c r="BI973" s="0" t="n">
        <v>0.1</v>
      </c>
      <c r="BJ973" s="0" t="n">
        <f aca="false">R973*BI973</f>
        <v>1271.69035886224</v>
      </c>
      <c r="BK973" s="0" t="n">
        <v>0.1</v>
      </c>
      <c r="BL973" s="0" t="n">
        <f aca="false">AI973*BK973</f>
        <v>1221.82666666667</v>
      </c>
      <c r="BM973" s="45" t="n">
        <v>187.562005220738</v>
      </c>
      <c r="BN973" s="45" t="n">
        <v>1012.03746873145</v>
      </c>
      <c r="BO973" s="45" t="n">
        <v>0</v>
      </c>
      <c r="BP973" s="45" t="n">
        <v>256</v>
      </c>
      <c r="BQ973" s="45" t="n">
        <v>384000</v>
      </c>
      <c r="BR973" s="0" t="n">
        <f aca="false">AJ973*0.1</f>
        <v>8.8E-009</v>
      </c>
      <c r="BS973" s="0" t="n">
        <f aca="false">((((BJ973/R973)^2)+((BM973/AD973)^2))^(1/2))*AK973</f>
        <v>0.00239824302905761</v>
      </c>
      <c r="BT973" s="0" t="n">
        <f aca="false">((((BJ973/R973)^2)+((BN973/AE973)^2))^(1/2))*AL973</f>
        <v>0.0129632699910937</v>
      </c>
      <c r="BU973" s="0" t="n">
        <f aca="false">((((BJ973/R973)^2)+((BO973/AF973)^2))^(1/2))*AM973</f>
        <v>1.27169035886224E-007</v>
      </c>
      <c r="BV973" s="0" t="n">
        <f aca="false">((((BJ973/R973)^2)+((BP973/AG973)^2))^(1/2))*AN973</f>
        <v>0.00335572075050793</v>
      </c>
      <c r="BW973" s="0" t="n">
        <f aca="false">((((BJ973/R973)^2)+((BQ973/AH973)^2))^(1/2))*AO973</f>
        <v>5.45968529039438</v>
      </c>
      <c r="BX973" s="46" t="n">
        <f aca="false">((((BL973/AI973)^2)+((BR973/AJ973)^2))^(1/2))*AP973</f>
        <v>0.000158262874232504</v>
      </c>
    </row>
    <row r="974" customFormat="false" ht="15" hidden="false" customHeight="true" outlineLevel="0" collapsed="false">
      <c r="A974" s="24" t="n">
        <v>4.69806587497253</v>
      </c>
      <c r="B974" s="24" t="n">
        <v>-74.0728701313041</v>
      </c>
      <c r="C974" s="47" t="n">
        <v>32</v>
      </c>
      <c r="D974" s="47" t="n">
        <v>35</v>
      </c>
      <c r="E974" s="47" t="n">
        <v>2451</v>
      </c>
      <c r="F974" s="27" t="s">
        <v>2415</v>
      </c>
      <c r="G974" s="28" t="s">
        <v>2416</v>
      </c>
      <c r="H974" s="27" t="s">
        <v>2417</v>
      </c>
      <c r="I974" s="28" t="s">
        <v>1476</v>
      </c>
      <c r="J974" s="28" t="s">
        <v>65</v>
      </c>
      <c r="K974" s="28" t="n">
        <v>40</v>
      </c>
      <c r="L974" s="28"/>
      <c r="M974" s="28" t="n">
        <v>1990</v>
      </c>
      <c r="N974" s="29" t="s">
        <v>67</v>
      </c>
      <c r="O974" s="29" t="s">
        <v>68</v>
      </c>
      <c r="P974" s="56" t="n">
        <v>0.00426891489573758</v>
      </c>
      <c r="Q974" s="31" t="n">
        <v>283699</v>
      </c>
      <c r="R974" s="31" t="n">
        <v>288584.944188909</v>
      </c>
      <c r="S974" s="29" t="s">
        <v>69</v>
      </c>
      <c r="T974" s="29"/>
      <c r="U974" s="29"/>
      <c r="V974" s="48" t="n">
        <f aca="false">IF(S974="m3_año",R974,IF(OR(O974="CG1",O974="CG3",O974="HG2"),T974,R974))</f>
        <v>288584.944188909</v>
      </c>
      <c r="W974" s="28" t="n">
        <v>365</v>
      </c>
      <c r="X974" s="32"/>
      <c r="Y974" s="28"/>
      <c r="Z974" s="28" t="n">
        <v>8760</v>
      </c>
      <c r="AA974" s="32" t="s">
        <v>855</v>
      </c>
      <c r="AB974" s="32" t="s">
        <v>447</v>
      </c>
      <c r="AC974" s="33" t="s">
        <v>72</v>
      </c>
      <c r="AD974" s="33" t="n">
        <f aca="false">VLOOKUP($O974,Parámetros!$B$4:$H$25,3,0)</f>
        <v>46.3856216091623</v>
      </c>
      <c r="AE974" s="33" t="n">
        <f aca="false">VLOOKUP($O974,Parámetros!$B$4:$H$25,4,0)</f>
        <v>1074.85364414012</v>
      </c>
      <c r="AF974" s="33" t="n">
        <f aca="false">VLOOKUP($O974,Parámetros!$B$4:$H$25,5,0)</f>
        <v>5.41099102083891</v>
      </c>
      <c r="AG974" s="33" t="n">
        <f aca="false">VLOOKUP($O974,Parámetros!$B$4:$H$25,6,0)</f>
        <v>1344</v>
      </c>
      <c r="AH974" s="33" t="n">
        <f aca="false">VLOOKUP($O974,Parámetros!$B$4:$H$25,7,0)</f>
        <v>1920000</v>
      </c>
      <c r="AI974" s="51" t="n">
        <v>283699</v>
      </c>
      <c r="AJ974" s="52" t="n">
        <v>8.8E-008</v>
      </c>
      <c r="AK974" s="34" t="n">
        <f aca="false">AD974*V974/1000000000</f>
        <v>0.013386192023248</v>
      </c>
      <c r="AL974" s="34" t="n">
        <f aca="false">AE974*V974/1000000000</f>
        <v>0.310186578905422</v>
      </c>
      <c r="AM974" s="34" t="n">
        <f aca="false">AF974*V974/1000000000</f>
        <v>0.00156153054175548</v>
      </c>
      <c r="AN974" s="34" t="n">
        <f aca="false">AG974*V974/1000000000</f>
        <v>0.387858164989894</v>
      </c>
      <c r="AO974" s="34" t="n">
        <f aca="false">AH974*V974/1000000000</f>
        <v>554.083092842705</v>
      </c>
      <c r="AP974" s="35" t="n">
        <f aca="false">AJ974*AI974*EXP(P974*4)</f>
        <v>0.0253954750886239</v>
      </c>
      <c r="AQ974" s="36" t="n">
        <f aca="false">AK974/W974</f>
        <v>3.667449869383E-005</v>
      </c>
      <c r="AR974" s="37" t="n">
        <f aca="false">AL974/W974</f>
        <v>0.000849826243576499</v>
      </c>
      <c r="AS974" s="37" t="n">
        <f aca="false">AM974/W974</f>
        <v>4.27816586782325E-006</v>
      </c>
      <c r="AT974" s="37" t="n">
        <f aca="false">AN974/W974</f>
        <v>0.00106262510956135</v>
      </c>
      <c r="AU974" s="37" t="n">
        <f aca="false">AO974/W974</f>
        <v>1.51803587080193</v>
      </c>
      <c r="AV974" s="49" t="n">
        <f aca="false">AP974/W974</f>
        <v>6.95766440784218E-005</v>
      </c>
      <c r="AW974" s="39" t="n">
        <f aca="false">AK974*1000000</f>
        <v>13386.192023248</v>
      </c>
      <c r="AX974" s="40" t="n">
        <f aca="false">AL974*1000000</f>
        <v>310186.578905422</v>
      </c>
      <c r="AY974" s="40" t="n">
        <f aca="false">AM974*1000000</f>
        <v>1561.53054175548</v>
      </c>
      <c r="AZ974" s="40" t="n">
        <f aca="false">AN974*1000000</f>
        <v>387858.164989894</v>
      </c>
      <c r="BA974" s="40" t="n">
        <f aca="false">AO974*1000000</f>
        <v>554083092.842705</v>
      </c>
      <c r="BB974" s="41" t="n">
        <f aca="false">AP974*1000000</f>
        <v>25395.4750886239</v>
      </c>
      <c r="BC974" s="39" t="n">
        <f aca="false">AQ974*1000000</f>
        <v>36.67449869383</v>
      </c>
      <c r="BD974" s="40" t="n">
        <f aca="false">AR974*1000000</f>
        <v>849.826243576499</v>
      </c>
      <c r="BE974" s="40" t="n">
        <f aca="false">AS974*1000000</f>
        <v>4.27816586782325</v>
      </c>
      <c r="BF974" s="40" t="n">
        <f aca="false">AT974*1000000</f>
        <v>1062.62510956135</v>
      </c>
      <c r="BG974" s="40" t="n">
        <f aca="false">AU974*1000000</f>
        <v>1518035.87080193</v>
      </c>
      <c r="BH974" s="41" t="n">
        <f aca="false">AV974*1000000</f>
        <v>69.5766440784218</v>
      </c>
      <c r="BI974" s="0" t="n">
        <v>0.1</v>
      </c>
      <c r="BJ974" s="0" t="n">
        <f aca="false">R974*BI974</f>
        <v>28858.4944188909</v>
      </c>
      <c r="BK974" s="0" t="n">
        <v>0.1</v>
      </c>
      <c r="BL974" s="0" t="n">
        <f aca="false">AI974*BK974</f>
        <v>28369.9</v>
      </c>
      <c r="BM974" s="45" t="n">
        <v>17.6498016718255</v>
      </c>
      <c r="BN974" s="45" t="n">
        <v>910.91550745518</v>
      </c>
      <c r="BO974" s="45" t="n">
        <v>5.31099102083891</v>
      </c>
      <c r="BP974" s="45" t="n">
        <v>537.6</v>
      </c>
      <c r="BQ974" s="45" t="n">
        <v>384000</v>
      </c>
      <c r="BR974" s="0" t="n">
        <f aca="false">AJ974*0.1</f>
        <v>8.8E-009</v>
      </c>
      <c r="BS974" s="0" t="n">
        <f aca="false">((((BJ974/R974)^2)+((BM974/AD974)^2))^(1/2))*AK974</f>
        <v>0.00526643216596368</v>
      </c>
      <c r="BT974" s="0" t="n">
        <f aca="false">((((BJ974/R974)^2)+((BN974/AE974)^2))^(1/2))*AL974</f>
        <v>0.264700230170129</v>
      </c>
      <c r="BU974" s="0" t="n">
        <f aca="false">((((BJ974/R974)^2)+((BO974/AF974)^2))^(1/2))*AM974</f>
        <v>0.00154060617323679</v>
      </c>
      <c r="BV974" s="0" t="n">
        <f aca="false">((((BJ974/R974)^2)+((BP974/AG974)^2))^(1/2))*AN974</f>
        <v>0.159918018201157</v>
      </c>
      <c r="BW974" s="0" t="n">
        <f aca="false">((((BJ974/R974)^2)+((BQ974/AH974)^2))^(1/2))*AO974</f>
        <v>123.896746077962</v>
      </c>
      <c r="BX974" s="46" t="n">
        <f aca="false">((((BL974/AI974)^2)+((BR974/AJ974)^2))^(1/2))*AP974</f>
        <v>0.00359146252932401</v>
      </c>
    </row>
    <row r="975" customFormat="false" ht="15" hidden="false" customHeight="true" outlineLevel="0" collapsed="false">
      <c r="A975" s="24" t="n">
        <v>4.69806587497253</v>
      </c>
      <c r="B975" s="24" t="n">
        <v>-74.0728701313041</v>
      </c>
      <c r="C975" s="47" t="n">
        <v>32</v>
      </c>
      <c r="D975" s="47" t="n">
        <v>35</v>
      </c>
      <c r="E975" s="47" t="n">
        <v>2451</v>
      </c>
      <c r="F975" s="27" t="s">
        <v>2415</v>
      </c>
      <c r="G975" s="28" t="s">
        <v>2416</v>
      </c>
      <c r="H975" s="27" t="s">
        <v>2417</v>
      </c>
      <c r="I975" s="28" t="s">
        <v>1476</v>
      </c>
      <c r="J975" s="28" t="s">
        <v>65</v>
      </c>
      <c r="K975" s="28" t="n">
        <v>50</v>
      </c>
      <c r="L975" s="28"/>
      <c r="M975" s="28" t="n">
        <v>2003</v>
      </c>
      <c r="N975" s="29" t="s">
        <v>67</v>
      </c>
      <c r="O975" s="29" t="s">
        <v>68</v>
      </c>
      <c r="P975" s="56" t="n">
        <v>0.00426891489573758</v>
      </c>
      <c r="Q975" s="31" t="n">
        <v>101250</v>
      </c>
      <c r="R975" s="31" t="n">
        <v>102993.75605528</v>
      </c>
      <c r="S975" s="29" t="s">
        <v>69</v>
      </c>
      <c r="T975" s="29"/>
      <c r="U975" s="29"/>
      <c r="V975" s="48" t="n">
        <f aca="false">IF(S975="m3_año",R975,IF(OR(O975="CG1",O975="CG3",O975="HG2"),T975,R975))</f>
        <v>102993.75605528</v>
      </c>
      <c r="W975" s="28" t="n">
        <v>365</v>
      </c>
      <c r="X975" s="32" t="s">
        <v>98</v>
      </c>
      <c r="Y975" s="28"/>
      <c r="Z975" s="28" t="n">
        <v>2920</v>
      </c>
      <c r="AA975" s="32" t="s">
        <v>855</v>
      </c>
      <c r="AB975" s="32" t="s">
        <v>447</v>
      </c>
      <c r="AC975" s="33" t="s">
        <v>72</v>
      </c>
      <c r="AD975" s="33" t="n">
        <f aca="false">VLOOKUP($O975,Parámetros!$B$4:$H$25,3,0)</f>
        <v>46.3856216091623</v>
      </c>
      <c r="AE975" s="33" t="n">
        <f aca="false">VLOOKUP($O975,Parámetros!$B$4:$H$25,4,0)</f>
        <v>1074.85364414012</v>
      </c>
      <c r="AF975" s="33" t="n">
        <f aca="false">VLOOKUP($O975,Parámetros!$B$4:$H$25,5,0)</f>
        <v>5.41099102083891</v>
      </c>
      <c r="AG975" s="33" t="n">
        <f aca="false">VLOOKUP($O975,Parámetros!$B$4:$H$25,6,0)</f>
        <v>1344</v>
      </c>
      <c r="AH975" s="33" t="n">
        <f aca="false">VLOOKUP($O975,Parámetros!$B$4:$H$25,7,0)</f>
        <v>1920000</v>
      </c>
      <c r="AI975" s="51" t="n">
        <v>101250</v>
      </c>
      <c r="AJ975" s="52" t="n">
        <v>8.8E-008</v>
      </c>
      <c r="AK975" s="34" t="n">
        <f aca="false">AD975*V975/1000000000</f>
        <v>0.00477742939648659</v>
      </c>
      <c r="AL975" s="34" t="n">
        <f aca="false">AE975*V975/1000000000</f>
        <v>0.110703214019696</v>
      </c>
      <c r="AM975" s="34" t="n">
        <f aca="false">AF975*V975/1000000000</f>
        <v>0.000557298289217593</v>
      </c>
      <c r="AN975" s="34" t="n">
        <f aca="false">AG975*V975/1000000000</f>
        <v>0.138423608138296</v>
      </c>
      <c r="AO975" s="34" t="n">
        <f aca="false">AH975*V975/1000000000</f>
        <v>197.748011626138</v>
      </c>
      <c r="AP975" s="35" t="n">
        <f aca="false">AJ975*AI975*EXP(P975*4)</f>
        <v>0.00906345053286467</v>
      </c>
      <c r="AQ975" s="36" t="n">
        <f aca="false">AK975/W975</f>
        <v>1.30888476616071E-005</v>
      </c>
      <c r="AR975" s="37" t="n">
        <f aca="false">AL975/W975</f>
        <v>0.000303296476766291</v>
      </c>
      <c r="AS975" s="37" t="n">
        <f aca="false">AM975/W975</f>
        <v>1.52684462799341E-006</v>
      </c>
      <c r="AT975" s="37" t="n">
        <f aca="false">AN975/W975</f>
        <v>0.00037924276202273</v>
      </c>
      <c r="AU975" s="37" t="n">
        <f aca="false">AO975/W975</f>
        <v>0.541775374318185</v>
      </c>
      <c r="AV975" s="49" t="n">
        <f aca="false">AP975/W975</f>
        <v>2.48313713229169E-005</v>
      </c>
      <c r="AW975" s="39" t="n">
        <f aca="false">AK975*1000000</f>
        <v>4777.42939648659</v>
      </c>
      <c r="AX975" s="40" t="n">
        <f aca="false">AL975*1000000</f>
        <v>110703.214019696</v>
      </c>
      <c r="AY975" s="40" t="n">
        <f aca="false">AM975*1000000</f>
        <v>557.298289217593</v>
      </c>
      <c r="AZ975" s="40" t="n">
        <f aca="false">AN975*1000000</f>
        <v>138423.608138296</v>
      </c>
      <c r="BA975" s="40" t="n">
        <f aca="false">AO975*1000000</f>
        <v>197748011.626138</v>
      </c>
      <c r="BB975" s="41" t="n">
        <f aca="false">AP975*1000000</f>
        <v>9063.45053286468</v>
      </c>
      <c r="BC975" s="39" t="n">
        <f aca="false">AQ975*1000000</f>
        <v>13.0888476616071</v>
      </c>
      <c r="BD975" s="40" t="n">
        <f aca="false">AR975*1000000</f>
        <v>303.296476766291</v>
      </c>
      <c r="BE975" s="40" t="n">
        <f aca="false">AS975*1000000</f>
        <v>1.52684462799341</v>
      </c>
      <c r="BF975" s="40" t="n">
        <f aca="false">AT975*1000000</f>
        <v>379.24276202273</v>
      </c>
      <c r="BG975" s="40" t="n">
        <f aca="false">AU975*1000000</f>
        <v>541775.374318185</v>
      </c>
      <c r="BH975" s="41" t="n">
        <f aca="false">AV975*1000000</f>
        <v>24.8313713229169</v>
      </c>
      <c r="BI975" s="0" t="n">
        <v>0.1</v>
      </c>
      <c r="BJ975" s="0" t="n">
        <f aca="false">R975*BI975</f>
        <v>10299.375605528</v>
      </c>
      <c r="BK975" s="0" t="n">
        <v>0.1</v>
      </c>
      <c r="BL975" s="0" t="n">
        <f aca="false">AI975*BK975</f>
        <v>10125</v>
      </c>
      <c r="BM975" s="45" t="n">
        <v>17.6498016718255</v>
      </c>
      <c r="BN975" s="45" t="n">
        <v>910.91550745518</v>
      </c>
      <c r="BO975" s="45" t="n">
        <v>5.31099102083891</v>
      </c>
      <c r="BP975" s="45" t="n">
        <v>537.6</v>
      </c>
      <c r="BQ975" s="45" t="n">
        <v>384000</v>
      </c>
      <c r="BR975" s="0" t="n">
        <f aca="false">AJ975*0.1</f>
        <v>8.8E-009</v>
      </c>
      <c r="BS975" s="0" t="n">
        <f aca="false">((((BJ975/R975)^2)+((BM975/AD975)^2))^(1/2))*AK975</f>
        <v>0.00187954929979951</v>
      </c>
      <c r="BT975" s="0" t="n">
        <f aca="false">((((BJ975/R975)^2)+((BN975/AE975)^2))^(1/2))*AL975</f>
        <v>0.0944694845759959</v>
      </c>
      <c r="BU975" s="0" t="n">
        <f aca="false">((((BJ975/R975)^2)+((BO975/AF975)^2))^(1/2))*AM975</f>
        <v>0.0005498305423714</v>
      </c>
      <c r="BV975" s="0" t="n">
        <f aca="false">((((BJ975/R975)^2)+((BP975/AG975)^2))^(1/2))*AN975</f>
        <v>0.0570735157433304</v>
      </c>
      <c r="BW975" s="0" t="n">
        <f aca="false">((((BJ975/R975)^2)+((BQ975/AH975)^2))^(1/2))*AO975</f>
        <v>44.2177996411463</v>
      </c>
      <c r="BX975" s="46" t="n">
        <f aca="false">((((BL975/AI975)^2)+((BR975/AJ975)^2))^(1/2))*AP975</f>
        <v>0.00128176546654749</v>
      </c>
    </row>
    <row r="976" customFormat="false" ht="15" hidden="false" customHeight="true" outlineLevel="0" collapsed="false">
      <c r="A976" s="24" t="n">
        <v>4.67372671785848</v>
      </c>
      <c r="B976" s="24" t="n">
        <v>-74.1607657611238</v>
      </c>
      <c r="C976" s="47" t="n">
        <v>22</v>
      </c>
      <c r="D976" s="47" t="n">
        <v>32</v>
      </c>
      <c r="E976" s="47" t="n">
        <v>1909</v>
      </c>
      <c r="F976" s="27" t="s">
        <v>2418</v>
      </c>
      <c r="G976" s="28" t="s">
        <v>293</v>
      </c>
      <c r="H976" s="27" t="s">
        <v>2419</v>
      </c>
      <c r="I976" s="28" t="s">
        <v>64</v>
      </c>
      <c r="J976" s="28" t="s">
        <v>65</v>
      </c>
      <c r="K976" s="28" t="n">
        <v>30</v>
      </c>
      <c r="L976" s="28"/>
      <c r="M976" s="28" t="n">
        <v>2001</v>
      </c>
      <c r="N976" s="29" t="s">
        <v>67</v>
      </c>
      <c r="O976" s="29" t="s">
        <v>68</v>
      </c>
      <c r="P976" s="56" t="n">
        <v>0.00426891489573758</v>
      </c>
      <c r="Q976" s="31" t="n">
        <v>49943.25</v>
      </c>
      <c r="R976" s="31" t="n">
        <v>50803.386736868</v>
      </c>
      <c r="S976" s="29" t="s">
        <v>69</v>
      </c>
      <c r="T976" s="29"/>
      <c r="U976" s="29"/>
      <c r="V976" s="48" t="n">
        <f aca="false">IF(S976="m3_año",R976,IF(OR(O976="CG1",O976="CG3",O976="HG2"),T976,R976))</f>
        <v>50803.386736868</v>
      </c>
      <c r="W976" s="28" t="n">
        <v>365</v>
      </c>
      <c r="X976" s="32"/>
      <c r="Y976" s="28"/>
      <c r="Z976" s="28" t="n">
        <v>8760</v>
      </c>
      <c r="AA976" s="32" t="s">
        <v>2420</v>
      </c>
      <c r="AB976" s="32" t="s">
        <v>2421</v>
      </c>
      <c r="AC976" s="33" t="s">
        <v>72</v>
      </c>
      <c r="AD976" s="33" t="n">
        <f aca="false">VLOOKUP($O976,Parámetros!$B$4:$H$25,3,0)</f>
        <v>46.3856216091623</v>
      </c>
      <c r="AE976" s="33" t="n">
        <f aca="false">VLOOKUP($O976,Parámetros!$B$4:$H$25,4,0)</f>
        <v>1074.85364414012</v>
      </c>
      <c r="AF976" s="33" t="n">
        <f aca="false">VLOOKUP($O976,Parámetros!$B$4:$H$25,5,0)</f>
        <v>5.41099102083891</v>
      </c>
      <c r="AG976" s="33" t="n">
        <f aca="false">VLOOKUP($O976,Parámetros!$B$4:$H$25,6,0)</f>
        <v>1344</v>
      </c>
      <c r="AH976" s="33" t="n">
        <f aca="false">VLOOKUP($O976,Parámetros!$B$4:$H$25,7,0)</f>
        <v>1920000</v>
      </c>
      <c r="AI976" s="51" t="n">
        <v>49943.25</v>
      </c>
      <c r="AJ976" s="52" t="n">
        <v>8.8E-008</v>
      </c>
      <c r="AK976" s="34" t="n">
        <f aca="false">AD976*V976/1000000000</f>
        <v>0.00235654667364029</v>
      </c>
      <c r="AL976" s="34" t="n">
        <f aca="false">AE976*V976/1000000000</f>
        <v>0.0546062053687824</v>
      </c>
      <c r="AM976" s="34" t="n">
        <f aca="false">AF976*V976/1000000000</f>
        <v>0.000274896669461399</v>
      </c>
      <c r="AN976" s="34" t="n">
        <f aca="false">AG976*V976/1000000000</f>
        <v>0.0682797517743506</v>
      </c>
      <c r="AO976" s="34" t="n">
        <f aca="false">AH976*V976/1000000000</f>
        <v>97.5425025347866</v>
      </c>
      <c r="AP976" s="35" t="n">
        <f aca="false">AJ976*AI976*EXP(P976*4)</f>
        <v>0.00447069803284438</v>
      </c>
      <c r="AQ976" s="36" t="n">
        <f aca="false">AK976/W976</f>
        <v>6.45629225654875E-006</v>
      </c>
      <c r="AR976" s="37" t="n">
        <f aca="false">AL976/W976</f>
        <v>0.000149606042106253</v>
      </c>
      <c r="AS976" s="37" t="n">
        <f aca="false">AM976/W976</f>
        <v>7.53141560168217E-007</v>
      </c>
      <c r="AT976" s="37" t="n">
        <f aca="false">AN976/W976</f>
        <v>0.000187067813080413</v>
      </c>
      <c r="AU976" s="37" t="n">
        <f aca="false">AO976/W976</f>
        <v>0.267239732972018</v>
      </c>
      <c r="AV976" s="49" t="n">
        <f aca="false">AP976/W976</f>
        <v>1.22484877612175E-005</v>
      </c>
      <c r="AW976" s="39" t="n">
        <f aca="false">AK976*1000000</f>
        <v>2356.54667364029</v>
      </c>
      <c r="AX976" s="40" t="n">
        <f aca="false">AL976*1000000</f>
        <v>54606.2053687824</v>
      </c>
      <c r="AY976" s="40" t="n">
        <f aca="false">AM976*1000000</f>
        <v>274.896669461399</v>
      </c>
      <c r="AZ976" s="40" t="n">
        <f aca="false">AN976*1000000</f>
        <v>68279.7517743506</v>
      </c>
      <c r="BA976" s="40" t="n">
        <f aca="false">AO976*1000000</f>
        <v>97542502.5347866</v>
      </c>
      <c r="BB976" s="41" t="n">
        <f aca="false">AP976*1000000</f>
        <v>4470.69803284438</v>
      </c>
      <c r="BC976" s="39" t="n">
        <f aca="false">AQ976*1000000</f>
        <v>6.45629225654875</v>
      </c>
      <c r="BD976" s="40" t="n">
        <f aca="false">AR976*1000000</f>
        <v>149.606042106253</v>
      </c>
      <c r="BE976" s="40" t="n">
        <f aca="false">AS976*1000000</f>
        <v>0.753141560168217</v>
      </c>
      <c r="BF976" s="40" t="n">
        <f aca="false">AT976*1000000</f>
        <v>187.067813080413</v>
      </c>
      <c r="BG976" s="40" t="n">
        <f aca="false">AU976*1000000</f>
        <v>267239.732972018</v>
      </c>
      <c r="BH976" s="41" t="n">
        <f aca="false">AV976*1000000</f>
        <v>12.2484877612175</v>
      </c>
      <c r="BI976" s="0" t="n">
        <v>0.1</v>
      </c>
      <c r="BJ976" s="0" t="n">
        <f aca="false">R976*BI976</f>
        <v>5080.3386736868</v>
      </c>
      <c r="BK976" s="0" t="n">
        <v>0.1</v>
      </c>
      <c r="BL976" s="0" t="n">
        <f aca="false">AI976*BK976</f>
        <v>4994.325</v>
      </c>
      <c r="BM976" s="45" t="n">
        <v>17.6498016718255</v>
      </c>
      <c r="BN976" s="45" t="n">
        <v>910.91550745518</v>
      </c>
      <c r="BO976" s="45" t="n">
        <v>5.31099102083891</v>
      </c>
      <c r="BP976" s="45" t="n">
        <v>537.6</v>
      </c>
      <c r="BQ976" s="45" t="n">
        <v>384000</v>
      </c>
      <c r="BR976" s="0" t="n">
        <f aca="false">AJ976*0.1</f>
        <v>8.8E-009</v>
      </c>
      <c r="BS976" s="0" t="n">
        <f aca="false">((((BJ976/R976)^2)+((BM976/AD976)^2))^(1/2))*AK976</f>
        <v>0.000927119017947773</v>
      </c>
      <c r="BT976" s="0" t="n">
        <f aca="false">((((BJ976/R976)^2)+((BN976/AE976)^2))^(1/2))*AL976</f>
        <v>0.0465986477585198</v>
      </c>
      <c r="BU976" s="0" t="n">
        <f aca="false">((((BJ976/R976)^2)+((BO976/AF976)^2))^(1/2))*AM976</f>
        <v>0.000271213078867067</v>
      </c>
      <c r="BV976" s="0" t="n">
        <f aca="false">((((BJ976/R976)^2)+((BP976/AG976)^2))^(1/2))*AN976</f>
        <v>0.0281524628656602</v>
      </c>
      <c r="BW976" s="0" t="n">
        <f aca="false">((((BJ976/R976)^2)+((BQ976/AH976)^2))^(1/2))*AO976</f>
        <v>21.8111666363228</v>
      </c>
      <c r="BX976" s="46" t="n">
        <f aca="false">((((BL976/AI976)^2)+((BR976/AJ976)^2))^(1/2))*AP976</f>
        <v>0.000632252179132324</v>
      </c>
    </row>
    <row r="977" customFormat="false" ht="30" hidden="false" customHeight="true" outlineLevel="0" collapsed="false">
      <c r="A977" s="24" t="n">
        <v>4.63486388888888</v>
      </c>
      <c r="B977" s="24" t="n">
        <v>-74.1202333333333</v>
      </c>
      <c r="C977" s="47" t="n">
        <v>27</v>
      </c>
      <c r="D977" s="47" t="n">
        <v>28</v>
      </c>
      <c r="E977" s="47" t="n">
        <v>1862</v>
      </c>
      <c r="F977" s="27" t="s">
        <v>2422</v>
      </c>
      <c r="G977" s="28" t="s">
        <v>2423</v>
      </c>
      <c r="H977" s="27" t="s">
        <v>2424</v>
      </c>
      <c r="I977" s="28" t="s">
        <v>155</v>
      </c>
      <c r="J977" s="28" t="s">
        <v>65</v>
      </c>
      <c r="K977" s="28" t="n">
        <v>600</v>
      </c>
      <c r="L977" s="28"/>
      <c r="M977" s="55"/>
      <c r="N977" s="29" t="s">
        <v>67</v>
      </c>
      <c r="O977" s="29" t="s">
        <v>108</v>
      </c>
      <c r="P977" s="56" t="n">
        <v>0.00426891489573758</v>
      </c>
      <c r="Q977" s="31" t="n">
        <v>3549000</v>
      </c>
      <c r="R977" s="31" t="n">
        <v>3610121.87891546</v>
      </c>
      <c r="S977" s="29" t="s">
        <v>69</v>
      </c>
      <c r="T977" s="29"/>
      <c r="U977" s="29"/>
      <c r="V977" s="48" t="n">
        <f aca="false">IF(S977="m3_año",R977,IF(OR(O977="CG1",O977="CG3",O977="HG2"),T977,R977))</f>
        <v>3610121.87891546</v>
      </c>
      <c r="W977" s="28" t="n">
        <v>365</v>
      </c>
      <c r="X977" s="32" t="s">
        <v>98</v>
      </c>
      <c r="Y977" s="28"/>
      <c r="Z977" s="28" t="n">
        <v>2920</v>
      </c>
      <c r="AA977" s="32" t="s">
        <v>447</v>
      </c>
      <c r="AB977" s="32" t="s">
        <v>447</v>
      </c>
      <c r="AC977" s="33" t="s">
        <v>72</v>
      </c>
      <c r="AD977" s="33" t="n">
        <f aca="false">VLOOKUP($O977,Parámetros!$B$4:$H$25,3,0)</f>
        <v>589.42211574465</v>
      </c>
      <c r="AE977" s="33" t="n">
        <f aca="false">VLOOKUP($O977,Parámetros!$B$4:$H$25,4,0)</f>
        <v>6395.37711993333</v>
      </c>
      <c r="AF977" s="33" t="n">
        <f aca="false">VLOOKUP($O977,Parámetros!$B$4:$H$25,5,0)</f>
        <v>22.4256162208741</v>
      </c>
      <c r="AG977" s="33" t="n">
        <f aca="false">VLOOKUP($O977,Parámetros!$B$4:$H$25,6,0)</f>
        <v>1344</v>
      </c>
      <c r="AH977" s="33" t="n">
        <f aca="false">VLOOKUP($O977,Parámetros!$B$4:$H$25,7,0)</f>
        <v>1920000</v>
      </c>
      <c r="AI977" s="51" t="n">
        <f aca="false">Q977</f>
        <v>3549000</v>
      </c>
      <c r="AJ977" s="52" t="n">
        <v>8.8E-008</v>
      </c>
      <c r="AK977" s="34" t="n">
        <f aca="false">AD977*V977/1000000000</f>
        <v>2.1278856759664</v>
      </c>
      <c r="AL977" s="34" t="n">
        <f aca="false">AE977*V977/1000000000</f>
        <v>23.0880908645867</v>
      </c>
      <c r="AM977" s="34" t="n">
        <f aca="false">AF977*V977/1000000000</f>
        <v>0.080959207767139</v>
      </c>
      <c r="AN977" s="34" t="n">
        <f aca="false">AG977*V977/1000000000</f>
        <v>4.85200380526238</v>
      </c>
      <c r="AO977" s="34" t="n">
        <f aca="false">AH977*V977/1000000000</f>
        <v>6931.43400751768</v>
      </c>
      <c r="AP977" s="35" t="n">
        <f aca="false">AJ977*AI977*EXP(P977*4)</f>
        <v>0.31769072534456</v>
      </c>
      <c r="AQ977" s="36" t="n">
        <f aca="false">AK977/W977</f>
        <v>0.00582982376977096</v>
      </c>
      <c r="AR977" s="37" t="n">
        <f aca="false">AL977/W977</f>
        <v>0.063255043464621</v>
      </c>
      <c r="AS977" s="37" t="n">
        <f aca="false">AM977/W977</f>
        <v>0.000221806048677093</v>
      </c>
      <c r="AT977" s="37" t="n">
        <f aca="false">AN977/W977</f>
        <v>0.0132931611103079</v>
      </c>
      <c r="AU977" s="37" t="n">
        <f aca="false">AO977/W977</f>
        <v>18.9902301575827</v>
      </c>
      <c r="AV977" s="49" t="n">
        <f aca="false">AP977/W977</f>
        <v>0.000870385548889206</v>
      </c>
      <c r="AW977" s="39" t="n">
        <f aca="false">AK977*1000000</f>
        <v>2127885.6759664</v>
      </c>
      <c r="AX977" s="40" t="n">
        <f aca="false">AL977*1000000</f>
        <v>23088090.8645867</v>
      </c>
      <c r="AY977" s="40" t="n">
        <f aca="false">AM977*1000000</f>
        <v>80959.207767139</v>
      </c>
      <c r="AZ977" s="40" t="n">
        <f aca="false">AN977*1000000</f>
        <v>4852003.80526238</v>
      </c>
      <c r="BA977" s="40" t="n">
        <f aca="false">AO977*1000000</f>
        <v>6931434007.51768</v>
      </c>
      <c r="BB977" s="41" t="n">
        <f aca="false">AP977*1000000</f>
        <v>317690.72534456</v>
      </c>
      <c r="BC977" s="39" t="n">
        <f aca="false">AQ977*1000000</f>
        <v>5829.82376977096</v>
      </c>
      <c r="BD977" s="40" t="n">
        <f aca="false">AR977*1000000</f>
        <v>63255.043464621</v>
      </c>
      <c r="BE977" s="40" t="n">
        <f aca="false">AS977*1000000</f>
        <v>221.806048677093</v>
      </c>
      <c r="BF977" s="40" t="n">
        <f aca="false">AT977*1000000</f>
        <v>13293.1611103079</v>
      </c>
      <c r="BG977" s="40" t="n">
        <f aca="false">AU977*1000000</f>
        <v>18990230.1575827</v>
      </c>
      <c r="BH977" s="41" t="n">
        <f aca="false">AV977*1000000</f>
        <v>870.385548889206</v>
      </c>
      <c r="BI977" s="0" t="n">
        <v>0.1</v>
      </c>
      <c r="BJ977" s="0" t="n">
        <f aca="false">R977*BI977</f>
        <v>361012.187891546</v>
      </c>
      <c r="BK977" s="0" t="n">
        <v>0.1</v>
      </c>
      <c r="BL977" s="0" t="n">
        <f aca="false">AI977*BK977</f>
        <v>354900</v>
      </c>
      <c r="BM977" s="45" t="n">
        <v>491.492522079561</v>
      </c>
      <c r="BN977" s="45" t="n">
        <v>4911.75996922289</v>
      </c>
      <c r="BO977" s="45" t="n">
        <v>16.2785205146239</v>
      </c>
      <c r="BP977" s="45" t="n">
        <v>537.6</v>
      </c>
      <c r="BQ977" s="45" t="n">
        <v>384000</v>
      </c>
      <c r="BR977" s="0" t="n">
        <f aca="false">AJ977*0.1</f>
        <v>8.8E-009</v>
      </c>
      <c r="BS977" s="0" t="n">
        <f aca="false">((((BJ977/R977)^2)+((BM977/AD977)^2))^(1/2))*AK977</f>
        <v>1.78706168628242</v>
      </c>
      <c r="BT977" s="0" t="n">
        <f aca="false">((((BJ977/R977)^2)+((BN977/AE977)^2))^(1/2))*AL977</f>
        <v>17.8817301203986</v>
      </c>
      <c r="BU977" s="0" t="n">
        <f aca="false">((((BJ977/R977)^2)+((BO977/AF977)^2))^(1/2))*AM977</f>
        <v>0.0593224771715072</v>
      </c>
      <c r="BV977" s="0" t="n">
        <f aca="false">((((BJ977/R977)^2)+((BP977/AG977)^2))^(1/2))*AN977</f>
        <v>2.00053241849956</v>
      </c>
      <c r="BW977" s="0" t="n">
        <f aca="false">((((BJ977/R977)^2)+((BQ977/AH977)^2))^(1/2))*AO977</f>
        <v>1549.91576223633</v>
      </c>
      <c r="BX977" s="46" t="n">
        <f aca="false">((((BL977/AI977)^2)+((BR977/AJ977)^2))^(1/2))*AP977</f>
        <v>0.0449282532422423</v>
      </c>
    </row>
    <row r="978" customFormat="false" ht="15" hidden="false" customHeight="true" outlineLevel="0" collapsed="false">
      <c r="A978" s="24" t="n">
        <v>4.62976666666666</v>
      </c>
      <c r="B978" s="24" t="n">
        <v>-74.1123416666666</v>
      </c>
      <c r="C978" s="47" t="n">
        <v>28</v>
      </c>
      <c r="D978" s="47" t="n">
        <v>27</v>
      </c>
      <c r="E978" s="47" t="n">
        <v>1850</v>
      </c>
      <c r="F978" s="27" t="s">
        <v>2425</v>
      </c>
      <c r="G978" s="28" t="s">
        <v>2426</v>
      </c>
      <c r="H978" s="27" t="s">
        <v>2397</v>
      </c>
      <c r="I978" s="28" t="s">
        <v>155</v>
      </c>
      <c r="J978" s="28" t="s">
        <v>65</v>
      </c>
      <c r="K978" s="28" t="n">
        <v>20</v>
      </c>
      <c r="L978" s="28"/>
      <c r="M978" s="55"/>
      <c r="N978" s="29" t="s">
        <v>67</v>
      </c>
      <c r="O978" s="29" t="s">
        <v>68</v>
      </c>
      <c r="P978" s="56" t="n">
        <v>0.00426891489573758</v>
      </c>
      <c r="Q978" s="31" t="n">
        <v>26460</v>
      </c>
      <c r="R978" s="31" t="n">
        <v>26915.7015824466</v>
      </c>
      <c r="S978" s="29" t="s">
        <v>69</v>
      </c>
      <c r="T978" s="29"/>
      <c r="U978" s="29"/>
      <c r="V978" s="48" t="n">
        <f aca="false">IF(S978="m3_año",R978,IF(OR(O978="CG1",O978="CG3",O978="HG2"),T978,R978))</f>
        <v>26915.7015824466</v>
      </c>
      <c r="W978" s="28" t="n">
        <v>365</v>
      </c>
      <c r="X978" s="32" t="s">
        <v>98</v>
      </c>
      <c r="Y978" s="28"/>
      <c r="Z978" s="28" t="n">
        <v>2920</v>
      </c>
      <c r="AA978" s="32" t="s">
        <v>447</v>
      </c>
      <c r="AB978" s="32" t="s">
        <v>447</v>
      </c>
      <c r="AC978" s="33" t="s">
        <v>72</v>
      </c>
      <c r="AD978" s="33" t="n">
        <f aca="false">VLOOKUP($O978,Parámetros!$B$4:$H$25,3,0)</f>
        <v>46.3856216091623</v>
      </c>
      <c r="AE978" s="33" t="n">
        <f aca="false">VLOOKUP($O978,Parámetros!$B$4:$H$25,4,0)</f>
        <v>1074.85364414012</v>
      </c>
      <c r="AF978" s="33" t="n">
        <f aca="false">VLOOKUP($O978,Parámetros!$B$4:$H$25,5,0)</f>
        <v>5.41099102083891</v>
      </c>
      <c r="AG978" s="33" t="n">
        <f aca="false">VLOOKUP($O978,Parámetros!$B$4:$H$25,6,0)</f>
        <v>1344</v>
      </c>
      <c r="AH978" s="33" t="n">
        <f aca="false">VLOOKUP($O978,Parámetros!$B$4:$H$25,7,0)</f>
        <v>1920000</v>
      </c>
      <c r="AI978" s="51" t="n">
        <f aca="false">Q978</f>
        <v>26460</v>
      </c>
      <c r="AJ978" s="52" t="n">
        <v>8.8E-008</v>
      </c>
      <c r="AK978" s="34" t="n">
        <f aca="false">AD978*V978/1000000000</f>
        <v>0.0012485015489485</v>
      </c>
      <c r="AL978" s="34" t="n">
        <f aca="false">AE978*V978/1000000000</f>
        <v>0.0289304399304807</v>
      </c>
      <c r="AM978" s="34" t="n">
        <f aca="false">AF978*V978/1000000000</f>
        <v>0.000145640619582198</v>
      </c>
      <c r="AN978" s="34" t="n">
        <f aca="false">AG978*V978/1000000000</f>
        <v>0.0361747029268082</v>
      </c>
      <c r="AO978" s="34" t="n">
        <f aca="false">AH978*V978/1000000000</f>
        <v>51.6781470382975</v>
      </c>
      <c r="AP978" s="35" t="n">
        <f aca="false">AJ978*AI978*EXP(P978*4)</f>
        <v>0.0023685817392553</v>
      </c>
      <c r="AQ978" s="36" t="n">
        <f aca="false">AK978/W978</f>
        <v>3.4205521889E-006</v>
      </c>
      <c r="AR978" s="37" t="n">
        <f aca="false">AL978/W978</f>
        <v>7.9261479261591E-005</v>
      </c>
      <c r="AS978" s="37" t="n">
        <f aca="false">AM978/W978</f>
        <v>3.99015396115612E-007</v>
      </c>
      <c r="AT978" s="37" t="n">
        <f aca="false">AN978/W978</f>
        <v>9.91087751419403E-005</v>
      </c>
      <c r="AU978" s="37" t="n">
        <f aca="false">AO978/W978</f>
        <v>0.141583964488486</v>
      </c>
      <c r="AV978" s="49" t="n">
        <f aca="false">AP978/W978</f>
        <v>6.48926503905562E-006</v>
      </c>
      <c r="AW978" s="39" t="n">
        <f aca="false">AK978*1000000</f>
        <v>1248.5015489485</v>
      </c>
      <c r="AX978" s="40" t="n">
        <f aca="false">AL978*1000000</f>
        <v>28930.4399304807</v>
      </c>
      <c r="AY978" s="40" t="n">
        <f aca="false">AM978*1000000</f>
        <v>145.640619582198</v>
      </c>
      <c r="AZ978" s="40" t="n">
        <f aca="false">AN978*1000000</f>
        <v>36174.7029268082</v>
      </c>
      <c r="BA978" s="40" t="n">
        <f aca="false">AO978*1000000</f>
        <v>51678147.0382975</v>
      </c>
      <c r="BB978" s="41" t="n">
        <f aca="false">AP978*1000000</f>
        <v>2368.5817392553</v>
      </c>
      <c r="BC978" s="39" t="n">
        <f aca="false">AQ978*1000000</f>
        <v>3.4205521889</v>
      </c>
      <c r="BD978" s="40" t="n">
        <f aca="false">AR978*1000000</f>
        <v>79.261479261591</v>
      </c>
      <c r="BE978" s="40" t="n">
        <f aca="false">AS978*1000000</f>
        <v>0.399015396115612</v>
      </c>
      <c r="BF978" s="40" t="n">
        <f aca="false">AT978*1000000</f>
        <v>99.1087751419404</v>
      </c>
      <c r="BG978" s="40" t="n">
        <f aca="false">AU978*1000000</f>
        <v>141583.964488486</v>
      </c>
      <c r="BH978" s="41" t="n">
        <f aca="false">AV978*1000000</f>
        <v>6.48926503905562</v>
      </c>
      <c r="BI978" s="0" t="n">
        <v>0.1</v>
      </c>
      <c r="BJ978" s="0" t="n">
        <f aca="false">R978*BI978</f>
        <v>2691.57015824466</v>
      </c>
      <c r="BK978" s="0" t="n">
        <v>0.1</v>
      </c>
      <c r="BL978" s="0" t="n">
        <f aca="false">AI978*BK978</f>
        <v>2646</v>
      </c>
      <c r="BM978" s="45" t="n">
        <v>17.6498016718255</v>
      </c>
      <c r="BN978" s="45" t="n">
        <v>910.91550745518</v>
      </c>
      <c r="BO978" s="45" t="n">
        <v>5.31099102083891</v>
      </c>
      <c r="BP978" s="45" t="n">
        <v>537.6</v>
      </c>
      <c r="BQ978" s="45" t="n">
        <v>384000</v>
      </c>
      <c r="BR978" s="0" t="n">
        <f aca="false">AJ978*0.1</f>
        <v>8.8E-009</v>
      </c>
      <c r="BS978" s="0" t="n">
        <f aca="false">((((BJ978/R978)^2)+((BM978/AD978)^2))^(1/2))*AK978</f>
        <v>0.000491188883680939</v>
      </c>
      <c r="BT978" s="0" t="n">
        <f aca="false">((((BJ978/R978)^2)+((BN978/AE978)^2))^(1/2))*AL978</f>
        <v>0.024688025302527</v>
      </c>
      <c r="BU978" s="0" t="n">
        <f aca="false">((((BJ978/R978)^2)+((BO978/AF978)^2))^(1/2))*AM978</f>
        <v>0.000143689048406393</v>
      </c>
      <c r="BV978" s="0" t="n">
        <f aca="false">((((BJ978/R978)^2)+((BP978/AG978)^2))^(1/2))*AN978</f>
        <v>0.0149152121142571</v>
      </c>
      <c r="BW978" s="0" t="n">
        <f aca="false">((((BJ978/R978)^2)+((BQ978/AH978)^2))^(1/2))*AO978</f>
        <v>11.5555849728863</v>
      </c>
      <c r="BX978" s="46" t="n">
        <f aca="false">((((BL978/AI978)^2)+((BR978/AJ978)^2))^(1/2))*AP978</f>
        <v>0.00033496804192441</v>
      </c>
    </row>
    <row r="979" customFormat="false" ht="45" hidden="false" customHeight="true" outlineLevel="0" collapsed="false">
      <c r="A979" s="24" t="n">
        <v>4.60981388888888</v>
      </c>
      <c r="B979" s="24" t="n">
        <v>-74.1390111111111</v>
      </c>
      <c r="C979" s="47" t="n">
        <v>25</v>
      </c>
      <c r="D979" s="47" t="n">
        <v>25</v>
      </c>
      <c r="E979" s="47" t="n">
        <v>1821</v>
      </c>
      <c r="F979" s="27" t="s">
        <v>2427</v>
      </c>
      <c r="G979" s="28" t="s">
        <v>303</v>
      </c>
      <c r="H979" s="27" t="s">
        <v>2428</v>
      </c>
      <c r="I979" s="28" t="s">
        <v>216</v>
      </c>
      <c r="J979" s="28" t="s">
        <v>65</v>
      </c>
      <c r="K979" s="55"/>
      <c r="L979" s="55"/>
      <c r="M979" s="55"/>
      <c r="N979" s="29" t="s">
        <v>67</v>
      </c>
      <c r="O979" s="29" t="s">
        <v>68</v>
      </c>
      <c r="P979" s="56" t="n">
        <v>0.00426891489573758</v>
      </c>
      <c r="Q979" s="31" t="n">
        <v>1040</v>
      </c>
      <c r="R979" s="31" t="n">
        <v>1057.91117330856</v>
      </c>
      <c r="S979" s="29" t="s">
        <v>69</v>
      </c>
      <c r="T979" s="29"/>
      <c r="U979" s="29"/>
      <c r="V979" s="48" t="n">
        <f aca="false">IF(S979="m3_año",R979,IF(OR(O979="CG1",O979="CG3",O979="HG2"),T979,R979))</f>
        <v>1057.91117330856</v>
      </c>
      <c r="W979" s="28" t="n">
        <v>365</v>
      </c>
      <c r="X979" s="32" t="s">
        <v>98</v>
      </c>
      <c r="Y979" s="28"/>
      <c r="Z979" s="28" t="n">
        <v>2920</v>
      </c>
      <c r="AA979" s="32" t="s">
        <v>447</v>
      </c>
      <c r="AB979" s="32" t="s">
        <v>447</v>
      </c>
      <c r="AC979" s="33" t="s">
        <v>72</v>
      </c>
      <c r="AD979" s="33" t="n">
        <f aca="false">VLOOKUP($O979,Parámetros!$B$4:$H$25,3,0)</f>
        <v>46.3856216091623</v>
      </c>
      <c r="AE979" s="33" t="n">
        <f aca="false">VLOOKUP($O979,Parámetros!$B$4:$H$25,4,0)</f>
        <v>1074.85364414012</v>
      </c>
      <c r="AF979" s="33" t="n">
        <f aca="false">VLOOKUP($O979,Parámetros!$B$4:$H$25,5,0)</f>
        <v>5.41099102083891</v>
      </c>
      <c r="AG979" s="33" t="n">
        <f aca="false">VLOOKUP($O979,Parámetros!$B$4:$H$25,6,0)</f>
        <v>1344</v>
      </c>
      <c r="AH979" s="33" t="n">
        <f aca="false">VLOOKUP($O979,Parámetros!$B$4:$H$25,7,0)</f>
        <v>1920000</v>
      </c>
      <c r="AI979" s="2" t="n">
        <v>1159.09146341463</v>
      </c>
      <c r="AJ979" s="2" t="n">
        <v>0.000142</v>
      </c>
      <c r="AK979" s="34" t="n">
        <f aca="false">AD979*V979/1000000000</f>
        <v>4.90718673811958E-005</v>
      </c>
      <c r="AL979" s="34" t="n">
        <f aca="false">AE979*V979/1000000000</f>
        <v>0.00113709967980726</v>
      </c>
      <c r="AM979" s="34" t="n">
        <f aca="false">AF979*V979/1000000000</f>
        <v>5.72434785961777E-006</v>
      </c>
      <c r="AN979" s="34" t="n">
        <f aca="false">AG979*V979/1000000000</f>
        <v>0.0014218326169267</v>
      </c>
      <c r="AO979" s="34" t="n">
        <f aca="false">AH979*V979/1000000000</f>
        <v>2.03118945275243</v>
      </c>
      <c r="AP979" s="35" t="n">
        <f aca="false">AJ979*AI979*EXP(P979*4)</f>
        <v>0.167425620216031</v>
      </c>
      <c r="AQ979" s="36" t="n">
        <f aca="false">AK979/W979</f>
        <v>1.34443472277249E-007</v>
      </c>
      <c r="AR979" s="37" t="n">
        <f aca="false">AL979/W979</f>
        <v>3.11534158851303E-006</v>
      </c>
      <c r="AS979" s="37" t="n">
        <f aca="false">AM979/W979</f>
        <v>1.56831448208706E-008</v>
      </c>
      <c r="AT979" s="37" t="n">
        <f aca="false">AN979/W979</f>
        <v>3.89543182719645E-006</v>
      </c>
      <c r="AU979" s="37" t="n">
        <f aca="false">AO979/W979</f>
        <v>0.00556490261028064</v>
      </c>
      <c r="AV979" s="49" t="n">
        <f aca="false">AP979/W979</f>
        <v>0.00045870032935899</v>
      </c>
      <c r="AW979" s="39" t="n">
        <f aca="false">AK979*1000000</f>
        <v>49.0718673811958</v>
      </c>
      <c r="AX979" s="40" t="n">
        <f aca="false">AL979*1000000</f>
        <v>1137.09967980726</v>
      </c>
      <c r="AY979" s="40" t="n">
        <f aca="false">AM979*1000000</f>
        <v>5.72434785961777</v>
      </c>
      <c r="AZ979" s="40" t="n">
        <f aca="false">AN979*1000000</f>
        <v>1421.8326169267</v>
      </c>
      <c r="BA979" s="40" t="n">
        <f aca="false">AO979*1000000</f>
        <v>2031189.45275243</v>
      </c>
      <c r="BB979" s="41" t="n">
        <f aca="false">AP979*1000000</f>
        <v>167425.620216031</v>
      </c>
      <c r="BC979" s="39" t="n">
        <f aca="false">AQ979*1000000</f>
        <v>0.134443472277249</v>
      </c>
      <c r="BD979" s="40" t="n">
        <f aca="false">AR979*1000000</f>
        <v>3.11534158851303</v>
      </c>
      <c r="BE979" s="40" t="n">
        <f aca="false">AS979*1000000</f>
        <v>0.0156831448208706</v>
      </c>
      <c r="BF979" s="40" t="n">
        <f aca="false">AT979*1000000</f>
        <v>3.89543182719645</v>
      </c>
      <c r="BG979" s="40" t="n">
        <f aca="false">AU979*1000000</f>
        <v>5564.90261028064</v>
      </c>
      <c r="BH979" s="41" t="n">
        <f aca="false">AV979*1000000</f>
        <v>458.70032935899</v>
      </c>
      <c r="BI979" s="0" t="n">
        <v>0.1</v>
      </c>
      <c r="BJ979" s="0" t="n">
        <f aca="false">R979*BI979</f>
        <v>105.791117330856</v>
      </c>
      <c r="BK979" s="0" t="n">
        <v>0.1</v>
      </c>
      <c r="BL979" s="0" t="n">
        <f aca="false">AI979*BK979</f>
        <v>115.909146341463</v>
      </c>
      <c r="BM979" s="45" t="n">
        <v>17.6498016718255</v>
      </c>
      <c r="BN979" s="45" t="n">
        <v>910.91550745518</v>
      </c>
      <c r="BO979" s="45" t="n">
        <v>5.31099102083891</v>
      </c>
      <c r="BP979" s="45" t="n">
        <v>537.6</v>
      </c>
      <c r="BQ979" s="45" t="n">
        <v>384000</v>
      </c>
      <c r="BR979" s="0" t="n">
        <f aca="false">AJ979*0.1</f>
        <v>1.42E-005</v>
      </c>
      <c r="BS979" s="0" t="n">
        <f aca="false">((((BJ979/R979)^2)+((BM979/AD979)^2))^(1/2))*AK979</f>
        <v>1.93059878695456E-005</v>
      </c>
      <c r="BT979" s="0" t="n">
        <f aca="false">((((BJ979/R979)^2)+((BN979/AE979)^2))^(1/2))*AL979</f>
        <v>0.000970353224286777</v>
      </c>
      <c r="BU979" s="0" t="n">
        <f aca="false">((((BJ979/R979)^2)+((BO979/AF979)^2))^(1/2))*AM979</f>
        <v>5.64764211423466E-006</v>
      </c>
      <c r="BV979" s="0" t="n">
        <f aca="false">((((BJ979/R979)^2)+((BP979/AG979)^2))^(1/2))*AN979</f>
        <v>0.000586236606153718</v>
      </c>
      <c r="BW979" s="0" t="n">
        <f aca="false">((((BJ979/R979)^2)+((BQ979/AH979)^2))^(1/2))*AO979</f>
        <v>0.454187769153504</v>
      </c>
      <c r="BX979" s="46" t="n">
        <f aca="false">((((BL979/AI979)^2)+((BR979/AJ979)^2))^(1/2))*AP979</f>
        <v>0.0236775582798239</v>
      </c>
    </row>
    <row r="980" customFormat="false" ht="15" hidden="false" customHeight="true" outlineLevel="0" collapsed="false">
      <c r="A980" s="24" t="n">
        <v>4.62206944444444</v>
      </c>
      <c r="B980" s="24" t="n">
        <v>-74.0997555555555</v>
      </c>
      <c r="C980" s="47" t="n">
        <v>29</v>
      </c>
      <c r="D980" s="47" t="n">
        <v>26</v>
      </c>
      <c r="E980" s="47" t="n">
        <v>2331</v>
      </c>
      <c r="F980" s="27" t="s">
        <v>2429</v>
      </c>
      <c r="G980" s="28" t="s">
        <v>2430</v>
      </c>
      <c r="H980" s="27" t="s">
        <v>2431</v>
      </c>
      <c r="I980" s="28" t="s">
        <v>155</v>
      </c>
      <c r="J980" s="28" t="s">
        <v>76</v>
      </c>
      <c r="K980" s="55"/>
      <c r="L980" s="55"/>
      <c r="M980" s="28" t="n">
        <v>1995</v>
      </c>
      <c r="N980" s="29" t="s">
        <v>67</v>
      </c>
      <c r="O980" s="29" t="s">
        <v>415</v>
      </c>
      <c r="P980" s="30" t="n">
        <v>0.00812487975091896</v>
      </c>
      <c r="Q980" s="31" t="n">
        <v>124800</v>
      </c>
      <c r="R980" s="31" t="n">
        <v>128922.567853072</v>
      </c>
      <c r="S980" s="29" t="s">
        <v>69</v>
      </c>
      <c r="T980" s="29"/>
      <c r="U980" s="29"/>
      <c r="V980" s="48" t="n">
        <f aca="false">IF(S980="m3_año",R980,IF(OR(O980="CG1",O980="CG3",O980="HG2"),T980,R980))</f>
        <v>128922.567853072</v>
      </c>
      <c r="W980" s="28" t="n">
        <v>365</v>
      </c>
      <c r="X980" s="32" t="s">
        <v>98</v>
      </c>
      <c r="Y980" s="28"/>
      <c r="Z980" s="28" t="n">
        <v>2920</v>
      </c>
      <c r="AA980" s="32" t="s">
        <v>447</v>
      </c>
      <c r="AB980" s="32" t="s">
        <v>447</v>
      </c>
      <c r="AC980" s="33" t="s">
        <v>72</v>
      </c>
      <c r="AD980" s="33" t="n">
        <f aca="false">VLOOKUP($O980,Parámetros!$B$4:$H$25,3,0)</f>
        <v>196.356974196937</v>
      </c>
      <c r="AE980" s="33" t="n">
        <f aca="false">VLOOKUP($O980,Parámetros!$B$4:$H$25,4,0)</f>
        <v>1220.72799074218</v>
      </c>
      <c r="AF980" s="33" t="n">
        <f aca="false">VLOOKUP($O980,Parámetros!$B$4:$H$25,5,0)</f>
        <v>0.1</v>
      </c>
      <c r="AG980" s="33" t="n">
        <f aca="false">VLOOKUP($O980,Parámetros!$B$4:$H$25,6,0)</f>
        <v>640</v>
      </c>
      <c r="AH980" s="33" t="n">
        <f aca="false">VLOOKUP($O980,Parámetros!$B$4:$H$25,7,0)</f>
        <v>1920000</v>
      </c>
      <c r="AI980" s="51" t="n">
        <v>124800</v>
      </c>
      <c r="AJ980" s="52" t="n">
        <v>8.8E-008</v>
      </c>
      <c r="AK980" s="34" t="n">
        <f aca="false">AD980*V980/1000000000</f>
        <v>0.0253148453293285</v>
      </c>
      <c r="AL980" s="34" t="n">
        <f aca="false">AE980*V980/1000000000</f>
        <v>0.157379387216603</v>
      </c>
      <c r="AM980" s="34" t="n">
        <f aca="false">AF980*V980/1000000000</f>
        <v>1.28922567853072E-005</v>
      </c>
      <c r="AN980" s="34" t="n">
        <f aca="false">AG980*V980/1000000000</f>
        <v>0.0825104434259661</v>
      </c>
      <c r="AO980" s="34" t="n">
        <f aca="false">AH980*V980/1000000000</f>
        <v>247.531330277898</v>
      </c>
      <c r="AP980" s="35" t="n">
        <f aca="false">AJ980*AI980*EXP(P980*4)</f>
        <v>0.0113451859710703</v>
      </c>
      <c r="AQ980" s="36" t="n">
        <f aca="false">AK980/W980</f>
        <v>6.93557406282973E-005</v>
      </c>
      <c r="AR980" s="37" t="n">
        <f aca="false">AL980/W980</f>
        <v>0.000431176403333159</v>
      </c>
      <c r="AS980" s="37" t="n">
        <f aca="false">AM980/W980</f>
        <v>3.53212514665951E-008</v>
      </c>
      <c r="AT980" s="37" t="n">
        <f aca="false">AN980/W980</f>
        <v>0.000226056009386208</v>
      </c>
      <c r="AU980" s="37" t="n">
        <f aca="false">AO980/W980</f>
        <v>0.678168028158625</v>
      </c>
      <c r="AV980" s="49" t="n">
        <f aca="false">AP980/W980</f>
        <v>3.10827012906036E-005</v>
      </c>
      <c r="AW980" s="39" t="n">
        <f aca="false">AK980*1000000</f>
        <v>25314.8453293285</v>
      </c>
      <c r="AX980" s="40" t="n">
        <f aca="false">AL980*1000000</f>
        <v>157379.387216603</v>
      </c>
      <c r="AY980" s="40" t="n">
        <f aca="false">AM980*1000000</f>
        <v>12.8922567853072</v>
      </c>
      <c r="AZ980" s="40" t="n">
        <f aca="false">AN980*1000000</f>
        <v>82510.4434259661</v>
      </c>
      <c r="BA980" s="40" t="n">
        <f aca="false">AO980*1000000</f>
        <v>247531330.277898</v>
      </c>
      <c r="BB980" s="41" t="n">
        <f aca="false">AP980*1000000</f>
        <v>11345.1859710703</v>
      </c>
      <c r="BC980" s="39" t="n">
        <f aca="false">AQ980*1000000</f>
        <v>69.3557406282973</v>
      </c>
      <c r="BD980" s="40" t="n">
        <f aca="false">AR980*1000000</f>
        <v>431.176403333159</v>
      </c>
      <c r="BE980" s="40" t="n">
        <f aca="false">AS980*1000000</f>
        <v>0.0353212514665951</v>
      </c>
      <c r="BF980" s="40" t="n">
        <f aca="false">AT980*1000000</f>
        <v>226.056009386208</v>
      </c>
      <c r="BG980" s="40" t="n">
        <f aca="false">AU980*1000000</f>
        <v>678168.028158625</v>
      </c>
      <c r="BH980" s="41" t="n">
        <f aca="false">AV980*1000000</f>
        <v>31.0827012906036</v>
      </c>
      <c r="BI980" s="0" t="n">
        <v>0.1</v>
      </c>
      <c r="BJ980" s="0" t="n">
        <f aca="false">R980*BI980</f>
        <v>12892.2567853072</v>
      </c>
      <c r="BK980" s="0" t="n">
        <v>0.1</v>
      </c>
      <c r="BL980" s="0" t="n">
        <f aca="false">AI980*BK980</f>
        <v>12480</v>
      </c>
      <c r="BM980" s="45" t="n">
        <v>187.562005220738</v>
      </c>
      <c r="BN980" s="45" t="n">
        <v>1012.03746873145</v>
      </c>
      <c r="BO980" s="45" t="n">
        <v>0</v>
      </c>
      <c r="BP980" s="45" t="n">
        <v>256</v>
      </c>
      <c r="BQ980" s="45" t="n">
        <v>384000</v>
      </c>
      <c r="BR980" s="0" t="n">
        <f aca="false">AJ980*0.1</f>
        <v>8.8E-009</v>
      </c>
      <c r="BS980" s="0" t="n">
        <f aca="false">((((BJ980/R980)^2)+((BM980/AD980)^2))^(1/2))*AK980</f>
        <v>0.0243131236693861</v>
      </c>
      <c r="BT980" s="0" t="n">
        <f aca="false">((((BJ980/R980)^2)+((BN980/AE980)^2))^(1/2))*AL980</f>
        <v>0.131420203304813</v>
      </c>
      <c r="BU980" s="0" t="n">
        <f aca="false">((((BJ980/R980)^2)+((BO980/AF980)^2))^(1/2))*AM980</f>
        <v>1.28922567853072E-006</v>
      </c>
      <c r="BV980" s="0" t="n">
        <f aca="false">((((BJ980/R980)^2)+((BP980/AG980)^2))^(1/2))*AN980</f>
        <v>0.0340199273461809</v>
      </c>
      <c r="BW980" s="0" t="n">
        <f aca="false">((((BJ980/R980)^2)+((BQ980/AH980)^2))^(1/2))*AO980</f>
        <v>55.3496881062332</v>
      </c>
      <c r="BX980" s="46" t="n">
        <f aca="false">((((BL980/AI980)^2)+((BR980/AJ980)^2))^(1/2))*AP980</f>
        <v>0.00160445158679326</v>
      </c>
    </row>
    <row r="981" customFormat="false" ht="45" hidden="false" customHeight="true" outlineLevel="0" collapsed="false">
      <c r="A981" s="24" t="n">
        <v>4.63230277777777</v>
      </c>
      <c r="B981" s="24" t="n">
        <v>-74.114125</v>
      </c>
      <c r="C981" s="47" t="n">
        <v>27</v>
      </c>
      <c r="D981" s="47" t="n">
        <v>27</v>
      </c>
      <c r="E981" s="47" t="n">
        <v>1849</v>
      </c>
      <c r="F981" s="27" t="s">
        <v>2432</v>
      </c>
      <c r="G981" s="28" t="s">
        <v>2433</v>
      </c>
      <c r="H981" s="27" t="s">
        <v>2227</v>
      </c>
      <c r="I981" s="28" t="s">
        <v>155</v>
      </c>
      <c r="J981" s="28" t="s">
        <v>65</v>
      </c>
      <c r="K981" s="28" t="n">
        <v>300</v>
      </c>
      <c r="L981" s="28"/>
      <c r="M981" s="55"/>
      <c r="N981" s="29" t="s">
        <v>67</v>
      </c>
      <c r="O981" s="29" t="s">
        <v>108</v>
      </c>
      <c r="P981" s="56" t="n">
        <v>0.00426891489573758</v>
      </c>
      <c r="Q981" s="31" t="n">
        <v>139968</v>
      </c>
      <c r="R981" s="31" t="n">
        <v>142378.56837082</v>
      </c>
      <c r="S981" s="29" t="s">
        <v>69</v>
      </c>
      <c r="T981" s="29"/>
      <c r="U981" s="29"/>
      <c r="V981" s="48" t="n">
        <f aca="false">IF(S981="m3_año",R981,IF(OR(O981="CG1",O981="CG3",O981="HG2"),T981,R981))</f>
        <v>142378.56837082</v>
      </c>
      <c r="W981" s="28" t="n">
        <v>365</v>
      </c>
      <c r="X981" s="32" t="s">
        <v>98</v>
      </c>
      <c r="Y981" s="28"/>
      <c r="Z981" s="28" t="n">
        <v>2920</v>
      </c>
      <c r="AA981" s="32" t="s">
        <v>447</v>
      </c>
      <c r="AB981" s="32" t="s">
        <v>447</v>
      </c>
      <c r="AC981" s="33" t="s">
        <v>72</v>
      </c>
      <c r="AD981" s="33" t="n">
        <f aca="false">VLOOKUP($O981,Parámetros!$B$4:$H$25,3,0)</f>
        <v>589.42211574465</v>
      </c>
      <c r="AE981" s="33" t="n">
        <f aca="false">VLOOKUP($O981,Parámetros!$B$4:$H$25,4,0)</f>
        <v>6395.37711993333</v>
      </c>
      <c r="AF981" s="33" t="n">
        <f aca="false">VLOOKUP($O981,Parámetros!$B$4:$H$25,5,0)</f>
        <v>22.4256162208741</v>
      </c>
      <c r="AG981" s="33" t="n">
        <f aca="false">VLOOKUP($O981,Parámetros!$B$4:$H$25,6,0)</f>
        <v>1344</v>
      </c>
      <c r="AH981" s="33" t="n">
        <f aca="false">VLOOKUP($O981,Parámetros!$B$4:$H$25,7,0)</f>
        <v>1920000</v>
      </c>
      <c r="AI981" s="51" t="n">
        <v>139968</v>
      </c>
      <c r="AJ981" s="52" t="n">
        <v>8.8E-008</v>
      </c>
      <c r="AK981" s="34" t="n">
        <f aca="false">AD981*V981/1000000000</f>
        <v>0.083921077005823</v>
      </c>
      <c r="AL981" s="34" t="n">
        <f aca="false">AE981*V981/1000000000</f>
        <v>0.910564638527605</v>
      </c>
      <c r="AM981" s="34" t="n">
        <f aca="false">AF981*V981/1000000000</f>
        <v>0.00319292713236149</v>
      </c>
      <c r="AN981" s="34" t="n">
        <f aca="false">AG981*V981/1000000000</f>
        <v>0.191356795890382</v>
      </c>
      <c r="AO981" s="34" t="n">
        <f aca="false">AH981*V981/1000000000</f>
        <v>273.366851271974</v>
      </c>
      <c r="AP981" s="35" t="n">
        <f aca="false">AJ981*AI981*EXP(P981*4)</f>
        <v>0.0125293140166321</v>
      </c>
      <c r="AQ981" s="36" t="n">
        <f aca="false">AK981/W981</f>
        <v>0.000229920758920063</v>
      </c>
      <c r="AR981" s="37" t="n">
        <f aca="false">AL981/W981</f>
        <v>0.00249469763980166</v>
      </c>
      <c r="AS981" s="37" t="n">
        <f aca="false">AM981/W981</f>
        <v>8.74774556811368E-006</v>
      </c>
      <c r="AT981" s="37" t="n">
        <f aca="false">AN981/W981</f>
        <v>0.000524265194220225</v>
      </c>
      <c r="AU981" s="37" t="n">
        <f aca="false">AO981/W981</f>
        <v>0.748950277457464</v>
      </c>
      <c r="AV981" s="49" t="n">
        <f aca="false">AP981/W981</f>
        <v>3.43268877168003E-005</v>
      </c>
      <c r="AW981" s="39" t="n">
        <f aca="false">AK981*1000000</f>
        <v>83921.077005823</v>
      </c>
      <c r="AX981" s="40" t="n">
        <f aca="false">AL981*1000000</f>
        <v>910564.638527605</v>
      </c>
      <c r="AY981" s="40" t="n">
        <f aca="false">AM981*1000000</f>
        <v>3192.92713236149</v>
      </c>
      <c r="AZ981" s="40" t="n">
        <f aca="false">AN981*1000000</f>
        <v>191356.795890382</v>
      </c>
      <c r="BA981" s="40" t="n">
        <f aca="false">AO981*1000000</f>
        <v>273366851.271974</v>
      </c>
      <c r="BB981" s="41" t="n">
        <f aca="false">AP981*1000000</f>
        <v>12529.3140166321</v>
      </c>
      <c r="BC981" s="39" t="n">
        <f aca="false">AQ981*1000000</f>
        <v>229.920758920063</v>
      </c>
      <c r="BD981" s="40" t="n">
        <f aca="false">AR981*1000000</f>
        <v>2494.69763980166</v>
      </c>
      <c r="BE981" s="40" t="n">
        <f aca="false">AS981*1000000</f>
        <v>8.74774556811368</v>
      </c>
      <c r="BF981" s="40" t="n">
        <f aca="false">AT981*1000000</f>
        <v>524.265194220225</v>
      </c>
      <c r="BG981" s="40" t="n">
        <f aca="false">AU981*1000000</f>
        <v>748950.277457464</v>
      </c>
      <c r="BH981" s="41" t="n">
        <f aca="false">AV981*1000000</f>
        <v>34.3268877168004</v>
      </c>
      <c r="BI981" s="0" t="n">
        <v>0.1</v>
      </c>
      <c r="BJ981" s="0" t="n">
        <f aca="false">R981*BI981</f>
        <v>14237.856837082</v>
      </c>
      <c r="BK981" s="0" t="n">
        <v>0.1</v>
      </c>
      <c r="BL981" s="0" t="n">
        <f aca="false">AI981*BK981</f>
        <v>13996.8</v>
      </c>
      <c r="BM981" s="45" t="n">
        <v>491.492522079561</v>
      </c>
      <c r="BN981" s="45" t="n">
        <v>4911.75996922289</v>
      </c>
      <c r="BO981" s="45" t="n">
        <v>16.2785205146239</v>
      </c>
      <c r="BP981" s="45" t="n">
        <v>537.6</v>
      </c>
      <c r="BQ981" s="45" t="n">
        <v>384000</v>
      </c>
      <c r="BR981" s="0" t="n">
        <f aca="false">AJ981*0.1</f>
        <v>8.8E-009</v>
      </c>
      <c r="BS981" s="0" t="n">
        <f aca="false">((((BJ981/R981)^2)+((BM981/AD981)^2))^(1/2))*AK981</f>
        <v>0.0704794167668576</v>
      </c>
      <c r="BT981" s="0" t="n">
        <f aca="false">((((BJ981/R981)^2)+((BN981/AE981)^2))^(1/2))*AL981</f>
        <v>0.705232460268234</v>
      </c>
      <c r="BU981" s="0" t="n">
        <f aca="false">((((BJ981/R981)^2)+((BO981/AF981)^2))^(1/2))*AM981</f>
        <v>0.00233960227803368</v>
      </c>
      <c r="BV981" s="0" t="n">
        <f aca="false">((((BJ981/R981)^2)+((BP981/AG981)^2))^(1/2))*AN981</f>
        <v>0.0788984281635805</v>
      </c>
      <c r="BW981" s="0" t="n">
        <f aca="false">((((BJ981/R981)^2)+((BQ981/AH981)^2))^(1/2))*AO981</f>
        <v>61.126686223921</v>
      </c>
      <c r="BX981" s="46" t="n">
        <f aca="false">((((BL981/AI981)^2)+((BR981/AJ981)^2))^(1/2))*AP981</f>
        <v>0.00177191258095525</v>
      </c>
    </row>
    <row r="982" customFormat="false" ht="30" hidden="false" customHeight="true" outlineLevel="0" collapsed="false">
      <c r="A982" s="24" t="n">
        <v>4.59637777777777</v>
      </c>
      <c r="B982" s="24" t="n">
        <v>-74.1580305555555</v>
      </c>
      <c r="C982" s="47" t="n">
        <v>23</v>
      </c>
      <c r="D982" s="47" t="n">
        <v>24</v>
      </c>
      <c r="E982" s="47" t="n">
        <v>1806</v>
      </c>
      <c r="F982" s="27" t="s">
        <v>2434</v>
      </c>
      <c r="G982" s="28" t="s">
        <v>2435</v>
      </c>
      <c r="H982" s="27" t="s">
        <v>2436</v>
      </c>
      <c r="I982" s="28" t="s">
        <v>443</v>
      </c>
      <c r="J982" s="28" t="s">
        <v>65</v>
      </c>
      <c r="K982" s="55"/>
      <c r="L982" s="55"/>
      <c r="M982" s="55"/>
      <c r="N982" s="29" t="s">
        <v>67</v>
      </c>
      <c r="O982" s="29" t="s">
        <v>108</v>
      </c>
      <c r="P982" s="56" t="n">
        <v>0.00426891489573758</v>
      </c>
      <c r="Q982" s="31" t="n">
        <v>12579840</v>
      </c>
      <c r="R982" s="31" t="n">
        <v>12796493.5523403</v>
      </c>
      <c r="S982" s="29" t="s">
        <v>69</v>
      </c>
      <c r="T982" s="29"/>
      <c r="U982" s="29"/>
      <c r="V982" s="48" t="n">
        <f aca="false">IF(S982="m3_año",R982,IF(OR(O982="CG1",O982="CG3",O982="HG2"),T982,R982))</f>
        <v>12796493.5523403</v>
      </c>
      <c r="W982" s="28" t="n">
        <v>365</v>
      </c>
      <c r="X982" s="32" t="s">
        <v>98</v>
      </c>
      <c r="Y982" s="28"/>
      <c r="Z982" s="28" t="n">
        <v>2920</v>
      </c>
      <c r="AA982" s="32" t="s">
        <v>447</v>
      </c>
      <c r="AB982" s="32" t="s">
        <v>447</v>
      </c>
      <c r="AC982" s="33" t="s">
        <v>72</v>
      </c>
      <c r="AD982" s="33" t="n">
        <f aca="false">VLOOKUP($O982,Parámetros!$B$4:$H$25,3,0)</f>
        <v>589.42211574465</v>
      </c>
      <c r="AE982" s="33" t="n">
        <f aca="false">VLOOKUP($O982,Parámetros!$B$4:$H$25,4,0)</f>
        <v>6395.37711993333</v>
      </c>
      <c r="AF982" s="33" t="n">
        <f aca="false">VLOOKUP($O982,Parámetros!$B$4:$H$25,5,0)</f>
        <v>22.4256162208741</v>
      </c>
      <c r="AG982" s="33" t="n">
        <f aca="false">VLOOKUP($O982,Parámetros!$B$4:$H$25,6,0)</f>
        <v>1344</v>
      </c>
      <c r="AH982" s="33" t="n">
        <f aca="false">VLOOKUP($O982,Parámetros!$B$4:$H$25,7,0)</f>
        <v>1920000</v>
      </c>
      <c r="AI982" s="51" t="n">
        <v>12851237.4596838</v>
      </c>
      <c r="AJ982" s="52" t="n">
        <v>8.8E-008</v>
      </c>
      <c r="AK982" s="34" t="n">
        <f aca="false">AD982*V982/1000000000</f>
        <v>7.54253630373319</v>
      </c>
      <c r="AL982" s="34" t="n">
        <f aca="false">AE982*V982/1000000000</f>
        <v>81.8384020800115</v>
      </c>
      <c r="AM982" s="34" t="n">
        <f aca="false">AF982*V982/1000000000</f>
        <v>0.286969253377673</v>
      </c>
      <c r="AN982" s="34" t="n">
        <f aca="false">AG982*V982/1000000000</f>
        <v>17.1984873343454</v>
      </c>
      <c r="AO982" s="34" t="n">
        <f aca="false">AH982*V982/1000000000</f>
        <v>24569.2676204934</v>
      </c>
      <c r="AP982" s="35" t="n">
        <f aca="false">AJ982*AI982*EXP(P982*4)</f>
        <v>1.15038572841424</v>
      </c>
      <c r="AQ982" s="36" t="n">
        <f aca="false">AK982/W982</f>
        <v>0.0206644830239266</v>
      </c>
      <c r="AR982" s="37" t="n">
        <f aca="false">AL982/W982</f>
        <v>0.22421480021921</v>
      </c>
      <c r="AS982" s="37" t="n">
        <f aca="false">AM982/W982</f>
        <v>0.000786217132541571</v>
      </c>
      <c r="AT982" s="37" t="n">
        <f aca="false">AN982/W982</f>
        <v>0.0471191433817681</v>
      </c>
      <c r="AU982" s="37" t="n">
        <f aca="false">AO982/W982</f>
        <v>67.3130619739545</v>
      </c>
      <c r="AV982" s="49" t="n">
        <f aca="false">AP982/W982</f>
        <v>0.00315174172168284</v>
      </c>
      <c r="AW982" s="39" t="n">
        <f aca="false">AK982*1000000</f>
        <v>7542536.30373319</v>
      </c>
      <c r="AX982" s="40" t="n">
        <f aca="false">AL982*1000000</f>
        <v>81838402.0800115</v>
      </c>
      <c r="AY982" s="40" t="n">
        <f aca="false">AM982*1000000</f>
        <v>286969.253377673</v>
      </c>
      <c r="AZ982" s="40" t="n">
        <f aca="false">AN982*1000000</f>
        <v>17198487.3343454</v>
      </c>
      <c r="BA982" s="40" t="n">
        <f aca="false">AO982*1000000</f>
        <v>24569267620.4934</v>
      </c>
      <c r="BB982" s="41" t="n">
        <f aca="false">AP982*1000000</f>
        <v>1150385.72841424</v>
      </c>
      <c r="BC982" s="39" t="n">
        <f aca="false">AQ982*1000000</f>
        <v>20664.4830239266</v>
      </c>
      <c r="BD982" s="40" t="n">
        <f aca="false">AR982*1000000</f>
        <v>224214.80021921</v>
      </c>
      <c r="BE982" s="40" t="n">
        <f aca="false">AS982*1000000</f>
        <v>786.217132541571</v>
      </c>
      <c r="BF982" s="40" t="n">
        <f aca="false">AT982*1000000</f>
        <v>47119.1433817681</v>
      </c>
      <c r="BG982" s="40" t="n">
        <f aca="false">AU982*1000000</f>
        <v>67313061.9739545</v>
      </c>
      <c r="BH982" s="41" t="n">
        <f aca="false">AV982*1000000</f>
        <v>3151.74172168284</v>
      </c>
      <c r="BI982" s="0" t="n">
        <v>0.1</v>
      </c>
      <c r="BJ982" s="0" t="n">
        <f aca="false">R982*BI982</f>
        <v>1279649.35523403</v>
      </c>
      <c r="BK982" s="0" t="n">
        <v>0.1</v>
      </c>
      <c r="BL982" s="0" t="n">
        <f aca="false">AI982*BK982</f>
        <v>1285123.74596838</v>
      </c>
      <c r="BM982" s="45" t="n">
        <v>491.492522079561</v>
      </c>
      <c r="BN982" s="45" t="n">
        <v>4911.75996922289</v>
      </c>
      <c r="BO982" s="45" t="n">
        <v>16.2785205146239</v>
      </c>
      <c r="BP982" s="45" t="n">
        <v>537.6</v>
      </c>
      <c r="BQ982" s="45" t="n">
        <v>384000</v>
      </c>
      <c r="BR982" s="0" t="n">
        <f aca="false">AJ982*0.1</f>
        <v>8.8E-009</v>
      </c>
      <c r="BS982" s="0" t="n">
        <f aca="false">((((BJ982/R982)^2)+((BM982/AD982)^2))^(1/2))*AK982</f>
        <v>6.33444634645334</v>
      </c>
      <c r="BT982" s="0" t="n">
        <f aca="false">((((BJ982/R982)^2)+((BN982/AE982)^2))^(1/2))*AL982</f>
        <v>63.3838556883052</v>
      </c>
      <c r="BU982" s="0" t="n">
        <f aca="false">((((BJ982/R982)^2)+((BO982/AF982)^2))^(1/2))*AM982</f>
        <v>0.210275365235619</v>
      </c>
      <c r="BV982" s="0" t="n">
        <f aca="false">((((BJ982/R982)^2)+((BP982/AG982)^2))^(1/2))*AN982</f>
        <v>7.09111798803535</v>
      </c>
      <c r="BW982" s="0" t="n">
        <f aca="false">((((BJ982/R982)^2)+((BQ982/AH982)^2))^(1/2))*AO982</f>
        <v>5493.85525568077</v>
      </c>
      <c r="BX982" s="46" t="n">
        <f aca="false">((((BL982/AI982)^2)+((BR982/AJ982)^2))^(1/2))*AP982</f>
        <v>0.162689109908387</v>
      </c>
    </row>
    <row r="983" customFormat="false" ht="30" hidden="false" customHeight="true" outlineLevel="0" collapsed="false">
      <c r="A983" s="24" t="n">
        <v>4.59637777777777</v>
      </c>
      <c r="B983" s="24" t="n">
        <v>-74.1580305555555</v>
      </c>
      <c r="C983" s="47" t="n">
        <v>23</v>
      </c>
      <c r="D983" s="47" t="n">
        <v>24</v>
      </c>
      <c r="E983" s="47" t="n">
        <v>1806</v>
      </c>
      <c r="F983" s="27" t="s">
        <v>2434</v>
      </c>
      <c r="G983" s="28" t="s">
        <v>2435</v>
      </c>
      <c r="H983" s="27" t="s">
        <v>2436</v>
      </c>
      <c r="I983" s="28" t="s">
        <v>443</v>
      </c>
      <c r="J983" s="28" t="s">
        <v>65</v>
      </c>
      <c r="K983" s="55"/>
      <c r="L983" s="55"/>
      <c r="M983" s="55"/>
      <c r="N983" s="29" t="s">
        <v>67</v>
      </c>
      <c r="O983" s="29" t="s">
        <v>108</v>
      </c>
      <c r="P983" s="56" t="n">
        <v>0.00426891489573758</v>
      </c>
      <c r="Q983" s="31" t="n">
        <v>12579840</v>
      </c>
      <c r="R983" s="31" t="n">
        <v>12796493.5523403</v>
      </c>
      <c r="S983" s="29" t="s">
        <v>69</v>
      </c>
      <c r="T983" s="29"/>
      <c r="U983" s="29"/>
      <c r="V983" s="48" t="n">
        <f aca="false">IF(S983="m3_año",R983,IF(OR(O983="CG1",O983="CG3",O983="HG2"),T983,R983))</f>
        <v>12796493.5523403</v>
      </c>
      <c r="W983" s="28" t="n">
        <v>365</v>
      </c>
      <c r="X983" s="32" t="s">
        <v>98</v>
      </c>
      <c r="Y983" s="28"/>
      <c r="Z983" s="28" t="n">
        <v>2920</v>
      </c>
      <c r="AA983" s="32" t="s">
        <v>447</v>
      </c>
      <c r="AB983" s="32" t="s">
        <v>447</v>
      </c>
      <c r="AC983" s="33" t="s">
        <v>72</v>
      </c>
      <c r="AD983" s="33" t="n">
        <f aca="false">VLOOKUP($O983,Parámetros!$B$4:$H$25,3,0)</f>
        <v>589.42211574465</v>
      </c>
      <c r="AE983" s="33" t="n">
        <f aca="false">VLOOKUP($O983,Parámetros!$B$4:$H$25,4,0)</f>
        <v>6395.37711993333</v>
      </c>
      <c r="AF983" s="33" t="n">
        <f aca="false">VLOOKUP($O983,Parámetros!$B$4:$H$25,5,0)</f>
        <v>22.4256162208741</v>
      </c>
      <c r="AG983" s="33" t="n">
        <f aca="false">VLOOKUP($O983,Parámetros!$B$4:$H$25,6,0)</f>
        <v>1344</v>
      </c>
      <c r="AH983" s="33" t="n">
        <f aca="false">VLOOKUP($O983,Parámetros!$B$4:$H$25,7,0)</f>
        <v>1920000</v>
      </c>
      <c r="AI983" s="51" t="n">
        <v>12851237.4596838</v>
      </c>
      <c r="AJ983" s="52" t="n">
        <v>8.8E-008</v>
      </c>
      <c r="AK983" s="34" t="n">
        <f aca="false">AD983*V983/1000000000</f>
        <v>7.54253630373319</v>
      </c>
      <c r="AL983" s="34" t="n">
        <f aca="false">AE983*V983/1000000000</f>
        <v>81.8384020800115</v>
      </c>
      <c r="AM983" s="34" t="n">
        <f aca="false">AF983*V983/1000000000</f>
        <v>0.286969253377673</v>
      </c>
      <c r="AN983" s="34" t="n">
        <f aca="false">AG983*V983/1000000000</f>
        <v>17.1984873343454</v>
      </c>
      <c r="AO983" s="34" t="n">
        <f aca="false">AH983*V983/1000000000</f>
        <v>24569.2676204934</v>
      </c>
      <c r="AP983" s="35" t="n">
        <f aca="false">AJ983*AI983*EXP(P983*4)</f>
        <v>1.15038572841424</v>
      </c>
      <c r="AQ983" s="36" t="n">
        <f aca="false">AK983/W983</f>
        <v>0.0206644830239266</v>
      </c>
      <c r="AR983" s="37" t="n">
        <f aca="false">AL983/W983</f>
        <v>0.22421480021921</v>
      </c>
      <c r="AS983" s="37" t="n">
        <f aca="false">AM983/W983</f>
        <v>0.000786217132541571</v>
      </c>
      <c r="AT983" s="37" t="n">
        <f aca="false">AN983/W983</f>
        <v>0.0471191433817681</v>
      </c>
      <c r="AU983" s="37" t="n">
        <f aca="false">AO983/W983</f>
        <v>67.3130619739545</v>
      </c>
      <c r="AV983" s="49" t="n">
        <f aca="false">AP983/W983</f>
        <v>0.00315174172168284</v>
      </c>
      <c r="AW983" s="39" t="n">
        <f aca="false">AK983*1000000</f>
        <v>7542536.30373319</v>
      </c>
      <c r="AX983" s="40" t="n">
        <f aca="false">AL983*1000000</f>
        <v>81838402.0800115</v>
      </c>
      <c r="AY983" s="40" t="n">
        <f aca="false">AM983*1000000</f>
        <v>286969.253377673</v>
      </c>
      <c r="AZ983" s="40" t="n">
        <f aca="false">AN983*1000000</f>
        <v>17198487.3343454</v>
      </c>
      <c r="BA983" s="40" t="n">
        <f aca="false">AO983*1000000</f>
        <v>24569267620.4934</v>
      </c>
      <c r="BB983" s="41" t="n">
        <f aca="false">AP983*1000000</f>
        <v>1150385.72841424</v>
      </c>
      <c r="BC983" s="39" t="n">
        <f aca="false">AQ983*1000000</f>
        <v>20664.4830239266</v>
      </c>
      <c r="BD983" s="40" t="n">
        <f aca="false">AR983*1000000</f>
        <v>224214.80021921</v>
      </c>
      <c r="BE983" s="40" t="n">
        <f aca="false">AS983*1000000</f>
        <v>786.217132541571</v>
      </c>
      <c r="BF983" s="40" t="n">
        <f aca="false">AT983*1000000</f>
        <v>47119.1433817681</v>
      </c>
      <c r="BG983" s="40" t="n">
        <f aca="false">AU983*1000000</f>
        <v>67313061.9739545</v>
      </c>
      <c r="BH983" s="41" t="n">
        <f aca="false">AV983*1000000</f>
        <v>3151.74172168284</v>
      </c>
      <c r="BI983" s="0" t="n">
        <v>0.1</v>
      </c>
      <c r="BJ983" s="0" t="n">
        <f aca="false">R983*BI983</f>
        <v>1279649.35523403</v>
      </c>
      <c r="BK983" s="0" t="n">
        <v>0.1</v>
      </c>
      <c r="BL983" s="0" t="n">
        <f aca="false">AI983*BK983</f>
        <v>1285123.74596838</v>
      </c>
      <c r="BM983" s="45" t="n">
        <v>491.492522079561</v>
      </c>
      <c r="BN983" s="45" t="n">
        <v>4911.75996922289</v>
      </c>
      <c r="BO983" s="45" t="n">
        <v>16.2785205146239</v>
      </c>
      <c r="BP983" s="45" t="n">
        <v>537.6</v>
      </c>
      <c r="BQ983" s="45" t="n">
        <v>384000</v>
      </c>
      <c r="BR983" s="0" t="n">
        <f aca="false">AJ983*0.1</f>
        <v>8.8E-009</v>
      </c>
      <c r="BS983" s="0" t="n">
        <f aca="false">((((BJ983/R983)^2)+((BM983/AD983)^2))^(1/2))*AK983</f>
        <v>6.33444634645334</v>
      </c>
      <c r="BT983" s="0" t="n">
        <f aca="false">((((BJ983/R983)^2)+((BN983/AE983)^2))^(1/2))*AL983</f>
        <v>63.3838556883052</v>
      </c>
      <c r="BU983" s="0" t="n">
        <f aca="false">((((BJ983/R983)^2)+((BO983/AF983)^2))^(1/2))*AM983</f>
        <v>0.210275365235619</v>
      </c>
      <c r="BV983" s="0" t="n">
        <f aca="false">((((BJ983/R983)^2)+((BP983/AG983)^2))^(1/2))*AN983</f>
        <v>7.09111798803535</v>
      </c>
      <c r="BW983" s="0" t="n">
        <f aca="false">((((BJ983/R983)^2)+((BQ983/AH983)^2))^(1/2))*AO983</f>
        <v>5493.85525568077</v>
      </c>
      <c r="BX983" s="46" t="n">
        <f aca="false">((((BL983/AI983)^2)+((BR983/AJ983)^2))^(1/2))*AP983</f>
        <v>0.162689109908387</v>
      </c>
    </row>
    <row r="984" customFormat="false" ht="45" hidden="false" customHeight="true" outlineLevel="0" collapsed="false">
      <c r="A984" s="24" t="n">
        <v>4.59350277777777</v>
      </c>
      <c r="B984" s="24" t="n">
        <v>-74.0968777777777</v>
      </c>
      <c r="C984" s="47" t="n">
        <v>29</v>
      </c>
      <c r="D984" s="47" t="n">
        <v>23</v>
      </c>
      <c r="E984" s="47" t="n">
        <v>2292</v>
      </c>
      <c r="F984" s="27" t="s">
        <v>2437</v>
      </c>
      <c r="G984" s="28" t="s">
        <v>303</v>
      </c>
      <c r="H984" s="27" t="s">
        <v>2438</v>
      </c>
      <c r="I984" s="28" t="s">
        <v>1540</v>
      </c>
      <c r="J984" s="28" t="s">
        <v>65</v>
      </c>
      <c r="K984" s="55"/>
      <c r="L984" s="55"/>
      <c r="M984" s="28" t="n">
        <v>2004</v>
      </c>
      <c r="N984" s="29" t="s">
        <v>172</v>
      </c>
      <c r="O984" s="29" t="s">
        <v>244</v>
      </c>
      <c r="P984" s="56" t="n">
        <v>0.00426891489573758</v>
      </c>
      <c r="Q984" s="31" t="n">
        <v>100800</v>
      </c>
      <c r="R984" s="31" t="n">
        <v>102536.006028368</v>
      </c>
      <c r="S984" s="29" t="s">
        <v>86</v>
      </c>
      <c r="T984" s="29" t="n">
        <f aca="false">((R984*Parámetros!$D$30)/1000)/Parámetros!$D$29</f>
        <v>84028.6205431059</v>
      </c>
      <c r="U984" s="29" t="s">
        <v>69</v>
      </c>
      <c r="V984" s="48" t="n">
        <f aca="false">IF(S984="m3_año",R984,IF(OR(O984="CG1",O984="CG3",O984="HG2"),T984,R984))</f>
        <v>102536.006028368</v>
      </c>
      <c r="W984" s="28" t="n">
        <v>365</v>
      </c>
      <c r="X984" s="32" t="s">
        <v>98</v>
      </c>
      <c r="Y984" s="28"/>
      <c r="Z984" s="28" t="n">
        <v>2920</v>
      </c>
      <c r="AA984" s="32" t="s">
        <v>447</v>
      </c>
      <c r="AB984" s="32" t="s">
        <v>447</v>
      </c>
      <c r="AC984" s="33" t="s">
        <v>246</v>
      </c>
      <c r="AD984" s="33" t="n">
        <f aca="false">VLOOKUP($O984,Parámetros!$B$4:$H$25,3,0)</f>
        <v>5.87787643204989</v>
      </c>
      <c r="AE984" s="33" t="n">
        <f aca="false">VLOOKUP($O984,Parámetros!$B$4:$H$25,4,0)</f>
        <v>7.61681695814629</v>
      </c>
      <c r="AF984" s="33" t="n">
        <f aca="false">VLOOKUP($O984,Parámetros!$B$4:$H$25,5,0)</f>
        <v>22.1296397414769</v>
      </c>
      <c r="AG984" s="33" t="n">
        <f aca="false">VLOOKUP($O984,Parámetros!$B$4:$H$25,6,0)</f>
        <v>0.3</v>
      </c>
      <c r="AH984" s="33" t="n">
        <f aca="false">VLOOKUP($O984,Parámetros!$B$4:$H$25,7,0)</f>
        <v>2840</v>
      </c>
      <c r="AI984" s="2" t="n">
        <v>1159.09146341463</v>
      </c>
      <c r="AJ984" s="2" t="n">
        <v>0.000142</v>
      </c>
      <c r="AK984" s="34" t="n">
        <f aca="false">AD984*V984/1000000000</f>
        <v>0.00060269397327067</v>
      </c>
      <c r="AL984" s="34" t="n">
        <f aca="false">AE984*V984/1000000000</f>
        <v>0.000780997989537464</v>
      </c>
      <c r="AM984" s="34" t="n">
        <f aca="false">AF984*V984/1000000000</f>
        <v>0.00226908487393769</v>
      </c>
      <c r="AN984" s="34" t="n">
        <f aca="false">AG984*V984/1000000000</f>
        <v>3.07608018085104E-005</v>
      </c>
      <c r="AO984" s="34" t="n">
        <f aca="false">AH984*V984/1000000000</f>
        <v>0.291202257120565</v>
      </c>
      <c r="AP984" s="35" t="n">
        <f aca="false">AJ984*AI984*EXP(P984*4)</f>
        <v>0.167425620216031</v>
      </c>
      <c r="AQ984" s="36" t="n">
        <f aca="false">AK984/W984</f>
        <v>1.65121636512512E-006</v>
      </c>
      <c r="AR984" s="37" t="n">
        <f aca="false">AL984/W984</f>
        <v>2.13972051928072E-006</v>
      </c>
      <c r="AS984" s="37" t="n">
        <f aca="false">AM984/W984</f>
        <v>6.21667088750052E-006</v>
      </c>
      <c r="AT984" s="37" t="n">
        <f aca="false">AN984/W984</f>
        <v>8.42761693383847E-008</v>
      </c>
      <c r="AU984" s="37" t="n">
        <f aca="false">AO984/W984</f>
        <v>0.000797814403070041</v>
      </c>
      <c r="AV984" s="49" t="n">
        <f aca="false">AP984/W984</f>
        <v>0.00045870032935899</v>
      </c>
      <c r="AW984" s="39" t="n">
        <f aca="false">AK984*1000000</f>
        <v>602.69397327067</v>
      </c>
      <c r="AX984" s="40" t="n">
        <f aca="false">AL984*1000000</f>
        <v>780.997989537464</v>
      </c>
      <c r="AY984" s="40" t="n">
        <f aca="false">AM984*1000000</f>
        <v>2269.08487393769</v>
      </c>
      <c r="AZ984" s="40" t="n">
        <f aca="false">AN984*1000000</f>
        <v>30.7608018085104</v>
      </c>
      <c r="BA984" s="40" t="n">
        <f aca="false">AO984*1000000</f>
        <v>291202.257120565</v>
      </c>
      <c r="BB984" s="41" t="n">
        <f aca="false">AP984*1000000</f>
        <v>167425.620216031</v>
      </c>
      <c r="BC984" s="39" t="n">
        <f aca="false">AQ984*1000000</f>
        <v>1.65121636512512</v>
      </c>
      <c r="BD984" s="40" t="n">
        <f aca="false">AR984*1000000</f>
        <v>2.13972051928072</v>
      </c>
      <c r="BE984" s="40" t="n">
        <f aca="false">AS984*1000000</f>
        <v>6.21667088750052</v>
      </c>
      <c r="BF984" s="40" t="n">
        <f aca="false">AT984*1000000</f>
        <v>0.0842761693383847</v>
      </c>
      <c r="BG984" s="40" t="n">
        <f aca="false">AU984*1000000</f>
        <v>797.814403070041</v>
      </c>
      <c r="BH984" s="41" t="n">
        <f aca="false">AV984*1000000</f>
        <v>458.70032935899</v>
      </c>
      <c r="BI984" s="0" t="n">
        <v>0.1</v>
      </c>
      <c r="BJ984" s="0" t="n">
        <f aca="false">R984*BI984</f>
        <v>10253.6006028368</v>
      </c>
      <c r="BK984" s="0" t="n">
        <v>0.1</v>
      </c>
      <c r="BL984" s="0" t="n">
        <f aca="false">AI984*BK984</f>
        <v>115.909146341463</v>
      </c>
      <c r="BM984" s="45" t="n">
        <v>4.12476460504249</v>
      </c>
      <c r="BN984" s="45" t="n">
        <v>5.03041792329344</v>
      </c>
      <c r="BO984" s="45" t="n">
        <v>17.5971907346429</v>
      </c>
      <c r="BP984" s="45" t="n">
        <v>0.12</v>
      </c>
      <c r="BQ984" s="45" t="n">
        <v>2840</v>
      </c>
      <c r="BR984" s="0" t="n">
        <f aca="false">AJ984*0.1</f>
        <v>1.42E-005</v>
      </c>
      <c r="BS984" s="0" t="n">
        <f aca="false">((((BJ984/R984)^2)+((BM984/AD984)^2))^(1/2))*AK984</f>
        <v>0.000427209564301419</v>
      </c>
      <c r="BT984" s="0" t="n">
        <f aca="false">((((BJ984/R984)^2)+((BN984/AE984)^2))^(1/2))*AL984</f>
        <v>0.000521678203800937</v>
      </c>
      <c r="BU984" s="0" t="n">
        <f aca="false">((((BJ984/R984)^2)+((BO984/AF984)^2))^(1/2))*AM984</f>
        <v>0.00181855731426583</v>
      </c>
      <c r="BV984" s="0" t="n">
        <f aca="false">((((BJ984/R984)^2)+((BP984/AG984)^2))^(1/2))*AN984</f>
        <v>1.26830034985179E-005</v>
      </c>
      <c r="BW984" s="0" t="n">
        <f aca="false">((((BJ984/R984)^2)+((BQ984/AH984)^2))^(1/2))*AO984</f>
        <v>0.292654646465134</v>
      </c>
      <c r="BX984" s="46" t="n">
        <f aca="false">((((BL984/AI984)^2)+((BR984/AJ984)^2))^(1/2))*AP984</f>
        <v>0.0236775582798239</v>
      </c>
    </row>
    <row r="985" customFormat="false" ht="15" hidden="false" customHeight="true" outlineLevel="0" collapsed="false">
      <c r="A985" s="24" t="n">
        <v>4.58240833333333</v>
      </c>
      <c r="B985" s="24" t="n">
        <v>-74.1425083333333</v>
      </c>
      <c r="C985" s="47" t="n">
        <v>24</v>
      </c>
      <c r="D985" s="47" t="n">
        <v>22</v>
      </c>
      <c r="E985" s="47" t="n">
        <v>1781</v>
      </c>
      <c r="F985" s="27" t="s">
        <v>2439</v>
      </c>
      <c r="G985" s="28" t="s">
        <v>2440</v>
      </c>
      <c r="H985" s="27" t="s">
        <v>2441</v>
      </c>
      <c r="I985" s="28" t="s">
        <v>1495</v>
      </c>
      <c r="J985" s="28" t="s">
        <v>65</v>
      </c>
      <c r="K985" s="55"/>
      <c r="L985" s="55"/>
      <c r="M985" s="55"/>
      <c r="N985" s="29" t="s">
        <v>67</v>
      </c>
      <c r="O985" s="29" t="s">
        <v>108</v>
      </c>
      <c r="P985" s="30" t="n">
        <v>-0.0720228740272761</v>
      </c>
      <c r="Q985" s="31" t="n">
        <v>3351065.60452174</v>
      </c>
      <c r="R985" s="31" t="n">
        <v>2512270.40986008</v>
      </c>
      <c r="S985" s="29" t="s">
        <v>69</v>
      </c>
      <c r="T985" s="29"/>
      <c r="U985" s="29"/>
      <c r="V985" s="48" t="n">
        <f aca="false">IF(S985="m3_año",R985,IF(OR(O985="CG1",O985="CG3",O985="HG2"),T985,R985))</f>
        <v>2512270.40986008</v>
      </c>
      <c r="W985" s="28" t="n">
        <v>365</v>
      </c>
      <c r="X985" s="32" t="s">
        <v>98</v>
      </c>
      <c r="Y985" s="28"/>
      <c r="Z985" s="28" t="n">
        <v>2920</v>
      </c>
      <c r="AA985" s="32" t="s">
        <v>2442</v>
      </c>
      <c r="AB985" s="32" t="s">
        <v>447</v>
      </c>
      <c r="AC985" s="33" t="s">
        <v>72</v>
      </c>
      <c r="AD985" s="33" t="n">
        <f aca="false">VLOOKUP($O985,Parámetros!$B$4:$H$25,3,0)</f>
        <v>589.42211574465</v>
      </c>
      <c r="AE985" s="33" t="n">
        <f aca="false">VLOOKUP($O985,Parámetros!$B$4:$H$25,4,0)</f>
        <v>6395.37711993333</v>
      </c>
      <c r="AF985" s="33" t="n">
        <f aca="false">VLOOKUP($O985,Parámetros!$B$4:$H$25,5,0)</f>
        <v>22.4256162208741</v>
      </c>
      <c r="AG985" s="33" t="n">
        <f aca="false">VLOOKUP($O985,Parámetros!$B$4:$H$25,6,0)</f>
        <v>1344</v>
      </c>
      <c r="AH985" s="33" t="n">
        <f aca="false">VLOOKUP($O985,Parámetros!$B$4:$H$25,7,0)</f>
        <v>1920000</v>
      </c>
      <c r="AI985" s="2" t="n">
        <v>8608.38414634146</v>
      </c>
      <c r="AJ985" s="2" t="n">
        <v>1.0442E-008</v>
      </c>
      <c r="AK985" s="34" t="n">
        <f aca="false">AD985*V985/1000000000</f>
        <v>1.48078774030241</v>
      </c>
      <c r="AL985" s="34" t="n">
        <f aca="false">AE985*V985/1000000000</f>
        <v>16.0669166983047</v>
      </c>
      <c r="AM985" s="34" t="n">
        <f aca="false">AF985*V985/1000000000</f>
        <v>0.0563392120545802</v>
      </c>
      <c r="AN985" s="34" t="n">
        <f aca="false">AG985*V985/1000000000</f>
        <v>3.37649143085195</v>
      </c>
      <c r="AO985" s="34" t="n">
        <f aca="false">AH985*V985/1000000000</f>
        <v>4823.55918693135</v>
      </c>
      <c r="AP985" s="35" t="n">
        <f aca="false">AJ985*AI985*EXP(P985*4)</f>
        <v>6.73889641570042E-005</v>
      </c>
      <c r="AQ985" s="36" t="n">
        <f aca="false">AK985/W985</f>
        <v>0.00405695271315728</v>
      </c>
      <c r="AR985" s="37" t="n">
        <f aca="false">AL985/W985</f>
        <v>0.044018949858369</v>
      </c>
      <c r="AS985" s="37" t="n">
        <f aca="false">AM985/W985</f>
        <v>0.000154354005628987</v>
      </c>
      <c r="AT985" s="37" t="n">
        <f aca="false">AN985/W985</f>
        <v>0.0092506614543889</v>
      </c>
      <c r="AU985" s="37" t="n">
        <f aca="false">AO985/W985</f>
        <v>13.215230649127</v>
      </c>
      <c r="AV985" s="49" t="n">
        <f aca="false">AP985/W985</f>
        <v>1.84627299060286E-007</v>
      </c>
      <c r="AW985" s="39" t="n">
        <f aca="false">AK985*1000000</f>
        <v>1480787.74030241</v>
      </c>
      <c r="AX985" s="40" t="n">
        <f aca="false">AL985*1000000</f>
        <v>16066916.6983047</v>
      </c>
      <c r="AY985" s="40" t="n">
        <f aca="false">AM985*1000000</f>
        <v>56339.2120545803</v>
      </c>
      <c r="AZ985" s="40" t="n">
        <f aca="false">AN985*1000000</f>
        <v>3376491.43085195</v>
      </c>
      <c r="BA985" s="40" t="n">
        <f aca="false">AO985*1000000</f>
        <v>4823559186.93135</v>
      </c>
      <c r="BB985" s="41" t="n">
        <f aca="false">AP985*1000000</f>
        <v>67.3889641570042</v>
      </c>
      <c r="BC985" s="39" t="n">
        <f aca="false">AQ985*1000000</f>
        <v>4056.95271315728</v>
      </c>
      <c r="BD985" s="40" t="n">
        <f aca="false">AR985*1000000</f>
        <v>44018.949858369</v>
      </c>
      <c r="BE985" s="40" t="n">
        <f aca="false">AS985*1000000</f>
        <v>154.354005628987</v>
      </c>
      <c r="BF985" s="40" t="n">
        <f aca="false">AT985*1000000</f>
        <v>9250.6614543889</v>
      </c>
      <c r="BG985" s="40" t="n">
        <f aca="false">AU985*1000000</f>
        <v>13215230.649127</v>
      </c>
      <c r="BH985" s="41" t="n">
        <f aca="false">AV985*1000000</f>
        <v>0.184627299060286</v>
      </c>
      <c r="BI985" s="0" t="n">
        <v>0.1</v>
      </c>
      <c r="BJ985" s="0" t="n">
        <f aca="false">R985*BI985</f>
        <v>251227.040986008</v>
      </c>
      <c r="BK985" s="0" t="n">
        <v>0.1</v>
      </c>
      <c r="BL985" s="0" t="n">
        <f aca="false">AI985*BK985</f>
        <v>860.838414634146</v>
      </c>
      <c r="BM985" s="45" t="n">
        <v>491.492522079561</v>
      </c>
      <c r="BN985" s="45" t="n">
        <v>4911.75996922289</v>
      </c>
      <c r="BO985" s="45" t="n">
        <v>16.2785205146239</v>
      </c>
      <c r="BP985" s="45" t="n">
        <v>537.6</v>
      </c>
      <c r="BQ985" s="45" t="n">
        <v>384000</v>
      </c>
      <c r="BR985" s="0" t="n">
        <f aca="false">AJ985*0.1</f>
        <v>1.0442E-009</v>
      </c>
      <c r="BS985" s="0" t="n">
        <f aca="false">((((BJ985/R985)^2)+((BM985/AD985)^2))^(1/2))*AK985</f>
        <v>1.24360959148302</v>
      </c>
      <c r="BT985" s="0" t="n">
        <f aca="false">((((BJ985/R985)^2)+((BN985/AE985)^2))^(1/2))*AL985</f>
        <v>12.4438295895088</v>
      </c>
      <c r="BU985" s="0" t="n">
        <f aca="false">((((BJ985/R985)^2)+((BO985/AF985)^2))^(1/2))*AM985</f>
        <v>0.04128229157802</v>
      </c>
      <c r="BV985" s="0" t="n">
        <f aca="false">((((BJ985/R985)^2)+((BP985/AG985)^2))^(1/2))*AN985</f>
        <v>1.39216308133955</v>
      </c>
      <c r="BW985" s="0" t="n">
        <f aca="false">((((BJ985/R985)^2)+((BQ985/AH985)^2))^(1/2))*AO985</f>
        <v>1078.58062354721</v>
      </c>
      <c r="BX985" s="46" t="n">
        <f aca="false">((((BL985/AI985)^2)+((BR985/AJ985)^2))^(1/2))*AP985</f>
        <v>9.53023870651098E-006</v>
      </c>
    </row>
    <row r="986" customFormat="false" ht="15" hidden="false" customHeight="true" outlineLevel="0" collapsed="false">
      <c r="A986" s="24" t="n">
        <v>4.58240833333333</v>
      </c>
      <c r="B986" s="24" t="n">
        <v>-74.1425083333333</v>
      </c>
      <c r="C986" s="47" t="n">
        <v>24</v>
      </c>
      <c r="D986" s="47" t="n">
        <v>22</v>
      </c>
      <c r="E986" s="47" t="n">
        <v>1781</v>
      </c>
      <c r="F986" s="27" t="s">
        <v>2439</v>
      </c>
      <c r="G986" s="28" t="s">
        <v>2440</v>
      </c>
      <c r="H986" s="27" t="s">
        <v>2441</v>
      </c>
      <c r="I986" s="28" t="s">
        <v>1495</v>
      </c>
      <c r="J986" s="28" t="s">
        <v>65</v>
      </c>
      <c r="K986" s="55"/>
      <c r="L986" s="55"/>
      <c r="M986" s="55"/>
      <c r="N986" s="29" t="s">
        <v>67</v>
      </c>
      <c r="O986" s="29" t="s">
        <v>108</v>
      </c>
      <c r="P986" s="30" t="n">
        <v>-0.0720228740272761</v>
      </c>
      <c r="Q986" s="31" t="n">
        <v>8306.16073913044</v>
      </c>
      <c r="R986" s="31" t="n">
        <v>6227.07052237406</v>
      </c>
      <c r="S986" s="29" t="s">
        <v>69</v>
      </c>
      <c r="T986" s="29"/>
      <c r="U986" s="29"/>
      <c r="V986" s="48" t="n">
        <f aca="false">IF(S986="m3_año",R986,IF(OR(O986="CG1",O986="CG3",O986="HG2"),T986,R986))</f>
        <v>6227.07052237406</v>
      </c>
      <c r="W986" s="28" t="n">
        <v>365</v>
      </c>
      <c r="X986" s="32" t="s">
        <v>98</v>
      </c>
      <c r="Y986" s="28"/>
      <c r="Z986" s="28" t="n">
        <v>2920</v>
      </c>
      <c r="AA986" s="32" t="s">
        <v>2442</v>
      </c>
      <c r="AB986" s="32" t="s">
        <v>447</v>
      </c>
      <c r="AC986" s="33" t="s">
        <v>72</v>
      </c>
      <c r="AD986" s="33" t="n">
        <f aca="false">VLOOKUP($O986,Parámetros!$B$4:$H$25,3,0)</f>
        <v>589.42211574465</v>
      </c>
      <c r="AE986" s="33" t="n">
        <f aca="false">VLOOKUP($O986,Parámetros!$B$4:$H$25,4,0)</f>
        <v>6395.37711993333</v>
      </c>
      <c r="AF986" s="33" t="n">
        <f aca="false">VLOOKUP($O986,Parámetros!$B$4:$H$25,5,0)</f>
        <v>22.4256162208741</v>
      </c>
      <c r="AG986" s="33" t="n">
        <f aca="false">VLOOKUP($O986,Parámetros!$B$4:$H$25,6,0)</f>
        <v>1344</v>
      </c>
      <c r="AH986" s="33" t="n">
        <f aca="false">VLOOKUP($O986,Parámetros!$B$4:$H$25,7,0)</f>
        <v>1920000</v>
      </c>
      <c r="AI986" s="2" t="n">
        <v>8608.38414634146</v>
      </c>
      <c r="AJ986" s="2" t="n">
        <v>1.0442E-008</v>
      </c>
      <c r="AK986" s="34" t="n">
        <f aca="false">AD986*V986/1000000000</f>
        <v>0.00367037308218886</v>
      </c>
      <c r="AL986" s="34" t="n">
        <f aca="false">AE986*V986/1000000000</f>
        <v>0.0398244643430024</v>
      </c>
      <c r="AM986" s="34" t="n">
        <f aca="false">AF986*V986/1000000000</f>
        <v>0.000139645893715079</v>
      </c>
      <c r="AN986" s="34" t="n">
        <f aca="false">AG986*V986/1000000000</f>
        <v>0.00836918278207074</v>
      </c>
      <c r="AO986" s="34" t="n">
        <f aca="false">AH986*V986/1000000000</f>
        <v>11.9559754029582</v>
      </c>
      <c r="AP986" s="35" t="n">
        <f aca="false">AJ986*AI986*EXP(P986*4)</f>
        <v>6.73889641570042E-005</v>
      </c>
      <c r="AQ986" s="36" t="n">
        <f aca="false">AK986/W986</f>
        <v>1.00558166635311E-005</v>
      </c>
      <c r="AR986" s="37" t="n">
        <f aca="false">AL986/W986</f>
        <v>0.000109108121487678</v>
      </c>
      <c r="AS986" s="37" t="n">
        <f aca="false">AM986/W986</f>
        <v>3.82591489630353E-007</v>
      </c>
      <c r="AT986" s="37" t="n">
        <f aca="false">AN986/W986</f>
        <v>2.29292678960842E-005</v>
      </c>
      <c r="AU986" s="37" t="n">
        <f aca="false">AO986/W986</f>
        <v>0.032756096994406</v>
      </c>
      <c r="AV986" s="49" t="n">
        <f aca="false">AP986/W986</f>
        <v>1.84627299060286E-007</v>
      </c>
      <c r="AW986" s="39" t="n">
        <f aca="false">AK986*1000000</f>
        <v>3670.37308218886</v>
      </c>
      <c r="AX986" s="40" t="n">
        <f aca="false">AL986*1000000</f>
        <v>39824.4643430023</v>
      </c>
      <c r="AY986" s="40" t="n">
        <f aca="false">AM986*1000000</f>
        <v>139.645893715079</v>
      </c>
      <c r="AZ986" s="40" t="n">
        <f aca="false">AN986*1000000</f>
        <v>8369.18278207074</v>
      </c>
      <c r="BA986" s="40" t="n">
        <f aca="false">AO986*1000000</f>
        <v>11955975.4029582</v>
      </c>
      <c r="BB986" s="41" t="n">
        <f aca="false">AP986*1000000</f>
        <v>67.3889641570042</v>
      </c>
      <c r="BC986" s="39" t="n">
        <f aca="false">AQ986*1000000</f>
        <v>10.0558166635311</v>
      </c>
      <c r="BD986" s="40" t="n">
        <f aca="false">AR986*1000000</f>
        <v>109.108121487678</v>
      </c>
      <c r="BE986" s="40" t="n">
        <f aca="false">AS986*1000000</f>
        <v>0.382591489630353</v>
      </c>
      <c r="BF986" s="40" t="n">
        <f aca="false">AT986*1000000</f>
        <v>22.9292678960842</v>
      </c>
      <c r="BG986" s="40" t="n">
        <f aca="false">AU986*1000000</f>
        <v>32756.096994406</v>
      </c>
      <c r="BH986" s="41" t="n">
        <f aca="false">AV986*1000000</f>
        <v>0.184627299060286</v>
      </c>
      <c r="BI986" s="0" t="n">
        <v>0.1</v>
      </c>
      <c r="BJ986" s="0" t="n">
        <f aca="false">R986*BI986</f>
        <v>622.707052237406</v>
      </c>
      <c r="BK986" s="0" t="n">
        <v>0.1</v>
      </c>
      <c r="BL986" s="0" t="n">
        <f aca="false">AI986*BK986</f>
        <v>860.838414634146</v>
      </c>
      <c r="BM986" s="45" t="n">
        <v>491.492522079561</v>
      </c>
      <c r="BN986" s="45" t="n">
        <v>4911.75996922289</v>
      </c>
      <c r="BO986" s="45" t="n">
        <v>16.2785205146239</v>
      </c>
      <c r="BP986" s="45" t="n">
        <v>537.6</v>
      </c>
      <c r="BQ986" s="45" t="n">
        <v>384000</v>
      </c>
      <c r="BR986" s="0" t="n">
        <f aca="false">AJ986*0.1</f>
        <v>1.0442E-009</v>
      </c>
      <c r="BS986" s="0" t="n">
        <f aca="false">((((BJ986/R986)^2)+((BM986/AD986)^2))^(1/2))*AK986</f>
        <v>0.0030824884925094</v>
      </c>
      <c r="BT986" s="0" t="n">
        <f aca="false">((((BJ986/R986)^2)+((BN986/AE986)^2))^(1/2))*AL986</f>
        <v>0.030844054094715</v>
      </c>
      <c r="BU986" s="0" t="n">
        <f aca="false">((((BJ986/R986)^2)+((BO986/AF986)^2))^(1/2))*AM986</f>
        <v>0.000102324869159231</v>
      </c>
      <c r="BV986" s="0" t="n">
        <f aca="false">((((BJ986/R986)^2)+((BP986/AG986)^2))^(1/2))*AN986</f>
        <v>0.00345070246105783</v>
      </c>
      <c r="BW986" s="0" t="n">
        <f aca="false">((((BJ986/R986)^2)+((BQ986/AH986)^2))^(1/2))*AO986</f>
        <v>2.673437373833</v>
      </c>
      <c r="BX986" s="46" t="n">
        <f aca="false">((((BL986/AI986)^2)+((BR986/AJ986)^2))^(1/2))*AP986</f>
        <v>9.53023870651098E-006</v>
      </c>
    </row>
    <row r="987" customFormat="false" ht="15" hidden="false" customHeight="true" outlineLevel="0" collapsed="false">
      <c r="A987" s="24" t="n">
        <v>4.58240833333333</v>
      </c>
      <c r="B987" s="24" t="n">
        <v>-74.1425083333333</v>
      </c>
      <c r="C987" s="47" t="n">
        <v>24</v>
      </c>
      <c r="D987" s="47" t="n">
        <v>22</v>
      </c>
      <c r="E987" s="47" t="n">
        <v>1781</v>
      </c>
      <c r="F987" s="27" t="s">
        <v>2439</v>
      </c>
      <c r="G987" s="28" t="s">
        <v>2440</v>
      </c>
      <c r="H987" s="27" t="s">
        <v>2441</v>
      </c>
      <c r="I987" s="28" t="s">
        <v>1495</v>
      </c>
      <c r="J987" s="28" t="s">
        <v>65</v>
      </c>
      <c r="K987" s="55"/>
      <c r="L987" s="55"/>
      <c r="M987" s="55"/>
      <c r="N987" s="29" t="s">
        <v>67</v>
      </c>
      <c r="O987" s="29" t="s">
        <v>108</v>
      </c>
      <c r="P987" s="30" t="n">
        <v>-0.0720228740272761</v>
      </c>
      <c r="Q987" s="31" t="n">
        <v>8306.16073913044</v>
      </c>
      <c r="R987" s="31" t="n">
        <v>6227.07052237406</v>
      </c>
      <c r="S987" s="29" t="s">
        <v>69</v>
      </c>
      <c r="T987" s="29"/>
      <c r="U987" s="29"/>
      <c r="V987" s="48" t="n">
        <f aca="false">IF(S987="m3_año",R987,IF(OR(O987="CG1",O987="CG3",O987="HG2"),T987,R987))</f>
        <v>6227.07052237406</v>
      </c>
      <c r="W987" s="28" t="n">
        <v>365</v>
      </c>
      <c r="X987" s="32" t="s">
        <v>98</v>
      </c>
      <c r="Y987" s="28"/>
      <c r="Z987" s="28" t="n">
        <v>2920</v>
      </c>
      <c r="AA987" s="32" t="s">
        <v>2442</v>
      </c>
      <c r="AB987" s="32" t="s">
        <v>447</v>
      </c>
      <c r="AC987" s="33" t="s">
        <v>72</v>
      </c>
      <c r="AD987" s="33" t="n">
        <f aca="false">VLOOKUP($O987,Parámetros!$B$4:$H$25,3,0)</f>
        <v>589.42211574465</v>
      </c>
      <c r="AE987" s="33" t="n">
        <f aca="false">VLOOKUP($O987,Parámetros!$B$4:$H$25,4,0)</f>
        <v>6395.37711993333</v>
      </c>
      <c r="AF987" s="33" t="n">
        <f aca="false">VLOOKUP($O987,Parámetros!$B$4:$H$25,5,0)</f>
        <v>22.4256162208741</v>
      </c>
      <c r="AG987" s="33" t="n">
        <f aca="false">VLOOKUP($O987,Parámetros!$B$4:$H$25,6,0)</f>
        <v>1344</v>
      </c>
      <c r="AH987" s="33" t="n">
        <f aca="false">VLOOKUP($O987,Parámetros!$B$4:$H$25,7,0)</f>
        <v>1920000</v>
      </c>
      <c r="AI987" s="2" t="n">
        <v>8608.38414634146</v>
      </c>
      <c r="AJ987" s="2" t="n">
        <v>1.0442E-008</v>
      </c>
      <c r="AK987" s="34" t="n">
        <f aca="false">AD987*V987/1000000000</f>
        <v>0.00367037308218886</v>
      </c>
      <c r="AL987" s="34" t="n">
        <f aca="false">AE987*V987/1000000000</f>
        <v>0.0398244643430024</v>
      </c>
      <c r="AM987" s="34" t="n">
        <f aca="false">AF987*V987/1000000000</f>
        <v>0.000139645893715079</v>
      </c>
      <c r="AN987" s="34" t="n">
        <f aca="false">AG987*V987/1000000000</f>
        <v>0.00836918278207074</v>
      </c>
      <c r="AO987" s="34" t="n">
        <f aca="false">AH987*V987/1000000000</f>
        <v>11.9559754029582</v>
      </c>
      <c r="AP987" s="35" t="n">
        <f aca="false">AJ987*AI987*EXP(P987*4)</f>
        <v>6.73889641570042E-005</v>
      </c>
      <c r="AQ987" s="36" t="n">
        <f aca="false">AK987/W987</f>
        <v>1.00558166635311E-005</v>
      </c>
      <c r="AR987" s="37" t="n">
        <f aca="false">AL987/W987</f>
        <v>0.000109108121487678</v>
      </c>
      <c r="AS987" s="37" t="n">
        <f aca="false">AM987/W987</f>
        <v>3.82591489630353E-007</v>
      </c>
      <c r="AT987" s="37" t="n">
        <f aca="false">AN987/W987</f>
        <v>2.29292678960842E-005</v>
      </c>
      <c r="AU987" s="37" t="n">
        <f aca="false">AO987/W987</f>
        <v>0.032756096994406</v>
      </c>
      <c r="AV987" s="49" t="n">
        <f aca="false">AP987/W987</f>
        <v>1.84627299060286E-007</v>
      </c>
      <c r="AW987" s="39" t="n">
        <f aca="false">AK987*1000000</f>
        <v>3670.37308218886</v>
      </c>
      <c r="AX987" s="40" t="n">
        <f aca="false">AL987*1000000</f>
        <v>39824.4643430023</v>
      </c>
      <c r="AY987" s="40" t="n">
        <f aca="false">AM987*1000000</f>
        <v>139.645893715079</v>
      </c>
      <c r="AZ987" s="40" t="n">
        <f aca="false">AN987*1000000</f>
        <v>8369.18278207074</v>
      </c>
      <c r="BA987" s="40" t="n">
        <f aca="false">AO987*1000000</f>
        <v>11955975.4029582</v>
      </c>
      <c r="BB987" s="41" t="n">
        <f aca="false">AP987*1000000</f>
        <v>67.3889641570042</v>
      </c>
      <c r="BC987" s="39" t="n">
        <f aca="false">AQ987*1000000</f>
        <v>10.0558166635311</v>
      </c>
      <c r="BD987" s="40" t="n">
        <f aca="false">AR987*1000000</f>
        <v>109.108121487678</v>
      </c>
      <c r="BE987" s="40" t="n">
        <f aca="false">AS987*1000000</f>
        <v>0.382591489630353</v>
      </c>
      <c r="BF987" s="40" t="n">
        <f aca="false">AT987*1000000</f>
        <v>22.9292678960842</v>
      </c>
      <c r="BG987" s="40" t="n">
        <f aca="false">AU987*1000000</f>
        <v>32756.096994406</v>
      </c>
      <c r="BH987" s="41" t="n">
        <f aca="false">AV987*1000000</f>
        <v>0.184627299060286</v>
      </c>
      <c r="BI987" s="0" t="n">
        <v>0.1</v>
      </c>
      <c r="BJ987" s="0" t="n">
        <f aca="false">R987*BI987</f>
        <v>622.707052237406</v>
      </c>
      <c r="BK987" s="0" t="n">
        <v>0.1</v>
      </c>
      <c r="BL987" s="0" t="n">
        <f aca="false">AI987*BK987</f>
        <v>860.838414634146</v>
      </c>
      <c r="BM987" s="45" t="n">
        <v>491.492522079561</v>
      </c>
      <c r="BN987" s="45" t="n">
        <v>4911.75996922289</v>
      </c>
      <c r="BO987" s="45" t="n">
        <v>16.2785205146239</v>
      </c>
      <c r="BP987" s="45" t="n">
        <v>537.6</v>
      </c>
      <c r="BQ987" s="45" t="n">
        <v>384000</v>
      </c>
      <c r="BR987" s="0" t="n">
        <f aca="false">AJ987*0.1</f>
        <v>1.0442E-009</v>
      </c>
      <c r="BS987" s="0" t="n">
        <f aca="false">((((BJ987/R987)^2)+((BM987/AD987)^2))^(1/2))*AK987</f>
        <v>0.0030824884925094</v>
      </c>
      <c r="BT987" s="0" t="n">
        <f aca="false">((((BJ987/R987)^2)+((BN987/AE987)^2))^(1/2))*AL987</f>
        <v>0.030844054094715</v>
      </c>
      <c r="BU987" s="0" t="n">
        <f aca="false">((((BJ987/R987)^2)+((BO987/AF987)^2))^(1/2))*AM987</f>
        <v>0.000102324869159231</v>
      </c>
      <c r="BV987" s="0" t="n">
        <f aca="false">((((BJ987/R987)^2)+((BP987/AG987)^2))^(1/2))*AN987</f>
        <v>0.00345070246105783</v>
      </c>
      <c r="BW987" s="0" t="n">
        <f aca="false">((((BJ987/R987)^2)+((BQ987/AH987)^2))^(1/2))*AO987</f>
        <v>2.673437373833</v>
      </c>
      <c r="BX987" s="46" t="n">
        <f aca="false">((((BL987/AI987)^2)+((BR987/AJ987)^2))^(1/2))*AP987</f>
        <v>9.53023870651098E-006</v>
      </c>
    </row>
    <row r="988" customFormat="false" ht="15" hidden="false" customHeight="true" outlineLevel="0" collapsed="false">
      <c r="A988" s="24" t="n">
        <v>4.58240833333333</v>
      </c>
      <c r="B988" s="24" t="n">
        <v>-74.1425083333333</v>
      </c>
      <c r="C988" s="47" t="n">
        <v>24</v>
      </c>
      <c r="D988" s="47" t="n">
        <v>22</v>
      </c>
      <c r="E988" s="47" t="n">
        <v>1781</v>
      </c>
      <c r="F988" s="27" t="s">
        <v>2439</v>
      </c>
      <c r="G988" s="28" t="s">
        <v>2440</v>
      </c>
      <c r="H988" s="27" t="s">
        <v>2441</v>
      </c>
      <c r="I988" s="28" t="s">
        <v>1495</v>
      </c>
      <c r="J988" s="28" t="s">
        <v>65</v>
      </c>
      <c r="K988" s="55"/>
      <c r="L988" s="55"/>
      <c r="M988" s="55"/>
      <c r="N988" s="29" t="s">
        <v>67</v>
      </c>
      <c r="O988" s="29" t="s">
        <v>108</v>
      </c>
      <c r="P988" s="30" t="n">
        <v>-0.0720228740272761</v>
      </c>
      <c r="Q988" s="31" t="n">
        <v>617.776695652174</v>
      </c>
      <c r="R988" s="31" t="n">
        <v>463.142861271914</v>
      </c>
      <c r="S988" s="29" t="s">
        <v>69</v>
      </c>
      <c r="T988" s="29"/>
      <c r="U988" s="29"/>
      <c r="V988" s="48" t="n">
        <f aca="false">IF(S988="m3_año",R988,IF(OR(O988="CG1",O988="CG3",O988="HG2"),T988,R988))</f>
        <v>463.142861271914</v>
      </c>
      <c r="W988" s="28" t="n">
        <v>365</v>
      </c>
      <c r="X988" s="32" t="s">
        <v>98</v>
      </c>
      <c r="Y988" s="28"/>
      <c r="Z988" s="28" t="n">
        <v>2920</v>
      </c>
      <c r="AA988" s="32" t="s">
        <v>2442</v>
      </c>
      <c r="AB988" s="32" t="s">
        <v>447</v>
      </c>
      <c r="AC988" s="33" t="s">
        <v>72</v>
      </c>
      <c r="AD988" s="33" t="n">
        <f aca="false">VLOOKUP($O988,Parámetros!$B$4:$H$25,3,0)</f>
        <v>589.42211574465</v>
      </c>
      <c r="AE988" s="33" t="n">
        <f aca="false">VLOOKUP($O988,Parámetros!$B$4:$H$25,4,0)</f>
        <v>6395.37711993333</v>
      </c>
      <c r="AF988" s="33" t="n">
        <f aca="false">VLOOKUP($O988,Parámetros!$B$4:$H$25,5,0)</f>
        <v>22.4256162208741</v>
      </c>
      <c r="AG988" s="33" t="n">
        <f aca="false">VLOOKUP($O988,Parámetros!$B$4:$H$25,6,0)</f>
        <v>1344</v>
      </c>
      <c r="AH988" s="33" t="n">
        <f aca="false">VLOOKUP($O988,Parámetros!$B$4:$H$25,7,0)</f>
        <v>1920000</v>
      </c>
      <c r="AI988" s="2" t="n">
        <v>8608.38414634146</v>
      </c>
      <c r="AJ988" s="2" t="n">
        <v>1.0442E-008</v>
      </c>
      <c r="AK988" s="34" t="n">
        <f aca="false">AD988*V988/1000000000</f>
        <v>0.000272986645182922</v>
      </c>
      <c r="AL988" s="34" t="n">
        <f aca="false">AE988*V988/1000000000</f>
        <v>0.00296197325823885</v>
      </c>
      <c r="AM988" s="34" t="n">
        <f aca="false">AF988*V988/1000000000</f>
        <v>1.03862640623215E-005</v>
      </c>
      <c r="AN988" s="34" t="n">
        <f aca="false">AG988*V988/1000000000</f>
        <v>0.000622464005549452</v>
      </c>
      <c r="AO988" s="34" t="n">
        <f aca="false">AH988*V988/1000000000</f>
        <v>0.889234293642075</v>
      </c>
      <c r="AP988" s="35" t="n">
        <f aca="false">AJ988*AI988*EXP(P988*4)</f>
        <v>6.73889641570042E-005</v>
      </c>
      <c r="AQ988" s="36" t="n">
        <f aca="false">AK988/W988</f>
        <v>7.47908616939514E-007</v>
      </c>
      <c r="AR988" s="37" t="n">
        <f aca="false">AL988/W988</f>
        <v>8.11499522805166E-006</v>
      </c>
      <c r="AS988" s="37" t="n">
        <f aca="false">AM988/W988</f>
        <v>2.8455517978963E-008</v>
      </c>
      <c r="AT988" s="37" t="n">
        <f aca="false">AN988/W988</f>
        <v>1.70538083712179E-006</v>
      </c>
      <c r="AU988" s="37" t="n">
        <f aca="false">AO988/W988</f>
        <v>0.00243625833874541</v>
      </c>
      <c r="AV988" s="49" t="n">
        <f aca="false">AP988/W988</f>
        <v>1.84627299060286E-007</v>
      </c>
      <c r="AW988" s="39" t="n">
        <f aca="false">AK988*1000000</f>
        <v>272.986645182922</v>
      </c>
      <c r="AX988" s="40" t="n">
        <f aca="false">AL988*1000000</f>
        <v>2961.97325823886</v>
      </c>
      <c r="AY988" s="40" t="n">
        <f aca="false">AM988*1000000</f>
        <v>10.3862640623215</v>
      </c>
      <c r="AZ988" s="40" t="n">
        <f aca="false">AN988*1000000</f>
        <v>622.464005549452</v>
      </c>
      <c r="BA988" s="40" t="n">
        <f aca="false">AO988*1000000</f>
        <v>889234.293642075</v>
      </c>
      <c r="BB988" s="41" t="n">
        <f aca="false">AP988*1000000</f>
        <v>67.3889641570042</v>
      </c>
      <c r="BC988" s="39" t="n">
        <f aca="false">AQ988*1000000</f>
        <v>0.747908616939514</v>
      </c>
      <c r="BD988" s="40" t="n">
        <f aca="false">AR988*1000000</f>
        <v>8.11499522805166</v>
      </c>
      <c r="BE988" s="40" t="n">
        <f aca="false">AS988*1000000</f>
        <v>0.028455517978963</v>
      </c>
      <c r="BF988" s="40" t="n">
        <f aca="false">AT988*1000000</f>
        <v>1.70538083712179</v>
      </c>
      <c r="BG988" s="40" t="n">
        <f aca="false">AU988*1000000</f>
        <v>2436.25833874541</v>
      </c>
      <c r="BH988" s="41" t="n">
        <f aca="false">AV988*1000000</f>
        <v>0.184627299060286</v>
      </c>
      <c r="BI988" s="0" t="n">
        <v>0.1</v>
      </c>
      <c r="BJ988" s="0" t="n">
        <f aca="false">R988*BI988</f>
        <v>46.3142861271914</v>
      </c>
      <c r="BK988" s="0" t="n">
        <v>0.1</v>
      </c>
      <c r="BL988" s="0" t="n">
        <f aca="false">AI988*BK988</f>
        <v>860.838414634146</v>
      </c>
      <c r="BM988" s="45" t="n">
        <v>491.492522079561</v>
      </c>
      <c r="BN988" s="45" t="n">
        <v>4911.75996922289</v>
      </c>
      <c r="BO988" s="45" t="n">
        <v>16.2785205146239</v>
      </c>
      <c r="BP988" s="45" t="n">
        <v>537.6</v>
      </c>
      <c r="BQ988" s="45" t="n">
        <v>384000</v>
      </c>
      <c r="BR988" s="0" t="n">
        <f aca="false">AJ988*0.1</f>
        <v>1.0442E-009</v>
      </c>
      <c r="BS988" s="0" t="n">
        <f aca="false">((((BJ988/R988)^2)+((BM988/AD988)^2))^(1/2))*AK988</f>
        <v>0.000229262304823596</v>
      </c>
      <c r="BT988" s="0" t="n">
        <f aca="false">((((BJ988/R988)^2)+((BN988/AE988)^2))^(1/2))*AL988</f>
        <v>0.00229404876905197</v>
      </c>
      <c r="BU988" s="0" t="n">
        <f aca="false">((((BJ988/R988)^2)+((BO988/AF988)^2))^(1/2))*AM988</f>
        <v>7.61048594381625E-006</v>
      </c>
      <c r="BV988" s="0" t="n">
        <f aca="false">((((BJ988/R988)^2)+((BP988/AG988)^2))^(1/2))*AN988</f>
        <v>0.000256648484302545</v>
      </c>
      <c r="BW988" s="0" t="n">
        <f aca="false">((((BJ988/R988)^2)+((BQ988/AH988)^2))^(1/2))*AO988</f>
        <v>0.198838832850769</v>
      </c>
      <c r="BX988" s="46" t="n">
        <f aca="false">((((BL988/AI988)^2)+((BR988/AJ988)^2))^(1/2))*AP988</f>
        <v>9.53023870651098E-006</v>
      </c>
    </row>
    <row r="989" customFormat="false" ht="45" hidden="false" customHeight="true" outlineLevel="0" collapsed="false">
      <c r="A989" s="24" t="n">
        <v>4.66853823371284</v>
      </c>
      <c r="B989" s="24" t="n">
        <v>-74.108794660103</v>
      </c>
      <c r="C989" s="47" t="n">
        <v>28</v>
      </c>
      <c r="D989" s="47" t="n">
        <v>31</v>
      </c>
      <c r="E989" s="47" t="n">
        <v>1902</v>
      </c>
      <c r="F989" s="27" t="s">
        <v>2443</v>
      </c>
      <c r="G989" s="28" t="s">
        <v>2444</v>
      </c>
      <c r="H989" s="27" t="s">
        <v>2445</v>
      </c>
      <c r="I989" s="28" t="s">
        <v>727</v>
      </c>
      <c r="J989" s="28" t="s">
        <v>65</v>
      </c>
      <c r="K989" s="28" t="n">
        <v>30</v>
      </c>
      <c r="L989" s="28"/>
      <c r="M989" s="28" t="n">
        <v>1993</v>
      </c>
      <c r="N989" s="29" t="s">
        <v>67</v>
      </c>
      <c r="O989" s="29" t="s">
        <v>68</v>
      </c>
      <c r="P989" s="56" t="n">
        <v>0.00426891489573758</v>
      </c>
      <c r="Q989" s="31" t="n">
        <v>39282.75</v>
      </c>
      <c r="R989" s="31" t="n">
        <v>39959.2885993142</v>
      </c>
      <c r="S989" s="29" t="s">
        <v>69</v>
      </c>
      <c r="T989" s="29"/>
      <c r="U989" s="29"/>
      <c r="V989" s="48" t="n">
        <f aca="false">IF(S989="m3_año",R989,IF(OR(O989="CG1",O989="CG3",O989="HG2"),T989,R989))</f>
        <v>39959.2885993142</v>
      </c>
      <c r="W989" s="28" t="n">
        <v>365</v>
      </c>
      <c r="X989" s="32"/>
      <c r="Y989" s="28"/>
      <c r="Z989" s="28" t="n">
        <v>8760</v>
      </c>
      <c r="AA989" s="32" t="s">
        <v>2446</v>
      </c>
      <c r="AB989" s="32" t="s">
        <v>447</v>
      </c>
      <c r="AC989" s="33" t="s">
        <v>72</v>
      </c>
      <c r="AD989" s="33" t="n">
        <f aca="false">VLOOKUP($O989,Parámetros!$B$4:$H$25,3,0)</f>
        <v>46.3856216091623</v>
      </c>
      <c r="AE989" s="33" t="n">
        <f aca="false">VLOOKUP($O989,Parámetros!$B$4:$H$25,4,0)</f>
        <v>1074.85364414012</v>
      </c>
      <c r="AF989" s="33" t="n">
        <f aca="false">VLOOKUP($O989,Parámetros!$B$4:$H$25,5,0)</f>
        <v>5.41099102083891</v>
      </c>
      <c r="AG989" s="33" t="n">
        <f aca="false">VLOOKUP($O989,Parámetros!$B$4:$H$25,6,0)</f>
        <v>1344</v>
      </c>
      <c r="AH989" s="33" t="n">
        <f aca="false">VLOOKUP($O989,Parámetros!$B$4:$H$25,7,0)</f>
        <v>1920000</v>
      </c>
      <c r="AI989" s="51" t="n">
        <v>39282.75</v>
      </c>
      <c r="AJ989" s="52" t="n">
        <v>8.8E-008</v>
      </c>
      <c r="AK989" s="34" t="n">
        <f aca="false">AD989*V989/1000000000</f>
        <v>0.0018535364407391</v>
      </c>
      <c r="AL989" s="34" t="n">
        <f aca="false">AE989*V989/1000000000</f>
        <v>0.0429503869682196</v>
      </c>
      <c r="AM989" s="34" t="n">
        <f aca="false">AF989*V989/1000000000</f>
        <v>0.00021621935181</v>
      </c>
      <c r="AN989" s="34" t="n">
        <f aca="false">AG989*V989/1000000000</f>
        <v>0.0537052838774783</v>
      </c>
      <c r="AO989" s="34" t="n">
        <f aca="false">AH989*V989/1000000000</f>
        <v>76.7218341106833</v>
      </c>
      <c r="AP989" s="35" t="n">
        <f aca="false">AJ989*AI989*EXP(P989*4)</f>
        <v>0.00351641739673965</v>
      </c>
      <c r="AQ989" s="36" t="n">
        <f aca="false">AK989/W989</f>
        <v>5.0781820294222E-006</v>
      </c>
      <c r="AR989" s="37" t="n">
        <f aca="false">AL989/W989</f>
        <v>0.000117672293063615</v>
      </c>
      <c r="AS989" s="37" t="n">
        <f aca="false">AM989/W989</f>
        <v>5.92381785780821E-007</v>
      </c>
      <c r="AT989" s="37" t="n">
        <f aca="false">AN989/W989</f>
        <v>0.000147137764047886</v>
      </c>
      <c r="AU989" s="37" t="n">
        <f aca="false">AO989/W989</f>
        <v>0.210196805782694</v>
      </c>
      <c r="AV989" s="49" t="n">
        <f aca="false">AP989/W989</f>
        <v>9.63402026504014E-006</v>
      </c>
      <c r="AW989" s="39" t="n">
        <f aca="false">AK989*1000000</f>
        <v>1853.5364407391</v>
      </c>
      <c r="AX989" s="40" t="n">
        <f aca="false">AL989*1000000</f>
        <v>42950.3869682196</v>
      </c>
      <c r="AY989" s="40" t="n">
        <f aca="false">AM989*1000000</f>
        <v>216.21935181</v>
      </c>
      <c r="AZ989" s="40" t="n">
        <f aca="false">AN989*1000000</f>
        <v>53705.2838774783</v>
      </c>
      <c r="BA989" s="40" t="n">
        <f aca="false">AO989*1000000</f>
        <v>76721834.1106833</v>
      </c>
      <c r="BB989" s="41" t="n">
        <f aca="false">AP989*1000000</f>
        <v>3516.41739673965</v>
      </c>
      <c r="BC989" s="39" t="n">
        <f aca="false">AQ989*1000000</f>
        <v>5.0781820294222</v>
      </c>
      <c r="BD989" s="40" t="n">
        <f aca="false">AR989*1000000</f>
        <v>117.672293063615</v>
      </c>
      <c r="BE989" s="40" t="n">
        <f aca="false">AS989*1000000</f>
        <v>0.592381785780821</v>
      </c>
      <c r="BF989" s="40" t="n">
        <f aca="false">AT989*1000000</f>
        <v>147.137764047886</v>
      </c>
      <c r="BG989" s="40" t="n">
        <f aca="false">AU989*1000000</f>
        <v>210196.805782694</v>
      </c>
      <c r="BH989" s="41" t="n">
        <f aca="false">AV989*1000000</f>
        <v>9.63402026504014</v>
      </c>
      <c r="BI989" s="0" t="n">
        <v>0.1</v>
      </c>
      <c r="BJ989" s="0" t="n">
        <f aca="false">R989*BI989</f>
        <v>3995.92885993142</v>
      </c>
      <c r="BK989" s="0" t="n">
        <v>0.1</v>
      </c>
      <c r="BL989" s="0" t="n">
        <f aca="false">AI989*BK989</f>
        <v>3928.275</v>
      </c>
      <c r="BM989" s="45" t="n">
        <v>17.6498016718255</v>
      </c>
      <c r="BN989" s="45" t="n">
        <v>910.91550745518</v>
      </c>
      <c r="BO989" s="45" t="n">
        <v>5.31099102083891</v>
      </c>
      <c r="BP989" s="45" t="n">
        <v>537.6</v>
      </c>
      <c r="BQ989" s="45" t="n">
        <v>384000</v>
      </c>
      <c r="BR989" s="0" t="n">
        <f aca="false">AJ989*0.1</f>
        <v>8.8E-009</v>
      </c>
      <c r="BS989" s="0" t="n">
        <f aca="false">((((BJ989/R989)^2)+((BM989/AD989)^2))^(1/2))*AK989</f>
        <v>0.000729223360559993</v>
      </c>
      <c r="BT989" s="0" t="n">
        <f aca="false">((((BJ989/R989)^2)+((BN989/AE989)^2))^(1/2))*AL989</f>
        <v>0.0366520606936071</v>
      </c>
      <c r="BU989" s="0" t="n">
        <f aca="false">((((BJ989/R989)^2)+((BO989/AF989)^2))^(1/2))*AM989</f>
        <v>0.000213322031983607</v>
      </c>
      <c r="BV989" s="0" t="n">
        <f aca="false">((((BJ989/R989)^2)+((BP989/AG989)^2))^(1/2))*AN989</f>
        <v>0.0221432558080624</v>
      </c>
      <c r="BW989" s="0" t="n">
        <f aca="false">((((BJ989/R989)^2)+((BQ989/AH989)^2))^(1/2))*AO989</f>
        <v>17.155523642995</v>
      </c>
      <c r="BX989" s="46" t="n">
        <f aca="false">((((BL989/AI989)^2)+((BR989/AJ989)^2))^(1/2))*AP989</f>
        <v>0.000497296517343391</v>
      </c>
    </row>
    <row r="990" customFormat="false" ht="30" hidden="false" customHeight="true" outlineLevel="0" collapsed="false">
      <c r="A990" s="24" t="n">
        <v>4.63386996427668</v>
      </c>
      <c r="B990" s="24" t="n">
        <v>-74.1549455360362</v>
      </c>
      <c r="C990" s="47" t="n">
        <v>23</v>
      </c>
      <c r="D990" s="47" t="n">
        <v>28</v>
      </c>
      <c r="E990" s="47" t="n">
        <v>1858</v>
      </c>
      <c r="F990" s="27" t="s">
        <v>2447</v>
      </c>
      <c r="G990" s="28" t="s">
        <v>2448</v>
      </c>
      <c r="H990" s="27" t="s">
        <v>2449</v>
      </c>
      <c r="I990" s="28" t="s">
        <v>216</v>
      </c>
      <c r="J990" s="28" t="s">
        <v>65</v>
      </c>
      <c r="K990" s="28" t="n">
        <v>40</v>
      </c>
      <c r="L990" s="28"/>
      <c r="M990" s="28" t="n">
        <v>2002</v>
      </c>
      <c r="N990" s="29" t="s">
        <v>67</v>
      </c>
      <c r="O990" s="29" t="s">
        <v>68</v>
      </c>
      <c r="P990" s="53" t="n">
        <v>0.01</v>
      </c>
      <c r="Q990" s="31" t="n">
        <v>39900</v>
      </c>
      <c r="R990" s="31" t="n">
        <v>41528.3498902763</v>
      </c>
      <c r="S990" s="29" t="s">
        <v>69</v>
      </c>
      <c r="T990" s="29"/>
      <c r="U990" s="29"/>
      <c r="V990" s="48" t="n">
        <f aca="false">IF(S990="m3_año",R990,IF(OR(O990="CG1",O990="CG3",O990="HG2"),T990,R990))</f>
        <v>41528.3498902763</v>
      </c>
      <c r="W990" s="28" t="n">
        <v>365</v>
      </c>
      <c r="X990" s="32"/>
      <c r="Y990" s="28"/>
      <c r="Z990" s="28" t="n">
        <v>8760</v>
      </c>
      <c r="AA990" s="32" t="s">
        <v>2450</v>
      </c>
      <c r="AB990" s="32" t="s">
        <v>447</v>
      </c>
      <c r="AC990" s="33" t="s">
        <v>72</v>
      </c>
      <c r="AD990" s="33" t="n">
        <f aca="false">VLOOKUP($O990,Parámetros!$B$4:$H$25,3,0)</f>
        <v>46.3856216091623</v>
      </c>
      <c r="AE990" s="33" t="n">
        <f aca="false">VLOOKUP($O990,Parámetros!$B$4:$H$25,4,0)</f>
        <v>1074.85364414012</v>
      </c>
      <c r="AF990" s="33" t="n">
        <f aca="false">VLOOKUP($O990,Parámetros!$B$4:$H$25,5,0)</f>
        <v>5.41099102083891</v>
      </c>
      <c r="AG990" s="33" t="n">
        <f aca="false">VLOOKUP($O990,Parámetros!$B$4:$H$25,6,0)</f>
        <v>1344</v>
      </c>
      <c r="AH990" s="33" t="n">
        <f aca="false">VLOOKUP($O990,Parámetros!$B$4:$H$25,7,0)</f>
        <v>1920000</v>
      </c>
      <c r="AI990" s="51" t="n">
        <v>39900</v>
      </c>
      <c r="AJ990" s="52" t="n">
        <v>8.8E-008</v>
      </c>
      <c r="AK990" s="34" t="n">
        <f aca="false">AD990*V990/1000000000</f>
        <v>0.00192631832406325</v>
      </c>
      <c r="AL990" s="34" t="n">
        <f aca="false">AE990*V990/1000000000</f>
        <v>0.0446368982146894</v>
      </c>
      <c r="AM990" s="34" t="n">
        <f aca="false">AF990*V990/1000000000</f>
        <v>0.000224709528366542</v>
      </c>
      <c r="AN990" s="34" t="n">
        <f aca="false">AG990*V990/1000000000</f>
        <v>0.0558141022525313</v>
      </c>
      <c r="AO990" s="34" t="n">
        <f aca="false">AH990*V990/1000000000</f>
        <v>79.7344317893305</v>
      </c>
      <c r="AP990" s="35" t="n">
        <f aca="false">AJ990*AI990*EXP(P990*4)</f>
        <v>0.00365449479034431</v>
      </c>
      <c r="AQ990" s="36" t="n">
        <f aca="false">AK990/W990</f>
        <v>5.27758444948837E-006</v>
      </c>
      <c r="AR990" s="37" t="n">
        <f aca="false">AL990/W990</f>
        <v>0.000122292871821067</v>
      </c>
      <c r="AS990" s="37" t="n">
        <f aca="false">AM990/W990</f>
        <v>6.15642543469977E-007</v>
      </c>
      <c r="AT990" s="37" t="n">
        <f aca="false">AN990/W990</f>
        <v>0.000152915348637072</v>
      </c>
      <c r="AU990" s="37" t="n">
        <f aca="false">AO990/W990</f>
        <v>0.21845049805296</v>
      </c>
      <c r="AV990" s="49" t="n">
        <f aca="false">AP990/W990</f>
        <v>1.0012314494094E-005</v>
      </c>
      <c r="AW990" s="39" t="n">
        <f aca="false">AK990*1000000</f>
        <v>1926.31832406325</v>
      </c>
      <c r="AX990" s="40" t="n">
        <f aca="false">AL990*1000000</f>
        <v>44636.8982146894</v>
      </c>
      <c r="AY990" s="40" t="n">
        <f aca="false">AM990*1000000</f>
        <v>224.709528366542</v>
      </c>
      <c r="AZ990" s="40" t="n">
        <f aca="false">AN990*1000000</f>
        <v>55814.1022525313</v>
      </c>
      <c r="BA990" s="40" t="n">
        <f aca="false">AO990*1000000</f>
        <v>79734431.7893305</v>
      </c>
      <c r="BB990" s="41" t="n">
        <f aca="false">AP990*1000000</f>
        <v>3654.49479034431</v>
      </c>
      <c r="BC990" s="39" t="n">
        <f aca="false">AQ990*1000000</f>
        <v>5.27758444948837</v>
      </c>
      <c r="BD990" s="40" t="n">
        <f aca="false">AR990*1000000</f>
        <v>122.292871821067</v>
      </c>
      <c r="BE990" s="40" t="n">
        <f aca="false">AS990*1000000</f>
        <v>0.615642543469977</v>
      </c>
      <c r="BF990" s="40" t="n">
        <f aca="false">AT990*1000000</f>
        <v>152.915348637072</v>
      </c>
      <c r="BG990" s="40" t="n">
        <f aca="false">AU990*1000000</f>
        <v>218450.49805296</v>
      </c>
      <c r="BH990" s="41" t="n">
        <f aca="false">AV990*1000000</f>
        <v>10.012314494094</v>
      </c>
      <c r="BI990" s="0" t="n">
        <v>0.1</v>
      </c>
      <c r="BJ990" s="0" t="n">
        <f aca="false">R990*BI990</f>
        <v>4152.83498902763</v>
      </c>
      <c r="BK990" s="0" t="n">
        <v>0.1</v>
      </c>
      <c r="BL990" s="0" t="n">
        <f aca="false">AI990*BK990</f>
        <v>3990</v>
      </c>
      <c r="BM990" s="45" t="n">
        <v>17.6498016718255</v>
      </c>
      <c r="BN990" s="45" t="n">
        <v>910.91550745518</v>
      </c>
      <c r="BO990" s="45" t="n">
        <v>5.31099102083891</v>
      </c>
      <c r="BP990" s="45" t="n">
        <v>537.6</v>
      </c>
      <c r="BQ990" s="45" t="n">
        <v>384000</v>
      </c>
      <c r="BR990" s="0" t="n">
        <f aca="false">AJ990*0.1</f>
        <v>8.8E-009</v>
      </c>
      <c r="BS990" s="0" t="n">
        <f aca="false">((((BJ990/R990)^2)+((BM990/AD990)^2))^(1/2))*AK990</f>
        <v>0.000757857407552001</v>
      </c>
      <c r="BT990" s="0" t="n">
        <f aca="false">((((BJ990/R990)^2)+((BN990/AE990)^2))^(1/2))*AL990</f>
        <v>0.038091258729513</v>
      </c>
      <c r="BU990" s="0" t="n">
        <f aca="false">((((BJ990/R990)^2)+((BO990/AF990)^2))^(1/2))*AM990</f>
        <v>0.000221698440939511</v>
      </c>
      <c r="BV990" s="0" t="n">
        <f aca="false">((((BJ990/R990)^2)+((BP990/AG990)^2))^(1/2))*AN990</f>
        <v>0.0230127438986211</v>
      </c>
      <c r="BW990" s="0" t="n">
        <f aca="false">((((BJ990/R990)^2)+((BQ990/AH990)^2))^(1/2))*AO990</f>
        <v>17.8291609628263</v>
      </c>
      <c r="BX990" s="46" t="n">
        <f aca="false">((((BL990/AI990)^2)+((BR990/AJ990)^2))^(1/2))*AP990</f>
        <v>0.000516823609612675</v>
      </c>
    </row>
    <row r="991" customFormat="false" ht="30" hidden="false" customHeight="true" outlineLevel="0" collapsed="false">
      <c r="A991" s="24" t="n">
        <v>4.62541666666667</v>
      </c>
      <c r="B991" s="24" t="n">
        <v>-74.1523333333334</v>
      </c>
      <c r="C991" s="47" t="n">
        <v>23</v>
      </c>
      <c r="D991" s="47" t="n">
        <v>27</v>
      </c>
      <c r="E991" s="47" t="n">
        <v>1845</v>
      </c>
      <c r="F991" s="27" t="s">
        <v>2451</v>
      </c>
      <c r="G991" s="28" t="s">
        <v>2452</v>
      </c>
      <c r="H991" s="27" t="s">
        <v>2453</v>
      </c>
      <c r="I991" s="28" t="s">
        <v>216</v>
      </c>
      <c r="J991" s="28" t="s">
        <v>65</v>
      </c>
      <c r="K991" s="28" t="n">
        <v>30</v>
      </c>
      <c r="L991" s="28"/>
      <c r="M991" s="28" t="n">
        <v>2007</v>
      </c>
      <c r="N991" s="29" t="s">
        <v>67</v>
      </c>
      <c r="O991" s="29" t="s">
        <v>68</v>
      </c>
      <c r="P991" s="30" t="n">
        <v>0.0356710045865324</v>
      </c>
      <c r="Q991" s="31" t="n">
        <v>65000</v>
      </c>
      <c r="R991" s="31" t="n">
        <v>74968.7446173788</v>
      </c>
      <c r="S991" s="29" t="s">
        <v>69</v>
      </c>
      <c r="T991" s="29"/>
      <c r="U991" s="29"/>
      <c r="V991" s="48" t="n">
        <f aca="false">IF(S991="m3_año",R991,IF(OR(O991="CG1",O991="CG3",O991="HG2"),T991,R991))</f>
        <v>74968.7446173788</v>
      </c>
      <c r="W991" s="28" t="n">
        <v>365</v>
      </c>
      <c r="X991" s="32"/>
      <c r="Y991" s="28"/>
      <c r="Z991" s="28" t="n">
        <v>8760</v>
      </c>
      <c r="AA991" s="32" t="s">
        <v>2454</v>
      </c>
      <c r="AB991" s="32" t="s">
        <v>2455</v>
      </c>
      <c r="AC991" s="33" t="s">
        <v>72</v>
      </c>
      <c r="AD991" s="33" t="n">
        <f aca="false">VLOOKUP($O991,Parámetros!$B$4:$H$25,3,0)</f>
        <v>46.3856216091623</v>
      </c>
      <c r="AE991" s="33" t="n">
        <f aca="false">VLOOKUP($O991,Parámetros!$B$4:$H$25,4,0)</f>
        <v>1074.85364414012</v>
      </c>
      <c r="AF991" s="33" t="n">
        <f aca="false">VLOOKUP($O991,Parámetros!$B$4:$H$25,5,0)</f>
        <v>5.41099102083891</v>
      </c>
      <c r="AG991" s="33" t="n">
        <f aca="false">VLOOKUP($O991,Parámetros!$B$4:$H$25,6,0)</f>
        <v>1344</v>
      </c>
      <c r="AH991" s="33" t="n">
        <f aca="false">VLOOKUP($O991,Parámetros!$B$4:$H$25,7,0)</f>
        <v>1920000</v>
      </c>
      <c r="AI991" s="2" t="n">
        <v>29509.1627659574</v>
      </c>
      <c r="AJ991" s="2" t="n">
        <v>1.9976E-005</v>
      </c>
      <c r="AK991" s="34" t="n">
        <f aca="false">AD991*V991/1000000000</f>
        <v>0.00347747182033566</v>
      </c>
      <c r="AL991" s="34" t="n">
        <f aca="false">AE991*V991/1000000000</f>
        <v>0.0805804283485996</v>
      </c>
      <c r="AM991" s="34" t="n">
        <f aca="false">AF991*V991/1000000000</f>
        <v>0.000405655203968202</v>
      </c>
      <c r="AN991" s="34" t="n">
        <f aca="false">AG991*V991/1000000000</f>
        <v>0.100757992765757</v>
      </c>
      <c r="AO991" s="34" t="n">
        <f aca="false">AH991*V991/1000000000</f>
        <v>143.939989665367</v>
      </c>
      <c r="AP991" s="35" t="n">
        <f aca="false">AJ991*AI991*EXP(P991*4)</f>
        <v>0.679880052125845</v>
      </c>
      <c r="AQ991" s="36" t="n">
        <f aca="false">AK991/W991</f>
        <v>9.52732005571413E-006</v>
      </c>
      <c r="AR991" s="37" t="n">
        <f aca="false">AL991/W991</f>
        <v>0.000220768296845478</v>
      </c>
      <c r="AS991" s="37" t="n">
        <f aca="false">AM991/W991</f>
        <v>1.11138412046083E-006</v>
      </c>
      <c r="AT991" s="37" t="n">
        <f aca="false">AN991/W991</f>
        <v>0.00027604929524865</v>
      </c>
      <c r="AU991" s="37" t="n">
        <f aca="false">AO991/W991</f>
        <v>0.394356136069499</v>
      </c>
      <c r="AV991" s="49" t="n">
        <f aca="false">AP991/W991</f>
        <v>0.00186268507431738</v>
      </c>
      <c r="AW991" s="39" t="n">
        <f aca="false">AK991*1000000</f>
        <v>3477.47182033566</v>
      </c>
      <c r="AX991" s="40" t="n">
        <f aca="false">AL991*1000000</f>
        <v>80580.4283485996</v>
      </c>
      <c r="AY991" s="40" t="n">
        <f aca="false">AM991*1000000</f>
        <v>405.655203968202</v>
      </c>
      <c r="AZ991" s="40" t="n">
        <f aca="false">AN991*1000000</f>
        <v>100757.992765757</v>
      </c>
      <c r="BA991" s="40" t="n">
        <f aca="false">AO991*1000000</f>
        <v>143939989.665367</v>
      </c>
      <c r="BB991" s="41" t="n">
        <f aca="false">AP991*1000000</f>
        <v>679880.052125845</v>
      </c>
      <c r="BC991" s="39" t="n">
        <f aca="false">AQ991*1000000</f>
        <v>9.52732005571413</v>
      </c>
      <c r="BD991" s="40" t="n">
        <f aca="false">AR991*1000000</f>
        <v>220.768296845478</v>
      </c>
      <c r="BE991" s="40" t="n">
        <f aca="false">AS991*1000000</f>
        <v>1.11138412046083</v>
      </c>
      <c r="BF991" s="40" t="n">
        <f aca="false">AT991*1000000</f>
        <v>276.04929524865</v>
      </c>
      <c r="BG991" s="40" t="n">
        <f aca="false">AU991*1000000</f>
        <v>394356.136069499</v>
      </c>
      <c r="BH991" s="41" t="n">
        <f aca="false">AV991*1000000</f>
        <v>1862.68507431738</v>
      </c>
      <c r="BI991" s="0" t="n">
        <v>0.1</v>
      </c>
      <c r="BJ991" s="0" t="n">
        <f aca="false">R991*BI991</f>
        <v>7496.87446173788</v>
      </c>
      <c r="BK991" s="0" t="n">
        <v>0.1</v>
      </c>
      <c r="BL991" s="0" t="n">
        <f aca="false">AI991*BK991</f>
        <v>2950.91627659574</v>
      </c>
      <c r="BM991" s="45" t="n">
        <v>17.6498016718255</v>
      </c>
      <c r="BN991" s="45" t="n">
        <v>910.91550745518</v>
      </c>
      <c r="BO991" s="45" t="n">
        <v>5.31099102083891</v>
      </c>
      <c r="BP991" s="45" t="n">
        <v>537.6</v>
      </c>
      <c r="BQ991" s="45" t="n">
        <v>384000</v>
      </c>
      <c r="BR991" s="0" t="n">
        <f aca="false">AJ991*0.1</f>
        <v>1.9976E-006</v>
      </c>
      <c r="BS991" s="0" t="n">
        <f aca="false">((((BJ991/R991)^2)+((BM991/AD991)^2))^(1/2))*AK991</f>
        <v>0.00136811644559125</v>
      </c>
      <c r="BT991" s="0" t="n">
        <f aca="false">((((BJ991/R991)^2)+((BN991/AE991)^2))^(1/2))*AL991</f>
        <v>0.0687639613756</v>
      </c>
      <c r="BU991" s="0" t="n">
        <f aca="false">((((BJ991/R991)^2)+((BO991/AF991)^2))^(1/2))*AM991</f>
        <v>0.000400219460796752</v>
      </c>
      <c r="BV991" s="0" t="n">
        <f aca="false">((((BJ991/R991)^2)+((BP991/AG991)^2))^(1/2))*AN991</f>
        <v>0.0415435846798437</v>
      </c>
      <c r="BW991" s="0" t="n">
        <f aca="false">((((BJ991/R991)^2)+((BQ991/AH991)^2))^(1/2))*AO991</f>
        <v>32.1859601572379</v>
      </c>
      <c r="BX991" s="46" t="n">
        <f aca="false">((((BL991/AI991)^2)+((BR991/AJ991)^2))^(1/2))*AP991</f>
        <v>0.0961495590503296</v>
      </c>
    </row>
    <row r="992" customFormat="false" ht="30" hidden="false" customHeight="true" outlineLevel="0" collapsed="false">
      <c r="A992" s="24" t="n">
        <v>4.62541666666667</v>
      </c>
      <c r="B992" s="24" t="n">
        <v>-74.1523333333334</v>
      </c>
      <c r="C992" s="47" t="n">
        <v>23</v>
      </c>
      <c r="D992" s="47" t="n">
        <v>27</v>
      </c>
      <c r="E992" s="47" t="n">
        <v>1845</v>
      </c>
      <c r="F992" s="27" t="s">
        <v>2451</v>
      </c>
      <c r="G992" s="28" t="s">
        <v>2452</v>
      </c>
      <c r="H992" s="27" t="s">
        <v>2453</v>
      </c>
      <c r="I992" s="28" t="s">
        <v>216</v>
      </c>
      <c r="J992" s="28" t="s">
        <v>76</v>
      </c>
      <c r="K992" s="28" t="n">
        <v>0.12</v>
      </c>
      <c r="L992" s="28"/>
      <c r="M992" s="55"/>
      <c r="N992" s="29" t="s">
        <v>67</v>
      </c>
      <c r="O992" s="29" t="s">
        <v>415</v>
      </c>
      <c r="P992" s="30" t="n">
        <v>0.0356710045865324</v>
      </c>
      <c r="Q992" s="31" t="n">
        <v>18750</v>
      </c>
      <c r="R992" s="31" t="n">
        <v>21625.5994088593</v>
      </c>
      <c r="S992" s="29" t="s">
        <v>69</v>
      </c>
      <c r="T992" s="29"/>
      <c r="U992" s="29"/>
      <c r="V992" s="48" t="n">
        <f aca="false">IF(S992="m3_año",R992,IF(OR(O992="CG1",O992="CG3",O992="HG2"),T992,R992))</f>
        <v>21625.5994088593</v>
      </c>
      <c r="W992" s="28" t="n">
        <v>365</v>
      </c>
      <c r="X992" s="32"/>
      <c r="Y992" s="28"/>
      <c r="Z992" s="28" t="n">
        <v>8760</v>
      </c>
      <c r="AA992" s="32" t="s">
        <v>2454</v>
      </c>
      <c r="AB992" s="32" t="s">
        <v>2455</v>
      </c>
      <c r="AC992" s="33" t="s">
        <v>72</v>
      </c>
      <c r="AD992" s="33" t="n">
        <f aca="false">VLOOKUP($O992,Parámetros!$B$4:$H$25,3,0)</f>
        <v>196.356974196937</v>
      </c>
      <c r="AE992" s="33" t="n">
        <f aca="false">VLOOKUP($O992,Parámetros!$B$4:$H$25,4,0)</f>
        <v>1220.72799074218</v>
      </c>
      <c r="AF992" s="33" t="n">
        <f aca="false">VLOOKUP($O992,Parámetros!$B$4:$H$25,5,0)</f>
        <v>0.1</v>
      </c>
      <c r="AG992" s="33" t="n">
        <f aca="false">VLOOKUP($O992,Parámetros!$B$4:$H$25,6,0)</f>
        <v>640</v>
      </c>
      <c r="AH992" s="33" t="n">
        <f aca="false">VLOOKUP($O992,Parámetros!$B$4:$H$25,7,0)</f>
        <v>1920000</v>
      </c>
      <c r="AI992" s="51" t="n">
        <v>18750</v>
      </c>
      <c r="AJ992" s="52" t="n">
        <v>8.8E-008</v>
      </c>
      <c r="AK992" s="34" t="n">
        <f aca="false">AD992*V992/1000000000</f>
        <v>0.00424633726511868</v>
      </c>
      <c r="AL992" s="34" t="n">
        <f aca="false">AE992*V992/1000000000</f>
        <v>0.0263989745149721</v>
      </c>
      <c r="AM992" s="34" t="n">
        <f aca="false">AF992*V992/1000000000</f>
        <v>2.16255994088593E-006</v>
      </c>
      <c r="AN992" s="34" t="n">
        <f aca="false">AG992*V992/1000000000</f>
        <v>0.01384038362167</v>
      </c>
      <c r="AO992" s="34" t="n">
        <f aca="false">AH992*V992/1000000000</f>
        <v>41.5211508650099</v>
      </c>
      <c r="AP992" s="35" t="n">
        <f aca="false">AJ992*AI992*EXP(P992*4)</f>
        <v>0.00190305274797962</v>
      </c>
      <c r="AQ992" s="36" t="n">
        <f aca="false">AK992/W992</f>
        <v>1.16338007263526E-005</v>
      </c>
      <c r="AR992" s="37" t="n">
        <f aca="false">AL992/W992</f>
        <v>7.2325957575266E-005</v>
      </c>
      <c r="AS992" s="37" t="n">
        <f aca="false">AM992/W992</f>
        <v>5.92482175585186E-009</v>
      </c>
      <c r="AT992" s="37" t="n">
        <f aca="false">AN992/W992</f>
        <v>3.79188592374519E-005</v>
      </c>
      <c r="AU992" s="37" t="n">
        <f aca="false">AO992/W992</f>
        <v>0.113756577712356</v>
      </c>
      <c r="AV992" s="49" t="n">
        <f aca="false">AP992/W992</f>
        <v>5.21384314514963E-006</v>
      </c>
      <c r="AW992" s="39" t="n">
        <f aca="false">AK992*1000000</f>
        <v>4246.33726511868</v>
      </c>
      <c r="AX992" s="40" t="n">
        <f aca="false">AL992*1000000</f>
        <v>26398.9745149721</v>
      </c>
      <c r="AY992" s="40" t="n">
        <f aca="false">AM992*1000000</f>
        <v>2.16255994088593</v>
      </c>
      <c r="AZ992" s="40" t="n">
        <f aca="false">AN992*1000000</f>
        <v>13840.38362167</v>
      </c>
      <c r="BA992" s="40" t="n">
        <f aca="false">AO992*1000000</f>
        <v>41521150.8650099</v>
      </c>
      <c r="BB992" s="41" t="n">
        <f aca="false">AP992*1000000</f>
        <v>1903.05274797962</v>
      </c>
      <c r="BC992" s="39" t="n">
        <f aca="false">AQ992*1000000</f>
        <v>11.6338007263526</v>
      </c>
      <c r="BD992" s="40" t="n">
        <f aca="false">AR992*1000000</f>
        <v>72.325957575266</v>
      </c>
      <c r="BE992" s="40" t="n">
        <f aca="false">AS992*1000000</f>
        <v>0.00592482175585186</v>
      </c>
      <c r="BF992" s="40" t="n">
        <f aca="false">AT992*1000000</f>
        <v>37.9188592374519</v>
      </c>
      <c r="BG992" s="40" t="n">
        <f aca="false">AU992*1000000</f>
        <v>113756.577712356</v>
      </c>
      <c r="BH992" s="41" t="n">
        <f aca="false">AV992*1000000</f>
        <v>5.21384314514963</v>
      </c>
      <c r="BI992" s="0" t="n">
        <v>0.1</v>
      </c>
      <c r="BJ992" s="0" t="n">
        <f aca="false">R992*BI992</f>
        <v>2162.55994088593</v>
      </c>
      <c r="BK992" s="0" t="n">
        <v>0.1</v>
      </c>
      <c r="BL992" s="0" t="n">
        <f aca="false">AI992*BK992</f>
        <v>1875</v>
      </c>
      <c r="BM992" s="45" t="n">
        <v>187.562005220738</v>
      </c>
      <c r="BN992" s="45" t="n">
        <v>1012.03746873145</v>
      </c>
      <c r="BO992" s="45" t="n">
        <v>0</v>
      </c>
      <c r="BP992" s="45" t="n">
        <v>256</v>
      </c>
      <c r="BQ992" s="45" t="n">
        <v>384000</v>
      </c>
      <c r="BR992" s="0" t="n">
        <f aca="false">AJ992*0.1</f>
        <v>8.8E-009</v>
      </c>
      <c r="BS992" s="0" t="n">
        <f aca="false">((((BJ992/R992)^2)+((BM992/AD992)^2))^(1/2))*AK992</f>
        <v>0.00407830748028085</v>
      </c>
      <c r="BT992" s="0" t="n">
        <f aca="false">((((BJ992/R992)^2)+((BN992/AE992)^2))^(1/2))*AL992</f>
        <v>0.0220445552569175</v>
      </c>
      <c r="BU992" s="0" t="n">
        <f aca="false">((((BJ992/R992)^2)+((BO992/AF992)^2))^(1/2))*AM992</f>
        <v>2.16255994088593E-007</v>
      </c>
      <c r="BV992" s="0" t="n">
        <f aca="false">((((BJ992/R992)^2)+((BP992/AG992)^2))^(1/2))*AN992</f>
        <v>0.00570653635712139</v>
      </c>
      <c r="BW992" s="0" t="n">
        <f aca="false">((((BJ992/R992)^2)+((BQ992/AH992)^2))^(1/2))*AO992</f>
        <v>9.28441158381862</v>
      </c>
      <c r="BX992" s="46" t="n">
        <f aca="false">((((BL992/AI992)^2)+((BR992/AJ992)^2))^(1/2))*AP992</f>
        <v>0.000269132300610416</v>
      </c>
    </row>
    <row r="993" customFormat="false" ht="30" hidden="false" customHeight="true" outlineLevel="0" collapsed="false">
      <c r="A993" s="24" t="n">
        <v>4.62541666666667</v>
      </c>
      <c r="B993" s="24" t="n">
        <v>-74.1523333333334</v>
      </c>
      <c r="C993" s="47" t="n">
        <v>23</v>
      </c>
      <c r="D993" s="47" t="n">
        <v>27</v>
      </c>
      <c r="E993" s="47" t="n">
        <v>1845</v>
      </c>
      <c r="F993" s="27" t="s">
        <v>2451</v>
      </c>
      <c r="G993" s="28" t="s">
        <v>2452</v>
      </c>
      <c r="H993" s="27" t="s">
        <v>2453</v>
      </c>
      <c r="I993" s="28" t="s">
        <v>216</v>
      </c>
      <c r="J993" s="28" t="s">
        <v>76</v>
      </c>
      <c r="K993" s="28" t="n">
        <v>0.12</v>
      </c>
      <c r="L993" s="28"/>
      <c r="M993" s="55"/>
      <c r="N993" s="29" t="s">
        <v>67</v>
      </c>
      <c r="O993" s="29" t="s">
        <v>415</v>
      </c>
      <c r="P993" s="30" t="n">
        <v>0.0356710045865324</v>
      </c>
      <c r="Q993" s="31" t="n">
        <v>18750</v>
      </c>
      <c r="R993" s="31" t="n">
        <v>21625.5994088593</v>
      </c>
      <c r="S993" s="29" t="s">
        <v>69</v>
      </c>
      <c r="T993" s="29"/>
      <c r="U993" s="29"/>
      <c r="V993" s="48" t="n">
        <f aca="false">IF(S993="m3_año",R993,IF(OR(O993="CG1",O993="CG3",O993="HG2"),T993,R993))</f>
        <v>21625.5994088593</v>
      </c>
      <c r="W993" s="28" t="n">
        <v>365</v>
      </c>
      <c r="X993" s="32"/>
      <c r="Y993" s="28"/>
      <c r="Z993" s="28" t="n">
        <v>8760</v>
      </c>
      <c r="AA993" s="32" t="s">
        <v>2454</v>
      </c>
      <c r="AB993" s="32" t="s">
        <v>2455</v>
      </c>
      <c r="AC993" s="33" t="s">
        <v>72</v>
      </c>
      <c r="AD993" s="33" t="n">
        <f aca="false">VLOOKUP($O993,Parámetros!$B$4:$H$25,3,0)</f>
        <v>196.356974196937</v>
      </c>
      <c r="AE993" s="33" t="n">
        <f aca="false">VLOOKUP($O993,Parámetros!$B$4:$H$25,4,0)</f>
        <v>1220.72799074218</v>
      </c>
      <c r="AF993" s="33" t="n">
        <f aca="false">VLOOKUP($O993,Parámetros!$B$4:$H$25,5,0)</f>
        <v>0.1</v>
      </c>
      <c r="AG993" s="33" t="n">
        <f aca="false">VLOOKUP($O993,Parámetros!$B$4:$H$25,6,0)</f>
        <v>640</v>
      </c>
      <c r="AH993" s="33" t="n">
        <f aca="false">VLOOKUP($O993,Parámetros!$B$4:$H$25,7,0)</f>
        <v>1920000</v>
      </c>
      <c r="AI993" s="51" t="n">
        <v>18750</v>
      </c>
      <c r="AJ993" s="52" t="n">
        <v>8.8E-008</v>
      </c>
      <c r="AK993" s="34" t="n">
        <f aca="false">AD993*V993/1000000000</f>
        <v>0.00424633726511868</v>
      </c>
      <c r="AL993" s="34" t="n">
        <f aca="false">AE993*V993/1000000000</f>
        <v>0.0263989745149721</v>
      </c>
      <c r="AM993" s="34" t="n">
        <f aca="false">AF993*V993/1000000000</f>
        <v>2.16255994088593E-006</v>
      </c>
      <c r="AN993" s="34" t="n">
        <f aca="false">AG993*V993/1000000000</f>
        <v>0.01384038362167</v>
      </c>
      <c r="AO993" s="34" t="n">
        <f aca="false">AH993*V993/1000000000</f>
        <v>41.5211508650099</v>
      </c>
      <c r="AP993" s="35" t="n">
        <f aca="false">AJ993*AI993*EXP(P993*4)</f>
        <v>0.00190305274797962</v>
      </c>
      <c r="AQ993" s="36" t="n">
        <f aca="false">AK993/W993</f>
        <v>1.16338007263526E-005</v>
      </c>
      <c r="AR993" s="37" t="n">
        <f aca="false">AL993/W993</f>
        <v>7.2325957575266E-005</v>
      </c>
      <c r="AS993" s="37" t="n">
        <f aca="false">AM993/W993</f>
        <v>5.92482175585186E-009</v>
      </c>
      <c r="AT993" s="37" t="n">
        <f aca="false">AN993/W993</f>
        <v>3.79188592374519E-005</v>
      </c>
      <c r="AU993" s="37" t="n">
        <f aca="false">AO993/W993</f>
        <v>0.113756577712356</v>
      </c>
      <c r="AV993" s="49" t="n">
        <f aca="false">AP993/W993</f>
        <v>5.21384314514963E-006</v>
      </c>
      <c r="AW993" s="39" t="n">
        <f aca="false">AK993*1000000</f>
        <v>4246.33726511868</v>
      </c>
      <c r="AX993" s="40" t="n">
        <f aca="false">AL993*1000000</f>
        <v>26398.9745149721</v>
      </c>
      <c r="AY993" s="40" t="n">
        <f aca="false">AM993*1000000</f>
        <v>2.16255994088593</v>
      </c>
      <c r="AZ993" s="40" t="n">
        <f aca="false">AN993*1000000</f>
        <v>13840.38362167</v>
      </c>
      <c r="BA993" s="40" t="n">
        <f aca="false">AO993*1000000</f>
        <v>41521150.8650099</v>
      </c>
      <c r="BB993" s="41" t="n">
        <f aca="false">AP993*1000000</f>
        <v>1903.05274797962</v>
      </c>
      <c r="BC993" s="39" t="n">
        <f aca="false">AQ993*1000000</f>
        <v>11.6338007263526</v>
      </c>
      <c r="BD993" s="40" t="n">
        <f aca="false">AR993*1000000</f>
        <v>72.325957575266</v>
      </c>
      <c r="BE993" s="40" t="n">
        <f aca="false">AS993*1000000</f>
        <v>0.00592482175585186</v>
      </c>
      <c r="BF993" s="40" t="n">
        <f aca="false">AT993*1000000</f>
        <v>37.9188592374519</v>
      </c>
      <c r="BG993" s="40" t="n">
        <f aca="false">AU993*1000000</f>
        <v>113756.577712356</v>
      </c>
      <c r="BH993" s="41" t="n">
        <f aca="false">AV993*1000000</f>
        <v>5.21384314514963</v>
      </c>
      <c r="BI993" s="0" t="n">
        <v>0.1</v>
      </c>
      <c r="BJ993" s="0" t="n">
        <f aca="false">R993*BI993</f>
        <v>2162.55994088593</v>
      </c>
      <c r="BK993" s="0" t="n">
        <v>0.1</v>
      </c>
      <c r="BL993" s="0" t="n">
        <f aca="false">AI993*BK993</f>
        <v>1875</v>
      </c>
      <c r="BM993" s="45" t="n">
        <v>187.562005220738</v>
      </c>
      <c r="BN993" s="45" t="n">
        <v>1012.03746873145</v>
      </c>
      <c r="BO993" s="45" t="n">
        <v>0</v>
      </c>
      <c r="BP993" s="45" t="n">
        <v>256</v>
      </c>
      <c r="BQ993" s="45" t="n">
        <v>384000</v>
      </c>
      <c r="BR993" s="0" t="n">
        <f aca="false">AJ993*0.1</f>
        <v>8.8E-009</v>
      </c>
      <c r="BS993" s="0" t="n">
        <f aca="false">((((BJ993/R993)^2)+((BM993/AD993)^2))^(1/2))*AK993</f>
        <v>0.00407830748028085</v>
      </c>
      <c r="BT993" s="0" t="n">
        <f aca="false">((((BJ993/R993)^2)+((BN993/AE993)^2))^(1/2))*AL993</f>
        <v>0.0220445552569175</v>
      </c>
      <c r="BU993" s="0" t="n">
        <f aca="false">((((BJ993/R993)^2)+((BO993/AF993)^2))^(1/2))*AM993</f>
        <v>2.16255994088593E-007</v>
      </c>
      <c r="BV993" s="0" t="n">
        <f aca="false">((((BJ993/R993)^2)+((BP993/AG993)^2))^(1/2))*AN993</f>
        <v>0.00570653635712139</v>
      </c>
      <c r="BW993" s="0" t="n">
        <f aca="false">((((BJ993/R993)^2)+((BQ993/AH993)^2))^(1/2))*AO993</f>
        <v>9.28441158381862</v>
      </c>
      <c r="BX993" s="46" t="n">
        <f aca="false">((((BL993/AI993)^2)+((BR993/AJ993)^2))^(1/2))*AP993</f>
        <v>0.000269132300610416</v>
      </c>
    </row>
    <row r="994" customFormat="false" ht="30" hidden="false" customHeight="true" outlineLevel="0" collapsed="false">
      <c r="A994" s="24" t="n">
        <v>4.59483333333333</v>
      </c>
      <c r="B994" s="24" t="n">
        <v>-74.1478333333333</v>
      </c>
      <c r="C994" s="47" t="n">
        <v>24</v>
      </c>
      <c r="D994" s="47" t="n">
        <v>23</v>
      </c>
      <c r="E994" s="47" t="n">
        <v>1794</v>
      </c>
      <c r="F994" s="27" t="s">
        <v>2456</v>
      </c>
      <c r="G994" s="28" t="s">
        <v>2457</v>
      </c>
      <c r="H994" s="27" t="s">
        <v>2458</v>
      </c>
      <c r="I994" s="28" t="s">
        <v>216</v>
      </c>
      <c r="J994" s="28" t="s">
        <v>76</v>
      </c>
      <c r="K994" s="28" t="n">
        <v>0.18</v>
      </c>
      <c r="L994" s="28"/>
      <c r="M994" s="28" t="n">
        <v>2001</v>
      </c>
      <c r="N994" s="29" t="s">
        <v>67</v>
      </c>
      <c r="O994" s="29" t="s">
        <v>145</v>
      </c>
      <c r="P994" s="56" t="n">
        <v>0.00426891489573758</v>
      </c>
      <c r="Q994" s="31" t="n">
        <v>350000</v>
      </c>
      <c r="R994" s="31" t="n">
        <v>356027.798709611</v>
      </c>
      <c r="S994" s="29" t="s">
        <v>69</v>
      </c>
      <c r="T994" s="29"/>
      <c r="U994" s="29"/>
      <c r="V994" s="48" t="n">
        <f aca="false">IF(S994="m3_año",R994,IF(OR(O994="CG1",O994="CG3",O994="HG2"),T994,R994))</f>
        <v>356027.798709611</v>
      </c>
      <c r="W994" s="28" t="n">
        <v>365</v>
      </c>
      <c r="X994" s="32"/>
      <c r="Y994" s="28" t="n">
        <v>17</v>
      </c>
      <c r="Z994" s="28" t="n">
        <v>8352</v>
      </c>
      <c r="AA994" s="32" t="s">
        <v>2459</v>
      </c>
      <c r="AB994" s="32" t="s">
        <v>447</v>
      </c>
      <c r="AC994" s="33" t="s">
        <v>72</v>
      </c>
      <c r="AD994" s="33" t="n">
        <f aca="false">VLOOKUP($O994,Parámetros!$B$4:$H$25,3,0)</f>
        <v>196.356974196937</v>
      </c>
      <c r="AE994" s="33" t="n">
        <f aca="false">VLOOKUP($O994,Parámetros!$B$4:$H$25,4,0)</f>
        <v>1220.72799074218</v>
      </c>
      <c r="AF994" s="33" t="n">
        <f aca="false">VLOOKUP($O994,Parámetros!$B$4:$H$25,5,0)</f>
        <v>69.6558973259153</v>
      </c>
      <c r="AG994" s="33" t="n">
        <f aca="false">VLOOKUP($O994,Parámetros!$B$4:$H$25,6,0)</f>
        <v>640</v>
      </c>
      <c r="AH994" s="33" t="n">
        <f aca="false">VLOOKUP($O994,Parámetros!$B$4:$H$25,7,0)</f>
        <v>1920000</v>
      </c>
      <c r="AI994" s="51" t="n">
        <v>350000</v>
      </c>
      <c r="AJ994" s="52" t="n">
        <v>8.8E-008</v>
      </c>
      <c r="AK994" s="34" t="n">
        <f aca="false">AD994*V994/1000000000</f>
        <v>0.0699085412846154</v>
      </c>
      <c r="AL994" s="34" t="n">
        <f aca="false">AE994*V994/1000000000</f>
        <v>0.434613099367145</v>
      </c>
      <c r="AM994" s="34" t="n">
        <f aca="false">AF994*V994/1000000000</f>
        <v>0.0247994357920883</v>
      </c>
      <c r="AN994" s="34" t="n">
        <f aca="false">AG994*V994/1000000000</f>
        <v>0.227857791174151</v>
      </c>
      <c r="AO994" s="34" t="n">
        <f aca="false">AH994*V994/1000000000</f>
        <v>683.573373522453</v>
      </c>
      <c r="AP994" s="35" t="n">
        <f aca="false">AJ994*AI994*EXP(P994*4)</f>
        <v>0.0313304462864458</v>
      </c>
      <c r="AQ994" s="36" t="n">
        <f aca="false">AK994/W994</f>
        <v>0.000191530250094837</v>
      </c>
      <c r="AR994" s="37" t="n">
        <f aca="false">AL994/W994</f>
        <v>0.00119072082018396</v>
      </c>
      <c r="AS994" s="37" t="n">
        <f aca="false">AM994/W994</f>
        <v>6.79436597043515E-005</v>
      </c>
      <c r="AT994" s="37" t="n">
        <f aca="false">AN994/W994</f>
        <v>0.000624267921025071</v>
      </c>
      <c r="AU994" s="37" t="n">
        <f aca="false">AO994/W994</f>
        <v>1.87280376307521</v>
      </c>
      <c r="AV994" s="49" t="n">
        <f aca="false">AP994/W994</f>
        <v>8.58368391409474E-005</v>
      </c>
      <c r="AW994" s="39" t="n">
        <f aca="false">AK994*1000000</f>
        <v>69908.5412846154</v>
      </c>
      <c r="AX994" s="40" t="n">
        <f aca="false">AL994*1000000</f>
        <v>434613.099367145</v>
      </c>
      <c r="AY994" s="40" t="n">
        <f aca="false">AM994*1000000</f>
        <v>24799.4357920883</v>
      </c>
      <c r="AZ994" s="40" t="n">
        <f aca="false">AN994*1000000</f>
        <v>227857.791174151</v>
      </c>
      <c r="BA994" s="40" t="n">
        <f aca="false">AO994*1000000</f>
        <v>683573373.522453</v>
      </c>
      <c r="BB994" s="41" t="n">
        <f aca="false">AP994*1000000</f>
        <v>31330.4462864458</v>
      </c>
      <c r="BC994" s="39" t="n">
        <f aca="false">AQ994*1000000</f>
        <v>191.530250094837</v>
      </c>
      <c r="BD994" s="40" t="n">
        <f aca="false">AR994*1000000</f>
        <v>1190.72082018396</v>
      </c>
      <c r="BE994" s="40" t="n">
        <f aca="false">AS994*1000000</f>
        <v>67.9436597043515</v>
      </c>
      <c r="BF994" s="40" t="n">
        <f aca="false">AT994*1000000</f>
        <v>624.267921025071</v>
      </c>
      <c r="BG994" s="40" t="n">
        <f aca="false">AU994*1000000</f>
        <v>1872803.76307521</v>
      </c>
      <c r="BH994" s="41" t="n">
        <f aca="false">AV994*1000000</f>
        <v>85.8368391409474</v>
      </c>
      <c r="BI994" s="0" t="n">
        <v>0.1</v>
      </c>
      <c r="BJ994" s="0" t="n">
        <f aca="false">R994*BI994</f>
        <v>35602.7798709611</v>
      </c>
      <c r="BK994" s="0" t="n">
        <v>0.1</v>
      </c>
      <c r="BL994" s="0" t="n">
        <f aca="false">AI994*BK994</f>
        <v>35000</v>
      </c>
      <c r="BM994" s="45" t="n">
        <v>187.562005220738</v>
      </c>
      <c r="BN994" s="45" t="n">
        <v>1012.03746873145</v>
      </c>
      <c r="BO994" s="45" t="n">
        <v>69.5558973259153</v>
      </c>
      <c r="BP994" s="45" t="n">
        <v>256</v>
      </c>
      <c r="BQ994" s="45" t="n">
        <v>384000</v>
      </c>
      <c r="BR994" s="0" t="n">
        <f aca="false">AJ994*0.1</f>
        <v>8.8E-009</v>
      </c>
      <c r="BS994" s="0" t="n">
        <f aca="false">((((BJ994/R994)^2)+((BM994/AD994)^2))^(1/2))*AK994</f>
        <v>0.0671422237697836</v>
      </c>
      <c r="BT994" s="0" t="n">
        <f aca="false">((((BJ994/R994)^2)+((BN994/AE994)^2))^(1/2))*AL994</f>
        <v>0.362925176466436</v>
      </c>
      <c r="BU994" s="0" t="n">
        <f aca="false">((((BJ994/R994)^2)+((BO994/AF994)^2))^(1/2))*AM994</f>
        <v>0.0248876986805338</v>
      </c>
      <c r="BV994" s="0" t="n">
        <f aca="false">((((BJ994/R994)^2)+((BP994/AG994)^2))^(1/2))*AN994</f>
        <v>0.0939481740630956</v>
      </c>
      <c r="BW994" s="0" t="n">
        <f aca="false">((((BJ994/R994)^2)+((BQ994/AH994)^2))^(1/2))*AO994</f>
        <v>152.851653080506</v>
      </c>
      <c r="BX994" s="46" t="n">
        <f aca="false">((((BL994/AI994)^2)+((BR994/AJ994)^2))^(1/2))*AP994</f>
        <v>0.00443079420534934</v>
      </c>
    </row>
    <row r="995" customFormat="false" ht="45" hidden="false" customHeight="true" outlineLevel="0" collapsed="false">
      <c r="A995" s="24" t="n">
        <v>4.59472222222222</v>
      </c>
      <c r="B995" s="24" t="n">
        <v>-74.1483611111111</v>
      </c>
      <c r="C995" s="47" t="n">
        <v>24</v>
      </c>
      <c r="D995" s="47" t="n">
        <v>23</v>
      </c>
      <c r="E995" s="47" t="n">
        <v>1794</v>
      </c>
      <c r="F995" s="27" t="s">
        <v>2460</v>
      </c>
      <c r="G995" s="28" t="s">
        <v>2461</v>
      </c>
      <c r="H995" s="27" t="s">
        <v>2462</v>
      </c>
      <c r="I995" s="28" t="s">
        <v>216</v>
      </c>
      <c r="J995" s="28" t="s">
        <v>65</v>
      </c>
      <c r="K995" s="28" t="n">
        <v>200</v>
      </c>
      <c r="L995" s="28"/>
      <c r="M995" s="28" t="n">
        <v>1966</v>
      </c>
      <c r="N995" s="29" t="s">
        <v>67</v>
      </c>
      <c r="O995" s="29" t="s">
        <v>108</v>
      </c>
      <c r="P995" s="56" t="n">
        <v>0.00426891489573758</v>
      </c>
      <c r="Q995" s="31" t="n">
        <v>385560</v>
      </c>
      <c r="R995" s="31" t="n">
        <v>392200.223058508</v>
      </c>
      <c r="S995" s="29" t="s">
        <v>69</v>
      </c>
      <c r="T995" s="29"/>
      <c r="U995" s="29"/>
      <c r="V995" s="48" t="n">
        <f aca="false">IF(S995="m3_año",R995,IF(OR(O995="CG1",O995="CG3",O995="HG2"),T995,R995))</f>
        <v>392200.223058508</v>
      </c>
      <c r="W995" s="28" t="n">
        <v>365</v>
      </c>
      <c r="X995" s="32"/>
      <c r="Y995" s="28"/>
      <c r="Z995" s="28" t="n">
        <v>8760</v>
      </c>
      <c r="AA995" s="32" t="s">
        <v>2463</v>
      </c>
      <c r="AB995" s="32" t="s">
        <v>447</v>
      </c>
      <c r="AC995" s="33" t="s">
        <v>72</v>
      </c>
      <c r="AD995" s="33" t="n">
        <f aca="false">VLOOKUP($O995,Parámetros!$B$4:$H$25,3,0)</f>
        <v>589.42211574465</v>
      </c>
      <c r="AE995" s="33" t="n">
        <f aca="false">VLOOKUP($O995,Parámetros!$B$4:$H$25,4,0)</f>
        <v>6395.37711993333</v>
      </c>
      <c r="AF995" s="33" t="n">
        <f aca="false">VLOOKUP($O995,Parámetros!$B$4:$H$25,5,0)</f>
        <v>22.4256162208741</v>
      </c>
      <c r="AG995" s="33" t="n">
        <f aca="false">VLOOKUP($O995,Parámetros!$B$4:$H$25,6,0)</f>
        <v>1344</v>
      </c>
      <c r="AH995" s="33" t="n">
        <f aca="false">VLOOKUP($O995,Parámetros!$B$4:$H$25,7,0)</f>
        <v>1920000</v>
      </c>
      <c r="AI995" s="51" t="n">
        <v>385560</v>
      </c>
      <c r="AJ995" s="52" t="n">
        <v>8.8E-008</v>
      </c>
      <c r="AK995" s="34" t="n">
        <f aca="false">AD995*V995/1000000000</f>
        <v>0.231171485270669</v>
      </c>
      <c r="AL995" s="34" t="n">
        <f aca="false">AE995*V995/1000000000</f>
        <v>2.50826833298113</v>
      </c>
      <c r="AM995" s="34" t="n">
        <f aca="false">AF995*V995/1000000000</f>
        <v>0.00879533168405132</v>
      </c>
      <c r="AN995" s="34" t="n">
        <f aca="false">AG995*V995/1000000000</f>
        <v>0.527117099790635</v>
      </c>
      <c r="AO995" s="34" t="n">
        <f aca="false">AH995*V995/1000000000</f>
        <v>753.024428272335</v>
      </c>
      <c r="AP995" s="35" t="n">
        <f aca="false">AJ995*AI995*EXP(P995*4)</f>
        <v>0.0345136196291487</v>
      </c>
      <c r="AQ995" s="36" t="n">
        <f aca="false">AK995/W995</f>
        <v>0.000633346534988135</v>
      </c>
      <c r="AR995" s="37" t="n">
        <f aca="false">AL995/W995</f>
        <v>0.00687196803556474</v>
      </c>
      <c r="AS995" s="37" t="n">
        <f aca="false">AM995/W995</f>
        <v>2.40967991343872E-005</v>
      </c>
      <c r="AT995" s="37" t="n">
        <f aca="false">AN995/W995</f>
        <v>0.00144415643778256</v>
      </c>
      <c r="AU995" s="37" t="n">
        <f aca="false">AO995/W995</f>
        <v>2.06308062540366</v>
      </c>
      <c r="AV995" s="49" t="n">
        <f aca="false">AP995/W995</f>
        <v>9.45578619976676E-005</v>
      </c>
      <c r="AW995" s="39" t="n">
        <f aca="false">AK995*1000000</f>
        <v>231171.485270669</v>
      </c>
      <c r="AX995" s="40" t="n">
        <f aca="false">AL995*1000000</f>
        <v>2508268.33298113</v>
      </c>
      <c r="AY995" s="40" t="n">
        <f aca="false">AM995*1000000</f>
        <v>8795.33168405132</v>
      </c>
      <c r="AZ995" s="40" t="n">
        <f aca="false">AN995*1000000</f>
        <v>527117.099790635</v>
      </c>
      <c r="BA995" s="40" t="n">
        <f aca="false">AO995*1000000</f>
        <v>753024428.272335</v>
      </c>
      <c r="BB995" s="41" t="n">
        <f aca="false">AP995*1000000</f>
        <v>34513.6196291487</v>
      </c>
      <c r="BC995" s="39" t="n">
        <f aca="false">AQ995*1000000</f>
        <v>633.346534988136</v>
      </c>
      <c r="BD995" s="40" t="n">
        <f aca="false">AR995*1000000</f>
        <v>6871.96803556474</v>
      </c>
      <c r="BE995" s="40" t="n">
        <f aca="false">AS995*1000000</f>
        <v>24.0967991343872</v>
      </c>
      <c r="BF995" s="40" t="n">
        <f aca="false">AT995*1000000</f>
        <v>1444.15643778256</v>
      </c>
      <c r="BG995" s="40" t="n">
        <f aca="false">AU995*1000000</f>
        <v>2063080.62540366</v>
      </c>
      <c r="BH995" s="41" t="n">
        <f aca="false">AV995*1000000</f>
        <v>94.5578619976676</v>
      </c>
      <c r="BI995" s="0" t="n">
        <v>0.1</v>
      </c>
      <c r="BJ995" s="0" t="n">
        <f aca="false">R995*BI995</f>
        <v>39220.0223058508</v>
      </c>
      <c r="BK995" s="0" t="n">
        <v>0.1</v>
      </c>
      <c r="BL995" s="0" t="n">
        <f aca="false">AI995*BK995</f>
        <v>38556</v>
      </c>
      <c r="BM995" s="45" t="n">
        <v>491.492522079561</v>
      </c>
      <c r="BN995" s="45" t="n">
        <v>4911.75996922289</v>
      </c>
      <c r="BO995" s="45" t="n">
        <v>16.2785205146239</v>
      </c>
      <c r="BP995" s="45" t="n">
        <v>537.6</v>
      </c>
      <c r="BQ995" s="45" t="n">
        <v>384000</v>
      </c>
      <c r="BR995" s="0" t="n">
        <f aca="false">AJ995*0.1</f>
        <v>8.8E-009</v>
      </c>
      <c r="BS995" s="0" t="n">
        <f aca="false">((((BJ995/R995)^2)+((BM995/AD995)^2))^(1/2))*AK995</f>
        <v>0.194144689705001</v>
      </c>
      <c r="BT995" s="0" t="n">
        <f aca="false">((((BJ995/R995)^2)+((BN995/AE995)^2))^(1/2))*AL995</f>
        <v>1.94265423083147</v>
      </c>
      <c r="BU995" s="0" t="n">
        <f aca="false">((((BJ995/R995)^2)+((BO995/AF995)^2))^(1/2))*AM995</f>
        <v>0.00644473775662054</v>
      </c>
      <c r="BV995" s="0" t="n">
        <f aca="false">((((BJ995/R995)^2)+((BP995/AG995)^2))^(1/2))*AN995</f>
        <v>0.217335947950603</v>
      </c>
      <c r="BW995" s="0" t="n">
        <f aca="false">((((BJ995/R995)^2)+((BQ995/AH995)^2))^(1/2))*AO995</f>
        <v>168.381381033486</v>
      </c>
      <c r="BX995" s="46" t="n">
        <f aca="false">((((BL995/AI995)^2)+((BR995/AJ995)^2))^(1/2))*AP995</f>
        <v>0.00488096289661284</v>
      </c>
    </row>
    <row r="996" customFormat="false" ht="45" hidden="false" customHeight="true" outlineLevel="0" collapsed="false">
      <c r="A996" s="24" t="n">
        <v>4.59472222222222</v>
      </c>
      <c r="B996" s="24" t="n">
        <v>-74.1483611111111</v>
      </c>
      <c r="C996" s="47" t="n">
        <v>24</v>
      </c>
      <c r="D996" s="47" t="n">
        <v>23</v>
      </c>
      <c r="E996" s="47" t="n">
        <v>1794</v>
      </c>
      <c r="F996" s="27" t="s">
        <v>2460</v>
      </c>
      <c r="G996" s="28" t="s">
        <v>2461</v>
      </c>
      <c r="H996" s="27" t="s">
        <v>2462</v>
      </c>
      <c r="I996" s="28" t="s">
        <v>216</v>
      </c>
      <c r="J996" s="28" t="s">
        <v>65</v>
      </c>
      <c r="K996" s="28" t="n">
        <v>250</v>
      </c>
      <c r="L996" s="28"/>
      <c r="M996" s="28" t="n">
        <v>1990</v>
      </c>
      <c r="N996" s="29" t="s">
        <v>67</v>
      </c>
      <c r="O996" s="29" t="s">
        <v>108</v>
      </c>
      <c r="P996" s="56" t="n">
        <v>0.00426891489573758</v>
      </c>
      <c r="Q996" s="31" t="n">
        <v>385560</v>
      </c>
      <c r="R996" s="31" t="n">
        <v>392200.223058508</v>
      </c>
      <c r="S996" s="29" t="s">
        <v>69</v>
      </c>
      <c r="T996" s="29"/>
      <c r="U996" s="29"/>
      <c r="V996" s="48" t="n">
        <f aca="false">IF(S996="m3_año",R996,IF(OR(O996="CG1",O996="CG3",O996="HG2"),T996,R996))</f>
        <v>392200.223058508</v>
      </c>
      <c r="W996" s="28" t="n">
        <v>365</v>
      </c>
      <c r="X996" s="32"/>
      <c r="Y996" s="28"/>
      <c r="Z996" s="28" t="n">
        <v>8760</v>
      </c>
      <c r="AA996" s="32" t="s">
        <v>2463</v>
      </c>
      <c r="AB996" s="32" t="s">
        <v>447</v>
      </c>
      <c r="AC996" s="33" t="s">
        <v>72</v>
      </c>
      <c r="AD996" s="33" t="n">
        <f aca="false">VLOOKUP($O996,Parámetros!$B$4:$H$25,3,0)</f>
        <v>589.42211574465</v>
      </c>
      <c r="AE996" s="33" t="n">
        <f aca="false">VLOOKUP($O996,Parámetros!$B$4:$H$25,4,0)</f>
        <v>6395.37711993333</v>
      </c>
      <c r="AF996" s="33" t="n">
        <f aca="false">VLOOKUP($O996,Parámetros!$B$4:$H$25,5,0)</f>
        <v>22.4256162208741</v>
      </c>
      <c r="AG996" s="33" t="n">
        <f aca="false">VLOOKUP($O996,Parámetros!$B$4:$H$25,6,0)</f>
        <v>1344</v>
      </c>
      <c r="AH996" s="33" t="n">
        <f aca="false">VLOOKUP($O996,Parámetros!$B$4:$H$25,7,0)</f>
        <v>1920000</v>
      </c>
      <c r="AI996" s="51" t="n">
        <v>385560</v>
      </c>
      <c r="AJ996" s="52" t="n">
        <v>8.8E-008</v>
      </c>
      <c r="AK996" s="34" t="n">
        <f aca="false">AD996*V996/1000000000</f>
        <v>0.231171485270669</v>
      </c>
      <c r="AL996" s="34" t="n">
        <f aca="false">AE996*V996/1000000000</f>
        <v>2.50826833298113</v>
      </c>
      <c r="AM996" s="34" t="n">
        <f aca="false">AF996*V996/1000000000</f>
        <v>0.00879533168405132</v>
      </c>
      <c r="AN996" s="34" t="n">
        <f aca="false">AG996*V996/1000000000</f>
        <v>0.527117099790635</v>
      </c>
      <c r="AO996" s="34" t="n">
        <f aca="false">AH996*V996/1000000000</f>
        <v>753.024428272335</v>
      </c>
      <c r="AP996" s="35" t="n">
        <f aca="false">AJ996*AI996*EXP(P996*4)</f>
        <v>0.0345136196291487</v>
      </c>
      <c r="AQ996" s="36" t="n">
        <f aca="false">AK996/W996</f>
        <v>0.000633346534988135</v>
      </c>
      <c r="AR996" s="37" t="n">
        <f aca="false">AL996/W996</f>
        <v>0.00687196803556474</v>
      </c>
      <c r="AS996" s="37" t="n">
        <f aca="false">AM996/W996</f>
        <v>2.40967991343872E-005</v>
      </c>
      <c r="AT996" s="37" t="n">
        <f aca="false">AN996/W996</f>
        <v>0.00144415643778256</v>
      </c>
      <c r="AU996" s="37" t="n">
        <f aca="false">AO996/W996</f>
        <v>2.06308062540366</v>
      </c>
      <c r="AV996" s="49" t="n">
        <f aca="false">AP996/W996</f>
        <v>9.45578619976676E-005</v>
      </c>
      <c r="AW996" s="39" t="n">
        <f aca="false">AK996*1000000</f>
        <v>231171.485270669</v>
      </c>
      <c r="AX996" s="40" t="n">
        <f aca="false">AL996*1000000</f>
        <v>2508268.33298113</v>
      </c>
      <c r="AY996" s="40" t="n">
        <f aca="false">AM996*1000000</f>
        <v>8795.33168405132</v>
      </c>
      <c r="AZ996" s="40" t="n">
        <f aca="false">AN996*1000000</f>
        <v>527117.099790635</v>
      </c>
      <c r="BA996" s="40" t="n">
        <f aca="false">AO996*1000000</f>
        <v>753024428.272335</v>
      </c>
      <c r="BB996" s="41" t="n">
        <f aca="false">AP996*1000000</f>
        <v>34513.6196291487</v>
      </c>
      <c r="BC996" s="39" t="n">
        <f aca="false">AQ996*1000000</f>
        <v>633.346534988136</v>
      </c>
      <c r="BD996" s="40" t="n">
        <f aca="false">AR996*1000000</f>
        <v>6871.96803556474</v>
      </c>
      <c r="BE996" s="40" t="n">
        <f aca="false">AS996*1000000</f>
        <v>24.0967991343872</v>
      </c>
      <c r="BF996" s="40" t="n">
        <f aca="false">AT996*1000000</f>
        <v>1444.15643778256</v>
      </c>
      <c r="BG996" s="40" t="n">
        <f aca="false">AU996*1000000</f>
        <v>2063080.62540366</v>
      </c>
      <c r="BH996" s="41" t="n">
        <f aca="false">AV996*1000000</f>
        <v>94.5578619976676</v>
      </c>
      <c r="BI996" s="0" t="n">
        <v>0.1</v>
      </c>
      <c r="BJ996" s="0" t="n">
        <f aca="false">R996*BI996</f>
        <v>39220.0223058508</v>
      </c>
      <c r="BK996" s="0" t="n">
        <v>0.1</v>
      </c>
      <c r="BL996" s="0" t="n">
        <f aca="false">AI996*BK996</f>
        <v>38556</v>
      </c>
      <c r="BM996" s="45" t="n">
        <v>491.492522079561</v>
      </c>
      <c r="BN996" s="45" t="n">
        <v>4911.75996922289</v>
      </c>
      <c r="BO996" s="45" t="n">
        <v>16.2785205146239</v>
      </c>
      <c r="BP996" s="45" t="n">
        <v>537.6</v>
      </c>
      <c r="BQ996" s="45" t="n">
        <v>384000</v>
      </c>
      <c r="BR996" s="0" t="n">
        <f aca="false">AJ996*0.1</f>
        <v>8.8E-009</v>
      </c>
      <c r="BS996" s="0" t="n">
        <f aca="false">((((BJ996/R996)^2)+((BM996/AD996)^2))^(1/2))*AK996</f>
        <v>0.194144689705001</v>
      </c>
      <c r="BT996" s="0" t="n">
        <f aca="false">((((BJ996/R996)^2)+((BN996/AE996)^2))^(1/2))*AL996</f>
        <v>1.94265423083147</v>
      </c>
      <c r="BU996" s="0" t="n">
        <f aca="false">((((BJ996/R996)^2)+((BO996/AF996)^2))^(1/2))*AM996</f>
        <v>0.00644473775662054</v>
      </c>
      <c r="BV996" s="0" t="n">
        <f aca="false">((((BJ996/R996)^2)+((BP996/AG996)^2))^(1/2))*AN996</f>
        <v>0.217335947950603</v>
      </c>
      <c r="BW996" s="0" t="n">
        <f aca="false">((((BJ996/R996)^2)+((BQ996/AH996)^2))^(1/2))*AO996</f>
        <v>168.381381033486</v>
      </c>
      <c r="BX996" s="46" t="n">
        <f aca="false">((((BL996/AI996)^2)+((BR996/AJ996)^2))^(1/2))*AP996</f>
        <v>0.00488096289661284</v>
      </c>
    </row>
    <row r="997" customFormat="false" ht="45" hidden="false" customHeight="true" outlineLevel="0" collapsed="false">
      <c r="A997" s="24" t="n">
        <v>4.59472222222222</v>
      </c>
      <c r="B997" s="24" t="n">
        <v>-74.1483611111111</v>
      </c>
      <c r="C997" s="47" t="n">
        <v>24</v>
      </c>
      <c r="D997" s="47" t="n">
        <v>23</v>
      </c>
      <c r="E997" s="47" t="n">
        <v>1794</v>
      </c>
      <c r="F997" s="27" t="s">
        <v>2460</v>
      </c>
      <c r="G997" s="28" t="s">
        <v>2461</v>
      </c>
      <c r="H997" s="27" t="s">
        <v>2462</v>
      </c>
      <c r="I997" s="28" t="s">
        <v>216</v>
      </c>
      <c r="J997" s="28" t="s">
        <v>65</v>
      </c>
      <c r="K997" s="28" t="n">
        <v>300</v>
      </c>
      <c r="L997" s="28"/>
      <c r="M997" s="28" t="n">
        <v>1989</v>
      </c>
      <c r="N997" s="29" t="s">
        <v>67</v>
      </c>
      <c r="O997" s="29" t="s">
        <v>108</v>
      </c>
      <c r="P997" s="56" t="n">
        <v>0.00426891489573758</v>
      </c>
      <c r="Q997" s="31" t="n">
        <v>771120</v>
      </c>
      <c r="R997" s="31" t="n">
        <v>784400.446117015</v>
      </c>
      <c r="S997" s="29" t="s">
        <v>69</v>
      </c>
      <c r="T997" s="29"/>
      <c r="U997" s="29"/>
      <c r="V997" s="48" t="n">
        <f aca="false">IF(S997="m3_año",R997,IF(OR(O997="CG1",O997="CG3",O997="HG2"),T997,R997))</f>
        <v>784400.446117015</v>
      </c>
      <c r="W997" s="28" t="n">
        <v>365</v>
      </c>
      <c r="X997" s="32"/>
      <c r="Y997" s="28"/>
      <c r="Z997" s="28" t="n">
        <v>8760</v>
      </c>
      <c r="AA997" s="32" t="s">
        <v>2463</v>
      </c>
      <c r="AB997" s="32" t="s">
        <v>447</v>
      </c>
      <c r="AC997" s="33" t="s">
        <v>72</v>
      </c>
      <c r="AD997" s="33" t="n">
        <f aca="false">VLOOKUP($O997,Parámetros!$B$4:$H$25,3,0)</f>
        <v>589.42211574465</v>
      </c>
      <c r="AE997" s="33" t="n">
        <f aca="false">VLOOKUP($O997,Parámetros!$B$4:$H$25,4,0)</f>
        <v>6395.37711993333</v>
      </c>
      <c r="AF997" s="33" t="n">
        <f aca="false">VLOOKUP($O997,Parámetros!$B$4:$H$25,5,0)</f>
        <v>22.4256162208741</v>
      </c>
      <c r="AG997" s="33" t="n">
        <f aca="false">VLOOKUP($O997,Parámetros!$B$4:$H$25,6,0)</f>
        <v>1344</v>
      </c>
      <c r="AH997" s="33" t="n">
        <f aca="false">VLOOKUP($O997,Parámetros!$B$4:$H$25,7,0)</f>
        <v>1920000</v>
      </c>
      <c r="AI997" s="51" t="n">
        <v>771120</v>
      </c>
      <c r="AJ997" s="52" t="n">
        <v>8.8E-008</v>
      </c>
      <c r="AK997" s="34" t="n">
        <f aca="false">AD997*V997/1000000000</f>
        <v>0.462342970541338</v>
      </c>
      <c r="AL997" s="34" t="n">
        <f aca="false">AE997*V997/1000000000</f>
        <v>5.01653666596225</v>
      </c>
      <c r="AM997" s="34" t="n">
        <f aca="false">AF997*V997/1000000000</f>
        <v>0.0175906633681026</v>
      </c>
      <c r="AN997" s="34" t="n">
        <f aca="false">AG997*V997/1000000000</f>
        <v>1.05423419958127</v>
      </c>
      <c r="AO997" s="34" t="n">
        <f aca="false">AH997*V997/1000000000</f>
        <v>1506.04885654467</v>
      </c>
      <c r="AP997" s="35" t="n">
        <f aca="false">AJ997*AI997*EXP(P997*4)</f>
        <v>0.0690272392582974</v>
      </c>
      <c r="AQ997" s="36" t="n">
        <f aca="false">AK997/W997</f>
        <v>0.00126669306997627</v>
      </c>
      <c r="AR997" s="37" t="n">
        <f aca="false">AL997/W997</f>
        <v>0.0137439360711295</v>
      </c>
      <c r="AS997" s="37" t="n">
        <f aca="false">AM997/W997</f>
        <v>4.81935982687743E-005</v>
      </c>
      <c r="AT997" s="37" t="n">
        <f aca="false">AN997/W997</f>
        <v>0.00288831287556512</v>
      </c>
      <c r="AU997" s="37" t="n">
        <f aca="false">AO997/W997</f>
        <v>4.12616125080731</v>
      </c>
      <c r="AV997" s="49" t="n">
        <f aca="false">AP997/W997</f>
        <v>0.000189115723995335</v>
      </c>
      <c r="AW997" s="39" t="n">
        <f aca="false">AK997*1000000</f>
        <v>462342.970541338</v>
      </c>
      <c r="AX997" s="40" t="n">
        <f aca="false">AL997*1000000</f>
        <v>5016536.66596225</v>
      </c>
      <c r="AY997" s="40" t="n">
        <f aca="false">AM997*1000000</f>
        <v>17590.6633681026</v>
      </c>
      <c r="AZ997" s="40" t="n">
        <f aca="false">AN997*1000000</f>
        <v>1054234.19958127</v>
      </c>
      <c r="BA997" s="40" t="n">
        <f aca="false">AO997*1000000</f>
        <v>1506048856.54467</v>
      </c>
      <c r="BB997" s="41" t="n">
        <f aca="false">AP997*1000000</f>
        <v>69027.2392582974</v>
      </c>
      <c r="BC997" s="39" t="n">
        <f aca="false">AQ997*1000000</f>
        <v>1266.69306997627</v>
      </c>
      <c r="BD997" s="40" t="n">
        <f aca="false">AR997*1000000</f>
        <v>13743.9360711295</v>
      </c>
      <c r="BE997" s="40" t="n">
        <f aca="false">AS997*1000000</f>
        <v>48.1935982687743</v>
      </c>
      <c r="BF997" s="40" t="n">
        <f aca="false">AT997*1000000</f>
        <v>2888.31287556512</v>
      </c>
      <c r="BG997" s="40" t="n">
        <f aca="false">AU997*1000000</f>
        <v>4126161.25080731</v>
      </c>
      <c r="BH997" s="41" t="n">
        <f aca="false">AV997*1000000</f>
        <v>189.115723995335</v>
      </c>
      <c r="BI997" s="0" t="n">
        <v>0.1</v>
      </c>
      <c r="BJ997" s="0" t="n">
        <f aca="false">R997*BI997</f>
        <v>78440.0446117015</v>
      </c>
      <c r="BK997" s="0" t="n">
        <v>0.1</v>
      </c>
      <c r="BL997" s="0" t="n">
        <f aca="false">AI997*BK997</f>
        <v>77112</v>
      </c>
      <c r="BM997" s="45" t="n">
        <v>491.492522079561</v>
      </c>
      <c r="BN997" s="45" t="n">
        <v>4911.75996922289</v>
      </c>
      <c r="BO997" s="45" t="n">
        <v>16.2785205146239</v>
      </c>
      <c r="BP997" s="45" t="n">
        <v>537.6</v>
      </c>
      <c r="BQ997" s="45" t="n">
        <v>384000</v>
      </c>
      <c r="BR997" s="0" t="n">
        <f aca="false">AJ997*0.1</f>
        <v>8.8E-009</v>
      </c>
      <c r="BS997" s="0" t="n">
        <f aca="false">((((BJ997/R997)^2)+((BM997/AD997)^2))^(1/2))*AK997</f>
        <v>0.388289379410001</v>
      </c>
      <c r="BT997" s="0" t="n">
        <f aca="false">((((BJ997/R997)^2)+((BN997/AE997)^2))^(1/2))*AL997</f>
        <v>3.88530846166294</v>
      </c>
      <c r="BU997" s="0" t="n">
        <f aca="false">((((BJ997/R997)^2)+((BO997/AF997)^2))^(1/2))*AM997</f>
        <v>0.0128894755132411</v>
      </c>
      <c r="BV997" s="0" t="n">
        <f aca="false">((((BJ997/R997)^2)+((BP997/AG997)^2))^(1/2))*AN997</f>
        <v>0.434671895901206</v>
      </c>
      <c r="BW997" s="0" t="n">
        <f aca="false">((((BJ997/R997)^2)+((BQ997/AH997)^2))^(1/2))*AO997</f>
        <v>336.762762066971</v>
      </c>
      <c r="BX997" s="46" t="n">
        <f aca="false">((((BL997/AI997)^2)+((BR997/AJ997)^2))^(1/2))*AP997</f>
        <v>0.00976192579322567</v>
      </c>
    </row>
    <row r="998" customFormat="false" ht="30" hidden="false" customHeight="true" outlineLevel="0" collapsed="false">
      <c r="A998" s="24" t="n">
        <v>4.61469444444444</v>
      </c>
      <c r="B998" s="24" t="n">
        <v>-74.1046111111111</v>
      </c>
      <c r="C998" s="47" t="n">
        <v>28</v>
      </c>
      <c r="D998" s="47" t="n">
        <v>26</v>
      </c>
      <c r="E998" s="47" t="n">
        <v>1837</v>
      </c>
      <c r="F998" s="27" t="s">
        <v>2464</v>
      </c>
      <c r="G998" s="28" t="s">
        <v>2465</v>
      </c>
      <c r="H998" s="27" t="s">
        <v>2466</v>
      </c>
      <c r="I998" s="28" t="s">
        <v>155</v>
      </c>
      <c r="J998" s="28" t="s">
        <v>65</v>
      </c>
      <c r="K998" s="28" t="n">
        <v>9.51</v>
      </c>
      <c r="L998" s="28"/>
      <c r="M998" s="28" t="n">
        <v>1990</v>
      </c>
      <c r="N998" s="29" t="s">
        <v>911</v>
      </c>
      <c r="O998" s="29" t="s">
        <v>186</v>
      </c>
      <c r="P998" s="50" t="n">
        <v>0.00842863539816588</v>
      </c>
      <c r="Q998" s="31" t="n">
        <v>108.831434303668</v>
      </c>
      <c r="R998" s="31" t="n">
        <v>112.563189963159</v>
      </c>
      <c r="S998" s="4" t="s">
        <v>69</v>
      </c>
      <c r="T998" s="4"/>
      <c r="U998" s="4"/>
      <c r="V998" s="48" t="n">
        <f aca="false">IF(S998="m3_año",R998,IF(OR(O998="CG1",O998="CG3",O998="HG2"),T998,R998))</f>
        <v>112.563189963159</v>
      </c>
      <c r="W998" s="28" t="n">
        <v>365</v>
      </c>
      <c r="X998" s="32"/>
      <c r="Y998" s="28" t="n">
        <v>24</v>
      </c>
      <c r="Z998" s="28" t="n">
        <v>8184</v>
      </c>
      <c r="AA998" s="32" t="s">
        <v>2467</v>
      </c>
      <c r="AB998" s="32" t="s">
        <v>447</v>
      </c>
      <c r="AC998" s="33" t="s">
        <v>72</v>
      </c>
      <c r="AD998" s="33" t="n">
        <f aca="false">VLOOKUP($O998,Parámetros!$B$4:$H$25,3,0)</f>
        <v>6028806.22</v>
      </c>
      <c r="AE998" s="33" t="n">
        <f aca="false">VLOOKUP($O998,Parámetros!$B$4:$H$25,4,0)</f>
        <v>4168764.244</v>
      </c>
      <c r="AF998" s="33" t="n">
        <f aca="false">VLOOKUP($O998,Parámetros!$B$4:$H$25,5,0)</f>
        <v>26460000</v>
      </c>
      <c r="AG998" s="33" t="n">
        <f aca="false">VLOOKUP($O998,Parámetros!$B$4:$H$25,6,0)</f>
        <v>600000</v>
      </c>
      <c r="AH998" s="33" t="n">
        <f aca="false">VLOOKUP($O998,Parámetros!$B$4:$H$25,7,0)</f>
        <v>2640000</v>
      </c>
      <c r="AI998" s="51" t="n">
        <v>108.831434303668</v>
      </c>
      <c r="AJ998" s="2" t="n">
        <v>0.0912</v>
      </c>
      <c r="AK998" s="34" t="n">
        <f aca="false">AD998*V998/1000000000</f>
        <v>0.678621659792935</v>
      </c>
      <c r="AL998" s="34" t="n">
        <f aca="false">AE998*V998/1000000000</f>
        <v>0.469249401508997</v>
      </c>
      <c r="AM998" s="34" t="n">
        <f aca="false">AF998*V998/1000000000</f>
        <v>2.97842200642519</v>
      </c>
      <c r="AN998" s="34" t="n">
        <f aca="false">AG998*V998/1000000000</f>
        <v>0.0675379139778954</v>
      </c>
      <c r="AO998" s="34" t="n">
        <f aca="false">AH998*V998/1000000000</f>
        <v>0.29716682150274</v>
      </c>
      <c r="AP998" s="35" t="n">
        <f aca="false">AJ998*AI998*EXP(P998*4)</f>
        <v>10.2657629246401</v>
      </c>
      <c r="AQ998" s="36" t="n">
        <f aca="false">AK998/W998</f>
        <v>0.00185923742409023</v>
      </c>
      <c r="AR998" s="37" t="n">
        <f aca="false">AL998/W998</f>
        <v>0.00128561479865479</v>
      </c>
      <c r="AS998" s="37" t="n">
        <f aca="false">AM998/W998</f>
        <v>0.00816006029157585</v>
      </c>
      <c r="AT998" s="37" t="n">
        <f aca="false">AN998/W998</f>
        <v>0.000185035380761357</v>
      </c>
      <c r="AU998" s="37" t="n">
        <f aca="false">AO998/W998</f>
        <v>0.000814155675349972</v>
      </c>
      <c r="AV998" s="49" t="n">
        <f aca="false">AP998/W998</f>
        <v>0.0281253778757263</v>
      </c>
      <c r="AW998" s="39" t="n">
        <f aca="false">AK998*1000000</f>
        <v>678621.659792935</v>
      </c>
      <c r="AX998" s="40" t="n">
        <f aca="false">AL998*1000000</f>
        <v>469249.401508997</v>
      </c>
      <c r="AY998" s="40" t="n">
        <f aca="false">AM998*1000000</f>
        <v>2978422.00642519</v>
      </c>
      <c r="AZ998" s="40" t="n">
        <f aca="false">AN998*1000000</f>
        <v>67537.9139778954</v>
      </c>
      <c r="BA998" s="40" t="n">
        <f aca="false">AO998*1000000</f>
        <v>297166.82150274</v>
      </c>
      <c r="BB998" s="41" t="n">
        <f aca="false">AP998*1000000</f>
        <v>10265762.9246401</v>
      </c>
      <c r="BC998" s="39" t="n">
        <f aca="false">AQ998*1000000</f>
        <v>1859.23742409023</v>
      </c>
      <c r="BD998" s="40" t="n">
        <f aca="false">AR998*1000000</f>
        <v>1285.61479865479</v>
      </c>
      <c r="BE998" s="40" t="n">
        <f aca="false">AS998*1000000</f>
        <v>8160.06029157585</v>
      </c>
      <c r="BF998" s="40" t="n">
        <f aca="false">AT998*1000000</f>
        <v>185.035380761357</v>
      </c>
      <c r="BG998" s="40" t="n">
        <f aca="false">AU998*1000000</f>
        <v>814.155675349972</v>
      </c>
      <c r="BH998" s="41" t="n">
        <f aca="false">AV998*1000000</f>
        <v>28125.3778757263</v>
      </c>
      <c r="BI998" s="0" t="n">
        <v>0.1</v>
      </c>
      <c r="BJ998" s="0" t="n">
        <f aca="false">R998*BI998</f>
        <v>11.2563189963159</v>
      </c>
      <c r="BK998" s="0" t="n">
        <v>0.1</v>
      </c>
      <c r="BL998" s="0" t="n">
        <f aca="false">AI998*BK998</f>
        <v>10.8831434303668</v>
      </c>
      <c r="BM998" s="45" t="n">
        <v>2023172.266</v>
      </c>
      <c r="BN998" s="45" t="n">
        <v>598737.966</v>
      </c>
      <c r="BO998" s="0" t="n">
        <f aca="false">AF998*0.1</f>
        <v>2646000</v>
      </c>
      <c r="BP998" s="0" t="n">
        <f aca="false">AG998*0.1</f>
        <v>60000</v>
      </c>
      <c r="BQ998" s="0" t="n">
        <f aca="false">AH998*0.1</f>
        <v>264000</v>
      </c>
      <c r="BR998" s="0" t="n">
        <f aca="false">AJ998*0.1</f>
        <v>0.00912</v>
      </c>
      <c r="BS998" s="0" t="n">
        <f aca="false">((((BJ998/R998)^2)+((BM998/AD998)^2))^(1/2))*AK998</f>
        <v>0.237630760077511</v>
      </c>
      <c r="BT998" s="0" t="n">
        <f aca="false">((((BJ998/R998)^2)+((BN998/AE998)^2))^(1/2))*AL998</f>
        <v>0.0821227820640472</v>
      </c>
      <c r="BU998" s="0" t="n">
        <f aca="false">((((BJ998/R998)^2)+((BO998/AF998)^2))^(1/2))*AM998</f>
        <v>0.421212479595699</v>
      </c>
      <c r="BV998" s="0" t="n">
        <f aca="false">((((BJ998/R998)^2)+((BP998/AG998)^2))^(1/2))*AN998</f>
        <v>0.00955130339219271</v>
      </c>
      <c r="BW998" s="0" t="n">
        <f aca="false">((((BJ998/R998)^2)+((BQ998/AH998)^2))^(1/2))*AO998</f>
        <v>0.0420257349256479</v>
      </c>
      <c r="BX998" s="46" t="n">
        <f aca="false">((((BL998/AI998)^2)+((BR998/AJ998)^2))^(1/2))*AP998</f>
        <v>1.45179811561329</v>
      </c>
    </row>
    <row r="999" customFormat="false" ht="30" hidden="false" customHeight="true" outlineLevel="0" collapsed="false">
      <c r="A999" s="24" t="n">
        <v>4.61685020863729</v>
      </c>
      <c r="B999" s="24" t="n">
        <v>-74.1029261713762</v>
      </c>
      <c r="C999" s="47" t="n">
        <v>29</v>
      </c>
      <c r="D999" s="47" t="n">
        <v>26</v>
      </c>
      <c r="E999" s="47" t="n">
        <v>2331</v>
      </c>
      <c r="F999" s="27" t="s">
        <v>2468</v>
      </c>
      <c r="G999" s="28" t="s">
        <v>2469</v>
      </c>
      <c r="H999" s="27" t="s">
        <v>2470</v>
      </c>
      <c r="I999" s="28" t="s">
        <v>155</v>
      </c>
      <c r="J999" s="28" t="s">
        <v>76</v>
      </c>
      <c r="K999" s="28" t="n">
        <v>0.12</v>
      </c>
      <c r="L999" s="28"/>
      <c r="M999" s="28" t="n">
        <v>2008</v>
      </c>
      <c r="N999" s="29" t="s">
        <v>67</v>
      </c>
      <c r="O999" s="29" t="s">
        <v>145</v>
      </c>
      <c r="P999" s="30" t="n">
        <v>-0.0720228740272761</v>
      </c>
      <c r="Q999" s="31" t="n">
        <v>8125</v>
      </c>
      <c r="R999" s="31" t="n">
        <v>6091.25558525923</v>
      </c>
      <c r="S999" s="29" t="s">
        <v>69</v>
      </c>
      <c r="T999" s="29"/>
      <c r="U999" s="29"/>
      <c r="V999" s="48" t="n">
        <f aca="false">IF(S999="m3_año",R999,IF(OR(O999="CG1",O999="CG3",O999="HG2"),T999,R999))</f>
        <v>6091.25558525923</v>
      </c>
      <c r="W999" s="28" t="n">
        <v>365</v>
      </c>
      <c r="X999" s="32"/>
      <c r="Y999" s="28"/>
      <c r="Z999" s="28" t="n">
        <v>8760</v>
      </c>
      <c r="AA999" s="32" t="s">
        <v>2471</v>
      </c>
      <c r="AB999" s="32" t="s">
        <v>447</v>
      </c>
      <c r="AC999" s="33" t="s">
        <v>72</v>
      </c>
      <c r="AD999" s="33" t="n">
        <f aca="false">VLOOKUP($O999,Parámetros!$B$4:$H$25,3,0)</f>
        <v>196.356974196937</v>
      </c>
      <c r="AE999" s="33" t="n">
        <f aca="false">VLOOKUP($O999,Parámetros!$B$4:$H$25,4,0)</f>
        <v>1220.72799074218</v>
      </c>
      <c r="AF999" s="33" t="n">
        <f aca="false">VLOOKUP($O999,Parámetros!$B$4:$H$25,5,0)</f>
        <v>69.6558973259153</v>
      </c>
      <c r="AG999" s="33" t="n">
        <f aca="false">VLOOKUP($O999,Parámetros!$B$4:$H$25,6,0)</f>
        <v>640</v>
      </c>
      <c r="AH999" s="33" t="n">
        <f aca="false">VLOOKUP($O999,Parámetros!$B$4:$H$25,7,0)</f>
        <v>1920000</v>
      </c>
      <c r="AI999" s="2" t="n">
        <v>30259</v>
      </c>
      <c r="AJ999" s="2" t="n">
        <v>7.6726E-006</v>
      </c>
      <c r="AK999" s="34" t="n">
        <f aca="false">AD999*V999/1000000000</f>
        <v>0.0011960605157817</v>
      </c>
      <c r="AL999" s="34" t="n">
        <f aca="false">AE999*V999/1000000000</f>
        <v>0.00743576619169058</v>
      </c>
      <c r="AM999" s="34" t="n">
        <f aca="false">AF999*V999/1000000000</f>
        <v>0.000424291873632725</v>
      </c>
      <c r="AN999" s="34" t="n">
        <f aca="false">AG999*V999/1000000000</f>
        <v>0.00389840357456591</v>
      </c>
      <c r="AO999" s="34" t="n">
        <f aca="false">AH999*V999/1000000000</f>
        <v>11.6952107236977</v>
      </c>
      <c r="AP999" s="35" t="n">
        <f aca="false">AJ999*AI999*EXP(P999*4)</f>
        <v>0.174052626696996</v>
      </c>
      <c r="AQ999" s="36" t="n">
        <f aca="false">AK999/W999</f>
        <v>3.2768781254293E-006</v>
      </c>
      <c r="AR999" s="37" t="n">
        <f aca="false">AL999/W999</f>
        <v>2.03719621690153E-005</v>
      </c>
      <c r="AS999" s="37" t="n">
        <f aca="false">AM999/W999</f>
        <v>1.16244348940473E-006</v>
      </c>
      <c r="AT999" s="37" t="n">
        <f aca="false">AN999/W999</f>
        <v>1.06805577385367E-005</v>
      </c>
      <c r="AU999" s="37" t="n">
        <f aca="false">AO999/W999</f>
        <v>0.0320416732156102</v>
      </c>
      <c r="AV999" s="49" t="n">
        <f aca="false">AP999/W999</f>
        <v>0.00047685651149862</v>
      </c>
      <c r="AW999" s="39" t="n">
        <f aca="false">AK999*1000000</f>
        <v>1196.06051578169</v>
      </c>
      <c r="AX999" s="40" t="n">
        <f aca="false">AL999*1000000</f>
        <v>7435.76619169058</v>
      </c>
      <c r="AY999" s="40" t="n">
        <f aca="false">AM999*1000000</f>
        <v>424.291873632725</v>
      </c>
      <c r="AZ999" s="40" t="n">
        <f aca="false">AN999*1000000</f>
        <v>3898.40357456591</v>
      </c>
      <c r="BA999" s="40" t="n">
        <f aca="false">AO999*1000000</f>
        <v>11695210.7236977</v>
      </c>
      <c r="BB999" s="41" t="n">
        <f aca="false">AP999*1000000</f>
        <v>174052.626696996</v>
      </c>
      <c r="BC999" s="39" t="n">
        <f aca="false">AQ999*1000000</f>
        <v>3.2768781254293</v>
      </c>
      <c r="BD999" s="40" t="n">
        <f aca="false">AR999*1000000</f>
        <v>20.3719621690153</v>
      </c>
      <c r="BE999" s="40" t="n">
        <f aca="false">AS999*1000000</f>
        <v>1.16244348940473</v>
      </c>
      <c r="BF999" s="40" t="n">
        <f aca="false">AT999*1000000</f>
        <v>10.6805577385367</v>
      </c>
      <c r="BG999" s="40" t="n">
        <f aca="false">AU999*1000000</f>
        <v>32041.6732156102</v>
      </c>
      <c r="BH999" s="41" t="n">
        <f aca="false">AV999*1000000</f>
        <v>476.85651149862</v>
      </c>
      <c r="BI999" s="0" t="n">
        <v>0.1</v>
      </c>
      <c r="BJ999" s="0" t="n">
        <f aca="false">R999*BI999</f>
        <v>609.125558525923</v>
      </c>
      <c r="BK999" s="0" t="n">
        <v>0.1</v>
      </c>
      <c r="BL999" s="0" t="n">
        <f aca="false">AI999*BK999</f>
        <v>3025.9</v>
      </c>
      <c r="BM999" s="45" t="n">
        <v>187.562005220738</v>
      </c>
      <c r="BN999" s="45" t="n">
        <v>1012.03746873145</v>
      </c>
      <c r="BO999" s="45" t="n">
        <v>69.5558973259153</v>
      </c>
      <c r="BP999" s="45" t="n">
        <v>256</v>
      </c>
      <c r="BQ999" s="45" t="n">
        <v>384000</v>
      </c>
      <c r="BR999" s="0" t="n">
        <f aca="false">AJ999*0.1</f>
        <v>7.6726E-007</v>
      </c>
      <c r="BS999" s="0" t="n">
        <f aca="false">((((BJ999/R999)^2)+((BM999/AD999)^2))^(1/2))*AK999</f>
        <v>0.00114873177607684</v>
      </c>
      <c r="BT999" s="0" t="n">
        <f aca="false">((((BJ999/R999)^2)+((BN999/AE999)^2))^(1/2))*AL999</f>
        <v>0.00620926235590235</v>
      </c>
      <c r="BU999" s="0" t="n">
        <f aca="false">((((BJ999/R999)^2)+((BO999/AF999)^2))^(1/2))*AM999</f>
        <v>0.000425801957435629</v>
      </c>
      <c r="BV999" s="0" t="n">
        <f aca="false">((((BJ999/R999)^2)+((BP999/AG999)^2))^(1/2))*AN999</f>
        <v>0.00160735297092207</v>
      </c>
      <c r="BW999" s="0" t="n">
        <f aca="false">((((BJ999/R999)^2)+((BQ999/AH999)^2))^(1/2))*AO999</f>
        <v>2.61512861893726</v>
      </c>
      <c r="BX999" s="46" t="n">
        <f aca="false">((((BL999/AI999)^2)+((BR999/AJ999)^2))^(1/2))*AP999</f>
        <v>0.0246147585241554</v>
      </c>
    </row>
    <row r="1000" customFormat="false" ht="30" hidden="false" customHeight="true" outlineLevel="0" collapsed="false">
      <c r="A1000" s="24" t="n">
        <v>4.61685020863729</v>
      </c>
      <c r="B1000" s="24" t="n">
        <v>-74.1029261713762</v>
      </c>
      <c r="C1000" s="47" t="n">
        <v>29</v>
      </c>
      <c r="D1000" s="47" t="n">
        <v>26</v>
      </c>
      <c r="E1000" s="47" t="n">
        <v>2331</v>
      </c>
      <c r="F1000" s="27" t="s">
        <v>2468</v>
      </c>
      <c r="G1000" s="28" t="s">
        <v>2469</v>
      </c>
      <c r="H1000" s="27" t="s">
        <v>2470</v>
      </c>
      <c r="I1000" s="28" t="s">
        <v>155</v>
      </c>
      <c r="J1000" s="28" t="s">
        <v>76</v>
      </c>
      <c r="K1000" s="28" t="n">
        <v>0.12</v>
      </c>
      <c r="L1000" s="28"/>
      <c r="M1000" s="28" t="n">
        <v>2008</v>
      </c>
      <c r="N1000" s="29" t="s">
        <v>67</v>
      </c>
      <c r="O1000" s="29" t="s">
        <v>145</v>
      </c>
      <c r="P1000" s="30" t="n">
        <v>-0.0720228740272761</v>
      </c>
      <c r="Q1000" s="31" t="n">
        <v>8125</v>
      </c>
      <c r="R1000" s="31" t="n">
        <v>6091.25558525923</v>
      </c>
      <c r="S1000" s="29" t="s">
        <v>69</v>
      </c>
      <c r="T1000" s="29"/>
      <c r="U1000" s="29"/>
      <c r="V1000" s="48" t="n">
        <f aca="false">IF(S1000="m3_año",R1000,IF(OR(O1000="CG1",O1000="CG3",O1000="HG2"),T1000,R1000))</f>
        <v>6091.25558525923</v>
      </c>
      <c r="W1000" s="28" t="n">
        <v>365</v>
      </c>
      <c r="X1000" s="32"/>
      <c r="Y1000" s="28"/>
      <c r="Z1000" s="28" t="n">
        <v>8760</v>
      </c>
      <c r="AA1000" s="32" t="s">
        <v>2471</v>
      </c>
      <c r="AB1000" s="32" t="s">
        <v>447</v>
      </c>
      <c r="AC1000" s="33" t="s">
        <v>72</v>
      </c>
      <c r="AD1000" s="33" t="n">
        <f aca="false">VLOOKUP($O1000,Parámetros!$B$4:$H$25,3,0)</f>
        <v>196.356974196937</v>
      </c>
      <c r="AE1000" s="33" t="n">
        <f aca="false">VLOOKUP($O1000,Parámetros!$B$4:$H$25,4,0)</f>
        <v>1220.72799074218</v>
      </c>
      <c r="AF1000" s="33" t="n">
        <f aca="false">VLOOKUP($O1000,Parámetros!$B$4:$H$25,5,0)</f>
        <v>69.6558973259153</v>
      </c>
      <c r="AG1000" s="33" t="n">
        <f aca="false">VLOOKUP($O1000,Parámetros!$B$4:$H$25,6,0)</f>
        <v>640</v>
      </c>
      <c r="AH1000" s="33" t="n">
        <f aca="false">VLOOKUP($O1000,Parámetros!$B$4:$H$25,7,0)</f>
        <v>1920000</v>
      </c>
      <c r="AI1000" s="2" t="n">
        <v>30259</v>
      </c>
      <c r="AJ1000" s="2" t="n">
        <v>7.6726E-006</v>
      </c>
      <c r="AK1000" s="34" t="n">
        <f aca="false">AD1000*V1000/1000000000</f>
        <v>0.0011960605157817</v>
      </c>
      <c r="AL1000" s="34" t="n">
        <f aca="false">AE1000*V1000/1000000000</f>
        <v>0.00743576619169058</v>
      </c>
      <c r="AM1000" s="34" t="n">
        <f aca="false">AF1000*V1000/1000000000</f>
        <v>0.000424291873632725</v>
      </c>
      <c r="AN1000" s="34" t="n">
        <f aca="false">AG1000*V1000/1000000000</f>
        <v>0.00389840357456591</v>
      </c>
      <c r="AO1000" s="34" t="n">
        <f aca="false">AH1000*V1000/1000000000</f>
        <v>11.6952107236977</v>
      </c>
      <c r="AP1000" s="35" t="n">
        <f aca="false">AJ1000*AI1000*EXP(P1000*4)</f>
        <v>0.174052626696996</v>
      </c>
      <c r="AQ1000" s="36" t="n">
        <f aca="false">AK1000/W1000</f>
        <v>3.2768781254293E-006</v>
      </c>
      <c r="AR1000" s="37" t="n">
        <f aca="false">AL1000/W1000</f>
        <v>2.03719621690153E-005</v>
      </c>
      <c r="AS1000" s="37" t="n">
        <f aca="false">AM1000/W1000</f>
        <v>1.16244348940473E-006</v>
      </c>
      <c r="AT1000" s="37" t="n">
        <f aca="false">AN1000/W1000</f>
        <v>1.06805577385367E-005</v>
      </c>
      <c r="AU1000" s="37" t="n">
        <f aca="false">AO1000/W1000</f>
        <v>0.0320416732156102</v>
      </c>
      <c r="AV1000" s="49" t="n">
        <f aca="false">AP1000/W1000</f>
        <v>0.00047685651149862</v>
      </c>
      <c r="AW1000" s="39" t="n">
        <f aca="false">AK1000*1000000</f>
        <v>1196.06051578169</v>
      </c>
      <c r="AX1000" s="40" t="n">
        <f aca="false">AL1000*1000000</f>
        <v>7435.76619169058</v>
      </c>
      <c r="AY1000" s="40" t="n">
        <f aca="false">AM1000*1000000</f>
        <v>424.291873632725</v>
      </c>
      <c r="AZ1000" s="40" t="n">
        <f aca="false">AN1000*1000000</f>
        <v>3898.40357456591</v>
      </c>
      <c r="BA1000" s="40" t="n">
        <f aca="false">AO1000*1000000</f>
        <v>11695210.7236977</v>
      </c>
      <c r="BB1000" s="41" t="n">
        <f aca="false">AP1000*1000000</f>
        <v>174052.626696996</v>
      </c>
      <c r="BC1000" s="39" t="n">
        <f aca="false">AQ1000*1000000</f>
        <v>3.2768781254293</v>
      </c>
      <c r="BD1000" s="40" t="n">
        <f aca="false">AR1000*1000000</f>
        <v>20.3719621690153</v>
      </c>
      <c r="BE1000" s="40" t="n">
        <f aca="false">AS1000*1000000</f>
        <v>1.16244348940473</v>
      </c>
      <c r="BF1000" s="40" t="n">
        <f aca="false">AT1000*1000000</f>
        <v>10.6805577385367</v>
      </c>
      <c r="BG1000" s="40" t="n">
        <f aca="false">AU1000*1000000</f>
        <v>32041.6732156102</v>
      </c>
      <c r="BH1000" s="41" t="n">
        <f aca="false">AV1000*1000000</f>
        <v>476.85651149862</v>
      </c>
      <c r="BI1000" s="0" t="n">
        <v>0.1</v>
      </c>
      <c r="BJ1000" s="0" t="n">
        <f aca="false">R1000*BI1000</f>
        <v>609.125558525923</v>
      </c>
      <c r="BK1000" s="0" t="n">
        <v>0.1</v>
      </c>
      <c r="BL1000" s="0" t="n">
        <f aca="false">AI1000*BK1000</f>
        <v>3025.9</v>
      </c>
      <c r="BM1000" s="45" t="n">
        <v>187.562005220738</v>
      </c>
      <c r="BN1000" s="45" t="n">
        <v>1012.03746873145</v>
      </c>
      <c r="BO1000" s="45" t="n">
        <v>69.5558973259153</v>
      </c>
      <c r="BP1000" s="45" t="n">
        <v>256</v>
      </c>
      <c r="BQ1000" s="45" t="n">
        <v>384000</v>
      </c>
      <c r="BR1000" s="0" t="n">
        <f aca="false">AJ1000*0.1</f>
        <v>7.6726E-007</v>
      </c>
      <c r="BS1000" s="0" t="n">
        <f aca="false">((((BJ1000/R1000)^2)+((BM1000/AD1000)^2))^(1/2))*AK1000</f>
        <v>0.00114873177607684</v>
      </c>
      <c r="BT1000" s="0" t="n">
        <f aca="false">((((BJ1000/R1000)^2)+((BN1000/AE1000)^2))^(1/2))*AL1000</f>
        <v>0.00620926235590235</v>
      </c>
      <c r="BU1000" s="0" t="n">
        <f aca="false">((((BJ1000/R1000)^2)+((BO1000/AF1000)^2))^(1/2))*AM1000</f>
        <v>0.000425801957435629</v>
      </c>
      <c r="BV1000" s="0" t="n">
        <f aca="false">((((BJ1000/R1000)^2)+((BP1000/AG1000)^2))^(1/2))*AN1000</f>
        <v>0.00160735297092207</v>
      </c>
      <c r="BW1000" s="0" t="n">
        <f aca="false">((((BJ1000/R1000)^2)+((BQ1000/AH1000)^2))^(1/2))*AO1000</f>
        <v>2.61512861893726</v>
      </c>
      <c r="BX1000" s="46" t="n">
        <f aca="false">((((BL1000/AI1000)^2)+((BR1000/AJ1000)^2))^(1/2))*AP1000</f>
        <v>0.0246147585241554</v>
      </c>
    </row>
    <row r="1001" customFormat="false" ht="30" hidden="false" customHeight="true" outlineLevel="0" collapsed="false">
      <c r="A1001" s="24" t="n">
        <v>4.61685020863729</v>
      </c>
      <c r="B1001" s="24" t="n">
        <v>-74.1029261713762</v>
      </c>
      <c r="C1001" s="47" t="n">
        <v>29</v>
      </c>
      <c r="D1001" s="47" t="n">
        <v>26</v>
      </c>
      <c r="E1001" s="47" t="n">
        <v>2331</v>
      </c>
      <c r="F1001" s="27" t="s">
        <v>2468</v>
      </c>
      <c r="G1001" s="28" t="s">
        <v>2469</v>
      </c>
      <c r="H1001" s="27" t="s">
        <v>2470</v>
      </c>
      <c r="I1001" s="28" t="s">
        <v>155</v>
      </c>
      <c r="J1001" s="28" t="s">
        <v>76</v>
      </c>
      <c r="K1001" s="28" t="n">
        <v>0.12</v>
      </c>
      <c r="L1001" s="28"/>
      <c r="M1001" s="28" t="n">
        <v>2008</v>
      </c>
      <c r="N1001" s="29" t="s">
        <v>67</v>
      </c>
      <c r="O1001" s="29" t="s">
        <v>145</v>
      </c>
      <c r="P1001" s="30" t="n">
        <v>-0.0720228740272761</v>
      </c>
      <c r="Q1001" s="31" t="n">
        <v>8125</v>
      </c>
      <c r="R1001" s="31" t="n">
        <v>6091.25558525923</v>
      </c>
      <c r="S1001" s="29" t="s">
        <v>69</v>
      </c>
      <c r="T1001" s="29"/>
      <c r="U1001" s="29"/>
      <c r="V1001" s="48" t="n">
        <f aca="false">IF(S1001="m3_año",R1001,IF(OR(O1001="CG1",O1001="CG3",O1001="HG2"),T1001,R1001))</f>
        <v>6091.25558525923</v>
      </c>
      <c r="W1001" s="28" t="n">
        <v>365</v>
      </c>
      <c r="X1001" s="32"/>
      <c r="Y1001" s="28"/>
      <c r="Z1001" s="28" t="n">
        <v>8760</v>
      </c>
      <c r="AA1001" s="32" t="s">
        <v>2471</v>
      </c>
      <c r="AB1001" s="32" t="s">
        <v>447</v>
      </c>
      <c r="AC1001" s="33" t="s">
        <v>72</v>
      </c>
      <c r="AD1001" s="33" t="n">
        <f aca="false">VLOOKUP($O1001,Parámetros!$B$4:$H$25,3,0)</f>
        <v>196.356974196937</v>
      </c>
      <c r="AE1001" s="33" t="n">
        <f aca="false">VLOOKUP($O1001,Parámetros!$B$4:$H$25,4,0)</f>
        <v>1220.72799074218</v>
      </c>
      <c r="AF1001" s="33" t="n">
        <f aca="false">VLOOKUP($O1001,Parámetros!$B$4:$H$25,5,0)</f>
        <v>69.6558973259153</v>
      </c>
      <c r="AG1001" s="33" t="n">
        <f aca="false">VLOOKUP($O1001,Parámetros!$B$4:$H$25,6,0)</f>
        <v>640</v>
      </c>
      <c r="AH1001" s="33" t="n">
        <f aca="false">VLOOKUP($O1001,Parámetros!$B$4:$H$25,7,0)</f>
        <v>1920000</v>
      </c>
      <c r="AI1001" s="2" t="n">
        <v>30259</v>
      </c>
      <c r="AJ1001" s="2" t="n">
        <v>7.6726E-006</v>
      </c>
      <c r="AK1001" s="34" t="n">
        <f aca="false">AD1001*V1001/1000000000</f>
        <v>0.0011960605157817</v>
      </c>
      <c r="AL1001" s="34" t="n">
        <f aca="false">AE1001*V1001/1000000000</f>
        <v>0.00743576619169058</v>
      </c>
      <c r="AM1001" s="34" t="n">
        <f aca="false">AF1001*V1001/1000000000</f>
        <v>0.000424291873632725</v>
      </c>
      <c r="AN1001" s="34" t="n">
        <f aca="false">AG1001*V1001/1000000000</f>
        <v>0.00389840357456591</v>
      </c>
      <c r="AO1001" s="34" t="n">
        <f aca="false">AH1001*V1001/1000000000</f>
        <v>11.6952107236977</v>
      </c>
      <c r="AP1001" s="35" t="n">
        <f aca="false">AJ1001*AI1001*EXP(P1001*4)</f>
        <v>0.174052626696996</v>
      </c>
      <c r="AQ1001" s="36" t="n">
        <f aca="false">AK1001/W1001</f>
        <v>3.2768781254293E-006</v>
      </c>
      <c r="AR1001" s="37" t="n">
        <f aca="false">AL1001/W1001</f>
        <v>2.03719621690153E-005</v>
      </c>
      <c r="AS1001" s="37" t="n">
        <f aca="false">AM1001/W1001</f>
        <v>1.16244348940473E-006</v>
      </c>
      <c r="AT1001" s="37" t="n">
        <f aca="false">AN1001/W1001</f>
        <v>1.06805577385367E-005</v>
      </c>
      <c r="AU1001" s="37" t="n">
        <f aca="false">AO1001/W1001</f>
        <v>0.0320416732156102</v>
      </c>
      <c r="AV1001" s="49" t="n">
        <f aca="false">AP1001/W1001</f>
        <v>0.00047685651149862</v>
      </c>
      <c r="AW1001" s="39" t="n">
        <f aca="false">AK1001*1000000</f>
        <v>1196.06051578169</v>
      </c>
      <c r="AX1001" s="40" t="n">
        <f aca="false">AL1001*1000000</f>
        <v>7435.76619169058</v>
      </c>
      <c r="AY1001" s="40" t="n">
        <f aca="false">AM1001*1000000</f>
        <v>424.291873632725</v>
      </c>
      <c r="AZ1001" s="40" t="n">
        <f aca="false">AN1001*1000000</f>
        <v>3898.40357456591</v>
      </c>
      <c r="BA1001" s="40" t="n">
        <f aca="false">AO1001*1000000</f>
        <v>11695210.7236977</v>
      </c>
      <c r="BB1001" s="41" t="n">
        <f aca="false">AP1001*1000000</f>
        <v>174052.626696996</v>
      </c>
      <c r="BC1001" s="39" t="n">
        <f aca="false">AQ1001*1000000</f>
        <v>3.2768781254293</v>
      </c>
      <c r="BD1001" s="40" t="n">
        <f aca="false">AR1001*1000000</f>
        <v>20.3719621690153</v>
      </c>
      <c r="BE1001" s="40" t="n">
        <f aca="false">AS1001*1000000</f>
        <v>1.16244348940473</v>
      </c>
      <c r="BF1001" s="40" t="n">
        <f aca="false">AT1001*1000000</f>
        <v>10.6805577385367</v>
      </c>
      <c r="BG1001" s="40" t="n">
        <f aca="false">AU1001*1000000</f>
        <v>32041.6732156102</v>
      </c>
      <c r="BH1001" s="41" t="n">
        <f aca="false">AV1001*1000000</f>
        <v>476.85651149862</v>
      </c>
      <c r="BI1001" s="0" t="n">
        <v>0.1</v>
      </c>
      <c r="BJ1001" s="0" t="n">
        <f aca="false">R1001*BI1001</f>
        <v>609.125558525923</v>
      </c>
      <c r="BK1001" s="0" t="n">
        <v>0.1</v>
      </c>
      <c r="BL1001" s="0" t="n">
        <f aca="false">AI1001*BK1001</f>
        <v>3025.9</v>
      </c>
      <c r="BM1001" s="45" t="n">
        <v>187.562005220738</v>
      </c>
      <c r="BN1001" s="45" t="n">
        <v>1012.03746873145</v>
      </c>
      <c r="BO1001" s="45" t="n">
        <v>69.5558973259153</v>
      </c>
      <c r="BP1001" s="45" t="n">
        <v>256</v>
      </c>
      <c r="BQ1001" s="45" t="n">
        <v>384000</v>
      </c>
      <c r="BR1001" s="0" t="n">
        <f aca="false">AJ1001*0.1</f>
        <v>7.6726E-007</v>
      </c>
      <c r="BS1001" s="0" t="n">
        <f aca="false">((((BJ1001/R1001)^2)+((BM1001/AD1001)^2))^(1/2))*AK1001</f>
        <v>0.00114873177607684</v>
      </c>
      <c r="BT1001" s="0" t="n">
        <f aca="false">((((BJ1001/R1001)^2)+((BN1001/AE1001)^2))^(1/2))*AL1001</f>
        <v>0.00620926235590235</v>
      </c>
      <c r="BU1001" s="0" t="n">
        <f aca="false">((((BJ1001/R1001)^2)+((BO1001/AF1001)^2))^(1/2))*AM1001</f>
        <v>0.000425801957435629</v>
      </c>
      <c r="BV1001" s="0" t="n">
        <f aca="false">((((BJ1001/R1001)^2)+((BP1001/AG1001)^2))^(1/2))*AN1001</f>
        <v>0.00160735297092207</v>
      </c>
      <c r="BW1001" s="0" t="n">
        <f aca="false">((((BJ1001/R1001)^2)+((BQ1001/AH1001)^2))^(1/2))*AO1001</f>
        <v>2.61512861893726</v>
      </c>
      <c r="BX1001" s="46" t="n">
        <f aca="false">((((BL1001/AI1001)^2)+((BR1001/AJ1001)^2))^(1/2))*AP1001</f>
        <v>0.0246147585241554</v>
      </c>
    </row>
    <row r="1002" customFormat="false" ht="30" hidden="false" customHeight="true" outlineLevel="0" collapsed="false">
      <c r="A1002" s="24" t="n">
        <v>4.61893516972588</v>
      </c>
      <c r="B1002" s="24" t="n">
        <v>-74.1020992694609</v>
      </c>
      <c r="C1002" s="47" t="n">
        <v>29</v>
      </c>
      <c r="D1002" s="47" t="n">
        <v>26</v>
      </c>
      <c r="E1002" s="47" t="n">
        <v>2331</v>
      </c>
      <c r="F1002" s="27" t="s">
        <v>2472</v>
      </c>
      <c r="G1002" s="28" t="s">
        <v>2473</v>
      </c>
      <c r="H1002" s="27" t="s">
        <v>2474</v>
      </c>
      <c r="I1002" s="28" t="s">
        <v>155</v>
      </c>
      <c r="J1002" s="28" t="s">
        <v>76</v>
      </c>
      <c r="K1002" s="28" t="n">
        <v>0.19</v>
      </c>
      <c r="L1002" s="28"/>
      <c r="M1002" s="28" t="n">
        <v>2005</v>
      </c>
      <c r="N1002" s="29" t="s">
        <v>67</v>
      </c>
      <c r="O1002" s="29" t="s">
        <v>415</v>
      </c>
      <c r="P1002" s="50" t="n">
        <v>0.0119278052318739</v>
      </c>
      <c r="Q1002" s="31" t="n">
        <v>1875</v>
      </c>
      <c r="R1002" s="31" t="n">
        <v>1966.62697600959</v>
      </c>
      <c r="S1002" s="29" t="s">
        <v>69</v>
      </c>
      <c r="T1002" s="29"/>
      <c r="U1002" s="29"/>
      <c r="V1002" s="48" t="n">
        <f aca="false">IF(S1002="m3_año",R1002,IF(OR(O1002="CG1",O1002="CG3",O1002="HG2"),T1002,R1002))</f>
        <v>1966.62697600959</v>
      </c>
      <c r="W1002" s="28" t="n">
        <v>365</v>
      </c>
      <c r="X1002" s="32"/>
      <c r="Y1002" s="28"/>
      <c r="Z1002" s="28" t="n">
        <v>8760</v>
      </c>
      <c r="AA1002" s="32" t="s">
        <v>2475</v>
      </c>
      <c r="AB1002" s="32" t="s">
        <v>447</v>
      </c>
      <c r="AC1002" s="33" t="s">
        <v>72</v>
      </c>
      <c r="AD1002" s="33" t="n">
        <f aca="false">VLOOKUP($O1002,Parámetros!$B$4:$H$25,3,0)</f>
        <v>196.356974196937</v>
      </c>
      <c r="AE1002" s="33" t="n">
        <f aca="false">VLOOKUP($O1002,Parámetros!$B$4:$H$25,4,0)</f>
        <v>1220.72799074218</v>
      </c>
      <c r="AF1002" s="33" t="n">
        <f aca="false">VLOOKUP($O1002,Parámetros!$B$4:$H$25,5,0)</f>
        <v>0.1</v>
      </c>
      <c r="AG1002" s="33" t="n">
        <f aca="false">VLOOKUP($O1002,Parámetros!$B$4:$H$25,6,0)</f>
        <v>640</v>
      </c>
      <c r="AH1002" s="33" t="n">
        <f aca="false">VLOOKUP($O1002,Parámetros!$B$4:$H$25,7,0)</f>
        <v>1920000</v>
      </c>
      <c r="AI1002" s="51" t="n">
        <v>1875</v>
      </c>
      <c r="AJ1002" s="52" t="n">
        <v>8.8E-008</v>
      </c>
      <c r="AK1002" s="34" t="n">
        <f aca="false">AD1002*V1002/1000000000</f>
        <v>0.000386160922383315</v>
      </c>
      <c r="AL1002" s="34" t="n">
        <f aca="false">AE1002*V1002/1000000000</f>
        <v>0.00240071659696356</v>
      </c>
      <c r="AM1002" s="34" t="n">
        <f aca="false">AF1002*V1002/1000000000</f>
        <v>1.96662697600959E-007</v>
      </c>
      <c r="AN1002" s="34" t="n">
        <f aca="false">AG1002*V1002/1000000000</f>
        <v>0.00125864126464614</v>
      </c>
      <c r="AO1002" s="34" t="n">
        <f aca="false">AH1002*V1002/1000000000</f>
        <v>3.77592379393841</v>
      </c>
      <c r="AP1002" s="35" t="n">
        <f aca="false">AJ1002*AI1002*EXP(P1002*4)</f>
        <v>0.000173063173888844</v>
      </c>
      <c r="AQ1002" s="36" t="n">
        <f aca="false">AK1002/W1002</f>
        <v>1.0579751298173E-006</v>
      </c>
      <c r="AR1002" s="37" t="n">
        <f aca="false">AL1002/W1002</f>
        <v>6.57730574510563E-006</v>
      </c>
      <c r="AS1002" s="37" t="n">
        <f aca="false">AM1002/W1002</f>
        <v>5.38801911235504E-010</v>
      </c>
      <c r="AT1002" s="37" t="n">
        <f aca="false">AN1002/W1002</f>
        <v>3.44833223190723E-006</v>
      </c>
      <c r="AU1002" s="37" t="n">
        <f aca="false">AO1002/W1002</f>
        <v>0.0103449966957217</v>
      </c>
      <c r="AV1002" s="49" t="n">
        <f aca="false">AP1002/W1002</f>
        <v>4.74145681887243E-007</v>
      </c>
      <c r="AW1002" s="39" t="n">
        <f aca="false">AK1002*1000000</f>
        <v>386.160922383315</v>
      </c>
      <c r="AX1002" s="40" t="n">
        <f aca="false">AL1002*1000000</f>
        <v>2400.71659696356</v>
      </c>
      <c r="AY1002" s="40" t="n">
        <f aca="false">AM1002*1000000</f>
        <v>0.196662697600959</v>
      </c>
      <c r="AZ1002" s="40" t="n">
        <f aca="false">AN1002*1000000</f>
        <v>1258.64126464614</v>
      </c>
      <c r="BA1002" s="40" t="n">
        <f aca="false">AO1002*1000000</f>
        <v>3775923.79393841</v>
      </c>
      <c r="BB1002" s="41" t="n">
        <f aca="false">AP1002*1000000</f>
        <v>173.063173888844</v>
      </c>
      <c r="BC1002" s="39" t="n">
        <f aca="false">AQ1002*1000000</f>
        <v>1.0579751298173</v>
      </c>
      <c r="BD1002" s="40" t="n">
        <f aca="false">AR1002*1000000</f>
        <v>6.57730574510563</v>
      </c>
      <c r="BE1002" s="40" t="n">
        <f aca="false">AS1002*1000000</f>
        <v>0.000538801911235504</v>
      </c>
      <c r="BF1002" s="40" t="n">
        <f aca="false">AT1002*1000000</f>
        <v>3.44833223190723</v>
      </c>
      <c r="BG1002" s="40" t="n">
        <f aca="false">AU1002*1000000</f>
        <v>10344.9966957217</v>
      </c>
      <c r="BH1002" s="41" t="n">
        <f aca="false">AV1002*1000000</f>
        <v>0.474145681887243</v>
      </c>
      <c r="BI1002" s="0" t="n">
        <v>0.1</v>
      </c>
      <c r="BJ1002" s="0" t="n">
        <f aca="false">R1002*BI1002</f>
        <v>196.662697600959</v>
      </c>
      <c r="BK1002" s="0" t="n">
        <v>0.1</v>
      </c>
      <c r="BL1002" s="0" t="n">
        <f aca="false">AI1002*BK1002</f>
        <v>187.5</v>
      </c>
      <c r="BM1002" s="45" t="n">
        <v>187.562005220738</v>
      </c>
      <c r="BN1002" s="45" t="n">
        <v>1012.03746873145</v>
      </c>
      <c r="BO1002" s="45" t="n">
        <v>0</v>
      </c>
      <c r="BP1002" s="45" t="n">
        <v>256</v>
      </c>
      <c r="BQ1002" s="45" t="n">
        <v>384000</v>
      </c>
      <c r="BR1002" s="0" t="n">
        <f aca="false">AJ1002*0.1</f>
        <v>8.8E-009</v>
      </c>
      <c r="BS1002" s="0" t="n">
        <f aca="false">((((BJ1002/R1002)^2)+((BM1002/AD1002)^2))^(1/2))*AK1002</f>
        <v>0.000370880332865885</v>
      </c>
      <c r="BT1002" s="0" t="n">
        <f aca="false">((((BJ1002/R1002)^2)+((BN1002/AE1002)^2))^(1/2))*AL1002</f>
        <v>0.0020047267233031</v>
      </c>
      <c r="BU1002" s="0" t="n">
        <f aca="false">((((BJ1002/R1002)^2)+((BO1002/AF1002)^2))^(1/2))*AM1002</f>
        <v>1.96662697600959E-008</v>
      </c>
      <c r="BV1002" s="0" t="n">
        <f aca="false">((((BJ1002/R1002)^2)+((BP1002/AG1002)^2))^(1/2))*AN1002</f>
        <v>0.000518951087889702</v>
      </c>
      <c r="BW1002" s="0" t="n">
        <f aca="false">((((BJ1002/R1002)^2)+((BQ1002/AH1002)^2))^(1/2))*AO1002</f>
        <v>0.84432222811052</v>
      </c>
      <c r="BX1002" s="46" t="n">
        <f aca="false">((((BL1002/AI1002)^2)+((BR1002/AJ1002)^2))^(1/2))*AP1002</f>
        <v>2.44748287660936E-005</v>
      </c>
    </row>
    <row r="1003" customFormat="false" ht="30" hidden="false" customHeight="true" outlineLevel="0" collapsed="false">
      <c r="A1003" s="24" t="n">
        <v>4.61893516972588</v>
      </c>
      <c r="B1003" s="24" t="n">
        <v>-74.1020992694609</v>
      </c>
      <c r="C1003" s="47" t="n">
        <v>29</v>
      </c>
      <c r="D1003" s="47" t="n">
        <v>26</v>
      </c>
      <c r="E1003" s="47" t="n">
        <v>2331</v>
      </c>
      <c r="F1003" s="27" t="s">
        <v>2472</v>
      </c>
      <c r="G1003" s="28" t="s">
        <v>2473</v>
      </c>
      <c r="H1003" s="27" t="s">
        <v>2474</v>
      </c>
      <c r="I1003" s="28" t="s">
        <v>155</v>
      </c>
      <c r="J1003" s="28" t="s">
        <v>76</v>
      </c>
      <c r="K1003" s="28" t="n">
        <v>0.19</v>
      </c>
      <c r="L1003" s="28"/>
      <c r="M1003" s="28" t="n">
        <v>2005</v>
      </c>
      <c r="N1003" s="29" t="s">
        <v>67</v>
      </c>
      <c r="O1003" s="29" t="s">
        <v>415</v>
      </c>
      <c r="P1003" s="50" t="n">
        <v>0.0119278052318739</v>
      </c>
      <c r="Q1003" s="31" t="n">
        <v>1875</v>
      </c>
      <c r="R1003" s="31" t="n">
        <v>1966.62697600959</v>
      </c>
      <c r="S1003" s="29" t="s">
        <v>69</v>
      </c>
      <c r="T1003" s="29"/>
      <c r="U1003" s="29"/>
      <c r="V1003" s="48" t="n">
        <f aca="false">IF(S1003="m3_año",R1003,IF(OR(O1003="CG1",O1003="CG3",O1003="HG2"),T1003,R1003))</f>
        <v>1966.62697600959</v>
      </c>
      <c r="W1003" s="28" t="n">
        <v>365</v>
      </c>
      <c r="X1003" s="32"/>
      <c r="Y1003" s="28"/>
      <c r="Z1003" s="28" t="n">
        <v>8760</v>
      </c>
      <c r="AA1003" s="32" t="s">
        <v>2475</v>
      </c>
      <c r="AB1003" s="32" t="s">
        <v>447</v>
      </c>
      <c r="AC1003" s="33" t="s">
        <v>72</v>
      </c>
      <c r="AD1003" s="33" t="n">
        <f aca="false">VLOOKUP($O1003,Parámetros!$B$4:$H$25,3,0)</f>
        <v>196.356974196937</v>
      </c>
      <c r="AE1003" s="33" t="n">
        <f aca="false">VLOOKUP($O1003,Parámetros!$B$4:$H$25,4,0)</f>
        <v>1220.72799074218</v>
      </c>
      <c r="AF1003" s="33" t="n">
        <f aca="false">VLOOKUP($O1003,Parámetros!$B$4:$H$25,5,0)</f>
        <v>0.1</v>
      </c>
      <c r="AG1003" s="33" t="n">
        <f aca="false">VLOOKUP($O1003,Parámetros!$B$4:$H$25,6,0)</f>
        <v>640</v>
      </c>
      <c r="AH1003" s="33" t="n">
        <f aca="false">VLOOKUP($O1003,Parámetros!$B$4:$H$25,7,0)</f>
        <v>1920000</v>
      </c>
      <c r="AI1003" s="51" t="n">
        <v>1875</v>
      </c>
      <c r="AJ1003" s="52" t="n">
        <v>8.8E-008</v>
      </c>
      <c r="AK1003" s="34" t="n">
        <f aca="false">AD1003*V1003/1000000000</f>
        <v>0.000386160922383315</v>
      </c>
      <c r="AL1003" s="34" t="n">
        <f aca="false">AE1003*V1003/1000000000</f>
        <v>0.00240071659696356</v>
      </c>
      <c r="AM1003" s="34" t="n">
        <f aca="false">AF1003*V1003/1000000000</f>
        <v>1.96662697600959E-007</v>
      </c>
      <c r="AN1003" s="34" t="n">
        <f aca="false">AG1003*V1003/1000000000</f>
        <v>0.00125864126464614</v>
      </c>
      <c r="AO1003" s="34" t="n">
        <f aca="false">AH1003*V1003/1000000000</f>
        <v>3.77592379393841</v>
      </c>
      <c r="AP1003" s="35" t="n">
        <f aca="false">AJ1003*AI1003*EXP(P1003*4)</f>
        <v>0.000173063173888844</v>
      </c>
      <c r="AQ1003" s="36" t="n">
        <f aca="false">AK1003/W1003</f>
        <v>1.0579751298173E-006</v>
      </c>
      <c r="AR1003" s="37" t="n">
        <f aca="false">AL1003/W1003</f>
        <v>6.57730574510563E-006</v>
      </c>
      <c r="AS1003" s="37" t="n">
        <f aca="false">AM1003/W1003</f>
        <v>5.38801911235504E-010</v>
      </c>
      <c r="AT1003" s="37" t="n">
        <f aca="false">AN1003/W1003</f>
        <v>3.44833223190723E-006</v>
      </c>
      <c r="AU1003" s="37" t="n">
        <f aca="false">AO1003/W1003</f>
        <v>0.0103449966957217</v>
      </c>
      <c r="AV1003" s="49" t="n">
        <f aca="false">AP1003/W1003</f>
        <v>4.74145681887243E-007</v>
      </c>
      <c r="AW1003" s="39" t="n">
        <f aca="false">AK1003*1000000</f>
        <v>386.160922383315</v>
      </c>
      <c r="AX1003" s="40" t="n">
        <f aca="false">AL1003*1000000</f>
        <v>2400.71659696356</v>
      </c>
      <c r="AY1003" s="40" t="n">
        <f aca="false">AM1003*1000000</f>
        <v>0.196662697600959</v>
      </c>
      <c r="AZ1003" s="40" t="n">
        <f aca="false">AN1003*1000000</f>
        <v>1258.64126464614</v>
      </c>
      <c r="BA1003" s="40" t="n">
        <f aca="false">AO1003*1000000</f>
        <v>3775923.79393841</v>
      </c>
      <c r="BB1003" s="41" t="n">
        <f aca="false">AP1003*1000000</f>
        <v>173.063173888844</v>
      </c>
      <c r="BC1003" s="39" t="n">
        <f aca="false">AQ1003*1000000</f>
        <v>1.0579751298173</v>
      </c>
      <c r="BD1003" s="40" t="n">
        <f aca="false">AR1003*1000000</f>
        <v>6.57730574510563</v>
      </c>
      <c r="BE1003" s="40" t="n">
        <f aca="false">AS1003*1000000</f>
        <v>0.000538801911235504</v>
      </c>
      <c r="BF1003" s="40" t="n">
        <f aca="false">AT1003*1000000</f>
        <v>3.44833223190723</v>
      </c>
      <c r="BG1003" s="40" t="n">
        <f aca="false">AU1003*1000000</f>
        <v>10344.9966957217</v>
      </c>
      <c r="BH1003" s="41" t="n">
        <f aca="false">AV1003*1000000</f>
        <v>0.474145681887243</v>
      </c>
      <c r="BI1003" s="0" t="n">
        <v>0.1</v>
      </c>
      <c r="BJ1003" s="0" t="n">
        <f aca="false">R1003*BI1003</f>
        <v>196.662697600959</v>
      </c>
      <c r="BK1003" s="0" t="n">
        <v>0.1</v>
      </c>
      <c r="BL1003" s="0" t="n">
        <f aca="false">AI1003*BK1003</f>
        <v>187.5</v>
      </c>
      <c r="BM1003" s="45" t="n">
        <v>187.562005220738</v>
      </c>
      <c r="BN1003" s="45" t="n">
        <v>1012.03746873145</v>
      </c>
      <c r="BO1003" s="45" t="n">
        <v>0</v>
      </c>
      <c r="BP1003" s="45" t="n">
        <v>256</v>
      </c>
      <c r="BQ1003" s="45" t="n">
        <v>384000</v>
      </c>
      <c r="BR1003" s="0" t="n">
        <f aca="false">AJ1003*0.1</f>
        <v>8.8E-009</v>
      </c>
      <c r="BS1003" s="0" t="n">
        <f aca="false">((((BJ1003/R1003)^2)+((BM1003/AD1003)^2))^(1/2))*AK1003</f>
        <v>0.000370880332865885</v>
      </c>
      <c r="BT1003" s="0" t="n">
        <f aca="false">((((BJ1003/R1003)^2)+((BN1003/AE1003)^2))^(1/2))*AL1003</f>
        <v>0.0020047267233031</v>
      </c>
      <c r="BU1003" s="0" t="n">
        <f aca="false">((((BJ1003/R1003)^2)+((BO1003/AF1003)^2))^(1/2))*AM1003</f>
        <v>1.96662697600959E-008</v>
      </c>
      <c r="BV1003" s="0" t="n">
        <f aca="false">((((BJ1003/R1003)^2)+((BP1003/AG1003)^2))^(1/2))*AN1003</f>
        <v>0.000518951087889702</v>
      </c>
      <c r="BW1003" s="0" t="n">
        <f aca="false">((((BJ1003/R1003)^2)+((BQ1003/AH1003)^2))^(1/2))*AO1003</f>
        <v>0.84432222811052</v>
      </c>
      <c r="BX1003" s="46" t="n">
        <f aca="false">((((BL1003/AI1003)^2)+((BR1003/AJ1003)^2))^(1/2))*AP1003</f>
        <v>2.44748287660936E-005</v>
      </c>
    </row>
    <row r="1004" customFormat="false" ht="30" hidden="false" customHeight="true" outlineLevel="0" collapsed="false">
      <c r="A1004" s="24" t="n">
        <v>4.61893324986937</v>
      </c>
      <c r="B1004" s="24" t="n">
        <v>-74.1038801363946</v>
      </c>
      <c r="C1004" s="47" t="n">
        <v>29</v>
      </c>
      <c r="D1004" s="47" t="n">
        <v>26</v>
      </c>
      <c r="E1004" s="47" t="n">
        <v>2331</v>
      </c>
      <c r="F1004" s="27" t="s">
        <v>2476</v>
      </c>
      <c r="G1004" s="28" t="s">
        <v>2477</v>
      </c>
      <c r="H1004" s="27" t="s">
        <v>2478</v>
      </c>
      <c r="I1004" s="28" t="s">
        <v>155</v>
      </c>
      <c r="J1004" s="28" t="s">
        <v>65</v>
      </c>
      <c r="K1004" s="28" t="n">
        <v>30</v>
      </c>
      <c r="L1004" s="28"/>
      <c r="M1004" s="28" t="n">
        <v>1972</v>
      </c>
      <c r="N1004" s="29" t="s">
        <v>67</v>
      </c>
      <c r="O1004" s="29" t="s">
        <v>68</v>
      </c>
      <c r="P1004" s="30" t="n">
        <v>-0.0848513586021754</v>
      </c>
      <c r="Q1004" s="31" t="n">
        <v>8750</v>
      </c>
      <c r="R1004" s="31" t="n">
        <v>6231.69437396369</v>
      </c>
      <c r="S1004" s="29" t="s">
        <v>69</v>
      </c>
      <c r="T1004" s="29"/>
      <c r="U1004" s="29"/>
      <c r="V1004" s="48" t="n">
        <f aca="false">IF(S1004="m3_año",R1004,IF(OR(O1004="CG1",O1004="CG3",O1004="HG2"),T1004,R1004))</f>
        <v>6231.69437396369</v>
      </c>
      <c r="W1004" s="28" t="n">
        <v>365</v>
      </c>
      <c r="X1004" s="32"/>
      <c r="Y1004" s="28" t="n">
        <v>45</v>
      </c>
      <c r="Z1004" s="28" t="n">
        <v>7680</v>
      </c>
      <c r="AA1004" s="32" t="s">
        <v>2479</v>
      </c>
      <c r="AB1004" s="32" t="s">
        <v>447</v>
      </c>
      <c r="AC1004" s="33" t="s">
        <v>72</v>
      </c>
      <c r="AD1004" s="33" t="n">
        <f aca="false">VLOOKUP($O1004,Parámetros!$B$4:$H$25,3,0)</f>
        <v>46.3856216091623</v>
      </c>
      <c r="AE1004" s="33" t="n">
        <f aca="false">VLOOKUP($O1004,Parámetros!$B$4:$H$25,4,0)</f>
        <v>1074.85364414012</v>
      </c>
      <c r="AF1004" s="33" t="n">
        <f aca="false">VLOOKUP($O1004,Parámetros!$B$4:$H$25,5,0)</f>
        <v>5.41099102083891</v>
      </c>
      <c r="AG1004" s="33" t="n">
        <f aca="false">VLOOKUP($O1004,Parámetros!$B$4:$H$25,6,0)</f>
        <v>1344</v>
      </c>
      <c r="AH1004" s="33" t="n">
        <f aca="false">VLOOKUP($O1004,Parámetros!$B$4:$H$25,7,0)</f>
        <v>1920000</v>
      </c>
      <c r="AI1004" s="2" t="n">
        <v>30259</v>
      </c>
      <c r="AJ1004" s="2" t="n">
        <v>7.6726E-006</v>
      </c>
      <c r="AK1004" s="34" t="n">
        <f aca="false">AD1004*V1004/1000000000</f>
        <v>0.000289061017214625</v>
      </c>
      <c r="AL1004" s="34" t="n">
        <f aca="false">AE1004*V1004/1000000000</f>
        <v>0.00669815940702236</v>
      </c>
      <c r="AM1004" s="34" t="n">
        <f aca="false">AF1004*V1004/1000000000</f>
        <v>3.37196423021299E-005</v>
      </c>
      <c r="AN1004" s="34" t="n">
        <f aca="false">AG1004*V1004/1000000000</f>
        <v>0.0083753972386072</v>
      </c>
      <c r="AO1004" s="34" t="n">
        <f aca="false">AH1004*V1004/1000000000</f>
        <v>11.9648531980103</v>
      </c>
      <c r="AP1004" s="35" t="n">
        <f aca="false">AJ1004*AI1004*EXP(P1004*4)</f>
        <v>0.165346581926619</v>
      </c>
      <c r="AQ1004" s="36" t="n">
        <f aca="false">AK1004/W1004</f>
        <v>7.91947992368836E-007</v>
      </c>
      <c r="AR1004" s="37" t="n">
        <f aca="false">AL1004/W1004</f>
        <v>1.8351121663075E-005</v>
      </c>
      <c r="AS1004" s="37" t="n">
        <f aca="false">AM1004/W1004</f>
        <v>9.23825816496709E-008</v>
      </c>
      <c r="AT1004" s="37" t="n">
        <f aca="false">AN1004/W1004</f>
        <v>2.29462938044033E-005</v>
      </c>
      <c r="AU1004" s="37" t="n">
        <f aca="false">AO1004/W1004</f>
        <v>0.0327804197205761</v>
      </c>
      <c r="AV1004" s="49" t="n">
        <f aca="false">AP1004/W1004</f>
        <v>0.000453004334045531</v>
      </c>
      <c r="AW1004" s="39" t="n">
        <f aca="false">AK1004*1000000</f>
        <v>289.061017214625</v>
      </c>
      <c r="AX1004" s="40" t="n">
        <f aca="false">AL1004*1000000</f>
        <v>6698.15940702236</v>
      </c>
      <c r="AY1004" s="40" t="n">
        <f aca="false">AM1004*1000000</f>
        <v>33.7196423021299</v>
      </c>
      <c r="AZ1004" s="40" t="n">
        <f aca="false">AN1004*1000000</f>
        <v>8375.3972386072</v>
      </c>
      <c r="BA1004" s="40" t="n">
        <f aca="false">AO1004*1000000</f>
        <v>11964853.1980103</v>
      </c>
      <c r="BB1004" s="41" t="n">
        <f aca="false">AP1004*1000000</f>
        <v>165346.581926619</v>
      </c>
      <c r="BC1004" s="39" t="n">
        <f aca="false">AQ1004*1000000</f>
        <v>0.791947992368836</v>
      </c>
      <c r="BD1004" s="40" t="n">
        <f aca="false">AR1004*1000000</f>
        <v>18.351121663075</v>
      </c>
      <c r="BE1004" s="40" t="n">
        <f aca="false">AS1004*1000000</f>
        <v>0.0923825816496709</v>
      </c>
      <c r="BF1004" s="40" t="n">
        <f aca="false">AT1004*1000000</f>
        <v>22.9462938044033</v>
      </c>
      <c r="BG1004" s="40" t="n">
        <f aca="false">AU1004*1000000</f>
        <v>32780.4197205761</v>
      </c>
      <c r="BH1004" s="41" t="n">
        <f aca="false">AV1004*1000000</f>
        <v>453.004334045531</v>
      </c>
      <c r="BI1004" s="0" t="n">
        <v>0.1</v>
      </c>
      <c r="BJ1004" s="0" t="n">
        <f aca="false">R1004*BI1004</f>
        <v>623.169437396369</v>
      </c>
      <c r="BK1004" s="0" t="n">
        <v>0.1</v>
      </c>
      <c r="BL1004" s="0" t="n">
        <f aca="false">AI1004*BK1004</f>
        <v>3025.9</v>
      </c>
      <c r="BM1004" s="45" t="n">
        <v>17.6498016718255</v>
      </c>
      <c r="BN1004" s="45" t="n">
        <v>910.91550745518</v>
      </c>
      <c r="BO1004" s="45" t="n">
        <v>5.31099102083891</v>
      </c>
      <c r="BP1004" s="45" t="n">
        <v>537.6</v>
      </c>
      <c r="BQ1004" s="45" t="n">
        <v>384000</v>
      </c>
      <c r="BR1004" s="0" t="n">
        <f aca="false">AJ1004*0.1</f>
        <v>7.6726E-007</v>
      </c>
      <c r="BS1004" s="0" t="n">
        <f aca="false">((((BJ1004/R1004)^2)+((BM1004/AD1004)^2))^(1/2))*AK1004</f>
        <v>0.000113723173576283</v>
      </c>
      <c r="BT1004" s="0" t="n">
        <f aca="false">((((BJ1004/R1004)^2)+((BN1004/AE1004)^2))^(1/2))*AL1004</f>
        <v>0.00571592859694822</v>
      </c>
      <c r="BU1004" s="0" t="n">
        <f aca="false">((((BJ1004/R1004)^2)+((BO1004/AF1004)^2))^(1/2))*AM1004</f>
        <v>3.32678021344344E-005</v>
      </c>
      <c r="BV1004" s="0" t="n">
        <f aca="false">((((BJ1004/R1004)^2)+((BP1004/AG1004)^2))^(1/2))*AN1004</f>
        <v>0.0034532647471284</v>
      </c>
      <c r="BW1004" s="0" t="n">
        <f aca="false">((((BJ1004/R1004)^2)+((BQ1004/AH1004)^2))^(1/2))*AO1004</f>
        <v>2.67542250915568</v>
      </c>
      <c r="BX1004" s="46" t="n">
        <f aca="false">((((BL1004/AI1004)^2)+((BR1004/AJ1004)^2))^(1/2))*AP1004</f>
        <v>0.0233835378652658</v>
      </c>
    </row>
    <row r="1005" customFormat="false" ht="15" hidden="false" customHeight="true" outlineLevel="0" collapsed="false">
      <c r="A1005" s="24" t="n">
        <v>4.61883203705535</v>
      </c>
      <c r="B1005" s="24" t="n">
        <v>-74.1041299551198</v>
      </c>
      <c r="C1005" s="47" t="n">
        <v>29</v>
      </c>
      <c r="D1005" s="47" t="n">
        <v>26</v>
      </c>
      <c r="E1005" s="47" t="n">
        <v>2331</v>
      </c>
      <c r="F1005" s="27" t="s">
        <v>2480</v>
      </c>
      <c r="G1005" s="28" t="s">
        <v>2481</v>
      </c>
      <c r="H1005" s="27" t="s">
        <v>2482</v>
      </c>
      <c r="I1005" s="28" t="s">
        <v>155</v>
      </c>
      <c r="J1005" s="28" t="s">
        <v>76</v>
      </c>
      <c r="K1005" s="55"/>
      <c r="L1005" s="55"/>
      <c r="M1005" s="55"/>
      <c r="N1005" s="29" t="s">
        <v>67</v>
      </c>
      <c r="O1005" s="29" t="s">
        <v>142</v>
      </c>
      <c r="P1005" s="50" t="n">
        <v>0.0119278052318739</v>
      </c>
      <c r="Q1005" s="5" t="n">
        <v>12864</v>
      </c>
      <c r="R1005" s="31" t="n">
        <v>13492.6343570066</v>
      </c>
      <c r="S1005" s="29" t="s">
        <v>69</v>
      </c>
      <c r="T1005" s="29"/>
      <c r="U1005" s="29"/>
      <c r="V1005" s="48" t="n">
        <f aca="false">IF(S1005="m3_año",R1005,IF(OR(O1005="CG1",O1005="CG3",O1005="HG2"),T1005,R1005))</f>
        <v>13492.6343570066</v>
      </c>
      <c r="W1005" s="28" t="n">
        <v>365</v>
      </c>
      <c r="X1005" s="32"/>
      <c r="Y1005" s="28"/>
      <c r="Z1005" s="28" t="n">
        <v>8760</v>
      </c>
      <c r="AA1005" s="32" t="s">
        <v>2483</v>
      </c>
      <c r="AB1005" s="32" t="s">
        <v>2484</v>
      </c>
      <c r="AC1005" s="33" t="s">
        <v>72</v>
      </c>
      <c r="AD1005" s="33" t="n">
        <f aca="false">VLOOKUP($O1005,Parámetros!$B$4:$H$25,3,0)</f>
        <v>30.4</v>
      </c>
      <c r="AE1005" s="33" t="n">
        <f aca="false">VLOOKUP($O1005,Parámetros!$B$4:$H$25,4,0)</f>
        <v>1504</v>
      </c>
      <c r="AF1005" s="33" t="n">
        <f aca="false">VLOOKUP($O1005,Parámetros!$B$4:$H$25,5,0)</f>
        <v>9.6</v>
      </c>
      <c r="AG1005" s="33" t="n">
        <f aca="false">VLOOKUP($O1005,Parámetros!$B$4:$H$25,6,0)</f>
        <v>640</v>
      </c>
      <c r="AH1005" s="33" t="n">
        <f aca="false">VLOOKUP($O1005,Parámetros!$B$4:$H$25,7,0)</f>
        <v>1920000</v>
      </c>
      <c r="AI1005" s="2" t="n">
        <v>26143.9814814815</v>
      </c>
      <c r="AJ1005" s="2" t="n">
        <v>3E-008</v>
      </c>
      <c r="AK1005" s="34" t="n">
        <f aca="false">AD1005*V1005/1000000000</f>
        <v>0.000410176084453001</v>
      </c>
      <c r="AL1005" s="34" t="n">
        <f aca="false">AE1005*V1005/1000000000</f>
        <v>0.0202929220729379</v>
      </c>
      <c r="AM1005" s="34" t="n">
        <f aca="false">AF1005*V1005/1000000000</f>
        <v>0.000129529289827263</v>
      </c>
      <c r="AN1005" s="34" t="n">
        <f aca="false">AG1005*V1005/1000000000</f>
        <v>0.00863528598848422</v>
      </c>
      <c r="AO1005" s="34" t="n">
        <f aca="false">AH1005*V1005/1000000000</f>
        <v>25.9058579654527</v>
      </c>
      <c r="AP1005" s="35" t="n">
        <f aca="false">AJ1005*AI1005*EXP(P1005*4)</f>
        <v>0.000822647347868425</v>
      </c>
      <c r="AQ1005" s="36" t="n">
        <f aca="false">AK1005/W1005</f>
        <v>1.12377009439178E-006</v>
      </c>
      <c r="AR1005" s="37" t="n">
        <f aca="false">AL1005/W1005</f>
        <v>5.55970467751724E-005</v>
      </c>
      <c r="AS1005" s="37" t="n">
        <f aca="false">AM1005/W1005</f>
        <v>3.54874766650037E-007</v>
      </c>
      <c r="AT1005" s="37" t="n">
        <f aca="false">AN1005/W1005</f>
        <v>2.36583177766691E-005</v>
      </c>
      <c r="AU1005" s="37" t="n">
        <f aca="false">AO1005/W1005</f>
        <v>0.0709749533300073</v>
      </c>
      <c r="AV1005" s="49" t="n">
        <f aca="false">AP1005/W1005</f>
        <v>2.25382835032445E-006</v>
      </c>
      <c r="AW1005" s="39" t="n">
        <f aca="false">AK1005*1000000</f>
        <v>410.176084453001</v>
      </c>
      <c r="AX1005" s="40" t="n">
        <f aca="false">AL1005*1000000</f>
        <v>20292.9220729379</v>
      </c>
      <c r="AY1005" s="40" t="n">
        <f aca="false">AM1005*1000000</f>
        <v>129.529289827263</v>
      </c>
      <c r="AZ1005" s="40" t="n">
        <f aca="false">AN1005*1000000</f>
        <v>8635.28598848422</v>
      </c>
      <c r="BA1005" s="40" t="n">
        <f aca="false">AO1005*1000000</f>
        <v>25905857.9654527</v>
      </c>
      <c r="BB1005" s="41" t="n">
        <f aca="false">AP1005*1000000</f>
        <v>822.647347868425</v>
      </c>
      <c r="BC1005" s="39" t="n">
        <f aca="false">AQ1005*1000000</f>
        <v>1.12377009439178</v>
      </c>
      <c r="BD1005" s="40" t="n">
        <f aca="false">AR1005*1000000</f>
        <v>55.5970467751724</v>
      </c>
      <c r="BE1005" s="40" t="n">
        <f aca="false">AS1005*1000000</f>
        <v>0.354874766650037</v>
      </c>
      <c r="BF1005" s="40" t="n">
        <f aca="false">AT1005*1000000</f>
        <v>23.6583177766691</v>
      </c>
      <c r="BG1005" s="40" t="n">
        <f aca="false">AU1005*1000000</f>
        <v>70974.9533300073</v>
      </c>
      <c r="BH1005" s="41" t="n">
        <f aca="false">AV1005*1000000</f>
        <v>2.25382835032445</v>
      </c>
      <c r="BI1005" s="0" t="n">
        <v>0.1</v>
      </c>
      <c r="BJ1005" s="0" t="n">
        <f aca="false">R1005*BI1005</f>
        <v>1349.26343570066</v>
      </c>
      <c r="BK1005" s="0" t="n">
        <v>0.1</v>
      </c>
      <c r="BL1005" s="0" t="n">
        <f aca="false">AI1005*BK1005</f>
        <v>2614.39814814815</v>
      </c>
      <c r="BM1005" s="45" t="n">
        <v>12.16</v>
      </c>
      <c r="BN1005" s="45" t="n">
        <v>601.6</v>
      </c>
      <c r="BO1005" s="45" t="n">
        <v>1.92</v>
      </c>
      <c r="BP1005" s="45" t="n">
        <v>256</v>
      </c>
      <c r="BQ1005" s="45" t="n">
        <v>384000</v>
      </c>
      <c r="BR1005" s="0" t="n">
        <f aca="false">AJ1005*0.1</f>
        <v>3E-009</v>
      </c>
      <c r="BS1005" s="0" t="n">
        <f aca="false">((((BJ1005/R1005)^2)+((BM1005/AD1005)^2))^(1/2))*AK1005</f>
        <v>0.000169119932130199</v>
      </c>
      <c r="BT1005" s="0" t="n">
        <f aca="false">((((BJ1005/R1005)^2)+((BN1005/AE1005)^2))^(1/2))*AL1005</f>
        <v>0.00836698611591512</v>
      </c>
      <c r="BU1005" s="0" t="n">
        <f aca="false">((((BJ1005/R1005)^2)+((BO1005/AF1005)^2))^(1/2))*AM1005</f>
        <v>2.89636297131033E-005</v>
      </c>
      <c r="BV1005" s="0" t="n">
        <f aca="false">((((BJ1005/R1005)^2)+((BP1005/AG1005)^2))^(1/2))*AN1005</f>
        <v>0.00356041962379367</v>
      </c>
      <c r="BW1005" s="0" t="n">
        <f aca="false">((((BJ1005/R1005)^2)+((BQ1005/AH1005)^2))^(1/2))*AO1005</f>
        <v>5.79272594262066</v>
      </c>
      <c r="BX1005" s="46" t="n">
        <f aca="false">((((BL1005/AI1005)^2)+((BR1005/AJ1005)^2))^(1/2))*AP1005</f>
        <v>0.000116339903640578</v>
      </c>
    </row>
    <row r="1006" customFormat="false" ht="15" hidden="false" customHeight="true" outlineLevel="0" collapsed="false">
      <c r="A1006" s="24" t="n">
        <v>4.61883203705535</v>
      </c>
      <c r="B1006" s="24" t="n">
        <v>-74.1041299551198</v>
      </c>
      <c r="C1006" s="47" t="n">
        <v>29</v>
      </c>
      <c r="D1006" s="47" t="n">
        <v>26</v>
      </c>
      <c r="E1006" s="47" t="n">
        <v>2331</v>
      </c>
      <c r="F1006" s="27" t="s">
        <v>2480</v>
      </c>
      <c r="G1006" s="28" t="s">
        <v>2481</v>
      </c>
      <c r="H1006" s="27" t="s">
        <v>2482</v>
      </c>
      <c r="I1006" s="28" t="s">
        <v>155</v>
      </c>
      <c r="J1006" s="28" t="s">
        <v>76</v>
      </c>
      <c r="K1006" s="55"/>
      <c r="L1006" s="55"/>
      <c r="M1006" s="55"/>
      <c r="N1006" s="29" t="s">
        <v>67</v>
      </c>
      <c r="O1006" s="29" t="s">
        <v>142</v>
      </c>
      <c r="P1006" s="50" t="n">
        <v>0.0119278052318739</v>
      </c>
      <c r="Q1006" s="58" t="n">
        <v>12864</v>
      </c>
      <c r="R1006" s="31" t="n">
        <v>13492.6343570066</v>
      </c>
      <c r="S1006" s="29" t="s">
        <v>69</v>
      </c>
      <c r="T1006" s="29"/>
      <c r="U1006" s="29"/>
      <c r="V1006" s="48" t="n">
        <f aca="false">IF(S1006="m3_año",R1006,IF(OR(O1006="CG1",O1006="CG3",O1006="HG2"),T1006,R1006))</f>
        <v>13492.6343570066</v>
      </c>
      <c r="W1006" s="28" t="n">
        <v>365</v>
      </c>
      <c r="X1006" s="32"/>
      <c r="Y1006" s="28"/>
      <c r="Z1006" s="28" t="n">
        <v>8760</v>
      </c>
      <c r="AA1006" s="32" t="s">
        <v>2483</v>
      </c>
      <c r="AB1006" s="32" t="s">
        <v>2485</v>
      </c>
      <c r="AC1006" s="33" t="s">
        <v>72</v>
      </c>
      <c r="AD1006" s="33" t="n">
        <f aca="false">VLOOKUP($O1006,Parámetros!$B$4:$H$25,3,0)</f>
        <v>30.4</v>
      </c>
      <c r="AE1006" s="33" t="n">
        <f aca="false">VLOOKUP($O1006,Parámetros!$B$4:$H$25,4,0)</f>
        <v>1504</v>
      </c>
      <c r="AF1006" s="33" t="n">
        <f aca="false">VLOOKUP($O1006,Parámetros!$B$4:$H$25,5,0)</f>
        <v>9.6</v>
      </c>
      <c r="AG1006" s="33" t="n">
        <f aca="false">VLOOKUP($O1006,Parámetros!$B$4:$H$25,6,0)</f>
        <v>640</v>
      </c>
      <c r="AH1006" s="33" t="n">
        <f aca="false">VLOOKUP($O1006,Parámetros!$B$4:$H$25,7,0)</f>
        <v>1920000</v>
      </c>
      <c r="AI1006" s="2" t="n">
        <v>26143.9814814815</v>
      </c>
      <c r="AJ1006" s="2" t="n">
        <v>3E-008</v>
      </c>
      <c r="AK1006" s="34" t="n">
        <f aca="false">AD1006*V1006/1000000000</f>
        <v>0.000410176084453001</v>
      </c>
      <c r="AL1006" s="34" t="n">
        <f aca="false">AE1006*V1006/1000000000</f>
        <v>0.0202929220729379</v>
      </c>
      <c r="AM1006" s="34" t="n">
        <f aca="false">AF1006*V1006/1000000000</f>
        <v>0.000129529289827263</v>
      </c>
      <c r="AN1006" s="34" t="n">
        <f aca="false">AG1006*V1006/1000000000</f>
        <v>0.00863528598848422</v>
      </c>
      <c r="AO1006" s="34" t="n">
        <f aca="false">AH1006*V1006/1000000000</f>
        <v>25.9058579654527</v>
      </c>
      <c r="AP1006" s="35" t="n">
        <f aca="false">AJ1006*AI1006*EXP(P1006*4)</f>
        <v>0.000822647347868425</v>
      </c>
      <c r="AQ1006" s="36" t="n">
        <f aca="false">AK1006/W1006</f>
        <v>1.12377009439178E-006</v>
      </c>
      <c r="AR1006" s="37" t="n">
        <f aca="false">AL1006/W1006</f>
        <v>5.55970467751724E-005</v>
      </c>
      <c r="AS1006" s="37" t="n">
        <f aca="false">AM1006/W1006</f>
        <v>3.54874766650037E-007</v>
      </c>
      <c r="AT1006" s="37" t="n">
        <f aca="false">AN1006/W1006</f>
        <v>2.36583177766691E-005</v>
      </c>
      <c r="AU1006" s="37" t="n">
        <f aca="false">AO1006/W1006</f>
        <v>0.0709749533300073</v>
      </c>
      <c r="AV1006" s="49" t="n">
        <f aca="false">AP1006/W1006</f>
        <v>2.25382835032445E-006</v>
      </c>
      <c r="AW1006" s="39" t="n">
        <f aca="false">AK1006*1000000</f>
        <v>410.176084453001</v>
      </c>
      <c r="AX1006" s="40" t="n">
        <f aca="false">AL1006*1000000</f>
        <v>20292.9220729379</v>
      </c>
      <c r="AY1006" s="40" t="n">
        <f aca="false">AM1006*1000000</f>
        <v>129.529289827263</v>
      </c>
      <c r="AZ1006" s="40" t="n">
        <f aca="false">AN1006*1000000</f>
        <v>8635.28598848422</v>
      </c>
      <c r="BA1006" s="40" t="n">
        <f aca="false">AO1006*1000000</f>
        <v>25905857.9654527</v>
      </c>
      <c r="BB1006" s="41" t="n">
        <f aca="false">AP1006*1000000</f>
        <v>822.647347868425</v>
      </c>
      <c r="BC1006" s="39" t="n">
        <f aca="false">AQ1006*1000000</f>
        <v>1.12377009439178</v>
      </c>
      <c r="BD1006" s="40" t="n">
        <f aca="false">AR1006*1000000</f>
        <v>55.5970467751724</v>
      </c>
      <c r="BE1006" s="40" t="n">
        <f aca="false">AS1006*1000000</f>
        <v>0.354874766650037</v>
      </c>
      <c r="BF1006" s="40" t="n">
        <f aca="false">AT1006*1000000</f>
        <v>23.6583177766691</v>
      </c>
      <c r="BG1006" s="40" t="n">
        <f aca="false">AU1006*1000000</f>
        <v>70974.9533300073</v>
      </c>
      <c r="BH1006" s="41" t="n">
        <f aca="false">AV1006*1000000</f>
        <v>2.25382835032445</v>
      </c>
      <c r="BI1006" s="0" t="n">
        <v>0.1</v>
      </c>
      <c r="BJ1006" s="0" t="n">
        <f aca="false">R1006*BI1006</f>
        <v>1349.26343570066</v>
      </c>
      <c r="BK1006" s="0" t="n">
        <v>0.1</v>
      </c>
      <c r="BL1006" s="0" t="n">
        <f aca="false">AI1006*BK1006</f>
        <v>2614.39814814815</v>
      </c>
      <c r="BM1006" s="45" t="n">
        <v>12.16</v>
      </c>
      <c r="BN1006" s="45" t="n">
        <v>601.6</v>
      </c>
      <c r="BO1006" s="45" t="n">
        <v>1.92</v>
      </c>
      <c r="BP1006" s="45" t="n">
        <v>256</v>
      </c>
      <c r="BQ1006" s="45" t="n">
        <v>384000</v>
      </c>
      <c r="BR1006" s="0" t="n">
        <f aca="false">AJ1006*0.1</f>
        <v>3E-009</v>
      </c>
      <c r="BS1006" s="0" t="n">
        <f aca="false">((((BJ1006/R1006)^2)+((BM1006/AD1006)^2))^(1/2))*AK1006</f>
        <v>0.000169119932130199</v>
      </c>
      <c r="BT1006" s="0" t="n">
        <f aca="false">((((BJ1006/R1006)^2)+((BN1006/AE1006)^2))^(1/2))*AL1006</f>
        <v>0.00836698611591512</v>
      </c>
      <c r="BU1006" s="0" t="n">
        <f aca="false">((((BJ1006/R1006)^2)+((BO1006/AF1006)^2))^(1/2))*AM1006</f>
        <v>2.89636297131033E-005</v>
      </c>
      <c r="BV1006" s="0" t="n">
        <f aca="false">((((BJ1006/R1006)^2)+((BP1006/AG1006)^2))^(1/2))*AN1006</f>
        <v>0.00356041962379367</v>
      </c>
      <c r="BW1006" s="0" t="n">
        <f aca="false">((((BJ1006/R1006)^2)+((BQ1006/AH1006)^2))^(1/2))*AO1006</f>
        <v>5.79272594262066</v>
      </c>
      <c r="BX1006" s="46" t="n">
        <f aca="false">((((BL1006/AI1006)^2)+((BR1006/AJ1006)^2))^(1/2))*AP1006</f>
        <v>0.000116339903640578</v>
      </c>
    </row>
    <row r="1007" customFormat="false" ht="15" hidden="false" customHeight="true" outlineLevel="0" collapsed="false">
      <c r="A1007" s="24" t="n">
        <v>4.61883203705535</v>
      </c>
      <c r="B1007" s="24" t="n">
        <v>-74.1041299551198</v>
      </c>
      <c r="C1007" s="47" t="n">
        <v>29</v>
      </c>
      <c r="D1007" s="47" t="n">
        <v>26</v>
      </c>
      <c r="E1007" s="47" t="n">
        <v>2331</v>
      </c>
      <c r="F1007" s="27" t="s">
        <v>2480</v>
      </c>
      <c r="G1007" s="28" t="s">
        <v>2481</v>
      </c>
      <c r="H1007" s="27" t="s">
        <v>2482</v>
      </c>
      <c r="I1007" s="28" t="s">
        <v>155</v>
      </c>
      <c r="J1007" s="28" t="s">
        <v>76</v>
      </c>
      <c r="K1007" s="55"/>
      <c r="L1007" s="55"/>
      <c r="M1007" s="55"/>
      <c r="N1007" s="29" t="s">
        <v>67</v>
      </c>
      <c r="O1007" s="29" t="s">
        <v>142</v>
      </c>
      <c r="P1007" s="50" t="n">
        <v>0.0119278052318739</v>
      </c>
      <c r="Q1007" s="58" t="n">
        <v>12864</v>
      </c>
      <c r="R1007" s="31" t="n">
        <v>13492.6343570066</v>
      </c>
      <c r="S1007" s="29" t="s">
        <v>69</v>
      </c>
      <c r="T1007" s="29"/>
      <c r="U1007" s="29"/>
      <c r="V1007" s="48" t="n">
        <f aca="false">IF(S1007="m3_año",R1007,IF(OR(O1007="CG1",O1007="CG3",O1007="HG2"),T1007,R1007))</f>
        <v>13492.6343570066</v>
      </c>
      <c r="W1007" s="28" t="n">
        <v>365</v>
      </c>
      <c r="X1007" s="32"/>
      <c r="Y1007" s="28"/>
      <c r="Z1007" s="28" t="n">
        <v>8760</v>
      </c>
      <c r="AA1007" s="32" t="s">
        <v>2483</v>
      </c>
      <c r="AB1007" s="32" t="s">
        <v>2485</v>
      </c>
      <c r="AC1007" s="33" t="s">
        <v>72</v>
      </c>
      <c r="AD1007" s="33" t="n">
        <f aca="false">VLOOKUP($O1007,Parámetros!$B$4:$H$25,3,0)</f>
        <v>30.4</v>
      </c>
      <c r="AE1007" s="33" t="n">
        <f aca="false">VLOOKUP($O1007,Parámetros!$B$4:$H$25,4,0)</f>
        <v>1504</v>
      </c>
      <c r="AF1007" s="33" t="n">
        <f aca="false">VLOOKUP($O1007,Parámetros!$B$4:$H$25,5,0)</f>
        <v>9.6</v>
      </c>
      <c r="AG1007" s="33" t="n">
        <f aca="false">VLOOKUP($O1007,Parámetros!$B$4:$H$25,6,0)</f>
        <v>640</v>
      </c>
      <c r="AH1007" s="33" t="n">
        <f aca="false">VLOOKUP($O1007,Parámetros!$B$4:$H$25,7,0)</f>
        <v>1920000</v>
      </c>
      <c r="AI1007" s="2" t="n">
        <v>26143.9814814815</v>
      </c>
      <c r="AJ1007" s="2" t="n">
        <v>3E-008</v>
      </c>
      <c r="AK1007" s="34" t="n">
        <f aca="false">AD1007*V1007/1000000000</f>
        <v>0.000410176084453001</v>
      </c>
      <c r="AL1007" s="34" t="n">
        <f aca="false">AE1007*V1007/1000000000</f>
        <v>0.0202929220729379</v>
      </c>
      <c r="AM1007" s="34" t="n">
        <f aca="false">AF1007*V1007/1000000000</f>
        <v>0.000129529289827263</v>
      </c>
      <c r="AN1007" s="34" t="n">
        <f aca="false">AG1007*V1007/1000000000</f>
        <v>0.00863528598848422</v>
      </c>
      <c r="AO1007" s="34" t="n">
        <f aca="false">AH1007*V1007/1000000000</f>
        <v>25.9058579654527</v>
      </c>
      <c r="AP1007" s="35" t="n">
        <f aca="false">AJ1007*AI1007*EXP(P1007*4)</f>
        <v>0.000822647347868425</v>
      </c>
      <c r="AQ1007" s="36" t="n">
        <f aca="false">AK1007/W1007</f>
        <v>1.12377009439178E-006</v>
      </c>
      <c r="AR1007" s="37" t="n">
        <f aca="false">AL1007/W1007</f>
        <v>5.55970467751724E-005</v>
      </c>
      <c r="AS1007" s="37" t="n">
        <f aca="false">AM1007/W1007</f>
        <v>3.54874766650037E-007</v>
      </c>
      <c r="AT1007" s="37" t="n">
        <f aca="false">AN1007/W1007</f>
        <v>2.36583177766691E-005</v>
      </c>
      <c r="AU1007" s="37" t="n">
        <f aca="false">AO1007/W1007</f>
        <v>0.0709749533300073</v>
      </c>
      <c r="AV1007" s="49" t="n">
        <f aca="false">AP1007/W1007</f>
        <v>2.25382835032445E-006</v>
      </c>
      <c r="AW1007" s="39" t="n">
        <f aca="false">AK1007*1000000</f>
        <v>410.176084453001</v>
      </c>
      <c r="AX1007" s="40" t="n">
        <f aca="false">AL1007*1000000</f>
        <v>20292.9220729379</v>
      </c>
      <c r="AY1007" s="40" t="n">
        <f aca="false">AM1007*1000000</f>
        <v>129.529289827263</v>
      </c>
      <c r="AZ1007" s="40" t="n">
        <f aca="false">AN1007*1000000</f>
        <v>8635.28598848422</v>
      </c>
      <c r="BA1007" s="40" t="n">
        <f aca="false">AO1007*1000000</f>
        <v>25905857.9654527</v>
      </c>
      <c r="BB1007" s="41" t="n">
        <f aca="false">AP1007*1000000</f>
        <v>822.647347868425</v>
      </c>
      <c r="BC1007" s="39" t="n">
        <f aca="false">AQ1007*1000000</f>
        <v>1.12377009439178</v>
      </c>
      <c r="BD1007" s="40" t="n">
        <f aca="false">AR1007*1000000</f>
        <v>55.5970467751724</v>
      </c>
      <c r="BE1007" s="40" t="n">
        <f aca="false">AS1007*1000000</f>
        <v>0.354874766650037</v>
      </c>
      <c r="BF1007" s="40" t="n">
        <f aca="false">AT1007*1000000</f>
        <v>23.6583177766691</v>
      </c>
      <c r="BG1007" s="40" t="n">
        <f aca="false">AU1007*1000000</f>
        <v>70974.9533300073</v>
      </c>
      <c r="BH1007" s="41" t="n">
        <f aca="false">AV1007*1000000</f>
        <v>2.25382835032445</v>
      </c>
      <c r="BI1007" s="0" t="n">
        <v>0.1</v>
      </c>
      <c r="BJ1007" s="0" t="n">
        <f aca="false">R1007*BI1007</f>
        <v>1349.26343570066</v>
      </c>
      <c r="BK1007" s="0" t="n">
        <v>0.1</v>
      </c>
      <c r="BL1007" s="0" t="n">
        <f aca="false">AI1007*BK1007</f>
        <v>2614.39814814815</v>
      </c>
      <c r="BM1007" s="45" t="n">
        <v>12.16</v>
      </c>
      <c r="BN1007" s="45" t="n">
        <v>601.6</v>
      </c>
      <c r="BO1007" s="45" t="n">
        <v>1.92</v>
      </c>
      <c r="BP1007" s="45" t="n">
        <v>256</v>
      </c>
      <c r="BQ1007" s="45" t="n">
        <v>384000</v>
      </c>
      <c r="BR1007" s="0" t="n">
        <f aca="false">AJ1007*0.1</f>
        <v>3E-009</v>
      </c>
      <c r="BS1007" s="0" t="n">
        <f aca="false">((((BJ1007/R1007)^2)+((BM1007/AD1007)^2))^(1/2))*AK1007</f>
        <v>0.000169119932130199</v>
      </c>
      <c r="BT1007" s="0" t="n">
        <f aca="false">((((BJ1007/R1007)^2)+((BN1007/AE1007)^2))^(1/2))*AL1007</f>
        <v>0.00836698611591512</v>
      </c>
      <c r="BU1007" s="0" t="n">
        <f aca="false">((((BJ1007/R1007)^2)+((BO1007/AF1007)^2))^(1/2))*AM1007</f>
        <v>2.89636297131033E-005</v>
      </c>
      <c r="BV1007" s="0" t="n">
        <f aca="false">((((BJ1007/R1007)^2)+((BP1007/AG1007)^2))^(1/2))*AN1007</f>
        <v>0.00356041962379367</v>
      </c>
      <c r="BW1007" s="0" t="n">
        <f aca="false">((((BJ1007/R1007)^2)+((BQ1007/AH1007)^2))^(1/2))*AO1007</f>
        <v>5.79272594262066</v>
      </c>
      <c r="BX1007" s="46" t="n">
        <f aca="false">((((BL1007/AI1007)^2)+((BR1007/AJ1007)^2))^(1/2))*AP1007</f>
        <v>0.000116339903640578</v>
      </c>
    </row>
    <row r="1008" customFormat="false" ht="30" hidden="false" customHeight="true" outlineLevel="0" collapsed="false">
      <c r="A1008" s="24" t="n">
        <v>4.60306321624356</v>
      </c>
      <c r="B1008" s="24" t="n">
        <v>-74.1179905947644</v>
      </c>
      <c r="C1008" s="47" t="n">
        <v>27</v>
      </c>
      <c r="D1008" s="47" t="n">
        <v>24</v>
      </c>
      <c r="E1008" s="47" t="n">
        <v>1810</v>
      </c>
      <c r="F1008" s="27" t="s">
        <v>2390</v>
      </c>
      <c r="G1008" s="28" t="s">
        <v>2391</v>
      </c>
      <c r="H1008" s="27" t="s">
        <v>2392</v>
      </c>
      <c r="I1008" s="28" t="s">
        <v>155</v>
      </c>
      <c r="J1008" s="28" t="s">
        <v>76</v>
      </c>
      <c r="K1008" s="28" t="n">
        <v>2.93</v>
      </c>
      <c r="L1008" s="28"/>
      <c r="M1008" s="28" t="n">
        <v>2007</v>
      </c>
      <c r="N1008" s="29" t="s">
        <v>67</v>
      </c>
      <c r="O1008" s="29" t="s">
        <v>415</v>
      </c>
      <c r="P1008" s="50" t="n">
        <v>-0.0164527976114297</v>
      </c>
      <c r="Q1008" s="31" t="n">
        <v>16140</v>
      </c>
      <c r="R1008" s="31" t="n">
        <v>15112.0051712801</v>
      </c>
      <c r="S1008" s="29" t="s">
        <v>69</v>
      </c>
      <c r="T1008" s="29"/>
      <c r="U1008" s="29"/>
      <c r="V1008" s="48" t="n">
        <f aca="false">IF(S1008="m3_año",R1008,IF(OR(O1008="CG1",O1008="CG3",O1008="HG2"),T1008,R1008))</f>
        <v>15112.0051712801</v>
      </c>
      <c r="W1008" s="28" t="n">
        <v>365</v>
      </c>
      <c r="X1008" s="32" t="s">
        <v>98</v>
      </c>
      <c r="Y1008" s="28"/>
      <c r="Z1008" s="28" t="n">
        <v>2920</v>
      </c>
      <c r="AA1008" s="32" t="s">
        <v>2393</v>
      </c>
      <c r="AB1008" s="32" t="s">
        <v>2394</v>
      </c>
      <c r="AC1008" s="33" t="s">
        <v>72</v>
      </c>
      <c r="AD1008" s="33" t="n">
        <f aca="false">VLOOKUP($O1008,Parámetros!$B$4:$H$25,3,0)</f>
        <v>196.356974196937</v>
      </c>
      <c r="AE1008" s="33" t="n">
        <f aca="false">VLOOKUP($O1008,Parámetros!$B$4:$H$25,4,0)</f>
        <v>1220.72799074218</v>
      </c>
      <c r="AF1008" s="33" t="n">
        <f aca="false">VLOOKUP($O1008,Parámetros!$B$4:$H$25,5,0)</f>
        <v>0.1</v>
      </c>
      <c r="AG1008" s="33" t="n">
        <f aca="false">VLOOKUP($O1008,Parámetros!$B$4:$H$25,6,0)</f>
        <v>640</v>
      </c>
      <c r="AH1008" s="33" t="n">
        <f aca="false">VLOOKUP($O1008,Parámetros!$B$4:$H$25,7,0)</f>
        <v>1920000</v>
      </c>
      <c r="AI1008" s="51" t="n">
        <v>16140</v>
      </c>
      <c r="AJ1008" s="52" t="n">
        <v>8.8E-008</v>
      </c>
      <c r="AK1008" s="34" t="n">
        <f aca="false">AD1008*V1008/1000000000</f>
        <v>0.00296734760948102</v>
      </c>
      <c r="AL1008" s="34" t="n">
        <f aca="false">AE1008*V1008/1000000000</f>
        <v>0.0184476477088222</v>
      </c>
      <c r="AM1008" s="34" t="n">
        <f aca="false">AF1008*V1008/1000000000</f>
        <v>1.51120051712801E-006</v>
      </c>
      <c r="AN1008" s="34" t="n">
        <f aca="false">AG1008*V1008/1000000000</f>
        <v>0.00967168330961926</v>
      </c>
      <c r="AO1008" s="34" t="n">
        <f aca="false">AH1008*V1008/1000000000</f>
        <v>29.0150499288578</v>
      </c>
      <c r="AP1008" s="35" t="n">
        <f aca="false">AJ1008*AI1008*EXP(P1008*4)</f>
        <v>0.00132985645507265</v>
      </c>
      <c r="AQ1008" s="36" t="n">
        <f aca="false">AK1008/W1008</f>
        <v>8.12971947803021E-006</v>
      </c>
      <c r="AR1008" s="37" t="n">
        <f aca="false">AL1008/W1008</f>
        <v>5.05415005721156E-005</v>
      </c>
      <c r="AS1008" s="37" t="n">
        <f aca="false">AM1008/W1008</f>
        <v>4.14027538939181E-009</v>
      </c>
      <c r="AT1008" s="37" t="n">
        <f aca="false">AN1008/W1008</f>
        <v>2.64977624921076E-005</v>
      </c>
      <c r="AU1008" s="37" t="n">
        <f aca="false">AO1008/W1008</f>
        <v>0.0794932874763227</v>
      </c>
      <c r="AV1008" s="49" t="n">
        <f aca="false">AP1008/W1008</f>
        <v>3.64344234266478E-006</v>
      </c>
      <c r="AW1008" s="39" t="n">
        <f aca="false">AK1008*1000000</f>
        <v>2967.34760948102</v>
      </c>
      <c r="AX1008" s="40" t="n">
        <f aca="false">AL1008*1000000</f>
        <v>18447.6477088222</v>
      </c>
      <c r="AY1008" s="40" t="n">
        <f aca="false">AM1008*1000000</f>
        <v>1.51120051712801</v>
      </c>
      <c r="AZ1008" s="40" t="n">
        <f aca="false">AN1008*1000000</f>
        <v>9671.68330961926</v>
      </c>
      <c r="BA1008" s="40" t="n">
        <f aca="false">AO1008*1000000</f>
        <v>29015049.9288578</v>
      </c>
      <c r="BB1008" s="41" t="n">
        <f aca="false">AP1008*1000000</f>
        <v>1329.85645507265</v>
      </c>
      <c r="BC1008" s="39" t="n">
        <f aca="false">AQ1008*1000000</f>
        <v>8.12971947803021</v>
      </c>
      <c r="BD1008" s="40" t="n">
        <f aca="false">AR1008*1000000</f>
        <v>50.5415005721156</v>
      </c>
      <c r="BE1008" s="40" t="n">
        <f aca="false">AS1008*1000000</f>
        <v>0.00414027538939181</v>
      </c>
      <c r="BF1008" s="40" t="n">
        <f aca="false">AT1008*1000000</f>
        <v>26.4977624921076</v>
      </c>
      <c r="BG1008" s="40" t="n">
        <f aca="false">AU1008*1000000</f>
        <v>79493.2874763227</v>
      </c>
      <c r="BH1008" s="41" t="n">
        <f aca="false">AV1008*1000000</f>
        <v>3.64344234266478</v>
      </c>
      <c r="BI1008" s="0" t="n">
        <v>0.1</v>
      </c>
      <c r="BJ1008" s="0" t="n">
        <f aca="false">R1008*BI1008</f>
        <v>1511.20051712801</v>
      </c>
      <c r="BK1008" s="0" t="n">
        <v>0.1</v>
      </c>
      <c r="BL1008" s="0" t="n">
        <f aca="false">AI1008*BK1008</f>
        <v>1614</v>
      </c>
      <c r="BM1008" s="45" t="n">
        <v>187.562005220738</v>
      </c>
      <c r="BN1008" s="45" t="n">
        <v>1012.03746873145</v>
      </c>
      <c r="BO1008" s="45" t="n">
        <v>0</v>
      </c>
      <c r="BP1008" s="45" t="n">
        <v>256</v>
      </c>
      <c r="BQ1008" s="45" t="n">
        <v>384000</v>
      </c>
      <c r="BR1008" s="0" t="n">
        <f aca="false">AJ1008*0.1</f>
        <v>8.8E-009</v>
      </c>
      <c r="BS1008" s="0" t="n">
        <f aca="false">((((BJ1008/R1008)^2)+((BM1008/AD1008)^2))^(1/2))*AK1008</f>
        <v>0.00284992811375328</v>
      </c>
      <c r="BT1008" s="0" t="n">
        <f aca="false">((((BJ1008/R1008)^2)+((BN1008/AE1008)^2))^(1/2))*AL1008</f>
        <v>0.0154047722212329</v>
      </c>
      <c r="BU1008" s="0" t="n">
        <f aca="false">((((BJ1008/R1008)^2)+((BO1008/AF1008)^2))^(1/2))*AM1008</f>
        <v>1.51120051712801E-007</v>
      </c>
      <c r="BV1008" s="0" t="n">
        <f aca="false">((((BJ1008/R1008)^2)+((BP1008/AG1008)^2))^(1/2))*AN1008</f>
        <v>0.00398773718630836</v>
      </c>
      <c r="BW1008" s="0" t="n">
        <f aca="false">((((BJ1008/R1008)^2)+((BQ1008/AH1008)^2))^(1/2))*AO1008</f>
        <v>6.48796240114765</v>
      </c>
      <c r="BX1008" s="46" t="n">
        <f aca="false">((((BL1008/AI1008)^2)+((BR1008/AJ1008)^2))^(1/2))*AP1008</f>
        <v>0.000188070103477314</v>
      </c>
    </row>
    <row r="1009" customFormat="false" ht="60" hidden="false" customHeight="true" outlineLevel="0" collapsed="false">
      <c r="A1009" s="24" t="n">
        <v>4.63609860407393</v>
      </c>
      <c r="B1009" s="24" t="n">
        <v>-74.1179251786163</v>
      </c>
      <c r="C1009" s="47" t="n">
        <v>27</v>
      </c>
      <c r="D1009" s="47" t="n">
        <v>28</v>
      </c>
      <c r="E1009" s="47" t="n">
        <v>1862</v>
      </c>
      <c r="F1009" s="27" t="s">
        <v>2486</v>
      </c>
      <c r="G1009" s="28" t="s">
        <v>2487</v>
      </c>
      <c r="H1009" s="27" t="s">
        <v>2488</v>
      </c>
      <c r="I1009" s="28" t="s">
        <v>155</v>
      </c>
      <c r="J1009" s="28" t="s">
        <v>76</v>
      </c>
      <c r="K1009" s="55"/>
      <c r="L1009" s="55"/>
      <c r="M1009" s="55"/>
      <c r="N1009" s="29" t="s">
        <v>67</v>
      </c>
      <c r="O1009" s="29" t="s">
        <v>142</v>
      </c>
      <c r="P1009" s="30" t="n">
        <v>-0.015549305289661</v>
      </c>
      <c r="Q1009" s="31" t="n">
        <v>9562.5</v>
      </c>
      <c r="R1009" s="31" t="n">
        <v>8985.8577288978</v>
      </c>
      <c r="S1009" s="29" t="s">
        <v>69</v>
      </c>
      <c r="T1009" s="29"/>
      <c r="U1009" s="29"/>
      <c r="V1009" s="48" t="n">
        <f aca="false">IF(S1009="m3_año",R1009,IF(OR(O1009="CG1",O1009="CG3",O1009="HG2"),T1009,R1009))</f>
        <v>8985.8577288978</v>
      </c>
      <c r="W1009" s="28" t="n">
        <v>365</v>
      </c>
      <c r="X1009" s="32" t="s">
        <v>98</v>
      </c>
      <c r="Y1009" s="28"/>
      <c r="Z1009" s="28" t="n">
        <v>2920</v>
      </c>
      <c r="AA1009" s="32" t="s">
        <v>2489</v>
      </c>
      <c r="AB1009" s="32" t="s">
        <v>447</v>
      </c>
      <c r="AC1009" s="33" t="s">
        <v>72</v>
      </c>
      <c r="AD1009" s="33" t="n">
        <f aca="false">VLOOKUP($O1009,Parámetros!$B$4:$H$25,3,0)</f>
        <v>30.4</v>
      </c>
      <c r="AE1009" s="33" t="n">
        <f aca="false">VLOOKUP($O1009,Parámetros!$B$4:$H$25,4,0)</f>
        <v>1504</v>
      </c>
      <c r="AF1009" s="33" t="n">
        <f aca="false">VLOOKUP($O1009,Parámetros!$B$4:$H$25,5,0)</f>
        <v>9.6</v>
      </c>
      <c r="AG1009" s="33" t="n">
        <f aca="false">VLOOKUP($O1009,Parámetros!$B$4:$H$25,6,0)</f>
        <v>640</v>
      </c>
      <c r="AH1009" s="33" t="n">
        <f aca="false">VLOOKUP($O1009,Parámetros!$B$4:$H$25,7,0)</f>
        <v>1920000</v>
      </c>
      <c r="AI1009" s="51" t="n">
        <v>9562.5</v>
      </c>
      <c r="AJ1009" s="52" t="n">
        <v>8.8E-008</v>
      </c>
      <c r="AK1009" s="34" t="n">
        <f aca="false">AD1009*V1009/1000000000</f>
        <v>0.000273170074958493</v>
      </c>
      <c r="AL1009" s="34" t="n">
        <f aca="false">AE1009*V1009/1000000000</f>
        <v>0.0135147300242623</v>
      </c>
      <c r="AM1009" s="34" t="n">
        <f aca="false">AF1009*V1009/1000000000</f>
        <v>8.62642341974189E-005</v>
      </c>
      <c r="AN1009" s="34" t="n">
        <f aca="false">AG1009*V1009/1000000000</f>
        <v>0.00575094894649459</v>
      </c>
      <c r="AO1009" s="34" t="n">
        <f aca="false">AH1009*V1009/1000000000</f>
        <v>17.2528468394838</v>
      </c>
      <c r="AP1009" s="35" t="n">
        <f aca="false">AJ1009*AI1009*EXP(P1009*4)</f>
        <v>0.000790755480143007</v>
      </c>
      <c r="AQ1009" s="36" t="n">
        <f aca="false">AK1009/W1009</f>
        <v>7.48411164269844E-007</v>
      </c>
      <c r="AR1009" s="37" t="n">
        <f aca="false">AL1009/W1009</f>
        <v>3.70266576007186E-005</v>
      </c>
      <c r="AS1009" s="37" t="n">
        <f aca="false">AM1009/W1009</f>
        <v>2.36340367664161E-007</v>
      </c>
      <c r="AT1009" s="37" t="n">
        <f aca="false">AN1009/W1009</f>
        <v>1.57560245109441E-005</v>
      </c>
      <c r="AU1009" s="37" t="n">
        <f aca="false">AO1009/W1009</f>
        <v>0.0472680735328323</v>
      </c>
      <c r="AV1009" s="49" t="n">
        <f aca="false">AP1009/W1009</f>
        <v>2.16645337025481E-006</v>
      </c>
      <c r="AW1009" s="39" t="n">
        <f aca="false">AK1009*1000000</f>
        <v>273.170074958493</v>
      </c>
      <c r="AX1009" s="40" t="n">
        <f aca="false">AL1009*1000000</f>
        <v>13514.7300242623</v>
      </c>
      <c r="AY1009" s="40" t="n">
        <f aca="false">AM1009*1000000</f>
        <v>86.2642341974189</v>
      </c>
      <c r="AZ1009" s="40" t="n">
        <f aca="false">AN1009*1000000</f>
        <v>5750.94894649459</v>
      </c>
      <c r="BA1009" s="40" t="n">
        <f aca="false">AO1009*1000000</f>
        <v>17252846.8394838</v>
      </c>
      <c r="BB1009" s="41" t="n">
        <f aca="false">AP1009*1000000</f>
        <v>790.755480143007</v>
      </c>
      <c r="BC1009" s="39" t="n">
        <f aca="false">AQ1009*1000000</f>
        <v>0.748411164269844</v>
      </c>
      <c r="BD1009" s="40" t="n">
        <f aca="false">AR1009*1000000</f>
        <v>37.0266576007186</v>
      </c>
      <c r="BE1009" s="40" t="n">
        <f aca="false">AS1009*1000000</f>
        <v>0.236340367664161</v>
      </c>
      <c r="BF1009" s="40" t="n">
        <f aca="false">AT1009*1000000</f>
        <v>15.7560245109441</v>
      </c>
      <c r="BG1009" s="40" t="n">
        <f aca="false">AU1009*1000000</f>
        <v>47268.0735328323</v>
      </c>
      <c r="BH1009" s="41" t="n">
        <f aca="false">AV1009*1000000</f>
        <v>2.16645337025481</v>
      </c>
      <c r="BI1009" s="0" t="n">
        <v>0.1</v>
      </c>
      <c r="BJ1009" s="0" t="n">
        <f aca="false">R1009*BI1009</f>
        <v>898.58577288978</v>
      </c>
      <c r="BK1009" s="0" t="n">
        <v>0.1</v>
      </c>
      <c r="BL1009" s="0" t="n">
        <f aca="false">AI1009*BK1009</f>
        <v>956.25</v>
      </c>
      <c r="BM1009" s="45" t="n">
        <v>12.16</v>
      </c>
      <c r="BN1009" s="45" t="n">
        <v>601.6</v>
      </c>
      <c r="BO1009" s="45" t="n">
        <v>1.92</v>
      </c>
      <c r="BP1009" s="45" t="n">
        <v>256</v>
      </c>
      <c r="BQ1009" s="45" t="n">
        <v>384000</v>
      </c>
      <c r="BR1009" s="0" t="n">
        <f aca="false">AJ1009*0.1</f>
        <v>8.8E-009</v>
      </c>
      <c r="BS1009" s="0" t="n">
        <f aca="false">((((BJ1009/R1009)^2)+((BM1009/AD1009)^2))^(1/2))*AK1009</f>
        <v>0.000112630907281176</v>
      </c>
      <c r="BT1009" s="0" t="n">
        <f aca="false">((((BJ1009/R1009)^2)+((BN1009/AE1009)^2))^(1/2))*AL1009</f>
        <v>0.00557226593917398</v>
      </c>
      <c r="BU1009" s="0" t="n">
        <f aca="false">((((BJ1009/R1009)^2)+((BO1009/AF1009)^2))^(1/2))*AM1009</f>
        <v>1.92892691692391E-005</v>
      </c>
      <c r="BV1009" s="0" t="n">
        <f aca="false">((((BJ1009/R1009)^2)+((BP1009/AG1009)^2))^(1/2))*AN1009</f>
        <v>0.00237117699539318</v>
      </c>
      <c r="BW1009" s="0" t="n">
        <f aca="false">((((BJ1009/R1009)^2)+((BQ1009/AH1009)^2))^(1/2))*AO1009</f>
        <v>3.85785383384781</v>
      </c>
      <c r="BX1009" s="46" t="n">
        <f aca="false">((((BL1009/AI1009)^2)+((BR1009/AJ1009)^2))^(1/2))*AP1009</f>
        <v>0.000111829712453909</v>
      </c>
    </row>
    <row r="1010" customFormat="false" ht="30" hidden="false" customHeight="true" outlineLevel="0" collapsed="false">
      <c r="A1010" s="24" t="n">
        <v>4.6153697573906</v>
      </c>
      <c r="B1010" s="24" t="n">
        <v>-74.1066918887646</v>
      </c>
      <c r="C1010" s="47" t="n">
        <v>28</v>
      </c>
      <c r="D1010" s="47" t="n">
        <v>26</v>
      </c>
      <c r="E1010" s="47" t="n">
        <v>1837</v>
      </c>
      <c r="F1010" s="27" t="s">
        <v>2490</v>
      </c>
      <c r="G1010" s="28" t="s">
        <v>2491</v>
      </c>
      <c r="H1010" s="27" t="s">
        <v>2492</v>
      </c>
      <c r="I1010" s="28" t="s">
        <v>155</v>
      </c>
      <c r="J1010" s="28" t="s">
        <v>65</v>
      </c>
      <c r="K1010" s="28" t="n">
        <v>80</v>
      </c>
      <c r="L1010" s="28"/>
      <c r="M1010" s="28" t="n">
        <v>1983</v>
      </c>
      <c r="N1010" s="29" t="s">
        <v>67</v>
      </c>
      <c r="O1010" s="29" t="s">
        <v>68</v>
      </c>
      <c r="P1010" s="50" t="n">
        <v>0.00842863539816588</v>
      </c>
      <c r="Q1010" s="31" t="n">
        <v>3857.14285714286</v>
      </c>
      <c r="R1010" s="31" t="n">
        <v>3989.40165515195</v>
      </c>
      <c r="S1010" s="29" t="s">
        <v>69</v>
      </c>
      <c r="T1010" s="29"/>
      <c r="U1010" s="29"/>
      <c r="V1010" s="48" t="n">
        <f aca="false">IF(S1010="m3_año",R1010,IF(OR(O1010="CG1",O1010="CG3",O1010="HG2"),T1010,R1010))</f>
        <v>3989.40165515195</v>
      </c>
      <c r="W1010" s="28" t="n">
        <v>365</v>
      </c>
      <c r="X1010" s="32" t="s">
        <v>98</v>
      </c>
      <c r="Y1010" s="28"/>
      <c r="Z1010" s="28" t="n">
        <v>2920</v>
      </c>
      <c r="AA1010" s="32" t="s">
        <v>2493</v>
      </c>
      <c r="AB1010" s="32" t="s">
        <v>2494</v>
      </c>
      <c r="AC1010" s="33" t="s">
        <v>72</v>
      </c>
      <c r="AD1010" s="33" t="n">
        <f aca="false">VLOOKUP($O1010,Parámetros!$B$4:$H$25,3,0)</f>
        <v>46.3856216091623</v>
      </c>
      <c r="AE1010" s="33" t="n">
        <f aca="false">VLOOKUP($O1010,Parámetros!$B$4:$H$25,4,0)</f>
        <v>1074.85364414012</v>
      </c>
      <c r="AF1010" s="33" t="n">
        <f aca="false">VLOOKUP($O1010,Parámetros!$B$4:$H$25,5,0)</f>
        <v>5.41099102083891</v>
      </c>
      <c r="AG1010" s="33" t="n">
        <f aca="false">VLOOKUP($O1010,Parámetros!$B$4:$H$25,6,0)</f>
        <v>1344</v>
      </c>
      <c r="AH1010" s="33" t="n">
        <f aca="false">VLOOKUP($O1010,Parámetros!$B$4:$H$25,7,0)</f>
        <v>1920000</v>
      </c>
      <c r="AI1010" s="51" t="n">
        <v>3857.14285714286</v>
      </c>
      <c r="AJ1010" s="52" t="n">
        <v>8.8E-008</v>
      </c>
      <c r="AK1010" s="34" t="n">
        <f aca="false">AD1010*V1010/1000000000</f>
        <v>0.000185050875622844</v>
      </c>
      <c r="AL1010" s="34" t="n">
        <f aca="false">AE1010*V1010/1000000000</f>
        <v>0.0042880229069787</v>
      </c>
      <c r="AM1010" s="34" t="n">
        <f aca="false">AF1010*V1010/1000000000</f>
        <v>2.15866165345471E-005</v>
      </c>
      <c r="AN1010" s="34" t="n">
        <f aca="false">AG1010*V1010/1000000000</f>
        <v>0.00536175582452422</v>
      </c>
      <c r="AO1010" s="34" t="n">
        <f aca="false">AH1010*V1010/1000000000</f>
        <v>7.65965117789174</v>
      </c>
      <c r="AP1010" s="35" t="n">
        <f aca="false">AJ1010*AI1010*EXP(P1010*4)</f>
        <v>0.000351067345653371</v>
      </c>
      <c r="AQ1010" s="36" t="n">
        <f aca="false">AK1010/W1010</f>
        <v>5.06988700336559E-007</v>
      </c>
      <c r="AR1010" s="37" t="n">
        <f aca="false">AL1010/W1010</f>
        <v>1.17480079643252E-005</v>
      </c>
      <c r="AS1010" s="37" t="n">
        <f aca="false">AM1010/W1010</f>
        <v>5.91414151631427E-008</v>
      </c>
      <c r="AT1010" s="37" t="n">
        <f aca="false">AN1010/W1010</f>
        <v>1.46897419849979E-005</v>
      </c>
      <c r="AU1010" s="37" t="n">
        <f aca="false">AO1010/W1010</f>
        <v>0.0209853456928541</v>
      </c>
      <c r="AV1010" s="49" t="n">
        <f aca="false">AP1010/W1010</f>
        <v>9.61828344255812E-007</v>
      </c>
      <c r="AW1010" s="39" t="n">
        <f aca="false">AK1010*1000000</f>
        <v>185.050875622844</v>
      </c>
      <c r="AX1010" s="40" t="n">
        <f aca="false">AL1010*1000000</f>
        <v>4288.0229069787</v>
      </c>
      <c r="AY1010" s="40" t="n">
        <f aca="false">AM1010*1000000</f>
        <v>21.5866165345471</v>
      </c>
      <c r="AZ1010" s="40" t="n">
        <f aca="false">AN1010*1000000</f>
        <v>5361.75582452422</v>
      </c>
      <c r="BA1010" s="40" t="n">
        <f aca="false">AO1010*1000000</f>
        <v>7659651.17789174</v>
      </c>
      <c r="BB1010" s="41" t="n">
        <f aca="false">AP1010*1000000</f>
        <v>351.067345653371</v>
      </c>
      <c r="BC1010" s="39" t="n">
        <f aca="false">AQ1010*1000000</f>
        <v>0.506988700336559</v>
      </c>
      <c r="BD1010" s="40" t="n">
        <f aca="false">AR1010*1000000</f>
        <v>11.7480079643252</v>
      </c>
      <c r="BE1010" s="40" t="n">
        <f aca="false">AS1010*1000000</f>
        <v>0.0591414151631427</v>
      </c>
      <c r="BF1010" s="40" t="n">
        <f aca="false">AT1010*1000000</f>
        <v>14.6897419849979</v>
      </c>
      <c r="BG1010" s="40" t="n">
        <f aca="false">AU1010*1000000</f>
        <v>20985.3456928541</v>
      </c>
      <c r="BH1010" s="41" t="n">
        <f aca="false">AV1010*1000000</f>
        <v>0.961828344255812</v>
      </c>
      <c r="BI1010" s="0" t="n">
        <v>0.1</v>
      </c>
      <c r="BJ1010" s="0" t="n">
        <f aca="false">R1010*BI1010</f>
        <v>398.940165515195</v>
      </c>
      <c r="BK1010" s="0" t="n">
        <v>0.1</v>
      </c>
      <c r="BL1010" s="0" t="n">
        <f aca="false">AI1010*BK1010</f>
        <v>385.714285714286</v>
      </c>
      <c r="BM1010" s="45" t="n">
        <v>17.6498016718255</v>
      </c>
      <c r="BN1010" s="45" t="n">
        <v>910.91550745518</v>
      </c>
      <c r="BO1010" s="45" t="n">
        <v>5.31099102083891</v>
      </c>
      <c r="BP1010" s="45" t="n">
        <v>537.6</v>
      </c>
      <c r="BQ1010" s="45" t="n">
        <v>384000</v>
      </c>
      <c r="BR1010" s="0" t="n">
        <f aca="false">AJ1010*0.1</f>
        <v>8.8E-009</v>
      </c>
      <c r="BS1010" s="0" t="n">
        <f aca="false">((((BJ1010/R1010)^2)+((BM1010/AD1010)^2))^(1/2))*AK1010</f>
        <v>7.2803220066421E-005</v>
      </c>
      <c r="BT1010" s="0" t="n">
        <f aca="false">((((BJ1010/R1010)^2)+((BN1010/AE1010)^2))^(1/2))*AL1010</f>
        <v>0.00365921908825762</v>
      </c>
      <c r="BU1010" s="0" t="n">
        <f aca="false">((((BJ1010/R1010)^2)+((BO1010/AF1010)^2))^(1/2))*AM1010</f>
        <v>2.1297357818587E-005</v>
      </c>
      <c r="BV1010" s="0" t="n">
        <f aca="false">((((BJ1010/R1010)^2)+((BP1010/AG1010)^2))^(1/2))*AN1010</f>
        <v>0.00221070856032841</v>
      </c>
      <c r="BW1010" s="0" t="n">
        <f aca="false">((((BJ1010/R1010)^2)+((BQ1010/AH1010)^2))^(1/2))*AO1010</f>
        <v>1.71275007177023</v>
      </c>
      <c r="BX1010" s="46" t="n">
        <f aca="false">((((BL1010/AI1010)^2)+((BR1010/AJ1010)^2))^(1/2))*AP1010</f>
        <v>4.96484201529321E-005</v>
      </c>
    </row>
    <row r="1011" customFormat="false" ht="60" hidden="false" customHeight="true" outlineLevel="0" collapsed="false">
      <c r="A1011" s="24" t="n">
        <v>4.61335631889795</v>
      </c>
      <c r="B1011" s="24" t="n">
        <v>-74.1007713437843</v>
      </c>
      <c r="C1011" s="47" t="n">
        <v>29</v>
      </c>
      <c r="D1011" s="47" t="n">
        <v>25</v>
      </c>
      <c r="E1011" s="47" t="n">
        <v>2318</v>
      </c>
      <c r="F1011" s="27" t="s">
        <v>2495</v>
      </c>
      <c r="G1011" s="28" t="s">
        <v>2496</v>
      </c>
      <c r="H1011" s="27" t="s">
        <v>2497</v>
      </c>
      <c r="I1011" s="28" t="s">
        <v>155</v>
      </c>
      <c r="J1011" s="28" t="s">
        <v>76</v>
      </c>
      <c r="K1011" s="28" t="n">
        <v>2</v>
      </c>
      <c r="L1011" s="28"/>
      <c r="M1011" s="28" t="n">
        <v>2006</v>
      </c>
      <c r="N1011" s="29" t="s">
        <v>77</v>
      </c>
      <c r="O1011" s="29" t="s">
        <v>77</v>
      </c>
      <c r="P1011" s="50" t="n">
        <v>-0.0164527976114297</v>
      </c>
      <c r="Q1011" s="31" t="n">
        <v>1.66219184769343</v>
      </c>
      <c r="R1011" s="31" t="n">
        <v>1.55632291189608</v>
      </c>
      <c r="S1011" s="29" t="s">
        <v>69</v>
      </c>
      <c r="T1011" s="29"/>
      <c r="U1011" s="29"/>
      <c r="V1011" s="48" t="n">
        <f aca="false">IF(S1011="m3_año",R1011,IF(OR(O1011="CG1",O1011="CG3",O1011="HG2"),T1011,R1011))</f>
        <v>1.55632291189608</v>
      </c>
      <c r="W1011" s="28" t="n">
        <v>365</v>
      </c>
      <c r="X1011" s="32" t="s">
        <v>98</v>
      </c>
      <c r="Y1011" s="28"/>
      <c r="Z1011" s="28" t="n">
        <v>2920</v>
      </c>
      <c r="AA1011" s="32" t="s">
        <v>2498</v>
      </c>
      <c r="AB1011" s="32" t="s">
        <v>447</v>
      </c>
      <c r="AC1011" s="33" t="s">
        <v>72</v>
      </c>
      <c r="AD1011" s="33" t="n">
        <f aca="false">VLOOKUP($O1011,Parámetros!$B$4:$H$25,3,0)</f>
        <v>24000</v>
      </c>
      <c r="AE1011" s="33" t="n">
        <f aca="false">VLOOKUP($O1011,Parámetros!$B$4:$H$25,4,0)</f>
        <v>2261000</v>
      </c>
      <c r="AF1011" s="33" t="n">
        <f aca="false">VLOOKUP($O1011,Parámetros!$B$4:$H$25,5,0)</f>
        <v>1200</v>
      </c>
      <c r="AG1011" s="33" t="n">
        <f aca="false">VLOOKUP($O1011,Parámetros!$B$4:$H$25,6,0)</f>
        <v>381000</v>
      </c>
      <c r="AH1011" s="33" t="n">
        <f aca="false">VLOOKUP($O1011,Parámetros!$B$4:$H$25,7,0)</f>
        <v>1500000000</v>
      </c>
      <c r="AI1011" s="51" t="n">
        <v>1.66219184769343</v>
      </c>
      <c r="AJ1011" s="2" t="n">
        <v>0.024</v>
      </c>
      <c r="AK1011" s="34" t="n">
        <f aca="false">AD1011*V1011/1000000000</f>
        <v>3.73517498855059E-005</v>
      </c>
      <c r="AL1011" s="34" t="n">
        <f aca="false">AE1011*V1011/1000000000</f>
        <v>0.00351884610379704</v>
      </c>
      <c r="AM1011" s="34" t="n">
        <f aca="false">AF1011*V1011/1000000000</f>
        <v>1.8675874942753E-006</v>
      </c>
      <c r="AN1011" s="34" t="n">
        <f aca="false">AG1011*V1011/1000000000</f>
        <v>0.000592959029432406</v>
      </c>
      <c r="AO1011" s="34" t="n">
        <f aca="false">AH1011*V1011/1000000000</f>
        <v>2.33448436784412</v>
      </c>
      <c r="AP1011" s="35" t="n">
        <f aca="false">AJ1011*AI1011*EXP(P1011*4)</f>
        <v>0.0373517498855058</v>
      </c>
      <c r="AQ1011" s="36" t="n">
        <f aca="false">AK1011/W1011</f>
        <v>1.02333561330153E-007</v>
      </c>
      <c r="AR1011" s="37" t="n">
        <f aca="false">AL1011/W1011</f>
        <v>9.64067425697818E-006</v>
      </c>
      <c r="AS1011" s="37" t="n">
        <f aca="false">AM1011/W1011</f>
        <v>5.11667806650766E-009</v>
      </c>
      <c r="AT1011" s="37" t="n">
        <f aca="false">AN1011/W1011</f>
        <v>1.62454528611618E-006</v>
      </c>
      <c r="AU1011" s="37" t="n">
        <f aca="false">AO1011/W1011</f>
        <v>0.00639584758313458</v>
      </c>
      <c r="AV1011" s="49" t="n">
        <f aca="false">AP1011/W1011</f>
        <v>0.000102333561330153</v>
      </c>
      <c r="AW1011" s="39" t="n">
        <f aca="false">AK1011*1000000</f>
        <v>37.3517498855059</v>
      </c>
      <c r="AX1011" s="40" t="n">
        <f aca="false">AL1011*1000000</f>
        <v>3518.84610379704</v>
      </c>
      <c r="AY1011" s="40" t="n">
        <f aca="false">AM1011*1000000</f>
        <v>1.8675874942753</v>
      </c>
      <c r="AZ1011" s="40" t="n">
        <f aca="false">AN1011*1000000</f>
        <v>592.959029432406</v>
      </c>
      <c r="BA1011" s="40" t="n">
        <f aca="false">AO1011*1000000</f>
        <v>2334484.36784412</v>
      </c>
      <c r="BB1011" s="41" t="n">
        <f aca="false">AP1011*1000000</f>
        <v>37351.7498855058</v>
      </c>
      <c r="BC1011" s="39" t="n">
        <f aca="false">AQ1011*1000000</f>
        <v>0.102333561330153</v>
      </c>
      <c r="BD1011" s="40" t="n">
        <f aca="false">AR1011*1000000</f>
        <v>9.64067425697818</v>
      </c>
      <c r="BE1011" s="40" t="n">
        <f aca="false">AS1011*1000000</f>
        <v>0.00511667806650766</v>
      </c>
      <c r="BF1011" s="40" t="n">
        <f aca="false">AT1011*1000000</f>
        <v>1.62454528611618</v>
      </c>
      <c r="BG1011" s="40" t="n">
        <f aca="false">AU1011*1000000</f>
        <v>6395.84758313458</v>
      </c>
      <c r="BH1011" s="41" t="n">
        <f aca="false">AV1011*1000000</f>
        <v>102.333561330153</v>
      </c>
      <c r="BI1011" s="0" t="n">
        <v>0.1</v>
      </c>
      <c r="BJ1011" s="0" t="n">
        <f aca="false">R1011*BI1011</f>
        <v>0.155632291189608</v>
      </c>
      <c r="BK1011" s="0" t="n">
        <v>0.1</v>
      </c>
      <c r="BL1011" s="0" t="n">
        <f aca="false">AI1011*BK1011</f>
        <v>0.166219184769343</v>
      </c>
      <c r="BM1011" s="45" t="n">
        <v>0</v>
      </c>
      <c r="BN1011" s="45" t="n">
        <v>0</v>
      </c>
      <c r="BO1011" s="45" t="n">
        <v>0</v>
      </c>
      <c r="BP1011" s="45" t="n">
        <v>0</v>
      </c>
      <c r="BQ1011" s="45" t="n">
        <v>0</v>
      </c>
      <c r="BR1011" s="0" t="n">
        <f aca="false">AJ1011*0.1</f>
        <v>0.0024</v>
      </c>
      <c r="BS1011" s="0" t="n">
        <f aca="false">((((BJ1011/R1011)^2)+((BM1011/AD1011)^2))^(1/2))*AK1011</f>
        <v>3.73517498855059E-006</v>
      </c>
      <c r="BT1011" s="0" t="n">
        <f aca="false">((((BJ1011/R1011)^2)+((BN1011/AE1011)^2))^(1/2))*AL1011</f>
        <v>0.000351884610379704</v>
      </c>
      <c r="BU1011" s="0" t="n">
        <f aca="false">((((BJ1011/R1011)^2)+((BO1011/AF1011)^2))^(1/2))*AM1011</f>
        <v>1.8675874942753E-007</v>
      </c>
      <c r="BV1011" s="0" t="n">
        <f aca="false">((((BJ1011/R1011)^2)+((BP1011/AG1011)^2))^(1/2))*AN1011</f>
        <v>5.92959029432406E-005</v>
      </c>
      <c r="BW1011" s="0" t="n">
        <f aca="false">((((BJ1011/R1011)^2)+((BQ1011/AH1011)^2))^(1/2))*AO1011</f>
        <v>0.233448436784412</v>
      </c>
      <c r="BX1011" s="46" t="n">
        <f aca="false">((((BL1011/AI1011)^2)+((BR1011/AJ1011)^2))^(1/2))*AP1011</f>
        <v>0.00528233512664501</v>
      </c>
    </row>
    <row r="1012" customFormat="false" ht="60" hidden="false" customHeight="true" outlineLevel="0" collapsed="false">
      <c r="A1012" s="24" t="n">
        <v>4.6147555451202</v>
      </c>
      <c r="B1012" s="24" t="n">
        <v>-74.0962470047194</v>
      </c>
      <c r="C1012" s="47" t="n">
        <v>29</v>
      </c>
      <c r="D1012" s="47" t="n">
        <v>26</v>
      </c>
      <c r="E1012" s="47" t="n">
        <v>2331</v>
      </c>
      <c r="F1012" s="27" t="s">
        <v>2499</v>
      </c>
      <c r="G1012" s="28" t="s">
        <v>2500</v>
      </c>
      <c r="H1012" s="27" t="s">
        <v>2501</v>
      </c>
      <c r="I1012" s="28" t="s">
        <v>155</v>
      </c>
      <c r="J1012" s="28" t="s">
        <v>76</v>
      </c>
      <c r="K1012" s="28" t="n">
        <v>0.088</v>
      </c>
      <c r="L1012" s="28"/>
      <c r="M1012" s="28" t="n">
        <v>2008</v>
      </c>
      <c r="N1012" s="29" t="s">
        <v>67</v>
      </c>
      <c r="O1012" s="29" t="s">
        <v>415</v>
      </c>
      <c r="P1012" s="50" t="n">
        <v>0.00812487975091896</v>
      </c>
      <c r="Q1012" s="31" t="n">
        <v>2665</v>
      </c>
      <c r="R1012" s="31" t="n">
        <v>2753.03400102913</v>
      </c>
      <c r="S1012" s="29" t="s">
        <v>69</v>
      </c>
      <c r="T1012" s="29"/>
      <c r="U1012" s="29"/>
      <c r="V1012" s="48" t="n">
        <f aca="false">IF(S1012="m3_año",R1012,IF(OR(O1012="CG1",O1012="CG3",O1012="HG2"),T1012,R1012))</f>
        <v>2753.03400102913</v>
      </c>
      <c r="W1012" s="28" t="n">
        <v>365</v>
      </c>
      <c r="X1012" s="32" t="s">
        <v>98</v>
      </c>
      <c r="Y1012" s="28"/>
      <c r="Z1012" s="28" t="n">
        <v>2920</v>
      </c>
      <c r="AA1012" s="32" t="s">
        <v>2502</v>
      </c>
      <c r="AB1012" s="32" t="s">
        <v>447</v>
      </c>
      <c r="AC1012" s="33" t="s">
        <v>72</v>
      </c>
      <c r="AD1012" s="33" t="n">
        <f aca="false">VLOOKUP($O1012,Parámetros!$B$4:$H$25,3,0)</f>
        <v>196.356974196937</v>
      </c>
      <c r="AE1012" s="33" t="n">
        <f aca="false">VLOOKUP($O1012,Parámetros!$B$4:$H$25,4,0)</f>
        <v>1220.72799074218</v>
      </c>
      <c r="AF1012" s="33" t="n">
        <f aca="false">VLOOKUP($O1012,Parámetros!$B$4:$H$25,5,0)</f>
        <v>0.1</v>
      </c>
      <c r="AG1012" s="33" t="n">
        <f aca="false">VLOOKUP($O1012,Parámetros!$B$4:$H$25,6,0)</f>
        <v>640</v>
      </c>
      <c r="AH1012" s="33" t="n">
        <f aca="false">VLOOKUP($O1012,Parámetros!$B$4:$H$25,7,0)</f>
        <v>1920000</v>
      </c>
      <c r="AI1012" s="2" t="n">
        <v>95073.8272033899</v>
      </c>
      <c r="AJ1012" s="2" t="n">
        <v>2.57418E-006</v>
      </c>
      <c r="AK1012" s="34" t="n">
        <f aca="false">AD1012*V1012/1000000000</f>
        <v>0.000540577426303367</v>
      </c>
      <c r="AL1012" s="34" t="n">
        <f aca="false">AE1012*V1012/1000000000</f>
        <v>0.00336070566452119</v>
      </c>
      <c r="AM1012" s="34" t="n">
        <f aca="false">AF1012*V1012/1000000000</f>
        <v>2.75303400102913E-007</v>
      </c>
      <c r="AN1012" s="34" t="n">
        <f aca="false">AG1012*V1012/1000000000</f>
        <v>0.00176194176065864</v>
      </c>
      <c r="AO1012" s="34" t="n">
        <f aca="false">AH1012*V1012/1000000000</f>
        <v>5.28582528197593</v>
      </c>
      <c r="AP1012" s="35" t="n">
        <f aca="false">AJ1012*AI1012*EXP(P1012*4)</f>
        <v>0.25282164358423</v>
      </c>
      <c r="AQ1012" s="36" t="n">
        <f aca="false">AK1012/W1012</f>
        <v>1.48103404466676E-006</v>
      </c>
      <c r="AR1012" s="37" t="n">
        <f aca="false">AL1012/W1012</f>
        <v>9.20741277951012E-006</v>
      </c>
      <c r="AS1012" s="37" t="n">
        <f aca="false">AM1012/W1012</f>
        <v>7.54255890692912E-010</v>
      </c>
      <c r="AT1012" s="37" t="n">
        <f aca="false">AN1012/W1012</f>
        <v>4.82723770043464E-006</v>
      </c>
      <c r="AU1012" s="37" t="n">
        <f aca="false">AO1012/W1012</f>
        <v>0.0144817131013039</v>
      </c>
      <c r="AV1012" s="49" t="n">
        <f aca="false">AP1012/W1012</f>
        <v>0.000692662037217068</v>
      </c>
      <c r="AW1012" s="39" t="n">
        <f aca="false">AK1012*1000000</f>
        <v>540.577426303367</v>
      </c>
      <c r="AX1012" s="40" t="n">
        <f aca="false">AL1012*1000000</f>
        <v>3360.70566452119</v>
      </c>
      <c r="AY1012" s="40" t="n">
        <f aca="false">AM1012*1000000</f>
        <v>0.275303400102913</v>
      </c>
      <c r="AZ1012" s="40" t="n">
        <f aca="false">AN1012*1000000</f>
        <v>1761.94176065864</v>
      </c>
      <c r="BA1012" s="40" t="n">
        <f aca="false">AO1012*1000000</f>
        <v>5285825.28197593</v>
      </c>
      <c r="BB1012" s="41" t="n">
        <f aca="false">AP1012*1000000</f>
        <v>252821.64358423</v>
      </c>
      <c r="BC1012" s="39" t="n">
        <f aca="false">AQ1012*1000000</f>
        <v>1.48103404466676</v>
      </c>
      <c r="BD1012" s="40" t="n">
        <f aca="false">AR1012*1000000</f>
        <v>9.20741277951012</v>
      </c>
      <c r="BE1012" s="40" t="n">
        <f aca="false">AS1012*1000000</f>
        <v>0.000754255890692912</v>
      </c>
      <c r="BF1012" s="40" t="n">
        <f aca="false">AT1012*1000000</f>
        <v>4.82723770043464</v>
      </c>
      <c r="BG1012" s="40" t="n">
        <f aca="false">AU1012*1000000</f>
        <v>14481.7131013039</v>
      </c>
      <c r="BH1012" s="41" t="n">
        <f aca="false">AV1012*1000000</f>
        <v>692.662037217069</v>
      </c>
      <c r="BI1012" s="0" t="n">
        <v>0.1</v>
      </c>
      <c r="BJ1012" s="0" t="n">
        <f aca="false">R1012*BI1012</f>
        <v>275.303400102913</v>
      </c>
      <c r="BK1012" s="0" t="n">
        <v>0.1</v>
      </c>
      <c r="BL1012" s="0" t="n">
        <f aca="false">AI1012*BK1012</f>
        <v>9507.38272033899</v>
      </c>
      <c r="BM1012" s="45" t="n">
        <v>187.562005220738</v>
      </c>
      <c r="BN1012" s="45" t="n">
        <v>1012.03746873145</v>
      </c>
      <c r="BO1012" s="45" t="n">
        <v>0</v>
      </c>
      <c r="BP1012" s="45" t="n">
        <v>256</v>
      </c>
      <c r="BQ1012" s="45" t="n">
        <v>384000</v>
      </c>
      <c r="BR1012" s="0" t="n">
        <f aca="false">AJ1012*0.1</f>
        <v>2.57418E-007</v>
      </c>
      <c r="BS1012" s="0" t="n">
        <f aca="false">((((BJ1012/R1012)^2)+((BM1012/AD1012)^2))^(1/2))*AK1012</f>
        <v>0.000519186495023347</v>
      </c>
      <c r="BT1012" s="0" t="n">
        <f aca="false">((((BJ1012/R1012)^2)+((BN1012/AE1012)^2))^(1/2))*AL1012</f>
        <v>0.00280636892473819</v>
      </c>
      <c r="BU1012" s="0" t="n">
        <f aca="false">((((BJ1012/R1012)^2)+((BO1012/AF1012)^2))^(1/2))*AM1012</f>
        <v>2.75303400102913E-008</v>
      </c>
      <c r="BV1012" s="0" t="n">
        <f aca="false">((((BJ1012/R1012)^2)+((BP1012/AG1012)^2))^(1/2))*AN1012</f>
        <v>0.000726467198538234</v>
      </c>
      <c r="BW1012" s="0" t="n">
        <f aca="false">((((BJ1012/R1012)^2)+((BQ1012/AH1012)^2))^(1/2))*AO1012</f>
        <v>1.18194646476852</v>
      </c>
      <c r="BX1012" s="46" t="n">
        <f aca="false">((((BL1012/AI1012)^2)+((BR1012/AJ1012)^2))^(1/2))*AP1012</f>
        <v>0.0357543797218275</v>
      </c>
    </row>
    <row r="1013" customFormat="false" ht="28" hidden="false" customHeight="false" outlineLevel="0" collapsed="false">
      <c r="A1013" s="24" t="n">
        <v>4.61434150782687</v>
      </c>
      <c r="B1013" s="24" t="n">
        <v>-74.0985593592435</v>
      </c>
      <c r="C1013" s="47" t="n">
        <v>29</v>
      </c>
      <c r="D1013" s="47" t="n">
        <v>26</v>
      </c>
      <c r="E1013" s="47" t="n">
        <v>2331</v>
      </c>
      <c r="F1013" s="27" t="s">
        <v>2503</v>
      </c>
      <c r="G1013" s="28" t="s">
        <v>2504</v>
      </c>
      <c r="H1013" s="27" t="s">
        <v>2505</v>
      </c>
      <c r="I1013" s="28" t="s">
        <v>155</v>
      </c>
      <c r="J1013" s="28" t="s">
        <v>65</v>
      </c>
      <c r="K1013" s="28" t="n">
        <v>80</v>
      </c>
      <c r="L1013" s="28"/>
      <c r="M1013" s="28" t="n">
        <v>1973</v>
      </c>
      <c r="N1013" s="29" t="s">
        <v>124</v>
      </c>
      <c r="O1013" s="29" t="s">
        <v>125</v>
      </c>
      <c r="P1013" s="56" t="n">
        <v>0.00426891489573758</v>
      </c>
      <c r="Q1013" s="31" t="n">
        <v>9.44846121815498</v>
      </c>
      <c r="R1013" s="31" t="n">
        <v>9.61118528197957</v>
      </c>
      <c r="S1013" s="4" t="s">
        <v>69</v>
      </c>
      <c r="T1013" s="4"/>
      <c r="U1013" s="4"/>
      <c r="V1013" s="48" t="n">
        <f aca="false">IF(S1013="m3_año",R1013,IF(OR(O1013="CG1",O1013="CG3",O1013="HG2"),T1013,R1013))</f>
        <v>9.61118528197957</v>
      </c>
      <c r="W1013" s="28" t="n">
        <v>365</v>
      </c>
      <c r="X1013" s="32"/>
      <c r="Y1013" s="28"/>
      <c r="Z1013" s="28" t="n">
        <v>8760</v>
      </c>
      <c r="AA1013" s="32" t="s">
        <v>2506</v>
      </c>
      <c r="AB1013" s="32" t="s">
        <v>447</v>
      </c>
      <c r="AC1013" s="33" t="s">
        <v>72</v>
      </c>
      <c r="AD1013" s="33" t="n">
        <f aca="false">VLOOKUP($O1013,Parámetros!$B$4:$H$25,3,0)</f>
        <v>840000</v>
      </c>
      <c r="AE1013" s="33" t="n">
        <f aca="false">VLOOKUP($O1013,Parámetros!$B$4:$H$25,4,0)</f>
        <v>2400000</v>
      </c>
      <c r="AF1013" s="33" t="n">
        <f aca="false">VLOOKUP($O1013,Parámetros!$B$4:$H$25,5,0)</f>
        <v>1800000</v>
      </c>
      <c r="AG1013" s="33" t="n">
        <f aca="false">VLOOKUP($O1013,Parámetros!$B$4:$H$25,6,0)</f>
        <v>600000</v>
      </c>
      <c r="AH1013" s="33" t="n">
        <f aca="false">VLOOKUP($O1013,Parámetros!$B$4:$H$25,7,0)</f>
        <v>2676000000</v>
      </c>
      <c r="AI1013" s="51" t="n">
        <v>9.44846121815498</v>
      </c>
      <c r="AJ1013" s="2" t="n">
        <v>0.0912</v>
      </c>
      <c r="AK1013" s="34" t="n">
        <f aca="false">AD1013*V1013/1000000000</f>
        <v>0.00807339563686284</v>
      </c>
      <c r="AL1013" s="34" t="n">
        <f aca="false">AE1013*V1013/1000000000</f>
        <v>0.023066844676751</v>
      </c>
      <c r="AM1013" s="34" t="n">
        <f aca="false">AF1013*V1013/1000000000</f>
        <v>0.0173001335075632</v>
      </c>
      <c r="AN1013" s="34" t="n">
        <f aca="false">AG1013*V1013/1000000000</f>
        <v>0.00576671116918774</v>
      </c>
      <c r="AO1013" s="34" t="n">
        <f aca="false">AH1013*V1013/1000000000</f>
        <v>25.7195318145773</v>
      </c>
      <c r="AP1013" s="35" t="n">
        <f aca="false">AJ1013*AI1013*EXP(P1013*4)</f>
        <v>0.876540097716537</v>
      </c>
      <c r="AQ1013" s="36" t="n">
        <f aca="false">AK1013/W1013</f>
        <v>2.21188921557886E-005</v>
      </c>
      <c r="AR1013" s="37" t="n">
        <f aca="false">AL1013/W1013</f>
        <v>6.31968347308246E-005</v>
      </c>
      <c r="AS1013" s="37" t="n">
        <f aca="false">AM1013/W1013</f>
        <v>4.73976260481184E-005</v>
      </c>
      <c r="AT1013" s="37" t="n">
        <f aca="false">AN1013/W1013</f>
        <v>1.57992086827061E-005</v>
      </c>
      <c r="AU1013" s="37" t="n">
        <f aca="false">AO1013/W1013</f>
        <v>0.0704644707248694</v>
      </c>
      <c r="AV1013" s="49" t="n">
        <f aca="false">AP1013/W1013</f>
        <v>0.00240147971977133</v>
      </c>
      <c r="AW1013" s="39" t="n">
        <f aca="false">AK1013*1000000</f>
        <v>8073.39563686284</v>
      </c>
      <c r="AX1013" s="40" t="n">
        <f aca="false">AL1013*1000000</f>
        <v>23066.844676751</v>
      </c>
      <c r="AY1013" s="40" t="n">
        <f aca="false">AM1013*1000000</f>
        <v>17300.1335075632</v>
      </c>
      <c r="AZ1013" s="40" t="n">
        <f aca="false">AN1013*1000000</f>
        <v>5766.71116918774</v>
      </c>
      <c r="BA1013" s="40" t="n">
        <f aca="false">AO1013*1000000</f>
        <v>25719531.8145773</v>
      </c>
      <c r="BB1013" s="41" t="n">
        <f aca="false">AP1013*1000000</f>
        <v>876540.097716537</v>
      </c>
      <c r="BC1013" s="39" t="n">
        <f aca="false">AQ1013*1000000</f>
        <v>22.1188921557886</v>
      </c>
      <c r="BD1013" s="40" t="n">
        <f aca="false">AR1013*1000000</f>
        <v>63.1968347308246</v>
      </c>
      <c r="BE1013" s="40" t="n">
        <f aca="false">AS1013*1000000</f>
        <v>47.3976260481184</v>
      </c>
      <c r="BF1013" s="40" t="n">
        <f aca="false">AT1013*1000000</f>
        <v>15.7992086827061</v>
      </c>
      <c r="BG1013" s="40" t="n">
        <f aca="false">AU1013*1000000</f>
        <v>70464.4707248694</v>
      </c>
      <c r="BH1013" s="41" t="n">
        <f aca="false">AV1013*1000000</f>
        <v>2401.47971977133</v>
      </c>
      <c r="BI1013" s="0" t="n">
        <v>0.1</v>
      </c>
      <c r="BJ1013" s="0" t="n">
        <f aca="false">R1013*BI1013</f>
        <v>0.961118528197957</v>
      </c>
      <c r="BK1013" s="0" t="n">
        <v>0.1</v>
      </c>
      <c r="BL1013" s="0" t="n">
        <f aca="false">AI1013*BK1013</f>
        <v>0.944846121815498</v>
      </c>
      <c r="BM1013" s="45" t="n">
        <v>336000</v>
      </c>
      <c r="BN1013" s="45" t="n">
        <v>480000</v>
      </c>
      <c r="BO1013" s="45" t="n">
        <v>360000</v>
      </c>
      <c r="BP1013" s="45" t="n">
        <v>120000</v>
      </c>
      <c r="BQ1013" s="45" t="n">
        <v>1070400000</v>
      </c>
      <c r="BR1013" s="0" t="n">
        <f aca="false">AJ1013*0.1</f>
        <v>0.00912</v>
      </c>
      <c r="BS1013" s="0" t="n">
        <f aca="false">((((BJ1013/R1013)^2)+((BM1013/AD1013)^2))^(1/2))*AK1013</f>
        <v>0.00332874629681862</v>
      </c>
      <c r="BT1013" s="0" t="n">
        <f aca="false">((((BJ1013/R1013)^2)+((BN1013/AE1013)^2))^(1/2))*AL1013</f>
        <v>0.00515790327236443</v>
      </c>
      <c r="BU1013" s="0" t="n">
        <f aca="false">((((BJ1013/R1013)^2)+((BO1013/AF1013)^2))^(1/2))*AM1013</f>
        <v>0.00386842745427332</v>
      </c>
      <c r="BV1013" s="0" t="n">
        <f aca="false">((((BJ1013/R1013)^2)+((BP1013/AG1013)^2))^(1/2))*AN1013</f>
        <v>0.00128947581809111</v>
      </c>
      <c r="BW1013" s="0" t="n">
        <f aca="false">((((BJ1013/R1013)^2)+((BQ1013/AH1013)^2))^(1/2))*AO1013</f>
        <v>10.6044346312936</v>
      </c>
      <c r="BX1013" s="46" t="n">
        <f aca="false">((((BL1013/AI1013)^2)+((BR1013/AJ1013)^2))^(1/2))*AP1013</f>
        <v>0.123961489415456</v>
      </c>
    </row>
    <row r="1014" customFormat="false" ht="60" hidden="false" customHeight="true" outlineLevel="0" collapsed="false">
      <c r="A1014" s="24" t="n">
        <v>4.6134488799367</v>
      </c>
      <c r="B1014" s="24" t="n">
        <v>-74.0983601167155</v>
      </c>
      <c r="C1014" s="47" t="n">
        <v>29</v>
      </c>
      <c r="D1014" s="47" t="n">
        <v>25</v>
      </c>
      <c r="E1014" s="47" t="n">
        <v>2318</v>
      </c>
      <c r="F1014" s="27" t="s">
        <v>2507</v>
      </c>
      <c r="G1014" s="28" t="s">
        <v>2508</v>
      </c>
      <c r="H1014" s="27" t="s">
        <v>2509</v>
      </c>
      <c r="I1014" s="28" t="s">
        <v>155</v>
      </c>
      <c r="J1014" s="28" t="s">
        <v>65</v>
      </c>
      <c r="K1014" s="28" t="n">
        <v>50</v>
      </c>
      <c r="L1014" s="28"/>
      <c r="M1014" s="55"/>
      <c r="N1014" s="29" t="s">
        <v>67</v>
      </c>
      <c r="O1014" s="29" t="s">
        <v>68</v>
      </c>
      <c r="P1014" s="56" t="n">
        <v>0.00426891489573758</v>
      </c>
      <c r="Q1014" s="31" t="n">
        <v>20160</v>
      </c>
      <c r="R1014" s="31" t="n">
        <v>20507.2012056736</v>
      </c>
      <c r="S1014" s="29" t="s">
        <v>69</v>
      </c>
      <c r="T1014" s="29"/>
      <c r="U1014" s="29"/>
      <c r="V1014" s="48" t="n">
        <f aca="false">IF(S1014="m3_año",R1014,IF(OR(O1014="CG1",O1014="CG3",O1014="HG2"),T1014,R1014))</f>
        <v>20507.2012056736</v>
      </c>
      <c r="W1014" s="28" t="n">
        <v>365</v>
      </c>
      <c r="X1014" s="32"/>
      <c r="Y1014" s="28"/>
      <c r="Z1014" s="28" t="n">
        <v>8760</v>
      </c>
      <c r="AA1014" s="32" t="s">
        <v>2510</v>
      </c>
      <c r="AB1014" s="32" t="s">
        <v>447</v>
      </c>
      <c r="AC1014" s="33" t="s">
        <v>72</v>
      </c>
      <c r="AD1014" s="33" t="n">
        <f aca="false">VLOOKUP($O1014,Parámetros!$B$4:$H$25,3,0)</f>
        <v>46.3856216091623</v>
      </c>
      <c r="AE1014" s="33" t="n">
        <f aca="false">VLOOKUP($O1014,Parámetros!$B$4:$H$25,4,0)</f>
        <v>1074.85364414012</v>
      </c>
      <c r="AF1014" s="33" t="n">
        <f aca="false">VLOOKUP($O1014,Parámetros!$B$4:$H$25,5,0)</f>
        <v>5.41099102083891</v>
      </c>
      <c r="AG1014" s="33" t="n">
        <f aca="false">VLOOKUP($O1014,Parámetros!$B$4:$H$25,6,0)</f>
        <v>1344</v>
      </c>
      <c r="AH1014" s="33" t="n">
        <f aca="false">VLOOKUP($O1014,Parámetros!$B$4:$H$25,7,0)</f>
        <v>1920000</v>
      </c>
      <c r="AI1014" s="51" t="n">
        <f aca="false">Q1014</f>
        <v>20160</v>
      </c>
      <c r="AJ1014" s="52" t="n">
        <v>8.8E-008</v>
      </c>
      <c r="AK1014" s="34" t="n">
        <f aca="false">AD1014*V1014/1000000000</f>
        <v>0.000951239275389332</v>
      </c>
      <c r="AL1014" s="34" t="n">
        <f aca="false">AE1014*V1014/1000000000</f>
        <v>0.0220422399470329</v>
      </c>
      <c r="AM1014" s="34" t="n">
        <f aca="false">AF1014*V1014/1000000000</f>
        <v>0.000110964281586437</v>
      </c>
      <c r="AN1014" s="34" t="n">
        <f aca="false">AG1014*V1014/1000000000</f>
        <v>0.0275616784204253</v>
      </c>
      <c r="AO1014" s="34" t="n">
        <f aca="false">AH1014*V1014/1000000000</f>
        <v>39.3738263148933</v>
      </c>
      <c r="AP1014" s="35" t="n">
        <f aca="false">AJ1014*AI1014*EXP(P1014*4)</f>
        <v>0.00180463370609928</v>
      </c>
      <c r="AQ1014" s="36" t="n">
        <f aca="false">AK1014/W1014</f>
        <v>2.60613500106666E-006</v>
      </c>
      <c r="AR1014" s="37" t="n">
        <f aca="false">AL1014/W1014</f>
        <v>6.03896984850217E-005</v>
      </c>
      <c r="AS1014" s="37" t="n">
        <f aca="false">AM1014/W1014</f>
        <v>3.04011730373799E-007</v>
      </c>
      <c r="AT1014" s="37" t="n">
        <f aca="false">AN1014/W1014</f>
        <v>7.55114477271927E-005</v>
      </c>
      <c r="AU1014" s="37" t="n">
        <f aca="false">AO1014/W1014</f>
        <v>0.107873496753132</v>
      </c>
      <c r="AV1014" s="49" t="n">
        <f aca="false">AP1014/W1014</f>
        <v>4.94420193451857E-006</v>
      </c>
      <c r="AW1014" s="39" t="n">
        <f aca="false">AK1014*1000000</f>
        <v>951.239275389333</v>
      </c>
      <c r="AX1014" s="40" t="n">
        <f aca="false">AL1014*1000000</f>
        <v>22042.2399470329</v>
      </c>
      <c r="AY1014" s="40" t="n">
        <f aca="false">AM1014*1000000</f>
        <v>110.964281586437</v>
      </c>
      <c r="AZ1014" s="40" t="n">
        <f aca="false">AN1014*1000000</f>
        <v>27561.6784204253</v>
      </c>
      <c r="BA1014" s="40" t="n">
        <f aca="false">AO1014*1000000</f>
        <v>39373826.3148933</v>
      </c>
      <c r="BB1014" s="41" t="n">
        <f aca="false">AP1014*1000000</f>
        <v>1804.63370609928</v>
      </c>
      <c r="BC1014" s="39" t="n">
        <f aca="false">AQ1014*1000000</f>
        <v>2.60613500106666</v>
      </c>
      <c r="BD1014" s="40" t="n">
        <f aca="false">AR1014*1000000</f>
        <v>60.3896984850217</v>
      </c>
      <c r="BE1014" s="40" t="n">
        <f aca="false">AS1014*1000000</f>
        <v>0.304011730373799</v>
      </c>
      <c r="BF1014" s="40" t="n">
        <f aca="false">AT1014*1000000</f>
        <v>75.5114477271927</v>
      </c>
      <c r="BG1014" s="40" t="n">
        <f aca="false">AU1014*1000000</f>
        <v>107873.496753132</v>
      </c>
      <c r="BH1014" s="41" t="n">
        <f aca="false">AV1014*1000000</f>
        <v>4.94420193451857</v>
      </c>
      <c r="BI1014" s="0" t="n">
        <v>0.1</v>
      </c>
      <c r="BJ1014" s="0" t="n">
        <f aca="false">R1014*BI1014</f>
        <v>2050.72012056736</v>
      </c>
      <c r="BK1014" s="0" t="n">
        <v>0.1</v>
      </c>
      <c r="BL1014" s="0" t="n">
        <f aca="false">AI1014*BK1014</f>
        <v>2016</v>
      </c>
      <c r="BM1014" s="45" t="n">
        <v>17.6498016718255</v>
      </c>
      <c r="BN1014" s="45" t="n">
        <v>910.91550745518</v>
      </c>
      <c r="BO1014" s="45" t="n">
        <v>5.31099102083891</v>
      </c>
      <c r="BP1014" s="45" t="n">
        <v>537.6</v>
      </c>
      <c r="BQ1014" s="45" t="n">
        <v>384000</v>
      </c>
      <c r="BR1014" s="0" t="n">
        <f aca="false">AJ1014*0.1</f>
        <v>8.8E-009</v>
      </c>
      <c r="BS1014" s="0" t="n">
        <f aca="false">((((BJ1014/R1014)^2)+((BM1014/AD1014)^2))^(1/2))*AK1014</f>
        <v>0.000374239149471192</v>
      </c>
      <c r="BT1014" s="0" t="n">
        <f aca="false">((((BJ1014/R1014)^2)+((BN1014/AE1014)^2))^(1/2))*AL1014</f>
        <v>0.0188099240400206</v>
      </c>
      <c r="BU1014" s="0" t="n">
        <f aca="false">((((BJ1014/R1014)^2)+((BO1014/AF1014)^2))^(1/2))*AM1014</f>
        <v>0.000109477370214395</v>
      </c>
      <c r="BV1014" s="0" t="n">
        <f aca="false">((((BJ1014/R1014)^2)+((BP1014/AG1014)^2))^(1/2))*AN1014</f>
        <v>0.0113639711346721</v>
      </c>
      <c r="BW1014" s="0" t="n">
        <f aca="false">((((BJ1014/R1014)^2)+((BQ1014/AH1014)^2))^(1/2))*AO1014</f>
        <v>8.80425521743715</v>
      </c>
      <c r="BX1014" s="46" t="n">
        <f aca="false">((((BL1014/AI1014)^2)+((BR1014/AJ1014)^2))^(1/2))*AP1014</f>
        <v>0.000255213746228122</v>
      </c>
    </row>
    <row r="1015" customFormat="false" ht="28" hidden="false" customHeight="false" outlineLevel="0" collapsed="false">
      <c r="A1015" s="24" t="n">
        <v>4.61441127224464</v>
      </c>
      <c r="B1015" s="24" t="n">
        <v>-74.097520488671</v>
      </c>
      <c r="C1015" s="47" t="n">
        <v>29</v>
      </c>
      <c r="D1015" s="47" t="n">
        <v>26</v>
      </c>
      <c r="E1015" s="47" t="n">
        <v>2331</v>
      </c>
      <c r="F1015" s="27" t="s">
        <v>2511</v>
      </c>
      <c r="G1015" s="28" t="s">
        <v>2512</v>
      </c>
      <c r="H1015" s="27" t="s">
        <v>2513</v>
      </c>
      <c r="I1015" s="28" t="s">
        <v>155</v>
      </c>
      <c r="J1015" s="28" t="s">
        <v>65</v>
      </c>
      <c r="K1015" s="28" t="n">
        <v>60</v>
      </c>
      <c r="L1015" s="28"/>
      <c r="M1015" s="28" t="n">
        <v>1993</v>
      </c>
      <c r="N1015" s="29" t="s">
        <v>124</v>
      </c>
      <c r="O1015" s="29" t="s">
        <v>125</v>
      </c>
      <c r="P1015" s="30" t="n">
        <v>-0.0848513586021754</v>
      </c>
      <c r="Q1015" s="31" t="n">
        <v>1.8965060377787</v>
      </c>
      <c r="R1015" s="31" t="n">
        <v>1.35067954352156</v>
      </c>
      <c r="S1015" s="4" t="s">
        <v>69</v>
      </c>
      <c r="T1015" s="4"/>
      <c r="U1015" s="4"/>
      <c r="V1015" s="48" t="n">
        <f aca="false">IF(S1015="m3_año",R1015,IF(OR(O1015="CG1",O1015="CG3",O1015="HG2"),T1015,R1015))</f>
        <v>1.35067954352156</v>
      </c>
      <c r="W1015" s="28" t="n">
        <v>365</v>
      </c>
      <c r="X1015" s="32" t="s">
        <v>98</v>
      </c>
      <c r="Y1015" s="28"/>
      <c r="Z1015" s="28" t="n">
        <v>2920</v>
      </c>
      <c r="AA1015" s="32" t="s">
        <v>2514</v>
      </c>
      <c r="AB1015" s="32" t="s">
        <v>447</v>
      </c>
      <c r="AC1015" s="33" t="s">
        <v>72</v>
      </c>
      <c r="AD1015" s="33" t="n">
        <f aca="false">VLOOKUP($O1015,Parámetros!$B$4:$H$25,3,0)</f>
        <v>840000</v>
      </c>
      <c r="AE1015" s="33" t="n">
        <f aca="false">VLOOKUP($O1015,Parámetros!$B$4:$H$25,4,0)</f>
        <v>2400000</v>
      </c>
      <c r="AF1015" s="33" t="n">
        <f aca="false">VLOOKUP($O1015,Parámetros!$B$4:$H$25,5,0)</f>
        <v>1800000</v>
      </c>
      <c r="AG1015" s="33" t="n">
        <f aca="false">VLOOKUP($O1015,Parámetros!$B$4:$H$25,6,0)</f>
        <v>600000</v>
      </c>
      <c r="AH1015" s="33" t="n">
        <f aca="false">VLOOKUP($O1015,Parámetros!$B$4:$H$25,7,0)</f>
        <v>2676000000</v>
      </c>
      <c r="AI1015" s="2" t="n">
        <v>30259</v>
      </c>
      <c r="AJ1015" s="2" t="n">
        <v>7.6726E-006</v>
      </c>
      <c r="AK1015" s="34" t="n">
        <f aca="false">AD1015*V1015/1000000000</f>
        <v>0.00113457081655811</v>
      </c>
      <c r="AL1015" s="34" t="n">
        <f aca="false">AE1015*V1015/1000000000</f>
        <v>0.00324163090445174</v>
      </c>
      <c r="AM1015" s="34" t="n">
        <f aca="false">AF1015*V1015/1000000000</f>
        <v>0.00243122317833881</v>
      </c>
      <c r="AN1015" s="34" t="n">
        <f aca="false">AG1015*V1015/1000000000</f>
        <v>0.000810407726112936</v>
      </c>
      <c r="AO1015" s="34" t="n">
        <f aca="false">AH1015*V1015/1000000000</f>
        <v>3.61441845846369</v>
      </c>
      <c r="AP1015" s="35" t="n">
        <f aca="false">AJ1015*AI1015*EXP(P1015*4)</f>
        <v>0.165346581926619</v>
      </c>
      <c r="AQ1015" s="36" t="n">
        <f aca="false">AK1015/W1015</f>
        <v>3.10841319604962E-006</v>
      </c>
      <c r="AR1015" s="37" t="n">
        <f aca="false">AL1015/W1015</f>
        <v>8.88118056014176E-006</v>
      </c>
      <c r="AS1015" s="37" t="n">
        <f aca="false">AM1015/W1015</f>
        <v>6.66088542010632E-006</v>
      </c>
      <c r="AT1015" s="37" t="n">
        <f aca="false">AN1015/W1015</f>
        <v>2.22029514003544E-006</v>
      </c>
      <c r="AU1015" s="37" t="n">
        <f aca="false">AO1015/W1015</f>
        <v>0.00990251632455807</v>
      </c>
      <c r="AV1015" s="49" t="n">
        <f aca="false">AP1015/W1015</f>
        <v>0.000453004334045531</v>
      </c>
      <c r="AW1015" s="39" t="n">
        <f aca="false">AK1015*1000000</f>
        <v>1134.57081655811</v>
      </c>
      <c r="AX1015" s="40" t="n">
        <f aca="false">AL1015*1000000</f>
        <v>3241.63090445174</v>
      </c>
      <c r="AY1015" s="40" t="n">
        <f aca="false">AM1015*1000000</f>
        <v>2431.22317833881</v>
      </c>
      <c r="AZ1015" s="40" t="n">
        <f aca="false">AN1015*1000000</f>
        <v>810.407726112936</v>
      </c>
      <c r="BA1015" s="40" t="n">
        <f aca="false">AO1015*1000000</f>
        <v>3614418.45846369</v>
      </c>
      <c r="BB1015" s="41" t="n">
        <f aca="false">AP1015*1000000</f>
        <v>165346.581926619</v>
      </c>
      <c r="BC1015" s="39" t="n">
        <f aca="false">AQ1015*1000000</f>
        <v>3.10841319604962</v>
      </c>
      <c r="BD1015" s="40" t="n">
        <f aca="false">AR1015*1000000</f>
        <v>8.88118056014176</v>
      </c>
      <c r="BE1015" s="40" t="n">
        <f aca="false">AS1015*1000000</f>
        <v>6.66088542010632</v>
      </c>
      <c r="BF1015" s="40" t="n">
        <f aca="false">AT1015*1000000</f>
        <v>2.22029514003544</v>
      </c>
      <c r="BG1015" s="40" t="n">
        <f aca="false">AU1015*1000000</f>
        <v>9902.51632455807</v>
      </c>
      <c r="BH1015" s="41" t="n">
        <f aca="false">AV1015*1000000</f>
        <v>453.004334045531</v>
      </c>
      <c r="BI1015" s="0" t="n">
        <v>0.1</v>
      </c>
      <c r="BJ1015" s="0" t="n">
        <f aca="false">R1015*BI1015</f>
        <v>0.135067954352156</v>
      </c>
      <c r="BK1015" s="0" t="n">
        <v>0.1</v>
      </c>
      <c r="BL1015" s="0" t="n">
        <f aca="false">AI1015*BK1015</f>
        <v>3025.9</v>
      </c>
      <c r="BM1015" s="45" t="n">
        <v>336000</v>
      </c>
      <c r="BN1015" s="45" t="n">
        <v>480000</v>
      </c>
      <c r="BO1015" s="45" t="n">
        <v>360000</v>
      </c>
      <c r="BP1015" s="45" t="n">
        <v>120000</v>
      </c>
      <c r="BQ1015" s="45" t="n">
        <v>1070400000</v>
      </c>
      <c r="BR1015" s="0" t="n">
        <f aca="false">AJ1015*0.1</f>
        <v>7.6726E-007</v>
      </c>
      <c r="BS1015" s="0" t="n">
        <f aca="false">((((BJ1015/R1015)^2)+((BM1015/AD1015)^2))^(1/2))*AK1015</f>
        <v>0.000467795531641237</v>
      </c>
      <c r="BT1015" s="0" t="n">
        <f aca="false">((((BJ1015/R1015)^2)+((BN1015/AE1015)^2))^(1/2))*AL1015</f>
        <v>0.000724850706031822</v>
      </c>
      <c r="BU1015" s="0" t="n">
        <f aca="false">((((BJ1015/R1015)^2)+((BO1015/AF1015)^2))^(1/2))*AM1015</f>
        <v>0.000543638029523867</v>
      </c>
      <c r="BV1015" s="0" t="n">
        <f aca="false">((((BJ1015/R1015)^2)+((BP1015/AG1015)^2))^(1/2))*AN1015</f>
        <v>0.000181212676507956</v>
      </c>
      <c r="BW1015" s="0" t="n">
        <f aca="false">((((BJ1015/R1015)^2)+((BQ1015/AH1015)^2))^(1/2))*AO1015</f>
        <v>1.4902629079428</v>
      </c>
      <c r="BX1015" s="46" t="n">
        <f aca="false">((((BL1015/AI1015)^2)+((BR1015/AJ1015)^2))^(1/2))*AP1015</f>
        <v>0.0233835378652658</v>
      </c>
    </row>
    <row r="1016" customFormat="false" ht="28" hidden="false" customHeight="false" outlineLevel="0" collapsed="false">
      <c r="A1016" s="24" t="n">
        <v>4.60844554705692</v>
      </c>
      <c r="B1016" s="24" t="n">
        <v>-74.0994363804026</v>
      </c>
      <c r="C1016" s="47" t="n">
        <v>29</v>
      </c>
      <c r="D1016" s="47" t="n">
        <v>25</v>
      </c>
      <c r="E1016" s="47" t="n">
        <v>2318</v>
      </c>
      <c r="F1016" s="27" t="s">
        <v>2515</v>
      </c>
      <c r="G1016" s="28" t="s">
        <v>2516</v>
      </c>
      <c r="H1016" s="27" t="s">
        <v>2517</v>
      </c>
      <c r="I1016" s="28" t="s">
        <v>155</v>
      </c>
      <c r="J1016" s="28" t="s">
        <v>65</v>
      </c>
      <c r="K1016" s="28" t="n">
        <v>30</v>
      </c>
      <c r="L1016" s="28"/>
      <c r="M1016" s="28" t="n">
        <v>1994</v>
      </c>
      <c r="N1016" s="29" t="s">
        <v>124</v>
      </c>
      <c r="O1016" s="29" t="s">
        <v>125</v>
      </c>
      <c r="P1016" s="56" t="n">
        <v>0.00426891489573758</v>
      </c>
      <c r="Q1016" s="31" t="n">
        <v>9.46360298292766</v>
      </c>
      <c r="R1016" s="31" t="n">
        <v>9.62658782249556</v>
      </c>
      <c r="S1016" s="4" t="s">
        <v>69</v>
      </c>
      <c r="T1016" s="4"/>
      <c r="U1016" s="4"/>
      <c r="V1016" s="48" t="n">
        <f aca="false">IF(S1016="m3_año",R1016,IF(OR(O1016="CG1",O1016="CG3",O1016="HG2"),T1016,R1016))</f>
        <v>9.62658782249556</v>
      </c>
      <c r="W1016" s="28" t="n">
        <v>365</v>
      </c>
      <c r="X1016" s="32" t="s">
        <v>98</v>
      </c>
      <c r="Y1016" s="28"/>
      <c r="Z1016" s="28" t="n">
        <v>2920</v>
      </c>
      <c r="AA1016" s="32" t="s">
        <v>2518</v>
      </c>
      <c r="AB1016" s="32" t="s">
        <v>447</v>
      </c>
      <c r="AC1016" s="33" t="s">
        <v>72</v>
      </c>
      <c r="AD1016" s="33" t="n">
        <f aca="false">VLOOKUP($O1016,Parámetros!$B$4:$H$25,3,0)</f>
        <v>840000</v>
      </c>
      <c r="AE1016" s="33" t="n">
        <f aca="false">VLOOKUP($O1016,Parámetros!$B$4:$H$25,4,0)</f>
        <v>2400000</v>
      </c>
      <c r="AF1016" s="33" t="n">
        <f aca="false">VLOOKUP($O1016,Parámetros!$B$4:$H$25,5,0)</f>
        <v>1800000</v>
      </c>
      <c r="AG1016" s="33" t="n">
        <f aca="false">VLOOKUP($O1016,Parámetros!$B$4:$H$25,6,0)</f>
        <v>600000</v>
      </c>
      <c r="AH1016" s="33" t="n">
        <f aca="false">VLOOKUP($O1016,Parámetros!$B$4:$H$25,7,0)</f>
        <v>2676000000</v>
      </c>
      <c r="AI1016" s="51" t="n">
        <v>9.46360298292766</v>
      </c>
      <c r="AJ1016" s="2" t="n">
        <v>0.0912</v>
      </c>
      <c r="AK1016" s="34" t="n">
        <f aca="false">AD1016*V1016/1000000000</f>
        <v>0.00808633377089627</v>
      </c>
      <c r="AL1016" s="34" t="n">
        <f aca="false">AE1016*V1016/1000000000</f>
        <v>0.0231038107739893</v>
      </c>
      <c r="AM1016" s="34" t="n">
        <f aca="false">AF1016*V1016/1000000000</f>
        <v>0.017327858080492</v>
      </c>
      <c r="AN1016" s="34" t="n">
        <f aca="false">AG1016*V1016/1000000000</f>
        <v>0.00577595269349734</v>
      </c>
      <c r="AO1016" s="34" t="n">
        <f aca="false">AH1016*V1016/1000000000</f>
        <v>25.7607490129981</v>
      </c>
      <c r="AP1016" s="35" t="n">
        <f aca="false">AJ1016*AI1016*EXP(P1016*4)</f>
        <v>0.877944809411595</v>
      </c>
      <c r="AQ1016" s="36" t="n">
        <f aca="false">AK1016/W1016</f>
        <v>2.21543390983459E-005</v>
      </c>
      <c r="AR1016" s="37" t="n">
        <f aca="false">AL1016/W1016</f>
        <v>6.32981117095599E-005</v>
      </c>
      <c r="AS1016" s="37" t="n">
        <f aca="false">AM1016/W1016</f>
        <v>4.74735837821699E-005</v>
      </c>
      <c r="AT1016" s="37" t="n">
        <f aca="false">AN1016/W1016</f>
        <v>1.582452792739E-005</v>
      </c>
      <c r="AU1016" s="37" t="n">
        <f aca="false">AO1016/W1016</f>
        <v>0.0705773945561592</v>
      </c>
      <c r="AV1016" s="49" t="n">
        <f aca="false">AP1016/W1016</f>
        <v>0.00240532824496327</v>
      </c>
      <c r="AW1016" s="39" t="n">
        <f aca="false">AK1016*1000000</f>
        <v>8086.33377089627</v>
      </c>
      <c r="AX1016" s="40" t="n">
        <f aca="false">AL1016*1000000</f>
        <v>23103.8107739893</v>
      </c>
      <c r="AY1016" s="40" t="n">
        <f aca="false">AM1016*1000000</f>
        <v>17327.858080492</v>
      </c>
      <c r="AZ1016" s="40" t="n">
        <f aca="false">AN1016*1000000</f>
        <v>5775.95269349734</v>
      </c>
      <c r="BA1016" s="40" t="n">
        <f aca="false">AO1016*1000000</f>
        <v>25760749.0129981</v>
      </c>
      <c r="BB1016" s="41" t="n">
        <f aca="false">AP1016*1000000</f>
        <v>877944.809411595</v>
      </c>
      <c r="BC1016" s="39" t="n">
        <f aca="false">AQ1016*1000000</f>
        <v>22.154339098346</v>
      </c>
      <c r="BD1016" s="40" t="n">
        <f aca="false">AR1016*1000000</f>
        <v>63.2981117095599</v>
      </c>
      <c r="BE1016" s="40" t="n">
        <f aca="false">AS1016*1000000</f>
        <v>47.4735837821699</v>
      </c>
      <c r="BF1016" s="40" t="n">
        <f aca="false">AT1016*1000000</f>
        <v>15.82452792739</v>
      </c>
      <c r="BG1016" s="40" t="n">
        <f aca="false">AU1016*1000000</f>
        <v>70577.3945561592</v>
      </c>
      <c r="BH1016" s="41" t="n">
        <f aca="false">AV1016*1000000</f>
        <v>2405.32824496327</v>
      </c>
      <c r="BI1016" s="0" t="n">
        <v>0.1</v>
      </c>
      <c r="BJ1016" s="0" t="n">
        <f aca="false">R1016*BI1016</f>
        <v>0.962658782249556</v>
      </c>
      <c r="BK1016" s="0" t="n">
        <v>0.1</v>
      </c>
      <c r="BL1016" s="0" t="n">
        <f aca="false">AI1016*BK1016</f>
        <v>0.946360298292766</v>
      </c>
      <c r="BM1016" s="45" t="n">
        <v>336000</v>
      </c>
      <c r="BN1016" s="45" t="n">
        <v>480000</v>
      </c>
      <c r="BO1016" s="45" t="n">
        <v>360000</v>
      </c>
      <c r="BP1016" s="45" t="n">
        <v>120000</v>
      </c>
      <c r="BQ1016" s="45" t="n">
        <v>1070400000</v>
      </c>
      <c r="BR1016" s="0" t="n">
        <f aca="false">AJ1016*0.1</f>
        <v>0.00912</v>
      </c>
      <c r="BS1016" s="0" t="n">
        <f aca="false">((((BJ1016/R1016)^2)+((BM1016/AD1016)^2))^(1/2))*AK1016</f>
        <v>0.00333408082614045</v>
      </c>
      <c r="BT1016" s="0" t="n">
        <f aca="false">((((BJ1016/R1016)^2)+((BN1016/AE1016)^2))^(1/2))*AL1016</f>
        <v>0.00516616914299322</v>
      </c>
      <c r="BU1016" s="0" t="n">
        <f aca="false">((((BJ1016/R1016)^2)+((BO1016/AF1016)^2))^(1/2))*AM1016</f>
        <v>0.00387462685724491</v>
      </c>
      <c r="BV1016" s="0" t="n">
        <f aca="false">((((BJ1016/R1016)^2)+((BP1016/AG1016)^2))^(1/2))*AN1016</f>
        <v>0.00129154228574831</v>
      </c>
      <c r="BW1016" s="0" t="n">
        <f aca="false">((((BJ1016/R1016)^2)+((BQ1016/AH1016)^2))^(1/2))*AO1016</f>
        <v>10.6214289175617</v>
      </c>
      <c r="BX1016" s="46" t="n">
        <f aca="false">((((BL1016/AI1016)^2)+((BR1016/AJ1016)^2))^(1/2))*AP1016</f>
        <v>0.124160145648494</v>
      </c>
    </row>
    <row r="1017" customFormat="false" ht="28" hidden="false" customHeight="false" outlineLevel="0" collapsed="false">
      <c r="A1017" s="24" t="n">
        <v>4.61366535774176</v>
      </c>
      <c r="B1017" s="24" t="n">
        <v>-74.0977402342257</v>
      </c>
      <c r="C1017" s="47" t="n">
        <v>29</v>
      </c>
      <c r="D1017" s="47" t="n">
        <v>25</v>
      </c>
      <c r="E1017" s="47" t="n">
        <v>2318</v>
      </c>
      <c r="F1017" s="27" t="s">
        <v>2519</v>
      </c>
      <c r="G1017" s="28" t="s">
        <v>2520</v>
      </c>
      <c r="H1017" s="27" t="s">
        <v>2521</v>
      </c>
      <c r="I1017" s="28" t="s">
        <v>155</v>
      </c>
      <c r="J1017" s="28" t="s">
        <v>65</v>
      </c>
      <c r="K1017" s="28" t="n">
        <v>30</v>
      </c>
      <c r="L1017" s="28"/>
      <c r="M1017" s="28" t="n">
        <v>1982</v>
      </c>
      <c r="N1017" s="29" t="s">
        <v>124</v>
      </c>
      <c r="O1017" s="29" t="s">
        <v>125</v>
      </c>
      <c r="P1017" s="30" t="n">
        <v>-0.0848513586021754</v>
      </c>
      <c r="Q1017" s="31" t="n">
        <v>3.17030699928077</v>
      </c>
      <c r="R1017" s="31" t="n">
        <v>2.25787249041779</v>
      </c>
      <c r="S1017" s="4" t="s">
        <v>69</v>
      </c>
      <c r="T1017" s="4"/>
      <c r="U1017" s="4"/>
      <c r="V1017" s="48" t="n">
        <f aca="false">IF(S1017="m3_año",R1017,IF(OR(O1017="CG1",O1017="CG3",O1017="HG2"),T1017,R1017))</f>
        <v>2.25787249041779</v>
      </c>
      <c r="W1017" s="28" t="n">
        <v>365</v>
      </c>
      <c r="X1017" s="32"/>
      <c r="Y1017" s="28"/>
      <c r="Z1017" s="28" t="n">
        <v>8760</v>
      </c>
      <c r="AA1017" s="32" t="s">
        <v>2522</v>
      </c>
      <c r="AB1017" s="32" t="s">
        <v>447</v>
      </c>
      <c r="AC1017" s="33" t="s">
        <v>72</v>
      </c>
      <c r="AD1017" s="33" t="n">
        <f aca="false">VLOOKUP($O1017,Parámetros!$B$4:$H$25,3,0)</f>
        <v>840000</v>
      </c>
      <c r="AE1017" s="33" t="n">
        <f aca="false">VLOOKUP($O1017,Parámetros!$B$4:$H$25,4,0)</f>
        <v>2400000</v>
      </c>
      <c r="AF1017" s="33" t="n">
        <f aca="false">VLOOKUP($O1017,Parámetros!$B$4:$H$25,5,0)</f>
        <v>1800000</v>
      </c>
      <c r="AG1017" s="33" t="n">
        <f aca="false">VLOOKUP($O1017,Parámetros!$B$4:$H$25,6,0)</f>
        <v>600000</v>
      </c>
      <c r="AH1017" s="33" t="n">
        <f aca="false">VLOOKUP($O1017,Parámetros!$B$4:$H$25,7,0)</f>
        <v>2676000000</v>
      </c>
      <c r="AI1017" s="2" t="n">
        <v>30259</v>
      </c>
      <c r="AJ1017" s="2" t="n">
        <v>7.6726E-006</v>
      </c>
      <c r="AK1017" s="34" t="n">
        <f aca="false">AD1017*V1017/1000000000</f>
        <v>0.00189661289195094</v>
      </c>
      <c r="AL1017" s="34" t="n">
        <f aca="false">AE1017*V1017/1000000000</f>
        <v>0.00541889397700269</v>
      </c>
      <c r="AM1017" s="34" t="n">
        <f aca="false">AF1017*V1017/1000000000</f>
        <v>0.00406417048275202</v>
      </c>
      <c r="AN1017" s="34" t="n">
        <f aca="false">AG1017*V1017/1000000000</f>
        <v>0.00135472349425067</v>
      </c>
      <c r="AO1017" s="34" t="n">
        <f aca="false">AH1017*V1017/1000000000</f>
        <v>6.04206678435801</v>
      </c>
      <c r="AP1017" s="35" t="n">
        <f aca="false">AJ1017*AI1017*EXP(P1017*4)</f>
        <v>0.165346581926619</v>
      </c>
      <c r="AQ1017" s="36" t="n">
        <f aca="false">AK1017/W1017</f>
        <v>5.19619970397519E-006</v>
      </c>
      <c r="AR1017" s="37" t="n">
        <f aca="false">AL1017/W1017</f>
        <v>1.48462848685005E-005</v>
      </c>
      <c r="AS1017" s="37" t="n">
        <f aca="false">AM1017/W1017</f>
        <v>1.11347136513754E-005</v>
      </c>
      <c r="AT1017" s="37" t="n">
        <f aca="false">AN1017/W1017</f>
        <v>3.71157121712513E-006</v>
      </c>
      <c r="AU1017" s="37" t="n">
        <f aca="false">AO1017/W1017</f>
        <v>0.0165536076283781</v>
      </c>
      <c r="AV1017" s="49" t="n">
        <f aca="false">AP1017/W1017</f>
        <v>0.000453004334045531</v>
      </c>
      <c r="AW1017" s="39" t="n">
        <f aca="false">AK1017*1000000</f>
        <v>1896.61289195094</v>
      </c>
      <c r="AX1017" s="40" t="n">
        <f aca="false">AL1017*1000000</f>
        <v>5418.8939770027</v>
      </c>
      <c r="AY1017" s="40" t="n">
        <f aca="false">AM1017*1000000</f>
        <v>4064.17048275202</v>
      </c>
      <c r="AZ1017" s="40" t="n">
        <f aca="false">AN1017*1000000</f>
        <v>1354.72349425067</v>
      </c>
      <c r="BA1017" s="40" t="n">
        <f aca="false">AO1017*1000000</f>
        <v>6042066.78435801</v>
      </c>
      <c r="BB1017" s="41" t="n">
        <f aca="false">AP1017*1000000</f>
        <v>165346.581926619</v>
      </c>
      <c r="BC1017" s="39" t="n">
        <f aca="false">AQ1017*1000000</f>
        <v>5.19619970397519</v>
      </c>
      <c r="BD1017" s="40" t="n">
        <f aca="false">AR1017*1000000</f>
        <v>14.8462848685005</v>
      </c>
      <c r="BE1017" s="40" t="n">
        <f aca="false">AS1017*1000000</f>
        <v>11.1347136513754</v>
      </c>
      <c r="BF1017" s="40" t="n">
        <f aca="false">AT1017*1000000</f>
        <v>3.71157121712513</v>
      </c>
      <c r="BG1017" s="40" t="n">
        <f aca="false">AU1017*1000000</f>
        <v>16553.6076283781</v>
      </c>
      <c r="BH1017" s="41" t="n">
        <f aca="false">AV1017*1000000</f>
        <v>453.004334045531</v>
      </c>
      <c r="BI1017" s="0" t="n">
        <v>0.1</v>
      </c>
      <c r="BJ1017" s="0" t="n">
        <f aca="false">R1017*BI1017</f>
        <v>0.225787249041779</v>
      </c>
      <c r="BK1017" s="0" t="n">
        <v>0.1</v>
      </c>
      <c r="BL1017" s="0" t="n">
        <f aca="false">AI1017*BK1017</f>
        <v>3025.9</v>
      </c>
      <c r="BM1017" s="45" t="n">
        <v>336000</v>
      </c>
      <c r="BN1017" s="45" t="n">
        <v>480000</v>
      </c>
      <c r="BO1017" s="45" t="n">
        <v>360000</v>
      </c>
      <c r="BP1017" s="45" t="n">
        <v>120000</v>
      </c>
      <c r="BQ1017" s="45" t="n">
        <v>1070400000</v>
      </c>
      <c r="BR1017" s="0" t="n">
        <f aca="false">AJ1017*0.1</f>
        <v>7.6726E-007</v>
      </c>
      <c r="BS1017" s="0" t="n">
        <f aca="false">((((BJ1017/R1017)^2)+((BM1017/AD1017)^2))^(1/2))*AK1017</f>
        <v>0.000781993528442192</v>
      </c>
      <c r="BT1017" s="0" t="n">
        <f aca="false">((((BJ1017/R1017)^2)+((BN1017/AE1017)^2))^(1/2))*AL1017</f>
        <v>0.00121170152954422</v>
      </c>
      <c r="BU1017" s="0" t="n">
        <f aca="false">((((BJ1017/R1017)^2)+((BO1017/AF1017)^2))^(1/2))*AM1017</f>
        <v>0.000908776147158166</v>
      </c>
      <c r="BV1017" s="0" t="n">
        <f aca="false">((((BJ1017/R1017)^2)+((BP1017/AG1017)^2))^(1/2))*AN1017</f>
        <v>0.000302925382386055</v>
      </c>
      <c r="BW1017" s="0" t="n">
        <f aca="false">((((BJ1017/R1017)^2)+((BQ1017/AH1017)^2))^(1/2))*AO1017</f>
        <v>2.49120795489441</v>
      </c>
      <c r="BX1017" s="46" t="n">
        <f aca="false">((((BL1017/AI1017)^2)+((BR1017/AJ1017)^2))^(1/2))*AP1017</f>
        <v>0.0233835378652658</v>
      </c>
    </row>
    <row r="1018" customFormat="false" ht="60" hidden="false" customHeight="true" outlineLevel="0" collapsed="false">
      <c r="A1018" s="24" t="n">
        <v>4.6119939072346</v>
      </c>
      <c r="B1018" s="24" t="n">
        <v>-74.0962012719179</v>
      </c>
      <c r="C1018" s="47" t="n">
        <v>29</v>
      </c>
      <c r="D1018" s="47" t="n">
        <v>25</v>
      </c>
      <c r="E1018" s="47" t="n">
        <v>2318</v>
      </c>
      <c r="F1018" s="27" t="s">
        <v>2523</v>
      </c>
      <c r="G1018" s="28" t="s">
        <v>2524</v>
      </c>
      <c r="H1018" s="27" t="s">
        <v>2525</v>
      </c>
      <c r="I1018" s="28" t="s">
        <v>155</v>
      </c>
      <c r="J1018" s="28" t="s">
        <v>65</v>
      </c>
      <c r="K1018" s="28" t="n">
        <v>30</v>
      </c>
      <c r="L1018" s="28"/>
      <c r="M1018" s="28" t="n">
        <v>1988</v>
      </c>
      <c r="N1018" s="29" t="s">
        <v>67</v>
      </c>
      <c r="O1018" s="29" t="s">
        <v>68</v>
      </c>
      <c r="P1018" s="30" t="n">
        <v>-0.0720228740272761</v>
      </c>
      <c r="Q1018" s="31" t="n">
        <v>11040</v>
      </c>
      <c r="R1018" s="31" t="n">
        <v>8276.61066600147</v>
      </c>
      <c r="S1018" s="29" t="s">
        <v>69</v>
      </c>
      <c r="T1018" s="29"/>
      <c r="U1018" s="29"/>
      <c r="V1018" s="48" t="n">
        <f aca="false">IF(S1018="m3_año",R1018,IF(OR(O1018="CG1",O1018="CG3",O1018="HG2"),T1018,R1018))</f>
        <v>8276.61066600147</v>
      </c>
      <c r="W1018" s="28" t="n">
        <v>365</v>
      </c>
      <c r="X1018" s="32"/>
      <c r="Y1018" s="28"/>
      <c r="Z1018" s="28" t="n">
        <v>8760</v>
      </c>
      <c r="AA1018" s="32" t="s">
        <v>2526</v>
      </c>
      <c r="AB1018" s="32" t="s">
        <v>447</v>
      </c>
      <c r="AC1018" s="33" t="s">
        <v>72</v>
      </c>
      <c r="AD1018" s="33" t="n">
        <f aca="false">VLOOKUP($O1018,Parámetros!$B$4:$H$25,3,0)</f>
        <v>46.3856216091623</v>
      </c>
      <c r="AE1018" s="33" t="n">
        <f aca="false">VLOOKUP($O1018,Parámetros!$B$4:$H$25,4,0)</f>
        <v>1074.85364414012</v>
      </c>
      <c r="AF1018" s="33" t="n">
        <f aca="false">VLOOKUP($O1018,Parámetros!$B$4:$H$25,5,0)</f>
        <v>5.41099102083891</v>
      </c>
      <c r="AG1018" s="33" t="n">
        <f aca="false">VLOOKUP($O1018,Parámetros!$B$4:$H$25,6,0)</f>
        <v>1344</v>
      </c>
      <c r="AH1018" s="33" t="n">
        <f aca="false">VLOOKUP($O1018,Parámetros!$B$4:$H$25,7,0)</f>
        <v>1920000</v>
      </c>
      <c r="AI1018" s="2" t="n">
        <v>30259</v>
      </c>
      <c r="AJ1018" s="2" t="n">
        <v>7.6726E-006</v>
      </c>
      <c r="AK1018" s="34" t="n">
        <f aca="false">AD1018*V1018/1000000000</f>
        <v>0.000383915730559501</v>
      </c>
      <c r="AL1018" s="34" t="n">
        <f aca="false">AE1018*V1018/1000000000</f>
        <v>0.00889614513548067</v>
      </c>
      <c r="AM1018" s="34" t="n">
        <f aca="false">AF1018*V1018/1000000000</f>
        <v>4.47846659967135E-005</v>
      </c>
      <c r="AN1018" s="34" t="n">
        <f aca="false">AG1018*V1018/1000000000</f>
        <v>0.011123764735106</v>
      </c>
      <c r="AO1018" s="34" t="n">
        <f aca="false">AH1018*V1018/1000000000</f>
        <v>15.8910924787228</v>
      </c>
      <c r="AP1018" s="35" t="n">
        <f aca="false">AJ1018*AI1018*EXP(P1018*4)</f>
        <v>0.174052626696996</v>
      </c>
      <c r="AQ1018" s="36" t="n">
        <f aca="false">AK1018/W1018</f>
        <v>1.0518239193411E-006</v>
      </c>
      <c r="AR1018" s="37" t="n">
        <f aca="false">AL1018/W1018</f>
        <v>2.43730003711799E-005</v>
      </c>
      <c r="AS1018" s="37" t="n">
        <f aca="false">AM1018/W1018</f>
        <v>1.22697715059489E-007</v>
      </c>
      <c r="AT1018" s="37" t="n">
        <f aca="false">AN1018/W1018</f>
        <v>3.04760677674136E-005</v>
      </c>
      <c r="AU1018" s="37" t="n">
        <f aca="false">AO1018/W1018</f>
        <v>0.0435372396677338</v>
      </c>
      <c r="AV1018" s="49" t="n">
        <f aca="false">AP1018/W1018</f>
        <v>0.00047685651149862</v>
      </c>
      <c r="AW1018" s="39" t="n">
        <f aca="false">AK1018*1000000</f>
        <v>383.915730559501</v>
      </c>
      <c r="AX1018" s="40" t="n">
        <f aca="false">AL1018*1000000</f>
        <v>8896.14513548067</v>
      </c>
      <c r="AY1018" s="40" t="n">
        <f aca="false">AM1018*1000000</f>
        <v>44.7846659967135</v>
      </c>
      <c r="AZ1018" s="40" t="n">
        <f aca="false">AN1018*1000000</f>
        <v>11123.764735106</v>
      </c>
      <c r="BA1018" s="40" t="n">
        <f aca="false">AO1018*1000000</f>
        <v>15891092.4787228</v>
      </c>
      <c r="BB1018" s="41" t="n">
        <f aca="false">AP1018*1000000</f>
        <v>174052.626696996</v>
      </c>
      <c r="BC1018" s="39" t="n">
        <f aca="false">AQ1018*1000000</f>
        <v>1.0518239193411</v>
      </c>
      <c r="BD1018" s="40" t="n">
        <f aca="false">AR1018*1000000</f>
        <v>24.3730003711799</v>
      </c>
      <c r="BE1018" s="40" t="n">
        <f aca="false">AS1018*1000000</f>
        <v>0.122697715059489</v>
      </c>
      <c r="BF1018" s="40" t="n">
        <f aca="false">AT1018*1000000</f>
        <v>30.4760677674136</v>
      </c>
      <c r="BG1018" s="40" t="n">
        <f aca="false">AU1018*1000000</f>
        <v>43537.2396677338</v>
      </c>
      <c r="BH1018" s="41" t="n">
        <f aca="false">AV1018*1000000</f>
        <v>476.85651149862</v>
      </c>
      <c r="BI1018" s="0" t="n">
        <v>0.1</v>
      </c>
      <c r="BJ1018" s="0" t="n">
        <f aca="false">R1018*BI1018</f>
        <v>827.661066600147</v>
      </c>
      <c r="BK1018" s="0" t="n">
        <v>0.1</v>
      </c>
      <c r="BL1018" s="0" t="n">
        <f aca="false">AI1018*BK1018</f>
        <v>3025.9</v>
      </c>
      <c r="BM1018" s="45" t="n">
        <v>17.6498016718255</v>
      </c>
      <c r="BN1018" s="45" t="n">
        <v>910.91550745518</v>
      </c>
      <c r="BO1018" s="45" t="n">
        <v>5.31099102083891</v>
      </c>
      <c r="BP1018" s="45" t="n">
        <v>537.6</v>
      </c>
      <c r="BQ1018" s="45" t="n">
        <v>384000</v>
      </c>
      <c r="BR1018" s="0" t="n">
        <f aca="false">AJ1018*0.1</f>
        <v>7.6726E-007</v>
      </c>
      <c r="BS1018" s="0" t="n">
        <f aca="false">((((BJ1018/R1018)^2)+((BM1018/AD1018)^2))^(1/2))*AK1018</f>
        <v>0.000151041173541109</v>
      </c>
      <c r="BT1018" s="0" t="n">
        <f aca="false">((((BJ1018/R1018)^2)+((BN1018/AE1018)^2))^(1/2))*AL1018</f>
        <v>0.0075915975259091</v>
      </c>
      <c r="BU1018" s="0" t="n">
        <f aca="false">((((BJ1018/R1018)^2)+((BO1018/AF1018)^2))^(1/2))*AM1018</f>
        <v>4.41845555088017E-005</v>
      </c>
      <c r="BV1018" s="0" t="n">
        <f aca="false">((((BJ1018/R1018)^2)+((BP1018/AG1018)^2))^(1/2))*AN1018</f>
        <v>0.00458644569573628</v>
      </c>
      <c r="BW1018" s="0" t="n">
        <f aca="false">((((BJ1018/R1018)^2)+((BQ1018/AH1018)^2))^(1/2))*AO1018</f>
        <v>3.55335630191599</v>
      </c>
      <c r="BX1018" s="46" t="n">
        <f aca="false">((((BL1018/AI1018)^2)+((BR1018/AJ1018)^2))^(1/2))*AP1018</f>
        <v>0.0246147585241554</v>
      </c>
    </row>
    <row r="1019" customFormat="false" ht="60" hidden="false" customHeight="true" outlineLevel="0" collapsed="false">
      <c r="A1019" s="24" t="n">
        <v>4.61454368183588</v>
      </c>
      <c r="B1019" s="24" t="n">
        <v>-74.0983785392217</v>
      </c>
      <c r="C1019" s="47" t="n">
        <v>29</v>
      </c>
      <c r="D1019" s="47" t="n">
        <v>26</v>
      </c>
      <c r="E1019" s="47" t="n">
        <v>2331</v>
      </c>
      <c r="F1019" s="27" t="s">
        <v>2527</v>
      </c>
      <c r="G1019" s="28" t="s">
        <v>2528</v>
      </c>
      <c r="H1019" s="27" t="s">
        <v>2529</v>
      </c>
      <c r="I1019" s="28" t="s">
        <v>155</v>
      </c>
      <c r="J1019" s="28" t="s">
        <v>65</v>
      </c>
      <c r="K1019" s="28" t="n">
        <v>40</v>
      </c>
      <c r="L1019" s="28"/>
      <c r="M1019" s="28" t="n">
        <v>1995</v>
      </c>
      <c r="N1019" s="29" t="s">
        <v>67</v>
      </c>
      <c r="O1019" s="29" t="s">
        <v>68</v>
      </c>
      <c r="P1019" s="30" t="n">
        <v>-0.0848513586021754</v>
      </c>
      <c r="Q1019" s="31" t="n">
        <v>23198.5</v>
      </c>
      <c r="R1019" s="31" t="n">
        <v>16521.8242210739</v>
      </c>
      <c r="S1019" s="29" t="s">
        <v>69</v>
      </c>
      <c r="T1019" s="29"/>
      <c r="U1019" s="29"/>
      <c r="V1019" s="48" t="n">
        <f aca="false">IF(S1019="m3_año",R1019,IF(OR(O1019="CG1",O1019="CG3",O1019="HG2"),T1019,R1019))</f>
        <v>16521.8242210739</v>
      </c>
      <c r="W1019" s="28" t="n">
        <v>365</v>
      </c>
      <c r="X1019" s="32"/>
      <c r="Y1019" s="28"/>
      <c r="Z1019" s="28" t="n">
        <v>8760</v>
      </c>
      <c r="AA1019" s="32" t="s">
        <v>2530</v>
      </c>
      <c r="AB1019" s="32" t="s">
        <v>447</v>
      </c>
      <c r="AC1019" s="33" t="s">
        <v>72</v>
      </c>
      <c r="AD1019" s="33" t="n">
        <f aca="false">VLOOKUP($O1019,Parámetros!$B$4:$H$25,3,0)</f>
        <v>46.3856216091623</v>
      </c>
      <c r="AE1019" s="33" t="n">
        <f aca="false">VLOOKUP($O1019,Parámetros!$B$4:$H$25,4,0)</f>
        <v>1074.85364414012</v>
      </c>
      <c r="AF1019" s="33" t="n">
        <f aca="false">VLOOKUP($O1019,Parámetros!$B$4:$H$25,5,0)</f>
        <v>5.41099102083891</v>
      </c>
      <c r="AG1019" s="33" t="n">
        <f aca="false">VLOOKUP($O1019,Parámetros!$B$4:$H$25,6,0)</f>
        <v>1344</v>
      </c>
      <c r="AH1019" s="33" t="n">
        <f aca="false">VLOOKUP($O1019,Parámetros!$B$4:$H$25,7,0)</f>
        <v>1920000</v>
      </c>
      <c r="AI1019" s="2" t="n">
        <v>30259</v>
      </c>
      <c r="AJ1019" s="2" t="n">
        <v>7.6726E-006</v>
      </c>
      <c r="AK1019" s="34" t="n">
        <f aca="false">AD1019*V1019/1000000000</f>
        <v>0.000766375086611827</v>
      </c>
      <c r="AL1019" s="34" t="n">
        <f aca="false">AE1019*V1019/1000000000</f>
        <v>0.0177585429718638</v>
      </c>
      <c r="AM1019" s="34" t="n">
        <f aca="false">AF1019*V1019/1000000000</f>
        <v>8.93994425081097E-005</v>
      </c>
      <c r="AN1019" s="34" t="n">
        <f aca="false">AG1019*V1019/1000000000</f>
        <v>0.0222053317531233</v>
      </c>
      <c r="AO1019" s="34" t="n">
        <f aca="false">AH1019*V1019/1000000000</f>
        <v>31.7219025044619</v>
      </c>
      <c r="AP1019" s="35" t="n">
        <f aca="false">AJ1019*AI1019*EXP(P1019*4)</f>
        <v>0.165346581926619</v>
      </c>
      <c r="AQ1019" s="36" t="n">
        <f aca="false">AK1019/W1019</f>
        <v>2.09965777153925E-006</v>
      </c>
      <c r="AR1019" s="37" t="n">
        <f aca="false">AL1019/W1019</f>
        <v>4.86535423886679E-005</v>
      </c>
      <c r="AS1019" s="37" t="n">
        <f aca="false">AM1019/W1019</f>
        <v>2.44929979474273E-007</v>
      </c>
      <c r="AT1019" s="37" t="n">
        <f aca="false">AN1019/W1019</f>
        <v>6.08365253510228E-005</v>
      </c>
      <c r="AU1019" s="37" t="n">
        <f aca="false">AO1019/W1019</f>
        <v>0.0869093219300326</v>
      </c>
      <c r="AV1019" s="49" t="n">
        <f aca="false">AP1019/W1019</f>
        <v>0.000453004334045531</v>
      </c>
      <c r="AW1019" s="39" t="n">
        <f aca="false">AK1019*1000000</f>
        <v>766.375086611827</v>
      </c>
      <c r="AX1019" s="40" t="n">
        <f aca="false">AL1019*1000000</f>
        <v>17758.5429718638</v>
      </c>
      <c r="AY1019" s="40" t="n">
        <f aca="false">AM1019*1000000</f>
        <v>89.3994425081097</v>
      </c>
      <c r="AZ1019" s="40" t="n">
        <f aca="false">AN1019*1000000</f>
        <v>22205.3317531233</v>
      </c>
      <c r="BA1019" s="40" t="n">
        <f aca="false">AO1019*1000000</f>
        <v>31721902.5044619</v>
      </c>
      <c r="BB1019" s="41" t="n">
        <f aca="false">AP1019*1000000</f>
        <v>165346.581926619</v>
      </c>
      <c r="BC1019" s="39" t="n">
        <f aca="false">AQ1019*1000000</f>
        <v>2.09965777153925</v>
      </c>
      <c r="BD1019" s="40" t="n">
        <f aca="false">AR1019*1000000</f>
        <v>48.6535423886679</v>
      </c>
      <c r="BE1019" s="40" t="n">
        <f aca="false">AS1019*1000000</f>
        <v>0.244929979474273</v>
      </c>
      <c r="BF1019" s="40" t="n">
        <f aca="false">AT1019*1000000</f>
        <v>60.8365253510228</v>
      </c>
      <c r="BG1019" s="40" t="n">
        <f aca="false">AU1019*1000000</f>
        <v>86909.3219300326</v>
      </c>
      <c r="BH1019" s="41" t="n">
        <f aca="false">AV1019*1000000</f>
        <v>453.004334045531</v>
      </c>
      <c r="BI1019" s="0" t="n">
        <v>0.1</v>
      </c>
      <c r="BJ1019" s="0" t="n">
        <f aca="false">R1019*BI1019</f>
        <v>1652.18242210739</v>
      </c>
      <c r="BK1019" s="0" t="n">
        <v>0.1</v>
      </c>
      <c r="BL1019" s="0" t="n">
        <f aca="false">AI1019*BK1019</f>
        <v>3025.9</v>
      </c>
      <c r="BM1019" s="45" t="n">
        <v>17.6498016718255</v>
      </c>
      <c r="BN1019" s="45" t="n">
        <v>910.91550745518</v>
      </c>
      <c r="BO1019" s="45" t="n">
        <v>5.31099102083891</v>
      </c>
      <c r="BP1019" s="45" t="n">
        <v>537.6</v>
      </c>
      <c r="BQ1019" s="45" t="n">
        <v>384000</v>
      </c>
      <c r="BR1019" s="0" t="n">
        <f aca="false">AJ1019*0.1</f>
        <v>7.6726E-007</v>
      </c>
      <c r="BS1019" s="0" t="n">
        <f aca="false">((((BJ1019/R1019)^2)+((BM1019/AD1019)^2))^(1/2))*AK1019</f>
        <v>0.000301509376252503</v>
      </c>
      <c r="BT1019" s="0" t="n">
        <f aca="false">((((BJ1019/R1019)^2)+((BN1019/AE1019)^2))^(1/2))*AL1019</f>
        <v>0.0151543965207204</v>
      </c>
      <c r="BU1019" s="0" t="n">
        <f aca="false">((((BJ1019/R1019)^2)+((BO1019/AF1019)^2))^(1/2))*AM1019</f>
        <v>8.82014980360773E-005</v>
      </c>
      <c r="BV1019" s="0" t="n">
        <f aca="false">((((BJ1019/R1019)^2)+((BP1019/AG1019)^2))^(1/2))*AN1019</f>
        <v>0.00915549282700093</v>
      </c>
      <c r="BW1019" s="0" t="n">
        <f aca="false">((((BJ1019/R1019)^2)+((BQ1019/AH1019)^2))^(1/2))*AO1019</f>
        <v>7.09323303755976</v>
      </c>
      <c r="BX1019" s="46" t="n">
        <f aca="false">((((BL1019/AI1019)^2)+((BR1019/AJ1019)^2))^(1/2))*AP1019</f>
        <v>0.0233835378652658</v>
      </c>
    </row>
    <row r="1020" customFormat="false" ht="28" hidden="false" customHeight="false" outlineLevel="0" collapsed="false">
      <c r="A1020" s="24" t="n">
        <v>4.60883488196789</v>
      </c>
      <c r="B1020" s="24" t="n">
        <v>-74.0999492056453</v>
      </c>
      <c r="C1020" s="47" t="n">
        <v>29</v>
      </c>
      <c r="D1020" s="47" t="n">
        <v>25</v>
      </c>
      <c r="E1020" s="47" t="n">
        <v>2318</v>
      </c>
      <c r="F1020" s="27" t="s">
        <v>2531</v>
      </c>
      <c r="G1020" s="28" t="s">
        <v>2532</v>
      </c>
      <c r="H1020" s="27" t="s">
        <v>2533</v>
      </c>
      <c r="I1020" s="28" t="s">
        <v>155</v>
      </c>
      <c r="J1020" s="28" t="s">
        <v>65</v>
      </c>
      <c r="K1020" s="28" t="n">
        <v>20</v>
      </c>
      <c r="L1020" s="28"/>
      <c r="M1020" s="28" t="n">
        <v>1984</v>
      </c>
      <c r="N1020" s="29" t="s">
        <v>124</v>
      </c>
      <c r="O1020" s="29" t="s">
        <v>125</v>
      </c>
      <c r="P1020" s="30" t="n">
        <v>-0.0848513586021754</v>
      </c>
      <c r="Q1020" s="31" t="n">
        <v>2.22583942158459</v>
      </c>
      <c r="R1020" s="31" t="n">
        <v>1.58522868580975</v>
      </c>
      <c r="S1020" s="4" t="s">
        <v>69</v>
      </c>
      <c r="T1020" s="4"/>
      <c r="U1020" s="4"/>
      <c r="V1020" s="48" t="n">
        <f aca="false">IF(S1020="m3_año",R1020,IF(OR(O1020="CG1",O1020="CG3",O1020="HG2"),T1020,R1020))</f>
        <v>1.58522868580975</v>
      </c>
      <c r="W1020" s="28" t="n">
        <v>365</v>
      </c>
      <c r="X1020" s="32" t="s">
        <v>98</v>
      </c>
      <c r="Y1020" s="28"/>
      <c r="Z1020" s="28" t="n">
        <v>2920</v>
      </c>
      <c r="AA1020" s="32" t="s">
        <v>2534</v>
      </c>
      <c r="AB1020" s="32" t="s">
        <v>447</v>
      </c>
      <c r="AC1020" s="33" t="s">
        <v>72</v>
      </c>
      <c r="AD1020" s="33" t="n">
        <f aca="false">VLOOKUP($O1020,Parámetros!$B$4:$H$25,3,0)</f>
        <v>840000</v>
      </c>
      <c r="AE1020" s="33" t="n">
        <f aca="false">VLOOKUP($O1020,Parámetros!$B$4:$H$25,4,0)</f>
        <v>2400000</v>
      </c>
      <c r="AF1020" s="33" t="n">
        <f aca="false">VLOOKUP($O1020,Parámetros!$B$4:$H$25,5,0)</f>
        <v>1800000</v>
      </c>
      <c r="AG1020" s="33" t="n">
        <f aca="false">VLOOKUP($O1020,Parámetros!$B$4:$H$25,6,0)</f>
        <v>600000</v>
      </c>
      <c r="AH1020" s="33" t="n">
        <f aca="false">VLOOKUP($O1020,Parámetros!$B$4:$H$25,7,0)</f>
        <v>2676000000</v>
      </c>
      <c r="AI1020" s="2" t="n">
        <v>30259</v>
      </c>
      <c r="AJ1020" s="2" t="n">
        <v>7.6726E-006</v>
      </c>
      <c r="AK1020" s="34" t="n">
        <f aca="false">AD1020*V1020/1000000000</f>
        <v>0.00133159209608019</v>
      </c>
      <c r="AL1020" s="34" t="n">
        <f aca="false">AE1020*V1020/1000000000</f>
        <v>0.0038045488459434</v>
      </c>
      <c r="AM1020" s="34" t="n">
        <f aca="false">AF1020*V1020/1000000000</f>
        <v>0.00285341163445755</v>
      </c>
      <c r="AN1020" s="34" t="n">
        <f aca="false">AG1020*V1020/1000000000</f>
        <v>0.00095113721148585</v>
      </c>
      <c r="AO1020" s="34" t="n">
        <f aca="false">AH1020*V1020/1000000000</f>
        <v>4.24207196322689</v>
      </c>
      <c r="AP1020" s="35" t="n">
        <f aca="false">AJ1020*AI1020*EXP(P1020*4)</f>
        <v>0.165346581926619</v>
      </c>
      <c r="AQ1020" s="36" t="n">
        <f aca="false">AK1020/W1020</f>
        <v>3.64819752350737E-006</v>
      </c>
      <c r="AR1020" s="37" t="n">
        <f aca="false">AL1020/W1020</f>
        <v>1.04234214957353E-005</v>
      </c>
      <c r="AS1020" s="37" t="n">
        <f aca="false">AM1020/W1020</f>
        <v>7.81756612180151E-006</v>
      </c>
      <c r="AT1020" s="37" t="n">
        <f aca="false">AN1020/W1020</f>
        <v>2.60585537393384E-006</v>
      </c>
      <c r="AU1020" s="37" t="n">
        <f aca="false">AO1020/W1020</f>
        <v>0.0116221149677449</v>
      </c>
      <c r="AV1020" s="49" t="n">
        <f aca="false">AP1020/W1020</f>
        <v>0.000453004334045531</v>
      </c>
      <c r="AW1020" s="39" t="n">
        <f aca="false">AK1020*1000000</f>
        <v>1331.59209608019</v>
      </c>
      <c r="AX1020" s="40" t="n">
        <f aca="false">AL1020*1000000</f>
        <v>3804.5488459434</v>
      </c>
      <c r="AY1020" s="40" t="n">
        <f aca="false">AM1020*1000000</f>
        <v>2853.41163445755</v>
      </c>
      <c r="AZ1020" s="40" t="n">
        <f aca="false">AN1020*1000000</f>
        <v>951.13721148585</v>
      </c>
      <c r="BA1020" s="40" t="n">
        <f aca="false">AO1020*1000000</f>
        <v>4242071.96322689</v>
      </c>
      <c r="BB1020" s="41" t="n">
        <f aca="false">AP1020*1000000</f>
        <v>165346.581926619</v>
      </c>
      <c r="BC1020" s="39" t="n">
        <f aca="false">AQ1020*1000000</f>
        <v>3.64819752350737</v>
      </c>
      <c r="BD1020" s="40" t="n">
        <f aca="false">AR1020*1000000</f>
        <v>10.4234214957353</v>
      </c>
      <c r="BE1020" s="40" t="n">
        <f aca="false">AS1020*1000000</f>
        <v>7.81756612180151</v>
      </c>
      <c r="BF1020" s="40" t="n">
        <f aca="false">AT1020*1000000</f>
        <v>2.60585537393384</v>
      </c>
      <c r="BG1020" s="40" t="n">
        <f aca="false">AU1020*1000000</f>
        <v>11622.1149677449</v>
      </c>
      <c r="BH1020" s="41" t="n">
        <f aca="false">AV1020*1000000</f>
        <v>453.004334045531</v>
      </c>
      <c r="BI1020" s="0" t="n">
        <v>0.1</v>
      </c>
      <c r="BJ1020" s="0" t="n">
        <f aca="false">R1020*BI1020</f>
        <v>0.158522868580975</v>
      </c>
      <c r="BK1020" s="0" t="n">
        <v>0.1</v>
      </c>
      <c r="BL1020" s="0" t="n">
        <f aca="false">AI1020*BK1020</f>
        <v>3025.9</v>
      </c>
      <c r="BM1020" s="45" t="n">
        <v>336000</v>
      </c>
      <c r="BN1020" s="45" t="n">
        <v>480000</v>
      </c>
      <c r="BO1020" s="45" t="n">
        <v>360000</v>
      </c>
      <c r="BP1020" s="45" t="n">
        <v>120000</v>
      </c>
      <c r="BQ1020" s="45" t="n">
        <v>1070400000</v>
      </c>
      <c r="BR1020" s="0" t="n">
        <f aca="false">AJ1020*0.1</f>
        <v>7.6726E-007</v>
      </c>
      <c r="BS1020" s="0" t="n">
        <f aca="false">((((BJ1020/R1020)^2)+((BM1020/AD1020)^2))^(1/2))*AK1020</f>
        <v>0.000549029486237624</v>
      </c>
      <c r="BT1020" s="0" t="n">
        <f aca="false">((((BJ1020/R1020)^2)+((BN1020/AE1020)^2))^(1/2))*AL1020</f>
        <v>0.000850722984324782</v>
      </c>
      <c r="BU1020" s="0" t="n">
        <f aca="false">((((BJ1020/R1020)^2)+((BO1020/AF1020)^2))^(1/2))*AM1020</f>
        <v>0.000638042238243586</v>
      </c>
      <c r="BV1020" s="0" t="n">
        <f aca="false">((((BJ1020/R1020)^2)+((BP1020/AG1020)^2))^(1/2))*AN1020</f>
        <v>0.000212680746081195</v>
      </c>
      <c r="BW1020" s="0" t="n">
        <f aca="false">((((BJ1020/R1020)^2)+((BQ1020/AH1020)^2))^(1/2))*AO1020</f>
        <v>1.74905107758558</v>
      </c>
      <c r="BX1020" s="46" t="n">
        <f aca="false">((((BL1020/AI1020)^2)+((BR1020/AJ1020)^2))^(1/2))*AP1020</f>
        <v>0.0233835378652658</v>
      </c>
    </row>
    <row r="1021" customFormat="false" ht="30" hidden="false" customHeight="true" outlineLevel="0" collapsed="false">
      <c r="A1021" s="24" t="n">
        <v>4.61037898779496</v>
      </c>
      <c r="B1021" s="24" t="n">
        <v>-74.0971269330223</v>
      </c>
      <c r="C1021" s="47" t="n">
        <v>29</v>
      </c>
      <c r="D1021" s="47" t="n">
        <v>25</v>
      </c>
      <c r="E1021" s="47" t="n">
        <v>2318</v>
      </c>
      <c r="F1021" s="27" t="s">
        <v>2535</v>
      </c>
      <c r="G1021" s="28" t="s">
        <v>2536</v>
      </c>
      <c r="H1021" s="27" t="s">
        <v>2537</v>
      </c>
      <c r="I1021" s="28" t="s">
        <v>155</v>
      </c>
      <c r="J1021" s="28" t="s">
        <v>76</v>
      </c>
      <c r="K1021" s="55"/>
      <c r="L1021" s="55"/>
      <c r="M1021" s="28" t="n">
        <v>1978</v>
      </c>
      <c r="N1021" s="29" t="s">
        <v>84</v>
      </c>
      <c r="O1021" s="29" t="s">
        <v>85</v>
      </c>
      <c r="P1021" s="30" t="n">
        <v>-0.015549305289661</v>
      </c>
      <c r="Q1021" s="31" t="n">
        <v>3000</v>
      </c>
      <c r="R1021" s="31" t="n">
        <v>2819.09262083068</v>
      </c>
      <c r="S1021" s="29" t="s">
        <v>86</v>
      </c>
      <c r="T1021" s="29" t="n">
        <f aca="false">((R1021*Parámetros!$D$30)/1000)/Parámetros!$D$29</f>
        <v>2310.25639955309</v>
      </c>
      <c r="U1021" s="29" t="s">
        <v>69</v>
      </c>
      <c r="V1021" s="48" t="n">
        <f aca="false">IF(S1021="m3_año",R1021,IF(OR(O1021="CG1",O1021="CG3",O1021="HG2"),T1021,R1021))</f>
        <v>2819.09262083068</v>
      </c>
      <c r="W1021" s="28" t="n">
        <v>365</v>
      </c>
      <c r="X1021" s="32"/>
      <c r="Y1021" s="28"/>
      <c r="Z1021" s="28" t="n">
        <v>8760</v>
      </c>
      <c r="AA1021" s="32" t="s">
        <v>2538</v>
      </c>
      <c r="AB1021" s="32" t="s">
        <v>2539</v>
      </c>
      <c r="AC1021" s="33" t="s">
        <v>246</v>
      </c>
      <c r="AD1021" s="33" t="n">
        <f aca="false">VLOOKUP($O1021,Parámetros!$B$4:$H$25,3,0)</f>
        <v>12.7152226842523</v>
      </c>
      <c r="AE1021" s="33" t="n">
        <f aca="false">VLOOKUP($O1021,Parámetros!$B$4:$H$25,4,0)</f>
        <v>4.56382485732941</v>
      </c>
      <c r="AF1021" s="33" t="n">
        <f aca="false">VLOOKUP($O1021,Parámetros!$B$4:$H$25,5,0)</f>
        <v>12.0799261022882</v>
      </c>
      <c r="AG1021" s="33" t="n">
        <f aca="false">VLOOKUP($O1021,Parámetros!$B$4:$H$25,6,0)</f>
        <v>6.25</v>
      </c>
      <c r="AH1021" s="33" t="n">
        <f aca="false">VLOOKUP($O1021,Parámetros!$B$4:$H$25,7,0)</f>
        <v>2343</v>
      </c>
      <c r="AI1021" s="2" t="n">
        <v>26143.9814814815</v>
      </c>
      <c r="AJ1021" s="2" t="n">
        <v>3E-008</v>
      </c>
      <c r="AK1021" s="34" t="n">
        <f aca="false">AD1021*V1021/1000000000</f>
        <v>3.58453904413945E-005</v>
      </c>
      <c r="AL1021" s="34" t="n">
        <f aca="false">AE1021*V1021/1000000000</f>
        <v>1.2865844978061E-005</v>
      </c>
      <c r="AM1021" s="34" t="n">
        <f aca="false">AF1021*V1021/1000000000</f>
        <v>3.40544305351406E-005</v>
      </c>
      <c r="AN1021" s="34" t="n">
        <f aca="false">AG1021*V1021/1000000000</f>
        <v>1.76193288801918E-005</v>
      </c>
      <c r="AO1021" s="34" t="n">
        <f aca="false">AH1021*V1021/1000000000</f>
        <v>0.00660513401060628</v>
      </c>
      <c r="AP1021" s="35" t="n">
        <f aca="false">AJ1021*AI1021*EXP(P1021*4)</f>
        <v>0.000737023052735785</v>
      </c>
      <c r="AQ1021" s="36" t="n">
        <f aca="false">AK1021/W1021</f>
        <v>9.82065491545056E-008</v>
      </c>
      <c r="AR1021" s="37" t="n">
        <f aca="false">AL1021/W1021</f>
        <v>3.5248890350852E-008</v>
      </c>
      <c r="AS1021" s="37" t="n">
        <f aca="false">AM1021/W1021</f>
        <v>9.32998096853167E-008</v>
      </c>
      <c r="AT1021" s="37" t="n">
        <f aca="false">AN1021/W1021</f>
        <v>4.82721339183336E-008</v>
      </c>
      <c r="AU1021" s="37" t="n">
        <f aca="false">AO1021/W1021</f>
        <v>1.80962575633049E-005</v>
      </c>
      <c r="AV1021" s="49" t="n">
        <f aca="false">AP1021/W1021</f>
        <v>2.01924124037201E-006</v>
      </c>
      <c r="AW1021" s="39" t="n">
        <f aca="false">AK1021*1000000</f>
        <v>35.8453904413945</v>
      </c>
      <c r="AX1021" s="40" t="n">
        <f aca="false">AL1021*1000000</f>
        <v>12.865844978061</v>
      </c>
      <c r="AY1021" s="40" t="n">
        <f aca="false">AM1021*1000000</f>
        <v>34.0544305351406</v>
      </c>
      <c r="AZ1021" s="40" t="n">
        <f aca="false">AN1021*1000000</f>
        <v>17.6193288801918</v>
      </c>
      <c r="BA1021" s="40" t="n">
        <f aca="false">AO1021*1000000</f>
        <v>6605.13401060628</v>
      </c>
      <c r="BB1021" s="41" t="n">
        <f aca="false">AP1021*1000000</f>
        <v>737.023052735785</v>
      </c>
      <c r="BC1021" s="39" t="n">
        <f aca="false">AQ1021*1000000</f>
        <v>0.0982065491545056</v>
      </c>
      <c r="BD1021" s="40" t="n">
        <f aca="false">AR1021*1000000</f>
        <v>0.035248890350852</v>
      </c>
      <c r="BE1021" s="40" t="n">
        <f aca="false">AS1021*1000000</f>
        <v>0.0932998096853167</v>
      </c>
      <c r="BF1021" s="40" t="n">
        <f aca="false">AT1021*1000000</f>
        <v>0.0482721339183336</v>
      </c>
      <c r="BG1021" s="40" t="n">
        <f aca="false">AU1021*1000000</f>
        <v>18.0962575633049</v>
      </c>
      <c r="BH1021" s="41" t="n">
        <f aca="false">AV1021*1000000</f>
        <v>2.01924124037201</v>
      </c>
      <c r="BI1021" s="0" t="n">
        <v>0.1</v>
      </c>
      <c r="BJ1021" s="0" t="n">
        <f aca="false">R1021*BI1021</f>
        <v>281.909262083068</v>
      </c>
      <c r="BK1021" s="0" t="n">
        <v>0.1</v>
      </c>
      <c r="BL1021" s="0" t="n">
        <f aca="false">AI1021*BK1021</f>
        <v>2614.39814814815</v>
      </c>
      <c r="BM1021" s="45" t="n">
        <v>8.79744109323615</v>
      </c>
      <c r="BN1021" s="45" t="n">
        <v>3.62683450723467</v>
      </c>
      <c r="BO1021" s="45" t="n">
        <v>10.0538529184284</v>
      </c>
      <c r="BP1021" s="45" t="n">
        <v>12.5</v>
      </c>
      <c r="BQ1021" s="45" t="n">
        <v>2343</v>
      </c>
      <c r="BR1021" s="0" t="n">
        <f aca="false">AJ1021*0.1</f>
        <v>3E-009</v>
      </c>
      <c r="BS1021" s="0" t="n">
        <f aca="false">((((BJ1021/R1021)^2)+((BM1021/AD1021)^2))^(1/2))*AK1021</f>
        <v>2.50585048177354E-005</v>
      </c>
      <c r="BT1021" s="0" t="n">
        <f aca="false">((((BJ1021/R1021)^2)+((BN1021/AE1021)^2))^(1/2))*AL1021</f>
        <v>1.03050131031532E-005</v>
      </c>
      <c r="BU1021" s="0" t="n">
        <f aca="false">((((BJ1021/R1021)^2)+((BO1021/AF1021)^2))^(1/2))*AM1021</f>
        <v>2.85465952254332E-005</v>
      </c>
      <c r="BV1021" s="0" t="n">
        <f aca="false">((((BJ1021/R1021)^2)+((BP1021/AG1021)^2))^(1/2))*AN1021</f>
        <v>3.52826785867417E-005</v>
      </c>
      <c r="BW1021" s="0" t="n">
        <f aca="false">((((BJ1021/R1021)^2)+((BQ1021/AH1021)^2))^(1/2))*AO1021</f>
        <v>0.00663807752674285</v>
      </c>
      <c r="BX1021" s="46" t="n">
        <f aca="false">((((BL1021/AI1021)^2)+((BR1021/AJ1021)^2))^(1/2))*AP1021</f>
        <v>0.000104230799696057</v>
      </c>
    </row>
    <row r="1022" customFormat="false" ht="30" hidden="false" customHeight="true" outlineLevel="0" collapsed="false">
      <c r="A1022" s="24" t="n">
        <v>4.61490427232031</v>
      </c>
      <c r="B1022" s="24" t="n">
        <v>-74.0989244442067</v>
      </c>
      <c r="C1022" s="47" t="n">
        <v>29</v>
      </c>
      <c r="D1022" s="47" t="n">
        <v>26</v>
      </c>
      <c r="E1022" s="47" t="n">
        <v>2331</v>
      </c>
      <c r="F1022" s="27" t="s">
        <v>2540</v>
      </c>
      <c r="G1022" s="28" t="s">
        <v>2541</v>
      </c>
      <c r="H1022" s="27" t="s">
        <v>2542</v>
      </c>
      <c r="I1022" s="28" t="s">
        <v>155</v>
      </c>
      <c r="J1022" s="28" t="s">
        <v>76</v>
      </c>
      <c r="K1022" s="55"/>
      <c r="L1022" s="55"/>
      <c r="M1022" s="28" t="n">
        <v>2007</v>
      </c>
      <c r="N1022" s="29" t="s">
        <v>84</v>
      </c>
      <c r="O1022" s="29" t="s">
        <v>85</v>
      </c>
      <c r="P1022" s="30" t="n">
        <v>-0.015549305289661</v>
      </c>
      <c r="Q1022" s="31" t="n">
        <v>75000</v>
      </c>
      <c r="R1022" s="31" t="n">
        <v>70477.3155207671</v>
      </c>
      <c r="S1022" s="29" t="s">
        <v>86</v>
      </c>
      <c r="T1022" s="29" t="n">
        <f aca="false">((R1022*Parámetros!$D$30)/1000)/Parámetros!$D$29</f>
        <v>57756.4099888272</v>
      </c>
      <c r="U1022" s="29" t="s">
        <v>69</v>
      </c>
      <c r="V1022" s="48" t="n">
        <f aca="false">IF(S1022="m3_año",R1022,IF(OR(O1022="CG1",O1022="CG3",O1022="HG2"),T1022,R1022))</f>
        <v>70477.3155207671</v>
      </c>
      <c r="W1022" s="28" t="n">
        <v>365</v>
      </c>
      <c r="X1022" s="32"/>
      <c r="Y1022" s="28"/>
      <c r="Z1022" s="28" t="n">
        <v>8760</v>
      </c>
      <c r="AA1022" s="32" t="s">
        <v>2538</v>
      </c>
      <c r="AB1022" s="32" t="s">
        <v>2543</v>
      </c>
      <c r="AC1022" s="33" t="s">
        <v>246</v>
      </c>
      <c r="AD1022" s="33" t="n">
        <f aca="false">VLOOKUP($O1022,Parámetros!$B$4:$H$25,3,0)</f>
        <v>12.7152226842523</v>
      </c>
      <c r="AE1022" s="33" t="n">
        <f aca="false">VLOOKUP($O1022,Parámetros!$B$4:$H$25,4,0)</f>
        <v>4.56382485732941</v>
      </c>
      <c r="AF1022" s="33" t="n">
        <f aca="false">VLOOKUP($O1022,Parámetros!$B$4:$H$25,5,0)</f>
        <v>12.0799261022882</v>
      </c>
      <c r="AG1022" s="33" t="n">
        <f aca="false">VLOOKUP($O1022,Parámetros!$B$4:$H$25,6,0)</f>
        <v>6.25</v>
      </c>
      <c r="AH1022" s="33" t="n">
        <f aca="false">VLOOKUP($O1022,Parámetros!$B$4:$H$25,7,0)</f>
        <v>2343</v>
      </c>
      <c r="AI1022" s="2" t="n">
        <v>26143.9814814815</v>
      </c>
      <c r="AJ1022" s="2" t="n">
        <v>3E-008</v>
      </c>
      <c r="AK1022" s="34" t="n">
        <f aca="false">AD1022*V1022/1000000000</f>
        <v>0.000896134761034864</v>
      </c>
      <c r="AL1022" s="34" t="n">
        <f aca="false">AE1022*V1022/1000000000</f>
        <v>0.000321646124451525</v>
      </c>
      <c r="AM1022" s="34" t="n">
        <f aca="false">AF1022*V1022/1000000000</f>
        <v>0.000851360763378516</v>
      </c>
      <c r="AN1022" s="34" t="n">
        <f aca="false">AG1022*V1022/1000000000</f>
        <v>0.000440483222004794</v>
      </c>
      <c r="AO1022" s="34" t="n">
        <f aca="false">AH1022*V1022/1000000000</f>
        <v>0.165128350265157</v>
      </c>
      <c r="AP1022" s="35" t="n">
        <f aca="false">AJ1022*AI1022*EXP(P1022*4)</f>
        <v>0.000737023052735785</v>
      </c>
      <c r="AQ1022" s="36" t="n">
        <f aca="false">AK1022/W1022</f>
        <v>2.45516372886264E-006</v>
      </c>
      <c r="AR1022" s="37" t="n">
        <f aca="false">AL1022/W1022</f>
        <v>8.812222587713E-007</v>
      </c>
      <c r="AS1022" s="37" t="n">
        <f aca="false">AM1022/W1022</f>
        <v>2.33249524213292E-006</v>
      </c>
      <c r="AT1022" s="37" t="n">
        <f aca="false">AN1022/W1022</f>
        <v>1.20680334795834E-006</v>
      </c>
      <c r="AU1022" s="37" t="n">
        <f aca="false">AO1022/W1022</f>
        <v>0.000452406439082623</v>
      </c>
      <c r="AV1022" s="49" t="n">
        <f aca="false">AP1022/W1022</f>
        <v>2.01924124037201E-006</v>
      </c>
      <c r="AW1022" s="39" t="n">
        <f aca="false">AK1022*1000000</f>
        <v>896.134761034864</v>
      </c>
      <c r="AX1022" s="40" t="n">
        <f aca="false">AL1022*1000000</f>
        <v>321.646124451525</v>
      </c>
      <c r="AY1022" s="40" t="n">
        <f aca="false">AM1022*1000000</f>
        <v>851.360763378516</v>
      </c>
      <c r="AZ1022" s="40" t="n">
        <f aca="false">AN1022*1000000</f>
        <v>440.483222004794</v>
      </c>
      <c r="BA1022" s="40" t="n">
        <f aca="false">AO1022*1000000</f>
        <v>165128.350265157</v>
      </c>
      <c r="BB1022" s="41" t="n">
        <f aca="false">AP1022*1000000</f>
        <v>737.023052735785</v>
      </c>
      <c r="BC1022" s="39" t="n">
        <f aca="false">AQ1022*1000000</f>
        <v>2.45516372886264</v>
      </c>
      <c r="BD1022" s="40" t="n">
        <f aca="false">AR1022*1000000</f>
        <v>0.8812222587713</v>
      </c>
      <c r="BE1022" s="40" t="n">
        <f aca="false">AS1022*1000000</f>
        <v>2.33249524213292</v>
      </c>
      <c r="BF1022" s="40" t="n">
        <f aca="false">AT1022*1000000</f>
        <v>1.20680334795834</v>
      </c>
      <c r="BG1022" s="40" t="n">
        <f aca="false">AU1022*1000000</f>
        <v>452.406439082623</v>
      </c>
      <c r="BH1022" s="41" t="n">
        <f aca="false">AV1022*1000000</f>
        <v>2.01924124037201</v>
      </c>
      <c r="BI1022" s="0" t="n">
        <v>0.1</v>
      </c>
      <c r="BJ1022" s="0" t="n">
        <f aca="false">R1022*BI1022</f>
        <v>7047.73155207671</v>
      </c>
      <c r="BK1022" s="0" t="n">
        <v>0.1</v>
      </c>
      <c r="BL1022" s="0" t="n">
        <f aca="false">AI1022*BK1022</f>
        <v>2614.39814814815</v>
      </c>
      <c r="BM1022" s="45" t="n">
        <v>8.79744109323615</v>
      </c>
      <c r="BN1022" s="45" t="n">
        <v>3.62683450723467</v>
      </c>
      <c r="BO1022" s="45" t="n">
        <v>10.0538529184284</v>
      </c>
      <c r="BP1022" s="45" t="n">
        <v>12.5</v>
      </c>
      <c r="BQ1022" s="45" t="n">
        <v>2343</v>
      </c>
      <c r="BR1022" s="0" t="n">
        <f aca="false">AJ1022*0.1</f>
        <v>3E-009</v>
      </c>
      <c r="BS1022" s="0" t="n">
        <f aca="false">((((BJ1022/R1022)^2)+((BM1022/AD1022)^2))^(1/2))*AK1022</f>
        <v>0.000626462620443386</v>
      </c>
      <c r="BT1022" s="0" t="n">
        <f aca="false">((((BJ1022/R1022)^2)+((BN1022/AE1022)^2))^(1/2))*AL1022</f>
        <v>0.000257625327578831</v>
      </c>
      <c r="BU1022" s="0" t="n">
        <f aca="false">((((BJ1022/R1022)^2)+((BO1022/AF1022)^2))^(1/2))*AM1022</f>
        <v>0.000713664880635831</v>
      </c>
      <c r="BV1022" s="0" t="n">
        <f aca="false">((((BJ1022/R1022)^2)+((BP1022/AG1022)^2))^(1/2))*AN1022</f>
        <v>0.000882066964668543</v>
      </c>
      <c r="BW1022" s="0" t="n">
        <f aca="false">((((BJ1022/R1022)^2)+((BQ1022/AH1022)^2))^(1/2))*AO1022</f>
        <v>0.165951938168572</v>
      </c>
      <c r="BX1022" s="46" t="n">
        <f aca="false">((((BL1022/AI1022)^2)+((BR1022/AJ1022)^2))^(1/2))*AP1022</f>
        <v>0.000104230799696057</v>
      </c>
    </row>
    <row r="1023" customFormat="false" ht="30" hidden="false" customHeight="true" outlineLevel="0" collapsed="false">
      <c r="A1023" s="24" t="n">
        <v>4.61247679769435</v>
      </c>
      <c r="B1023" s="24" t="n">
        <v>-74.0949307319559</v>
      </c>
      <c r="C1023" s="47" t="n">
        <v>30</v>
      </c>
      <c r="D1023" s="47" t="n">
        <v>25</v>
      </c>
      <c r="E1023" s="47" t="n">
        <v>2319</v>
      </c>
      <c r="F1023" s="27" t="s">
        <v>2544</v>
      </c>
      <c r="G1023" s="28" t="s">
        <v>2545</v>
      </c>
      <c r="H1023" s="27" t="s">
        <v>2546</v>
      </c>
      <c r="I1023" s="28" t="s">
        <v>155</v>
      </c>
      <c r="J1023" s="28" t="s">
        <v>76</v>
      </c>
      <c r="K1023" s="55"/>
      <c r="L1023" s="55"/>
      <c r="M1023" s="28" t="n">
        <v>2005</v>
      </c>
      <c r="N1023" s="29" t="s">
        <v>67</v>
      </c>
      <c r="O1023" s="29" t="s">
        <v>145</v>
      </c>
      <c r="P1023" s="56" t="n">
        <v>0.00426891489573758</v>
      </c>
      <c r="Q1023" s="31" t="n">
        <v>12575</v>
      </c>
      <c r="R1023" s="31" t="n">
        <v>12791.5701964953</v>
      </c>
      <c r="S1023" s="29" t="s">
        <v>69</v>
      </c>
      <c r="T1023" s="29"/>
      <c r="U1023" s="29"/>
      <c r="V1023" s="48" t="n">
        <f aca="false">IF(S1023="m3_año",R1023,IF(OR(O1023="CG1",O1023="CG3",O1023="HG2"),T1023,R1023))</f>
        <v>12791.5701964953</v>
      </c>
      <c r="W1023" s="28" t="n">
        <v>365</v>
      </c>
      <c r="X1023" s="32"/>
      <c r="Y1023" s="28"/>
      <c r="Z1023" s="28" t="n">
        <v>8760</v>
      </c>
      <c r="AA1023" s="32" t="s">
        <v>2547</v>
      </c>
      <c r="AB1023" s="32" t="s">
        <v>447</v>
      </c>
      <c r="AC1023" s="33" t="s">
        <v>72</v>
      </c>
      <c r="AD1023" s="33" t="n">
        <f aca="false">VLOOKUP($O1023,Parámetros!$B$4:$H$25,3,0)</f>
        <v>196.356974196937</v>
      </c>
      <c r="AE1023" s="33" t="n">
        <f aca="false">VLOOKUP($O1023,Parámetros!$B$4:$H$25,4,0)</f>
        <v>1220.72799074218</v>
      </c>
      <c r="AF1023" s="33" t="n">
        <f aca="false">VLOOKUP($O1023,Parámetros!$B$4:$H$25,5,0)</f>
        <v>69.6558973259153</v>
      </c>
      <c r="AG1023" s="33" t="n">
        <f aca="false">VLOOKUP($O1023,Parámetros!$B$4:$H$25,6,0)</f>
        <v>640</v>
      </c>
      <c r="AH1023" s="33" t="n">
        <f aca="false">VLOOKUP($O1023,Parámetros!$B$4:$H$25,7,0)</f>
        <v>1920000</v>
      </c>
      <c r="AI1023" s="2" t="n">
        <v>2.98030327868852</v>
      </c>
      <c r="AJ1023" s="2" t="n">
        <v>1.362E-005</v>
      </c>
      <c r="AK1023" s="34" t="n">
        <f aca="false">AD1023*V1023/1000000000</f>
        <v>0.00251171401901154</v>
      </c>
      <c r="AL1023" s="34" t="n">
        <f aca="false">AE1023*V1023/1000000000</f>
        <v>0.0156150277844053</v>
      </c>
      <c r="AM1023" s="34" t="n">
        <f aca="false">AF1023*V1023/1000000000</f>
        <v>0.000891008300244315</v>
      </c>
      <c r="AN1023" s="34" t="n">
        <f aca="false">AG1023*V1023/1000000000</f>
        <v>0.00818660492575699</v>
      </c>
      <c r="AO1023" s="34" t="n">
        <f aca="false">AH1023*V1023/1000000000</f>
        <v>24.559814777271</v>
      </c>
      <c r="AP1023" s="35" t="n">
        <f aca="false">AJ1023*AI1023*EXP(P1023*4)</f>
        <v>4.12908128890735E-005</v>
      </c>
      <c r="AQ1023" s="36" t="n">
        <f aca="false">AK1023/W1023</f>
        <v>6.88140827126448E-006</v>
      </c>
      <c r="AR1023" s="37" t="n">
        <f aca="false">AL1023/W1023</f>
        <v>4.27808980394665E-005</v>
      </c>
      <c r="AS1023" s="37" t="n">
        <f aca="false">AM1023/W1023</f>
        <v>2.44111863080634E-006</v>
      </c>
      <c r="AT1023" s="37" t="n">
        <f aca="false">AN1023/W1023</f>
        <v>2.2429054591115E-005</v>
      </c>
      <c r="AU1023" s="37" t="n">
        <f aca="false">AO1023/W1023</f>
        <v>0.0672871637733451</v>
      </c>
      <c r="AV1023" s="49" t="n">
        <f aca="false">AP1023/W1023</f>
        <v>1.13125514764585E-007</v>
      </c>
      <c r="AW1023" s="39" t="n">
        <f aca="false">AK1023*1000000</f>
        <v>2511.71401901154</v>
      </c>
      <c r="AX1023" s="40" t="n">
        <f aca="false">AL1023*1000000</f>
        <v>15615.0277844053</v>
      </c>
      <c r="AY1023" s="40" t="n">
        <f aca="false">AM1023*1000000</f>
        <v>891.008300244315</v>
      </c>
      <c r="AZ1023" s="40" t="n">
        <f aca="false">AN1023*1000000</f>
        <v>8186.60492575699</v>
      </c>
      <c r="BA1023" s="40" t="n">
        <f aca="false">AO1023*1000000</f>
        <v>24559814.777271</v>
      </c>
      <c r="BB1023" s="41" t="n">
        <f aca="false">AP1023*1000000</f>
        <v>41.2908128890735</v>
      </c>
      <c r="BC1023" s="39" t="n">
        <f aca="false">AQ1023*1000000</f>
        <v>6.88140827126448</v>
      </c>
      <c r="BD1023" s="40" t="n">
        <f aca="false">AR1023*1000000</f>
        <v>42.7808980394665</v>
      </c>
      <c r="BE1023" s="40" t="n">
        <f aca="false">AS1023*1000000</f>
        <v>2.44111863080634</v>
      </c>
      <c r="BF1023" s="40" t="n">
        <f aca="false">AT1023*1000000</f>
        <v>22.429054591115</v>
      </c>
      <c r="BG1023" s="40" t="n">
        <f aca="false">AU1023*1000000</f>
        <v>67287.1637733451</v>
      </c>
      <c r="BH1023" s="41" t="n">
        <f aca="false">AV1023*1000000</f>
        <v>0.113125514764585</v>
      </c>
      <c r="BI1023" s="0" t="n">
        <v>0.1</v>
      </c>
      <c r="BJ1023" s="0" t="n">
        <f aca="false">R1023*BI1023</f>
        <v>1279.15701964953</v>
      </c>
      <c r="BK1023" s="0" t="n">
        <v>0.1</v>
      </c>
      <c r="BL1023" s="0" t="n">
        <f aca="false">AI1023*BK1023</f>
        <v>0.298030327868852</v>
      </c>
      <c r="BM1023" s="45" t="n">
        <v>187.562005220738</v>
      </c>
      <c r="BN1023" s="45" t="n">
        <v>1012.03746873145</v>
      </c>
      <c r="BO1023" s="45" t="n">
        <v>69.5558973259153</v>
      </c>
      <c r="BP1023" s="45" t="n">
        <v>256</v>
      </c>
      <c r="BQ1023" s="45" t="n">
        <v>384000</v>
      </c>
      <c r="BR1023" s="0" t="n">
        <f aca="false">AJ1023*0.1</f>
        <v>1.362E-006</v>
      </c>
      <c r="BS1023" s="0" t="n">
        <f aca="false">((((BJ1023/R1023)^2)+((BM1023/AD1023)^2))^(1/2))*AK1023</f>
        <v>0.0024123241825858</v>
      </c>
      <c r="BT1023" s="0" t="n">
        <f aca="false">((((BJ1023/R1023)^2)+((BN1023/AE1023)^2))^(1/2))*AL1023</f>
        <v>0.0130393831259012</v>
      </c>
      <c r="BU1023" s="0" t="n">
        <f aca="false">((((BJ1023/R1023)^2)+((BO1023/AF1023)^2))^(1/2))*AM1023</f>
        <v>0.000894179459736321</v>
      </c>
      <c r="BV1023" s="0" t="n">
        <f aca="false">((((BJ1023/R1023)^2)+((BP1023/AG1023)^2))^(1/2))*AN1023</f>
        <v>0.00337542368240979</v>
      </c>
      <c r="BW1023" s="0" t="n">
        <f aca="false">((((BJ1023/R1023)^2)+((BQ1023/AH1023)^2))^(1/2))*AO1023</f>
        <v>5.49174153567818</v>
      </c>
      <c r="BX1023" s="46" t="n">
        <f aca="false">((((BL1023/AI1023)^2)+((BR1023/AJ1023)^2))^(1/2))*AP1023</f>
        <v>5.83940275891375E-006</v>
      </c>
    </row>
    <row r="1024" customFormat="false" ht="15" hidden="false" customHeight="true" outlineLevel="0" collapsed="false">
      <c r="A1024" s="24" t="n">
        <v>4.62743154393392</v>
      </c>
      <c r="B1024" s="24" t="n">
        <v>-74.0947821109164</v>
      </c>
      <c r="C1024" s="47" t="n">
        <v>30</v>
      </c>
      <c r="D1024" s="47" t="n">
        <v>27</v>
      </c>
      <c r="E1024" s="47" t="n">
        <v>2345</v>
      </c>
      <c r="F1024" s="27" t="s">
        <v>2548</v>
      </c>
      <c r="G1024" s="28" t="s">
        <v>2549</v>
      </c>
      <c r="H1024" s="27" t="s">
        <v>2550</v>
      </c>
      <c r="I1024" s="28" t="s">
        <v>155</v>
      </c>
      <c r="J1024" s="28" t="s">
        <v>76</v>
      </c>
      <c r="K1024" s="28" t="n">
        <v>0.059</v>
      </c>
      <c r="L1024" s="28"/>
      <c r="M1024" s="28" t="n">
        <v>2007</v>
      </c>
      <c r="N1024" s="29" t="s">
        <v>77</v>
      </c>
      <c r="O1024" s="29" t="s">
        <v>77</v>
      </c>
      <c r="P1024" s="50" t="n">
        <v>0.00842863539816588</v>
      </c>
      <c r="Q1024" s="31" t="n">
        <v>14.1954044743915</v>
      </c>
      <c r="R1024" s="31" t="n">
        <v>14.682155212586</v>
      </c>
      <c r="S1024" s="29" t="s">
        <v>69</v>
      </c>
      <c r="T1024" s="29"/>
      <c r="U1024" s="29"/>
      <c r="V1024" s="48" t="n">
        <f aca="false">IF(S1024="m3_año",R1024,IF(OR(O1024="CG1",O1024="CG3",O1024="HG2"),T1024,R1024))</f>
        <v>14.682155212586</v>
      </c>
      <c r="W1024" s="28" t="n">
        <v>365</v>
      </c>
      <c r="X1024" s="32" t="s">
        <v>98</v>
      </c>
      <c r="Y1024" s="28"/>
      <c r="Z1024" s="28" t="n">
        <v>2920</v>
      </c>
      <c r="AA1024" s="32" t="s">
        <v>2551</v>
      </c>
      <c r="AB1024" s="32" t="s">
        <v>447</v>
      </c>
      <c r="AC1024" s="33" t="s">
        <v>72</v>
      </c>
      <c r="AD1024" s="33" t="n">
        <f aca="false">VLOOKUP($O1024,Parámetros!$B$4:$H$25,3,0)</f>
        <v>24000</v>
      </c>
      <c r="AE1024" s="33" t="n">
        <f aca="false">VLOOKUP($O1024,Parámetros!$B$4:$H$25,4,0)</f>
        <v>2261000</v>
      </c>
      <c r="AF1024" s="33" t="n">
        <f aca="false">VLOOKUP($O1024,Parámetros!$B$4:$H$25,5,0)</f>
        <v>1200</v>
      </c>
      <c r="AG1024" s="33" t="n">
        <f aca="false">VLOOKUP($O1024,Parámetros!$B$4:$H$25,6,0)</f>
        <v>381000</v>
      </c>
      <c r="AH1024" s="33" t="n">
        <f aca="false">VLOOKUP($O1024,Parámetros!$B$4:$H$25,7,0)</f>
        <v>1500000000</v>
      </c>
      <c r="AI1024" s="51" t="n">
        <v>14.1954044743915</v>
      </c>
      <c r="AJ1024" s="2" t="n">
        <v>0.024</v>
      </c>
      <c r="AK1024" s="34" t="n">
        <f aca="false">AD1024*V1024/1000000000</f>
        <v>0.000352371725102064</v>
      </c>
      <c r="AL1024" s="34" t="n">
        <f aca="false">AE1024*V1024/1000000000</f>
        <v>0.0331963529356569</v>
      </c>
      <c r="AM1024" s="34" t="n">
        <f aca="false">AF1024*V1024/1000000000</f>
        <v>1.76185862551032E-005</v>
      </c>
      <c r="AN1024" s="34" t="n">
        <f aca="false">AG1024*V1024/1000000000</f>
        <v>0.00559390113599527</v>
      </c>
      <c r="AO1024" s="34" t="n">
        <f aca="false">AH1024*V1024/1000000000</f>
        <v>22.023232818879</v>
      </c>
      <c r="AP1024" s="35" t="n">
        <f aca="false">AJ1024*AI1024*EXP(P1024*4)</f>
        <v>0.352371725102064</v>
      </c>
      <c r="AQ1024" s="36" t="n">
        <f aca="false">AK1024/W1024</f>
        <v>9.65401986580998E-007</v>
      </c>
      <c r="AR1024" s="37" t="n">
        <f aca="false">AL1024/W1024</f>
        <v>9.09489121524848E-005</v>
      </c>
      <c r="AS1024" s="37" t="n">
        <f aca="false">AM1024/W1024</f>
        <v>4.82700993290499E-008</v>
      </c>
      <c r="AT1024" s="37" t="n">
        <f aca="false">AN1024/W1024</f>
        <v>1.53257565369733E-005</v>
      </c>
      <c r="AU1024" s="37" t="n">
        <f aca="false">AO1024/W1024</f>
        <v>0.0603376241613123</v>
      </c>
      <c r="AV1024" s="49" t="n">
        <f aca="false">AP1024/W1024</f>
        <v>0.000965401986580996</v>
      </c>
      <c r="AW1024" s="39" t="n">
        <f aca="false">AK1024*1000000</f>
        <v>352.371725102064</v>
      </c>
      <c r="AX1024" s="40" t="n">
        <f aca="false">AL1024*1000000</f>
        <v>33196.3529356569</v>
      </c>
      <c r="AY1024" s="40" t="n">
        <f aca="false">AM1024*1000000</f>
        <v>17.6185862551032</v>
      </c>
      <c r="AZ1024" s="40" t="n">
        <f aca="false">AN1024*1000000</f>
        <v>5593.90113599527</v>
      </c>
      <c r="BA1024" s="40" t="n">
        <f aca="false">AO1024*1000000</f>
        <v>22023232.818879</v>
      </c>
      <c r="BB1024" s="41" t="n">
        <f aca="false">AP1024*1000000</f>
        <v>352371.725102064</v>
      </c>
      <c r="BC1024" s="39" t="n">
        <f aca="false">AQ1024*1000000</f>
        <v>0.965401986580997</v>
      </c>
      <c r="BD1024" s="40" t="n">
        <f aca="false">AR1024*1000000</f>
        <v>90.9489121524848</v>
      </c>
      <c r="BE1024" s="40" t="n">
        <f aca="false">AS1024*1000000</f>
        <v>0.0482700993290499</v>
      </c>
      <c r="BF1024" s="40" t="n">
        <f aca="false">AT1024*1000000</f>
        <v>15.3257565369733</v>
      </c>
      <c r="BG1024" s="40" t="n">
        <f aca="false">AU1024*1000000</f>
        <v>60337.6241613123</v>
      </c>
      <c r="BH1024" s="41" t="n">
        <f aca="false">AV1024*1000000</f>
        <v>965.401986580996</v>
      </c>
      <c r="BI1024" s="0" t="n">
        <v>0.1</v>
      </c>
      <c r="BJ1024" s="0" t="n">
        <f aca="false">R1024*BI1024</f>
        <v>1.4682155212586</v>
      </c>
      <c r="BK1024" s="0" t="n">
        <v>0.1</v>
      </c>
      <c r="BL1024" s="0" t="n">
        <f aca="false">AI1024*BK1024</f>
        <v>1.41954044743915</v>
      </c>
      <c r="BM1024" s="45" t="n">
        <v>0</v>
      </c>
      <c r="BN1024" s="45" t="n">
        <v>0</v>
      </c>
      <c r="BO1024" s="45" t="n">
        <v>0</v>
      </c>
      <c r="BP1024" s="45" t="n">
        <v>0</v>
      </c>
      <c r="BQ1024" s="45" t="n">
        <v>0</v>
      </c>
      <c r="BR1024" s="0" t="n">
        <f aca="false">AJ1024*0.1</f>
        <v>0.0024</v>
      </c>
      <c r="BS1024" s="0" t="n">
        <f aca="false">((((BJ1024/R1024)^2)+((BM1024/AD1024)^2))^(1/2))*AK1024</f>
        <v>3.52371725102064E-005</v>
      </c>
      <c r="BT1024" s="0" t="n">
        <f aca="false">((((BJ1024/R1024)^2)+((BN1024/AE1024)^2))^(1/2))*AL1024</f>
        <v>0.00331963529356569</v>
      </c>
      <c r="BU1024" s="0" t="n">
        <f aca="false">((((BJ1024/R1024)^2)+((BO1024/AF1024)^2))^(1/2))*AM1024</f>
        <v>1.76185862551032E-006</v>
      </c>
      <c r="BV1024" s="0" t="n">
        <f aca="false">((((BJ1024/R1024)^2)+((BP1024/AG1024)^2))^(1/2))*AN1024</f>
        <v>0.000559390113599527</v>
      </c>
      <c r="BW1024" s="0" t="n">
        <f aca="false">((((BJ1024/R1024)^2)+((BQ1024/AH1024)^2))^(1/2))*AO1024</f>
        <v>2.2023232818879</v>
      </c>
      <c r="BX1024" s="46" t="n">
        <f aca="false">((((BL1024/AI1024)^2)+((BR1024/AJ1024)^2))^(1/2))*AP1024</f>
        <v>0.0498328872636142</v>
      </c>
    </row>
    <row r="1025" customFormat="false" ht="45" hidden="false" customHeight="true" outlineLevel="0" collapsed="false">
      <c r="A1025" s="24" t="n">
        <v>4.60908788779825</v>
      </c>
      <c r="B1025" s="24" t="n">
        <v>-74.138985601116</v>
      </c>
      <c r="C1025" s="47" t="n">
        <v>25</v>
      </c>
      <c r="D1025" s="47" t="n">
        <v>25</v>
      </c>
      <c r="E1025" s="47" t="n">
        <v>1821</v>
      </c>
      <c r="F1025" s="27" t="s">
        <v>2552</v>
      </c>
      <c r="G1025" s="28" t="s">
        <v>2553</v>
      </c>
      <c r="H1025" s="27" t="s">
        <v>2554</v>
      </c>
      <c r="I1025" s="28" t="s">
        <v>216</v>
      </c>
      <c r="J1025" s="28" t="s">
        <v>65</v>
      </c>
      <c r="K1025" s="28" t="n">
        <v>30</v>
      </c>
      <c r="L1025" s="28"/>
      <c r="M1025" s="28" t="n">
        <v>1990</v>
      </c>
      <c r="N1025" s="29" t="s">
        <v>67</v>
      </c>
      <c r="O1025" s="29" t="s">
        <v>68</v>
      </c>
      <c r="P1025" s="50" t="n">
        <v>0.0356710045865324</v>
      </c>
      <c r="Q1025" s="31" t="n">
        <v>18953.4722222222</v>
      </c>
      <c r="R1025" s="31" t="n">
        <v>21860.2772098517</v>
      </c>
      <c r="S1025" s="29" t="s">
        <v>69</v>
      </c>
      <c r="T1025" s="29"/>
      <c r="U1025" s="29"/>
      <c r="V1025" s="48" t="n">
        <f aca="false">IF(S1025="m3_año",R1025,IF(OR(O1025="CG1",O1025="CG3",O1025="HG2"),T1025,R1025))</f>
        <v>21860.2772098517</v>
      </c>
      <c r="W1025" s="28" t="n">
        <v>365</v>
      </c>
      <c r="X1025" s="32"/>
      <c r="Y1025" s="28"/>
      <c r="Z1025" s="28" t="n">
        <v>8760</v>
      </c>
      <c r="AA1025" s="32" t="s">
        <v>2555</v>
      </c>
      <c r="AB1025" s="32" t="s">
        <v>447</v>
      </c>
      <c r="AC1025" s="33" t="s">
        <v>72</v>
      </c>
      <c r="AD1025" s="33" t="n">
        <f aca="false">VLOOKUP($O1025,Parámetros!$B$4:$H$25,3,0)</f>
        <v>46.3856216091623</v>
      </c>
      <c r="AE1025" s="33" t="n">
        <f aca="false">VLOOKUP($O1025,Parámetros!$B$4:$H$25,4,0)</f>
        <v>1074.85364414012</v>
      </c>
      <c r="AF1025" s="33" t="n">
        <f aca="false">VLOOKUP($O1025,Parámetros!$B$4:$H$25,5,0)</f>
        <v>5.41099102083891</v>
      </c>
      <c r="AG1025" s="33" t="n">
        <f aca="false">VLOOKUP($O1025,Parámetros!$B$4:$H$25,6,0)</f>
        <v>1344</v>
      </c>
      <c r="AH1025" s="33" t="n">
        <f aca="false">VLOOKUP($O1025,Parámetros!$B$4:$H$25,7,0)</f>
        <v>1920000</v>
      </c>
      <c r="AI1025" s="2" t="n">
        <v>29509.1627659574</v>
      </c>
      <c r="AJ1025" s="2" t="n">
        <v>1.9976E-005</v>
      </c>
      <c r="AK1025" s="34" t="n">
        <f aca="false">AD1025*V1025/1000000000</f>
        <v>0.00101400254692758</v>
      </c>
      <c r="AL1025" s="34" t="n">
        <f aca="false">AE1025*V1025/1000000000</f>
        <v>0.0234965986209223</v>
      </c>
      <c r="AM1025" s="34" t="n">
        <f aca="false">AF1025*V1025/1000000000</f>
        <v>0.000118285763695557</v>
      </c>
      <c r="AN1025" s="34" t="n">
        <f aca="false">AG1025*V1025/1000000000</f>
        <v>0.0293802125700407</v>
      </c>
      <c r="AO1025" s="34" t="n">
        <f aca="false">AH1025*V1025/1000000000</f>
        <v>41.9717322429153</v>
      </c>
      <c r="AP1025" s="35" t="n">
        <f aca="false">AJ1025*AI1025*EXP(P1025*4)</f>
        <v>0.679880052125845</v>
      </c>
      <c r="AQ1025" s="36" t="n">
        <f aca="false">AK1025/W1025</f>
        <v>2.77808916966459E-006</v>
      </c>
      <c r="AR1025" s="37" t="n">
        <f aca="false">AL1025/W1025</f>
        <v>6.43742427970474E-005</v>
      </c>
      <c r="AS1025" s="37" t="n">
        <f aca="false">AM1025/W1025</f>
        <v>3.2407058546728E-007</v>
      </c>
      <c r="AT1025" s="37" t="n">
        <f aca="false">AN1025/W1025</f>
        <v>8.04937330686046E-005</v>
      </c>
      <c r="AU1025" s="37" t="n">
        <f aca="false">AO1025/W1025</f>
        <v>0.114991047240864</v>
      </c>
      <c r="AV1025" s="49" t="n">
        <f aca="false">AP1025/W1025</f>
        <v>0.00186268507431738</v>
      </c>
      <c r="AW1025" s="39" t="n">
        <f aca="false">AK1025*1000000</f>
        <v>1014.00254692758</v>
      </c>
      <c r="AX1025" s="40" t="n">
        <f aca="false">AL1025*1000000</f>
        <v>23496.5986209223</v>
      </c>
      <c r="AY1025" s="40" t="n">
        <f aca="false">AM1025*1000000</f>
        <v>118.285763695557</v>
      </c>
      <c r="AZ1025" s="40" t="n">
        <f aca="false">AN1025*1000000</f>
        <v>29380.2125700407</v>
      </c>
      <c r="BA1025" s="40" t="n">
        <f aca="false">AO1025*1000000</f>
        <v>41971732.2429153</v>
      </c>
      <c r="BB1025" s="41" t="n">
        <f aca="false">AP1025*1000000</f>
        <v>679880.052125845</v>
      </c>
      <c r="BC1025" s="39" t="n">
        <f aca="false">AQ1025*1000000</f>
        <v>2.77808916966459</v>
      </c>
      <c r="BD1025" s="40" t="n">
        <f aca="false">AR1025*1000000</f>
        <v>64.3742427970475</v>
      </c>
      <c r="BE1025" s="40" t="n">
        <f aca="false">AS1025*1000000</f>
        <v>0.324070585467279</v>
      </c>
      <c r="BF1025" s="40" t="n">
        <f aca="false">AT1025*1000000</f>
        <v>80.4937330686046</v>
      </c>
      <c r="BG1025" s="40" t="n">
        <f aca="false">AU1025*1000000</f>
        <v>114991.047240864</v>
      </c>
      <c r="BH1025" s="41" t="n">
        <f aca="false">AV1025*1000000</f>
        <v>1862.68507431738</v>
      </c>
      <c r="BI1025" s="0" t="n">
        <v>0.1</v>
      </c>
      <c r="BJ1025" s="0" t="n">
        <f aca="false">R1025*BI1025</f>
        <v>2186.02772098517</v>
      </c>
      <c r="BK1025" s="0" t="n">
        <v>0.1</v>
      </c>
      <c r="BL1025" s="0" t="n">
        <f aca="false">AI1025*BK1025</f>
        <v>2950.91627659574</v>
      </c>
      <c r="BM1025" s="45" t="n">
        <v>17.6498016718255</v>
      </c>
      <c r="BN1025" s="45" t="n">
        <v>910.91550745518</v>
      </c>
      <c r="BO1025" s="45" t="n">
        <v>5.31099102083891</v>
      </c>
      <c r="BP1025" s="45" t="n">
        <v>537.6</v>
      </c>
      <c r="BQ1025" s="45" t="n">
        <v>384000</v>
      </c>
      <c r="BR1025" s="0" t="n">
        <f aca="false">AJ1025*0.1</f>
        <v>1.9976E-006</v>
      </c>
      <c r="BS1025" s="0" t="n">
        <f aca="false">((((BJ1025/R1025)^2)+((BM1025/AD1025)^2))^(1/2))*AK1025</f>
        <v>0.000398931646896603</v>
      </c>
      <c r="BT1025" s="0" t="n">
        <f aca="false">((((BJ1025/R1025)^2)+((BN1025/AE1025)^2))^(1/2))*AL1025</f>
        <v>0.0200510127972676</v>
      </c>
      <c r="BU1025" s="0" t="n">
        <f aca="false">((((BJ1025/R1025)^2)+((BO1025/AF1025)^2))^(1/2))*AM1025</f>
        <v>0.000116700745123138</v>
      </c>
      <c r="BV1025" s="0" t="n">
        <f aca="false">((((BJ1025/R1025)^2)+((BP1025/AG1025)^2))^(1/2))*AN1025</f>
        <v>0.0121137719729377</v>
      </c>
      <c r="BW1025" s="0" t="n">
        <f aca="false">((((BJ1025/R1025)^2)+((BQ1025/AH1025)^2))^(1/2))*AO1025</f>
        <v>9.38516464285783</v>
      </c>
      <c r="BX1025" s="46" t="n">
        <f aca="false">((((BL1025/AI1025)^2)+((BR1025/AJ1025)^2))^(1/2))*AP1025</f>
        <v>0.0961495590503296</v>
      </c>
    </row>
    <row r="1026" customFormat="false" ht="45" hidden="false" customHeight="true" outlineLevel="0" collapsed="false">
      <c r="A1026" s="24" t="n">
        <v>4.60908788779825</v>
      </c>
      <c r="B1026" s="24" t="n">
        <v>-74.138985601116</v>
      </c>
      <c r="C1026" s="47" t="n">
        <v>25</v>
      </c>
      <c r="D1026" s="47" t="n">
        <v>25</v>
      </c>
      <c r="E1026" s="47" t="n">
        <v>1821</v>
      </c>
      <c r="F1026" s="27" t="s">
        <v>2552</v>
      </c>
      <c r="G1026" s="28" t="s">
        <v>2553</v>
      </c>
      <c r="H1026" s="27" t="s">
        <v>2554</v>
      </c>
      <c r="I1026" s="28" t="s">
        <v>216</v>
      </c>
      <c r="J1026" s="28" t="s">
        <v>76</v>
      </c>
      <c r="K1026" s="28" t="n">
        <v>73.26</v>
      </c>
      <c r="L1026" s="28"/>
      <c r="M1026" s="28" t="n">
        <v>2000</v>
      </c>
      <c r="N1026" s="29" t="s">
        <v>67</v>
      </c>
      <c r="O1026" s="29" t="s">
        <v>415</v>
      </c>
      <c r="P1026" s="50" t="n">
        <v>0.0356710045865324</v>
      </c>
      <c r="Q1026" s="31" t="n">
        <v>7960.45833333333</v>
      </c>
      <c r="R1026" s="31" t="n">
        <v>9181.31642813771</v>
      </c>
      <c r="S1026" s="29" t="s">
        <v>69</v>
      </c>
      <c r="T1026" s="29"/>
      <c r="U1026" s="29"/>
      <c r="V1026" s="48" t="n">
        <f aca="false">IF(S1026="m3_año",R1026,IF(OR(O1026="CG1",O1026="CG3",O1026="HG2"),T1026,R1026))</f>
        <v>9181.31642813771</v>
      </c>
      <c r="W1026" s="28" t="n">
        <v>365</v>
      </c>
      <c r="X1026" s="32"/>
      <c r="Y1026" s="28"/>
      <c r="Z1026" s="28" t="n">
        <v>8760</v>
      </c>
      <c r="AA1026" s="32" t="s">
        <v>2556</v>
      </c>
      <c r="AB1026" s="32" t="s">
        <v>447</v>
      </c>
      <c r="AC1026" s="33" t="s">
        <v>72</v>
      </c>
      <c r="AD1026" s="33" t="n">
        <f aca="false">VLOOKUP($O1026,Parámetros!$B$4:$H$25,3,0)</f>
        <v>196.356974196937</v>
      </c>
      <c r="AE1026" s="33" t="n">
        <f aca="false">VLOOKUP($O1026,Parámetros!$B$4:$H$25,4,0)</f>
        <v>1220.72799074218</v>
      </c>
      <c r="AF1026" s="33" t="n">
        <f aca="false">VLOOKUP($O1026,Parámetros!$B$4:$H$25,5,0)</f>
        <v>0.1</v>
      </c>
      <c r="AG1026" s="33" t="n">
        <f aca="false">VLOOKUP($O1026,Parámetros!$B$4:$H$25,6,0)</f>
        <v>640</v>
      </c>
      <c r="AH1026" s="33" t="n">
        <f aca="false">VLOOKUP($O1026,Parámetros!$B$4:$H$25,7,0)</f>
        <v>1920000</v>
      </c>
      <c r="AI1026" s="51" t="n">
        <v>7960.45833333333</v>
      </c>
      <c r="AJ1026" s="52" t="n">
        <v>8.8E-008</v>
      </c>
      <c r="AK1026" s="34" t="n">
        <f aca="false">AD1026*V1026/1000000000</f>
        <v>0.00180281551297375</v>
      </c>
      <c r="AL1026" s="34" t="n">
        <f aca="false">AE1026*V1026/1000000000</f>
        <v>0.0112078899556887</v>
      </c>
      <c r="AM1026" s="34" t="n">
        <f aca="false">AF1026*V1026/1000000000</f>
        <v>9.18131642813771E-007</v>
      </c>
      <c r="AN1026" s="34" t="n">
        <f aca="false">AG1026*V1026/1000000000</f>
        <v>0.00587604251400814</v>
      </c>
      <c r="AO1026" s="34" t="n">
        <f aca="false">AH1026*V1026/1000000000</f>
        <v>17.6281275420244</v>
      </c>
      <c r="AP1026" s="35" t="n">
        <f aca="false">AJ1026*AI1026*EXP(P1026*4)</f>
        <v>0.000807955845676118</v>
      </c>
      <c r="AQ1026" s="36" t="n">
        <f aca="false">AK1026/W1026</f>
        <v>4.93922058348973E-006</v>
      </c>
      <c r="AR1026" s="37" t="n">
        <f aca="false">AL1026/W1026</f>
        <v>3.07065478238047E-005</v>
      </c>
      <c r="AS1026" s="37" t="n">
        <f aca="false">AM1026/W1026</f>
        <v>2.51542915839389E-009</v>
      </c>
      <c r="AT1026" s="37" t="n">
        <f aca="false">AN1026/W1026</f>
        <v>1.60987466137209E-005</v>
      </c>
      <c r="AU1026" s="37" t="n">
        <f aca="false">AO1026/W1026</f>
        <v>0.0482962398411627</v>
      </c>
      <c r="AV1026" s="49" t="n">
        <f aca="false">AP1026/W1026</f>
        <v>2.21357765938663E-006</v>
      </c>
      <c r="AW1026" s="39" t="n">
        <f aca="false">AK1026*1000000</f>
        <v>1802.81551297375</v>
      </c>
      <c r="AX1026" s="40" t="n">
        <f aca="false">AL1026*1000000</f>
        <v>11207.8899556887</v>
      </c>
      <c r="AY1026" s="40" t="n">
        <f aca="false">AM1026*1000000</f>
        <v>0.918131642813771</v>
      </c>
      <c r="AZ1026" s="40" t="n">
        <f aca="false">AN1026*1000000</f>
        <v>5876.04251400814</v>
      </c>
      <c r="BA1026" s="40" t="n">
        <f aca="false">AO1026*1000000</f>
        <v>17628127.5420244</v>
      </c>
      <c r="BB1026" s="41" t="n">
        <f aca="false">AP1026*1000000</f>
        <v>807.955845676119</v>
      </c>
      <c r="BC1026" s="39" t="n">
        <f aca="false">AQ1026*1000000</f>
        <v>4.93922058348973</v>
      </c>
      <c r="BD1026" s="40" t="n">
        <f aca="false">AR1026*1000000</f>
        <v>30.7065478238047</v>
      </c>
      <c r="BE1026" s="40" t="n">
        <f aca="false">AS1026*1000000</f>
        <v>0.00251542915839389</v>
      </c>
      <c r="BF1026" s="40" t="n">
        <f aca="false">AT1026*1000000</f>
        <v>16.0987466137209</v>
      </c>
      <c r="BG1026" s="40" t="n">
        <f aca="false">AU1026*1000000</f>
        <v>48296.2398411627</v>
      </c>
      <c r="BH1026" s="41" t="n">
        <f aca="false">AV1026*1000000</f>
        <v>2.21357765938663</v>
      </c>
      <c r="BI1026" s="0" t="n">
        <v>0.1</v>
      </c>
      <c r="BJ1026" s="0" t="n">
        <f aca="false">R1026*BI1026</f>
        <v>918.131642813771</v>
      </c>
      <c r="BK1026" s="0" t="n">
        <v>0.1</v>
      </c>
      <c r="BL1026" s="0" t="n">
        <f aca="false">AI1026*BK1026</f>
        <v>796.045833333333</v>
      </c>
      <c r="BM1026" s="45" t="n">
        <v>187.562005220738</v>
      </c>
      <c r="BN1026" s="45" t="n">
        <v>1012.03746873145</v>
      </c>
      <c r="BO1026" s="45" t="n">
        <v>0</v>
      </c>
      <c r="BP1026" s="45" t="n">
        <v>256</v>
      </c>
      <c r="BQ1026" s="45" t="n">
        <v>384000</v>
      </c>
      <c r="BR1026" s="0" t="n">
        <f aca="false">AJ1026*0.1</f>
        <v>8.8E-009</v>
      </c>
      <c r="BS1026" s="0" t="n">
        <f aca="false">((((BJ1026/R1026)^2)+((BM1026/AD1026)^2))^(1/2))*AK1026</f>
        <v>0.00173147716092252</v>
      </c>
      <c r="BT1026" s="0" t="n">
        <f aca="false">((((BJ1026/R1026)^2)+((BN1026/AE1026)^2))^(1/2))*AL1026</f>
        <v>0.00935918739197629</v>
      </c>
      <c r="BU1026" s="0" t="n">
        <f aca="false">((((BJ1026/R1026)^2)+((BO1026/AF1026)^2))^(1/2))*AM1026</f>
        <v>9.18131642813771E-008</v>
      </c>
      <c r="BV1026" s="0" t="n">
        <f aca="false">((((BJ1026/R1026)^2)+((BP1026/AG1026)^2))^(1/2))*AN1026</f>
        <v>0.00242275439458755</v>
      </c>
      <c r="BW1026" s="0" t="n">
        <f aca="false">((((BJ1026/R1026)^2)+((BQ1026/AH1026)^2))^(1/2))*AO1026</f>
        <v>3.94176915000028</v>
      </c>
      <c r="BX1026" s="46" t="n">
        <f aca="false">((((BL1026/AI1026)^2)+((BR1026/AJ1026)^2))^(1/2))*AP1026</f>
        <v>0.000114262211475379</v>
      </c>
    </row>
    <row r="1027" customFormat="false" ht="45" hidden="false" customHeight="true" outlineLevel="0" collapsed="false">
      <c r="A1027" s="24" t="n">
        <v>4.61007407950506</v>
      </c>
      <c r="B1027" s="24" t="n">
        <v>-74.1383437664948</v>
      </c>
      <c r="C1027" s="47" t="n">
        <v>25</v>
      </c>
      <c r="D1027" s="47" t="n">
        <v>25</v>
      </c>
      <c r="E1027" s="47" t="n">
        <v>1821</v>
      </c>
      <c r="F1027" s="27" t="s">
        <v>2557</v>
      </c>
      <c r="G1027" s="28" t="s">
        <v>2558</v>
      </c>
      <c r="H1027" s="27" t="s">
        <v>2559</v>
      </c>
      <c r="I1027" s="28" t="s">
        <v>216</v>
      </c>
      <c r="J1027" s="28" t="s">
        <v>65</v>
      </c>
      <c r="K1027" s="28" t="n">
        <v>40</v>
      </c>
      <c r="L1027" s="28"/>
      <c r="M1027" s="28" t="n">
        <v>1964</v>
      </c>
      <c r="N1027" s="29" t="s">
        <v>67</v>
      </c>
      <c r="O1027" s="29" t="s">
        <v>68</v>
      </c>
      <c r="P1027" s="53" t="n">
        <v>0.01</v>
      </c>
      <c r="Q1027" s="31" t="n">
        <v>7203</v>
      </c>
      <c r="R1027" s="31" t="n">
        <v>7496.96000650777</v>
      </c>
      <c r="S1027" s="29" t="s">
        <v>69</v>
      </c>
      <c r="T1027" s="29"/>
      <c r="U1027" s="29"/>
      <c r="V1027" s="48" t="n">
        <f aca="false">IF(S1027="m3_año",R1027,IF(OR(O1027="CG1",O1027="CG3",O1027="HG2"),T1027,R1027))</f>
        <v>7496.96000650777</v>
      </c>
      <c r="W1027" s="28" t="n">
        <v>365</v>
      </c>
      <c r="X1027" s="32"/>
      <c r="Y1027" s="28"/>
      <c r="Z1027" s="28" t="n">
        <v>8760</v>
      </c>
      <c r="AA1027" s="32" t="s">
        <v>2560</v>
      </c>
      <c r="AB1027" s="32" t="s">
        <v>447</v>
      </c>
      <c r="AC1027" s="33" t="s">
        <v>72</v>
      </c>
      <c r="AD1027" s="33" t="n">
        <f aca="false">VLOOKUP($O1027,Parámetros!$B$4:$H$25,3,0)</f>
        <v>46.3856216091623</v>
      </c>
      <c r="AE1027" s="33" t="n">
        <f aca="false">VLOOKUP($O1027,Parámetros!$B$4:$H$25,4,0)</f>
        <v>1074.85364414012</v>
      </c>
      <c r="AF1027" s="33" t="n">
        <f aca="false">VLOOKUP($O1027,Parámetros!$B$4:$H$25,5,0)</f>
        <v>5.41099102083891</v>
      </c>
      <c r="AG1027" s="33" t="n">
        <f aca="false">VLOOKUP($O1027,Parámetros!$B$4:$H$25,6,0)</f>
        <v>1344</v>
      </c>
      <c r="AH1027" s="33" t="n">
        <f aca="false">VLOOKUP($O1027,Parámetros!$B$4:$H$25,7,0)</f>
        <v>1920000</v>
      </c>
      <c r="AI1027" s="51" t="n">
        <v>7203</v>
      </c>
      <c r="AJ1027" s="52" t="n">
        <v>8.8E-008</v>
      </c>
      <c r="AK1027" s="34" t="n">
        <f aca="false">AD1027*V1027/1000000000</f>
        <v>0.000347751150080892</v>
      </c>
      <c r="AL1027" s="34" t="n">
        <f aca="false">AE1027*V1027/1000000000</f>
        <v>0.00805813478296761</v>
      </c>
      <c r="AM1027" s="34" t="n">
        <f aca="false">AF1027*V1027/1000000000</f>
        <v>4.0565983278802E-005</v>
      </c>
      <c r="AN1027" s="34" t="n">
        <f aca="false">AG1027*V1027/1000000000</f>
        <v>0.0100759142487464</v>
      </c>
      <c r="AO1027" s="34" t="n">
        <f aca="false">AH1027*V1027/1000000000</f>
        <v>14.3941632124949</v>
      </c>
      <c r="AP1027" s="35" t="n">
        <f aca="false">AJ1027*AI1027*EXP(P1027*4)</f>
        <v>0.000659732480572684</v>
      </c>
      <c r="AQ1027" s="36" t="n">
        <f aca="false">AK1027/W1027</f>
        <v>9.52742876933952E-007</v>
      </c>
      <c r="AR1027" s="37" t="n">
        <f aca="false">AL1027/W1027</f>
        <v>2.20770815971715E-005</v>
      </c>
      <c r="AS1027" s="37" t="n">
        <f aca="false">AM1027/W1027</f>
        <v>1.11139680215896E-007</v>
      </c>
      <c r="AT1027" s="37" t="n">
        <f aca="false">AN1027/W1027</f>
        <v>2.76052445171135E-005</v>
      </c>
      <c r="AU1027" s="37" t="n">
        <f aca="false">AO1027/W1027</f>
        <v>0.0394360635958765</v>
      </c>
      <c r="AV1027" s="49" t="n">
        <f aca="false">AP1027/W1027</f>
        <v>1.80748624814434E-006</v>
      </c>
      <c r="AW1027" s="39" t="n">
        <f aca="false">AK1027*1000000</f>
        <v>347.751150080892</v>
      </c>
      <c r="AX1027" s="40" t="n">
        <f aca="false">AL1027*1000000</f>
        <v>8058.13478296762</v>
      </c>
      <c r="AY1027" s="40" t="n">
        <f aca="false">AM1027*1000000</f>
        <v>40.565983278802</v>
      </c>
      <c r="AZ1027" s="40" t="n">
        <f aca="false">AN1027*1000000</f>
        <v>10075.9142487464</v>
      </c>
      <c r="BA1027" s="40" t="n">
        <f aca="false">AO1027*1000000</f>
        <v>14394163.2124949</v>
      </c>
      <c r="BB1027" s="41" t="n">
        <f aca="false">AP1027*1000000</f>
        <v>659.732480572684</v>
      </c>
      <c r="BC1027" s="39" t="n">
        <f aca="false">AQ1027*1000000</f>
        <v>0.952742876933952</v>
      </c>
      <c r="BD1027" s="40" t="n">
        <f aca="false">AR1027*1000000</f>
        <v>22.0770815971715</v>
      </c>
      <c r="BE1027" s="40" t="n">
        <f aca="false">AS1027*1000000</f>
        <v>0.111139680215896</v>
      </c>
      <c r="BF1027" s="40" t="n">
        <f aca="false">AT1027*1000000</f>
        <v>27.6052445171135</v>
      </c>
      <c r="BG1027" s="40" t="n">
        <f aca="false">AU1027*1000000</f>
        <v>39436.0635958765</v>
      </c>
      <c r="BH1027" s="41" t="n">
        <f aca="false">AV1027*1000000</f>
        <v>1.80748624814434</v>
      </c>
      <c r="BI1027" s="0" t="n">
        <v>0.1</v>
      </c>
      <c r="BJ1027" s="0" t="n">
        <f aca="false">R1027*BI1027</f>
        <v>749.696000650777</v>
      </c>
      <c r="BK1027" s="0" t="n">
        <v>0.1</v>
      </c>
      <c r="BL1027" s="0" t="n">
        <f aca="false">AI1027*BK1027</f>
        <v>720.3</v>
      </c>
      <c r="BM1027" s="45" t="n">
        <v>17.6498016718255</v>
      </c>
      <c r="BN1027" s="45" t="n">
        <v>910.91550745518</v>
      </c>
      <c r="BO1027" s="45" t="n">
        <v>5.31099102083891</v>
      </c>
      <c r="BP1027" s="45" t="n">
        <v>537.6</v>
      </c>
      <c r="BQ1027" s="45" t="n">
        <v>384000</v>
      </c>
      <c r="BR1027" s="0" t="n">
        <f aca="false">AJ1027*0.1</f>
        <v>8.8E-009</v>
      </c>
      <c r="BS1027" s="0" t="n">
        <f aca="false">((((BJ1027/R1027)^2)+((BM1027/AD1027)^2))^(1/2))*AK1027</f>
        <v>0.000136813205679124</v>
      </c>
      <c r="BT1027" s="0" t="n">
        <f aca="false">((((BJ1027/R1027)^2)+((BN1027/AE1027)^2))^(1/2))*AL1027</f>
        <v>0.00687647460222261</v>
      </c>
      <c r="BU1027" s="0" t="n">
        <f aca="false">((((BJ1027/R1027)^2)+((BO1027/AF1027)^2))^(1/2))*AM1027</f>
        <v>4.00224027590801E-005</v>
      </c>
      <c r="BV1027" s="0" t="n">
        <f aca="false">((((BJ1027/R1027)^2)+((BP1027/AG1027)^2))^(1/2))*AN1027</f>
        <v>0.00415440587222476</v>
      </c>
      <c r="BW1027" s="0" t="n">
        <f aca="false">((((BJ1027/R1027)^2)+((BQ1027/AH1027)^2))^(1/2))*AO1027</f>
        <v>3.21863274223654</v>
      </c>
      <c r="BX1027" s="46" t="n">
        <f aca="false">((((BL1027/AI1027)^2)+((BR1027/AJ1027)^2))^(1/2))*AP1027</f>
        <v>9.33002621563934E-005</v>
      </c>
    </row>
    <row r="1028" customFormat="false" ht="45" hidden="false" customHeight="true" outlineLevel="0" collapsed="false">
      <c r="A1028" s="24" t="n">
        <v>4.61311200661453</v>
      </c>
      <c r="B1028" s="24" t="n">
        <v>-74.1362756265859</v>
      </c>
      <c r="C1028" s="47" t="n">
        <v>25</v>
      </c>
      <c r="D1028" s="47" t="n">
        <v>25</v>
      </c>
      <c r="E1028" s="47" t="n">
        <v>1821</v>
      </c>
      <c r="F1028" s="27" t="s">
        <v>2561</v>
      </c>
      <c r="G1028" s="28" t="s">
        <v>2562</v>
      </c>
      <c r="H1028" s="27" t="s">
        <v>2563</v>
      </c>
      <c r="I1028" s="28" t="s">
        <v>216</v>
      </c>
      <c r="J1028" s="28" t="s">
        <v>65</v>
      </c>
      <c r="K1028" s="28" t="n">
        <v>10</v>
      </c>
      <c r="L1028" s="28"/>
      <c r="M1028" s="28" t="n">
        <v>1995</v>
      </c>
      <c r="N1028" s="29" t="s">
        <v>67</v>
      </c>
      <c r="O1028" s="29" t="s">
        <v>68</v>
      </c>
      <c r="P1028" s="50" t="n">
        <v>0.00842863539816588</v>
      </c>
      <c r="Q1028" s="31" t="n">
        <v>10689.6</v>
      </c>
      <c r="R1028" s="31" t="n">
        <v>11056.139093718</v>
      </c>
      <c r="S1028" s="29" t="s">
        <v>69</v>
      </c>
      <c r="T1028" s="29"/>
      <c r="U1028" s="29"/>
      <c r="V1028" s="48" t="n">
        <f aca="false">IF(S1028="m3_año",R1028,IF(OR(O1028="CG1",O1028="CG3",O1028="HG2"),T1028,R1028))</f>
        <v>11056.139093718</v>
      </c>
      <c r="W1028" s="28" t="n">
        <v>365</v>
      </c>
      <c r="X1028" s="32"/>
      <c r="Y1028" s="28"/>
      <c r="Z1028" s="28" t="n">
        <v>8760</v>
      </c>
      <c r="AA1028" s="32" t="s">
        <v>2564</v>
      </c>
      <c r="AB1028" s="32" t="s">
        <v>447</v>
      </c>
      <c r="AC1028" s="33" t="s">
        <v>72</v>
      </c>
      <c r="AD1028" s="33" t="n">
        <f aca="false">VLOOKUP($O1028,Parámetros!$B$4:$H$25,3,0)</f>
        <v>46.3856216091623</v>
      </c>
      <c r="AE1028" s="33" t="n">
        <f aca="false">VLOOKUP($O1028,Parámetros!$B$4:$H$25,4,0)</f>
        <v>1074.85364414012</v>
      </c>
      <c r="AF1028" s="33" t="n">
        <f aca="false">VLOOKUP($O1028,Parámetros!$B$4:$H$25,5,0)</f>
        <v>5.41099102083891</v>
      </c>
      <c r="AG1028" s="33" t="n">
        <f aca="false">VLOOKUP($O1028,Parámetros!$B$4:$H$25,6,0)</f>
        <v>1344</v>
      </c>
      <c r="AH1028" s="33" t="n">
        <f aca="false">VLOOKUP($O1028,Parámetros!$B$4:$H$25,7,0)</f>
        <v>1920000</v>
      </c>
      <c r="AI1028" s="51" t="n">
        <v>10689.6</v>
      </c>
      <c r="AJ1028" s="52" t="n">
        <v>8.8E-008</v>
      </c>
      <c r="AK1028" s="34" t="n">
        <f aca="false">AD1028*V1028/1000000000</f>
        <v>0.00051284588445947</v>
      </c>
      <c r="AL1028" s="34" t="n">
        <f aca="false">AE1028*V1028/1000000000</f>
        <v>0.0118837313950028</v>
      </c>
      <c r="AM1028" s="34" t="n">
        <f aca="false">AF1028*V1028/1000000000</f>
        <v>5.98246693612541E-005</v>
      </c>
      <c r="AN1028" s="34" t="n">
        <f aca="false">AG1028*V1028/1000000000</f>
        <v>0.014859450941957</v>
      </c>
      <c r="AO1028" s="34" t="n">
        <f aca="false">AH1028*V1028/1000000000</f>
        <v>21.2277870599386</v>
      </c>
      <c r="AP1028" s="35" t="n">
        <f aca="false">AJ1028*AI1028*EXP(P1028*4)</f>
        <v>0.000972940240247183</v>
      </c>
      <c r="AQ1028" s="36" t="n">
        <f aca="false">AK1028/W1028</f>
        <v>1.40505721769718E-006</v>
      </c>
      <c r="AR1028" s="37" t="n">
        <f aca="false">AL1028/W1028</f>
        <v>3.25581682054872E-005</v>
      </c>
      <c r="AS1028" s="37" t="n">
        <f aca="false">AM1028/W1028</f>
        <v>1.63903203729463E-007</v>
      </c>
      <c r="AT1028" s="37" t="n">
        <f aca="false">AN1028/W1028</f>
        <v>4.07108244985123E-005</v>
      </c>
      <c r="AU1028" s="37" t="n">
        <f aca="false">AO1028/W1028</f>
        <v>0.0581583207121604</v>
      </c>
      <c r="AV1028" s="49" t="n">
        <f aca="false">AP1028/W1028</f>
        <v>2.66558969930735E-006</v>
      </c>
      <c r="AW1028" s="39" t="n">
        <f aca="false">AK1028*1000000</f>
        <v>512.84588445947</v>
      </c>
      <c r="AX1028" s="40" t="n">
        <f aca="false">AL1028*1000000</f>
        <v>11883.7313950028</v>
      </c>
      <c r="AY1028" s="40" t="n">
        <f aca="false">AM1028*1000000</f>
        <v>59.8246693612542</v>
      </c>
      <c r="AZ1028" s="40" t="n">
        <f aca="false">AN1028*1000000</f>
        <v>14859.450941957</v>
      </c>
      <c r="BA1028" s="40" t="n">
        <f aca="false">AO1028*1000000</f>
        <v>21227787.0599386</v>
      </c>
      <c r="BB1028" s="41" t="n">
        <f aca="false">AP1028*1000000</f>
        <v>972.940240247183</v>
      </c>
      <c r="BC1028" s="39" t="n">
        <f aca="false">AQ1028*1000000</f>
        <v>1.40505721769718</v>
      </c>
      <c r="BD1028" s="40" t="n">
        <f aca="false">AR1028*1000000</f>
        <v>32.5581682054872</v>
      </c>
      <c r="BE1028" s="40" t="n">
        <f aca="false">AS1028*1000000</f>
        <v>0.163903203729463</v>
      </c>
      <c r="BF1028" s="40" t="n">
        <f aca="false">AT1028*1000000</f>
        <v>40.7108244985123</v>
      </c>
      <c r="BG1028" s="40" t="n">
        <f aca="false">AU1028*1000000</f>
        <v>58158.3207121604</v>
      </c>
      <c r="BH1028" s="41" t="n">
        <f aca="false">AV1028*1000000</f>
        <v>2.66558969930735</v>
      </c>
      <c r="BI1028" s="0" t="n">
        <v>0.1</v>
      </c>
      <c r="BJ1028" s="0" t="n">
        <f aca="false">R1028*BI1028</f>
        <v>1105.6139093718</v>
      </c>
      <c r="BK1028" s="0" t="n">
        <v>0.1</v>
      </c>
      <c r="BL1028" s="0" t="n">
        <f aca="false">AI1028*BK1028</f>
        <v>1068.96</v>
      </c>
      <c r="BM1028" s="45" t="n">
        <v>17.6498016718255</v>
      </c>
      <c r="BN1028" s="45" t="n">
        <v>910.91550745518</v>
      </c>
      <c r="BO1028" s="45" t="n">
        <v>5.31099102083891</v>
      </c>
      <c r="BP1028" s="45" t="n">
        <v>537.6</v>
      </c>
      <c r="BQ1028" s="45" t="n">
        <v>384000</v>
      </c>
      <c r="BR1028" s="0" t="n">
        <f aca="false">AJ1028*0.1</f>
        <v>8.8E-009</v>
      </c>
      <c r="BS1028" s="0" t="n">
        <f aca="false">((((BJ1028/R1028)^2)+((BM1028/AD1028)^2))^(1/2))*AK1028</f>
        <v>0.000201765226242745</v>
      </c>
      <c r="BT1028" s="0" t="n">
        <f aca="false">((((BJ1028/R1028)^2)+((BN1028/AE1028)^2))^(1/2))*AL1028</f>
        <v>0.0101410784652174</v>
      </c>
      <c r="BU1028" s="0" t="n">
        <f aca="false">((((BJ1028/R1028)^2)+((BO1028/AF1028)^2))^(1/2))*AM1028</f>
        <v>5.90230241838138E-005</v>
      </c>
      <c r="BV1028" s="0" t="n">
        <f aca="false">((((BJ1028/R1028)^2)+((BP1028/AG1028)^2))^(1/2))*AN1028</f>
        <v>0.00612670857723725</v>
      </c>
      <c r="BW1028" s="0" t="n">
        <f aca="false">((((BJ1028/R1028)^2)+((BQ1028/AH1028)^2))^(1/2))*AO1028</f>
        <v>4.7466774877913</v>
      </c>
      <c r="BX1028" s="46" t="n">
        <f aca="false">((((BL1028/AI1028)^2)+((BR1028/AJ1028)^2))^(1/2))*AP1028</f>
        <v>0.00013759452831361</v>
      </c>
    </row>
    <row r="1029" customFormat="false" ht="45" hidden="false" customHeight="true" outlineLevel="0" collapsed="false">
      <c r="A1029" s="24" t="n">
        <v>4.61311200661453</v>
      </c>
      <c r="B1029" s="24" t="n">
        <v>-74.1362756265859</v>
      </c>
      <c r="C1029" s="47" t="n">
        <v>25</v>
      </c>
      <c r="D1029" s="47" t="n">
        <v>25</v>
      </c>
      <c r="E1029" s="47" t="n">
        <v>1821</v>
      </c>
      <c r="F1029" s="27" t="s">
        <v>2561</v>
      </c>
      <c r="G1029" s="28" t="s">
        <v>2565</v>
      </c>
      <c r="H1029" s="27" t="s">
        <v>2563</v>
      </c>
      <c r="I1029" s="28" t="s">
        <v>216</v>
      </c>
      <c r="J1029" s="28" t="s">
        <v>76</v>
      </c>
      <c r="K1029" s="28" t="n">
        <v>0.147</v>
      </c>
      <c r="L1029" s="28"/>
      <c r="M1029" s="28" t="n">
        <v>2003</v>
      </c>
      <c r="N1029" s="29" t="s">
        <v>67</v>
      </c>
      <c r="O1029" s="29" t="s">
        <v>415</v>
      </c>
      <c r="P1029" s="50" t="n">
        <v>0.00842863539816588</v>
      </c>
      <c r="Q1029" s="31" t="n">
        <v>10689.6</v>
      </c>
      <c r="R1029" s="31" t="n">
        <v>11056.139093718</v>
      </c>
      <c r="S1029" s="29" t="s">
        <v>69</v>
      </c>
      <c r="T1029" s="29"/>
      <c r="U1029" s="29"/>
      <c r="V1029" s="48" t="n">
        <f aca="false">IF(S1029="m3_año",R1029,IF(OR(O1029="CG1",O1029="CG3",O1029="HG2"),T1029,R1029))</f>
        <v>11056.139093718</v>
      </c>
      <c r="W1029" s="28" t="n">
        <v>365</v>
      </c>
      <c r="X1029" s="32"/>
      <c r="Y1029" s="28"/>
      <c r="Z1029" s="28" t="n">
        <v>8760</v>
      </c>
      <c r="AA1029" s="32" t="s">
        <v>2564</v>
      </c>
      <c r="AB1029" s="32" t="s">
        <v>447</v>
      </c>
      <c r="AC1029" s="33" t="s">
        <v>72</v>
      </c>
      <c r="AD1029" s="33" t="n">
        <f aca="false">VLOOKUP($O1029,Parámetros!$B$4:$H$25,3,0)</f>
        <v>196.356974196937</v>
      </c>
      <c r="AE1029" s="33" t="n">
        <f aca="false">VLOOKUP($O1029,Parámetros!$B$4:$H$25,4,0)</f>
        <v>1220.72799074218</v>
      </c>
      <c r="AF1029" s="33" t="n">
        <f aca="false">VLOOKUP($O1029,Parámetros!$B$4:$H$25,5,0)</f>
        <v>0.1</v>
      </c>
      <c r="AG1029" s="33" t="n">
        <f aca="false">VLOOKUP($O1029,Parámetros!$B$4:$H$25,6,0)</f>
        <v>640</v>
      </c>
      <c r="AH1029" s="33" t="n">
        <f aca="false">VLOOKUP($O1029,Parámetros!$B$4:$H$25,7,0)</f>
        <v>1920000</v>
      </c>
      <c r="AI1029" s="51" t="n">
        <v>10689.6</v>
      </c>
      <c r="AJ1029" s="52" t="n">
        <v>8.8E-008</v>
      </c>
      <c r="AK1029" s="34" t="n">
        <f aca="false">AD1029*V1029/1000000000</f>
        <v>0.00217095001874293</v>
      </c>
      <c r="AL1029" s="34" t="n">
        <f aca="false">AE1029*V1029/1000000000</f>
        <v>0.0134965384612404</v>
      </c>
      <c r="AM1029" s="34" t="n">
        <f aca="false">AF1029*V1029/1000000000</f>
        <v>1.1056139093718E-006</v>
      </c>
      <c r="AN1029" s="34" t="n">
        <f aca="false">AG1029*V1029/1000000000</f>
        <v>0.00707592901997952</v>
      </c>
      <c r="AO1029" s="34" t="n">
        <f aca="false">AH1029*V1029/1000000000</f>
        <v>21.2277870599386</v>
      </c>
      <c r="AP1029" s="35" t="n">
        <f aca="false">AJ1029*AI1029*EXP(P1029*4)</f>
        <v>0.000972940240247183</v>
      </c>
      <c r="AQ1029" s="36" t="n">
        <f aca="false">AK1029/W1029</f>
        <v>5.94780827052858E-006</v>
      </c>
      <c r="AR1029" s="37" t="n">
        <f aca="false">AL1029/W1029</f>
        <v>3.69768177020286E-005</v>
      </c>
      <c r="AS1029" s="37" t="n">
        <f aca="false">AM1029/W1029</f>
        <v>3.02907920375836E-009</v>
      </c>
      <c r="AT1029" s="37" t="n">
        <f aca="false">AN1029/W1029</f>
        <v>1.93861069040535E-005</v>
      </c>
      <c r="AU1029" s="37" t="n">
        <f aca="false">AO1029/W1029</f>
        <v>0.0581583207121604</v>
      </c>
      <c r="AV1029" s="49" t="n">
        <f aca="false">AP1029/W1029</f>
        <v>2.66558969930735E-006</v>
      </c>
      <c r="AW1029" s="39" t="n">
        <f aca="false">AK1029*1000000</f>
        <v>2170.95001874293</v>
      </c>
      <c r="AX1029" s="40" t="n">
        <f aca="false">AL1029*1000000</f>
        <v>13496.5384612404</v>
      </c>
      <c r="AY1029" s="40" t="n">
        <f aca="false">AM1029*1000000</f>
        <v>1.1056139093718</v>
      </c>
      <c r="AZ1029" s="40" t="n">
        <f aca="false">AN1029*1000000</f>
        <v>7075.92901997952</v>
      </c>
      <c r="BA1029" s="40" t="n">
        <f aca="false">AO1029*1000000</f>
        <v>21227787.0599386</v>
      </c>
      <c r="BB1029" s="41" t="n">
        <f aca="false">AP1029*1000000</f>
        <v>972.940240247183</v>
      </c>
      <c r="BC1029" s="39" t="n">
        <f aca="false">AQ1029*1000000</f>
        <v>5.94780827052858</v>
      </c>
      <c r="BD1029" s="40" t="n">
        <f aca="false">AR1029*1000000</f>
        <v>36.9768177020286</v>
      </c>
      <c r="BE1029" s="40" t="n">
        <f aca="false">AS1029*1000000</f>
        <v>0.00302907920375836</v>
      </c>
      <c r="BF1029" s="40" t="n">
        <f aca="false">AT1029*1000000</f>
        <v>19.3861069040535</v>
      </c>
      <c r="BG1029" s="40" t="n">
        <f aca="false">AU1029*1000000</f>
        <v>58158.3207121604</v>
      </c>
      <c r="BH1029" s="41" t="n">
        <f aca="false">AV1029*1000000</f>
        <v>2.66558969930735</v>
      </c>
      <c r="BI1029" s="0" t="n">
        <v>0.1</v>
      </c>
      <c r="BJ1029" s="0" t="n">
        <f aca="false">R1029*BI1029</f>
        <v>1105.6139093718</v>
      </c>
      <c r="BK1029" s="0" t="n">
        <v>0.1</v>
      </c>
      <c r="BL1029" s="0" t="n">
        <f aca="false">AI1029*BK1029</f>
        <v>1068.96</v>
      </c>
      <c r="BM1029" s="45" t="n">
        <v>187.562005220738</v>
      </c>
      <c r="BN1029" s="45" t="n">
        <v>1012.03746873145</v>
      </c>
      <c r="BO1029" s="45" t="n">
        <v>0</v>
      </c>
      <c r="BP1029" s="45" t="n">
        <v>256</v>
      </c>
      <c r="BQ1029" s="45" t="n">
        <v>384000</v>
      </c>
      <c r="BR1029" s="0" t="n">
        <f aca="false">AJ1029*0.1</f>
        <v>8.8E-009</v>
      </c>
      <c r="BS1029" s="0" t="n">
        <f aca="false">((((BJ1029/R1029)^2)+((BM1029/AD1029)^2))^(1/2))*AK1029</f>
        <v>0.00208504439190081</v>
      </c>
      <c r="BT1029" s="0" t="n">
        <f aca="false">((((BJ1029/R1029)^2)+((BN1029/AE1029)^2))^(1/2))*AL1029</f>
        <v>0.0112703312667387</v>
      </c>
      <c r="BU1029" s="0" t="n">
        <f aca="false">((((BJ1029/R1029)^2)+((BO1029/AF1029)^2))^(1/2))*AM1029</f>
        <v>1.1056139093718E-007</v>
      </c>
      <c r="BV1029" s="0" t="n">
        <f aca="false">((((BJ1029/R1029)^2)+((BP1029/AG1029)^2))^(1/2))*AN1029</f>
        <v>0.00291748027487488</v>
      </c>
      <c r="BW1029" s="0" t="n">
        <f aca="false">((((BJ1029/R1029)^2)+((BQ1029/AH1029)^2))^(1/2))*AO1029</f>
        <v>4.7466774877913</v>
      </c>
      <c r="BX1029" s="46" t="n">
        <f aca="false">((((BL1029/AI1029)^2)+((BR1029/AJ1029)^2))^(1/2))*AP1029</f>
        <v>0.00013759452831361</v>
      </c>
    </row>
    <row r="1030" customFormat="false" ht="30" hidden="false" customHeight="true" outlineLevel="0" collapsed="false">
      <c r="A1030" s="24" t="n">
        <v>4.61425864462073</v>
      </c>
      <c r="B1030" s="24" t="n">
        <v>-74.1387497135698</v>
      </c>
      <c r="C1030" s="47" t="n">
        <v>25</v>
      </c>
      <c r="D1030" s="47" t="n">
        <v>25</v>
      </c>
      <c r="E1030" s="47" t="n">
        <v>1821</v>
      </c>
      <c r="F1030" s="27" t="s">
        <v>2566</v>
      </c>
      <c r="G1030" s="28" t="s">
        <v>2567</v>
      </c>
      <c r="H1030" s="27" t="s">
        <v>2568</v>
      </c>
      <c r="I1030" s="28" t="s">
        <v>216</v>
      </c>
      <c r="J1030" s="28" t="s">
        <v>76</v>
      </c>
      <c r="K1030" s="28" t="n">
        <v>116</v>
      </c>
      <c r="L1030" s="28"/>
      <c r="M1030" s="55"/>
      <c r="N1030" s="29" t="s">
        <v>124</v>
      </c>
      <c r="O1030" s="29" t="s">
        <v>645</v>
      </c>
      <c r="P1030" s="50" t="n">
        <v>0.00842863539816588</v>
      </c>
      <c r="Q1030" s="31" t="n">
        <v>0.28390808948783</v>
      </c>
      <c r="R1030" s="31" t="n">
        <v>0.29364310425172</v>
      </c>
      <c r="S1030" s="4" t="s">
        <v>69</v>
      </c>
      <c r="T1030" s="4"/>
      <c r="U1030" s="4"/>
      <c r="V1030" s="48" t="n">
        <f aca="false">IF(S1030="m3_año",R1030,IF(OR(O1030="CG1",O1030="CG3",O1030="HG2"),T1030,R1030))</f>
        <v>0.29364310425172</v>
      </c>
      <c r="W1030" s="28" t="n">
        <v>365</v>
      </c>
      <c r="X1030" s="32"/>
      <c r="Y1030" s="28"/>
      <c r="Z1030" s="28" t="n">
        <v>8760</v>
      </c>
      <c r="AA1030" s="32" t="s">
        <v>2569</v>
      </c>
      <c r="AB1030" s="32" t="s">
        <v>447</v>
      </c>
      <c r="AC1030" s="33" t="s">
        <v>72</v>
      </c>
      <c r="AD1030" s="33" t="n">
        <f aca="false">VLOOKUP($O1030,Parámetros!$B$4:$H$25,3,0)</f>
        <v>476000</v>
      </c>
      <c r="AE1030" s="33" t="n">
        <f aca="false">VLOOKUP($O1030,Parámetros!$B$4:$H$25,4,0)</f>
        <v>2142000</v>
      </c>
      <c r="AF1030" s="33" t="n">
        <f aca="false">VLOOKUP($O1030,Parámetros!$B$4:$H$25,5,0)</f>
        <v>1704000</v>
      </c>
      <c r="AG1030" s="33" t="n">
        <f aca="false">VLOOKUP($O1030,Parámetros!$B$4:$H$25,6,0)</f>
        <v>595000</v>
      </c>
      <c r="AH1030" s="33" t="n">
        <f aca="false">VLOOKUP($O1030,Parámetros!$B$4:$H$25,7,0)</f>
        <v>2676000000</v>
      </c>
      <c r="AI1030" s="2" t="n">
        <v>2238.22222222222</v>
      </c>
      <c r="AJ1030" s="2" t="n">
        <v>6.356E-007</v>
      </c>
      <c r="AK1030" s="34" t="n">
        <f aca="false">AD1030*V1030/1000000000</f>
        <v>0.000139774117623819</v>
      </c>
      <c r="AL1030" s="34" t="n">
        <f aca="false">AE1030*V1030/1000000000</f>
        <v>0.000628983529307184</v>
      </c>
      <c r="AM1030" s="34" t="n">
        <f aca="false">AF1030*V1030/1000000000</f>
        <v>0.000500367849644931</v>
      </c>
      <c r="AN1030" s="34" t="n">
        <f aca="false">AG1030*V1030/1000000000</f>
        <v>0.000174717647029773</v>
      </c>
      <c r="AO1030" s="34" t="n">
        <f aca="false">AH1030*V1030/1000000000</f>
        <v>0.785788946977603</v>
      </c>
      <c r="AP1030" s="35" t="n">
        <f aca="false">AJ1030*AI1030*EXP(P1030*4)</f>
        <v>0.00147139450980902</v>
      </c>
      <c r="AQ1030" s="36" t="n">
        <f aca="false">AK1030/W1030</f>
        <v>3.82942788010462E-007</v>
      </c>
      <c r="AR1030" s="37" t="n">
        <f aca="false">AL1030/W1030</f>
        <v>1.72324254604708E-006</v>
      </c>
      <c r="AS1030" s="37" t="n">
        <f aca="false">AM1030/W1030</f>
        <v>1.37087082094502E-006</v>
      </c>
      <c r="AT1030" s="37" t="n">
        <f aca="false">AN1030/W1030</f>
        <v>4.78678485013078E-007</v>
      </c>
      <c r="AU1030" s="37" t="n">
        <f aca="false">AO1030/W1030</f>
        <v>0.00215284643007562</v>
      </c>
      <c r="AV1030" s="49" t="n">
        <f aca="false">AP1030/W1030</f>
        <v>4.0312178350932E-006</v>
      </c>
      <c r="AW1030" s="39" t="n">
        <f aca="false">AK1030*1000000</f>
        <v>139.774117623819</v>
      </c>
      <c r="AX1030" s="40" t="n">
        <f aca="false">AL1030*1000000</f>
        <v>628.983529307184</v>
      </c>
      <c r="AY1030" s="40" t="n">
        <f aca="false">AM1030*1000000</f>
        <v>500.367849644931</v>
      </c>
      <c r="AZ1030" s="40" t="n">
        <f aca="false">AN1030*1000000</f>
        <v>174.717647029773</v>
      </c>
      <c r="BA1030" s="40" t="n">
        <f aca="false">AO1030*1000000</f>
        <v>785788.946977603</v>
      </c>
      <c r="BB1030" s="41" t="n">
        <f aca="false">AP1030*1000000</f>
        <v>1471.39450980902</v>
      </c>
      <c r="BC1030" s="39" t="n">
        <f aca="false">AQ1030*1000000</f>
        <v>0.382942788010462</v>
      </c>
      <c r="BD1030" s="40" t="n">
        <f aca="false">AR1030*1000000</f>
        <v>1.72324254604708</v>
      </c>
      <c r="BE1030" s="40" t="n">
        <f aca="false">AS1030*1000000</f>
        <v>1.37087082094502</v>
      </c>
      <c r="BF1030" s="40" t="n">
        <f aca="false">AT1030*1000000</f>
        <v>0.478678485013078</v>
      </c>
      <c r="BG1030" s="40" t="n">
        <f aca="false">AU1030*1000000</f>
        <v>2152.84643007562</v>
      </c>
      <c r="BH1030" s="41" t="n">
        <f aca="false">AV1030*1000000</f>
        <v>4.0312178350932</v>
      </c>
      <c r="BI1030" s="0" t="n">
        <v>0.1</v>
      </c>
      <c r="BJ1030" s="0" t="n">
        <f aca="false">R1030*BI1030</f>
        <v>0.029364310425172</v>
      </c>
      <c r="BK1030" s="0" t="n">
        <v>0.1</v>
      </c>
      <c r="BL1030" s="0" t="n">
        <f aca="false">AI1030*BK1030</f>
        <v>223.822222222222</v>
      </c>
      <c r="BM1030" s="45" t="n">
        <v>190400</v>
      </c>
      <c r="BN1030" s="45" t="n">
        <v>428400</v>
      </c>
      <c r="BO1030" s="45" t="n">
        <v>340800</v>
      </c>
      <c r="BP1030" s="45" t="n">
        <v>119000</v>
      </c>
      <c r="BQ1030" s="45" t="n">
        <v>1070400000</v>
      </c>
      <c r="BR1030" s="0" t="n">
        <f aca="false">AJ1030*0.1</f>
        <v>6.356E-008</v>
      </c>
      <c r="BS1030" s="0" t="n">
        <f aca="false">((((BJ1030/R1030)^2)+((BM1030/AD1030)^2))^(1/2))*AK1030</f>
        <v>5.76303450690512E-005</v>
      </c>
      <c r="BT1030" s="0" t="n">
        <f aca="false">((((BJ1030/R1030)^2)+((BN1030/AE1030)^2))^(1/2))*AL1030</f>
        <v>0.00014064499282586</v>
      </c>
      <c r="BU1030" s="0" t="n">
        <f aca="false">((((BJ1030/R1030)^2)+((BO1030/AF1030)^2))^(1/2))*AM1030</f>
        <v>0.000111885652556146</v>
      </c>
      <c r="BV1030" s="0" t="n">
        <f aca="false">((((BJ1030/R1030)^2)+((BP1030/AG1030)^2))^(1/2))*AN1030</f>
        <v>3.90680535627388E-005</v>
      </c>
      <c r="BW1030" s="0" t="n">
        <f aca="false">((((BJ1030/R1030)^2)+((BQ1030/AH1030)^2))^(1/2))*AO1030</f>
        <v>0.323989082783153</v>
      </c>
      <c r="BX1030" s="46" t="n">
        <f aca="false">((((BL1030/AI1030)^2)+((BR1030/AJ1030)^2))^(1/2))*AP1030</f>
        <v>0.000208086607137322</v>
      </c>
    </row>
    <row r="1031" customFormat="false" ht="30" hidden="false" customHeight="true" outlineLevel="0" collapsed="false">
      <c r="A1031" s="24" t="n">
        <v>4.61210473640507</v>
      </c>
      <c r="B1031" s="24" t="n">
        <v>-74.1387165542463</v>
      </c>
      <c r="C1031" s="47" t="n">
        <v>25</v>
      </c>
      <c r="D1031" s="47" t="n">
        <v>25</v>
      </c>
      <c r="E1031" s="47" t="n">
        <v>1821</v>
      </c>
      <c r="F1031" s="27" t="s">
        <v>2570</v>
      </c>
      <c r="G1031" s="28" t="s">
        <v>2571</v>
      </c>
      <c r="H1031" s="27" t="s">
        <v>2572</v>
      </c>
      <c r="I1031" s="28" t="s">
        <v>216</v>
      </c>
      <c r="J1031" s="28" t="s">
        <v>65</v>
      </c>
      <c r="K1031" s="28" t="n">
        <v>30</v>
      </c>
      <c r="L1031" s="28"/>
      <c r="M1031" s="28" t="n">
        <v>1962</v>
      </c>
      <c r="N1031" s="29" t="s">
        <v>67</v>
      </c>
      <c r="O1031" s="29" t="s">
        <v>68</v>
      </c>
      <c r="P1031" s="50" t="n">
        <v>0.00842863539816588</v>
      </c>
      <c r="Q1031" s="31" t="n">
        <v>19542</v>
      </c>
      <c r="R1031" s="31" t="n">
        <v>20212.081852402</v>
      </c>
      <c r="S1031" s="29" t="s">
        <v>69</v>
      </c>
      <c r="T1031" s="29"/>
      <c r="U1031" s="29"/>
      <c r="V1031" s="48" t="n">
        <f aca="false">IF(S1031="m3_año",R1031,IF(OR(O1031="CG1",O1031="CG3",O1031="HG2"),T1031,R1031))</f>
        <v>20212.081852402</v>
      </c>
      <c r="W1031" s="28" t="n">
        <v>365</v>
      </c>
      <c r="X1031" s="32"/>
      <c r="Y1031" s="28"/>
      <c r="Z1031" s="28" t="n">
        <v>8760</v>
      </c>
      <c r="AA1031" s="32" t="s">
        <v>2573</v>
      </c>
      <c r="AB1031" s="32" t="s">
        <v>447</v>
      </c>
      <c r="AC1031" s="33" t="s">
        <v>72</v>
      </c>
      <c r="AD1031" s="33" t="n">
        <f aca="false">VLOOKUP($O1031,Parámetros!$B$4:$H$25,3,0)</f>
        <v>46.3856216091623</v>
      </c>
      <c r="AE1031" s="33" t="n">
        <f aca="false">VLOOKUP($O1031,Parámetros!$B$4:$H$25,4,0)</f>
        <v>1074.85364414012</v>
      </c>
      <c r="AF1031" s="33" t="n">
        <f aca="false">VLOOKUP($O1031,Parámetros!$B$4:$H$25,5,0)</f>
        <v>5.41099102083891</v>
      </c>
      <c r="AG1031" s="33" t="n">
        <f aca="false">VLOOKUP($O1031,Parámetros!$B$4:$H$25,6,0)</f>
        <v>1344</v>
      </c>
      <c r="AH1031" s="33" t="n">
        <f aca="false">VLOOKUP($O1031,Parámetros!$B$4:$H$25,7,0)</f>
        <v>1920000</v>
      </c>
      <c r="AI1031" s="51" t="n">
        <v>19542</v>
      </c>
      <c r="AJ1031" s="52" t="n">
        <v>8.8E-008</v>
      </c>
      <c r="AK1031" s="34" t="n">
        <f aca="false">AD1031*V1031/1000000000</f>
        <v>0.000937549980738936</v>
      </c>
      <c r="AL1031" s="34" t="n">
        <f aca="false">AE1031*V1031/1000000000</f>
        <v>0.0217250298347127</v>
      </c>
      <c r="AM1031" s="34" t="n">
        <f aca="false">AF1031*V1031/1000000000</f>
        <v>0.000109367393415808</v>
      </c>
      <c r="AN1031" s="34" t="n">
        <f aca="false">AG1031*V1031/1000000000</f>
        <v>0.0271650380096283</v>
      </c>
      <c r="AO1031" s="34" t="n">
        <f aca="false">AH1031*V1031/1000000000</f>
        <v>38.8071971566118</v>
      </c>
      <c r="AP1031" s="35" t="n">
        <f aca="false">AJ1031*AI1031*EXP(P1031*4)</f>
        <v>0.00177866320301138</v>
      </c>
      <c r="AQ1031" s="36" t="n">
        <f aca="false">AK1031/W1031</f>
        <v>2.56863008421626E-006</v>
      </c>
      <c r="AR1031" s="37" t="n">
        <f aca="false">AL1031/W1031</f>
        <v>5.95206296841443E-005</v>
      </c>
      <c r="AS1031" s="37" t="n">
        <f aca="false">AM1031/W1031</f>
        <v>2.99636694289886E-007</v>
      </c>
      <c r="AT1031" s="37" t="n">
        <f aca="false">AN1031/W1031</f>
        <v>7.44247616702145E-005</v>
      </c>
      <c r="AU1031" s="37" t="n">
        <f aca="false">AO1031/W1031</f>
        <v>0.106321088100306</v>
      </c>
      <c r="AV1031" s="49" t="n">
        <f aca="false">AP1031/W1031</f>
        <v>4.87304987126406E-006</v>
      </c>
      <c r="AW1031" s="39" t="n">
        <f aca="false">AK1031*1000000</f>
        <v>937.549980738936</v>
      </c>
      <c r="AX1031" s="40" t="n">
        <f aca="false">AL1031*1000000</f>
        <v>21725.0298347127</v>
      </c>
      <c r="AY1031" s="40" t="n">
        <f aca="false">AM1031*1000000</f>
        <v>109.367393415808</v>
      </c>
      <c r="AZ1031" s="40" t="n">
        <f aca="false">AN1031*1000000</f>
        <v>27165.0380096283</v>
      </c>
      <c r="BA1031" s="40" t="n">
        <f aca="false">AO1031*1000000</f>
        <v>38807197.1566118</v>
      </c>
      <c r="BB1031" s="41" t="n">
        <f aca="false">AP1031*1000000</f>
        <v>1778.66320301138</v>
      </c>
      <c r="BC1031" s="39" t="n">
        <f aca="false">AQ1031*1000000</f>
        <v>2.56863008421626</v>
      </c>
      <c r="BD1031" s="40" t="n">
        <f aca="false">AR1031*1000000</f>
        <v>59.5206296841443</v>
      </c>
      <c r="BE1031" s="40" t="n">
        <f aca="false">AS1031*1000000</f>
        <v>0.299636694289886</v>
      </c>
      <c r="BF1031" s="40" t="n">
        <f aca="false">AT1031*1000000</f>
        <v>74.4247616702145</v>
      </c>
      <c r="BG1031" s="40" t="n">
        <f aca="false">AU1031*1000000</f>
        <v>106321.088100306</v>
      </c>
      <c r="BH1031" s="41" t="n">
        <f aca="false">AV1031*1000000</f>
        <v>4.87304987126406</v>
      </c>
      <c r="BI1031" s="0" t="n">
        <v>0.1</v>
      </c>
      <c r="BJ1031" s="0" t="n">
        <f aca="false">R1031*BI1031</f>
        <v>2021.2081852402</v>
      </c>
      <c r="BK1031" s="0" t="n">
        <v>0.1</v>
      </c>
      <c r="BL1031" s="0" t="n">
        <f aca="false">AI1031*BK1031</f>
        <v>1954.2</v>
      </c>
      <c r="BM1031" s="45" t="n">
        <v>17.6498016718255</v>
      </c>
      <c r="BN1031" s="45" t="n">
        <v>910.91550745518</v>
      </c>
      <c r="BO1031" s="45" t="n">
        <v>5.31099102083891</v>
      </c>
      <c r="BP1031" s="45" t="n">
        <v>537.6</v>
      </c>
      <c r="BQ1031" s="45" t="n">
        <v>384000</v>
      </c>
      <c r="BR1031" s="0" t="n">
        <f aca="false">AJ1031*0.1</f>
        <v>8.8E-009</v>
      </c>
      <c r="BS1031" s="0" t="n">
        <f aca="false">((((BJ1031/R1031)^2)+((BM1031/AD1031)^2))^(1/2))*AK1031</f>
        <v>0.000368853469843184</v>
      </c>
      <c r="BT1031" s="0" t="n">
        <f aca="false">((((BJ1031/R1031)^2)+((BN1031/AE1031)^2))^(1/2))*AL1031</f>
        <v>0.0185392302207078</v>
      </c>
      <c r="BU1031" s="0" t="n">
        <f aca="false">((((BJ1031/R1031)^2)+((BO1031/AF1031)^2))^(1/2))*AM1031</f>
        <v>0.000107901880201325</v>
      </c>
      <c r="BV1031" s="0" t="n">
        <f aca="false">((((BJ1031/R1031)^2)+((BP1031/AG1031)^2))^(1/2))*AN1031</f>
        <v>0.0112004321037616</v>
      </c>
      <c r="BW1031" s="0" t="n">
        <f aca="false">((((BJ1031/R1031)^2)+((BQ1031/AH1031)^2))^(1/2))*AO1031</f>
        <v>8.67755308584206</v>
      </c>
      <c r="BX1031" s="46" t="n">
        <f aca="false">((((BL1031/AI1031)^2)+((BR1031/AJ1031)^2))^(1/2))*AP1031</f>
        <v>0.000251540962459266</v>
      </c>
    </row>
    <row r="1032" customFormat="false" ht="30" hidden="false" customHeight="true" outlineLevel="0" collapsed="false">
      <c r="A1032" s="24" t="n">
        <v>4.61109292152944</v>
      </c>
      <c r="B1032" s="24" t="n">
        <v>-74.1392270911728</v>
      </c>
      <c r="C1032" s="47" t="n">
        <v>25</v>
      </c>
      <c r="D1032" s="47" t="n">
        <v>25</v>
      </c>
      <c r="E1032" s="47" t="n">
        <v>1821</v>
      </c>
      <c r="F1032" s="27" t="s">
        <v>2574</v>
      </c>
      <c r="G1032" s="28" t="s">
        <v>2575</v>
      </c>
      <c r="H1032" s="27" t="s">
        <v>2576</v>
      </c>
      <c r="I1032" s="28" t="s">
        <v>216</v>
      </c>
      <c r="J1032" s="28" t="s">
        <v>76</v>
      </c>
      <c r="K1032" s="55"/>
      <c r="L1032" s="55"/>
      <c r="M1032" s="28" t="n">
        <v>2004</v>
      </c>
      <c r="N1032" s="29" t="s">
        <v>67</v>
      </c>
      <c r="O1032" s="29" t="s">
        <v>145</v>
      </c>
      <c r="P1032" s="30" t="n">
        <v>-0.0558905599345948</v>
      </c>
      <c r="Q1032" s="31" t="n">
        <v>137.828571428571</v>
      </c>
      <c r="R1032" s="31" t="n">
        <v>110.216701024146</v>
      </c>
      <c r="S1032" s="29" t="s">
        <v>69</v>
      </c>
      <c r="T1032" s="29"/>
      <c r="U1032" s="29"/>
      <c r="V1032" s="48" t="n">
        <f aca="false">IF(S1032="m3_año",R1032,IF(OR(O1032="CG1",O1032="CG3",O1032="HG2"),T1032,R1032))</f>
        <v>110.216701024146</v>
      </c>
      <c r="W1032" s="28" t="n">
        <v>365</v>
      </c>
      <c r="X1032" s="32" t="s">
        <v>98</v>
      </c>
      <c r="Y1032" s="28"/>
      <c r="Z1032" s="28" t="n">
        <v>36</v>
      </c>
      <c r="AA1032" s="32" t="s">
        <v>2577</v>
      </c>
      <c r="AB1032" s="32" t="s">
        <v>447</v>
      </c>
      <c r="AC1032" s="33" t="s">
        <v>72</v>
      </c>
      <c r="AD1032" s="33" t="n">
        <f aca="false">VLOOKUP($O1032,Parámetros!$B$4:$H$25,3,0)</f>
        <v>196.356974196937</v>
      </c>
      <c r="AE1032" s="33" t="n">
        <f aca="false">VLOOKUP($O1032,Parámetros!$B$4:$H$25,4,0)</f>
        <v>1220.72799074218</v>
      </c>
      <c r="AF1032" s="33" t="n">
        <f aca="false">VLOOKUP($O1032,Parámetros!$B$4:$H$25,5,0)</f>
        <v>69.6558973259153</v>
      </c>
      <c r="AG1032" s="33" t="n">
        <f aca="false">VLOOKUP($O1032,Parámetros!$B$4:$H$25,6,0)</f>
        <v>640</v>
      </c>
      <c r="AH1032" s="33" t="n">
        <f aca="false">VLOOKUP($O1032,Parámetros!$B$4:$H$25,7,0)</f>
        <v>1920000</v>
      </c>
      <c r="AI1032" s="51" t="n">
        <v>137.828571428571</v>
      </c>
      <c r="AJ1032" s="2" t="n">
        <v>0</v>
      </c>
      <c r="AK1032" s="34" t="n">
        <f aca="false">AD1032*V1032/1000000000</f>
        <v>2.16418179190698E-005</v>
      </c>
      <c r="AL1032" s="34" t="n">
        <f aca="false">AE1032*V1032/1000000000</f>
        <v>0.000134544611987437</v>
      </c>
      <c r="AM1032" s="34" t="n">
        <f aca="false">AF1032*V1032/1000000000</f>
        <v>7.67724321013902E-006</v>
      </c>
      <c r="AN1032" s="34" t="n">
        <f aca="false">AG1032*V1032/1000000000</f>
        <v>7.05386886554534E-005</v>
      </c>
      <c r="AO1032" s="34" t="n">
        <f aca="false">AH1032*V1032/1000000000</f>
        <v>0.21161606596636</v>
      </c>
      <c r="AP1032" s="35" t="n">
        <f aca="false">AJ1032*AI1032*EXP(P1032*4)</f>
        <v>0</v>
      </c>
      <c r="AQ1032" s="36" t="n">
        <f aca="false">AK1032/W1032</f>
        <v>5.92926518330678E-008</v>
      </c>
      <c r="AR1032" s="37" t="n">
        <f aca="false">AL1032/W1032</f>
        <v>3.68615375308047E-007</v>
      </c>
      <c r="AS1032" s="37" t="n">
        <f aca="false">AM1032/W1032</f>
        <v>2.10335430414768E-008</v>
      </c>
      <c r="AT1032" s="37" t="n">
        <f aca="false">AN1032/W1032</f>
        <v>1.93256681247818E-007</v>
      </c>
      <c r="AU1032" s="37" t="n">
        <f aca="false">AO1032/W1032</f>
        <v>0.000579770043743453</v>
      </c>
      <c r="AV1032" s="49" t="n">
        <f aca="false">AP1032/W1032</f>
        <v>0</v>
      </c>
      <c r="AW1032" s="39" t="n">
        <f aca="false">AK1032*1000000</f>
        <v>21.6418179190698</v>
      </c>
      <c r="AX1032" s="40" t="n">
        <f aca="false">AL1032*1000000</f>
        <v>134.544611987437</v>
      </c>
      <c r="AY1032" s="40" t="n">
        <f aca="false">AM1032*1000000</f>
        <v>7.67724321013902</v>
      </c>
      <c r="AZ1032" s="40" t="n">
        <f aca="false">AN1032*1000000</f>
        <v>70.5386886554534</v>
      </c>
      <c r="BA1032" s="40" t="n">
        <f aca="false">AO1032*1000000</f>
        <v>211616.06596636</v>
      </c>
      <c r="BB1032" s="41" t="n">
        <f aca="false">AP1032*1000000</f>
        <v>0</v>
      </c>
      <c r="BC1032" s="39" t="n">
        <f aca="false">AQ1032*1000000</f>
        <v>0.0592926518330678</v>
      </c>
      <c r="BD1032" s="40" t="n">
        <f aca="false">AR1032*1000000</f>
        <v>0.368615375308047</v>
      </c>
      <c r="BE1032" s="40" t="n">
        <f aca="false">AS1032*1000000</f>
        <v>0.0210335430414768</v>
      </c>
      <c r="BF1032" s="40" t="n">
        <f aca="false">AT1032*1000000</f>
        <v>0.193256681247818</v>
      </c>
      <c r="BG1032" s="40" t="n">
        <f aca="false">AU1032*1000000</f>
        <v>579.770043743453</v>
      </c>
      <c r="BH1032" s="41" t="n">
        <f aca="false">AV1032*1000000</f>
        <v>0</v>
      </c>
      <c r="BI1032" s="0" t="n">
        <v>0.1</v>
      </c>
      <c r="BJ1032" s="0" t="n">
        <f aca="false">R1032*BI1032</f>
        <v>11.0216701024146</v>
      </c>
      <c r="BK1032" s="0" t="n">
        <v>0.1</v>
      </c>
      <c r="BL1032" s="0" t="n">
        <f aca="false">AI1032*BK1032</f>
        <v>13.7828571428571</v>
      </c>
      <c r="BM1032" s="45" t="n">
        <v>187.562005220738</v>
      </c>
      <c r="BN1032" s="45" t="n">
        <v>1012.03746873145</v>
      </c>
      <c r="BO1032" s="45" t="n">
        <v>69.5558973259153</v>
      </c>
      <c r="BP1032" s="45" t="n">
        <v>256</v>
      </c>
      <c r="BQ1032" s="45" t="n">
        <v>384000</v>
      </c>
      <c r="BR1032" s="0" t="n">
        <f aca="false">AJ1032*0.1</f>
        <v>0</v>
      </c>
      <c r="BS1032" s="0" t="n">
        <f aca="false">((((BJ1032/R1032)^2)+((BM1032/AD1032)^2))^(1/2))*AK1032</f>
        <v>2.07854398733803E-005</v>
      </c>
      <c r="BT1032" s="0" t="n">
        <f aca="false">((((BJ1032/R1032)^2)+((BN1032/AE1032)^2))^(1/2))*AL1032</f>
        <v>0.000112351945027086</v>
      </c>
      <c r="BU1032" s="0" t="n">
        <f aca="false">((((BJ1032/R1032)^2)+((BO1032/AF1032)^2))^(1/2))*AM1032</f>
        <v>7.70456704390308E-006</v>
      </c>
      <c r="BV1032" s="0" t="n">
        <f aca="false">((((BJ1032/R1032)^2)+((BP1032/AG1032)^2))^(1/2))*AN1032</f>
        <v>2.90838464018993E-005</v>
      </c>
      <c r="BW1032" s="0" t="n">
        <f aca="false">((((BJ1032/R1032)^2)+((BQ1032/AH1032)^2))^(1/2))*AO1032</f>
        <v>0.0473187908631861</v>
      </c>
      <c r="BX1032" s="46" t="e">
        <f aca="false">((((BL1032/AI1032)^2)+((BR1032/AJ1032)^2))^(1/2))*AP1032</f>
        <v>#DIV/0!</v>
      </c>
    </row>
    <row r="1033" customFormat="false" ht="45" hidden="false" customHeight="true" outlineLevel="0" collapsed="false">
      <c r="A1033" s="24" t="n">
        <v>4.61409961367674</v>
      </c>
      <c r="B1033" s="24" t="n">
        <v>-74.1386640213504</v>
      </c>
      <c r="C1033" s="47" t="n">
        <v>25</v>
      </c>
      <c r="D1033" s="47" t="n">
        <v>25</v>
      </c>
      <c r="E1033" s="47" t="n">
        <v>1821</v>
      </c>
      <c r="F1033" s="27" t="s">
        <v>2578</v>
      </c>
      <c r="G1033" s="28" t="s">
        <v>2579</v>
      </c>
      <c r="H1033" s="27" t="s">
        <v>2580</v>
      </c>
      <c r="I1033" s="28" t="s">
        <v>216</v>
      </c>
      <c r="J1033" s="28" t="s">
        <v>65</v>
      </c>
      <c r="K1033" s="28" t="n">
        <v>30</v>
      </c>
      <c r="L1033" s="28"/>
      <c r="M1033" s="28" t="n">
        <v>1997</v>
      </c>
      <c r="N1033" s="29" t="s">
        <v>67</v>
      </c>
      <c r="O1033" s="29" t="s">
        <v>68</v>
      </c>
      <c r="P1033" s="56" t="n">
        <v>0.00426891489573758</v>
      </c>
      <c r="Q1033" s="31" t="n">
        <v>6182</v>
      </c>
      <c r="R1033" s="31" t="n">
        <v>6288.46814749376</v>
      </c>
      <c r="S1033" s="29" t="s">
        <v>69</v>
      </c>
      <c r="T1033" s="29"/>
      <c r="U1033" s="29"/>
      <c r="V1033" s="48" t="n">
        <f aca="false">IF(S1033="m3_año",R1033,IF(OR(O1033="CG1",O1033="CG3",O1033="HG2"),T1033,R1033))</f>
        <v>6288.46814749376</v>
      </c>
      <c r="W1033" s="28" t="n">
        <v>365</v>
      </c>
      <c r="X1033" s="32" t="s">
        <v>78</v>
      </c>
      <c r="Y1033" s="28" t="n">
        <v>31</v>
      </c>
      <c r="Z1033" s="28" t="n">
        <v>2672</v>
      </c>
      <c r="AA1033" s="32" t="s">
        <v>2581</v>
      </c>
      <c r="AB1033" s="32" t="s">
        <v>447</v>
      </c>
      <c r="AC1033" s="33" t="s">
        <v>72</v>
      </c>
      <c r="AD1033" s="33" t="n">
        <f aca="false">VLOOKUP($O1033,Parámetros!$B$4:$H$25,3,0)</f>
        <v>46.3856216091623</v>
      </c>
      <c r="AE1033" s="33" t="n">
        <f aca="false">VLOOKUP($O1033,Parámetros!$B$4:$H$25,4,0)</f>
        <v>1074.85364414012</v>
      </c>
      <c r="AF1033" s="33" t="n">
        <f aca="false">VLOOKUP($O1033,Parámetros!$B$4:$H$25,5,0)</f>
        <v>5.41099102083891</v>
      </c>
      <c r="AG1033" s="33" t="n">
        <f aca="false">VLOOKUP($O1033,Parámetros!$B$4:$H$25,6,0)</f>
        <v>1344</v>
      </c>
      <c r="AH1033" s="33" t="n">
        <f aca="false">VLOOKUP($O1033,Parámetros!$B$4:$H$25,7,0)</f>
        <v>1920000</v>
      </c>
      <c r="AI1033" s="51" t="n">
        <v>6182</v>
      </c>
      <c r="AJ1033" s="52" t="n">
        <v>8.8E-008</v>
      </c>
      <c r="AK1033" s="34" t="n">
        <f aca="false">AD1033*V1033/1000000000</f>
        <v>0.000291694503990915</v>
      </c>
      <c r="AL1033" s="34" t="n">
        <f aca="false">AE1033*V1033/1000000000</f>
        <v>0.00675918290439274</v>
      </c>
      <c r="AM1033" s="34" t="n">
        <f aca="false">AF1033*V1033/1000000000</f>
        <v>3.40268446809202E-005</v>
      </c>
      <c r="AN1033" s="34" t="n">
        <f aca="false">AG1033*V1033/1000000000</f>
        <v>0.00845170119023161</v>
      </c>
      <c r="AO1033" s="34" t="n">
        <f aca="false">AH1033*V1033/1000000000</f>
        <v>12.073858843188</v>
      </c>
      <c r="AP1033" s="35" t="n">
        <f aca="false">AJ1033*AI1033*EXP(P1033*4)</f>
        <v>0.000553385196979451</v>
      </c>
      <c r="AQ1033" s="36" t="n">
        <f aca="false">AK1033/W1033</f>
        <v>7.99163024632645E-007</v>
      </c>
      <c r="AR1033" s="37" t="n">
        <f aca="false">AL1033/W1033</f>
        <v>1.85183093271034E-005</v>
      </c>
      <c r="AS1033" s="37" t="n">
        <f aca="false">AM1033/W1033</f>
        <v>9.32242320025212E-008</v>
      </c>
      <c r="AT1033" s="37" t="n">
        <f aca="false">AN1033/W1033</f>
        <v>2.3155345726662E-005</v>
      </c>
      <c r="AU1033" s="37" t="n">
        <f aca="false">AO1033/W1033</f>
        <v>0.0330790653238028</v>
      </c>
      <c r="AV1033" s="49" t="n">
        <f aca="false">AP1033/W1033</f>
        <v>1.51612382734096E-006</v>
      </c>
      <c r="AW1033" s="39" t="n">
        <f aca="false">AK1033*1000000</f>
        <v>291.694503990915</v>
      </c>
      <c r="AX1033" s="40" t="n">
        <f aca="false">AL1033*1000000</f>
        <v>6759.18290439274</v>
      </c>
      <c r="AY1033" s="40" t="n">
        <f aca="false">AM1033*1000000</f>
        <v>34.0268446809202</v>
      </c>
      <c r="AZ1033" s="40" t="n">
        <f aca="false">AN1033*1000000</f>
        <v>8451.70119023161</v>
      </c>
      <c r="BA1033" s="40" t="n">
        <f aca="false">AO1033*1000000</f>
        <v>12073858.843188</v>
      </c>
      <c r="BB1033" s="41" t="n">
        <f aca="false">AP1033*1000000</f>
        <v>553.385196979451</v>
      </c>
      <c r="BC1033" s="39" t="n">
        <f aca="false">AQ1033*1000000</f>
        <v>0.799163024632645</v>
      </c>
      <c r="BD1033" s="40" t="n">
        <f aca="false">AR1033*1000000</f>
        <v>18.5183093271034</v>
      </c>
      <c r="BE1033" s="40" t="n">
        <f aca="false">AS1033*1000000</f>
        <v>0.0932242320025212</v>
      </c>
      <c r="BF1033" s="40" t="n">
        <f aca="false">AT1033*1000000</f>
        <v>23.155345726662</v>
      </c>
      <c r="BG1033" s="40" t="n">
        <f aca="false">AU1033*1000000</f>
        <v>33079.0653238028</v>
      </c>
      <c r="BH1033" s="41" t="n">
        <f aca="false">AV1033*1000000</f>
        <v>1.51612382734096</v>
      </c>
      <c r="BI1033" s="0" t="n">
        <v>0.1</v>
      </c>
      <c r="BJ1033" s="0" t="n">
        <f aca="false">R1033*BI1033</f>
        <v>628.846814749376</v>
      </c>
      <c r="BK1033" s="0" t="n">
        <v>0.1</v>
      </c>
      <c r="BL1033" s="0" t="n">
        <f aca="false">AI1033*BK1033</f>
        <v>618.2</v>
      </c>
      <c r="BM1033" s="45" t="n">
        <v>17.6498016718255</v>
      </c>
      <c r="BN1033" s="45" t="n">
        <v>910.91550745518</v>
      </c>
      <c r="BO1033" s="45" t="n">
        <v>5.31099102083891</v>
      </c>
      <c r="BP1033" s="45" t="n">
        <v>537.6</v>
      </c>
      <c r="BQ1033" s="45" t="n">
        <v>384000</v>
      </c>
      <c r="BR1033" s="0" t="n">
        <f aca="false">AJ1033*0.1</f>
        <v>8.8E-009</v>
      </c>
      <c r="BS1033" s="0" t="n">
        <f aca="false">((((BJ1033/R1033)^2)+((BM1033/AD1033)^2))^(1/2))*AK1033</f>
        <v>0.000114759247124549</v>
      </c>
      <c r="BT1033" s="0" t="n">
        <f aca="false">((((BJ1033/R1033)^2)+((BN1033/AE1033)^2))^(1/2))*AL1033</f>
        <v>0.00576800349282774</v>
      </c>
      <c r="BU1033" s="0" t="n">
        <f aca="false">((((BJ1033/R1033)^2)+((BO1033/AF1033)^2))^(1/2))*AM1033</f>
        <v>3.35708880290371E-005</v>
      </c>
      <c r="BV1033" s="0" t="n">
        <f aca="false">((((BJ1033/R1033)^2)+((BP1033/AG1033)^2))^(1/2))*AN1033</f>
        <v>0.00348472567234834</v>
      </c>
      <c r="BW1033" s="0" t="n">
        <f aca="false">((((BJ1033/R1033)^2)+((BQ1033/AH1033)^2))^(1/2))*AO1033</f>
        <v>2.69979691241054</v>
      </c>
      <c r="BX1033" s="46" t="n">
        <f aca="false">((((BL1033/AI1033)^2)+((BR1033/AJ1033)^2))^(1/2))*AP1033</f>
        <v>7.82604850784846E-005</v>
      </c>
    </row>
    <row r="1034" customFormat="false" ht="30" hidden="false" customHeight="true" outlineLevel="0" collapsed="false">
      <c r="A1034" s="24" t="n">
        <v>4.61055695521843</v>
      </c>
      <c r="B1034" s="24" t="n">
        <v>-74.13965031783</v>
      </c>
      <c r="C1034" s="47" t="n">
        <v>25</v>
      </c>
      <c r="D1034" s="47" t="n">
        <v>25</v>
      </c>
      <c r="E1034" s="47" t="n">
        <v>1821</v>
      </c>
      <c r="F1034" s="27" t="s">
        <v>2582</v>
      </c>
      <c r="G1034" s="28" t="s">
        <v>2583</v>
      </c>
      <c r="H1034" s="27" t="s">
        <v>2584</v>
      </c>
      <c r="I1034" s="28" t="s">
        <v>216</v>
      </c>
      <c r="J1034" s="28" t="s">
        <v>76</v>
      </c>
      <c r="K1034" s="28" t="n">
        <v>1.86</v>
      </c>
      <c r="L1034" s="28"/>
      <c r="M1034" s="28" t="n">
        <v>2004</v>
      </c>
      <c r="N1034" s="29" t="s">
        <v>124</v>
      </c>
      <c r="O1034" s="29" t="s">
        <v>645</v>
      </c>
      <c r="P1034" s="50" t="n">
        <v>-0.015549305289661</v>
      </c>
      <c r="Q1034" s="31" t="n">
        <v>19.9871294999432</v>
      </c>
      <c r="R1034" s="31" t="n">
        <v>18.7818564282924</v>
      </c>
      <c r="S1034" s="4" t="s">
        <v>69</v>
      </c>
      <c r="T1034" s="4"/>
      <c r="U1034" s="4"/>
      <c r="V1034" s="48" t="n">
        <f aca="false">IF(S1034="m3_año",R1034,IF(OR(O1034="CG1",O1034="CG3",O1034="HG2"),T1034,R1034))</f>
        <v>18.7818564282924</v>
      </c>
      <c r="W1034" s="28" t="n">
        <v>365</v>
      </c>
      <c r="X1034" s="32"/>
      <c r="Y1034" s="28"/>
      <c r="Z1034" s="28" t="n">
        <v>8760</v>
      </c>
      <c r="AA1034" s="32" t="s">
        <v>2585</v>
      </c>
      <c r="AB1034" s="32" t="s">
        <v>447</v>
      </c>
      <c r="AC1034" s="33" t="s">
        <v>72</v>
      </c>
      <c r="AD1034" s="33" t="n">
        <f aca="false">VLOOKUP($O1034,Parámetros!$B$4:$H$25,3,0)</f>
        <v>476000</v>
      </c>
      <c r="AE1034" s="33" t="n">
        <f aca="false">VLOOKUP($O1034,Parámetros!$B$4:$H$25,4,0)</f>
        <v>2142000</v>
      </c>
      <c r="AF1034" s="33" t="n">
        <f aca="false">VLOOKUP($O1034,Parámetros!$B$4:$H$25,5,0)</f>
        <v>1704000</v>
      </c>
      <c r="AG1034" s="33" t="n">
        <f aca="false">VLOOKUP($O1034,Parámetros!$B$4:$H$25,6,0)</f>
        <v>595000</v>
      </c>
      <c r="AH1034" s="33" t="n">
        <f aca="false">VLOOKUP($O1034,Parámetros!$B$4:$H$25,7,0)</f>
        <v>2676000000</v>
      </c>
      <c r="AI1034" s="51" t="n">
        <v>19.9871294999432</v>
      </c>
      <c r="AJ1034" s="2" t="n">
        <v>0.0912</v>
      </c>
      <c r="AK1034" s="34" t="n">
        <f aca="false">AD1034*V1034/1000000000</f>
        <v>0.00894016365986718</v>
      </c>
      <c r="AL1034" s="34" t="n">
        <f aca="false">AE1034*V1034/1000000000</f>
        <v>0.0402307364694023</v>
      </c>
      <c r="AM1034" s="34" t="n">
        <f aca="false">AF1034*V1034/1000000000</f>
        <v>0.0320042833538103</v>
      </c>
      <c r="AN1034" s="34" t="n">
        <f aca="false">AG1034*V1034/1000000000</f>
        <v>0.011175204574834</v>
      </c>
      <c r="AO1034" s="34" t="n">
        <f aca="false">AH1034*V1034/1000000000</f>
        <v>50.2602478021105</v>
      </c>
      <c r="AP1034" s="35" t="n">
        <f aca="false">AJ1034*AI1034*EXP(P1034*4)</f>
        <v>1.71290530626026</v>
      </c>
      <c r="AQ1034" s="36" t="n">
        <f aca="false">AK1034/W1034</f>
        <v>2.44935990681293E-005</v>
      </c>
      <c r="AR1034" s="37" t="n">
        <f aca="false">AL1034/W1034</f>
        <v>0.000110221195806582</v>
      </c>
      <c r="AS1034" s="37" t="n">
        <f aca="false">AM1034/W1034</f>
        <v>8.76829680926308E-005</v>
      </c>
      <c r="AT1034" s="37" t="n">
        <f aca="false">AN1034/W1034</f>
        <v>3.06169988351616E-005</v>
      </c>
      <c r="AU1034" s="37" t="n">
        <f aca="false">AO1034/W1034</f>
        <v>0.137699309046878</v>
      </c>
      <c r="AV1034" s="49" t="n">
        <f aca="false">AP1034/W1034</f>
        <v>0.00469289125002812</v>
      </c>
      <c r="AW1034" s="39" t="n">
        <f aca="false">AK1034*1000000</f>
        <v>8940.16365986718</v>
      </c>
      <c r="AX1034" s="40" t="n">
        <f aca="false">AL1034*1000000</f>
        <v>40230.7364694023</v>
      </c>
      <c r="AY1034" s="40" t="n">
        <f aca="false">AM1034*1000000</f>
        <v>32004.2833538103</v>
      </c>
      <c r="AZ1034" s="40" t="n">
        <f aca="false">AN1034*1000000</f>
        <v>11175.204574834</v>
      </c>
      <c r="BA1034" s="40" t="n">
        <f aca="false">AO1034*1000000</f>
        <v>50260247.8021105</v>
      </c>
      <c r="BB1034" s="41" t="n">
        <f aca="false">AP1034*1000000</f>
        <v>1712905.30626026</v>
      </c>
      <c r="BC1034" s="39" t="n">
        <f aca="false">AQ1034*1000000</f>
        <v>24.4935990681293</v>
      </c>
      <c r="BD1034" s="40" t="n">
        <f aca="false">AR1034*1000000</f>
        <v>110.221195806582</v>
      </c>
      <c r="BE1034" s="40" t="n">
        <f aca="false">AS1034*1000000</f>
        <v>87.6829680926308</v>
      </c>
      <c r="BF1034" s="40" t="n">
        <f aca="false">AT1034*1000000</f>
        <v>30.6169988351616</v>
      </c>
      <c r="BG1034" s="40" t="n">
        <f aca="false">AU1034*1000000</f>
        <v>137699.309046878</v>
      </c>
      <c r="BH1034" s="41" t="n">
        <f aca="false">AV1034*1000000</f>
        <v>4692.89125002812</v>
      </c>
      <c r="BI1034" s="0" t="n">
        <v>0.1</v>
      </c>
      <c r="BJ1034" s="0" t="n">
        <f aca="false">R1034*BI1034</f>
        <v>1.87818564282924</v>
      </c>
      <c r="BK1034" s="0" t="n">
        <v>0.1</v>
      </c>
      <c r="BL1034" s="0" t="n">
        <f aca="false">AI1034*BK1034</f>
        <v>1.99871294999432</v>
      </c>
      <c r="BM1034" s="45" t="n">
        <v>190400</v>
      </c>
      <c r="BN1034" s="45" t="n">
        <v>428400</v>
      </c>
      <c r="BO1034" s="45" t="n">
        <v>340800</v>
      </c>
      <c r="BP1034" s="45" t="n">
        <v>119000</v>
      </c>
      <c r="BQ1034" s="45" t="n">
        <v>1070400000</v>
      </c>
      <c r="BR1034" s="0" t="n">
        <f aca="false">AJ1034*0.1</f>
        <v>0.00912</v>
      </c>
      <c r="BS1034" s="0" t="n">
        <f aca="false">((((BJ1034/R1034)^2)+((BM1034/AD1034)^2))^(1/2))*AK1034</f>
        <v>0.0036861239079941</v>
      </c>
      <c r="BT1034" s="0" t="n">
        <f aca="false">((((BJ1034/R1034)^2)+((BN1034/AE1034)^2))^(1/2))*AL1034</f>
        <v>0.00899586615304635</v>
      </c>
      <c r="BU1034" s="0" t="n">
        <f aca="false">((((BJ1034/R1034)^2)+((BO1034/AF1034)^2))^(1/2))*AM1034</f>
        <v>0.00715637531502847</v>
      </c>
      <c r="BV1034" s="0" t="n">
        <f aca="false">((((BJ1034/R1034)^2)+((BP1034/AG1034)^2))^(1/2))*AN1034</f>
        <v>0.00249885170917954</v>
      </c>
      <c r="BW1034" s="0" t="n">
        <f aca="false">((((BJ1034/R1034)^2)+((BQ1034/AH1034)^2))^(1/2))*AO1034</f>
        <v>20.7228310457819</v>
      </c>
      <c r="BX1034" s="46" t="n">
        <f aca="false">((((BL1034/AI1034)^2)+((BR1034/AJ1034)^2))^(1/2))*AP1034</f>
        <v>0.242241391517411</v>
      </c>
    </row>
    <row r="1035" customFormat="false" ht="30" hidden="false" customHeight="true" outlineLevel="0" collapsed="false">
      <c r="A1035" s="24" t="n">
        <v>4.63882189697371</v>
      </c>
      <c r="B1035" s="24" t="n">
        <v>-74.1620556678291</v>
      </c>
      <c r="C1035" s="47" t="n">
        <v>22</v>
      </c>
      <c r="D1035" s="47" t="n">
        <v>28</v>
      </c>
      <c r="E1035" s="47" t="n">
        <v>1857</v>
      </c>
      <c r="F1035" s="27" t="s">
        <v>2586</v>
      </c>
      <c r="G1035" s="28" t="s">
        <v>2587</v>
      </c>
      <c r="H1035" s="27" t="s">
        <v>2588</v>
      </c>
      <c r="I1035" s="28" t="s">
        <v>216</v>
      </c>
      <c r="J1035" s="28" t="s">
        <v>76</v>
      </c>
      <c r="K1035" s="55"/>
      <c r="L1035" s="55"/>
      <c r="M1035" s="28" t="n">
        <v>2003</v>
      </c>
      <c r="N1035" s="29" t="s">
        <v>67</v>
      </c>
      <c r="O1035" s="29" t="s">
        <v>142</v>
      </c>
      <c r="P1035" s="50" t="n">
        <v>-0.015549305289661</v>
      </c>
      <c r="Q1035" s="31" t="n">
        <v>19279</v>
      </c>
      <c r="R1035" s="31" t="n">
        <v>18116.4288789983</v>
      </c>
      <c r="S1035" s="29" t="s">
        <v>69</v>
      </c>
      <c r="T1035" s="29"/>
      <c r="U1035" s="29"/>
      <c r="V1035" s="48" t="n">
        <f aca="false">IF(S1035="m3_año",R1035,IF(OR(O1035="CG1",O1035="CG3",O1035="HG2"),T1035,R1035))</f>
        <v>18116.4288789983</v>
      </c>
      <c r="W1035" s="28" t="n">
        <v>365</v>
      </c>
      <c r="X1035" s="32"/>
      <c r="Y1035" s="28"/>
      <c r="Z1035" s="28" t="n">
        <v>8760</v>
      </c>
      <c r="AA1035" s="32" t="s">
        <v>2589</v>
      </c>
      <c r="AB1035" s="32" t="s">
        <v>447</v>
      </c>
      <c r="AC1035" s="33" t="s">
        <v>72</v>
      </c>
      <c r="AD1035" s="33" t="n">
        <f aca="false">VLOOKUP($O1035,Parámetros!$B$4:$H$25,3,0)</f>
        <v>30.4</v>
      </c>
      <c r="AE1035" s="33" t="n">
        <f aca="false">VLOOKUP($O1035,Parámetros!$B$4:$H$25,4,0)</f>
        <v>1504</v>
      </c>
      <c r="AF1035" s="33" t="n">
        <f aca="false">VLOOKUP($O1035,Parámetros!$B$4:$H$25,5,0)</f>
        <v>9.6</v>
      </c>
      <c r="AG1035" s="33" t="n">
        <f aca="false">VLOOKUP($O1035,Parámetros!$B$4:$H$25,6,0)</f>
        <v>640</v>
      </c>
      <c r="AH1035" s="33" t="n">
        <f aca="false">VLOOKUP($O1035,Parámetros!$B$4:$H$25,7,0)</f>
        <v>1920000</v>
      </c>
      <c r="AI1035" s="51" t="n">
        <v>19279</v>
      </c>
      <c r="AJ1035" s="52" t="n">
        <v>8.8E-008</v>
      </c>
      <c r="AK1035" s="34" t="n">
        <f aca="false">AD1035*V1035/1000000000</f>
        <v>0.000550739437921548</v>
      </c>
      <c r="AL1035" s="34" t="n">
        <f aca="false">AE1035*V1035/1000000000</f>
        <v>0.0272471090340134</v>
      </c>
      <c r="AM1035" s="34" t="n">
        <f aca="false">AF1035*V1035/1000000000</f>
        <v>0.000173917717238384</v>
      </c>
      <c r="AN1035" s="34" t="n">
        <f aca="false">AG1035*V1035/1000000000</f>
        <v>0.0115945144825589</v>
      </c>
      <c r="AO1035" s="34" t="n">
        <f aca="false">AH1035*V1035/1000000000</f>
        <v>34.7835434476767</v>
      </c>
      <c r="AP1035" s="35" t="n">
        <f aca="false">AJ1035*AI1035*EXP(P1035*4)</f>
        <v>0.00159424574135185</v>
      </c>
      <c r="AQ1035" s="36" t="n">
        <f aca="false">AK1035/W1035</f>
        <v>1.5088751723878E-006</v>
      </c>
      <c r="AR1035" s="37" t="n">
        <f aca="false">AL1035/W1035</f>
        <v>7.46496137918176E-005</v>
      </c>
      <c r="AS1035" s="37" t="n">
        <f aca="false">AM1035/W1035</f>
        <v>4.76486896543517E-007</v>
      </c>
      <c r="AT1035" s="37" t="n">
        <f aca="false">AN1035/W1035</f>
        <v>3.17657931029011E-005</v>
      </c>
      <c r="AU1035" s="37" t="n">
        <f aca="false">AO1035/W1035</f>
        <v>0.0952973793087034</v>
      </c>
      <c r="AV1035" s="49" t="n">
        <f aca="false">AP1035/W1035</f>
        <v>4.36779655164889E-006</v>
      </c>
      <c r="AW1035" s="39" t="n">
        <f aca="false">AK1035*1000000</f>
        <v>550.739437921548</v>
      </c>
      <c r="AX1035" s="40" t="n">
        <f aca="false">AL1035*1000000</f>
        <v>27247.1090340134</v>
      </c>
      <c r="AY1035" s="40" t="n">
        <f aca="false">AM1035*1000000</f>
        <v>173.917717238384</v>
      </c>
      <c r="AZ1035" s="40" t="n">
        <f aca="false">AN1035*1000000</f>
        <v>11594.5144825589</v>
      </c>
      <c r="BA1035" s="40" t="n">
        <f aca="false">AO1035*1000000</f>
        <v>34783543.4476767</v>
      </c>
      <c r="BB1035" s="41" t="n">
        <f aca="false">AP1035*1000000</f>
        <v>1594.24574135185</v>
      </c>
      <c r="BC1035" s="39" t="n">
        <f aca="false">AQ1035*1000000</f>
        <v>1.5088751723878</v>
      </c>
      <c r="BD1035" s="40" t="n">
        <f aca="false">AR1035*1000000</f>
        <v>74.6496137918176</v>
      </c>
      <c r="BE1035" s="40" t="n">
        <f aca="false">AS1035*1000000</f>
        <v>0.476486896543517</v>
      </c>
      <c r="BF1035" s="40" t="n">
        <f aca="false">AT1035*1000000</f>
        <v>31.7657931029011</v>
      </c>
      <c r="BG1035" s="40" t="n">
        <f aca="false">AU1035*1000000</f>
        <v>95297.3793087034</v>
      </c>
      <c r="BH1035" s="41" t="n">
        <f aca="false">AV1035*1000000</f>
        <v>4.36779655164889</v>
      </c>
      <c r="BI1035" s="0" t="n">
        <v>0.1</v>
      </c>
      <c r="BJ1035" s="0" t="n">
        <f aca="false">R1035*BI1035</f>
        <v>1811.64288789983</v>
      </c>
      <c r="BK1035" s="0" t="n">
        <v>0.1</v>
      </c>
      <c r="BL1035" s="0" t="n">
        <f aca="false">AI1035*BK1035</f>
        <v>1927.9</v>
      </c>
      <c r="BM1035" s="45" t="n">
        <v>12.16</v>
      </c>
      <c r="BN1035" s="45" t="n">
        <v>601.6</v>
      </c>
      <c r="BO1035" s="45" t="n">
        <v>1.92</v>
      </c>
      <c r="BP1035" s="45" t="n">
        <v>256</v>
      </c>
      <c r="BQ1035" s="45" t="n">
        <v>384000</v>
      </c>
      <c r="BR1035" s="0" t="n">
        <f aca="false">AJ1035*0.1</f>
        <v>8.8E-009</v>
      </c>
      <c r="BS1035" s="0" t="n">
        <f aca="false">((((BJ1035/R1035)^2)+((BM1035/AD1035)^2))^(1/2))*AK1035</f>
        <v>0.000227075687474384</v>
      </c>
      <c r="BT1035" s="0" t="n">
        <f aca="false">((((BJ1035/R1035)^2)+((BN1035/AE1035)^2))^(1/2))*AL1035</f>
        <v>0.0112342708539959</v>
      </c>
      <c r="BU1035" s="0" t="n">
        <f aca="false">((((BJ1035/R1035)^2)+((BO1035/AF1035)^2))^(1/2))*AM1035</f>
        <v>3.88891838236613E-005</v>
      </c>
      <c r="BV1035" s="0" t="n">
        <f aca="false">((((BJ1035/R1035)^2)+((BP1035/AG1035)^2))^(1/2))*AN1035</f>
        <v>0.00478054078893441</v>
      </c>
      <c r="BW1035" s="0" t="n">
        <f aca="false">((((BJ1035/R1035)^2)+((BQ1035/AH1035)^2))^(1/2))*AO1035</f>
        <v>7.77783676473226</v>
      </c>
      <c r="BX1035" s="46" t="n">
        <f aca="false">((((BL1035/AI1035)^2)+((BR1035/AJ1035)^2))^(1/2))*AP1035</f>
        <v>0.000225460394917533</v>
      </c>
    </row>
    <row r="1036" customFormat="false" ht="30" hidden="false" customHeight="true" outlineLevel="0" collapsed="false">
      <c r="A1036" s="24" t="n">
        <v>4.59455555555556</v>
      </c>
      <c r="B1036" s="24" t="n">
        <v>-74.1440277777778</v>
      </c>
      <c r="C1036" s="47" t="n">
        <v>24</v>
      </c>
      <c r="D1036" s="47" t="n">
        <v>23</v>
      </c>
      <c r="E1036" s="47" t="n">
        <v>1794</v>
      </c>
      <c r="F1036" s="27" t="s">
        <v>2590</v>
      </c>
      <c r="G1036" s="28" t="s">
        <v>2591</v>
      </c>
      <c r="H1036" s="27" t="s">
        <v>2592</v>
      </c>
      <c r="I1036" s="28" t="s">
        <v>1495</v>
      </c>
      <c r="J1036" s="28" t="s">
        <v>65</v>
      </c>
      <c r="K1036" s="28" t="n">
        <v>300</v>
      </c>
      <c r="L1036" s="28"/>
      <c r="M1036" s="28" t="n">
        <v>1978</v>
      </c>
      <c r="N1036" s="29" t="s">
        <v>67</v>
      </c>
      <c r="O1036" s="29" t="s">
        <v>108</v>
      </c>
      <c r="P1036" s="50" t="n">
        <v>0.00842863539816588</v>
      </c>
      <c r="Q1036" s="31" t="n">
        <v>64703.3333333333</v>
      </c>
      <c r="R1036" s="31" t="n">
        <v>66921.9665058124</v>
      </c>
      <c r="S1036" s="29" t="s">
        <v>69</v>
      </c>
      <c r="T1036" s="29"/>
      <c r="U1036" s="29"/>
      <c r="V1036" s="48" t="n">
        <f aca="false">IF(S1036="m3_año",R1036,IF(OR(O1036="CG1",O1036="CG3",O1036="HG2"),T1036,R1036))</f>
        <v>66921.9665058124</v>
      </c>
      <c r="W1036" s="28" t="n">
        <v>365</v>
      </c>
      <c r="X1036" s="32"/>
      <c r="Y1036" s="28"/>
      <c r="Z1036" s="28" t="n">
        <v>0</v>
      </c>
      <c r="AA1036" s="32" t="s">
        <v>2593</v>
      </c>
      <c r="AB1036" s="32" t="s">
        <v>2594</v>
      </c>
      <c r="AC1036" s="33" t="s">
        <v>72</v>
      </c>
      <c r="AD1036" s="33" t="n">
        <f aca="false">VLOOKUP($O1036,Parámetros!$B$4:$H$25,3,0)</f>
        <v>589.42211574465</v>
      </c>
      <c r="AE1036" s="33" t="n">
        <f aca="false">VLOOKUP($O1036,Parámetros!$B$4:$H$25,4,0)</f>
        <v>6395.37711993333</v>
      </c>
      <c r="AF1036" s="33" t="n">
        <f aca="false">VLOOKUP($O1036,Parámetros!$B$4:$H$25,5,0)</f>
        <v>22.4256162208741</v>
      </c>
      <c r="AG1036" s="33" t="n">
        <f aca="false">VLOOKUP($O1036,Parámetros!$B$4:$H$25,6,0)</f>
        <v>1344</v>
      </c>
      <c r="AH1036" s="33" t="n">
        <f aca="false">VLOOKUP($O1036,Parámetros!$B$4:$H$25,7,0)</f>
        <v>1920000</v>
      </c>
      <c r="AI1036" s="51" t="n">
        <v>64703.3333333333</v>
      </c>
      <c r="AJ1036" s="52" t="n">
        <v>8.8E-008</v>
      </c>
      <c r="AK1036" s="34" t="n">
        <f aca="false">AD1036*V1036/1000000000</f>
        <v>0.0394452870876485</v>
      </c>
      <c r="AL1036" s="34" t="n">
        <f aca="false">AE1036*V1036/1000000000</f>
        <v>0.427991213412217</v>
      </c>
      <c r="AM1036" s="34" t="n">
        <f aca="false">AF1036*V1036/1000000000</f>
        <v>0.00150076633760554</v>
      </c>
      <c r="AN1036" s="34" t="n">
        <f aca="false">AG1036*V1036/1000000000</f>
        <v>0.0899431229838119</v>
      </c>
      <c r="AO1036" s="34" t="n">
        <f aca="false">AH1036*V1036/1000000000</f>
        <v>128.49017569116</v>
      </c>
      <c r="AP1036" s="35" t="n">
        <f aca="false">AJ1036*AI1036*EXP(P1036*4)</f>
        <v>0.00588913305251149</v>
      </c>
      <c r="AQ1036" s="36" t="n">
        <f aca="false">AK1036/W1036</f>
        <v>0.000108069279692188</v>
      </c>
      <c r="AR1036" s="37" t="n">
        <f aca="false">AL1036/W1036</f>
        <v>0.00117257866688279</v>
      </c>
      <c r="AS1036" s="37" t="n">
        <f aca="false">AM1036/W1036</f>
        <v>4.11168859617956E-006</v>
      </c>
      <c r="AT1036" s="37" t="n">
        <f aca="false">AN1036/W1036</f>
        <v>0.000246419515024142</v>
      </c>
      <c r="AU1036" s="37" t="n">
        <f aca="false">AO1036/W1036</f>
        <v>0.352027878605917</v>
      </c>
      <c r="AV1036" s="49" t="n">
        <f aca="false">AP1036/W1036</f>
        <v>1.61346111027712E-005</v>
      </c>
      <c r="AW1036" s="39" t="n">
        <f aca="false">AK1036*1000000</f>
        <v>39445.2870876485</v>
      </c>
      <c r="AX1036" s="40" t="n">
        <f aca="false">AL1036*1000000</f>
        <v>427991.213412217</v>
      </c>
      <c r="AY1036" s="40" t="n">
        <f aca="false">AM1036*1000000</f>
        <v>1500.76633760554</v>
      </c>
      <c r="AZ1036" s="40" t="n">
        <f aca="false">AN1036*1000000</f>
        <v>89943.1229838119</v>
      </c>
      <c r="BA1036" s="40" t="n">
        <f aca="false">AO1036*1000000</f>
        <v>128490175.69116</v>
      </c>
      <c r="BB1036" s="41" t="n">
        <f aca="false">AP1036*1000000</f>
        <v>5889.13305251149</v>
      </c>
      <c r="BC1036" s="39" t="n">
        <f aca="false">AQ1036*1000000</f>
        <v>108.069279692188</v>
      </c>
      <c r="BD1036" s="40" t="n">
        <f aca="false">AR1036*1000000</f>
        <v>1172.57866688279</v>
      </c>
      <c r="BE1036" s="40" t="n">
        <f aca="false">AS1036*1000000</f>
        <v>4.11168859617956</v>
      </c>
      <c r="BF1036" s="40" t="n">
        <f aca="false">AT1036*1000000</f>
        <v>246.419515024142</v>
      </c>
      <c r="BG1036" s="40" t="n">
        <f aca="false">AU1036*1000000</f>
        <v>352027.878605917</v>
      </c>
      <c r="BH1036" s="41" t="n">
        <f aca="false">AV1036*1000000</f>
        <v>16.1346111027712</v>
      </c>
      <c r="BI1036" s="0" t="n">
        <v>0.1</v>
      </c>
      <c r="BJ1036" s="0" t="n">
        <f aca="false">R1036*BI1036</f>
        <v>6692.19665058124</v>
      </c>
      <c r="BK1036" s="0" t="n">
        <v>0.1</v>
      </c>
      <c r="BL1036" s="0" t="n">
        <f aca="false">AI1036*BK1036</f>
        <v>6470.33333333333</v>
      </c>
      <c r="BM1036" s="45" t="n">
        <v>491.492522079561</v>
      </c>
      <c r="BN1036" s="45" t="n">
        <v>4911.75996922289</v>
      </c>
      <c r="BO1036" s="45" t="n">
        <v>16.2785205146239</v>
      </c>
      <c r="BP1036" s="45" t="n">
        <v>537.6</v>
      </c>
      <c r="BQ1036" s="45" t="n">
        <v>384000</v>
      </c>
      <c r="BR1036" s="0" t="n">
        <f aca="false">AJ1036*0.1</f>
        <v>8.8E-009</v>
      </c>
      <c r="BS1036" s="0" t="n">
        <f aca="false">((((BJ1036/R1036)^2)+((BM1036/AD1036)^2))^(1/2))*AK1036</f>
        <v>0.0331273254267915</v>
      </c>
      <c r="BT1036" s="0" t="n">
        <f aca="false">((((BJ1036/R1036)^2)+((BN1036/AE1036)^2))^(1/2))*AL1036</f>
        <v>0.331479264224397</v>
      </c>
      <c r="BU1036" s="0" t="n">
        <f aca="false">((((BJ1036/R1036)^2)+((BO1036/AF1036)^2))^(1/2))*AM1036</f>
        <v>0.00109967944669671</v>
      </c>
      <c r="BV1036" s="0" t="n">
        <f aca="false">((((BJ1036/R1036)^2)+((BP1036/AG1036)^2))^(1/2))*AN1036</f>
        <v>0.0370844996360176</v>
      </c>
      <c r="BW1036" s="0" t="n">
        <f aca="false">((((BJ1036/R1036)^2)+((BQ1036/AH1036)^2))^(1/2))*AO1036</f>
        <v>28.7312767286324</v>
      </c>
      <c r="BX1036" s="46" t="n">
        <f aca="false">((((BL1036/AI1036)^2)+((BR1036/AJ1036)^2))^(1/2))*AP1036</f>
        <v>0.000832849183348142</v>
      </c>
    </row>
    <row r="1037" customFormat="false" ht="30" hidden="false" customHeight="true" outlineLevel="0" collapsed="false">
      <c r="A1037" s="24" t="n">
        <v>4.59455555555556</v>
      </c>
      <c r="B1037" s="24" t="n">
        <v>-74.1440277777778</v>
      </c>
      <c r="C1037" s="47" t="n">
        <v>24</v>
      </c>
      <c r="D1037" s="47" t="n">
        <v>23</v>
      </c>
      <c r="E1037" s="47" t="n">
        <v>1794</v>
      </c>
      <c r="F1037" s="27" t="s">
        <v>2590</v>
      </c>
      <c r="G1037" s="28" t="s">
        <v>2591</v>
      </c>
      <c r="H1037" s="27" t="s">
        <v>2592</v>
      </c>
      <c r="I1037" s="28" t="s">
        <v>1495</v>
      </c>
      <c r="J1037" s="28" t="s">
        <v>65</v>
      </c>
      <c r="K1037" s="28" t="n">
        <v>300</v>
      </c>
      <c r="L1037" s="28"/>
      <c r="M1037" s="28" t="n">
        <v>1978</v>
      </c>
      <c r="N1037" s="29" t="s">
        <v>67</v>
      </c>
      <c r="O1037" s="29" t="s">
        <v>108</v>
      </c>
      <c r="P1037" s="50" t="n">
        <v>0.00842863539816588</v>
      </c>
      <c r="Q1037" s="31" t="n">
        <v>808791.666666667</v>
      </c>
      <c r="R1037" s="31" t="n">
        <v>836524.581322656</v>
      </c>
      <c r="S1037" s="29" t="s">
        <v>69</v>
      </c>
      <c r="T1037" s="29"/>
      <c r="U1037" s="29"/>
      <c r="V1037" s="48" t="n">
        <f aca="false">IF(S1037="m3_año",R1037,IF(OR(O1037="CG1",O1037="CG3",O1037="HG2"),T1037,R1037))</f>
        <v>836524.581322656</v>
      </c>
      <c r="W1037" s="28" t="n">
        <v>365</v>
      </c>
      <c r="X1037" s="32"/>
      <c r="Y1037" s="28"/>
      <c r="Z1037" s="28" t="n">
        <v>8760</v>
      </c>
      <c r="AA1037" s="32" t="s">
        <v>2595</v>
      </c>
      <c r="AB1037" s="32" t="s">
        <v>2594</v>
      </c>
      <c r="AC1037" s="33" t="s">
        <v>72</v>
      </c>
      <c r="AD1037" s="33" t="n">
        <f aca="false">VLOOKUP($O1037,Parámetros!$B$4:$H$25,3,0)</f>
        <v>589.42211574465</v>
      </c>
      <c r="AE1037" s="33" t="n">
        <f aca="false">VLOOKUP($O1037,Parámetros!$B$4:$H$25,4,0)</f>
        <v>6395.37711993333</v>
      </c>
      <c r="AF1037" s="33" t="n">
        <f aca="false">VLOOKUP($O1037,Parámetros!$B$4:$H$25,5,0)</f>
        <v>22.4256162208741</v>
      </c>
      <c r="AG1037" s="33" t="n">
        <f aca="false">VLOOKUP($O1037,Parámetros!$B$4:$H$25,6,0)</f>
        <v>1344</v>
      </c>
      <c r="AH1037" s="33" t="n">
        <f aca="false">VLOOKUP($O1037,Parámetros!$B$4:$H$25,7,0)</f>
        <v>1920000</v>
      </c>
      <c r="AI1037" s="51" t="n">
        <v>808791.666666667</v>
      </c>
      <c r="AJ1037" s="52" t="n">
        <v>8.8E-008</v>
      </c>
      <c r="AK1037" s="34" t="n">
        <f aca="false">AD1037*V1037/1000000000</f>
        <v>0.493066088595607</v>
      </c>
      <c r="AL1037" s="34" t="n">
        <f aca="false">AE1037*V1037/1000000000</f>
        <v>5.34989016765272</v>
      </c>
      <c r="AM1037" s="34" t="n">
        <f aca="false">AF1037*V1037/1000000000</f>
        <v>0.0187595792200693</v>
      </c>
      <c r="AN1037" s="34" t="n">
        <f aca="false">AG1037*V1037/1000000000</f>
        <v>1.12428903729765</v>
      </c>
      <c r="AO1037" s="34" t="n">
        <f aca="false">AH1037*V1037/1000000000</f>
        <v>1606.1271961395</v>
      </c>
      <c r="AP1037" s="35" t="n">
        <f aca="false">AJ1037*AI1037*EXP(P1037*4)</f>
        <v>0.0736141631563937</v>
      </c>
      <c r="AQ1037" s="36" t="n">
        <f aca="false">AK1037/W1037</f>
        <v>0.00135086599615235</v>
      </c>
      <c r="AR1037" s="37" t="n">
        <f aca="false">AL1037/W1037</f>
        <v>0.0146572333360349</v>
      </c>
      <c r="AS1037" s="37" t="n">
        <f aca="false">AM1037/W1037</f>
        <v>5.13961074522446E-005</v>
      </c>
      <c r="AT1037" s="37" t="n">
        <f aca="false">AN1037/W1037</f>
        <v>0.00308024393780178</v>
      </c>
      <c r="AU1037" s="37" t="n">
        <f aca="false">AO1037/W1037</f>
        <v>4.40034848257397</v>
      </c>
      <c r="AV1037" s="49" t="n">
        <f aca="false">AP1037/W1037</f>
        <v>0.00020168263878464</v>
      </c>
      <c r="AW1037" s="39" t="n">
        <f aca="false">AK1037*1000000</f>
        <v>493066.088595608</v>
      </c>
      <c r="AX1037" s="40" t="n">
        <f aca="false">AL1037*1000000</f>
        <v>5349890.16765272</v>
      </c>
      <c r="AY1037" s="40" t="n">
        <f aca="false">AM1037*1000000</f>
        <v>18759.5792200693</v>
      </c>
      <c r="AZ1037" s="40" t="n">
        <f aca="false">AN1037*1000000</f>
        <v>1124289.03729765</v>
      </c>
      <c r="BA1037" s="40" t="n">
        <f aca="false">AO1037*1000000</f>
        <v>1606127196.1395</v>
      </c>
      <c r="BB1037" s="41" t="n">
        <f aca="false">AP1037*1000000</f>
        <v>73614.1631563937</v>
      </c>
      <c r="BC1037" s="39" t="n">
        <f aca="false">AQ1037*1000000</f>
        <v>1350.86599615235</v>
      </c>
      <c r="BD1037" s="40" t="n">
        <f aca="false">AR1037*1000000</f>
        <v>14657.2333360349</v>
      </c>
      <c r="BE1037" s="40" t="n">
        <f aca="false">AS1037*1000000</f>
        <v>51.3961074522446</v>
      </c>
      <c r="BF1037" s="40" t="n">
        <f aca="false">AT1037*1000000</f>
        <v>3080.24393780178</v>
      </c>
      <c r="BG1037" s="40" t="n">
        <f aca="false">AU1037*1000000</f>
        <v>4400348.48257397</v>
      </c>
      <c r="BH1037" s="41" t="n">
        <f aca="false">AV1037*1000000</f>
        <v>201.68263878464</v>
      </c>
      <c r="BI1037" s="0" t="n">
        <v>0.1</v>
      </c>
      <c r="BJ1037" s="0" t="n">
        <f aca="false">R1037*BI1037</f>
        <v>83652.4581322656</v>
      </c>
      <c r="BK1037" s="0" t="n">
        <v>0.1</v>
      </c>
      <c r="BL1037" s="0" t="n">
        <f aca="false">AI1037*BK1037</f>
        <v>80879.1666666667</v>
      </c>
      <c r="BM1037" s="45" t="n">
        <v>491.492522079561</v>
      </c>
      <c r="BN1037" s="45" t="n">
        <v>4911.75996922289</v>
      </c>
      <c r="BO1037" s="45" t="n">
        <v>16.2785205146239</v>
      </c>
      <c r="BP1037" s="45" t="n">
        <v>537.6</v>
      </c>
      <c r="BQ1037" s="45" t="n">
        <v>384000</v>
      </c>
      <c r="BR1037" s="0" t="n">
        <f aca="false">AJ1037*0.1</f>
        <v>8.8E-009</v>
      </c>
      <c r="BS1037" s="0" t="n">
        <f aca="false">((((BJ1037/R1037)^2)+((BM1037/AD1037)^2))^(1/2))*AK1037</f>
        <v>0.414091567834894</v>
      </c>
      <c r="BT1037" s="0" t="n">
        <f aca="false">((((BJ1037/R1037)^2)+((BN1037/AE1037)^2))^(1/2))*AL1037</f>
        <v>4.14349080280497</v>
      </c>
      <c r="BU1037" s="0" t="n">
        <f aca="false">((((BJ1037/R1037)^2)+((BO1037/AF1037)^2))^(1/2))*AM1037</f>
        <v>0.0137459930837088</v>
      </c>
      <c r="BV1037" s="0" t="n">
        <f aca="false">((((BJ1037/R1037)^2)+((BP1037/AG1037)^2))^(1/2))*AN1037</f>
        <v>0.46355624545022</v>
      </c>
      <c r="BW1037" s="0" t="n">
        <f aca="false">((((BJ1037/R1037)^2)+((BQ1037/AH1037)^2))^(1/2))*AO1037</f>
        <v>359.140959107906</v>
      </c>
      <c r="BX1037" s="46" t="n">
        <f aca="false">((((BL1037/AI1037)^2)+((BR1037/AJ1037)^2))^(1/2))*AP1037</f>
        <v>0.0104106147918518</v>
      </c>
    </row>
    <row r="1038" customFormat="false" ht="30" hidden="false" customHeight="true" outlineLevel="0" collapsed="false">
      <c r="A1038" s="24" t="n">
        <v>4.59455555555556</v>
      </c>
      <c r="B1038" s="24" t="n">
        <v>-74.1440277777778</v>
      </c>
      <c r="C1038" s="47" t="n">
        <v>24</v>
      </c>
      <c r="D1038" s="47" t="n">
        <v>23</v>
      </c>
      <c r="E1038" s="47" t="n">
        <v>1794</v>
      </c>
      <c r="F1038" s="27" t="s">
        <v>2590</v>
      </c>
      <c r="G1038" s="28" t="s">
        <v>2591</v>
      </c>
      <c r="H1038" s="27" t="s">
        <v>2592</v>
      </c>
      <c r="I1038" s="28" t="s">
        <v>1495</v>
      </c>
      <c r="J1038" s="28" t="s">
        <v>65</v>
      </c>
      <c r="K1038" s="28" t="n">
        <v>300</v>
      </c>
      <c r="L1038" s="28"/>
      <c r="M1038" s="28" t="n">
        <v>1971</v>
      </c>
      <c r="N1038" s="29" t="s">
        <v>67</v>
      </c>
      <c r="O1038" s="29" t="s">
        <v>108</v>
      </c>
      <c r="P1038" s="50" t="n">
        <v>0.00842863539816588</v>
      </c>
      <c r="Q1038" s="31" t="n">
        <v>32351.6666666667</v>
      </c>
      <c r="R1038" s="31" t="n">
        <v>33460.9832529063</v>
      </c>
      <c r="S1038" s="29" t="s">
        <v>69</v>
      </c>
      <c r="T1038" s="29"/>
      <c r="U1038" s="29"/>
      <c r="V1038" s="48" t="n">
        <f aca="false">IF(S1038="m3_año",R1038,IF(OR(O1038="CG1",O1038="CG3",O1038="HG2"),T1038,R1038))</f>
        <v>33460.9832529063</v>
      </c>
      <c r="W1038" s="28" t="n">
        <v>365</v>
      </c>
      <c r="X1038" s="32"/>
      <c r="Y1038" s="28"/>
      <c r="Z1038" s="28" t="n">
        <v>0</v>
      </c>
      <c r="AA1038" s="32" t="s">
        <v>2596</v>
      </c>
      <c r="AB1038" s="32" t="s">
        <v>2594</v>
      </c>
      <c r="AC1038" s="33" t="s">
        <v>72</v>
      </c>
      <c r="AD1038" s="33" t="n">
        <f aca="false">VLOOKUP($O1038,Parámetros!$B$4:$H$25,3,0)</f>
        <v>589.42211574465</v>
      </c>
      <c r="AE1038" s="33" t="n">
        <f aca="false">VLOOKUP($O1038,Parámetros!$B$4:$H$25,4,0)</f>
        <v>6395.37711993333</v>
      </c>
      <c r="AF1038" s="33" t="n">
        <f aca="false">VLOOKUP($O1038,Parámetros!$B$4:$H$25,5,0)</f>
        <v>22.4256162208741</v>
      </c>
      <c r="AG1038" s="33" t="n">
        <f aca="false">VLOOKUP($O1038,Parámetros!$B$4:$H$25,6,0)</f>
        <v>1344</v>
      </c>
      <c r="AH1038" s="33" t="n">
        <f aca="false">VLOOKUP($O1038,Parámetros!$B$4:$H$25,7,0)</f>
        <v>1920000</v>
      </c>
      <c r="AI1038" s="51" t="n">
        <v>32351.6666666667</v>
      </c>
      <c r="AJ1038" s="52" t="n">
        <v>8.8E-008</v>
      </c>
      <c r="AK1038" s="34" t="n">
        <f aca="false">AD1038*V1038/1000000000</f>
        <v>0.0197226435438243</v>
      </c>
      <c r="AL1038" s="34" t="n">
        <f aca="false">AE1038*V1038/1000000000</f>
        <v>0.213995606706109</v>
      </c>
      <c r="AM1038" s="34" t="n">
        <f aca="false">AF1038*V1038/1000000000</f>
        <v>0.000750383168802772</v>
      </c>
      <c r="AN1038" s="34" t="n">
        <f aca="false">AG1038*V1038/1000000000</f>
        <v>0.0449715614919061</v>
      </c>
      <c r="AO1038" s="34" t="n">
        <f aca="false">AH1038*V1038/1000000000</f>
        <v>64.2450878455801</v>
      </c>
      <c r="AP1038" s="35" t="n">
        <f aca="false">AJ1038*AI1038*EXP(P1038*4)</f>
        <v>0.00294456652625575</v>
      </c>
      <c r="AQ1038" s="36" t="n">
        <f aca="false">AK1038/W1038</f>
        <v>5.40346398460941E-005</v>
      </c>
      <c r="AR1038" s="37" t="n">
        <f aca="false">AL1038/W1038</f>
        <v>0.000586289333441395</v>
      </c>
      <c r="AS1038" s="37" t="n">
        <f aca="false">AM1038/W1038</f>
        <v>2.05584429808979E-006</v>
      </c>
      <c r="AT1038" s="37" t="n">
        <f aca="false">AN1038/W1038</f>
        <v>0.000123209757512071</v>
      </c>
      <c r="AU1038" s="37" t="n">
        <f aca="false">AO1038/W1038</f>
        <v>0.176013939302959</v>
      </c>
      <c r="AV1038" s="49" t="n">
        <f aca="false">AP1038/W1038</f>
        <v>8.06730555138562E-006</v>
      </c>
      <c r="AW1038" s="39" t="n">
        <f aca="false">AK1038*1000000</f>
        <v>19722.6435438243</v>
      </c>
      <c r="AX1038" s="40" t="n">
        <f aca="false">AL1038*1000000</f>
        <v>213995.606706109</v>
      </c>
      <c r="AY1038" s="40" t="n">
        <f aca="false">AM1038*1000000</f>
        <v>750.383168802772</v>
      </c>
      <c r="AZ1038" s="40" t="n">
        <f aca="false">AN1038*1000000</f>
        <v>44971.5614919061</v>
      </c>
      <c r="BA1038" s="40" t="n">
        <f aca="false">AO1038*1000000</f>
        <v>64245087.8455801</v>
      </c>
      <c r="BB1038" s="41" t="n">
        <f aca="false">AP1038*1000000</f>
        <v>2944.56652625575</v>
      </c>
      <c r="BC1038" s="39" t="n">
        <f aca="false">AQ1038*1000000</f>
        <v>54.0346398460941</v>
      </c>
      <c r="BD1038" s="40" t="n">
        <f aca="false">AR1038*1000000</f>
        <v>586.289333441395</v>
      </c>
      <c r="BE1038" s="40" t="n">
        <f aca="false">AS1038*1000000</f>
        <v>2.05584429808979</v>
      </c>
      <c r="BF1038" s="40" t="n">
        <f aca="false">AT1038*1000000</f>
        <v>123.209757512071</v>
      </c>
      <c r="BG1038" s="40" t="n">
        <f aca="false">AU1038*1000000</f>
        <v>176013.939302959</v>
      </c>
      <c r="BH1038" s="41" t="n">
        <f aca="false">AV1038*1000000</f>
        <v>8.06730555138562</v>
      </c>
      <c r="BI1038" s="0" t="n">
        <v>0.1</v>
      </c>
      <c r="BJ1038" s="0" t="n">
        <f aca="false">R1038*BI1038</f>
        <v>3346.09832529063</v>
      </c>
      <c r="BK1038" s="0" t="n">
        <v>0.1</v>
      </c>
      <c r="BL1038" s="0" t="n">
        <f aca="false">AI1038*BK1038</f>
        <v>3235.16666666667</v>
      </c>
      <c r="BM1038" s="45" t="n">
        <v>491.492522079561</v>
      </c>
      <c r="BN1038" s="45" t="n">
        <v>4911.75996922289</v>
      </c>
      <c r="BO1038" s="45" t="n">
        <v>16.2785205146239</v>
      </c>
      <c r="BP1038" s="45" t="n">
        <v>537.6</v>
      </c>
      <c r="BQ1038" s="45" t="n">
        <v>384000</v>
      </c>
      <c r="BR1038" s="0" t="n">
        <f aca="false">AJ1038*0.1</f>
        <v>8.8E-009</v>
      </c>
      <c r="BS1038" s="0" t="n">
        <f aca="false">((((BJ1038/R1038)^2)+((BM1038/AD1038)^2))^(1/2))*AK1038</f>
        <v>0.0165636627133958</v>
      </c>
      <c r="BT1038" s="0" t="n">
        <f aca="false">((((BJ1038/R1038)^2)+((BN1038/AE1038)^2))^(1/2))*AL1038</f>
        <v>0.165739632112199</v>
      </c>
      <c r="BU1038" s="0" t="n">
        <f aca="false">((((BJ1038/R1038)^2)+((BO1038/AF1038)^2))^(1/2))*AM1038</f>
        <v>0.000549839723348354</v>
      </c>
      <c r="BV1038" s="0" t="n">
        <f aca="false">((((BJ1038/R1038)^2)+((BP1038/AG1038)^2))^(1/2))*AN1038</f>
        <v>0.0185422498180088</v>
      </c>
      <c r="BW1038" s="0" t="n">
        <f aca="false">((((BJ1038/R1038)^2)+((BQ1038/AH1038)^2))^(1/2))*AO1038</f>
        <v>14.3656383643163</v>
      </c>
      <c r="BX1038" s="46" t="n">
        <f aca="false">((((BL1038/AI1038)^2)+((BR1038/AJ1038)^2))^(1/2))*AP1038</f>
        <v>0.000416424591674072</v>
      </c>
    </row>
    <row r="1039" customFormat="false" ht="30" hidden="false" customHeight="true" outlineLevel="0" collapsed="false">
      <c r="A1039" s="24" t="n">
        <v>4.59455555555556</v>
      </c>
      <c r="B1039" s="24" t="n">
        <v>-74.1440277777778</v>
      </c>
      <c r="C1039" s="47" t="n">
        <v>24</v>
      </c>
      <c r="D1039" s="47" t="n">
        <v>23</v>
      </c>
      <c r="E1039" s="47" t="n">
        <v>1794</v>
      </c>
      <c r="F1039" s="27" t="s">
        <v>2590</v>
      </c>
      <c r="G1039" s="28" t="s">
        <v>2591</v>
      </c>
      <c r="H1039" s="27" t="s">
        <v>2592</v>
      </c>
      <c r="I1039" s="28" t="s">
        <v>1495</v>
      </c>
      <c r="J1039" s="28" t="s">
        <v>65</v>
      </c>
      <c r="K1039" s="28" t="n">
        <v>300</v>
      </c>
      <c r="L1039" s="28"/>
      <c r="M1039" s="28" t="n">
        <v>1970</v>
      </c>
      <c r="N1039" s="29" t="s">
        <v>67</v>
      </c>
      <c r="O1039" s="29" t="s">
        <v>108</v>
      </c>
      <c r="P1039" s="50" t="n">
        <v>0.00842863539816588</v>
      </c>
      <c r="Q1039" s="31" t="n">
        <v>32351.6666666667</v>
      </c>
      <c r="R1039" s="31" t="n">
        <v>33460.9832529063</v>
      </c>
      <c r="S1039" s="29" t="s">
        <v>69</v>
      </c>
      <c r="T1039" s="29"/>
      <c r="U1039" s="29"/>
      <c r="V1039" s="48" t="n">
        <f aca="false">IF(S1039="m3_año",R1039,IF(OR(O1039="CG1",O1039="CG3",O1039="HG2"),T1039,R1039))</f>
        <v>33460.9832529063</v>
      </c>
      <c r="W1039" s="28" t="n">
        <v>365</v>
      </c>
      <c r="X1039" s="32"/>
      <c r="Y1039" s="28"/>
      <c r="Z1039" s="28" t="n">
        <v>0</v>
      </c>
      <c r="AA1039" s="32" t="s">
        <v>2596</v>
      </c>
      <c r="AB1039" s="32" t="s">
        <v>2594</v>
      </c>
      <c r="AC1039" s="33" t="s">
        <v>72</v>
      </c>
      <c r="AD1039" s="33" t="n">
        <f aca="false">VLOOKUP($O1039,Parámetros!$B$4:$H$25,3,0)</f>
        <v>589.42211574465</v>
      </c>
      <c r="AE1039" s="33" t="n">
        <f aca="false">VLOOKUP($O1039,Parámetros!$B$4:$H$25,4,0)</f>
        <v>6395.37711993333</v>
      </c>
      <c r="AF1039" s="33" t="n">
        <f aca="false">VLOOKUP($O1039,Parámetros!$B$4:$H$25,5,0)</f>
        <v>22.4256162208741</v>
      </c>
      <c r="AG1039" s="33" t="n">
        <f aca="false">VLOOKUP($O1039,Parámetros!$B$4:$H$25,6,0)</f>
        <v>1344</v>
      </c>
      <c r="AH1039" s="33" t="n">
        <f aca="false">VLOOKUP($O1039,Parámetros!$B$4:$H$25,7,0)</f>
        <v>1920000</v>
      </c>
      <c r="AI1039" s="51" t="n">
        <v>32351.6666666667</v>
      </c>
      <c r="AJ1039" s="52" t="n">
        <v>8.8E-008</v>
      </c>
      <c r="AK1039" s="34" t="n">
        <f aca="false">AD1039*V1039/1000000000</f>
        <v>0.0197226435438243</v>
      </c>
      <c r="AL1039" s="34" t="n">
        <f aca="false">AE1039*V1039/1000000000</f>
        <v>0.213995606706109</v>
      </c>
      <c r="AM1039" s="34" t="n">
        <f aca="false">AF1039*V1039/1000000000</f>
        <v>0.000750383168802772</v>
      </c>
      <c r="AN1039" s="34" t="n">
        <f aca="false">AG1039*V1039/1000000000</f>
        <v>0.0449715614919061</v>
      </c>
      <c r="AO1039" s="34" t="n">
        <f aca="false">AH1039*V1039/1000000000</f>
        <v>64.2450878455801</v>
      </c>
      <c r="AP1039" s="35" t="n">
        <f aca="false">AJ1039*AI1039*EXP(P1039*4)</f>
        <v>0.00294456652625575</v>
      </c>
      <c r="AQ1039" s="36" t="n">
        <f aca="false">AK1039/W1039</f>
        <v>5.40346398460941E-005</v>
      </c>
      <c r="AR1039" s="37" t="n">
        <f aca="false">AL1039/W1039</f>
        <v>0.000586289333441395</v>
      </c>
      <c r="AS1039" s="37" t="n">
        <f aca="false">AM1039/W1039</f>
        <v>2.05584429808979E-006</v>
      </c>
      <c r="AT1039" s="37" t="n">
        <f aca="false">AN1039/W1039</f>
        <v>0.000123209757512071</v>
      </c>
      <c r="AU1039" s="37" t="n">
        <f aca="false">AO1039/W1039</f>
        <v>0.176013939302959</v>
      </c>
      <c r="AV1039" s="49" t="n">
        <f aca="false">AP1039/W1039</f>
        <v>8.06730555138562E-006</v>
      </c>
      <c r="AW1039" s="39" t="n">
        <f aca="false">AK1039*1000000</f>
        <v>19722.6435438243</v>
      </c>
      <c r="AX1039" s="40" t="n">
        <f aca="false">AL1039*1000000</f>
        <v>213995.606706109</v>
      </c>
      <c r="AY1039" s="40" t="n">
        <f aca="false">AM1039*1000000</f>
        <v>750.383168802772</v>
      </c>
      <c r="AZ1039" s="40" t="n">
        <f aca="false">AN1039*1000000</f>
        <v>44971.5614919061</v>
      </c>
      <c r="BA1039" s="40" t="n">
        <f aca="false">AO1039*1000000</f>
        <v>64245087.8455801</v>
      </c>
      <c r="BB1039" s="41" t="n">
        <f aca="false">AP1039*1000000</f>
        <v>2944.56652625575</v>
      </c>
      <c r="BC1039" s="39" t="n">
        <f aca="false">AQ1039*1000000</f>
        <v>54.0346398460941</v>
      </c>
      <c r="BD1039" s="40" t="n">
        <f aca="false">AR1039*1000000</f>
        <v>586.289333441395</v>
      </c>
      <c r="BE1039" s="40" t="n">
        <f aca="false">AS1039*1000000</f>
        <v>2.05584429808979</v>
      </c>
      <c r="BF1039" s="40" t="n">
        <f aca="false">AT1039*1000000</f>
        <v>123.209757512071</v>
      </c>
      <c r="BG1039" s="40" t="n">
        <f aca="false">AU1039*1000000</f>
        <v>176013.939302959</v>
      </c>
      <c r="BH1039" s="41" t="n">
        <f aca="false">AV1039*1000000</f>
        <v>8.06730555138562</v>
      </c>
      <c r="BI1039" s="0" t="n">
        <v>0.1</v>
      </c>
      <c r="BJ1039" s="0" t="n">
        <f aca="false">R1039*BI1039</f>
        <v>3346.09832529063</v>
      </c>
      <c r="BK1039" s="0" t="n">
        <v>0.1</v>
      </c>
      <c r="BL1039" s="0" t="n">
        <f aca="false">AI1039*BK1039</f>
        <v>3235.16666666667</v>
      </c>
      <c r="BM1039" s="45" t="n">
        <v>491.492522079561</v>
      </c>
      <c r="BN1039" s="45" t="n">
        <v>4911.75996922289</v>
      </c>
      <c r="BO1039" s="45" t="n">
        <v>16.2785205146239</v>
      </c>
      <c r="BP1039" s="45" t="n">
        <v>537.6</v>
      </c>
      <c r="BQ1039" s="45" t="n">
        <v>384000</v>
      </c>
      <c r="BR1039" s="0" t="n">
        <f aca="false">AJ1039*0.1</f>
        <v>8.8E-009</v>
      </c>
      <c r="BS1039" s="0" t="n">
        <f aca="false">((((BJ1039/R1039)^2)+((BM1039/AD1039)^2))^(1/2))*AK1039</f>
        <v>0.0165636627133958</v>
      </c>
      <c r="BT1039" s="0" t="n">
        <f aca="false">((((BJ1039/R1039)^2)+((BN1039/AE1039)^2))^(1/2))*AL1039</f>
        <v>0.165739632112199</v>
      </c>
      <c r="BU1039" s="0" t="n">
        <f aca="false">((((BJ1039/R1039)^2)+((BO1039/AF1039)^2))^(1/2))*AM1039</f>
        <v>0.000549839723348354</v>
      </c>
      <c r="BV1039" s="0" t="n">
        <f aca="false">((((BJ1039/R1039)^2)+((BP1039/AG1039)^2))^(1/2))*AN1039</f>
        <v>0.0185422498180088</v>
      </c>
      <c r="BW1039" s="0" t="n">
        <f aca="false">((((BJ1039/R1039)^2)+((BQ1039/AH1039)^2))^(1/2))*AO1039</f>
        <v>14.3656383643163</v>
      </c>
      <c r="BX1039" s="46" t="n">
        <f aca="false">((((BL1039/AI1039)^2)+((BR1039/AJ1039)^2))^(1/2))*AP1039</f>
        <v>0.000416424591674072</v>
      </c>
    </row>
    <row r="1040" customFormat="false" ht="30" hidden="false" customHeight="true" outlineLevel="0" collapsed="false">
      <c r="A1040" s="24" t="n">
        <v>4.59455555555556</v>
      </c>
      <c r="B1040" s="24" t="n">
        <v>-74.1440277777778</v>
      </c>
      <c r="C1040" s="47" t="n">
        <v>24</v>
      </c>
      <c r="D1040" s="47" t="n">
        <v>23</v>
      </c>
      <c r="E1040" s="47" t="n">
        <v>1794</v>
      </c>
      <c r="F1040" s="27" t="s">
        <v>2590</v>
      </c>
      <c r="G1040" s="28" t="s">
        <v>2591</v>
      </c>
      <c r="H1040" s="27" t="s">
        <v>2592</v>
      </c>
      <c r="I1040" s="28" t="s">
        <v>1495</v>
      </c>
      <c r="J1040" s="28" t="s">
        <v>65</v>
      </c>
      <c r="K1040" s="28" t="n">
        <v>600</v>
      </c>
      <c r="L1040" s="28"/>
      <c r="M1040" s="28" t="n">
        <v>1982</v>
      </c>
      <c r="N1040" s="29" t="s">
        <v>67</v>
      </c>
      <c r="O1040" s="29" t="s">
        <v>108</v>
      </c>
      <c r="P1040" s="50" t="n">
        <v>0.00842863539816588</v>
      </c>
      <c r="Q1040" s="31" t="n">
        <v>1617583.33333333</v>
      </c>
      <c r="R1040" s="31" t="n">
        <v>1673049.16264531</v>
      </c>
      <c r="S1040" s="29" t="s">
        <v>69</v>
      </c>
      <c r="T1040" s="29"/>
      <c r="U1040" s="29"/>
      <c r="V1040" s="48" t="n">
        <f aca="false">IF(S1040="m3_año",R1040,IF(OR(O1040="CG1",O1040="CG3",O1040="HG2"),T1040,R1040))</f>
        <v>1673049.16264531</v>
      </c>
      <c r="W1040" s="28" t="n">
        <v>365</v>
      </c>
      <c r="X1040" s="32"/>
      <c r="Y1040" s="28"/>
      <c r="Z1040" s="28" t="n">
        <v>8760</v>
      </c>
      <c r="AA1040" s="32" t="s">
        <v>2595</v>
      </c>
      <c r="AB1040" s="32" t="s">
        <v>2594</v>
      </c>
      <c r="AC1040" s="33" t="s">
        <v>72</v>
      </c>
      <c r="AD1040" s="33" t="n">
        <f aca="false">VLOOKUP($O1040,Parámetros!$B$4:$H$25,3,0)</f>
        <v>589.42211574465</v>
      </c>
      <c r="AE1040" s="33" t="n">
        <f aca="false">VLOOKUP($O1040,Parámetros!$B$4:$H$25,4,0)</f>
        <v>6395.37711993333</v>
      </c>
      <c r="AF1040" s="33" t="n">
        <f aca="false">VLOOKUP($O1040,Parámetros!$B$4:$H$25,5,0)</f>
        <v>22.4256162208741</v>
      </c>
      <c r="AG1040" s="33" t="n">
        <f aca="false">VLOOKUP($O1040,Parámetros!$B$4:$H$25,6,0)</f>
        <v>1344</v>
      </c>
      <c r="AH1040" s="33" t="n">
        <f aca="false">VLOOKUP($O1040,Parámetros!$B$4:$H$25,7,0)</f>
        <v>1920000</v>
      </c>
      <c r="AI1040" s="51" t="n">
        <v>1617583.33333333</v>
      </c>
      <c r="AJ1040" s="52" t="n">
        <v>8.8E-008</v>
      </c>
      <c r="AK1040" s="34" t="n">
        <f aca="false">AD1040*V1040/1000000000</f>
        <v>0.986132177191214</v>
      </c>
      <c r="AL1040" s="34" t="n">
        <f aca="false">AE1040*V1040/1000000000</f>
        <v>10.6997803353054</v>
      </c>
      <c r="AM1040" s="34" t="n">
        <f aca="false">AF1040*V1040/1000000000</f>
        <v>0.0375191584401385</v>
      </c>
      <c r="AN1040" s="34" t="n">
        <f aca="false">AG1040*V1040/1000000000</f>
        <v>2.2485780745953</v>
      </c>
      <c r="AO1040" s="34" t="n">
        <f aca="false">AH1040*V1040/1000000000</f>
        <v>3212.254392279</v>
      </c>
      <c r="AP1040" s="35" t="n">
        <f aca="false">AJ1040*AI1040*EXP(P1040*4)</f>
        <v>0.147228326312787</v>
      </c>
      <c r="AQ1040" s="36" t="n">
        <f aca="false">AK1040/W1040</f>
        <v>0.00270173199230469</v>
      </c>
      <c r="AR1040" s="37" t="n">
        <f aca="false">AL1040/W1040</f>
        <v>0.0293144666720697</v>
      </c>
      <c r="AS1040" s="37" t="n">
        <f aca="false">AM1040/W1040</f>
        <v>0.000102792214904489</v>
      </c>
      <c r="AT1040" s="37" t="n">
        <f aca="false">AN1040/W1040</f>
        <v>0.00616048787560355</v>
      </c>
      <c r="AU1040" s="37" t="n">
        <f aca="false">AO1040/W1040</f>
        <v>8.80069696514793</v>
      </c>
      <c r="AV1040" s="49" t="n">
        <f aca="false">AP1040/W1040</f>
        <v>0.00040336527756928</v>
      </c>
      <c r="AW1040" s="39" t="n">
        <f aca="false">AK1040*1000000</f>
        <v>986132.177191214</v>
      </c>
      <c r="AX1040" s="40" t="n">
        <f aca="false">AL1040*1000000</f>
        <v>10699780.3353054</v>
      </c>
      <c r="AY1040" s="40" t="n">
        <f aca="false">AM1040*1000000</f>
        <v>37519.1584401385</v>
      </c>
      <c r="AZ1040" s="40" t="n">
        <f aca="false">AN1040*1000000</f>
        <v>2248578.0745953</v>
      </c>
      <c r="BA1040" s="40" t="n">
        <f aca="false">AO1040*1000000</f>
        <v>3212254392.279</v>
      </c>
      <c r="BB1040" s="41" t="n">
        <f aca="false">AP1040*1000000</f>
        <v>147228.326312787</v>
      </c>
      <c r="BC1040" s="39" t="n">
        <f aca="false">AQ1040*1000000</f>
        <v>2701.73199230469</v>
      </c>
      <c r="BD1040" s="40" t="n">
        <f aca="false">AR1040*1000000</f>
        <v>29314.4666720697</v>
      </c>
      <c r="BE1040" s="40" t="n">
        <f aca="false">AS1040*1000000</f>
        <v>102.792214904489</v>
      </c>
      <c r="BF1040" s="40" t="n">
        <f aca="false">AT1040*1000000</f>
        <v>6160.48787560355</v>
      </c>
      <c r="BG1040" s="40" t="n">
        <f aca="false">AU1040*1000000</f>
        <v>8800696.96514793</v>
      </c>
      <c r="BH1040" s="41" t="n">
        <f aca="false">AV1040*1000000</f>
        <v>403.36527756928</v>
      </c>
      <c r="BI1040" s="0" t="n">
        <v>0.1</v>
      </c>
      <c r="BJ1040" s="0" t="n">
        <f aca="false">R1040*BI1040</f>
        <v>167304.916264531</v>
      </c>
      <c r="BK1040" s="0" t="n">
        <v>0.1</v>
      </c>
      <c r="BL1040" s="0" t="n">
        <f aca="false">AI1040*BK1040</f>
        <v>161758.333333333</v>
      </c>
      <c r="BM1040" s="45" t="n">
        <v>491.492522079561</v>
      </c>
      <c r="BN1040" s="45" t="n">
        <v>4911.75996922289</v>
      </c>
      <c r="BO1040" s="45" t="n">
        <v>16.2785205146239</v>
      </c>
      <c r="BP1040" s="45" t="n">
        <v>537.6</v>
      </c>
      <c r="BQ1040" s="45" t="n">
        <v>384000</v>
      </c>
      <c r="BR1040" s="0" t="n">
        <f aca="false">AJ1040*0.1</f>
        <v>8.8E-009</v>
      </c>
      <c r="BS1040" s="0" t="n">
        <f aca="false">((((BJ1040/R1040)^2)+((BM1040/AD1040)^2))^(1/2))*AK1040</f>
        <v>0.828183135669788</v>
      </c>
      <c r="BT1040" s="0" t="n">
        <f aca="false">((((BJ1040/R1040)^2)+((BN1040/AE1040)^2))^(1/2))*AL1040</f>
        <v>8.28698160560993</v>
      </c>
      <c r="BU1040" s="0" t="n">
        <f aca="false">((((BJ1040/R1040)^2)+((BO1040/AF1040)^2))^(1/2))*AM1040</f>
        <v>0.0274919861674176</v>
      </c>
      <c r="BV1040" s="0" t="n">
        <f aca="false">((((BJ1040/R1040)^2)+((BP1040/AG1040)^2))^(1/2))*AN1040</f>
        <v>0.92711249090044</v>
      </c>
      <c r="BW1040" s="0" t="n">
        <f aca="false">((((BJ1040/R1040)^2)+((BQ1040/AH1040)^2))^(1/2))*AO1040</f>
        <v>718.281918215811</v>
      </c>
      <c r="BX1040" s="46" t="n">
        <f aca="false">((((BL1040/AI1040)^2)+((BR1040/AJ1040)^2))^(1/2))*AP1040</f>
        <v>0.0208212295837035</v>
      </c>
    </row>
    <row r="1041" customFormat="false" ht="30" hidden="false" customHeight="true" outlineLevel="0" collapsed="false">
      <c r="A1041" s="24" t="n">
        <v>4.59455555555556</v>
      </c>
      <c r="B1041" s="24" t="n">
        <v>-74.1440277777778</v>
      </c>
      <c r="C1041" s="47" t="n">
        <v>24</v>
      </c>
      <c r="D1041" s="47" t="n">
        <v>23</v>
      </c>
      <c r="E1041" s="47" t="n">
        <v>1794</v>
      </c>
      <c r="F1041" s="27" t="s">
        <v>2590</v>
      </c>
      <c r="G1041" s="28" t="s">
        <v>2591</v>
      </c>
      <c r="H1041" s="27" t="s">
        <v>2592</v>
      </c>
      <c r="I1041" s="28" t="s">
        <v>1495</v>
      </c>
      <c r="J1041" s="28" t="s">
        <v>65</v>
      </c>
      <c r="K1041" s="28" t="n">
        <v>120</v>
      </c>
      <c r="L1041" s="28"/>
      <c r="M1041" s="28" t="n">
        <v>1995</v>
      </c>
      <c r="N1041" s="29" t="s">
        <v>67</v>
      </c>
      <c r="O1041" s="29" t="s">
        <v>108</v>
      </c>
      <c r="P1041" s="50" t="n">
        <v>0.00842863539816588</v>
      </c>
      <c r="Q1041" s="31" t="n">
        <v>252756</v>
      </c>
      <c r="R1041" s="31" t="n">
        <v>261422.830861004</v>
      </c>
      <c r="S1041" s="29" t="s">
        <v>69</v>
      </c>
      <c r="T1041" s="29"/>
      <c r="U1041" s="29"/>
      <c r="V1041" s="48" t="n">
        <f aca="false">IF(S1041="m3_año",R1041,IF(OR(O1041="CG1",O1041="CG3",O1041="HG2"),T1041,R1041))</f>
        <v>261422.830861004</v>
      </c>
      <c r="W1041" s="28" t="n">
        <v>365</v>
      </c>
      <c r="X1041" s="32"/>
      <c r="Y1041" s="28"/>
      <c r="Z1041" s="28" t="n">
        <v>8760</v>
      </c>
      <c r="AA1041" s="32" t="s">
        <v>2597</v>
      </c>
      <c r="AB1041" s="32" t="s">
        <v>2594</v>
      </c>
      <c r="AC1041" s="33" t="s">
        <v>72</v>
      </c>
      <c r="AD1041" s="33" t="n">
        <f aca="false">VLOOKUP($O1041,Parámetros!$B$4:$H$25,3,0)</f>
        <v>589.42211574465</v>
      </c>
      <c r="AE1041" s="33" t="n">
        <f aca="false">VLOOKUP($O1041,Parámetros!$B$4:$H$25,4,0)</f>
        <v>6395.37711993333</v>
      </c>
      <c r="AF1041" s="33" t="n">
        <f aca="false">VLOOKUP($O1041,Parámetros!$B$4:$H$25,5,0)</f>
        <v>22.4256162208741</v>
      </c>
      <c r="AG1041" s="33" t="n">
        <f aca="false">VLOOKUP($O1041,Parámetros!$B$4:$H$25,6,0)</f>
        <v>1344</v>
      </c>
      <c r="AH1041" s="33" t="n">
        <f aca="false">VLOOKUP($O1041,Parámetros!$B$4:$H$25,7,0)</f>
        <v>1920000</v>
      </c>
      <c r="AI1041" s="51" t="n">
        <v>252756</v>
      </c>
      <c r="AJ1041" s="52" t="n">
        <v>8.8E-008</v>
      </c>
      <c r="AK1041" s="34" t="n">
        <f aca="false">AD1041*V1041/1000000000</f>
        <v>0.154088398070049</v>
      </c>
      <c r="AL1041" s="34" t="n">
        <f aca="false">AE1041*V1041/1000000000</f>
        <v>1.67189759111667</v>
      </c>
      <c r="AM1041" s="34" t="n">
        <f aca="false">AF1041*V1041/1000000000</f>
        <v>0.00586256807626336</v>
      </c>
      <c r="AN1041" s="34" t="n">
        <f aca="false">AG1041*V1041/1000000000</f>
        <v>0.351352284677189</v>
      </c>
      <c r="AO1041" s="34" t="n">
        <f aca="false">AH1041*V1041/1000000000</f>
        <v>501.931835253128</v>
      </c>
      <c r="AP1041" s="35" t="n">
        <f aca="false">AJ1041*AI1041*EXP(P1041*4)</f>
        <v>0.0230052091157683</v>
      </c>
      <c r="AQ1041" s="36" t="n">
        <f aca="false">AK1041/W1041</f>
        <v>0.000422159994712462</v>
      </c>
      <c r="AR1041" s="37" t="n">
        <f aca="false">AL1041/W1041</f>
        <v>0.00458054134552511</v>
      </c>
      <c r="AS1041" s="37" t="n">
        <f aca="false">AM1041/W1041</f>
        <v>1.6061830345927E-005</v>
      </c>
      <c r="AT1041" s="37" t="n">
        <f aca="false">AN1041/W1041</f>
        <v>0.000962608999115587</v>
      </c>
      <c r="AU1041" s="37" t="n">
        <f aca="false">AO1041/W1041</f>
        <v>1.37515571302227</v>
      </c>
      <c r="AV1041" s="49" t="n">
        <f aca="false">AP1041/W1041</f>
        <v>6.30279701801872E-005</v>
      </c>
      <c r="AW1041" s="39" t="n">
        <f aca="false">AK1041*1000000</f>
        <v>154088.398070049</v>
      </c>
      <c r="AX1041" s="40" t="n">
        <f aca="false">AL1041*1000000</f>
        <v>1671897.59111667</v>
      </c>
      <c r="AY1041" s="40" t="n">
        <f aca="false">AM1041*1000000</f>
        <v>5862.56807626336</v>
      </c>
      <c r="AZ1041" s="40" t="n">
        <f aca="false">AN1041*1000000</f>
        <v>351352.284677189</v>
      </c>
      <c r="BA1041" s="40" t="n">
        <f aca="false">AO1041*1000000</f>
        <v>501931835.253128</v>
      </c>
      <c r="BB1041" s="41" t="n">
        <f aca="false">AP1041*1000000</f>
        <v>23005.2091157683</v>
      </c>
      <c r="BC1041" s="39" t="n">
        <f aca="false">AQ1041*1000000</f>
        <v>422.159994712462</v>
      </c>
      <c r="BD1041" s="40" t="n">
        <f aca="false">AR1041*1000000</f>
        <v>4580.54134552511</v>
      </c>
      <c r="BE1041" s="40" t="n">
        <f aca="false">AS1041*1000000</f>
        <v>16.061830345927</v>
      </c>
      <c r="BF1041" s="40" t="n">
        <f aca="false">AT1041*1000000</f>
        <v>962.608999115587</v>
      </c>
      <c r="BG1041" s="40" t="n">
        <f aca="false">AU1041*1000000</f>
        <v>1375155.71302227</v>
      </c>
      <c r="BH1041" s="41" t="n">
        <f aca="false">AV1041*1000000</f>
        <v>63.0279701801872</v>
      </c>
      <c r="BI1041" s="0" t="n">
        <v>0.1</v>
      </c>
      <c r="BJ1041" s="0" t="n">
        <f aca="false">R1041*BI1041</f>
        <v>26142.2830861004</v>
      </c>
      <c r="BK1041" s="0" t="n">
        <v>0.1</v>
      </c>
      <c r="BL1041" s="0" t="n">
        <f aca="false">AI1041*BK1041</f>
        <v>25275.6</v>
      </c>
      <c r="BM1041" s="45" t="n">
        <v>491.492522079561</v>
      </c>
      <c r="BN1041" s="45" t="n">
        <v>4911.75996922289</v>
      </c>
      <c r="BO1041" s="45" t="n">
        <v>16.2785205146239</v>
      </c>
      <c r="BP1041" s="45" t="n">
        <v>537.6</v>
      </c>
      <c r="BQ1041" s="45" t="n">
        <v>384000</v>
      </c>
      <c r="BR1041" s="0" t="n">
        <f aca="false">AJ1041*0.1</f>
        <v>8.8E-009</v>
      </c>
      <c r="BS1041" s="0" t="n">
        <f aca="false">((((BJ1041/R1041)^2)+((BM1041/AD1041)^2))^(1/2))*AK1041</f>
        <v>0.12940802017785</v>
      </c>
      <c r="BT1041" s="0" t="n">
        <f aca="false">((((BJ1041/R1041)^2)+((BN1041/AE1041)^2))^(1/2))*AL1041</f>
        <v>1.29488495556595</v>
      </c>
      <c r="BU1041" s="0" t="n">
        <f aca="false">((((BJ1041/R1041)^2)+((BO1041/AF1041)^2))^(1/2))*AM1041</f>
        <v>0.00429576907262799</v>
      </c>
      <c r="BV1041" s="0" t="n">
        <f aca="false">((((BJ1041/R1041)^2)+((BP1041/AG1041)^2))^(1/2))*AN1041</f>
        <v>0.144866258152614</v>
      </c>
      <c r="BW1041" s="0" t="n">
        <f aca="false">((((BJ1041/R1041)^2)+((BQ1041/AH1041)^2))^(1/2))*AO1041</f>
        <v>112.235370369722</v>
      </c>
      <c r="BX1041" s="46" t="n">
        <f aca="false">((((BL1041/AI1041)^2)+((BR1041/AJ1041)^2))^(1/2))*AP1041</f>
        <v>0.00325342787367487</v>
      </c>
    </row>
    <row r="1042" customFormat="false" ht="30" hidden="false" customHeight="true" outlineLevel="0" collapsed="false">
      <c r="A1042" s="24" t="n">
        <v>4.59455555555556</v>
      </c>
      <c r="B1042" s="24" t="n">
        <v>-74.1440277777778</v>
      </c>
      <c r="C1042" s="47" t="n">
        <v>24</v>
      </c>
      <c r="D1042" s="47" t="n">
        <v>23</v>
      </c>
      <c r="E1042" s="47" t="n">
        <v>1794</v>
      </c>
      <c r="F1042" s="27" t="s">
        <v>2590</v>
      </c>
      <c r="G1042" s="28" t="s">
        <v>2591</v>
      </c>
      <c r="H1042" s="27" t="s">
        <v>2592</v>
      </c>
      <c r="I1042" s="28" t="s">
        <v>1495</v>
      </c>
      <c r="J1042" s="28" t="s">
        <v>65</v>
      </c>
      <c r="K1042" s="28" t="n">
        <v>300</v>
      </c>
      <c r="L1042" s="28"/>
      <c r="M1042" s="28" t="n">
        <v>1981</v>
      </c>
      <c r="N1042" s="29" t="s">
        <v>67</v>
      </c>
      <c r="O1042" s="29" t="s">
        <v>108</v>
      </c>
      <c r="P1042" s="50" t="n">
        <v>0.00842863539816588</v>
      </c>
      <c r="Q1042" s="31" t="n">
        <v>238119</v>
      </c>
      <c r="R1042" s="31" t="n">
        <v>246283.938113403</v>
      </c>
      <c r="S1042" s="29" t="s">
        <v>69</v>
      </c>
      <c r="T1042" s="29"/>
      <c r="U1042" s="29"/>
      <c r="V1042" s="48" t="n">
        <f aca="false">IF(S1042="m3_año",R1042,IF(OR(O1042="CG1",O1042="CG3",O1042="HG2"),T1042,R1042))</f>
        <v>246283.938113403</v>
      </c>
      <c r="W1042" s="28" t="n">
        <v>365</v>
      </c>
      <c r="X1042" s="32"/>
      <c r="Y1042" s="28"/>
      <c r="Z1042" s="28" t="n">
        <v>8760</v>
      </c>
      <c r="AA1042" s="32" t="s">
        <v>2597</v>
      </c>
      <c r="AB1042" s="32" t="s">
        <v>2594</v>
      </c>
      <c r="AC1042" s="33" t="s">
        <v>72</v>
      </c>
      <c r="AD1042" s="33" t="n">
        <f aca="false">VLOOKUP($O1042,Parámetros!$B$4:$H$25,3,0)</f>
        <v>589.42211574465</v>
      </c>
      <c r="AE1042" s="33" t="n">
        <f aca="false">VLOOKUP($O1042,Parámetros!$B$4:$H$25,4,0)</f>
        <v>6395.37711993333</v>
      </c>
      <c r="AF1042" s="33" t="n">
        <f aca="false">VLOOKUP($O1042,Parámetros!$B$4:$H$25,5,0)</f>
        <v>22.4256162208741</v>
      </c>
      <c r="AG1042" s="33" t="n">
        <f aca="false">VLOOKUP($O1042,Parámetros!$B$4:$H$25,6,0)</f>
        <v>1344</v>
      </c>
      <c r="AH1042" s="33" t="n">
        <f aca="false">VLOOKUP($O1042,Parámetros!$B$4:$H$25,7,0)</f>
        <v>1920000</v>
      </c>
      <c r="AI1042" s="51" t="n">
        <v>238119</v>
      </c>
      <c r="AJ1042" s="52" t="n">
        <v>8.8E-008</v>
      </c>
      <c r="AK1042" s="34" t="n">
        <f aca="false">AD1042*V1042/1000000000</f>
        <v>0.145165199876726</v>
      </c>
      <c r="AL1042" s="34" t="n">
        <f aca="false">AE1042*V1042/1000000000</f>
        <v>1.57507866281753</v>
      </c>
      <c r="AM1042" s="34" t="n">
        <f aca="false">AF1042*V1042/1000000000</f>
        <v>0.00552306907749668</v>
      </c>
      <c r="AN1042" s="34" t="n">
        <f aca="false">AG1042*V1042/1000000000</f>
        <v>0.331005612824414</v>
      </c>
      <c r="AO1042" s="34" t="n">
        <f aca="false">AH1042*V1042/1000000000</f>
        <v>472.865161177734</v>
      </c>
      <c r="AP1042" s="35" t="n">
        <f aca="false">AJ1042*AI1042*EXP(P1042*4)</f>
        <v>0.0216729865539795</v>
      </c>
      <c r="AQ1042" s="36" t="n">
        <f aca="false">AK1042/W1042</f>
        <v>0.000397712876374593</v>
      </c>
      <c r="AR1042" s="37" t="n">
        <f aca="false">AL1042/W1042</f>
        <v>0.00431528400771927</v>
      </c>
      <c r="AS1042" s="37" t="n">
        <f aca="false">AM1042/W1042</f>
        <v>1.51316961027306E-005</v>
      </c>
      <c r="AT1042" s="37" t="n">
        <f aca="false">AN1042/W1042</f>
        <v>0.000906864692669626</v>
      </c>
      <c r="AU1042" s="37" t="n">
        <f aca="false">AO1042/W1042</f>
        <v>1.29552098952804</v>
      </c>
      <c r="AV1042" s="49" t="n">
        <f aca="false">AP1042/W1042</f>
        <v>5.93780453533684E-005</v>
      </c>
      <c r="AW1042" s="39" t="n">
        <f aca="false">AK1042*1000000</f>
        <v>145165.199876726</v>
      </c>
      <c r="AX1042" s="40" t="n">
        <f aca="false">AL1042*1000000</f>
        <v>1575078.66281753</v>
      </c>
      <c r="AY1042" s="40" t="n">
        <f aca="false">AM1042*1000000</f>
        <v>5523.06907749668</v>
      </c>
      <c r="AZ1042" s="40" t="n">
        <f aca="false">AN1042*1000000</f>
        <v>331005.612824414</v>
      </c>
      <c r="BA1042" s="40" t="n">
        <f aca="false">AO1042*1000000</f>
        <v>472865161.177734</v>
      </c>
      <c r="BB1042" s="41" t="n">
        <f aca="false">AP1042*1000000</f>
        <v>21672.9865539795</v>
      </c>
      <c r="BC1042" s="39" t="n">
        <f aca="false">AQ1042*1000000</f>
        <v>397.712876374593</v>
      </c>
      <c r="BD1042" s="40" t="n">
        <f aca="false">AR1042*1000000</f>
        <v>4315.28400771927</v>
      </c>
      <c r="BE1042" s="40" t="n">
        <f aca="false">AS1042*1000000</f>
        <v>15.1316961027306</v>
      </c>
      <c r="BF1042" s="40" t="n">
        <f aca="false">AT1042*1000000</f>
        <v>906.864692669627</v>
      </c>
      <c r="BG1042" s="40" t="n">
        <f aca="false">AU1042*1000000</f>
        <v>1295520.98952804</v>
      </c>
      <c r="BH1042" s="41" t="n">
        <f aca="false">AV1042*1000000</f>
        <v>59.3780453533684</v>
      </c>
      <c r="BI1042" s="0" t="n">
        <v>0.1</v>
      </c>
      <c r="BJ1042" s="0" t="n">
        <f aca="false">R1042*BI1042</f>
        <v>24628.3938113403</v>
      </c>
      <c r="BK1042" s="0" t="n">
        <v>0.1</v>
      </c>
      <c r="BL1042" s="0" t="n">
        <f aca="false">AI1042*BK1042</f>
        <v>23811.9</v>
      </c>
      <c r="BM1042" s="45" t="n">
        <v>491.492522079561</v>
      </c>
      <c r="BN1042" s="45" t="n">
        <v>4911.75996922289</v>
      </c>
      <c r="BO1042" s="45" t="n">
        <v>16.2785205146239</v>
      </c>
      <c r="BP1042" s="45" t="n">
        <v>537.6</v>
      </c>
      <c r="BQ1042" s="45" t="n">
        <v>384000</v>
      </c>
      <c r="BR1042" s="0" t="n">
        <f aca="false">AJ1042*0.1</f>
        <v>8.8E-009</v>
      </c>
      <c r="BS1042" s="0" t="n">
        <f aca="false">((((BJ1042/R1042)^2)+((BM1042/AD1042)^2))^(1/2))*AK1042</f>
        <v>0.121914052907663</v>
      </c>
      <c r="BT1042" s="0" t="n">
        <f aca="false">((((BJ1042/R1042)^2)+((BN1042/AE1042)^2))^(1/2))*AL1042</f>
        <v>1.21989867989052</v>
      </c>
      <c r="BU1042" s="0" t="n">
        <f aca="false">((((BJ1042/R1042)^2)+((BO1042/AF1042)^2))^(1/2))*AM1042</f>
        <v>0.00404700278452382</v>
      </c>
      <c r="BV1042" s="0" t="n">
        <f aca="false">((((BJ1042/R1042)^2)+((BP1042/AG1042)^2))^(1/2))*AN1042</f>
        <v>0.136477110434736</v>
      </c>
      <c r="BW1042" s="0" t="n">
        <f aca="false">((((BJ1042/R1042)^2)+((BQ1042/AH1042)^2))^(1/2))*AO1042</f>
        <v>105.735864458481</v>
      </c>
      <c r="BX1042" s="46" t="n">
        <f aca="false">((((BL1042/AI1042)^2)+((BR1042/AJ1042)^2))^(1/2))*AP1042</f>
        <v>0.00306502315217675</v>
      </c>
    </row>
    <row r="1043" customFormat="false" ht="30" hidden="false" customHeight="true" outlineLevel="0" collapsed="false">
      <c r="A1043" s="24" t="n">
        <v>4.59455555555556</v>
      </c>
      <c r="B1043" s="24" t="n">
        <v>-74.1440277777778</v>
      </c>
      <c r="C1043" s="47" t="n">
        <v>24</v>
      </c>
      <c r="D1043" s="47" t="n">
        <v>23</v>
      </c>
      <c r="E1043" s="47" t="n">
        <v>1794</v>
      </c>
      <c r="F1043" s="27" t="s">
        <v>2590</v>
      </c>
      <c r="G1043" s="28" t="s">
        <v>2591</v>
      </c>
      <c r="H1043" s="27" t="s">
        <v>2592</v>
      </c>
      <c r="I1043" s="28" t="s">
        <v>1495</v>
      </c>
      <c r="J1043" s="28" t="s">
        <v>65</v>
      </c>
      <c r="K1043" s="28" t="n">
        <v>300</v>
      </c>
      <c r="L1043" s="28"/>
      <c r="M1043" s="28" t="n">
        <v>1981</v>
      </c>
      <c r="N1043" s="29" t="s">
        <v>67</v>
      </c>
      <c r="O1043" s="29" t="s">
        <v>108</v>
      </c>
      <c r="P1043" s="50" t="n">
        <v>0.00842863539816588</v>
      </c>
      <c r="Q1043" s="31" t="n">
        <v>42857.1428571429</v>
      </c>
      <c r="R1043" s="31" t="n">
        <v>44326.6850572439</v>
      </c>
      <c r="S1043" s="29" t="s">
        <v>69</v>
      </c>
      <c r="T1043" s="29"/>
      <c r="U1043" s="29"/>
      <c r="V1043" s="48" t="n">
        <f aca="false">IF(S1043="m3_año",R1043,IF(OR(O1043="CG1",O1043="CG3",O1043="HG2"),T1043,R1043))</f>
        <v>44326.6850572439</v>
      </c>
      <c r="W1043" s="28" t="n">
        <v>365</v>
      </c>
      <c r="X1043" s="32"/>
      <c r="Y1043" s="28"/>
      <c r="Z1043" s="28" t="n">
        <v>0</v>
      </c>
      <c r="AA1043" s="32" t="s">
        <v>2598</v>
      </c>
      <c r="AB1043" s="32" t="s">
        <v>2594</v>
      </c>
      <c r="AC1043" s="33" t="s">
        <v>72</v>
      </c>
      <c r="AD1043" s="33" t="n">
        <f aca="false">VLOOKUP($O1043,Parámetros!$B$4:$H$25,3,0)</f>
        <v>589.42211574465</v>
      </c>
      <c r="AE1043" s="33" t="n">
        <f aca="false">VLOOKUP($O1043,Parámetros!$B$4:$H$25,4,0)</f>
        <v>6395.37711993333</v>
      </c>
      <c r="AF1043" s="33" t="n">
        <f aca="false">VLOOKUP($O1043,Parámetros!$B$4:$H$25,5,0)</f>
        <v>22.4256162208741</v>
      </c>
      <c r="AG1043" s="33" t="n">
        <f aca="false">VLOOKUP($O1043,Parámetros!$B$4:$H$25,6,0)</f>
        <v>1344</v>
      </c>
      <c r="AH1043" s="33" t="n">
        <f aca="false">VLOOKUP($O1043,Parámetros!$B$4:$H$25,7,0)</f>
        <v>1920000</v>
      </c>
      <c r="AI1043" s="51" t="n">
        <v>42857.1428571429</v>
      </c>
      <c r="AJ1043" s="52" t="n">
        <v>8.8E-008</v>
      </c>
      <c r="AK1043" s="34" t="n">
        <f aca="false">AD1043*V1043/1000000000</f>
        <v>0.0261271284903875</v>
      </c>
      <c r="AL1043" s="34" t="n">
        <f aca="false">AE1043*V1043/1000000000</f>
        <v>0.283485867417588</v>
      </c>
      <c r="AM1043" s="34" t="n">
        <f aca="false">AF1043*V1043/1000000000</f>
        <v>0.000994053227437306</v>
      </c>
      <c r="AN1043" s="34" t="n">
        <f aca="false">AG1043*V1043/1000000000</f>
        <v>0.0595750647169358</v>
      </c>
      <c r="AO1043" s="34" t="n">
        <f aca="false">AH1043*V1043/1000000000</f>
        <v>85.1072353099083</v>
      </c>
      <c r="AP1043" s="35" t="n">
        <f aca="false">AJ1043*AI1043*EXP(P1043*4)</f>
        <v>0.00390074828503746</v>
      </c>
      <c r="AQ1043" s="36" t="n">
        <f aca="false">AK1043/W1043</f>
        <v>7.1581173946267E-005</v>
      </c>
      <c r="AR1043" s="37" t="n">
        <f aca="false">AL1043/W1043</f>
        <v>0.000776673609363255</v>
      </c>
      <c r="AS1043" s="37" t="n">
        <f aca="false">AM1043/W1043</f>
        <v>2.72343349982824E-006</v>
      </c>
      <c r="AT1043" s="37" t="n">
        <f aca="false">AN1043/W1043</f>
        <v>0.000163219355388865</v>
      </c>
      <c r="AU1043" s="37" t="n">
        <f aca="false">AO1043/W1043</f>
        <v>0.233170507698379</v>
      </c>
      <c r="AV1043" s="49" t="n">
        <f aca="false">AP1043/W1043</f>
        <v>1.06869816028424E-005</v>
      </c>
      <c r="AW1043" s="39" t="n">
        <f aca="false">AK1043*1000000</f>
        <v>26127.1284903875</v>
      </c>
      <c r="AX1043" s="40" t="n">
        <f aca="false">AL1043*1000000</f>
        <v>283485.867417588</v>
      </c>
      <c r="AY1043" s="40" t="n">
        <f aca="false">AM1043*1000000</f>
        <v>994.053227437306</v>
      </c>
      <c r="AZ1043" s="40" t="n">
        <f aca="false">AN1043*1000000</f>
        <v>59575.0647169358</v>
      </c>
      <c r="BA1043" s="40" t="n">
        <f aca="false">AO1043*1000000</f>
        <v>85107235.3099083</v>
      </c>
      <c r="BB1043" s="41" t="n">
        <f aca="false">AP1043*1000000</f>
        <v>3900.74828503746</v>
      </c>
      <c r="BC1043" s="39" t="n">
        <f aca="false">AQ1043*1000000</f>
        <v>71.581173946267</v>
      </c>
      <c r="BD1043" s="40" t="n">
        <f aca="false">AR1043*1000000</f>
        <v>776.673609363255</v>
      </c>
      <c r="BE1043" s="40" t="n">
        <f aca="false">AS1043*1000000</f>
        <v>2.72343349982824</v>
      </c>
      <c r="BF1043" s="40" t="n">
        <f aca="false">AT1043*1000000</f>
        <v>163.219355388865</v>
      </c>
      <c r="BG1043" s="40" t="n">
        <f aca="false">AU1043*1000000</f>
        <v>233170.507698379</v>
      </c>
      <c r="BH1043" s="41" t="n">
        <f aca="false">AV1043*1000000</f>
        <v>10.6869816028424</v>
      </c>
      <c r="BI1043" s="0" t="n">
        <v>0.1</v>
      </c>
      <c r="BJ1043" s="0" t="n">
        <f aca="false">R1043*BI1043</f>
        <v>4432.66850572439</v>
      </c>
      <c r="BK1043" s="0" t="n">
        <v>0.1</v>
      </c>
      <c r="BL1043" s="0" t="n">
        <f aca="false">AI1043*BK1043</f>
        <v>4285.71428571429</v>
      </c>
      <c r="BM1043" s="45" t="n">
        <v>491.492522079561</v>
      </c>
      <c r="BN1043" s="45" t="n">
        <v>4911.75996922289</v>
      </c>
      <c r="BO1043" s="45" t="n">
        <v>16.2785205146239</v>
      </c>
      <c r="BP1043" s="45" t="n">
        <v>537.6</v>
      </c>
      <c r="BQ1043" s="45" t="n">
        <v>384000</v>
      </c>
      <c r="BR1043" s="0" t="n">
        <f aca="false">AJ1043*0.1</f>
        <v>8.8E-009</v>
      </c>
      <c r="BS1043" s="0" t="n">
        <f aca="false">((((BJ1043/R1043)^2)+((BM1043/AD1043)^2))^(1/2))*AK1043</f>
        <v>0.0219423396778796</v>
      </c>
      <c r="BT1043" s="0" t="n">
        <f aca="false">((((BJ1043/R1043)^2)+((BN1043/AE1043)^2))^(1/2))*AL1043</f>
        <v>0.219559850307232</v>
      </c>
      <c r="BU1043" s="0" t="n">
        <f aca="false">((((BJ1043/R1043)^2)+((BO1043/AF1043)^2))^(1/2))*AM1043</f>
        <v>0.000728387808111039</v>
      </c>
      <c r="BV1043" s="0" t="n">
        <f aca="false">((((BJ1043/R1043)^2)+((BP1043/AG1043)^2))^(1/2))*AN1043</f>
        <v>0.0245634284480934</v>
      </c>
      <c r="BW1043" s="0" t="n">
        <f aca="false">((((BJ1043/R1043)^2)+((BQ1043/AH1043)^2))^(1/2))*AO1043</f>
        <v>19.0305563530025</v>
      </c>
      <c r="BX1043" s="46" t="n">
        <f aca="false">((((BL1043/AI1043)^2)+((BR1043/AJ1043)^2))^(1/2))*AP1043</f>
        <v>0.000551649112810357</v>
      </c>
    </row>
    <row r="1044" customFormat="false" ht="30" hidden="false" customHeight="true" outlineLevel="0" collapsed="false">
      <c r="A1044" s="24" t="n">
        <v>4.5918215661813</v>
      </c>
      <c r="B1044" s="24" t="n">
        <v>-74.1477816870928</v>
      </c>
      <c r="C1044" s="47" t="n">
        <v>24</v>
      </c>
      <c r="D1044" s="47" t="n">
        <v>23</v>
      </c>
      <c r="E1044" s="47" t="n">
        <v>1794</v>
      </c>
      <c r="F1044" s="27" t="s">
        <v>2599</v>
      </c>
      <c r="G1044" s="28" t="s">
        <v>2600</v>
      </c>
      <c r="H1044" s="27" t="s">
        <v>2601</v>
      </c>
      <c r="I1044" s="28" t="s">
        <v>1495</v>
      </c>
      <c r="J1044" s="28" t="s">
        <v>65</v>
      </c>
      <c r="K1044" s="28" t="n">
        <v>50</v>
      </c>
      <c r="L1044" s="28"/>
      <c r="M1044" s="28" t="n">
        <v>1997</v>
      </c>
      <c r="N1044" s="29" t="s">
        <v>67</v>
      </c>
      <c r="O1044" s="29" t="s">
        <v>68</v>
      </c>
      <c r="P1044" s="56" t="n">
        <v>0.00426891489573758</v>
      </c>
      <c r="Q1044" s="31" t="n">
        <v>829063.35</v>
      </c>
      <c r="R1044" s="31" t="n">
        <v>843341.712832331</v>
      </c>
      <c r="S1044" s="29" t="s">
        <v>69</v>
      </c>
      <c r="T1044" s="29"/>
      <c r="U1044" s="29"/>
      <c r="V1044" s="48" t="n">
        <f aca="false">IF(S1044="m3_año",R1044,IF(OR(O1044="CG1",O1044="CG3",O1044="HG2"),T1044,R1044))</f>
        <v>843341.712832331</v>
      </c>
      <c r="W1044" s="28" t="n">
        <v>365</v>
      </c>
      <c r="X1044" s="32"/>
      <c r="Y1044" s="28"/>
      <c r="Z1044" s="28" t="n">
        <v>8760</v>
      </c>
      <c r="AA1044" s="32" t="s">
        <v>2602</v>
      </c>
      <c r="AB1044" s="32" t="s">
        <v>2594</v>
      </c>
      <c r="AC1044" s="33" t="s">
        <v>72</v>
      </c>
      <c r="AD1044" s="33" t="n">
        <f aca="false">VLOOKUP($O1044,Parámetros!$B$4:$H$25,3,0)</f>
        <v>46.3856216091623</v>
      </c>
      <c r="AE1044" s="33" t="n">
        <f aca="false">VLOOKUP($O1044,Parámetros!$B$4:$H$25,4,0)</f>
        <v>1074.85364414012</v>
      </c>
      <c r="AF1044" s="33" t="n">
        <f aca="false">VLOOKUP($O1044,Parámetros!$B$4:$H$25,5,0)</f>
        <v>5.41099102083891</v>
      </c>
      <c r="AG1044" s="33" t="n">
        <f aca="false">VLOOKUP($O1044,Parámetros!$B$4:$H$25,6,0)</f>
        <v>1344</v>
      </c>
      <c r="AH1044" s="33" t="n">
        <f aca="false">VLOOKUP($O1044,Parámetros!$B$4:$H$25,7,0)</f>
        <v>1920000</v>
      </c>
      <c r="AI1044" s="51" t="n">
        <v>829063.35</v>
      </c>
      <c r="AJ1044" s="52" t="n">
        <v>8.8E-008</v>
      </c>
      <c r="AK1044" s="34" t="n">
        <f aca="false">AD1044*V1044/1000000000</f>
        <v>0.0391189295786633</v>
      </c>
      <c r="AL1044" s="34" t="n">
        <f aca="false">AE1044*V1044/1000000000</f>
        <v>0.906468913293202</v>
      </c>
      <c r="AM1044" s="34" t="n">
        <f aca="false">AF1044*V1044/1000000000</f>
        <v>0.00456331443563465</v>
      </c>
      <c r="AN1044" s="34" t="n">
        <f aca="false">AG1044*V1044/1000000000</f>
        <v>1.13345126204665</v>
      </c>
      <c r="AO1044" s="34" t="n">
        <f aca="false">AH1044*V1044/1000000000</f>
        <v>1619.21608863808</v>
      </c>
      <c r="AP1044" s="35" t="n">
        <f aca="false">AJ1044*AI1044*EXP(P1044*4)</f>
        <v>0.0742140707292452</v>
      </c>
      <c r="AQ1044" s="36" t="n">
        <f aca="false">AK1044/W1044</f>
        <v>0.000107175149530584</v>
      </c>
      <c r="AR1044" s="37" t="n">
        <f aca="false">AL1044/W1044</f>
        <v>0.00248347647477589</v>
      </c>
      <c r="AS1044" s="37" t="n">
        <f aca="false">AM1044/W1044</f>
        <v>1.25022313305059E-005</v>
      </c>
      <c r="AT1044" s="37" t="n">
        <f aca="false">AN1044/W1044</f>
        <v>0.00310534592341549</v>
      </c>
      <c r="AU1044" s="37" t="n">
        <f aca="false">AO1044/W1044</f>
        <v>4.43620846202212</v>
      </c>
      <c r="AV1044" s="49" t="n">
        <f aca="false">AP1044/W1044</f>
        <v>0.000203326221176014</v>
      </c>
      <c r="AW1044" s="39" t="n">
        <f aca="false">AK1044*1000000</f>
        <v>39118.9295786633</v>
      </c>
      <c r="AX1044" s="40" t="n">
        <f aca="false">AL1044*1000000</f>
        <v>906468.913293202</v>
      </c>
      <c r="AY1044" s="40" t="n">
        <f aca="false">AM1044*1000000</f>
        <v>4563.31443563465</v>
      </c>
      <c r="AZ1044" s="40" t="n">
        <f aca="false">AN1044*1000000</f>
        <v>1133451.26204665</v>
      </c>
      <c r="BA1044" s="40" t="n">
        <f aca="false">AO1044*1000000</f>
        <v>1619216088.63808</v>
      </c>
      <c r="BB1044" s="41" t="n">
        <f aca="false">AP1044*1000000</f>
        <v>74214.0707292452</v>
      </c>
      <c r="BC1044" s="39" t="n">
        <f aca="false">AQ1044*1000000</f>
        <v>107.175149530584</v>
      </c>
      <c r="BD1044" s="40" t="n">
        <f aca="false">AR1044*1000000</f>
        <v>2483.47647477589</v>
      </c>
      <c r="BE1044" s="40" t="n">
        <f aca="false">AS1044*1000000</f>
        <v>12.5022313305059</v>
      </c>
      <c r="BF1044" s="40" t="n">
        <f aca="false">AT1044*1000000</f>
        <v>3105.34592341549</v>
      </c>
      <c r="BG1044" s="40" t="n">
        <f aca="false">AU1044*1000000</f>
        <v>4436208.46202212</v>
      </c>
      <c r="BH1044" s="41" t="n">
        <f aca="false">AV1044*1000000</f>
        <v>203.326221176014</v>
      </c>
      <c r="BI1044" s="0" t="n">
        <v>0.1</v>
      </c>
      <c r="BJ1044" s="0" t="n">
        <f aca="false">R1044*BI1044</f>
        <v>84334.1712832331</v>
      </c>
      <c r="BK1044" s="0" t="n">
        <v>0.1</v>
      </c>
      <c r="BL1044" s="0" t="n">
        <f aca="false">AI1044*BK1044</f>
        <v>82906.335</v>
      </c>
      <c r="BM1044" s="45" t="n">
        <v>17.6498016718255</v>
      </c>
      <c r="BN1044" s="45" t="n">
        <v>910.91550745518</v>
      </c>
      <c r="BO1044" s="45" t="n">
        <v>5.31099102083891</v>
      </c>
      <c r="BP1044" s="45" t="n">
        <v>537.6</v>
      </c>
      <c r="BQ1044" s="45" t="n">
        <v>384000</v>
      </c>
      <c r="BR1044" s="0" t="n">
        <f aca="false">AJ1044*0.1</f>
        <v>8.8E-009</v>
      </c>
      <c r="BS1044" s="0" t="n">
        <f aca="false">((((BJ1044/R1044)^2)+((BM1044/AD1044)^2))^(1/2))*AK1044</f>
        <v>0.0153902759405624</v>
      </c>
      <c r="BT1044" s="0" t="n">
        <f aca="false">((((BJ1044/R1044)^2)+((BN1044/AE1044)^2))^(1/2))*AL1044</f>
        <v>0.773542591163938</v>
      </c>
      <c r="BU1044" s="0" t="n">
        <f aca="false">((((BJ1044/R1044)^2)+((BO1044/AF1044)^2))^(1/2))*AM1044</f>
        <v>0.0045021664334889</v>
      </c>
      <c r="BV1044" s="0" t="n">
        <f aca="false">((((BJ1044/R1044)^2)+((BP1044/AG1044)^2))^(1/2))*AN1044</f>
        <v>0.467333927490799</v>
      </c>
      <c r="BW1044" s="0" t="n">
        <f aca="false">((((BJ1044/R1044)^2)+((BQ1044/AH1044)^2))^(1/2))*AO1044</f>
        <v>362.067724445606</v>
      </c>
      <c r="BX1044" s="46" t="n">
        <f aca="false">((((BL1044/AI1044)^2)+((BR1044/AJ1044)^2))^(1/2))*AP1044</f>
        <v>0.0104954545344215</v>
      </c>
    </row>
    <row r="1045" customFormat="false" ht="30" hidden="false" customHeight="true" outlineLevel="0" collapsed="false">
      <c r="A1045" s="24" t="n">
        <v>4.5918215661813</v>
      </c>
      <c r="B1045" s="24" t="n">
        <v>-74.1477816870928</v>
      </c>
      <c r="C1045" s="47" t="n">
        <v>24</v>
      </c>
      <c r="D1045" s="47" t="n">
        <v>23</v>
      </c>
      <c r="E1045" s="47" t="n">
        <v>1794</v>
      </c>
      <c r="F1045" s="27" t="s">
        <v>2599</v>
      </c>
      <c r="G1045" s="28" t="s">
        <v>2600</v>
      </c>
      <c r="H1045" s="27" t="s">
        <v>2601</v>
      </c>
      <c r="I1045" s="28" t="s">
        <v>1495</v>
      </c>
      <c r="J1045" s="28" t="s">
        <v>65</v>
      </c>
      <c r="K1045" s="28" t="n">
        <v>100</v>
      </c>
      <c r="L1045" s="28"/>
      <c r="M1045" s="28" t="n">
        <v>2008</v>
      </c>
      <c r="N1045" s="29" t="s">
        <v>67</v>
      </c>
      <c r="O1045" s="29" t="s">
        <v>68</v>
      </c>
      <c r="P1045" s="56" t="n">
        <v>0.00426891489573758</v>
      </c>
      <c r="Q1045" s="31" t="n">
        <v>101250</v>
      </c>
      <c r="R1045" s="31" t="n">
        <v>102993.75605528</v>
      </c>
      <c r="S1045" s="29" t="s">
        <v>69</v>
      </c>
      <c r="T1045" s="29"/>
      <c r="U1045" s="29"/>
      <c r="V1045" s="48" t="n">
        <f aca="false">IF(S1045="m3_año",R1045,IF(OR(O1045="CG1",O1045="CG3",O1045="HG2"),T1045,R1045))</f>
        <v>102993.75605528</v>
      </c>
      <c r="W1045" s="28" t="n">
        <v>365</v>
      </c>
      <c r="X1045" s="32"/>
      <c r="Y1045" s="28"/>
      <c r="Z1045" s="28" t="n">
        <v>8760</v>
      </c>
      <c r="AA1045" s="32" t="s">
        <v>2603</v>
      </c>
      <c r="AB1045" s="32" t="s">
        <v>447</v>
      </c>
      <c r="AC1045" s="33" t="s">
        <v>72</v>
      </c>
      <c r="AD1045" s="33" t="n">
        <f aca="false">VLOOKUP($O1045,Parámetros!$B$4:$H$25,3,0)</f>
        <v>46.3856216091623</v>
      </c>
      <c r="AE1045" s="33" t="n">
        <f aca="false">VLOOKUP($O1045,Parámetros!$B$4:$H$25,4,0)</f>
        <v>1074.85364414012</v>
      </c>
      <c r="AF1045" s="33" t="n">
        <f aca="false">VLOOKUP($O1045,Parámetros!$B$4:$H$25,5,0)</f>
        <v>5.41099102083891</v>
      </c>
      <c r="AG1045" s="33" t="n">
        <f aca="false">VLOOKUP($O1045,Parámetros!$B$4:$H$25,6,0)</f>
        <v>1344</v>
      </c>
      <c r="AH1045" s="33" t="n">
        <f aca="false">VLOOKUP($O1045,Parámetros!$B$4:$H$25,7,0)</f>
        <v>1920000</v>
      </c>
      <c r="AI1045" s="51" t="n">
        <v>101250</v>
      </c>
      <c r="AJ1045" s="52" t="n">
        <v>8.8E-008</v>
      </c>
      <c r="AK1045" s="34" t="n">
        <f aca="false">AD1045*V1045/1000000000</f>
        <v>0.00477742939648659</v>
      </c>
      <c r="AL1045" s="34" t="n">
        <f aca="false">AE1045*V1045/1000000000</f>
        <v>0.110703214019696</v>
      </c>
      <c r="AM1045" s="34" t="n">
        <f aca="false">AF1045*V1045/1000000000</f>
        <v>0.000557298289217593</v>
      </c>
      <c r="AN1045" s="34" t="n">
        <f aca="false">AG1045*V1045/1000000000</f>
        <v>0.138423608138296</v>
      </c>
      <c r="AO1045" s="34" t="n">
        <f aca="false">AH1045*V1045/1000000000</f>
        <v>197.748011626138</v>
      </c>
      <c r="AP1045" s="35" t="n">
        <f aca="false">AJ1045*AI1045*EXP(P1045*4)</f>
        <v>0.00906345053286467</v>
      </c>
      <c r="AQ1045" s="36" t="n">
        <f aca="false">AK1045/W1045</f>
        <v>1.30888476616071E-005</v>
      </c>
      <c r="AR1045" s="37" t="n">
        <f aca="false">AL1045/W1045</f>
        <v>0.000303296476766291</v>
      </c>
      <c r="AS1045" s="37" t="n">
        <f aca="false">AM1045/W1045</f>
        <v>1.52684462799341E-006</v>
      </c>
      <c r="AT1045" s="37" t="n">
        <f aca="false">AN1045/W1045</f>
        <v>0.00037924276202273</v>
      </c>
      <c r="AU1045" s="37" t="n">
        <f aca="false">AO1045/W1045</f>
        <v>0.541775374318185</v>
      </c>
      <c r="AV1045" s="49" t="n">
        <f aca="false">AP1045/W1045</f>
        <v>2.48313713229169E-005</v>
      </c>
      <c r="AW1045" s="39" t="n">
        <f aca="false">AK1045*1000000</f>
        <v>4777.42939648659</v>
      </c>
      <c r="AX1045" s="40" t="n">
        <f aca="false">AL1045*1000000</f>
        <v>110703.214019696</v>
      </c>
      <c r="AY1045" s="40" t="n">
        <f aca="false">AM1045*1000000</f>
        <v>557.298289217593</v>
      </c>
      <c r="AZ1045" s="40" t="n">
        <f aca="false">AN1045*1000000</f>
        <v>138423.608138296</v>
      </c>
      <c r="BA1045" s="40" t="n">
        <f aca="false">AO1045*1000000</f>
        <v>197748011.626138</v>
      </c>
      <c r="BB1045" s="41" t="n">
        <f aca="false">AP1045*1000000</f>
        <v>9063.45053286468</v>
      </c>
      <c r="BC1045" s="39" t="n">
        <f aca="false">AQ1045*1000000</f>
        <v>13.0888476616071</v>
      </c>
      <c r="BD1045" s="40" t="n">
        <f aca="false">AR1045*1000000</f>
        <v>303.296476766291</v>
      </c>
      <c r="BE1045" s="40" t="n">
        <f aca="false">AS1045*1000000</f>
        <v>1.52684462799341</v>
      </c>
      <c r="BF1045" s="40" t="n">
        <f aca="false">AT1045*1000000</f>
        <v>379.24276202273</v>
      </c>
      <c r="BG1045" s="40" t="n">
        <f aca="false">AU1045*1000000</f>
        <v>541775.374318185</v>
      </c>
      <c r="BH1045" s="41" t="n">
        <f aca="false">AV1045*1000000</f>
        <v>24.8313713229169</v>
      </c>
      <c r="BI1045" s="0" t="n">
        <v>0.1</v>
      </c>
      <c r="BJ1045" s="0" t="n">
        <f aca="false">R1045*BI1045</f>
        <v>10299.375605528</v>
      </c>
      <c r="BK1045" s="0" t="n">
        <v>0.1</v>
      </c>
      <c r="BL1045" s="0" t="n">
        <f aca="false">AI1045*BK1045</f>
        <v>10125</v>
      </c>
      <c r="BM1045" s="45" t="n">
        <v>17.6498016718255</v>
      </c>
      <c r="BN1045" s="45" t="n">
        <v>910.91550745518</v>
      </c>
      <c r="BO1045" s="45" t="n">
        <v>5.31099102083891</v>
      </c>
      <c r="BP1045" s="45" t="n">
        <v>537.6</v>
      </c>
      <c r="BQ1045" s="45" t="n">
        <v>384000</v>
      </c>
      <c r="BR1045" s="0" t="n">
        <f aca="false">AJ1045*0.1</f>
        <v>8.8E-009</v>
      </c>
      <c r="BS1045" s="0" t="n">
        <f aca="false">((((BJ1045/R1045)^2)+((BM1045/AD1045)^2))^(1/2))*AK1045</f>
        <v>0.00187954929979951</v>
      </c>
      <c r="BT1045" s="0" t="n">
        <f aca="false">((((BJ1045/R1045)^2)+((BN1045/AE1045)^2))^(1/2))*AL1045</f>
        <v>0.0944694845759959</v>
      </c>
      <c r="BU1045" s="0" t="n">
        <f aca="false">((((BJ1045/R1045)^2)+((BO1045/AF1045)^2))^(1/2))*AM1045</f>
        <v>0.0005498305423714</v>
      </c>
      <c r="BV1045" s="0" t="n">
        <f aca="false">((((BJ1045/R1045)^2)+((BP1045/AG1045)^2))^(1/2))*AN1045</f>
        <v>0.0570735157433304</v>
      </c>
      <c r="BW1045" s="0" t="n">
        <f aca="false">((((BJ1045/R1045)^2)+((BQ1045/AH1045)^2))^(1/2))*AO1045</f>
        <v>44.2177996411463</v>
      </c>
      <c r="BX1045" s="46" t="n">
        <f aca="false">((((BL1045/AI1045)^2)+((BR1045/AJ1045)^2))^(1/2))*AP1045</f>
        <v>0.00128176546654749</v>
      </c>
    </row>
    <row r="1046" customFormat="false" ht="45" hidden="false" customHeight="true" outlineLevel="0" collapsed="false">
      <c r="A1046" s="24" t="n">
        <v>4.63064644923446</v>
      </c>
      <c r="B1046" s="24" t="n">
        <v>-74.1225604618753</v>
      </c>
      <c r="C1046" s="47" t="n">
        <v>27</v>
      </c>
      <c r="D1046" s="47" t="n">
        <v>27</v>
      </c>
      <c r="E1046" s="47" t="n">
        <v>1849</v>
      </c>
      <c r="F1046" s="27" t="s">
        <v>2604</v>
      </c>
      <c r="G1046" s="28" t="s">
        <v>2605</v>
      </c>
      <c r="H1046" s="27" t="s">
        <v>2606</v>
      </c>
      <c r="I1046" s="28" t="s">
        <v>216</v>
      </c>
      <c r="J1046" s="28" t="s">
        <v>65</v>
      </c>
      <c r="K1046" s="28" t="n">
        <v>80</v>
      </c>
      <c r="L1046" s="28"/>
      <c r="M1046" s="55"/>
      <c r="N1046" s="29" t="s">
        <v>67</v>
      </c>
      <c r="O1046" s="29" t="s">
        <v>68</v>
      </c>
      <c r="P1046" s="56" t="n">
        <v>0.00426891489573758</v>
      </c>
      <c r="Q1046" s="31" t="n">
        <v>238985.25</v>
      </c>
      <c r="R1046" s="31" t="n">
        <v>243101.121375903</v>
      </c>
      <c r="S1046" s="29" t="s">
        <v>69</v>
      </c>
      <c r="T1046" s="29"/>
      <c r="U1046" s="29"/>
      <c r="V1046" s="48" t="n">
        <f aca="false">IF(S1046="m3_año",R1046,IF(OR(O1046="CG1",O1046="CG3",O1046="HG2"),T1046,R1046))</f>
        <v>243101.121375903</v>
      </c>
      <c r="W1046" s="28" t="n">
        <v>365</v>
      </c>
      <c r="X1046" s="32"/>
      <c r="Y1046" s="28"/>
      <c r="Z1046" s="28" t="n">
        <v>8760</v>
      </c>
      <c r="AA1046" s="32" t="s">
        <v>2607</v>
      </c>
      <c r="AB1046" s="32" t="s">
        <v>447</v>
      </c>
      <c r="AC1046" s="33" t="s">
        <v>72</v>
      </c>
      <c r="AD1046" s="33" t="n">
        <f aca="false">VLOOKUP($O1046,Parámetros!$B$4:$H$25,3,0)</f>
        <v>46.3856216091623</v>
      </c>
      <c r="AE1046" s="33" t="n">
        <f aca="false">VLOOKUP($O1046,Parámetros!$B$4:$H$25,4,0)</f>
        <v>1074.85364414012</v>
      </c>
      <c r="AF1046" s="33" t="n">
        <f aca="false">VLOOKUP($O1046,Parámetros!$B$4:$H$25,5,0)</f>
        <v>5.41099102083891</v>
      </c>
      <c r="AG1046" s="33" t="n">
        <f aca="false">VLOOKUP($O1046,Parámetros!$B$4:$H$25,6,0)</f>
        <v>1344</v>
      </c>
      <c r="AH1046" s="33" t="n">
        <f aca="false">VLOOKUP($O1046,Parámetros!$B$4:$H$25,7,0)</f>
        <v>1920000</v>
      </c>
      <c r="AI1046" s="2" t="n">
        <v>1159.09146341463</v>
      </c>
      <c r="AJ1046" s="2" t="n">
        <v>0.000142</v>
      </c>
      <c r="AK1046" s="34" t="n">
        <f aca="false">AD1046*V1046/1000000000</f>
        <v>0.0112763966289057</v>
      </c>
      <c r="AL1046" s="34" t="n">
        <f aca="false">AE1046*V1046/1000000000</f>
        <v>0.261298126205439</v>
      </c>
      <c r="AM1046" s="34" t="n">
        <f aca="false">AF1046*V1046/1000000000</f>
        <v>0.00131541798492088</v>
      </c>
      <c r="AN1046" s="34" t="n">
        <f aca="false">AG1046*V1046/1000000000</f>
        <v>0.326727907129214</v>
      </c>
      <c r="AO1046" s="34" t="n">
        <f aca="false">AH1046*V1046/1000000000</f>
        <v>466.754153041734</v>
      </c>
      <c r="AP1046" s="35" t="n">
        <f aca="false">AJ1046*AI1046*EXP(P1046*4)</f>
        <v>0.167425620216031</v>
      </c>
      <c r="AQ1046" s="36" t="n">
        <f aca="false">AK1046/W1046</f>
        <v>3.08942373394676E-005</v>
      </c>
      <c r="AR1046" s="37" t="n">
        <f aca="false">AL1046/W1046</f>
        <v>0.000715885277275175</v>
      </c>
      <c r="AS1046" s="37" t="n">
        <f aca="false">AM1046/W1046</f>
        <v>3.6038848901942E-006</v>
      </c>
      <c r="AT1046" s="37" t="n">
        <f aca="false">AN1046/W1046</f>
        <v>0.000895144951038941</v>
      </c>
      <c r="AU1046" s="37" t="n">
        <f aca="false">AO1046/W1046</f>
        <v>1.2787785014842</v>
      </c>
      <c r="AV1046" s="49" t="n">
        <f aca="false">AP1046/W1046</f>
        <v>0.00045870032935899</v>
      </c>
      <c r="AW1046" s="39" t="n">
        <f aca="false">AK1046*1000000</f>
        <v>11276.3966289057</v>
      </c>
      <c r="AX1046" s="40" t="n">
        <f aca="false">AL1046*1000000</f>
        <v>261298.126205439</v>
      </c>
      <c r="AY1046" s="40" t="n">
        <f aca="false">AM1046*1000000</f>
        <v>1315.41798492088</v>
      </c>
      <c r="AZ1046" s="40" t="n">
        <f aca="false">AN1046*1000000</f>
        <v>326727.907129214</v>
      </c>
      <c r="BA1046" s="40" t="n">
        <f aca="false">AO1046*1000000</f>
        <v>466754153.041734</v>
      </c>
      <c r="BB1046" s="41" t="n">
        <f aca="false">AP1046*1000000</f>
        <v>167425.620216031</v>
      </c>
      <c r="BC1046" s="39" t="n">
        <f aca="false">AQ1046*1000000</f>
        <v>30.8942373394676</v>
      </c>
      <c r="BD1046" s="40" t="n">
        <f aca="false">AR1046*1000000</f>
        <v>715.885277275175</v>
      </c>
      <c r="BE1046" s="40" t="n">
        <f aca="false">AS1046*1000000</f>
        <v>3.6038848901942</v>
      </c>
      <c r="BF1046" s="40" t="n">
        <f aca="false">AT1046*1000000</f>
        <v>895.144951038941</v>
      </c>
      <c r="BG1046" s="40" t="n">
        <f aca="false">AU1046*1000000</f>
        <v>1278778.5014842</v>
      </c>
      <c r="BH1046" s="41" t="n">
        <f aca="false">AV1046*1000000</f>
        <v>458.70032935899</v>
      </c>
      <c r="BI1046" s="0" t="n">
        <v>0.1</v>
      </c>
      <c r="BJ1046" s="0" t="n">
        <f aca="false">R1046*BI1046</f>
        <v>24310.1121375903</v>
      </c>
      <c r="BK1046" s="0" t="n">
        <v>0.1</v>
      </c>
      <c r="BL1046" s="0" t="n">
        <f aca="false">AI1046*BK1046</f>
        <v>115.909146341463</v>
      </c>
      <c r="BM1046" s="45" t="n">
        <v>17.6498016718255</v>
      </c>
      <c r="BN1046" s="45" t="n">
        <v>910.91550745518</v>
      </c>
      <c r="BO1046" s="45" t="n">
        <v>5.31099102083891</v>
      </c>
      <c r="BP1046" s="45" t="n">
        <v>537.6</v>
      </c>
      <c r="BQ1046" s="45" t="n">
        <v>384000</v>
      </c>
      <c r="BR1046" s="0" t="n">
        <f aca="false">AJ1046*0.1</f>
        <v>1.42E-005</v>
      </c>
      <c r="BS1046" s="0" t="n">
        <f aca="false">((((BJ1046/R1046)^2)+((BM1046/AD1046)^2))^(1/2))*AK1046</f>
        <v>0.00443639070913493</v>
      </c>
      <c r="BT1046" s="0" t="n">
        <f aca="false">((((BJ1046/R1046)^2)+((BN1046/AE1046)^2))^(1/2))*AL1046</f>
        <v>0.222980872975463</v>
      </c>
      <c r="BU1046" s="0" t="n">
        <f aca="false">((((BJ1046/R1046)^2)+((BO1046/AF1046)^2))^(1/2))*AM1046</f>
        <v>0.00129779150248163</v>
      </c>
      <c r="BV1046" s="0" t="n">
        <f aca="false">((((BJ1046/R1046)^2)+((BP1046/AG1046)^2))^(1/2))*AN1046</f>
        <v>0.134713367193075</v>
      </c>
      <c r="BW1046" s="0" t="n">
        <f aca="false">((((BJ1046/R1046)^2)+((BQ1046/AH1046)^2))^(1/2))*AO1046</f>
        <v>104.369401498166</v>
      </c>
      <c r="BX1046" s="46" t="n">
        <f aca="false">((((BL1046/AI1046)^2)+((BR1046/AJ1046)^2))^(1/2))*AP1046</f>
        <v>0.0236775582798239</v>
      </c>
    </row>
    <row r="1047" customFormat="false" ht="45" hidden="false" customHeight="true" outlineLevel="0" collapsed="false">
      <c r="A1047" s="24" t="n">
        <v>4.63064644923446</v>
      </c>
      <c r="B1047" s="24" t="n">
        <v>-74.1225604618753</v>
      </c>
      <c r="C1047" s="47" t="n">
        <v>27</v>
      </c>
      <c r="D1047" s="47" t="n">
        <v>27</v>
      </c>
      <c r="E1047" s="47" t="n">
        <v>1849</v>
      </c>
      <c r="F1047" s="27" t="s">
        <v>2604</v>
      </c>
      <c r="G1047" s="28" t="s">
        <v>2605</v>
      </c>
      <c r="H1047" s="27" t="s">
        <v>2606</v>
      </c>
      <c r="I1047" s="28" t="s">
        <v>216</v>
      </c>
      <c r="J1047" s="28" t="s">
        <v>65</v>
      </c>
      <c r="K1047" s="28" t="n">
        <v>40</v>
      </c>
      <c r="L1047" s="28"/>
      <c r="M1047" s="28" t="n">
        <v>1990</v>
      </c>
      <c r="N1047" s="29" t="s">
        <v>67</v>
      </c>
      <c r="O1047" s="29" t="s">
        <v>68</v>
      </c>
      <c r="P1047" s="56" t="n">
        <v>0.00426891489573758</v>
      </c>
      <c r="Q1047" s="31" t="n">
        <v>9000</v>
      </c>
      <c r="R1047" s="31" t="n">
        <v>9155.00053824714</v>
      </c>
      <c r="S1047" s="29" t="s">
        <v>69</v>
      </c>
      <c r="T1047" s="29"/>
      <c r="U1047" s="29"/>
      <c r="V1047" s="48" t="n">
        <f aca="false">IF(S1047="m3_año",R1047,IF(OR(O1047="CG1",O1047="CG3",O1047="HG2"),T1047,R1047))</f>
        <v>9155.00053824714</v>
      </c>
      <c r="W1047" s="28" t="n">
        <v>365</v>
      </c>
      <c r="X1047" s="32"/>
      <c r="Y1047" s="28"/>
      <c r="Z1047" s="28" t="n">
        <v>0</v>
      </c>
      <c r="AA1047" s="32" t="s">
        <v>2608</v>
      </c>
      <c r="AB1047" s="32" t="s">
        <v>447</v>
      </c>
      <c r="AC1047" s="33" t="s">
        <v>72</v>
      </c>
      <c r="AD1047" s="33" t="n">
        <f aca="false">VLOOKUP($O1047,Parámetros!$B$4:$H$25,3,0)</f>
        <v>46.3856216091623</v>
      </c>
      <c r="AE1047" s="33" t="n">
        <f aca="false">VLOOKUP($O1047,Parámetros!$B$4:$H$25,4,0)</f>
        <v>1074.85364414012</v>
      </c>
      <c r="AF1047" s="33" t="n">
        <f aca="false">VLOOKUP($O1047,Parámetros!$B$4:$H$25,5,0)</f>
        <v>5.41099102083891</v>
      </c>
      <c r="AG1047" s="33" t="n">
        <f aca="false">VLOOKUP($O1047,Parámetros!$B$4:$H$25,6,0)</f>
        <v>1344</v>
      </c>
      <c r="AH1047" s="33" t="n">
        <f aca="false">VLOOKUP($O1047,Parámetros!$B$4:$H$25,7,0)</f>
        <v>1920000</v>
      </c>
      <c r="AI1047" s="2" t="n">
        <v>1159.09146341463</v>
      </c>
      <c r="AJ1047" s="2" t="n">
        <v>0.000142</v>
      </c>
      <c r="AK1047" s="34" t="n">
        <f aca="false">AD1047*V1047/1000000000</f>
        <v>0.000424660390798809</v>
      </c>
      <c r="AL1047" s="34" t="n">
        <f aca="false">AE1047*V1047/1000000000</f>
        <v>0.0098402856906397</v>
      </c>
      <c r="AM1047" s="34" t="n">
        <f aca="false">AF1047*V1047/1000000000</f>
        <v>4.95376257082307E-005</v>
      </c>
      <c r="AN1047" s="34" t="n">
        <f aca="false">AG1047*V1047/1000000000</f>
        <v>0.0123043207234042</v>
      </c>
      <c r="AO1047" s="34" t="n">
        <f aca="false">AH1047*V1047/1000000000</f>
        <v>17.5776010334345</v>
      </c>
      <c r="AP1047" s="35" t="n">
        <f aca="false">AJ1047*AI1047*EXP(P1047*4)</f>
        <v>0.167425620216031</v>
      </c>
      <c r="AQ1047" s="36" t="n">
        <f aca="false">AK1047/W1047</f>
        <v>1.16345312547619E-006</v>
      </c>
      <c r="AR1047" s="37" t="n">
        <f aca="false">AL1047/W1047</f>
        <v>2.69596868236704E-005</v>
      </c>
      <c r="AS1047" s="37" t="n">
        <f aca="false">AM1047/W1047</f>
        <v>1.35719522488303E-007</v>
      </c>
      <c r="AT1047" s="37" t="n">
        <f aca="false">AN1047/W1047</f>
        <v>3.37104677353539E-005</v>
      </c>
      <c r="AU1047" s="37" t="n">
        <f aca="false">AO1047/W1047</f>
        <v>0.0481578110505055</v>
      </c>
      <c r="AV1047" s="49" t="n">
        <f aca="false">AP1047/W1047</f>
        <v>0.00045870032935899</v>
      </c>
      <c r="AW1047" s="39" t="n">
        <f aca="false">AK1047*1000000</f>
        <v>424.660390798809</v>
      </c>
      <c r="AX1047" s="40" t="n">
        <f aca="false">AL1047*1000000</f>
        <v>9840.2856906397</v>
      </c>
      <c r="AY1047" s="40" t="n">
        <f aca="false">AM1047*1000000</f>
        <v>49.5376257082307</v>
      </c>
      <c r="AZ1047" s="40" t="n">
        <f aca="false">AN1047*1000000</f>
        <v>12304.3207234042</v>
      </c>
      <c r="BA1047" s="40" t="n">
        <f aca="false">AO1047*1000000</f>
        <v>17577601.0334345</v>
      </c>
      <c r="BB1047" s="41" t="n">
        <f aca="false">AP1047*1000000</f>
        <v>167425.620216031</v>
      </c>
      <c r="BC1047" s="39" t="n">
        <f aca="false">AQ1047*1000000</f>
        <v>1.16345312547619</v>
      </c>
      <c r="BD1047" s="40" t="n">
        <f aca="false">AR1047*1000000</f>
        <v>26.9596868236704</v>
      </c>
      <c r="BE1047" s="40" t="n">
        <f aca="false">AS1047*1000000</f>
        <v>0.135719522488303</v>
      </c>
      <c r="BF1047" s="40" t="n">
        <f aca="false">AT1047*1000000</f>
        <v>33.7104677353539</v>
      </c>
      <c r="BG1047" s="40" t="n">
        <f aca="false">AU1047*1000000</f>
        <v>48157.8110505055</v>
      </c>
      <c r="BH1047" s="41" t="n">
        <f aca="false">AV1047*1000000</f>
        <v>458.70032935899</v>
      </c>
      <c r="BI1047" s="0" t="n">
        <v>0.1</v>
      </c>
      <c r="BJ1047" s="0" t="n">
        <f aca="false">R1047*BI1047</f>
        <v>915.500053824714</v>
      </c>
      <c r="BK1047" s="0" t="n">
        <v>0.1</v>
      </c>
      <c r="BL1047" s="0" t="n">
        <f aca="false">AI1047*BK1047</f>
        <v>115.909146341463</v>
      </c>
      <c r="BM1047" s="45" t="n">
        <v>17.6498016718255</v>
      </c>
      <c r="BN1047" s="45" t="n">
        <v>910.91550745518</v>
      </c>
      <c r="BO1047" s="45" t="n">
        <v>5.31099102083891</v>
      </c>
      <c r="BP1047" s="45" t="n">
        <v>537.6</v>
      </c>
      <c r="BQ1047" s="45" t="n">
        <v>384000</v>
      </c>
      <c r="BR1047" s="0" t="n">
        <f aca="false">AJ1047*0.1</f>
        <v>1.42E-005</v>
      </c>
      <c r="BS1047" s="0" t="n">
        <f aca="false">((((BJ1047/R1047)^2)+((BM1047/AD1047)^2))^(1/2))*AK1047</f>
        <v>0.000167071048871068</v>
      </c>
      <c r="BT1047" s="0" t="n">
        <f aca="false">((((BJ1047/R1047)^2)+((BN1047/AE1047)^2))^(1/2))*AL1047</f>
        <v>0.00839728751786633</v>
      </c>
      <c r="BU1047" s="0" t="n">
        <f aca="false">((((BJ1047/R1047)^2)+((BO1047/AF1047)^2))^(1/2))*AM1047</f>
        <v>4.88738259885691E-005</v>
      </c>
      <c r="BV1047" s="0" t="n">
        <f aca="false">((((BJ1047/R1047)^2)+((BP1047/AG1047)^2))^(1/2))*AN1047</f>
        <v>0.00507320139940717</v>
      </c>
      <c r="BW1047" s="0" t="n">
        <f aca="false">((((BJ1047/R1047)^2)+((BQ1047/AH1047)^2))^(1/2))*AO1047</f>
        <v>3.93047107921301</v>
      </c>
      <c r="BX1047" s="46" t="n">
        <f aca="false">((((BL1047/AI1047)^2)+((BR1047/AJ1047)^2))^(1/2))*AP1047</f>
        <v>0.0236775582798239</v>
      </c>
    </row>
    <row r="1048" customFormat="false" ht="30" hidden="false" customHeight="true" outlineLevel="0" collapsed="false">
      <c r="A1048" s="24" t="n">
        <v>4.63680131250001</v>
      </c>
      <c r="B1048" s="24" t="n">
        <v>-74.1209218910525</v>
      </c>
      <c r="C1048" s="47" t="n">
        <v>27</v>
      </c>
      <c r="D1048" s="47" t="n">
        <v>28</v>
      </c>
      <c r="E1048" s="47" t="n">
        <v>1862</v>
      </c>
      <c r="F1048" s="27" t="s">
        <v>2609</v>
      </c>
      <c r="G1048" s="28" t="s">
        <v>2610</v>
      </c>
      <c r="H1048" s="27" t="s">
        <v>2611</v>
      </c>
      <c r="I1048" s="28" t="s">
        <v>216</v>
      </c>
      <c r="J1048" s="28" t="s">
        <v>76</v>
      </c>
      <c r="K1048" s="28" t="n">
        <v>300.37</v>
      </c>
      <c r="L1048" s="28"/>
      <c r="M1048" s="28" t="n">
        <v>2002</v>
      </c>
      <c r="N1048" s="29" t="s">
        <v>67</v>
      </c>
      <c r="O1048" s="29" t="s">
        <v>145</v>
      </c>
      <c r="P1048" s="56" t="n">
        <v>0.00426891489573758</v>
      </c>
      <c r="Q1048" s="31" t="n">
        <v>66384</v>
      </c>
      <c r="R1048" s="31" t="n">
        <v>67527.2839701109</v>
      </c>
      <c r="S1048" s="29" t="s">
        <v>69</v>
      </c>
      <c r="T1048" s="29"/>
      <c r="U1048" s="29"/>
      <c r="V1048" s="48" t="n">
        <f aca="false">IF(S1048="m3_año",R1048,IF(OR(O1048="CG1",O1048="CG3",O1048="HG2"),T1048,R1048))</f>
        <v>67527.2839701109</v>
      </c>
      <c r="W1048" s="28" t="n">
        <v>365</v>
      </c>
      <c r="X1048" s="32"/>
      <c r="Y1048" s="28"/>
      <c r="Z1048" s="28" t="n">
        <v>8760</v>
      </c>
      <c r="AA1048" s="32" t="s">
        <v>2612</v>
      </c>
      <c r="AB1048" s="32" t="s">
        <v>447</v>
      </c>
      <c r="AC1048" s="33" t="s">
        <v>72</v>
      </c>
      <c r="AD1048" s="33" t="n">
        <f aca="false">VLOOKUP($O1048,Parámetros!$B$4:$H$25,3,0)</f>
        <v>196.356974196937</v>
      </c>
      <c r="AE1048" s="33" t="n">
        <f aca="false">VLOOKUP($O1048,Parámetros!$B$4:$H$25,4,0)</f>
        <v>1220.72799074218</v>
      </c>
      <c r="AF1048" s="33" t="n">
        <f aca="false">VLOOKUP($O1048,Parámetros!$B$4:$H$25,5,0)</f>
        <v>69.6558973259153</v>
      </c>
      <c r="AG1048" s="33" t="n">
        <f aca="false">VLOOKUP($O1048,Parámetros!$B$4:$H$25,6,0)</f>
        <v>640</v>
      </c>
      <c r="AH1048" s="33" t="n">
        <f aca="false">VLOOKUP($O1048,Parámetros!$B$4:$H$25,7,0)</f>
        <v>1920000</v>
      </c>
      <c r="AI1048" s="51" t="n">
        <v>66384</v>
      </c>
      <c r="AJ1048" s="52" t="n">
        <v>8.8E-008</v>
      </c>
      <c r="AK1048" s="34" t="n">
        <f aca="false">AD1048*V1048/1000000000</f>
        <v>0.0132594531561083</v>
      </c>
      <c r="AL1048" s="34" t="n">
        <f aca="false">AE1048*V1048/1000000000</f>
        <v>0.0824324456811101</v>
      </c>
      <c r="AM1048" s="34" t="n">
        <f aca="false">AF1048*V1048/1000000000</f>
        <v>0.00470367355891997</v>
      </c>
      <c r="AN1048" s="34" t="n">
        <f aca="false">AG1048*V1048/1000000000</f>
        <v>0.043217461740871</v>
      </c>
      <c r="AO1048" s="34" t="n">
        <f aca="false">AH1048*V1048/1000000000</f>
        <v>129.652385222613</v>
      </c>
      <c r="AP1048" s="35" t="n">
        <f aca="false">AJ1048*AI1048*EXP(P1048*4)</f>
        <v>0.00594240098936976</v>
      </c>
      <c r="AQ1048" s="36" t="n">
        <f aca="false">AK1048/W1048</f>
        <v>3.63272689208447E-005</v>
      </c>
      <c r="AR1048" s="37" t="n">
        <f aca="false">AL1048/W1048</f>
        <v>0.000225842316934548</v>
      </c>
      <c r="AS1048" s="37" t="n">
        <f aca="false">AM1048/W1048</f>
        <v>1.28867768737533E-005</v>
      </c>
      <c r="AT1048" s="37" t="n">
        <f aca="false">AN1048/W1048</f>
        <v>0.00011840400476951</v>
      </c>
      <c r="AU1048" s="37" t="n">
        <f aca="false">AO1048/W1048</f>
        <v>0.355212014308529</v>
      </c>
      <c r="AV1048" s="49" t="n">
        <f aca="false">AP1048/W1048</f>
        <v>1.62805506558076E-005</v>
      </c>
      <c r="AW1048" s="39" t="n">
        <f aca="false">AK1048*1000000</f>
        <v>13259.4531561083</v>
      </c>
      <c r="AX1048" s="40" t="n">
        <f aca="false">AL1048*1000000</f>
        <v>82432.4456811101</v>
      </c>
      <c r="AY1048" s="40" t="n">
        <f aca="false">AM1048*1000000</f>
        <v>4703.67355891997</v>
      </c>
      <c r="AZ1048" s="40" t="n">
        <f aca="false">AN1048*1000000</f>
        <v>43217.461740871</v>
      </c>
      <c r="BA1048" s="40" t="n">
        <f aca="false">AO1048*1000000</f>
        <v>129652385.222613</v>
      </c>
      <c r="BB1048" s="41" t="n">
        <f aca="false">AP1048*1000000</f>
        <v>5942.40098936976</v>
      </c>
      <c r="BC1048" s="39" t="n">
        <f aca="false">AQ1048*1000000</f>
        <v>36.3272689208447</v>
      </c>
      <c r="BD1048" s="40" t="n">
        <f aca="false">AR1048*1000000</f>
        <v>225.842316934548</v>
      </c>
      <c r="BE1048" s="40" t="n">
        <f aca="false">AS1048*1000000</f>
        <v>12.8867768737533</v>
      </c>
      <c r="BF1048" s="40" t="n">
        <f aca="false">AT1048*1000000</f>
        <v>118.40400476951</v>
      </c>
      <c r="BG1048" s="40" t="n">
        <f aca="false">AU1048*1000000</f>
        <v>355212.014308529</v>
      </c>
      <c r="BH1048" s="41" t="n">
        <f aca="false">AV1048*1000000</f>
        <v>16.2805506558076</v>
      </c>
      <c r="BI1048" s="0" t="n">
        <v>0.1</v>
      </c>
      <c r="BJ1048" s="0" t="n">
        <f aca="false">R1048*BI1048</f>
        <v>6752.72839701109</v>
      </c>
      <c r="BK1048" s="0" t="n">
        <v>0.1</v>
      </c>
      <c r="BL1048" s="0" t="n">
        <f aca="false">AI1048*BK1048</f>
        <v>6638.4</v>
      </c>
      <c r="BM1048" s="45" t="n">
        <v>187.562005220738</v>
      </c>
      <c r="BN1048" s="45" t="n">
        <v>1012.03746873145</v>
      </c>
      <c r="BO1048" s="45" t="n">
        <v>69.5558973259153</v>
      </c>
      <c r="BP1048" s="45" t="n">
        <v>256</v>
      </c>
      <c r="BQ1048" s="45" t="n">
        <v>384000</v>
      </c>
      <c r="BR1048" s="0" t="n">
        <f aca="false">AJ1048*0.1</f>
        <v>8.8E-009</v>
      </c>
      <c r="BS1048" s="0" t="n">
        <f aca="false">((((BJ1048/R1048)^2)+((BM1048/AD1048)^2))^(1/2))*AK1048</f>
        <v>0.0127347696649523</v>
      </c>
      <c r="BT1048" s="0" t="n">
        <f aca="false">((((BJ1048/R1048)^2)+((BN1048/AE1048)^2))^(1/2))*AL1048</f>
        <v>0.068835499755851</v>
      </c>
      <c r="BU1048" s="0" t="n">
        <f aca="false">((((BJ1048/R1048)^2)+((BO1048/AF1048)^2))^(1/2))*AM1048</f>
        <v>0.00472041425488159</v>
      </c>
      <c r="BV1048" s="0" t="n">
        <f aca="false">((((BJ1048/R1048)^2)+((BP1048/AG1048)^2))^(1/2))*AN1048</f>
        <v>0.0178190159628701</v>
      </c>
      <c r="BW1048" s="0" t="n">
        <f aca="false">((((BJ1048/R1048)^2)+((BQ1048/AH1048)^2))^(1/2))*AO1048</f>
        <v>28.9911546802752</v>
      </c>
      <c r="BX1048" s="46" t="n">
        <f aca="false">((((BL1048/AI1048)^2)+((BR1048/AJ1048)^2))^(1/2))*AP1048</f>
        <v>0.000840382407222602</v>
      </c>
    </row>
    <row r="1049" customFormat="false" ht="30" hidden="false" customHeight="true" outlineLevel="0" collapsed="false">
      <c r="A1049" s="24" t="n">
        <v>4.63524717980133</v>
      </c>
      <c r="B1049" s="24" t="n">
        <v>-74.1216032453381</v>
      </c>
      <c r="C1049" s="47" t="n">
        <v>27</v>
      </c>
      <c r="D1049" s="47" t="n">
        <v>28</v>
      </c>
      <c r="E1049" s="47" t="n">
        <v>1862</v>
      </c>
      <c r="F1049" s="27" t="s">
        <v>2613</v>
      </c>
      <c r="G1049" s="28" t="s">
        <v>2614</v>
      </c>
      <c r="H1049" s="27" t="s">
        <v>2615</v>
      </c>
      <c r="I1049" s="28" t="s">
        <v>216</v>
      </c>
      <c r="J1049" s="28" t="s">
        <v>76</v>
      </c>
      <c r="K1049" s="55"/>
      <c r="L1049" s="55"/>
      <c r="M1049" s="28" t="n">
        <v>2007</v>
      </c>
      <c r="N1049" s="29" t="s">
        <v>67</v>
      </c>
      <c r="O1049" s="29" t="s">
        <v>145</v>
      </c>
      <c r="P1049" s="50" t="n">
        <v>0.0119278052318739</v>
      </c>
      <c r="Q1049" s="31" t="n">
        <v>27360</v>
      </c>
      <c r="R1049" s="31" t="n">
        <v>28697.0208339319</v>
      </c>
      <c r="S1049" s="29" t="s">
        <v>69</v>
      </c>
      <c r="T1049" s="29"/>
      <c r="U1049" s="29"/>
      <c r="V1049" s="48" t="n">
        <f aca="false">IF(S1049="m3_año",R1049,IF(OR(O1049="CG1",O1049="CG3",O1049="HG2"),T1049,R1049))</f>
        <v>28697.0208339319</v>
      </c>
      <c r="W1049" s="28" t="n">
        <v>365</v>
      </c>
      <c r="X1049" s="32" t="s">
        <v>98</v>
      </c>
      <c r="Y1049" s="28"/>
      <c r="Z1049" s="28" t="n">
        <v>2920</v>
      </c>
      <c r="AA1049" s="32" t="s">
        <v>2616</v>
      </c>
      <c r="AB1049" s="32" t="s">
        <v>2617</v>
      </c>
      <c r="AC1049" s="33" t="s">
        <v>72</v>
      </c>
      <c r="AD1049" s="33" t="n">
        <f aca="false">VLOOKUP($O1049,Parámetros!$B$4:$H$25,3,0)</f>
        <v>196.356974196937</v>
      </c>
      <c r="AE1049" s="33" t="n">
        <f aca="false">VLOOKUP($O1049,Parámetros!$B$4:$H$25,4,0)</f>
        <v>1220.72799074218</v>
      </c>
      <c r="AF1049" s="33" t="n">
        <f aca="false">VLOOKUP($O1049,Parámetros!$B$4:$H$25,5,0)</f>
        <v>69.6558973259153</v>
      </c>
      <c r="AG1049" s="33" t="n">
        <f aca="false">VLOOKUP($O1049,Parámetros!$B$4:$H$25,6,0)</f>
        <v>640</v>
      </c>
      <c r="AH1049" s="33" t="n">
        <f aca="false">VLOOKUP($O1049,Parámetros!$B$4:$H$25,7,0)</f>
        <v>1920000</v>
      </c>
      <c r="AI1049" s="2" t="n">
        <v>2.98030327868852</v>
      </c>
      <c r="AJ1049" s="2" t="n">
        <v>1.362E-005</v>
      </c>
      <c r="AK1049" s="34" t="n">
        <f aca="false">AD1049*V1049/1000000000</f>
        <v>0.00563486017941733</v>
      </c>
      <c r="AL1049" s="34" t="n">
        <f aca="false">AE1049*V1049/1000000000</f>
        <v>0.0350312565828922</v>
      </c>
      <c r="AM1049" s="34" t="n">
        <f aca="false">AF1049*V1049/1000000000</f>
        <v>0.00199891673676801</v>
      </c>
      <c r="AN1049" s="34" t="n">
        <f aca="false">AG1049*V1049/1000000000</f>
        <v>0.0183660933337164</v>
      </c>
      <c r="AO1049" s="34" t="n">
        <f aca="false">AH1049*V1049/1000000000</f>
        <v>55.0982800011493</v>
      </c>
      <c r="AP1049" s="35" t="n">
        <f aca="false">AJ1049*AI1049*EXP(P1049*4)</f>
        <v>4.25753560055941E-005</v>
      </c>
      <c r="AQ1049" s="36" t="n">
        <f aca="false">AK1049/W1049</f>
        <v>1.54379730942941E-005</v>
      </c>
      <c r="AR1049" s="37" t="n">
        <f aca="false">AL1049/W1049</f>
        <v>9.59760454325813E-005</v>
      </c>
      <c r="AS1049" s="37" t="n">
        <f aca="false">AM1049/W1049</f>
        <v>5.47648421032332E-006</v>
      </c>
      <c r="AT1049" s="37" t="n">
        <f aca="false">AN1049/W1049</f>
        <v>5.03180639279902E-005</v>
      </c>
      <c r="AU1049" s="37" t="n">
        <f aca="false">AO1049/W1049</f>
        <v>0.150954191783971</v>
      </c>
      <c r="AV1049" s="49" t="n">
        <f aca="false">AP1049/W1049</f>
        <v>1.1664481097423E-007</v>
      </c>
      <c r="AW1049" s="39" t="n">
        <f aca="false">AK1049*1000000</f>
        <v>5634.86017941733</v>
      </c>
      <c r="AX1049" s="40" t="n">
        <f aca="false">AL1049*1000000</f>
        <v>35031.2565828922</v>
      </c>
      <c r="AY1049" s="40" t="n">
        <f aca="false">AM1049*1000000</f>
        <v>1998.91673676801</v>
      </c>
      <c r="AZ1049" s="40" t="n">
        <f aca="false">AN1049*1000000</f>
        <v>18366.0933337164</v>
      </c>
      <c r="BA1049" s="40" t="n">
        <f aca="false">AO1049*1000000</f>
        <v>55098280.0011493</v>
      </c>
      <c r="BB1049" s="41" t="n">
        <f aca="false">AP1049*1000000</f>
        <v>42.5753560055941</v>
      </c>
      <c r="BC1049" s="39" t="n">
        <f aca="false">AQ1049*1000000</f>
        <v>15.4379730942941</v>
      </c>
      <c r="BD1049" s="40" t="n">
        <f aca="false">AR1049*1000000</f>
        <v>95.9760454325813</v>
      </c>
      <c r="BE1049" s="40" t="n">
        <f aca="false">AS1049*1000000</f>
        <v>5.47648421032332</v>
      </c>
      <c r="BF1049" s="40" t="n">
        <f aca="false">AT1049*1000000</f>
        <v>50.3180639279902</v>
      </c>
      <c r="BG1049" s="40" t="n">
        <f aca="false">AU1049*1000000</f>
        <v>150954.191783971</v>
      </c>
      <c r="BH1049" s="41" t="n">
        <f aca="false">AV1049*1000000</f>
        <v>0.11664481097423</v>
      </c>
      <c r="BI1049" s="0" t="n">
        <v>0.1</v>
      </c>
      <c r="BJ1049" s="0" t="n">
        <f aca="false">R1049*BI1049</f>
        <v>2869.70208339319</v>
      </c>
      <c r="BK1049" s="0" t="n">
        <v>0.1</v>
      </c>
      <c r="BL1049" s="0" t="n">
        <f aca="false">AI1049*BK1049</f>
        <v>0.298030327868852</v>
      </c>
      <c r="BM1049" s="45" t="n">
        <v>187.562005220738</v>
      </c>
      <c r="BN1049" s="45" t="n">
        <v>1012.03746873145</v>
      </c>
      <c r="BO1049" s="45" t="n">
        <v>69.5558973259153</v>
      </c>
      <c r="BP1049" s="45" t="n">
        <v>256</v>
      </c>
      <c r="BQ1049" s="45" t="n">
        <v>384000</v>
      </c>
      <c r="BR1049" s="0" t="n">
        <f aca="false">AJ1049*0.1</f>
        <v>1.362E-006</v>
      </c>
      <c r="BS1049" s="0" t="n">
        <f aca="false">((((BJ1049/R1049)^2)+((BM1049/AD1049)^2))^(1/2))*AK1049</f>
        <v>0.00541188581717898</v>
      </c>
      <c r="BT1049" s="0" t="n">
        <f aca="false">((((BJ1049/R1049)^2)+((BN1049/AE1049)^2))^(1/2))*AL1049</f>
        <v>0.0292529723464387</v>
      </c>
      <c r="BU1049" s="0" t="n">
        <f aca="false">((((BJ1049/R1049)^2)+((BO1049/AF1049)^2))^(1/2))*AM1049</f>
        <v>0.00200603101817459</v>
      </c>
      <c r="BV1049" s="0" t="n">
        <f aca="false">((((BJ1049/R1049)^2)+((BP1049/AG1049)^2))^(1/2))*AN1049</f>
        <v>0.00757253427448652</v>
      </c>
      <c r="BW1049" s="0" t="n">
        <f aca="false">((((BJ1049/R1049)^2)+((BQ1049/AH1049)^2))^(1/2))*AO1049</f>
        <v>12.3203499525887</v>
      </c>
      <c r="BX1049" s="46" t="n">
        <f aca="false">((((BL1049/AI1049)^2)+((BR1049/AJ1049)^2))^(1/2))*AP1049</f>
        <v>6.0210645885974E-006</v>
      </c>
    </row>
    <row r="1050" customFormat="false" ht="30" hidden="false" customHeight="true" outlineLevel="0" collapsed="false">
      <c r="A1050" s="24" t="n">
        <v>4.63524717980133</v>
      </c>
      <c r="B1050" s="24" t="n">
        <v>-74.1216032453381</v>
      </c>
      <c r="C1050" s="47" t="n">
        <v>27</v>
      </c>
      <c r="D1050" s="47" t="n">
        <v>28</v>
      </c>
      <c r="E1050" s="47" t="n">
        <v>1862</v>
      </c>
      <c r="F1050" s="27" t="s">
        <v>2613</v>
      </c>
      <c r="G1050" s="28" t="s">
        <v>2614</v>
      </c>
      <c r="H1050" s="27" t="s">
        <v>2615</v>
      </c>
      <c r="I1050" s="28" t="s">
        <v>216</v>
      </c>
      <c r="J1050" s="28" t="s">
        <v>76</v>
      </c>
      <c r="K1050" s="55"/>
      <c r="L1050" s="55"/>
      <c r="M1050" s="28" t="n">
        <v>2007</v>
      </c>
      <c r="N1050" s="29" t="s">
        <v>67</v>
      </c>
      <c r="O1050" s="29" t="s">
        <v>145</v>
      </c>
      <c r="P1050" s="50" t="n">
        <v>0.0119278052318739</v>
      </c>
      <c r="Q1050" s="31" t="n">
        <v>31680</v>
      </c>
      <c r="R1050" s="31" t="n">
        <v>33228.129386658</v>
      </c>
      <c r="S1050" s="29" t="s">
        <v>69</v>
      </c>
      <c r="T1050" s="29"/>
      <c r="U1050" s="29"/>
      <c r="V1050" s="48" t="n">
        <f aca="false">IF(S1050="m3_año",R1050,IF(OR(O1050="CG1",O1050="CG3",O1050="HG2"),T1050,R1050))</f>
        <v>33228.129386658</v>
      </c>
      <c r="W1050" s="28" t="n">
        <v>365</v>
      </c>
      <c r="X1050" s="32" t="s">
        <v>98</v>
      </c>
      <c r="Y1050" s="28"/>
      <c r="Z1050" s="28" t="n">
        <v>2920</v>
      </c>
      <c r="AA1050" s="32" t="s">
        <v>2616</v>
      </c>
      <c r="AB1050" s="32" t="s">
        <v>2617</v>
      </c>
      <c r="AC1050" s="33" t="s">
        <v>72</v>
      </c>
      <c r="AD1050" s="33" t="n">
        <f aca="false">VLOOKUP($O1050,Parámetros!$B$4:$H$25,3,0)</f>
        <v>196.356974196937</v>
      </c>
      <c r="AE1050" s="33" t="n">
        <f aca="false">VLOOKUP($O1050,Parámetros!$B$4:$H$25,4,0)</f>
        <v>1220.72799074218</v>
      </c>
      <c r="AF1050" s="33" t="n">
        <f aca="false">VLOOKUP($O1050,Parámetros!$B$4:$H$25,5,0)</f>
        <v>69.6558973259153</v>
      </c>
      <c r="AG1050" s="33" t="n">
        <f aca="false">VLOOKUP($O1050,Parámetros!$B$4:$H$25,6,0)</f>
        <v>640</v>
      </c>
      <c r="AH1050" s="33" t="n">
        <f aca="false">VLOOKUP($O1050,Parámetros!$B$4:$H$25,7,0)</f>
        <v>1920000</v>
      </c>
      <c r="AI1050" s="2" t="n">
        <v>8608.38414634146</v>
      </c>
      <c r="AJ1050" s="2" t="n">
        <v>1.0442E-008</v>
      </c>
      <c r="AK1050" s="34" t="n">
        <f aca="false">AD1050*V1050/1000000000</f>
        <v>0.00652457494458849</v>
      </c>
      <c r="AL1050" s="34" t="n">
        <f aca="false">AE1050*V1050/1000000000</f>
        <v>0.0405625076222962</v>
      </c>
      <c r="AM1050" s="34" t="n">
        <f aca="false">AF1050*V1050/1000000000</f>
        <v>0.00231453516888928</v>
      </c>
      <c r="AN1050" s="34" t="n">
        <f aca="false">AG1050*V1050/1000000000</f>
        <v>0.0212660028074611</v>
      </c>
      <c r="AO1050" s="34" t="n">
        <f aca="false">AH1050*V1050/1000000000</f>
        <v>63.7980084223834</v>
      </c>
      <c r="AP1050" s="35" t="n">
        <f aca="false">AJ1050*AI1050*EXP(P1050*4)</f>
        <v>9.42814054365594E-005</v>
      </c>
      <c r="AQ1050" s="36" t="n">
        <f aca="false">AK1050/W1050</f>
        <v>1.78755477933931E-005</v>
      </c>
      <c r="AR1050" s="37" t="n">
        <f aca="false">AL1050/W1050</f>
        <v>0.000111130157869305</v>
      </c>
      <c r="AS1050" s="37" t="n">
        <f aca="false">AM1050/W1050</f>
        <v>6.34119224353227E-006</v>
      </c>
      <c r="AT1050" s="37" t="n">
        <f aca="false">AN1050/W1050</f>
        <v>5.82630213903044E-005</v>
      </c>
      <c r="AU1050" s="37" t="n">
        <f aca="false">AO1050/W1050</f>
        <v>0.174789064170913</v>
      </c>
      <c r="AV1050" s="49" t="n">
        <f aca="false">AP1050/W1050</f>
        <v>2.58305220374135E-007</v>
      </c>
      <c r="AW1050" s="39" t="n">
        <f aca="false">AK1050*1000000</f>
        <v>6524.57494458849</v>
      </c>
      <c r="AX1050" s="40" t="n">
        <f aca="false">AL1050*1000000</f>
        <v>40562.5076222962</v>
      </c>
      <c r="AY1050" s="40" t="n">
        <f aca="false">AM1050*1000000</f>
        <v>2314.53516888928</v>
      </c>
      <c r="AZ1050" s="40" t="n">
        <f aca="false">AN1050*1000000</f>
        <v>21266.0028074611</v>
      </c>
      <c r="BA1050" s="40" t="n">
        <f aca="false">AO1050*1000000</f>
        <v>63798008.4223834</v>
      </c>
      <c r="BB1050" s="41" t="n">
        <f aca="false">AP1050*1000000</f>
        <v>94.2814054365595</v>
      </c>
      <c r="BC1050" s="39" t="n">
        <f aca="false">AQ1050*1000000</f>
        <v>17.8755477933931</v>
      </c>
      <c r="BD1050" s="40" t="n">
        <f aca="false">AR1050*1000000</f>
        <v>111.130157869305</v>
      </c>
      <c r="BE1050" s="40" t="n">
        <f aca="false">AS1050*1000000</f>
        <v>6.34119224353227</v>
      </c>
      <c r="BF1050" s="40" t="n">
        <f aca="false">AT1050*1000000</f>
        <v>58.2630213903044</v>
      </c>
      <c r="BG1050" s="40" t="n">
        <f aca="false">AU1050*1000000</f>
        <v>174789.064170913</v>
      </c>
      <c r="BH1050" s="41" t="n">
        <f aca="false">AV1050*1000000</f>
        <v>0.258305220374135</v>
      </c>
      <c r="BI1050" s="0" t="n">
        <v>0.1</v>
      </c>
      <c r="BJ1050" s="0" t="n">
        <f aca="false">R1050*BI1050</f>
        <v>3322.8129386658</v>
      </c>
      <c r="BK1050" s="0" t="n">
        <v>0.1</v>
      </c>
      <c r="BL1050" s="0" t="n">
        <f aca="false">AI1050*BK1050</f>
        <v>860.838414634146</v>
      </c>
      <c r="BM1050" s="45" t="n">
        <v>187.562005220738</v>
      </c>
      <c r="BN1050" s="45" t="n">
        <v>1012.03746873145</v>
      </c>
      <c r="BO1050" s="45" t="n">
        <v>69.5558973259153</v>
      </c>
      <c r="BP1050" s="45" t="n">
        <v>256</v>
      </c>
      <c r="BQ1050" s="45" t="n">
        <v>384000</v>
      </c>
      <c r="BR1050" s="0" t="n">
        <f aca="false">AJ1050*0.1</f>
        <v>1.0442E-009</v>
      </c>
      <c r="BS1050" s="0" t="n">
        <f aca="false">((((BJ1050/R1050)^2)+((BM1050/AD1050)^2))^(1/2))*AK1050</f>
        <v>0.00626639410410198</v>
      </c>
      <c r="BT1050" s="0" t="n">
        <f aca="false">((((BJ1050/R1050)^2)+((BN1050/AE1050)^2))^(1/2))*AL1050</f>
        <v>0.0338718627169291</v>
      </c>
      <c r="BU1050" s="0" t="n">
        <f aca="false">((((BJ1050/R1050)^2)+((BO1050/AF1050)^2))^(1/2))*AM1050</f>
        <v>0.00232277275788637</v>
      </c>
      <c r="BV1050" s="0" t="n">
        <f aca="false">((((BJ1050/R1050)^2)+((BP1050/AG1050)^2))^(1/2))*AN1050</f>
        <v>0.00876819758098439</v>
      </c>
      <c r="BW1050" s="0" t="n">
        <f aca="false">((((BJ1050/R1050)^2)+((BQ1050/AH1050)^2))^(1/2))*AO1050</f>
        <v>14.2656683661553</v>
      </c>
      <c r="BX1050" s="46" t="n">
        <f aca="false">((((BL1050/AI1050)^2)+((BR1050/AJ1050)^2))^(1/2))*AP1050</f>
        <v>1.33334042247979E-005</v>
      </c>
    </row>
    <row r="1051" customFormat="false" ht="30" hidden="false" customHeight="true" outlineLevel="0" collapsed="false">
      <c r="A1051" s="24" t="n">
        <v>4.63524717980133</v>
      </c>
      <c r="B1051" s="24" t="n">
        <v>-74.1216032453381</v>
      </c>
      <c r="C1051" s="47" t="n">
        <v>27</v>
      </c>
      <c r="D1051" s="47" t="n">
        <v>28</v>
      </c>
      <c r="E1051" s="47" t="n">
        <v>1862</v>
      </c>
      <c r="F1051" s="27" t="s">
        <v>2613</v>
      </c>
      <c r="G1051" s="28" t="s">
        <v>2614</v>
      </c>
      <c r="H1051" s="27" t="s">
        <v>2615</v>
      </c>
      <c r="I1051" s="28" t="s">
        <v>216</v>
      </c>
      <c r="J1051" s="28" t="s">
        <v>76</v>
      </c>
      <c r="K1051" s="55"/>
      <c r="L1051" s="55"/>
      <c r="M1051" s="28" t="n">
        <v>2007</v>
      </c>
      <c r="N1051" s="29" t="s">
        <v>67</v>
      </c>
      <c r="O1051" s="29" t="s">
        <v>145</v>
      </c>
      <c r="P1051" s="50" t="n">
        <v>0.0119278052318739</v>
      </c>
      <c r="Q1051" s="31" t="n">
        <v>74400</v>
      </c>
      <c r="R1051" s="31" t="n">
        <v>78035.7584080604</v>
      </c>
      <c r="S1051" s="29" t="s">
        <v>69</v>
      </c>
      <c r="T1051" s="29"/>
      <c r="U1051" s="29"/>
      <c r="V1051" s="48" t="n">
        <f aca="false">IF(S1051="m3_año",R1051,IF(OR(O1051="CG1",O1051="CG3",O1051="HG2"),T1051,R1051))</f>
        <v>78035.7584080604</v>
      </c>
      <c r="W1051" s="28" t="n">
        <v>365</v>
      </c>
      <c r="X1051" s="32" t="s">
        <v>98</v>
      </c>
      <c r="Y1051" s="28"/>
      <c r="Z1051" s="28" t="n">
        <v>2920</v>
      </c>
      <c r="AA1051" s="32" t="s">
        <v>2616</v>
      </c>
      <c r="AB1051" s="32" t="s">
        <v>2617</v>
      </c>
      <c r="AC1051" s="33" t="s">
        <v>72</v>
      </c>
      <c r="AD1051" s="33" t="n">
        <f aca="false">VLOOKUP($O1051,Parámetros!$B$4:$H$25,3,0)</f>
        <v>196.356974196937</v>
      </c>
      <c r="AE1051" s="33" t="n">
        <f aca="false">VLOOKUP($O1051,Parámetros!$B$4:$H$25,4,0)</f>
        <v>1220.72799074218</v>
      </c>
      <c r="AF1051" s="33" t="n">
        <f aca="false">VLOOKUP($O1051,Parámetros!$B$4:$H$25,5,0)</f>
        <v>69.6558973259153</v>
      </c>
      <c r="AG1051" s="33" t="n">
        <f aca="false">VLOOKUP($O1051,Parámetros!$B$4:$H$25,6,0)</f>
        <v>640</v>
      </c>
      <c r="AH1051" s="33" t="n">
        <f aca="false">VLOOKUP($O1051,Parámetros!$B$4:$H$25,7,0)</f>
        <v>1920000</v>
      </c>
      <c r="AI1051" s="2" t="n">
        <v>8608.38414634146</v>
      </c>
      <c r="AJ1051" s="2" t="n">
        <v>1.0442E-008</v>
      </c>
      <c r="AK1051" s="34" t="n">
        <f aca="false">AD1051*V1051/1000000000</f>
        <v>0.0153228654001699</v>
      </c>
      <c r="AL1051" s="34" t="n">
        <f aca="false">AE1051*V1051/1000000000</f>
        <v>0.0952604345675137</v>
      </c>
      <c r="AM1051" s="34" t="n">
        <f aca="false">AF1051*V1051/1000000000</f>
        <v>0.00543565077542179</v>
      </c>
      <c r="AN1051" s="34" t="n">
        <f aca="false">AG1051*V1051/1000000000</f>
        <v>0.0499428853811587</v>
      </c>
      <c r="AO1051" s="34" t="n">
        <f aca="false">AH1051*V1051/1000000000</f>
        <v>149.828656143476</v>
      </c>
      <c r="AP1051" s="35" t="n">
        <f aca="false">AJ1051*AI1051*EXP(P1051*4)</f>
        <v>9.42814054365594E-005</v>
      </c>
      <c r="AQ1051" s="36" t="n">
        <f aca="false">AK1051/W1051</f>
        <v>4.19804531511505E-005</v>
      </c>
      <c r="AR1051" s="37" t="n">
        <f aca="false">AL1051/W1051</f>
        <v>0.000260987491965791</v>
      </c>
      <c r="AS1051" s="37" t="n">
        <f aca="false">AM1051/W1051</f>
        <v>1.48921939052652E-005</v>
      </c>
      <c r="AT1051" s="37" t="n">
        <f aca="false">AN1051/W1051</f>
        <v>0.000136829822962079</v>
      </c>
      <c r="AU1051" s="37" t="n">
        <f aca="false">AO1051/W1051</f>
        <v>0.410489468886235</v>
      </c>
      <c r="AV1051" s="49" t="n">
        <f aca="false">AP1051/W1051</f>
        <v>2.58305220374135E-007</v>
      </c>
      <c r="AW1051" s="39" t="n">
        <f aca="false">AK1051*1000000</f>
        <v>15322.8654001699</v>
      </c>
      <c r="AX1051" s="40" t="n">
        <f aca="false">AL1051*1000000</f>
        <v>95260.4345675137</v>
      </c>
      <c r="AY1051" s="40" t="n">
        <f aca="false">AM1051*1000000</f>
        <v>5435.65077542179</v>
      </c>
      <c r="AZ1051" s="40" t="n">
        <f aca="false">AN1051*1000000</f>
        <v>49942.8853811587</v>
      </c>
      <c r="BA1051" s="40" t="n">
        <f aca="false">AO1051*1000000</f>
        <v>149828656.143476</v>
      </c>
      <c r="BB1051" s="41" t="n">
        <f aca="false">AP1051*1000000</f>
        <v>94.2814054365595</v>
      </c>
      <c r="BC1051" s="39" t="n">
        <f aca="false">AQ1051*1000000</f>
        <v>41.9804531511505</v>
      </c>
      <c r="BD1051" s="40" t="n">
        <f aca="false">AR1051*1000000</f>
        <v>260.987491965791</v>
      </c>
      <c r="BE1051" s="40" t="n">
        <f aca="false">AS1051*1000000</f>
        <v>14.8921939052652</v>
      </c>
      <c r="BF1051" s="40" t="n">
        <f aca="false">AT1051*1000000</f>
        <v>136.829822962079</v>
      </c>
      <c r="BG1051" s="40" t="n">
        <f aca="false">AU1051*1000000</f>
        <v>410489.468886235</v>
      </c>
      <c r="BH1051" s="41" t="n">
        <f aca="false">AV1051*1000000</f>
        <v>0.258305220374135</v>
      </c>
      <c r="BI1051" s="0" t="n">
        <v>0.1</v>
      </c>
      <c r="BJ1051" s="0" t="n">
        <f aca="false">R1051*BI1051</f>
        <v>7803.57584080604</v>
      </c>
      <c r="BK1051" s="0" t="n">
        <v>0.1</v>
      </c>
      <c r="BL1051" s="0" t="n">
        <f aca="false">AI1051*BK1051</f>
        <v>860.838414634146</v>
      </c>
      <c r="BM1051" s="45" t="n">
        <v>187.562005220738</v>
      </c>
      <c r="BN1051" s="45" t="n">
        <v>1012.03746873145</v>
      </c>
      <c r="BO1051" s="45" t="n">
        <v>69.5558973259153</v>
      </c>
      <c r="BP1051" s="45" t="n">
        <v>256</v>
      </c>
      <c r="BQ1051" s="45" t="n">
        <v>384000</v>
      </c>
      <c r="BR1051" s="0" t="n">
        <f aca="false">AJ1051*0.1</f>
        <v>1.0442E-009</v>
      </c>
      <c r="BS1051" s="0" t="n">
        <f aca="false">((((BJ1051/R1051)^2)+((BM1051/AD1051)^2))^(1/2))*AK1051</f>
        <v>0.0147165316081183</v>
      </c>
      <c r="BT1051" s="0" t="n">
        <f aca="false">((((BJ1051/R1051)^2)+((BN1051/AE1051)^2))^(1/2))*AL1051</f>
        <v>0.0795475563806668</v>
      </c>
      <c r="BU1051" s="0" t="n">
        <f aca="false">((((BJ1051/R1051)^2)+((BO1051/AF1051)^2))^(1/2))*AM1051</f>
        <v>0.00545499662836949</v>
      </c>
      <c r="BV1051" s="0" t="n">
        <f aca="false">((((BJ1051/R1051)^2)+((BP1051/AG1051)^2))^(1/2))*AN1051</f>
        <v>0.0205919791674633</v>
      </c>
      <c r="BW1051" s="0" t="n">
        <f aca="false">((((BJ1051/R1051)^2)+((BQ1051/AH1051)^2))^(1/2))*AO1051</f>
        <v>33.5027060114254</v>
      </c>
      <c r="BX1051" s="46" t="n">
        <f aca="false">((((BL1051/AI1051)^2)+((BR1051/AJ1051)^2))^(1/2))*AP1051</f>
        <v>1.33334042247979E-005</v>
      </c>
    </row>
    <row r="1052" customFormat="false" ht="30" hidden="false" customHeight="true" outlineLevel="0" collapsed="false">
      <c r="A1052" s="24" t="n">
        <v>4.63154477134827</v>
      </c>
      <c r="B1052" s="24" t="n">
        <v>-74.1239136886874</v>
      </c>
      <c r="C1052" s="47" t="n">
        <v>26</v>
      </c>
      <c r="D1052" s="47" t="n">
        <v>27</v>
      </c>
      <c r="E1052" s="47" t="n">
        <v>1848</v>
      </c>
      <c r="F1052" s="27" t="s">
        <v>2618</v>
      </c>
      <c r="G1052" s="28" t="s">
        <v>2619</v>
      </c>
      <c r="H1052" s="27" t="s">
        <v>2620</v>
      </c>
      <c r="I1052" s="28" t="s">
        <v>216</v>
      </c>
      <c r="J1052" s="28" t="s">
        <v>76</v>
      </c>
      <c r="K1052" s="55"/>
      <c r="L1052" s="55"/>
      <c r="M1052" s="28" t="n">
        <v>2007</v>
      </c>
      <c r="N1052" s="29" t="s">
        <v>77</v>
      </c>
      <c r="O1052" s="29" t="s">
        <v>77</v>
      </c>
      <c r="P1052" s="56" t="n">
        <v>0.00426891489573758</v>
      </c>
      <c r="Q1052" s="31" t="n">
        <v>4.32169880400293</v>
      </c>
      <c r="R1052" s="31" t="n">
        <v>4.39612831964321</v>
      </c>
      <c r="S1052" s="29" t="s">
        <v>69</v>
      </c>
      <c r="T1052" s="29"/>
      <c r="U1052" s="29"/>
      <c r="V1052" s="48" t="n">
        <f aca="false">IF(S1052="m3_año",R1052,IF(OR(O1052="CG1",O1052="CG3",O1052="HG2"),T1052,R1052))</f>
        <v>4.39612831964321</v>
      </c>
      <c r="W1052" s="28" t="n">
        <v>365</v>
      </c>
      <c r="X1052" s="32"/>
      <c r="Y1052" s="28"/>
      <c r="Z1052" s="28" t="n">
        <v>8760</v>
      </c>
      <c r="AA1052" s="32" t="s">
        <v>2621</v>
      </c>
      <c r="AB1052" s="32" t="s">
        <v>447</v>
      </c>
      <c r="AC1052" s="33" t="s">
        <v>72</v>
      </c>
      <c r="AD1052" s="33" t="n">
        <f aca="false">VLOOKUP($O1052,Parámetros!$B$4:$H$25,3,0)</f>
        <v>24000</v>
      </c>
      <c r="AE1052" s="33" t="n">
        <f aca="false">VLOOKUP($O1052,Parámetros!$B$4:$H$25,4,0)</f>
        <v>2261000</v>
      </c>
      <c r="AF1052" s="33" t="n">
        <f aca="false">VLOOKUP($O1052,Parámetros!$B$4:$H$25,5,0)</f>
        <v>1200</v>
      </c>
      <c r="AG1052" s="33" t="n">
        <f aca="false">VLOOKUP($O1052,Parámetros!$B$4:$H$25,6,0)</f>
        <v>381000</v>
      </c>
      <c r="AH1052" s="33" t="n">
        <f aca="false">VLOOKUP($O1052,Parámetros!$B$4:$H$25,7,0)</f>
        <v>1500000000</v>
      </c>
      <c r="AI1052" s="2" t="n">
        <v>2.98030327868852</v>
      </c>
      <c r="AJ1052" s="2" t="n">
        <v>1.362E-005</v>
      </c>
      <c r="AK1052" s="34" t="n">
        <f aca="false">AD1052*V1052/1000000000</f>
        <v>0.000105507079671437</v>
      </c>
      <c r="AL1052" s="34" t="n">
        <f aca="false">AE1052*V1052/1000000000</f>
        <v>0.0099396461307133</v>
      </c>
      <c r="AM1052" s="34" t="n">
        <f aca="false">AF1052*V1052/1000000000</f>
        <v>5.27535398357185E-006</v>
      </c>
      <c r="AN1052" s="34" t="n">
        <f aca="false">AG1052*V1052/1000000000</f>
        <v>0.00167492488978406</v>
      </c>
      <c r="AO1052" s="34" t="n">
        <f aca="false">AH1052*V1052/1000000000</f>
        <v>6.59419247946481</v>
      </c>
      <c r="AP1052" s="35" t="n">
        <f aca="false">AJ1052*AI1052*EXP(P1052*4)</f>
        <v>4.12908128890735E-005</v>
      </c>
      <c r="AQ1052" s="36" t="n">
        <f aca="false">AK1052/W1052</f>
        <v>2.89060492250512E-007</v>
      </c>
      <c r="AR1052" s="37" t="n">
        <f aca="false">AL1052/W1052</f>
        <v>2.72319072074337E-005</v>
      </c>
      <c r="AS1052" s="37" t="n">
        <f aca="false">AM1052/W1052</f>
        <v>1.44530246125256E-008</v>
      </c>
      <c r="AT1052" s="37" t="n">
        <f aca="false">AN1052/W1052</f>
        <v>4.58883531447689E-006</v>
      </c>
      <c r="AU1052" s="37" t="n">
        <f aca="false">AO1052/W1052</f>
        <v>0.018066280765657</v>
      </c>
      <c r="AV1052" s="49" t="n">
        <f aca="false">AP1052/W1052</f>
        <v>1.13125514764585E-007</v>
      </c>
      <c r="AW1052" s="39" t="n">
        <f aca="false">AK1052*1000000</f>
        <v>105.507079671437</v>
      </c>
      <c r="AX1052" s="40" t="n">
        <f aca="false">AL1052*1000000</f>
        <v>9939.6461307133</v>
      </c>
      <c r="AY1052" s="40" t="n">
        <f aca="false">AM1052*1000000</f>
        <v>5.27535398357185</v>
      </c>
      <c r="AZ1052" s="40" t="n">
        <f aca="false">AN1052*1000000</f>
        <v>1674.92488978406</v>
      </c>
      <c r="BA1052" s="40" t="n">
        <f aca="false">AO1052*1000000</f>
        <v>6594192.47946481</v>
      </c>
      <c r="BB1052" s="41" t="n">
        <f aca="false">AP1052*1000000</f>
        <v>41.2908128890735</v>
      </c>
      <c r="BC1052" s="39" t="n">
        <f aca="false">AQ1052*1000000</f>
        <v>0.289060492250512</v>
      </c>
      <c r="BD1052" s="40" t="n">
        <f aca="false">AR1052*1000000</f>
        <v>27.2319072074337</v>
      </c>
      <c r="BE1052" s="40" t="n">
        <f aca="false">AS1052*1000000</f>
        <v>0.0144530246125256</v>
      </c>
      <c r="BF1052" s="40" t="n">
        <f aca="false">AT1052*1000000</f>
        <v>4.58883531447689</v>
      </c>
      <c r="BG1052" s="40" t="n">
        <f aca="false">AU1052*1000000</f>
        <v>18066.280765657</v>
      </c>
      <c r="BH1052" s="41" t="n">
        <f aca="false">AV1052*1000000</f>
        <v>0.113125514764585</v>
      </c>
      <c r="BI1052" s="0" t="n">
        <v>0.1</v>
      </c>
      <c r="BJ1052" s="0" t="n">
        <f aca="false">R1052*BI1052</f>
        <v>0.439612831964321</v>
      </c>
      <c r="BK1052" s="0" t="n">
        <v>0.1</v>
      </c>
      <c r="BL1052" s="0" t="n">
        <f aca="false">AI1052*BK1052</f>
        <v>0.298030327868852</v>
      </c>
      <c r="BM1052" s="45" t="n">
        <v>0</v>
      </c>
      <c r="BN1052" s="45" t="n">
        <v>0</v>
      </c>
      <c r="BO1052" s="45" t="n">
        <v>0</v>
      </c>
      <c r="BP1052" s="45" t="n">
        <v>0</v>
      </c>
      <c r="BQ1052" s="45" t="n">
        <v>0</v>
      </c>
      <c r="BR1052" s="0" t="n">
        <f aca="false">AJ1052*0.1</f>
        <v>1.362E-006</v>
      </c>
      <c r="BS1052" s="0" t="n">
        <f aca="false">((((BJ1052/R1052)^2)+((BM1052/AD1052)^2))^(1/2))*AK1052</f>
        <v>1.05507079671437E-005</v>
      </c>
      <c r="BT1052" s="0" t="n">
        <f aca="false">((((BJ1052/R1052)^2)+((BN1052/AE1052)^2))^(1/2))*AL1052</f>
        <v>0.00099396461307133</v>
      </c>
      <c r="BU1052" s="0" t="n">
        <f aca="false">((((BJ1052/R1052)^2)+((BO1052/AF1052)^2))^(1/2))*AM1052</f>
        <v>5.27535398357185E-007</v>
      </c>
      <c r="BV1052" s="0" t="n">
        <f aca="false">((((BJ1052/R1052)^2)+((BP1052/AG1052)^2))^(1/2))*AN1052</f>
        <v>0.000167492488978406</v>
      </c>
      <c r="BW1052" s="0" t="n">
        <f aca="false">((((BJ1052/R1052)^2)+((BQ1052/AH1052)^2))^(1/2))*AO1052</f>
        <v>0.659419247946481</v>
      </c>
      <c r="BX1052" s="46" t="n">
        <f aca="false">((((BL1052/AI1052)^2)+((BR1052/AJ1052)^2))^(1/2))*AP1052</f>
        <v>5.83940275891375E-006</v>
      </c>
    </row>
    <row r="1053" customFormat="false" ht="14" hidden="false" customHeight="false" outlineLevel="0" collapsed="false">
      <c r="A1053" s="24" t="n">
        <v>4.67596742336489</v>
      </c>
      <c r="B1053" s="24" t="n">
        <v>-74.1091869751667</v>
      </c>
      <c r="C1053" s="47" t="n">
        <v>28</v>
      </c>
      <c r="D1053" s="47" t="n">
        <v>32</v>
      </c>
      <c r="E1053" s="47" t="n">
        <v>1915</v>
      </c>
      <c r="F1053" s="27" t="s">
        <v>2622</v>
      </c>
      <c r="G1053" s="28" t="s">
        <v>2623</v>
      </c>
      <c r="H1053" s="27" t="s">
        <v>2624</v>
      </c>
      <c r="I1053" s="28" t="s">
        <v>727</v>
      </c>
      <c r="J1053" s="28" t="s">
        <v>65</v>
      </c>
      <c r="K1053" s="28" t="n">
        <v>30</v>
      </c>
      <c r="L1053" s="28"/>
      <c r="M1053" s="28" t="n">
        <v>1993</v>
      </c>
      <c r="N1053" s="29" t="s">
        <v>124</v>
      </c>
      <c r="O1053" s="29" t="s">
        <v>125</v>
      </c>
      <c r="P1053" s="50" t="n">
        <v>0.00842863539816588</v>
      </c>
      <c r="Q1053" s="31" t="n">
        <v>34.0689707385396</v>
      </c>
      <c r="R1053" s="31" t="n">
        <v>35.2371725102063</v>
      </c>
      <c r="S1053" s="4" t="s">
        <v>69</v>
      </c>
      <c r="T1053" s="4"/>
      <c r="U1053" s="4"/>
      <c r="V1053" s="48" t="n">
        <f aca="false">IF(S1053="m3_año",R1053,IF(OR(O1053="CG1",O1053="CG3",O1053="HG2"),T1053,R1053))</f>
        <v>35.2371725102063</v>
      </c>
      <c r="W1053" s="28" t="n">
        <v>365</v>
      </c>
      <c r="X1053" s="32" t="s">
        <v>98</v>
      </c>
      <c r="Y1053" s="28"/>
      <c r="Z1053" s="28" t="n">
        <v>2920</v>
      </c>
      <c r="AA1053" s="32" t="s">
        <v>2625</v>
      </c>
      <c r="AB1053" s="32" t="s">
        <v>447</v>
      </c>
      <c r="AC1053" s="33" t="s">
        <v>72</v>
      </c>
      <c r="AD1053" s="33" t="n">
        <f aca="false">VLOOKUP($O1053,Parámetros!$B$4:$H$25,3,0)</f>
        <v>840000</v>
      </c>
      <c r="AE1053" s="33" t="n">
        <f aca="false">VLOOKUP($O1053,Parámetros!$B$4:$H$25,4,0)</f>
        <v>2400000</v>
      </c>
      <c r="AF1053" s="33" t="n">
        <f aca="false">VLOOKUP($O1053,Parámetros!$B$4:$H$25,5,0)</f>
        <v>1800000</v>
      </c>
      <c r="AG1053" s="33" t="n">
        <f aca="false">VLOOKUP($O1053,Parámetros!$B$4:$H$25,6,0)</f>
        <v>600000</v>
      </c>
      <c r="AH1053" s="33" t="n">
        <f aca="false">VLOOKUP($O1053,Parámetros!$B$4:$H$25,7,0)</f>
        <v>2676000000</v>
      </c>
      <c r="AI1053" s="51" t="n">
        <v>34.0689707385396</v>
      </c>
      <c r="AJ1053" s="2" t="n">
        <v>0.0912</v>
      </c>
      <c r="AK1053" s="34" t="n">
        <f aca="false">AD1053*V1053/1000000000</f>
        <v>0.0295992249085733</v>
      </c>
      <c r="AL1053" s="34" t="n">
        <f aca="false">AE1053*V1053/1000000000</f>
        <v>0.0845692140244951</v>
      </c>
      <c r="AM1053" s="34" t="n">
        <f aca="false">AF1053*V1053/1000000000</f>
        <v>0.0634269105183713</v>
      </c>
      <c r="AN1053" s="34" t="n">
        <f aca="false">AG1053*V1053/1000000000</f>
        <v>0.0211423035061238</v>
      </c>
      <c r="AO1053" s="34" t="n">
        <f aca="false">AH1053*V1053/1000000000</f>
        <v>94.2946736373121</v>
      </c>
      <c r="AP1053" s="35" t="n">
        <f aca="false">AJ1053*AI1053*EXP(P1053*4)</f>
        <v>3.21363013293082</v>
      </c>
      <c r="AQ1053" s="36" t="n">
        <f aca="false">AK1053/W1053</f>
        <v>8.10937668728035E-005</v>
      </c>
      <c r="AR1053" s="37" t="n">
        <f aca="false">AL1053/W1053</f>
        <v>0.000231696476779439</v>
      </c>
      <c r="AS1053" s="37" t="n">
        <f aca="false">AM1053/W1053</f>
        <v>0.000173772357584579</v>
      </c>
      <c r="AT1053" s="37" t="n">
        <f aca="false">AN1053/W1053</f>
        <v>5.79241191948597E-005</v>
      </c>
      <c r="AU1053" s="37" t="n">
        <f aca="false">AO1053/W1053</f>
        <v>0.258341571609074</v>
      </c>
      <c r="AV1053" s="49" t="n">
        <f aca="false">AP1053/W1053</f>
        <v>0.00880446611761868</v>
      </c>
      <c r="AW1053" s="39" t="n">
        <f aca="false">AK1053*1000000</f>
        <v>29599.2249085733</v>
      </c>
      <c r="AX1053" s="40" t="n">
        <f aca="false">AL1053*1000000</f>
        <v>84569.2140244951</v>
      </c>
      <c r="AY1053" s="40" t="n">
        <f aca="false">AM1053*1000000</f>
        <v>63426.9105183713</v>
      </c>
      <c r="AZ1053" s="40" t="n">
        <f aca="false">AN1053*1000000</f>
        <v>21142.3035061238</v>
      </c>
      <c r="BA1053" s="40" t="n">
        <f aca="false">AO1053*1000000</f>
        <v>94294673.6373121</v>
      </c>
      <c r="BB1053" s="41" t="n">
        <f aca="false">AP1053*1000000</f>
        <v>3213630.13293082</v>
      </c>
      <c r="BC1053" s="39" t="n">
        <f aca="false">AQ1053*1000000</f>
        <v>81.0937668728035</v>
      </c>
      <c r="BD1053" s="40" t="n">
        <f aca="false">AR1053*1000000</f>
        <v>231.696476779439</v>
      </c>
      <c r="BE1053" s="40" t="n">
        <f aca="false">AS1053*1000000</f>
        <v>173.772357584579</v>
      </c>
      <c r="BF1053" s="40" t="n">
        <f aca="false">AT1053*1000000</f>
        <v>57.9241191948597</v>
      </c>
      <c r="BG1053" s="40" t="n">
        <f aca="false">AU1053*1000000</f>
        <v>258341.571609074</v>
      </c>
      <c r="BH1053" s="41" t="n">
        <f aca="false">AV1053*1000000</f>
        <v>8804.46611761868</v>
      </c>
      <c r="BI1053" s="0" t="n">
        <v>0.1</v>
      </c>
      <c r="BJ1053" s="0" t="n">
        <f aca="false">R1053*BI1053</f>
        <v>3.52371725102063</v>
      </c>
      <c r="BK1053" s="0" t="n">
        <v>0.1</v>
      </c>
      <c r="BL1053" s="0" t="n">
        <f aca="false">AI1053*BK1053</f>
        <v>3.40689707385396</v>
      </c>
      <c r="BM1053" s="45" t="n">
        <v>336000</v>
      </c>
      <c r="BN1053" s="45" t="n">
        <v>480000</v>
      </c>
      <c r="BO1053" s="45" t="n">
        <v>360000</v>
      </c>
      <c r="BP1053" s="45" t="n">
        <v>120000</v>
      </c>
      <c r="BQ1053" s="45" t="n">
        <v>1070400000</v>
      </c>
      <c r="BR1053" s="0" t="n">
        <f aca="false">AJ1053*0.1</f>
        <v>0.00912</v>
      </c>
      <c r="BS1053" s="0" t="n">
        <f aca="false">((((BJ1053/R1053)^2)+((BM1053/AD1053)^2))^(1/2))*AK1053</f>
        <v>0.0122040730734461</v>
      </c>
      <c r="BT1053" s="0" t="n">
        <f aca="false">((((BJ1053/R1053)^2)+((BN1053/AE1053)^2))^(1/2))*AL1053</f>
        <v>0.01891025113625</v>
      </c>
      <c r="BU1053" s="0" t="n">
        <f aca="false">((((BJ1053/R1053)^2)+((BO1053/AF1053)^2))^(1/2))*AM1053</f>
        <v>0.0141826883521875</v>
      </c>
      <c r="BV1053" s="0" t="n">
        <f aca="false">((((BJ1053/R1053)^2)+((BP1053/AG1053)^2))^(1/2))*AN1053</f>
        <v>0.00472756278406249</v>
      </c>
      <c r="BW1053" s="0" t="n">
        <f aca="false">((((BJ1053/R1053)^2)+((BQ1053/AH1053)^2))^(1/2))*AO1053</f>
        <v>38.8786899339783</v>
      </c>
      <c r="BX1053" s="46" t="n">
        <f aca="false">((((BL1053/AI1053)^2)+((BR1053/AJ1053)^2))^(1/2))*AP1053</f>
        <v>0.454475931844162</v>
      </c>
    </row>
    <row r="1054" customFormat="false" ht="30" hidden="false" customHeight="true" outlineLevel="0" collapsed="false">
      <c r="A1054" s="24" t="n">
        <v>4.69227999567148</v>
      </c>
      <c r="B1054" s="24" t="n">
        <v>-74.1096178994697</v>
      </c>
      <c r="C1054" s="47" t="n">
        <v>28</v>
      </c>
      <c r="D1054" s="47" t="n">
        <v>34</v>
      </c>
      <c r="E1054" s="47" t="n">
        <v>1943</v>
      </c>
      <c r="F1054" s="27" t="s">
        <v>2626</v>
      </c>
      <c r="G1054" s="28" t="s">
        <v>2627</v>
      </c>
      <c r="H1054" s="27" t="s">
        <v>2628</v>
      </c>
      <c r="I1054" s="28" t="s">
        <v>727</v>
      </c>
      <c r="J1054" s="28" t="s">
        <v>65</v>
      </c>
      <c r="K1054" s="28" t="n">
        <v>30</v>
      </c>
      <c r="L1054" s="28"/>
      <c r="M1054" s="28" t="n">
        <v>1994</v>
      </c>
      <c r="N1054" s="29" t="s">
        <v>67</v>
      </c>
      <c r="O1054" s="29" t="s">
        <v>68</v>
      </c>
      <c r="P1054" s="30" t="n">
        <v>-0.0848513586021754</v>
      </c>
      <c r="Q1054" s="31" t="n">
        <v>9159.16666666667</v>
      </c>
      <c r="R1054" s="31" t="n">
        <v>6523.10027278428</v>
      </c>
      <c r="S1054" s="29" t="s">
        <v>69</v>
      </c>
      <c r="T1054" s="29"/>
      <c r="U1054" s="29"/>
      <c r="V1054" s="48" t="n">
        <f aca="false">IF(S1054="m3_año",R1054,IF(OR(O1054="CG1",O1054="CG3",O1054="HG2"),T1054,R1054))</f>
        <v>6523.10027278428</v>
      </c>
      <c r="W1054" s="28" t="n">
        <v>365</v>
      </c>
      <c r="X1054" s="32"/>
      <c r="Y1054" s="28"/>
      <c r="Z1054" s="28" t="n">
        <v>8760</v>
      </c>
      <c r="AA1054" s="32" t="s">
        <v>2629</v>
      </c>
      <c r="AB1054" s="32" t="s">
        <v>447</v>
      </c>
      <c r="AC1054" s="33" t="s">
        <v>72</v>
      </c>
      <c r="AD1054" s="33" t="n">
        <f aca="false">VLOOKUP($O1054,Parámetros!$B$4:$H$25,3,0)</f>
        <v>46.3856216091623</v>
      </c>
      <c r="AE1054" s="33" t="n">
        <f aca="false">VLOOKUP($O1054,Parámetros!$B$4:$H$25,4,0)</f>
        <v>1074.85364414012</v>
      </c>
      <c r="AF1054" s="33" t="n">
        <f aca="false">VLOOKUP($O1054,Parámetros!$B$4:$H$25,5,0)</f>
        <v>5.41099102083891</v>
      </c>
      <c r="AG1054" s="33" t="n">
        <f aca="false">VLOOKUP($O1054,Parámetros!$B$4:$H$25,6,0)</f>
        <v>1344</v>
      </c>
      <c r="AH1054" s="33" t="n">
        <f aca="false">VLOOKUP($O1054,Parámetros!$B$4:$H$25,7,0)</f>
        <v>1920000</v>
      </c>
      <c r="AI1054" s="2" t="n">
        <v>30259</v>
      </c>
      <c r="AJ1054" s="2" t="n">
        <v>7.6726E-006</v>
      </c>
      <c r="AK1054" s="34" t="n">
        <f aca="false">AD1054*V1054/1000000000</f>
        <v>0.000302578060971995</v>
      </c>
      <c r="AL1054" s="34" t="n">
        <f aca="false">AE1054*V1054/1000000000</f>
        <v>0.00701137809929359</v>
      </c>
      <c r="AM1054" s="34" t="n">
        <f aca="false">AF1054*V1054/1000000000</f>
        <v>3.52964370040676E-005</v>
      </c>
      <c r="AN1054" s="34" t="n">
        <f aca="false">AG1054*V1054/1000000000</f>
        <v>0.00876704676662207</v>
      </c>
      <c r="AO1054" s="34" t="n">
        <f aca="false">AH1054*V1054/1000000000</f>
        <v>12.5243525237458</v>
      </c>
      <c r="AP1054" s="35" t="n">
        <f aca="false">AJ1054*AI1054*EXP(P1054*4)</f>
        <v>0.165346581926619</v>
      </c>
      <c r="AQ1054" s="36" t="n">
        <f aca="false">AK1054/W1054</f>
        <v>8.2898098896437E-007</v>
      </c>
      <c r="AR1054" s="37" t="n">
        <f aca="false">AL1054/W1054</f>
        <v>1.92092550665578E-005</v>
      </c>
      <c r="AS1054" s="37" t="n">
        <f aca="false">AM1054/W1054</f>
        <v>9.67025671344318E-008</v>
      </c>
      <c r="AT1054" s="37" t="n">
        <f aca="false">AN1054/W1054</f>
        <v>2.40193062099235E-005</v>
      </c>
      <c r="AU1054" s="37" t="n">
        <f aca="false">AO1054/W1054</f>
        <v>0.034313294585605</v>
      </c>
      <c r="AV1054" s="49" t="n">
        <f aca="false">AP1054/W1054</f>
        <v>0.000453004334045531</v>
      </c>
      <c r="AW1054" s="39" t="n">
        <f aca="false">AK1054*1000000</f>
        <v>302.578060971995</v>
      </c>
      <c r="AX1054" s="40" t="n">
        <f aca="false">AL1054*1000000</f>
        <v>7011.37809929359</v>
      </c>
      <c r="AY1054" s="40" t="n">
        <f aca="false">AM1054*1000000</f>
        <v>35.2964370040676</v>
      </c>
      <c r="AZ1054" s="40" t="n">
        <f aca="false">AN1054*1000000</f>
        <v>8767.04676662207</v>
      </c>
      <c r="BA1054" s="40" t="n">
        <f aca="false">AO1054*1000000</f>
        <v>12524352.5237458</v>
      </c>
      <c r="BB1054" s="41" t="n">
        <f aca="false">AP1054*1000000</f>
        <v>165346.581926619</v>
      </c>
      <c r="BC1054" s="39" t="n">
        <f aca="false">AQ1054*1000000</f>
        <v>0.82898098896437</v>
      </c>
      <c r="BD1054" s="40" t="n">
        <f aca="false">AR1054*1000000</f>
        <v>19.2092550665578</v>
      </c>
      <c r="BE1054" s="40" t="n">
        <f aca="false">AS1054*1000000</f>
        <v>0.0967025671344318</v>
      </c>
      <c r="BF1054" s="40" t="n">
        <f aca="false">AT1054*1000000</f>
        <v>24.0193062099235</v>
      </c>
      <c r="BG1054" s="40" t="n">
        <f aca="false">AU1054*1000000</f>
        <v>34313.294585605</v>
      </c>
      <c r="BH1054" s="41" t="n">
        <f aca="false">AV1054*1000000</f>
        <v>453.004334045531</v>
      </c>
      <c r="BI1054" s="0" t="n">
        <v>0.1</v>
      </c>
      <c r="BJ1054" s="0" t="n">
        <f aca="false">R1054*BI1054</f>
        <v>652.310027278428</v>
      </c>
      <c r="BK1054" s="0" t="n">
        <v>0.1</v>
      </c>
      <c r="BL1054" s="0" t="n">
        <f aca="false">AI1054*BK1054</f>
        <v>3025.9</v>
      </c>
      <c r="BM1054" s="45" t="n">
        <v>17.6498016718255</v>
      </c>
      <c r="BN1054" s="45" t="n">
        <v>910.91550745518</v>
      </c>
      <c r="BO1054" s="45" t="n">
        <v>5.31099102083891</v>
      </c>
      <c r="BP1054" s="45" t="n">
        <v>537.6</v>
      </c>
      <c r="BQ1054" s="45" t="n">
        <v>384000</v>
      </c>
      <c r="BR1054" s="0" t="n">
        <f aca="false">AJ1054*0.1</f>
        <v>7.6726E-007</v>
      </c>
      <c r="BS1054" s="0" t="n">
        <f aca="false">((((BJ1054/R1054)^2)+((BM1054/AD1054)^2))^(1/2))*AK1054</f>
        <v>0.000119041085788279</v>
      </c>
      <c r="BT1054" s="0" t="n">
        <f aca="false">((((BJ1054/R1054)^2)+((BN1054/AE1054)^2))^(1/2))*AL1054</f>
        <v>0.00598321630562456</v>
      </c>
      <c r="BU1054" s="0" t="n">
        <f aca="false">((((BJ1054/R1054)^2)+((BO1054/AF1054)^2))^(1/2))*AM1054</f>
        <v>3.48234679294827E-005</v>
      </c>
      <c r="BV1054" s="0" t="n">
        <f aca="false">((((BJ1054/R1054)^2)+((BP1054/AG1054)^2))^(1/2))*AN1054</f>
        <v>0.00361474598435126</v>
      </c>
      <c r="BW1054" s="0" t="n">
        <f aca="false">((((BJ1054/R1054)^2)+((BQ1054/AH1054)^2))^(1/2))*AO1054</f>
        <v>2.80053036172667</v>
      </c>
      <c r="BX1054" s="46" t="n">
        <f aca="false">((((BL1054/AI1054)^2)+((BR1054/AJ1054)^2))^(1/2))*AP1054</f>
        <v>0.0233835378652658</v>
      </c>
    </row>
    <row r="1055" customFormat="false" ht="45" hidden="false" customHeight="true" outlineLevel="0" collapsed="false">
      <c r="A1055" s="24" t="n">
        <v>4.69939792903883</v>
      </c>
      <c r="B1055" s="24" t="n">
        <v>-74.1058637975269</v>
      </c>
      <c r="C1055" s="47" t="n">
        <v>28</v>
      </c>
      <c r="D1055" s="47" t="n">
        <v>35</v>
      </c>
      <c r="E1055" s="47" t="n">
        <v>1957</v>
      </c>
      <c r="F1055" s="27" t="s">
        <v>2630</v>
      </c>
      <c r="G1055" s="28" t="s">
        <v>2631</v>
      </c>
      <c r="H1055" s="27" t="s">
        <v>2632</v>
      </c>
      <c r="I1055" s="28" t="s">
        <v>727</v>
      </c>
      <c r="J1055" s="28" t="s">
        <v>65</v>
      </c>
      <c r="K1055" s="28" t="n">
        <v>15</v>
      </c>
      <c r="L1055" s="28"/>
      <c r="M1055" s="28" t="n">
        <v>2001</v>
      </c>
      <c r="N1055" s="29" t="s">
        <v>67</v>
      </c>
      <c r="O1055" s="29" t="s">
        <v>68</v>
      </c>
      <c r="P1055" s="30" t="n">
        <v>0.0306495041710611</v>
      </c>
      <c r="Q1055" s="31" t="n">
        <v>16141.6666666667</v>
      </c>
      <c r="R1055" s="31" t="n">
        <v>18247.0228882264</v>
      </c>
      <c r="S1055" s="29" t="s">
        <v>69</v>
      </c>
      <c r="T1055" s="29"/>
      <c r="U1055" s="29"/>
      <c r="V1055" s="48" t="n">
        <f aca="false">IF(S1055="m3_año",R1055,IF(OR(O1055="CG1",O1055="CG3",O1055="HG2"),T1055,R1055))</f>
        <v>18247.0228882264</v>
      </c>
      <c r="W1055" s="28" t="n">
        <v>365</v>
      </c>
      <c r="X1055" s="32" t="s">
        <v>98</v>
      </c>
      <c r="Y1055" s="28"/>
      <c r="Z1055" s="28" t="n">
        <v>2920</v>
      </c>
      <c r="AA1055" s="32" t="s">
        <v>2633</v>
      </c>
      <c r="AB1055" s="32" t="s">
        <v>2634</v>
      </c>
      <c r="AC1055" s="33" t="s">
        <v>72</v>
      </c>
      <c r="AD1055" s="33" t="n">
        <f aca="false">VLOOKUP($O1055,Parámetros!$B$4:$H$25,3,0)</f>
        <v>46.3856216091623</v>
      </c>
      <c r="AE1055" s="33" t="n">
        <f aca="false">VLOOKUP($O1055,Parámetros!$B$4:$H$25,4,0)</f>
        <v>1074.85364414012</v>
      </c>
      <c r="AF1055" s="33" t="n">
        <f aca="false">VLOOKUP($O1055,Parámetros!$B$4:$H$25,5,0)</f>
        <v>5.41099102083891</v>
      </c>
      <c r="AG1055" s="33" t="n">
        <f aca="false">VLOOKUP($O1055,Parámetros!$B$4:$H$25,6,0)</f>
        <v>1344</v>
      </c>
      <c r="AH1055" s="33" t="n">
        <f aca="false">VLOOKUP($O1055,Parámetros!$B$4:$H$25,7,0)</f>
        <v>1920000</v>
      </c>
      <c r="AI1055" s="51" t="n">
        <v>16141.6666666667</v>
      </c>
      <c r="AJ1055" s="52" t="n">
        <v>8.8E-008</v>
      </c>
      <c r="AK1055" s="34" t="n">
        <f aca="false">AD1055*V1055/1000000000</f>
        <v>0.000846399499186993</v>
      </c>
      <c r="AL1055" s="34" t="n">
        <f aca="false">AE1055*V1055/1000000000</f>
        <v>0.0196128790461183</v>
      </c>
      <c r="AM1055" s="34" t="n">
        <f aca="false">AF1055*V1055/1000000000</f>
        <v>9.87344770052351E-005</v>
      </c>
      <c r="AN1055" s="34" t="n">
        <f aca="false">AG1055*V1055/1000000000</f>
        <v>0.0245239987617763</v>
      </c>
      <c r="AO1055" s="34" t="n">
        <f aca="false">AH1055*V1055/1000000000</f>
        <v>35.0342839453947</v>
      </c>
      <c r="AP1055" s="35" t="n">
        <f aca="false">AJ1055*AI1055*EXP(P1055*4)</f>
        <v>0.00160573801416392</v>
      </c>
      <c r="AQ1055" s="36" t="n">
        <f aca="false">AK1055/W1055</f>
        <v>2.31890273749861E-006</v>
      </c>
      <c r="AR1055" s="37" t="n">
        <f aca="false">AL1055/W1055</f>
        <v>5.37339151948447E-005</v>
      </c>
      <c r="AS1055" s="37" t="n">
        <f aca="false">AM1055/W1055</f>
        <v>2.70505416452699E-007</v>
      </c>
      <c r="AT1055" s="37" t="n">
        <f aca="false">AN1055/W1055</f>
        <v>6.71890377034967E-005</v>
      </c>
      <c r="AU1055" s="37" t="n">
        <f aca="false">AO1055/W1055</f>
        <v>0.0959843395764238</v>
      </c>
      <c r="AV1055" s="49" t="n">
        <f aca="false">AP1055/W1055</f>
        <v>4.39928223058608E-006</v>
      </c>
      <c r="AW1055" s="39" t="n">
        <f aca="false">AK1055*1000000</f>
        <v>846.399499186994</v>
      </c>
      <c r="AX1055" s="40" t="n">
        <f aca="false">AL1055*1000000</f>
        <v>19612.8790461183</v>
      </c>
      <c r="AY1055" s="40" t="n">
        <f aca="false">AM1055*1000000</f>
        <v>98.7344770052351</v>
      </c>
      <c r="AZ1055" s="40" t="n">
        <f aca="false">AN1055*1000000</f>
        <v>24523.9987617763</v>
      </c>
      <c r="BA1055" s="40" t="n">
        <f aca="false">AO1055*1000000</f>
        <v>35034283.9453947</v>
      </c>
      <c r="BB1055" s="41" t="n">
        <f aca="false">AP1055*1000000</f>
        <v>1605.73801416392</v>
      </c>
      <c r="BC1055" s="39" t="n">
        <f aca="false">AQ1055*1000000</f>
        <v>2.31890273749861</v>
      </c>
      <c r="BD1055" s="40" t="n">
        <f aca="false">AR1055*1000000</f>
        <v>53.7339151948447</v>
      </c>
      <c r="BE1055" s="40" t="n">
        <f aca="false">AS1055*1000000</f>
        <v>0.270505416452699</v>
      </c>
      <c r="BF1055" s="40" t="n">
        <f aca="false">AT1055*1000000</f>
        <v>67.1890377034967</v>
      </c>
      <c r="BG1055" s="40" t="n">
        <f aca="false">AU1055*1000000</f>
        <v>95984.3395764238</v>
      </c>
      <c r="BH1055" s="41" t="n">
        <f aca="false">AV1055*1000000</f>
        <v>4.39928223058608</v>
      </c>
      <c r="BI1055" s="0" t="n">
        <v>0.1</v>
      </c>
      <c r="BJ1055" s="0" t="n">
        <f aca="false">R1055*BI1055</f>
        <v>1824.70228882264</v>
      </c>
      <c r="BK1055" s="0" t="n">
        <v>0.1</v>
      </c>
      <c r="BL1055" s="0" t="n">
        <f aca="false">AI1055*BK1055</f>
        <v>1614.16666666667</v>
      </c>
      <c r="BM1055" s="45" t="n">
        <v>17.6498016718255</v>
      </c>
      <c r="BN1055" s="45" t="n">
        <v>910.91550745518</v>
      </c>
      <c r="BO1055" s="45" t="n">
        <v>5.31099102083891</v>
      </c>
      <c r="BP1055" s="45" t="n">
        <v>537.6</v>
      </c>
      <c r="BQ1055" s="45" t="n">
        <v>384000</v>
      </c>
      <c r="BR1055" s="0" t="n">
        <f aca="false">AJ1055*0.1</f>
        <v>8.8E-009</v>
      </c>
      <c r="BS1055" s="0" t="n">
        <f aca="false">((((BJ1055/R1055)^2)+((BM1055/AD1055)^2))^(1/2))*AK1055</f>
        <v>0.000332992798850676</v>
      </c>
      <c r="BT1055" s="0" t="n">
        <f aca="false">((((BJ1055/R1055)^2)+((BN1055/AE1055)^2))^(1/2))*AL1055</f>
        <v>0.016736809233095</v>
      </c>
      <c r="BU1055" s="0" t="n">
        <f aca="false">((((BJ1055/R1055)^2)+((BO1055/AF1055)^2))^(1/2))*AM1055</f>
        <v>9.74114439123083E-005</v>
      </c>
      <c r="BV1055" s="0" t="n">
        <f aca="false">((((BJ1055/R1055)^2)+((BP1055/AG1055)^2))^(1/2))*AN1055</f>
        <v>0.010111503725732</v>
      </c>
      <c r="BW1055" s="0" t="n">
        <f aca="false">((((BJ1055/R1055)^2)+((BQ1055/AH1055)^2))^(1/2))*AO1055</f>
        <v>7.83390404449321</v>
      </c>
      <c r="BX1055" s="46" t="n">
        <f aca="false">((((BL1055/AI1055)^2)+((BR1055/AJ1055)^2))^(1/2))*AP1055</f>
        <v>0.000227085647724866</v>
      </c>
    </row>
    <row r="1056" customFormat="false" ht="45" hidden="false" customHeight="true" outlineLevel="0" collapsed="false">
      <c r="A1056" s="24" t="n">
        <v>4.68734514830685</v>
      </c>
      <c r="B1056" s="24" t="n">
        <v>-74.113040959962</v>
      </c>
      <c r="C1056" s="47" t="n">
        <v>28</v>
      </c>
      <c r="D1056" s="47" t="n">
        <v>34</v>
      </c>
      <c r="E1056" s="47" t="n">
        <v>1943</v>
      </c>
      <c r="F1056" s="27" t="s">
        <v>2635</v>
      </c>
      <c r="G1056" s="28" t="s">
        <v>2636</v>
      </c>
      <c r="H1056" s="27" t="s">
        <v>2637</v>
      </c>
      <c r="I1056" s="28" t="s">
        <v>727</v>
      </c>
      <c r="J1056" s="28" t="s">
        <v>65</v>
      </c>
      <c r="K1056" s="28" t="n">
        <v>30</v>
      </c>
      <c r="L1056" s="28"/>
      <c r="M1056" s="28" t="n">
        <v>2002</v>
      </c>
      <c r="N1056" s="29" t="s">
        <v>67</v>
      </c>
      <c r="O1056" s="29" t="s">
        <v>68</v>
      </c>
      <c r="P1056" s="53" t="n">
        <v>0.01</v>
      </c>
      <c r="Q1056" s="31" t="n">
        <v>75826.93125</v>
      </c>
      <c r="R1056" s="31" t="n">
        <v>78921.4870189455</v>
      </c>
      <c r="S1056" s="29" t="s">
        <v>69</v>
      </c>
      <c r="T1056" s="29"/>
      <c r="U1056" s="29"/>
      <c r="V1056" s="48" t="n">
        <f aca="false">IF(S1056="m3_año",R1056,IF(OR(O1056="CG1",O1056="CG3",O1056="HG2"),T1056,R1056))</f>
        <v>78921.4870189455</v>
      </c>
      <c r="W1056" s="28" t="n">
        <v>365</v>
      </c>
      <c r="X1056" s="32" t="s">
        <v>98</v>
      </c>
      <c r="Y1056" s="28"/>
      <c r="Z1056" s="28" t="n">
        <v>2920</v>
      </c>
      <c r="AA1056" s="32" t="s">
        <v>2638</v>
      </c>
      <c r="AB1056" s="32" t="s">
        <v>2639</v>
      </c>
      <c r="AC1056" s="33" t="s">
        <v>72</v>
      </c>
      <c r="AD1056" s="33" t="n">
        <f aca="false">VLOOKUP($O1056,Parámetros!$B$4:$H$25,3,0)</f>
        <v>46.3856216091623</v>
      </c>
      <c r="AE1056" s="33" t="n">
        <f aca="false">VLOOKUP($O1056,Parámetros!$B$4:$H$25,4,0)</f>
        <v>1074.85364414012</v>
      </c>
      <c r="AF1056" s="33" t="n">
        <f aca="false">VLOOKUP($O1056,Parámetros!$B$4:$H$25,5,0)</f>
        <v>5.41099102083891</v>
      </c>
      <c r="AG1056" s="33" t="n">
        <f aca="false">VLOOKUP($O1056,Parámetros!$B$4:$H$25,6,0)</f>
        <v>1344</v>
      </c>
      <c r="AH1056" s="33" t="n">
        <f aca="false">VLOOKUP($O1056,Parámetros!$B$4:$H$25,7,0)</f>
        <v>1920000</v>
      </c>
      <c r="AI1056" s="51" t="n">
        <v>75826.93125</v>
      </c>
      <c r="AJ1056" s="52" t="n">
        <v>8.8E-008</v>
      </c>
      <c r="AK1056" s="34" t="n">
        <f aca="false">AD1056*V1056/1000000000</f>
        <v>0.00366082223369322</v>
      </c>
      <c r="AL1056" s="34" t="n">
        <f aca="false">AE1056*V1056/1000000000</f>
        <v>0.0848290479232707</v>
      </c>
      <c r="AM1056" s="34" t="n">
        <f aca="false">AF1056*V1056/1000000000</f>
        <v>0.000427043457610769</v>
      </c>
      <c r="AN1056" s="34" t="n">
        <f aca="false">AG1056*V1056/1000000000</f>
        <v>0.106070478553463</v>
      </c>
      <c r="AO1056" s="34" t="n">
        <f aca="false">AH1056*V1056/1000000000</f>
        <v>151.529255076375</v>
      </c>
      <c r="AP1056" s="35" t="n">
        <f aca="false">AJ1056*AI1056*EXP(P1056*4)</f>
        <v>0.0069450908576672</v>
      </c>
      <c r="AQ1056" s="36" t="n">
        <f aca="false">AK1056/W1056</f>
        <v>1.00296499553239E-005</v>
      </c>
      <c r="AR1056" s="37" t="n">
        <f aca="false">AL1056/W1056</f>
        <v>0.000232408350474714</v>
      </c>
      <c r="AS1056" s="37" t="n">
        <f aca="false">AM1056/W1056</f>
        <v>1.16998207564594E-006</v>
      </c>
      <c r="AT1056" s="37" t="n">
        <f aca="false">AN1056/W1056</f>
        <v>0.000290604050831405</v>
      </c>
      <c r="AU1056" s="37" t="n">
        <f aca="false">AO1056/W1056</f>
        <v>0.415148644044864</v>
      </c>
      <c r="AV1056" s="49" t="n">
        <f aca="false">AP1056/W1056</f>
        <v>1.90276461853896E-005</v>
      </c>
      <c r="AW1056" s="39" t="n">
        <f aca="false">AK1056*1000000</f>
        <v>3660.82223369322</v>
      </c>
      <c r="AX1056" s="40" t="n">
        <f aca="false">AL1056*1000000</f>
        <v>84829.0479232707</v>
      </c>
      <c r="AY1056" s="40" t="n">
        <f aca="false">AM1056*1000000</f>
        <v>427.043457610769</v>
      </c>
      <c r="AZ1056" s="40" t="n">
        <f aca="false">AN1056*1000000</f>
        <v>106070.478553463</v>
      </c>
      <c r="BA1056" s="40" t="n">
        <f aca="false">AO1056*1000000</f>
        <v>151529255.076375</v>
      </c>
      <c r="BB1056" s="41" t="n">
        <f aca="false">AP1056*1000000</f>
        <v>6945.0908576672</v>
      </c>
      <c r="BC1056" s="39" t="n">
        <f aca="false">AQ1056*1000000</f>
        <v>10.0296499553239</v>
      </c>
      <c r="BD1056" s="40" t="n">
        <f aca="false">AR1056*1000000</f>
        <v>232.408350474714</v>
      </c>
      <c r="BE1056" s="40" t="n">
        <f aca="false">AS1056*1000000</f>
        <v>1.16998207564594</v>
      </c>
      <c r="BF1056" s="40" t="n">
        <f aca="false">AT1056*1000000</f>
        <v>290.604050831405</v>
      </c>
      <c r="BG1056" s="40" t="n">
        <f aca="false">AU1056*1000000</f>
        <v>415148.644044864</v>
      </c>
      <c r="BH1056" s="41" t="n">
        <f aca="false">AV1056*1000000</f>
        <v>19.0276461853896</v>
      </c>
      <c r="BI1056" s="0" t="n">
        <v>0.1</v>
      </c>
      <c r="BJ1056" s="0" t="n">
        <f aca="false">R1056*BI1056</f>
        <v>7892.14870189455</v>
      </c>
      <c r="BK1056" s="0" t="n">
        <v>0.1</v>
      </c>
      <c r="BL1056" s="0" t="n">
        <f aca="false">AI1056*BK1056</f>
        <v>7582.693125</v>
      </c>
      <c r="BM1056" s="45" t="n">
        <v>17.6498016718255</v>
      </c>
      <c r="BN1056" s="45" t="n">
        <v>910.91550745518</v>
      </c>
      <c r="BO1056" s="45" t="n">
        <v>5.31099102083891</v>
      </c>
      <c r="BP1056" s="45" t="n">
        <v>537.6</v>
      </c>
      <c r="BQ1056" s="45" t="n">
        <v>384000</v>
      </c>
      <c r="BR1056" s="0" t="n">
        <f aca="false">AJ1056*0.1</f>
        <v>8.8E-009</v>
      </c>
      <c r="BS1056" s="0" t="n">
        <f aca="false">((((BJ1056/R1056)^2)+((BM1056/AD1056)^2))^(1/2))*AK1056</f>
        <v>0.00144025066515661</v>
      </c>
      <c r="BT1056" s="0" t="n">
        <f aca="false">((((BJ1056/R1056)^2)+((BN1056/AE1056)^2))^(1/2))*AL1056</f>
        <v>0.0723895553109961</v>
      </c>
      <c r="BU1056" s="0" t="n">
        <f aca="false">((((BJ1056/R1056)^2)+((BO1056/AF1056)^2))^(1/2))*AM1056</f>
        <v>0.000421321113768233</v>
      </c>
      <c r="BV1056" s="0" t="n">
        <f aca="false">((((BJ1056/R1056)^2)+((BP1056/AG1056)^2))^(1/2))*AN1056</f>
        <v>0.043733978683574</v>
      </c>
      <c r="BW1056" s="0" t="n">
        <f aca="false">((((BJ1056/R1056)^2)+((BQ1056/AH1056)^2))^(1/2))*AO1056</f>
        <v>33.882971493068</v>
      </c>
      <c r="BX1056" s="46" t="n">
        <f aca="false">((((BL1056/AI1056)^2)+((BR1056/AJ1056)^2))^(1/2))*AP1056</f>
        <v>0.000982184168282635</v>
      </c>
    </row>
    <row r="1057" customFormat="false" ht="45" hidden="false" customHeight="true" outlineLevel="0" collapsed="false">
      <c r="A1057" s="24" t="n">
        <v>4.68734514830685</v>
      </c>
      <c r="B1057" s="24" t="n">
        <v>-74.113040959962</v>
      </c>
      <c r="C1057" s="47" t="n">
        <v>28</v>
      </c>
      <c r="D1057" s="47" t="n">
        <v>34</v>
      </c>
      <c r="E1057" s="47" t="n">
        <v>1943</v>
      </c>
      <c r="F1057" s="27" t="s">
        <v>2635</v>
      </c>
      <c r="G1057" s="28" t="s">
        <v>2636</v>
      </c>
      <c r="H1057" s="27" t="s">
        <v>2637</v>
      </c>
      <c r="I1057" s="28" t="s">
        <v>727</v>
      </c>
      <c r="J1057" s="28" t="s">
        <v>65</v>
      </c>
      <c r="K1057" s="28" t="n">
        <v>50</v>
      </c>
      <c r="L1057" s="28"/>
      <c r="M1057" s="28" t="n">
        <v>1992</v>
      </c>
      <c r="N1057" s="29" t="s">
        <v>67</v>
      </c>
      <c r="O1057" s="29" t="s">
        <v>68</v>
      </c>
      <c r="P1057" s="53" t="n">
        <v>0.01</v>
      </c>
      <c r="Q1057" s="31" t="n">
        <v>126378.21875</v>
      </c>
      <c r="R1057" s="31" t="n">
        <v>131535.811698242</v>
      </c>
      <c r="S1057" s="29" t="s">
        <v>69</v>
      </c>
      <c r="T1057" s="29"/>
      <c r="U1057" s="29"/>
      <c r="V1057" s="48" t="n">
        <f aca="false">IF(S1057="m3_año",R1057,IF(OR(O1057="CG1",O1057="CG3",O1057="HG2"),T1057,R1057))</f>
        <v>131535.811698242</v>
      </c>
      <c r="W1057" s="28" t="n">
        <v>365</v>
      </c>
      <c r="X1057" s="32"/>
      <c r="Y1057" s="28"/>
      <c r="Z1057" s="28" t="n">
        <v>8760</v>
      </c>
      <c r="AA1057" s="32" t="s">
        <v>2638</v>
      </c>
      <c r="AB1057" s="32" t="s">
        <v>2639</v>
      </c>
      <c r="AC1057" s="33" t="s">
        <v>72</v>
      </c>
      <c r="AD1057" s="33" t="n">
        <f aca="false">VLOOKUP($O1057,Parámetros!$B$4:$H$25,3,0)</f>
        <v>46.3856216091623</v>
      </c>
      <c r="AE1057" s="33" t="n">
        <f aca="false">VLOOKUP($O1057,Parámetros!$B$4:$H$25,4,0)</f>
        <v>1074.85364414012</v>
      </c>
      <c r="AF1057" s="33" t="n">
        <f aca="false">VLOOKUP($O1057,Parámetros!$B$4:$H$25,5,0)</f>
        <v>5.41099102083891</v>
      </c>
      <c r="AG1057" s="33" t="n">
        <f aca="false">VLOOKUP($O1057,Parámetros!$B$4:$H$25,6,0)</f>
        <v>1344</v>
      </c>
      <c r="AH1057" s="33" t="n">
        <f aca="false">VLOOKUP($O1057,Parámetros!$B$4:$H$25,7,0)</f>
        <v>1920000</v>
      </c>
      <c r="AI1057" s="51" t="n">
        <v>126378.21875</v>
      </c>
      <c r="AJ1057" s="52" t="n">
        <v>8.8E-008</v>
      </c>
      <c r="AK1057" s="34" t="n">
        <f aca="false">AD1057*V1057/1000000000</f>
        <v>0.00610137038948868</v>
      </c>
      <c r="AL1057" s="34" t="n">
        <f aca="false">AE1057*V1057/1000000000</f>
        <v>0.141381746538784</v>
      </c>
      <c r="AM1057" s="34" t="n">
        <f aca="false">AF1057*V1057/1000000000</f>
        <v>0.000711739096017945</v>
      </c>
      <c r="AN1057" s="34" t="n">
        <f aca="false">AG1057*V1057/1000000000</f>
        <v>0.176784130922437</v>
      </c>
      <c r="AO1057" s="34" t="n">
        <f aca="false">AH1057*V1057/1000000000</f>
        <v>252.548758460625</v>
      </c>
      <c r="AP1057" s="35" t="n">
        <f aca="false">AJ1057*AI1057*EXP(P1057*4)</f>
        <v>0.0115751514294453</v>
      </c>
      <c r="AQ1057" s="36" t="n">
        <f aca="false">AK1057/W1057</f>
        <v>1.67160832588731E-005</v>
      </c>
      <c r="AR1057" s="37" t="n">
        <f aca="false">AL1057/W1057</f>
        <v>0.000387347250791189</v>
      </c>
      <c r="AS1057" s="37" t="n">
        <f aca="false">AM1057/W1057</f>
        <v>1.94997012607656E-006</v>
      </c>
      <c r="AT1057" s="37" t="n">
        <f aca="false">AN1057/W1057</f>
        <v>0.000484340084719006</v>
      </c>
      <c r="AU1057" s="37" t="n">
        <f aca="false">AO1057/W1057</f>
        <v>0.691914406741437</v>
      </c>
      <c r="AV1057" s="49" t="n">
        <f aca="false">AP1057/W1057</f>
        <v>3.1712743642316E-005</v>
      </c>
      <c r="AW1057" s="39" t="n">
        <f aca="false">AK1057*1000000</f>
        <v>6101.37038948868</v>
      </c>
      <c r="AX1057" s="40" t="n">
        <f aca="false">AL1057*1000000</f>
        <v>141381.746538784</v>
      </c>
      <c r="AY1057" s="40" t="n">
        <f aca="false">AM1057*1000000</f>
        <v>711.739096017945</v>
      </c>
      <c r="AZ1057" s="40" t="n">
        <f aca="false">AN1057*1000000</f>
        <v>176784.130922437</v>
      </c>
      <c r="BA1057" s="40" t="n">
        <f aca="false">AO1057*1000000</f>
        <v>252548758.460625</v>
      </c>
      <c r="BB1057" s="41" t="n">
        <f aca="false">AP1057*1000000</f>
        <v>11575.1514294453</v>
      </c>
      <c r="BC1057" s="39" t="n">
        <f aca="false">AQ1057*1000000</f>
        <v>16.7160832588731</v>
      </c>
      <c r="BD1057" s="40" t="n">
        <f aca="false">AR1057*1000000</f>
        <v>387.347250791189</v>
      </c>
      <c r="BE1057" s="40" t="n">
        <f aca="false">AS1057*1000000</f>
        <v>1.94997012607656</v>
      </c>
      <c r="BF1057" s="40" t="n">
        <f aca="false">AT1057*1000000</f>
        <v>484.340084719006</v>
      </c>
      <c r="BG1057" s="40" t="n">
        <f aca="false">AU1057*1000000</f>
        <v>691914.406741437</v>
      </c>
      <c r="BH1057" s="41" t="n">
        <f aca="false">AV1057*1000000</f>
        <v>31.712743642316</v>
      </c>
      <c r="BI1057" s="0" t="n">
        <v>0.1</v>
      </c>
      <c r="BJ1057" s="0" t="n">
        <f aca="false">R1057*BI1057</f>
        <v>13153.5811698242</v>
      </c>
      <c r="BK1057" s="0" t="n">
        <v>0.1</v>
      </c>
      <c r="BL1057" s="0" t="n">
        <f aca="false">AI1057*BK1057</f>
        <v>12637.821875</v>
      </c>
      <c r="BM1057" s="45" t="n">
        <v>17.6498016718255</v>
      </c>
      <c r="BN1057" s="45" t="n">
        <v>910.91550745518</v>
      </c>
      <c r="BO1057" s="45" t="n">
        <v>5.31099102083891</v>
      </c>
      <c r="BP1057" s="45" t="n">
        <v>537.6</v>
      </c>
      <c r="BQ1057" s="45" t="n">
        <v>384000</v>
      </c>
      <c r="BR1057" s="0" t="n">
        <f aca="false">AJ1057*0.1</f>
        <v>8.8E-009</v>
      </c>
      <c r="BS1057" s="0" t="n">
        <f aca="false">((((BJ1057/R1057)^2)+((BM1057/AD1057)^2))^(1/2))*AK1057</f>
        <v>0.00240041777526101</v>
      </c>
      <c r="BT1057" s="0" t="n">
        <f aca="false">((((BJ1057/R1057)^2)+((BN1057/AE1057)^2))^(1/2))*AL1057</f>
        <v>0.12064925885166</v>
      </c>
      <c r="BU1057" s="0" t="n">
        <f aca="false">((((BJ1057/R1057)^2)+((BO1057/AF1057)^2))^(1/2))*AM1057</f>
        <v>0.000702201856280385</v>
      </c>
      <c r="BV1057" s="0" t="n">
        <f aca="false">((((BJ1057/R1057)^2)+((BP1057/AG1057)^2))^(1/2))*AN1057</f>
        <v>0.072889964472623</v>
      </c>
      <c r="BW1057" s="0" t="n">
        <f aca="false">((((BJ1057/R1057)^2)+((BQ1057/AH1057)^2))^(1/2))*AO1057</f>
        <v>56.4716191551132</v>
      </c>
      <c r="BX1057" s="46" t="n">
        <f aca="false">((((BL1057/AI1057)^2)+((BR1057/AJ1057)^2))^(1/2))*AP1057</f>
        <v>0.00163697361380439</v>
      </c>
    </row>
    <row r="1058" customFormat="false" ht="45" hidden="false" customHeight="true" outlineLevel="0" collapsed="false">
      <c r="A1058" s="24" t="n">
        <v>4.68734514830685</v>
      </c>
      <c r="B1058" s="24" t="n">
        <v>-74.113040959962</v>
      </c>
      <c r="C1058" s="47" t="n">
        <v>28</v>
      </c>
      <c r="D1058" s="47" t="n">
        <v>34</v>
      </c>
      <c r="E1058" s="47" t="n">
        <v>1943</v>
      </c>
      <c r="F1058" s="27" t="s">
        <v>2635</v>
      </c>
      <c r="G1058" s="28" t="s">
        <v>2636</v>
      </c>
      <c r="H1058" s="27" t="s">
        <v>2640</v>
      </c>
      <c r="I1058" s="28" t="s">
        <v>727</v>
      </c>
      <c r="J1058" s="28" t="s">
        <v>65</v>
      </c>
      <c r="K1058" s="28" t="n">
        <v>100</v>
      </c>
      <c r="L1058" s="28"/>
      <c r="M1058" s="28" t="n">
        <v>1986</v>
      </c>
      <c r="N1058" s="29" t="s">
        <v>67</v>
      </c>
      <c r="O1058" s="29" t="s">
        <v>68</v>
      </c>
      <c r="P1058" s="53" t="n">
        <v>0.01</v>
      </c>
      <c r="Q1058" s="31" t="n">
        <v>19408.3333333333</v>
      </c>
      <c r="R1058" s="31" t="n">
        <v>20200.4024424506</v>
      </c>
      <c r="S1058" s="29" t="s">
        <v>69</v>
      </c>
      <c r="T1058" s="29"/>
      <c r="U1058" s="29"/>
      <c r="V1058" s="48" t="n">
        <f aca="false">IF(S1058="m3_año",R1058,IF(OR(O1058="CG1",O1058="CG3",O1058="HG2"),T1058,R1058))</f>
        <v>20200.4024424506</v>
      </c>
      <c r="W1058" s="28" t="n">
        <v>365</v>
      </c>
      <c r="X1058" s="32"/>
      <c r="Y1058" s="28"/>
      <c r="Z1058" s="28" t="n">
        <v>8760</v>
      </c>
      <c r="AA1058" s="32" t="s">
        <v>2641</v>
      </c>
      <c r="AB1058" s="32" t="s">
        <v>2639</v>
      </c>
      <c r="AC1058" s="33" t="s">
        <v>72</v>
      </c>
      <c r="AD1058" s="33" t="n">
        <f aca="false">VLOOKUP($O1058,Parámetros!$B$4:$H$25,3,0)</f>
        <v>46.3856216091623</v>
      </c>
      <c r="AE1058" s="33" t="n">
        <f aca="false">VLOOKUP($O1058,Parámetros!$B$4:$H$25,4,0)</f>
        <v>1074.85364414012</v>
      </c>
      <c r="AF1058" s="33" t="n">
        <f aca="false">VLOOKUP($O1058,Parámetros!$B$4:$H$25,5,0)</f>
        <v>5.41099102083891</v>
      </c>
      <c r="AG1058" s="33" t="n">
        <f aca="false">VLOOKUP($O1058,Parámetros!$B$4:$H$25,6,0)</f>
        <v>1344</v>
      </c>
      <c r="AH1058" s="33" t="n">
        <f aca="false">VLOOKUP($O1058,Parámetros!$B$4:$H$25,7,0)</f>
        <v>1920000</v>
      </c>
      <c r="AI1058" s="51" t="n">
        <v>19408.3333333333</v>
      </c>
      <c r="AJ1058" s="52" t="n">
        <v>8.8E-008</v>
      </c>
      <c r="AK1058" s="34" t="n">
        <f aca="false">AD1058*V1058/1000000000</f>
        <v>0.000937008224048311</v>
      </c>
      <c r="AL1058" s="34" t="n">
        <f aca="false">AE1058*V1058/1000000000</f>
        <v>0.021712476178365</v>
      </c>
      <c r="AM1058" s="34" t="n">
        <f aca="false">AF1058*V1058/1000000000</f>
        <v>0.000109304196233433</v>
      </c>
      <c r="AN1058" s="34" t="n">
        <f aca="false">AG1058*V1058/1000000000</f>
        <v>0.0271493408826536</v>
      </c>
      <c r="AO1058" s="34" t="n">
        <f aca="false">AH1058*V1058/1000000000</f>
        <v>38.7847726895051</v>
      </c>
      <c r="AP1058" s="35" t="n">
        <f aca="false">AJ1058*AI1058*EXP(P1058*4)</f>
        <v>0.00177763541493565</v>
      </c>
      <c r="AQ1058" s="36" t="n">
        <f aca="false">AK1058/W1058</f>
        <v>2.56714581931044E-006</v>
      </c>
      <c r="AR1058" s="37" t="n">
        <f aca="false">AL1058/W1058</f>
        <v>5.94862361051096E-005</v>
      </c>
      <c r="AS1058" s="37" t="n">
        <f aca="false">AM1058/W1058</f>
        <v>2.99463551324473E-007</v>
      </c>
      <c r="AT1058" s="37" t="n">
        <f aca="false">AN1058/W1058</f>
        <v>7.43817558428866E-005</v>
      </c>
      <c r="AU1058" s="37" t="n">
        <f aca="false">AO1058/W1058</f>
        <v>0.106259651204124</v>
      </c>
      <c r="AV1058" s="49" t="n">
        <f aca="false">AP1058/W1058</f>
        <v>4.87023401352233E-006</v>
      </c>
      <c r="AW1058" s="39" t="n">
        <f aca="false">AK1058*1000000</f>
        <v>937.008224048311</v>
      </c>
      <c r="AX1058" s="40" t="n">
        <f aca="false">AL1058*1000000</f>
        <v>21712.476178365</v>
      </c>
      <c r="AY1058" s="40" t="n">
        <f aca="false">AM1058*1000000</f>
        <v>109.304196233433</v>
      </c>
      <c r="AZ1058" s="40" t="n">
        <f aca="false">AN1058*1000000</f>
        <v>27149.3408826536</v>
      </c>
      <c r="BA1058" s="40" t="n">
        <f aca="false">AO1058*1000000</f>
        <v>38784772.6895051</v>
      </c>
      <c r="BB1058" s="41" t="n">
        <f aca="false">AP1058*1000000</f>
        <v>1777.63541493565</v>
      </c>
      <c r="BC1058" s="39" t="n">
        <f aca="false">AQ1058*1000000</f>
        <v>2.56714581931044</v>
      </c>
      <c r="BD1058" s="40" t="n">
        <f aca="false">AR1058*1000000</f>
        <v>59.4862361051096</v>
      </c>
      <c r="BE1058" s="40" t="n">
        <f aca="false">AS1058*1000000</f>
        <v>0.299463551324473</v>
      </c>
      <c r="BF1058" s="40" t="n">
        <f aca="false">AT1058*1000000</f>
        <v>74.3817558428866</v>
      </c>
      <c r="BG1058" s="40" t="n">
        <f aca="false">AU1058*1000000</f>
        <v>106259.651204124</v>
      </c>
      <c r="BH1058" s="41" t="n">
        <f aca="false">AV1058*1000000</f>
        <v>4.87023401352233</v>
      </c>
      <c r="BI1058" s="0" t="n">
        <v>0.1</v>
      </c>
      <c r="BJ1058" s="0" t="n">
        <f aca="false">R1058*BI1058</f>
        <v>2020.04024424506</v>
      </c>
      <c r="BK1058" s="0" t="n">
        <v>0.1</v>
      </c>
      <c r="BL1058" s="0" t="n">
        <f aca="false">AI1058*BK1058</f>
        <v>1940.83333333333</v>
      </c>
      <c r="BM1058" s="45" t="n">
        <v>17.6498016718255</v>
      </c>
      <c r="BN1058" s="45" t="n">
        <v>910.91550745518</v>
      </c>
      <c r="BO1058" s="45" t="n">
        <v>5.31099102083891</v>
      </c>
      <c r="BP1058" s="45" t="n">
        <v>537.6</v>
      </c>
      <c r="BQ1058" s="45" t="n">
        <v>384000</v>
      </c>
      <c r="BR1058" s="0" t="n">
        <f aca="false">AJ1058*0.1</f>
        <v>8.8E-009</v>
      </c>
      <c r="BS1058" s="0" t="n">
        <f aca="false">((((BJ1058/R1058)^2)+((BM1058/AD1058)^2))^(1/2))*AK1058</f>
        <v>0.000368640330448749</v>
      </c>
      <c r="BT1058" s="0" t="n">
        <f aca="false">((((BJ1058/R1058)^2)+((BN1058/AE1058)^2))^(1/2))*AL1058</f>
        <v>0.0185285174563567</v>
      </c>
      <c r="BU1058" s="0" t="n">
        <f aca="false">((((BJ1058/R1058)^2)+((BO1058/AF1058)^2))^(1/2))*AM1058</f>
        <v>0.000107839529855497</v>
      </c>
      <c r="BV1058" s="0" t="n">
        <f aca="false">((((BJ1058/R1058)^2)+((BP1058/AG1058)^2))^(1/2))*AN1058</f>
        <v>0.0111939600125081</v>
      </c>
      <c r="BW1058" s="0" t="n">
        <f aca="false">((((BJ1058/R1058)^2)+((BQ1058/AH1058)^2))^(1/2))*AO1058</f>
        <v>8.67253882256109</v>
      </c>
      <c r="BX1058" s="46" t="n">
        <f aca="false">((((BL1058/AI1058)^2)+((BR1058/AJ1058)^2))^(1/2))*AP1058</f>
        <v>0.000251395611275672</v>
      </c>
    </row>
    <row r="1059" customFormat="false" ht="45" hidden="false" customHeight="true" outlineLevel="0" collapsed="false">
      <c r="A1059" s="24" t="n">
        <v>4.69264792867382</v>
      </c>
      <c r="B1059" s="24" t="n">
        <v>-74.1109622984909</v>
      </c>
      <c r="C1059" s="47" t="n">
        <v>28</v>
      </c>
      <c r="D1059" s="47" t="n">
        <v>34</v>
      </c>
      <c r="E1059" s="47" t="n">
        <v>1943</v>
      </c>
      <c r="F1059" s="27" t="s">
        <v>2642</v>
      </c>
      <c r="G1059" s="28" t="s">
        <v>2643</v>
      </c>
      <c r="H1059" s="27" t="s">
        <v>2644</v>
      </c>
      <c r="I1059" s="28" t="s">
        <v>727</v>
      </c>
      <c r="J1059" s="28" t="s">
        <v>76</v>
      </c>
      <c r="K1059" s="55"/>
      <c r="L1059" s="55"/>
      <c r="M1059" s="55"/>
      <c r="N1059" s="29" t="s">
        <v>124</v>
      </c>
      <c r="O1059" s="29" t="s">
        <v>645</v>
      </c>
      <c r="P1059" s="56" t="n">
        <v>0.00426891489573758</v>
      </c>
      <c r="Q1059" s="31" t="n">
        <v>1.34856342506719</v>
      </c>
      <c r="R1059" s="31" t="n">
        <v>1.37178876470562</v>
      </c>
      <c r="S1059" s="4" t="s">
        <v>69</v>
      </c>
      <c r="T1059" s="4"/>
      <c r="U1059" s="4"/>
      <c r="V1059" s="48" t="n">
        <f aca="false">IF(S1059="m3_año",R1059,IF(OR(O1059="CG1",O1059="CG3",O1059="HG2"),T1059,R1059))</f>
        <v>1.37178876470562</v>
      </c>
      <c r="W1059" s="28" t="n">
        <v>365</v>
      </c>
      <c r="X1059" s="32"/>
      <c r="Y1059" s="28"/>
      <c r="Z1059" s="28" t="n">
        <v>8280</v>
      </c>
      <c r="AA1059" s="32" t="s">
        <v>2645</v>
      </c>
      <c r="AB1059" s="32" t="s">
        <v>447</v>
      </c>
      <c r="AC1059" s="33" t="s">
        <v>72</v>
      </c>
      <c r="AD1059" s="33" t="n">
        <f aca="false">VLOOKUP($O1059,Parámetros!$B$4:$H$25,3,0)</f>
        <v>476000</v>
      </c>
      <c r="AE1059" s="33" t="n">
        <f aca="false">VLOOKUP($O1059,Parámetros!$B$4:$H$25,4,0)</f>
        <v>2142000</v>
      </c>
      <c r="AF1059" s="33" t="n">
        <f aca="false">VLOOKUP($O1059,Parámetros!$B$4:$H$25,5,0)</f>
        <v>1704000</v>
      </c>
      <c r="AG1059" s="33" t="n">
        <f aca="false">VLOOKUP($O1059,Parámetros!$B$4:$H$25,6,0)</f>
        <v>595000</v>
      </c>
      <c r="AH1059" s="33" t="n">
        <f aca="false">VLOOKUP($O1059,Parámetros!$B$4:$H$25,7,0)</f>
        <v>2676000000</v>
      </c>
      <c r="AI1059" s="51" t="n">
        <v>1.34856342506719</v>
      </c>
      <c r="AJ1059" s="2" t="n">
        <v>0.0912</v>
      </c>
      <c r="AK1059" s="34" t="n">
        <f aca="false">AD1059*V1059/1000000000</f>
        <v>0.000652971451999875</v>
      </c>
      <c r="AL1059" s="34" t="n">
        <f aca="false">AE1059*V1059/1000000000</f>
        <v>0.00293837153399944</v>
      </c>
      <c r="AM1059" s="34" t="n">
        <f aca="false">AF1059*V1059/1000000000</f>
        <v>0.00233752805505838</v>
      </c>
      <c r="AN1059" s="34" t="n">
        <f aca="false">AG1059*V1059/1000000000</f>
        <v>0.000816214314999844</v>
      </c>
      <c r="AO1059" s="34" t="n">
        <f aca="false">AH1059*V1059/1000000000</f>
        <v>3.67090673435224</v>
      </c>
      <c r="AP1059" s="35" t="n">
        <f aca="false">AJ1059*AI1059*EXP(P1059*4)</f>
        <v>0.125107135341152</v>
      </c>
      <c r="AQ1059" s="36" t="n">
        <f aca="false">AK1059/W1059</f>
        <v>1.78896288219144E-006</v>
      </c>
      <c r="AR1059" s="37" t="n">
        <f aca="false">AL1059/W1059</f>
        <v>8.05033296986147E-006</v>
      </c>
      <c r="AS1059" s="37" t="n">
        <f aca="false">AM1059/W1059</f>
        <v>6.40418645221473E-006</v>
      </c>
      <c r="AT1059" s="37" t="n">
        <f aca="false">AN1059/W1059</f>
        <v>2.2362036027393E-006</v>
      </c>
      <c r="AU1059" s="37" t="n">
        <f aca="false">AO1059/W1059</f>
        <v>0.0100572787242527</v>
      </c>
      <c r="AV1059" s="49" t="n">
        <f aca="false">AP1059/W1059</f>
        <v>0.000342759274907266</v>
      </c>
      <c r="AW1059" s="39" t="n">
        <f aca="false">AK1059*1000000</f>
        <v>652.971451999875</v>
      </c>
      <c r="AX1059" s="40" t="n">
        <f aca="false">AL1059*1000000</f>
        <v>2938.37153399944</v>
      </c>
      <c r="AY1059" s="40" t="n">
        <f aca="false">AM1059*1000000</f>
        <v>2337.52805505838</v>
      </c>
      <c r="AZ1059" s="40" t="n">
        <f aca="false">AN1059*1000000</f>
        <v>816.214314999844</v>
      </c>
      <c r="BA1059" s="40" t="n">
        <f aca="false">AO1059*1000000</f>
        <v>3670906.73435224</v>
      </c>
      <c r="BB1059" s="41" t="n">
        <f aca="false">AP1059*1000000</f>
        <v>125107.135341152</v>
      </c>
      <c r="BC1059" s="39" t="n">
        <f aca="false">AQ1059*1000000</f>
        <v>1.78896288219144</v>
      </c>
      <c r="BD1059" s="40" t="n">
        <f aca="false">AR1059*1000000</f>
        <v>8.05033296986147</v>
      </c>
      <c r="BE1059" s="40" t="n">
        <f aca="false">AS1059*1000000</f>
        <v>6.40418645221473</v>
      </c>
      <c r="BF1059" s="40" t="n">
        <f aca="false">AT1059*1000000</f>
        <v>2.2362036027393</v>
      </c>
      <c r="BG1059" s="40" t="n">
        <f aca="false">AU1059*1000000</f>
        <v>10057.2787242527</v>
      </c>
      <c r="BH1059" s="41" t="n">
        <f aca="false">AV1059*1000000</f>
        <v>342.759274907266</v>
      </c>
      <c r="BI1059" s="0" t="n">
        <v>0.1</v>
      </c>
      <c r="BJ1059" s="0" t="n">
        <f aca="false">R1059*BI1059</f>
        <v>0.137178876470562</v>
      </c>
      <c r="BK1059" s="0" t="n">
        <v>0.1</v>
      </c>
      <c r="BL1059" s="0" t="n">
        <f aca="false">AI1059*BK1059</f>
        <v>0.134856342506719</v>
      </c>
      <c r="BM1059" s="45" t="n">
        <v>190400</v>
      </c>
      <c r="BN1059" s="45" t="n">
        <v>428400</v>
      </c>
      <c r="BO1059" s="45" t="n">
        <v>340800</v>
      </c>
      <c r="BP1059" s="45" t="n">
        <v>119000</v>
      </c>
      <c r="BQ1059" s="45" t="n">
        <v>1070400000</v>
      </c>
      <c r="BR1059" s="0" t="n">
        <f aca="false">AJ1059*0.1</f>
        <v>0.00912</v>
      </c>
      <c r="BS1059" s="0" t="n">
        <f aca="false">((((BJ1059/R1059)^2)+((BM1059/AD1059)^2))^(1/2))*AK1059</f>
        <v>0.000269227026710842</v>
      </c>
      <c r="BT1059" s="0" t="n">
        <f aca="false">((((BJ1059/R1059)^2)+((BN1059/AE1059)^2))^(1/2))*AL1059</f>
        <v>0.000657039849317308</v>
      </c>
      <c r="BU1059" s="0" t="n">
        <f aca="false">((((BJ1059/R1059)^2)+((BO1059/AF1059)^2))^(1/2))*AM1059</f>
        <v>0.00052268716304234</v>
      </c>
      <c r="BV1059" s="0" t="n">
        <f aca="false">((((BJ1059/R1059)^2)+((BP1059/AG1059)^2))^(1/2))*AN1059</f>
        <v>0.000182511069254808</v>
      </c>
      <c r="BW1059" s="0" t="n">
        <f aca="false">((((BJ1059/R1059)^2)+((BQ1059/AH1059)^2))^(1/2))*AO1059</f>
        <v>1.51355362075255</v>
      </c>
      <c r="BX1059" s="46" t="n">
        <f aca="false">((((BL1059/AI1059)^2)+((BR1059/AJ1059)^2))^(1/2))*AP1059</f>
        <v>0.0176928207549104</v>
      </c>
    </row>
    <row r="1060" customFormat="false" ht="30" hidden="false" customHeight="true" outlineLevel="0" collapsed="false">
      <c r="A1060" s="24" t="n">
        <v>4.69615985727192</v>
      </c>
      <c r="B1060" s="24" t="n">
        <v>-74.1110192331422</v>
      </c>
      <c r="C1060" s="47" t="n">
        <v>28</v>
      </c>
      <c r="D1060" s="47" t="n">
        <v>35</v>
      </c>
      <c r="E1060" s="47" t="n">
        <v>1957</v>
      </c>
      <c r="F1060" s="27" t="s">
        <v>2646</v>
      </c>
      <c r="G1060" s="28" t="s">
        <v>2647</v>
      </c>
      <c r="H1060" s="27" t="s">
        <v>2648</v>
      </c>
      <c r="I1060" s="28" t="s">
        <v>727</v>
      </c>
      <c r="J1060" s="28" t="s">
        <v>76</v>
      </c>
      <c r="K1060" s="55"/>
      <c r="L1060" s="55"/>
      <c r="M1060" s="28" t="n">
        <v>2006</v>
      </c>
      <c r="N1060" s="29" t="s">
        <v>67</v>
      </c>
      <c r="O1060" s="29" t="s">
        <v>415</v>
      </c>
      <c r="P1060" s="30" t="n">
        <v>0.00812487975091896</v>
      </c>
      <c r="Q1060" s="31" t="n">
        <v>982.142857142857</v>
      </c>
      <c r="R1060" s="31" t="n">
        <v>1014.5863713254</v>
      </c>
      <c r="S1060" s="29" t="s">
        <v>69</v>
      </c>
      <c r="T1060" s="29"/>
      <c r="U1060" s="29"/>
      <c r="V1060" s="48" t="n">
        <f aca="false">IF(S1060="m3_año",R1060,IF(OR(O1060="CG1",O1060="CG3",O1060="HG2"),T1060,R1060))</f>
        <v>1014.5863713254</v>
      </c>
      <c r="W1060" s="28" t="n">
        <v>365</v>
      </c>
      <c r="X1060" s="32"/>
      <c r="Y1060" s="28"/>
      <c r="Z1060" s="28" t="n">
        <v>8760</v>
      </c>
      <c r="AA1060" s="32" t="s">
        <v>2649</v>
      </c>
      <c r="AB1060" s="32" t="s">
        <v>447</v>
      </c>
      <c r="AC1060" s="33" t="s">
        <v>72</v>
      </c>
      <c r="AD1060" s="33" t="n">
        <f aca="false">VLOOKUP($O1060,Parámetros!$B$4:$H$25,3,0)</f>
        <v>196.356974196937</v>
      </c>
      <c r="AE1060" s="33" t="n">
        <f aca="false">VLOOKUP($O1060,Parámetros!$B$4:$H$25,4,0)</f>
        <v>1220.72799074218</v>
      </c>
      <c r="AF1060" s="33" t="n">
        <f aca="false">VLOOKUP($O1060,Parámetros!$B$4:$H$25,5,0)</f>
        <v>0.1</v>
      </c>
      <c r="AG1060" s="33" t="n">
        <f aca="false">VLOOKUP($O1060,Parámetros!$B$4:$H$25,6,0)</f>
        <v>640</v>
      </c>
      <c r="AH1060" s="33" t="n">
        <f aca="false">VLOOKUP($O1060,Parámetros!$B$4:$H$25,7,0)</f>
        <v>1920000</v>
      </c>
      <c r="AI1060" s="2" t="n">
        <v>95073.8272033899</v>
      </c>
      <c r="AJ1060" s="2" t="n">
        <v>2.57418E-006</v>
      </c>
      <c r="AK1060" s="34" t="n">
        <f aca="false">AD1060*V1060/1000000000</f>
        <v>0.000199221109934906</v>
      </c>
      <c r="AL1060" s="34" t="n">
        <f aca="false">AE1060*V1060/1000000000</f>
        <v>0.00123853398250245</v>
      </c>
      <c r="AM1060" s="34" t="n">
        <f aca="false">AF1060*V1060/1000000000</f>
        <v>1.0145863713254E-007</v>
      </c>
      <c r="AN1060" s="34" t="n">
        <f aca="false">AG1060*V1060/1000000000</f>
        <v>0.000649335277648256</v>
      </c>
      <c r="AO1060" s="34" t="n">
        <f aca="false">AH1060*V1060/1000000000</f>
        <v>1.94800583294477</v>
      </c>
      <c r="AP1060" s="35" t="n">
        <f aca="false">AJ1060*AI1060*EXP(P1060*4)</f>
        <v>0.25282164358423</v>
      </c>
      <c r="AQ1060" s="36" t="n">
        <f aca="false">AK1060/W1060</f>
        <v>5.45811260095632E-007</v>
      </c>
      <c r="AR1060" s="37" t="n">
        <f aca="false">AL1060/W1060</f>
        <v>3.39324378767796E-006</v>
      </c>
      <c r="AS1060" s="37" t="n">
        <f aca="false">AM1060/W1060</f>
        <v>2.77968868856274E-010</v>
      </c>
      <c r="AT1060" s="37" t="n">
        <f aca="false">AN1060/W1060</f>
        <v>1.77900076068015E-006</v>
      </c>
      <c r="AU1060" s="37" t="n">
        <f aca="false">AO1060/W1060</f>
        <v>0.00533700228204046</v>
      </c>
      <c r="AV1060" s="49" t="n">
        <f aca="false">AP1060/W1060</f>
        <v>0.000692662037217068</v>
      </c>
      <c r="AW1060" s="39" t="n">
        <f aca="false">AK1060*1000000</f>
        <v>199.221109934906</v>
      </c>
      <c r="AX1060" s="40" t="n">
        <f aca="false">AL1060*1000000</f>
        <v>1238.53398250245</v>
      </c>
      <c r="AY1060" s="40" t="n">
        <f aca="false">AM1060*1000000</f>
        <v>0.10145863713254</v>
      </c>
      <c r="AZ1060" s="40" t="n">
        <f aca="false">AN1060*1000000</f>
        <v>649.335277648256</v>
      </c>
      <c r="BA1060" s="40" t="n">
        <f aca="false">AO1060*1000000</f>
        <v>1948005.83294477</v>
      </c>
      <c r="BB1060" s="41" t="n">
        <f aca="false">AP1060*1000000</f>
        <v>252821.64358423</v>
      </c>
      <c r="BC1060" s="39" t="n">
        <f aca="false">AQ1060*1000000</f>
        <v>0.545811260095632</v>
      </c>
      <c r="BD1060" s="40" t="n">
        <f aca="false">AR1060*1000000</f>
        <v>3.39324378767796</v>
      </c>
      <c r="BE1060" s="40" t="n">
        <f aca="false">AS1060*1000000</f>
        <v>0.000277968868856274</v>
      </c>
      <c r="BF1060" s="40" t="n">
        <f aca="false">AT1060*1000000</f>
        <v>1.77900076068015</v>
      </c>
      <c r="BG1060" s="40" t="n">
        <f aca="false">AU1060*1000000</f>
        <v>5337.00228204046</v>
      </c>
      <c r="BH1060" s="41" t="n">
        <f aca="false">AV1060*1000000</f>
        <v>692.662037217069</v>
      </c>
      <c r="BI1060" s="0" t="n">
        <v>0.1</v>
      </c>
      <c r="BJ1060" s="0" t="n">
        <f aca="false">R1060*BI1060</f>
        <v>101.45863713254</v>
      </c>
      <c r="BK1060" s="0" t="n">
        <v>0.1</v>
      </c>
      <c r="BL1060" s="0" t="n">
        <f aca="false">AI1060*BK1060</f>
        <v>9507.38272033899</v>
      </c>
      <c r="BM1060" s="45" t="n">
        <v>187.562005220738</v>
      </c>
      <c r="BN1060" s="45" t="n">
        <v>1012.03746873145</v>
      </c>
      <c r="BO1060" s="45" t="n">
        <v>0</v>
      </c>
      <c r="BP1060" s="45" t="n">
        <v>256</v>
      </c>
      <c r="BQ1060" s="45" t="n">
        <v>384000</v>
      </c>
      <c r="BR1060" s="0" t="n">
        <f aca="false">AJ1060*0.1</f>
        <v>2.57418E-007</v>
      </c>
      <c r="BS1060" s="0" t="n">
        <f aca="false">((((BJ1060/R1060)^2)+((BM1060/AD1060)^2))^(1/2))*AK1060</f>
        <v>0.000191337826496142</v>
      </c>
      <c r="BT1060" s="0" t="n">
        <f aca="false">((((BJ1060/R1060)^2)+((BN1060/AE1060)^2))^(1/2))*AL1060</f>
        <v>0.00103424209903914</v>
      </c>
      <c r="BU1060" s="0" t="n">
        <f aca="false">((((BJ1060/R1060)^2)+((BO1060/AF1060)^2))^(1/2))*AM1060</f>
        <v>1.0145863713254E-008</v>
      </c>
      <c r="BV1060" s="0" t="n">
        <f aca="false">((((BJ1060/R1060)^2)+((BP1060/AG1060)^2))^(1/2))*AN1060</f>
        <v>0.000267727793618353</v>
      </c>
      <c r="BW1060" s="0" t="n">
        <f aca="false">((((BJ1060/R1060)^2)+((BQ1060/AH1060)^2))^(1/2))*AO1060</f>
        <v>0.43558734630306</v>
      </c>
      <c r="BX1060" s="46" t="n">
        <f aca="false">((((BL1060/AI1060)^2)+((BR1060/AJ1060)^2))^(1/2))*AP1060</f>
        <v>0.0357543797218275</v>
      </c>
    </row>
    <row r="1061" customFormat="false" ht="30" hidden="false" customHeight="true" outlineLevel="0" collapsed="false">
      <c r="A1061" s="24" t="n">
        <v>4.69615985727192</v>
      </c>
      <c r="B1061" s="24" t="n">
        <v>-74.1110192331422</v>
      </c>
      <c r="C1061" s="47" t="n">
        <v>28</v>
      </c>
      <c r="D1061" s="47" t="n">
        <v>35</v>
      </c>
      <c r="E1061" s="47" t="n">
        <v>1957</v>
      </c>
      <c r="F1061" s="27" t="s">
        <v>2646</v>
      </c>
      <c r="G1061" s="28" t="s">
        <v>2647</v>
      </c>
      <c r="H1061" s="27" t="s">
        <v>2648</v>
      </c>
      <c r="I1061" s="28" t="s">
        <v>727</v>
      </c>
      <c r="J1061" s="28" t="s">
        <v>76</v>
      </c>
      <c r="K1061" s="55"/>
      <c r="L1061" s="55"/>
      <c r="M1061" s="28" t="n">
        <v>2006</v>
      </c>
      <c r="N1061" s="29" t="s">
        <v>67</v>
      </c>
      <c r="O1061" s="29" t="s">
        <v>415</v>
      </c>
      <c r="P1061" s="30" t="n">
        <v>0.00812487975091896</v>
      </c>
      <c r="Q1061" s="31" t="n">
        <v>3240</v>
      </c>
      <c r="R1061" s="31" t="n">
        <v>3347.02820387782</v>
      </c>
      <c r="S1061" s="29" t="s">
        <v>69</v>
      </c>
      <c r="T1061" s="29"/>
      <c r="U1061" s="29"/>
      <c r="V1061" s="48" t="n">
        <f aca="false">IF(S1061="m3_año",R1061,IF(OR(O1061="CG1",O1061="CG3",O1061="HG2"),T1061,R1061))</f>
        <v>3347.02820387782</v>
      </c>
      <c r="W1061" s="28" t="n">
        <v>365</v>
      </c>
      <c r="X1061" s="32"/>
      <c r="Y1061" s="28"/>
      <c r="Z1061" s="28" t="n">
        <v>8760</v>
      </c>
      <c r="AA1061" s="32" t="s">
        <v>2650</v>
      </c>
      <c r="AB1061" s="32" t="s">
        <v>447</v>
      </c>
      <c r="AC1061" s="33" t="s">
        <v>72</v>
      </c>
      <c r="AD1061" s="33" t="n">
        <f aca="false">VLOOKUP($O1061,Parámetros!$B$4:$H$25,3,0)</f>
        <v>196.356974196937</v>
      </c>
      <c r="AE1061" s="33" t="n">
        <f aca="false">VLOOKUP($O1061,Parámetros!$B$4:$H$25,4,0)</f>
        <v>1220.72799074218</v>
      </c>
      <c r="AF1061" s="33" t="n">
        <f aca="false">VLOOKUP($O1061,Parámetros!$B$4:$H$25,5,0)</f>
        <v>0.1</v>
      </c>
      <c r="AG1061" s="33" t="n">
        <f aca="false">VLOOKUP($O1061,Parámetros!$B$4:$H$25,6,0)</f>
        <v>640</v>
      </c>
      <c r="AH1061" s="33" t="n">
        <f aca="false">VLOOKUP($O1061,Parámetros!$B$4:$H$25,7,0)</f>
        <v>1920000</v>
      </c>
      <c r="AI1061" s="2" t="n">
        <v>95073.8272033899</v>
      </c>
      <c r="AJ1061" s="2" t="n">
        <v>2.57418E-006</v>
      </c>
      <c r="AK1061" s="34" t="n">
        <f aca="false">AD1061*V1061/1000000000</f>
        <v>0.000657212330665257</v>
      </c>
      <c r="AL1061" s="34" t="n">
        <f aca="false">AE1061*V1061/1000000000</f>
        <v>0.00408581101427718</v>
      </c>
      <c r="AM1061" s="34" t="n">
        <f aca="false">AF1061*V1061/1000000000</f>
        <v>3.34702820387782E-007</v>
      </c>
      <c r="AN1061" s="34" t="n">
        <f aca="false">AG1061*V1061/1000000000</f>
        <v>0.0021420980504818</v>
      </c>
      <c r="AO1061" s="34" t="n">
        <f aca="false">AH1061*V1061/1000000000</f>
        <v>6.42629415144542</v>
      </c>
      <c r="AP1061" s="35" t="n">
        <f aca="false">AJ1061*AI1061*EXP(P1061*4)</f>
        <v>0.25282164358423</v>
      </c>
      <c r="AQ1061" s="36" t="n">
        <f aca="false">AK1061/W1061</f>
        <v>1.80058172785002E-006</v>
      </c>
      <c r="AR1061" s="37" t="n">
        <f aca="false">AL1061/W1061</f>
        <v>1.11940027788416E-005</v>
      </c>
      <c r="AS1061" s="37" t="n">
        <f aca="false">AM1061/W1061</f>
        <v>9.16994028459677E-010</v>
      </c>
      <c r="AT1061" s="37" t="n">
        <f aca="false">AN1061/W1061</f>
        <v>5.86876178214193E-006</v>
      </c>
      <c r="AU1061" s="37" t="n">
        <f aca="false">AO1061/W1061</f>
        <v>0.0176062853464258</v>
      </c>
      <c r="AV1061" s="49" t="n">
        <f aca="false">AP1061/W1061</f>
        <v>0.000692662037217068</v>
      </c>
      <c r="AW1061" s="39" t="n">
        <f aca="false">AK1061*1000000</f>
        <v>657.212330665258</v>
      </c>
      <c r="AX1061" s="40" t="n">
        <f aca="false">AL1061*1000000</f>
        <v>4085.81101427718</v>
      </c>
      <c r="AY1061" s="40" t="n">
        <f aca="false">AM1061*1000000</f>
        <v>0.334702820387782</v>
      </c>
      <c r="AZ1061" s="40" t="n">
        <f aca="false">AN1061*1000000</f>
        <v>2142.0980504818</v>
      </c>
      <c r="BA1061" s="40" t="n">
        <f aca="false">AO1061*1000000</f>
        <v>6426294.15144542</v>
      </c>
      <c r="BB1061" s="41" t="n">
        <f aca="false">AP1061*1000000</f>
        <v>252821.64358423</v>
      </c>
      <c r="BC1061" s="39" t="n">
        <f aca="false">AQ1061*1000000</f>
        <v>1.80058172785002</v>
      </c>
      <c r="BD1061" s="40" t="n">
        <f aca="false">AR1061*1000000</f>
        <v>11.1940027788416</v>
      </c>
      <c r="BE1061" s="40" t="n">
        <f aca="false">AS1061*1000000</f>
        <v>0.000916994028459677</v>
      </c>
      <c r="BF1061" s="40" t="n">
        <f aca="false">AT1061*1000000</f>
        <v>5.86876178214193</v>
      </c>
      <c r="BG1061" s="40" t="n">
        <f aca="false">AU1061*1000000</f>
        <v>17606.2853464258</v>
      </c>
      <c r="BH1061" s="41" t="n">
        <f aca="false">AV1061*1000000</f>
        <v>692.662037217069</v>
      </c>
      <c r="BI1061" s="0" t="n">
        <v>0.1</v>
      </c>
      <c r="BJ1061" s="0" t="n">
        <f aca="false">R1061*BI1061</f>
        <v>334.702820387782</v>
      </c>
      <c r="BK1061" s="0" t="n">
        <v>0.1</v>
      </c>
      <c r="BL1061" s="0" t="n">
        <f aca="false">AI1061*BK1061</f>
        <v>9507.38272033899</v>
      </c>
      <c r="BM1061" s="45" t="n">
        <v>187.562005220738</v>
      </c>
      <c r="BN1061" s="45" t="n">
        <v>1012.03746873145</v>
      </c>
      <c r="BO1061" s="45" t="n">
        <v>0</v>
      </c>
      <c r="BP1061" s="45" t="n">
        <v>256</v>
      </c>
      <c r="BQ1061" s="45" t="n">
        <v>384000</v>
      </c>
      <c r="BR1061" s="0" t="n">
        <f aca="false">AJ1061*0.1</f>
        <v>2.57418E-007</v>
      </c>
      <c r="BS1061" s="0" t="n">
        <f aca="false">((((BJ1061/R1061)^2)+((BM1061/AD1061)^2))^(1/2))*AK1061</f>
        <v>0.000631206095262906</v>
      </c>
      <c r="BT1061" s="0" t="n">
        <f aca="false">((((BJ1061/R1061)^2)+((BN1061/AE1061)^2))^(1/2))*AL1061</f>
        <v>0.0034118706627211</v>
      </c>
      <c r="BU1061" s="0" t="n">
        <f aca="false">((((BJ1061/R1061)^2)+((BO1061/AF1061)^2))^(1/2))*AM1061</f>
        <v>3.34702820387782E-008</v>
      </c>
      <c r="BV1061" s="0" t="n">
        <f aca="false">((((BJ1061/R1061)^2)+((BP1061/AG1061)^2))^(1/2))*AN1061</f>
        <v>0.000883209652256615</v>
      </c>
      <c r="BW1061" s="0" t="n">
        <f aca="false">((((BJ1061/R1061)^2)+((BQ1061/AH1061)^2))^(1/2))*AO1061</f>
        <v>1.43696305660413</v>
      </c>
      <c r="BX1061" s="46" t="n">
        <f aca="false">((((BL1061/AI1061)^2)+((BR1061/AJ1061)^2))^(1/2))*AP1061</f>
        <v>0.0357543797218275</v>
      </c>
    </row>
    <row r="1062" customFormat="false" ht="30" hidden="false" customHeight="true" outlineLevel="0" collapsed="false">
      <c r="A1062" s="24" t="n">
        <v>4.70570976473623</v>
      </c>
      <c r="B1062" s="24" t="n">
        <v>-74.1037987931786</v>
      </c>
      <c r="C1062" s="47" t="n">
        <v>29</v>
      </c>
      <c r="D1062" s="47" t="n">
        <v>36</v>
      </c>
      <c r="E1062" s="47" t="n">
        <v>2461</v>
      </c>
      <c r="F1062" s="27" t="s">
        <v>2651</v>
      </c>
      <c r="G1062" s="28" t="s">
        <v>2652</v>
      </c>
      <c r="H1062" s="27" t="s">
        <v>2653</v>
      </c>
      <c r="I1062" s="28" t="s">
        <v>727</v>
      </c>
      <c r="J1062" s="28" t="s">
        <v>65</v>
      </c>
      <c r="K1062" s="33" t="n">
        <v>30</v>
      </c>
      <c r="L1062" s="33"/>
      <c r="M1062" s="33" t="n">
        <v>1998</v>
      </c>
      <c r="N1062" s="29" t="s">
        <v>67</v>
      </c>
      <c r="O1062" s="29" t="s">
        <v>68</v>
      </c>
      <c r="P1062" s="50" t="n">
        <v>0.0356710045865324</v>
      </c>
      <c r="Q1062" s="31" t="n">
        <v>27562.5</v>
      </c>
      <c r="R1062" s="31" t="n">
        <v>31789.6311310231</v>
      </c>
      <c r="S1062" s="29" t="s">
        <v>69</v>
      </c>
      <c r="T1062" s="29"/>
      <c r="U1062" s="29"/>
      <c r="V1062" s="48" t="n">
        <f aca="false">IF(S1062="m3_año",R1062,IF(OR(O1062="CG1",O1062="CG3",O1062="HG2"),T1062,R1062))</f>
        <v>31789.6311310231</v>
      </c>
      <c r="W1062" s="28" t="n">
        <v>365</v>
      </c>
      <c r="X1062" s="32" t="s">
        <v>98</v>
      </c>
      <c r="Y1062" s="27"/>
      <c r="Z1062" s="28" t="n">
        <v>2920</v>
      </c>
      <c r="AA1062" s="62" t="s">
        <v>2654</v>
      </c>
      <c r="AB1062" s="62" t="s">
        <v>447</v>
      </c>
      <c r="AC1062" s="33" t="s">
        <v>72</v>
      </c>
      <c r="AD1062" s="33" t="n">
        <f aca="false">VLOOKUP($O1062,Parámetros!$B$4:$H$25,3,0)</f>
        <v>46.3856216091623</v>
      </c>
      <c r="AE1062" s="33" t="n">
        <f aca="false">VLOOKUP($O1062,Parámetros!$B$4:$H$25,4,0)</f>
        <v>1074.85364414012</v>
      </c>
      <c r="AF1062" s="33" t="n">
        <f aca="false">VLOOKUP($O1062,Parámetros!$B$4:$H$25,5,0)</f>
        <v>5.41099102083891</v>
      </c>
      <c r="AG1062" s="33" t="n">
        <f aca="false">VLOOKUP($O1062,Parámetros!$B$4:$H$25,6,0)</f>
        <v>1344</v>
      </c>
      <c r="AH1062" s="33" t="n">
        <f aca="false">VLOOKUP($O1062,Parámetros!$B$4:$H$25,7,0)</f>
        <v>1920000</v>
      </c>
      <c r="AI1062" s="2" t="n">
        <v>29509.1627659574</v>
      </c>
      <c r="AJ1062" s="2" t="n">
        <v>1.9976E-005</v>
      </c>
      <c r="AK1062" s="34" t="n">
        <f aca="false">AD1062*V1062/1000000000</f>
        <v>0.00147458180073848</v>
      </c>
      <c r="AL1062" s="34" t="n">
        <f aca="false">AE1062*V1062/1000000000</f>
        <v>0.0341692008670504</v>
      </c>
      <c r="AM1062" s="34" t="n">
        <f aca="false">AF1062*V1062/1000000000</f>
        <v>0.000172013408605747</v>
      </c>
      <c r="AN1062" s="34" t="n">
        <f aca="false">AG1062*V1062/1000000000</f>
        <v>0.0427252642400951</v>
      </c>
      <c r="AO1062" s="34" t="n">
        <f aca="false">AH1062*V1062/1000000000</f>
        <v>61.0360917715644</v>
      </c>
      <c r="AP1062" s="35" t="n">
        <f aca="false">AJ1062*AI1062*EXP(P1062*4)</f>
        <v>0.679880052125845</v>
      </c>
      <c r="AQ1062" s="36" t="n">
        <f aca="false">AK1062/W1062</f>
        <v>4.03995013900954E-006</v>
      </c>
      <c r="AR1062" s="37" t="n">
        <f aca="false">AL1062/W1062</f>
        <v>9.3614248950823E-005</v>
      </c>
      <c r="AS1062" s="37" t="n">
        <f aca="false">AM1062/W1062</f>
        <v>4.71269612618485E-007</v>
      </c>
      <c r="AT1062" s="37" t="n">
        <f aca="false">AN1062/W1062</f>
        <v>0.000117055518466014</v>
      </c>
      <c r="AU1062" s="37" t="n">
        <f aca="false">AO1062/W1062</f>
        <v>0.167222169237163</v>
      </c>
      <c r="AV1062" s="49" t="n">
        <f aca="false">AP1062/W1062</f>
        <v>0.00186268507431738</v>
      </c>
      <c r="AW1062" s="39" t="n">
        <f aca="false">AK1062*1000000</f>
        <v>1474.58180073848</v>
      </c>
      <c r="AX1062" s="40" t="n">
        <f aca="false">AL1062*1000000</f>
        <v>34169.2008670504</v>
      </c>
      <c r="AY1062" s="40" t="n">
        <f aca="false">AM1062*1000000</f>
        <v>172.013408605747</v>
      </c>
      <c r="AZ1062" s="40" t="n">
        <f aca="false">AN1062*1000000</f>
        <v>42725.2642400951</v>
      </c>
      <c r="BA1062" s="40" t="n">
        <f aca="false">AO1062*1000000</f>
        <v>61036091.7715644</v>
      </c>
      <c r="BB1062" s="41" t="n">
        <f aca="false">AP1062*1000000</f>
        <v>679880.052125845</v>
      </c>
      <c r="BC1062" s="39" t="n">
        <f aca="false">AQ1062*1000000</f>
        <v>4.03995013900954</v>
      </c>
      <c r="BD1062" s="40" t="n">
        <f aca="false">AR1062*1000000</f>
        <v>93.614248950823</v>
      </c>
      <c r="BE1062" s="40" t="n">
        <f aca="false">AS1062*1000000</f>
        <v>0.471269612618485</v>
      </c>
      <c r="BF1062" s="40" t="n">
        <f aca="false">AT1062*1000000</f>
        <v>117.055518466014</v>
      </c>
      <c r="BG1062" s="40" t="n">
        <f aca="false">AU1062*1000000</f>
        <v>167222.169237163</v>
      </c>
      <c r="BH1062" s="41" t="n">
        <f aca="false">AV1062*1000000</f>
        <v>1862.68507431738</v>
      </c>
      <c r="BI1062" s="0" t="n">
        <v>0.1</v>
      </c>
      <c r="BJ1062" s="0" t="n">
        <f aca="false">R1062*BI1062</f>
        <v>3178.96311310231</v>
      </c>
      <c r="BK1062" s="0" t="n">
        <v>0.1</v>
      </c>
      <c r="BL1062" s="0" t="n">
        <f aca="false">AI1062*BK1062</f>
        <v>2950.91627659574</v>
      </c>
      <c r="BM1062" s="45" t="n">
        <v>17.6498016718255</v>
      </c>
      <c r="BN1062" s="45" t="n">
        <v>910.91550745518</v>
      </c>
      <c r="BO1062" s="45" t="n">
        <v>5.31099102083891</v>
      </c>
      <c r="BP1062" s="45" t="n">
        <v>537.6</v>
      </c>
      <c r="BQ1062" s="45" t="n">
        <v>384000</v>
      </c>
      <c r="BR1062" s="0" t="n">
        <f aca="false">AJ1062*0.1</f>
        <v>1.9976E-006</v>
      </c>
      <c r="BS1062" s="0" t="n">
        <f aca="false">((((BJ1062/R1062)^2)+((BM1062/AD1062)^2))^(1/2))*AK1062</f>
        <v>0.000580133992793983</v>
      </c>
      <c r="BT1062" s="0" t="n">
        <f aca="false">((((BJ1062/R1062)^2)+((BN1062/AE1062)^2))^(1/2))*AL1062</f>
        <v>0.0291585643909996</v>
      </c>
      <c r="BU1062" s="0" t="n">
        <f aca="false">((((BJ1062/R1062)^2)+((BO1062/AF1062)^2))^(1/2))*AM1062</f>
        <v>0.000169708444434007</v>
      </c>
      <c r="BV1062" s="0" t="n">
        <f aca="false">((((BJ1062/R1062)^2)+((BP1062/AG1062)^2))^(1/2))*AN1062</f>
        <v>0.0176160777344337</v>
      </c>
      <c r="BW1062" s="0" t="n">
        <f aca="false">((((BJ1062/R1062)^2)+((BQ1062/AH1062)^2))^(1/2))*AO1062</f>
        <v>13.6480850282133</v>
      </c>
      <c r="BX1062" s="46" t="n">
        <f aca="false">((((BL1062/AI1062)^2)+((BR1062/AJ1062)^2))^(1/2))*AP1062</f>
        <v>0.0961495590503296</v>
      </c>
    </row>
    <row r="1063" customFormat="false" ht="30" hidden="false" customHeight="true" outlineLevel="0" collapsed="false">
      <c r="A1063" s="24" t="n">
        <v>4.70570976473623</v>
      </c>
      <c r="B1063" s="24" t="n">
        <v>-74.1037987931786</v>
      </c>
      <c r="C1063" s="47" t="n">
        <v>29</v>
      </c>
      <c r="D1063" s="47" t="n">
        <v>36</v>
      </c>
      <c r="E1063" s="47" t="n">
        <v>2461</v>
      </c>
      <c r="F1063" s="27" t="s">
        <v>2651</v>
      </c>
      <c r="G1063" s="28" t="s">
        <v>2652</v>
      </c>
      <c r="H1063" s="27" t="s">
        <v>2653</v>
      </c>
      <c r="I1063" s="28" t="s">
        <v>727</v>
      </c>
      <c r="J1063" s="28" t="s">
        <v>76</v>
      </c>
      <c r="K1063" s="33" t="s">
        <v>2655</v>
      </c>
      <c r="L1063" s="33"/>
      <c r="M1063" s="33"/>
      <c r="N1063" s="29" t="s">
        <v>67</v>
      </c>
      <c r="O1063" s="29" t="s">
        <v>415</v>
      </c>
      <c r="P1063" s="50" t="n">
        <v>0.0356710045865324</v>
      </c>
      <c r="Q1063" s="31" t="n">
        <v>200000</v>
      </c>
      <c r="R1063" s="31" t="n">
        <v>230673.060361165</v>
      </c>
      <c r="S1063" s="29" t="s">
        <v>69</v>
      </c>
      <c r="T1063" s="29"/>
      <c r="U1063" s="29"/>
      <c r="V1063" s="48" t="n">
        <f aca="false">IF(S1063="m3_año",R1063,IF(OR(O1063="CG1",O1063="CG3",O1063="HG2"),T1063,R1063))</f>
        <v>230673.060361165</v>
      </c>
      <c r="W1063" s="28" t="n">
        <v>365</v>
      </c>
      <c r="X1063" s="62"/>
      <c r="Y1063" s="27"/>
      <c r="Z1063" s="27" t="n">
        <v>2555</v>
      </c>
      <c r="AA1063" s="62"/>
      <c r="AB1063" s="62"/>
      <c r="AC1063" s="33" t="s">
        <v>72</v>
      </c>
      <c r="AD1063" s="33" t="n">
        <f aca="false">VLOOKUP($O1063,Parámetros!$B$4:$H$25,3,0)</f>
        <v>196.356974196937</v>
      </c>
      <c r="AE1063" s="33" t="n">
        <f aca="false">VLOOKUP($O1063,Parámetros!$B$4:$H$25,4,0)</f>
        <v>1220.72799074218</v>
      </c>
      <c r="AF1063" s="33" t="n">
        <f aca="false">VLOOKUP($O1063,Parámetros!$B$4:$H$25,5,0)</f>
        <v>0.1</v>
      </c>
      <c r="AG1063" s="33" t="n">
        <f aca="false">VLOOKUP($O1063,Parámetros!$B$4:$H$25,6,0)</f>
        <v>640</v>
      </c>
      <c r="AH1063" s="33" t="n">
        <f aca="false">VLOOKUP($O1063,Parámetros!$B$4:$H$25,7,0)</f>
        <v>1920000</v>
      </c>
      <c r="AI1063" s="2" t="n">
        <v>29509.1627659574</v>
      </c>
      <c r="AJ1063" s="2" t="n">
        <v>1.9976E-005</v>
      </c>
      <c r="AK1063" s="34" t="n">
        <f aca="false">AD1063*V1063/1000000000</f>
        <v>0.0452942641612658</v>
      </c>
      <c r="AL1063" s="34" t="n">
        <f aca="false">AE1063*V1063/1000000000</f>
        <v>0.281589061493035</v>
      </c>
      <c r="AM1063" s="34" t="n">
        <f aca="false">AF1063*V1063/1000000000</f>
        <v>2.30673060361165E-005</v>
      </c>
      <c r="AN1063" s="34" t="n">
        <f aca="false">AG1063*V1063/1000000000</f>
        <v>0.147630758631146</v>
      </c>
      <c r="AO1063" s="34" t="n">
        <f aca="false">AH1063*V1063/1000000000</f>
        <v>442.892275893437</v>
      </c>
      <c r="AP1063" s="35" t="n">
        <f aca="false">AJ1063*AI1063*EXP(P1063*4)</f>
        <v>0.679880052125845</v>
      </c>
      <c r="AQ1063" s="36" t="n">
        <f aca="false">AK1063/W1063</f>
        <v>0.000124093874414427</v>
      </c>
      <c r="AR1063" s="37" t="n">
        <f aca="false">AL1063/W1063</f>
        <v>0.000771476880802834</v>
      </c>
      <c r="AS1063" s="37" t="n">
        <f aca="false">AM1063/W1063</f>
        <v>6.31980987290863E-008</v>
      </c>
      <c r="AT1063" s="37" t="n">
        <f aca="false">AN1063/W1063</f>
        <v>0.000404467831866152</v>
      </c>
      <c r="AU1063" s="37" t="n">
        <f aca="false">AO1063/W1063</f>
        <v>1.21340349559846</v>
      </c>
      <c r="AV1063" s="49" t="n">
        <f aca="false">AP1063/W1063</f>
        <v>0.00186268507431738</v>
      </c>
      <c r="AW1063" s="39" t="n">
        <f aca="false">AK1063*1000000</f>
        <v>45294.2641612658</v>
      </c>
      <c r="AX1063" s="40" t="n">
        <f aca="false">AL1063*1000000</f>
        <v>281589.061493035</v>
      </c>
      <c r="AY1063" s="40" t="n">
        <f aca="false">AM1063*1000000</f>
        <v>23.0673060361165</v>
      </c>
      <c r="AZ1063" s="40" t="n">
        <f aca="false">AN1063*1000000</f>
        <v>147630.758631146</v>
      </c>
      <c r="BA1063" s="40" t="n">
        <f aca="false">AO1063*1000000</f>
        <v>442892275.893437</v>
      </c>
      <c r="BB1063" s="41" t="n">
        <f aca="false">AP1063*1000000</f>
        <v>679880.052125845</v>
      </c>
      <c r="BC1063" s="39" t="n">
        <f aca="false">AQ1063*1000000</f>
        <v>124.093874414427</v>
      </c>
      <c r="BD1063" s="40" t="n">
        <f aca="false">AR1063*1000000</f>
        <v>771.476880802834</v>
      </c>
      <c r="BE1063" s="40" t="n">
        <f aca="false">AS1063*1000000</f>
        <v>0.0631980987290863</v>
      </c>
      <c r="BF1063" s="40" t="n">
        <f aca="false">AT1063*1000000</f>
        <v>404.467831866152</v>
      </c>
      <c r="BG1063" s="40" t="n">
        <f aca="false">AU1063*1000000</f>
        <v>1213403.49559846</v>
      </c>
      <c r="BH1063" s="41" t="n">
        <f aca="false">AV1063*1000000</f>
        <v>1862.68507431738</v>
      </c>
      <c r="BI1063" s="0" t="n">
        <v>0.1</v>
      </c>
      <c r="BJ1063" s="0" t="n">
        <f aca="false">R1063*BI1063</f>
        <v>23067.3060361165</v>
      </c>
      <c r="BK1063" s="0" t="n">
        <v>0.1</v>
      </c>
      <c r="BL1063" s="0" t="n">
        <f aca="false">AI1063*BK1063</f>
        <v>2950.91627659574</v>
      </c>
      <c r="BM1063" s="45" t="n">
        <v>187.562005220738</v>
      </c>
      <c r="BN1063" s="45" t="n">
        <v>1012.03746873145</v>
      </c>
      <c r="BO1063" s="45" t="n">
        <v>0</v>
      </c>
      <c r="BP1063" s="45" t="n">
        <v>256</v>
      </c>
      <c r="BQ1063" s="45" t="n">
        <v>384000</v>
      </c>
      <c r="BR1063" s="0" t="n">
        <f aca="false">AJ1063*0.1</f>
        <v>1.9976E-006</v>
      </c>
      <c r="BS1063" s="0" t="n">
        <f aca="false">((((BJ1063/R1063)^2)+((BM1063/AD1063)^2))^(1/2))*AK1063</f>
        <v>0.0435019464563289</v>
      </c>
      <c r="BT1063" s="0" t="n">
        <f aca="false">((((BJ1063/R1063)^2)+((BN1063/AE1063)^2))^(1/2))*AL1063</f>
        <v>0.235141922740452</v>
      </c>
      <c r="BU1063" s="0" t="n">
        <f aca="false">((((BJ1063/R1063)^2)+((BO1063/AF1063)^2))^(1/2))*AM1063</f>
        <v>2.30673060361165E-006</v>
      </c>
      <c r="BV1063" s="0" t="n">
        <f aca="false">((((BJ1063/R1063)^2)+((BP1063/AG1063)^2))^(1/2))*AN1063</f>
        <v>0.060869721142628</v>
      </c>
      <c r="BW1063" s="0" t="n">
        <f aca="false">((((BJ1063/R1063)^2)+((BQ1063/AH1063)^2))^(1/2))*AO1063</f>
        <v>99.0337235607316</v>
      </c>
      <c r="BX1063" s="46" t="n">
        <f aca="false">((((BL1063/AI1063)^2)+((BR1063/AJ1063)^2))^(1/2))*AP1063</f>
        <v>0.0961495590503296</v>
      </c>
    </row>
    <row r="1064" customFormat="false" ht="30" hidden="false" customHeight="true" outlineLevel="0" collapsed="false">
      <c r="A1064" s="24" t="n">
        <v>4.70570976473623</v>
      </c>
      <c r="B1064" s="24" t="n">
        <v>-74.1037987931786</v>
      </c>
      <c r="C1064" s="47" t="n">
        <v>29</v>
      </c>
      <c r="D1064" s="47" t="n">
        <v>36</v>
      </c>
      <c r="E1064" s="47" t="n">
        <v>2461</v>
      </c>
      <c r="F1064" s="27" t="s">
        <v>2651</v>
      </c>
      <c r="G1064" s="28" t="s">
        <v>2652</v>
      </c>
      <c r="H1064" s="27" t="s">
        <v>2653</v>
      </c>
      <c r="I1064" s="28" t="s">
        <v>727</v>
      </c>
      <c r="J1064" s="28" t="s">
        <v>76</v>
      </c>
      <c r="K1064" s="33" t="s">
        <v>2656</v>
      </c>
      <c r="L1064" s="33"/>
      <c r="M1064" s="33"/>
      <c r="N1064" s="29" t="s">
        <v>67</v>
      </c>
      <c r="O1064" s="29" t="s">
        <v>415</v>
      </c>
      <c r="P1064" s="50" t="n">
        <v>0.0356710045865324</v>
      </c>
      <c r="Q1064" s="31" t="n">
        <v>200000</v>
      </c>
      <c r="R1064" s="31" t="n">
        <v>230673.060361165</v>
      </c>
      <c r="S1064" s="29" t="s">
        <v>69</v>
      </c>
      <c r="T1064" s="29"/>
      <c r="U1064" s="29"/>
      <c r="V1064" s="48" t="n">
        <f aca="false">IF(S1064="m3_año",R1064,IF(OR(O1064="CG1",O1064="CG3",O1064="HG2"),T1064,R1064))</f>
        <v>230673.060361165</v>
      </c>
      <c r="W1064" s="28" t="n">
        <v>365</v>
      </c>
      <c r="X1064" s="62"/>
      <c r="Y1064" s="27"/>
      <c r="Z1064" s="27" t="n">
        <v>2555</v>
      </c>
      <c r="AA1064" s="62"/>
      <c r="AB1064" s="62"/>
      <c r="AC1064" s="33" t="s">
        <v>72</v>
      </c>
      <c r="AD1064" s="33" t="n">
        <f aca="false">VLOOKUP($O1064,Parámetros!$B$4:$H$25,3,0)</f>
        <v>196.356974196937</v>
      </c>
      <c r="AE1064" s="33" t="n">
        <f aca="false">VLOOKUP($O1064,Parámetros!$B$4:$H$25,4,0)</f>
        <v>1220.72799074218</v>
      </c>
      <c r="AF1064" s="33" t="n">
        <f aca="false">VLOOKUP($O1064,Parámetros!$B$4:$H$25,5,0)</f>
        <v>0.1</v>
      </c>
      <c r="AG1064" s="33" t="n">
        <f aca="false">VLOOKUP($O1064,Parámetros!$B$4:$H$25,6,0)</f>
        <v>640</v>
      </c>
      <c r="AH1064" s="33" t="n">
        <f aca="false">VLOOKUP($O1064,Parámetros!$B$4:$H$25,7,0)</f>
        <v>1920000</v>
      </c>
      <c r="AI1064" s="2" t="n">
        <v>29509.1627659574</v>
      </c>
      <c r="AJ1064" s="2" t="n">
        <v>1.9976E-005</v>
      </c>
      <c r="AK1064" s="34" t="n">
        <f aca="false">AD1064*V1064/1000000000</f>
        <v>0.0452942641612658</v>
      </c>
      <c r="AL1064" s="34" t="n">
        <f aca="false">AE1064*V1064/1000000000</f>
        <v>0.281589061493035</v>
      </c>
      <c r="AM1064" s="34" t="n">
        <f aca="false">AF1064*V1064/1000000000</f>
        <v>2.30673060361165E-005</v>
      </c>
      <c r="AN1064" s="34" t="n">
        <f aca="false">AG1064*V1064/1000000000</f>
        <v>0.147630758631146</v>
      </c>
      <c r="AO1064" s="34" t="n">
        <f aca="false">AH1064*V1064/1000000000</f>
        <v>442.892275893437</v>
      </c>
      <c r="AP1064" s="35" t="n">
        <f aca="false">AJ1064*AI1064*EXP(P1064*4)</f>
        <v>0.679880052125845</v>
      </c>
      <c r="AQ1064" s="36" t="n">
        <f aca="false">AK1064/W1064</f>
        <v>0.000124093874414427</v>
      </c>
      <c r="AR1064" s="37" t="n">
        <f aca="false">AL1064/W1064</f>
        <v>0.000771476880802834</v>
      </c>
      <c r="AS1064" s="37" t="n">
        <f aca="false">AM1064/W1064</f>
        <v>6.31980987290863E-008</v>
      </c>
      <c r="AT1064" s="37" t="n">
        <f aca="false">AN1064/W1064</f>
        <v>0.000404467831866152</v>
      </c>
      <c r="AU1064" s="37" t="n">
        <f aca="false">AO1064/W1064</f>
        <v>1.21340349559846</v>
      </c>
      <c r="AV1064" s="49" t="n">
        <f aca="false">AP1064/W1064</f>
        <v>0.00186268507431738</v>
      </c>
      <c r="AW1064" s="39" t="n">
        <f aca="false">AK1064*1000000</f>
        <v>45294.2641612658</v>
      </c>
      <c r="AX1064" s="40" t="n">
        <f aca="false">AL1064*1000000</f>
        <v>281589.061493035</v>
      </c>
      <c r="AY1064" s="40" t="n">
        <f aca="false">AM1064*1000000</f>
        <v>23.0673060361165</v>
      </c>
      <c r="AZ1064" s="40" t="n">
        <f aca="false">AN1064*1000000</f>
        <v>147630.758631146</v>
      </c>
      <c r="BA1064" s="40" t="n">
        <f aca="false">AO1064*1000000</f>
        <v>442892275.893437</v>
      </c>
      <c r="BB1064" s="41" t="n">
        <f aca="false">AP1064*1000000</f>
        <v>679880.052125845</v>
      </c>
      <c r="BC1064" s="39" t="n">
        <f aca="false">AQ1064*1000000</f>
        <v>124.093874414427</v>
      </c>
      <c r="BD1064" s="40" t="n">
        <f aca="false">AR1064*1000000</f>
        <v>771.476880802834</v>
      </c>
      <c r="BE1064" s="40" t="n">
        <f aca="false">AS1064*1000000</f>
        <v>0.0631980987290863</v>
      </c>
      <c r="BF1064" s="40" t="n">
        <f aca="false">AT1064*1000000</f>
        <v>404.467831866152</v>
      </c>
      <c r="BG1064" s="40" t="n">
        <f aca="false">AU1064*1000000</f>
        <v>1213403.49559846</v>
      </c>
      <c r="BH1064" s="41" t="n">
        <f aca="false">AV1064*1000000</f>
        <v>1862.68507431738</v>
      </c>
      <c r="BI1064" s="0" t="n">
        <v>0.1</v>
      </c>
      <c r="BJ1064" s="0" t="n">
        <f aca="false">R1064*BI1064</f>
        <v>23067.3060361165</v>
      </c>
      <c r="BK1064" s="0" t="n">
        <v>0.1</v>
      </c>
      <c r="BL1064" s="0" t="n">
        <f aca="false">AI1064*BK1064</f>
        <v>2950.91627659574</v>
      </c>
      <c r="BM1064" s="45" t="n">
        <v>187.562005220738</v>
      </c>
      <c r="BN1064" s="45" t="n">
        <v>1012.03746873145</v>
      </c>
      <c r="BO1064" s="45" t="n">
        <v>0</v>
      </c>
      <c r="BP1064" s="45" t="n">
        <v>256</v>
      </c>
      <c r="BQ1064" s="45" t="n">
        <v>384000</v>
      </c>
      <c r="BR1064" s="0" t="n">
        <f aca="false">AJ1064*0.1</f>
        <v>1.9976E-006</v>
      </c>
      <c r="BS1064" s="0" t="n">
        <f aca="false">((((BJ1064/R1064)^2)+((BM1064/AD1064)^2))^(1/2))*AK1064</f>
        <v>0.0435019464563289</v>
      </c>
      <c r="BT1064" s="0" t="n">
        <f aca="false">((((BJ1064/R1064)^2)+((BN1064/AE1064)^2))^(1/2))*AL1064</f>
        <v>0.235141922740452</v>
      </c>
      <c r="BU1064" s="0" t="n">
        <f aca="false">((((BJ1064/R1064)^2)+((BO1064/AF1064)^2))^(1/2))*AM1064</f>
        <v>2.30673060361165E-006</v>
      </c>
      <c r="BV1064" s="0" t="n">
        <f aca="false">((((BJ1064/R1064)^2)+((BP1064/AG1064)^2))^(1/2))*AN1064</f>
        <v>0.060869721142628</v>
      </c>
      <c r="BW1064" s="0" t="n">
        <f aca="false">((((BJ1064/R1064)^2)+((BQ1064/AH1064)^2))^(1/2))*AO1064</f>
        <v>99.0337235607316</v>
      </c>
      <c r="BX1064" s="46" t="n">
        <f aca="false">((((BL1064/AI1064)^2)+((BR1064/AJ1064)^2))^(1/2))*AP1064</f>
        <v>0.0961495590503296</v>
      </c>
    </row>
    <row r="1065" customFormat="false" ht="45" hidden="false" customHeight="true" outlineLevel="0" collapsed="false">
      <c r="A1065" s="24" t="n">
        <v>4.68788042240488</v>
      </c>
      <c r="B1065" s="24" t="n">
        <v>-74.1165343537024</v>
      </c>
      <c r="C1065" s="47" t="n">
        <v>27</v>
      </c>
      <c r="D1065" s="47" t="n">
        <v>34</v>
      </c>
      <c r="E1065" s="47" t="n">
        <v>1942</v>
      </c>
      <c r="F1065" s="27" t="s">
        <v>2657</v>
      </c>
      <c r="G1065" s="28" t="s">
        <v>2658</v>
      </c>
      <c r="H1065" s="27" t="s">
        <v>2659</v>
      </c>
      <c r="I1065" s="28" t="s">
        <v>727</v>
      </c>
      <c r="J1065" s="28" t="s">
        <v>65</v>
      </c>
      <c r="K1065" s="28" t="n">
        <v>60</v>
      </c>
      <c r="L1065" s="28"/>
      <c r="M1065" s="28" t="n">
        <v>2004</v>
      </c>
      <c r="N1065" s="29" t="s">
        <v>67</v>
      </c>
      <c r="O1065" s="29" t="s">
        <v>68</v>
      </c>
      <c r="P1065" s="53" t="n">
        <v>0.01</v>
      </c>
      <c r="Q1065" s="31" t="n">
        <v>9151.08333333333</v>
      </c>
      <c r="R1065" s="31" t="n">
        <v>9524.54612886572</v>
      </c>
      <c r="S1065" s="29" t="s">
        <v>69</v>
      </c>
      <c r="T1065" s="29"/>
      <c r="U1065" s="29"/>
      <c r="V1065" s="48" t="n">
        <f aca="false">IF(S1065="m3_año",R1065,IF(OR(O1065="CG1",O1065="CG3",O1065="HG2"),T1065,R1065))</f>
        <v>9524.54612886572</v>
      </c>
      <c r="W1065" s="28" t="n">
        <v>365</v>
      </c>
      <c r="X1065" s="32"/>
      <c r="Y1065" s="28"/>
      <c r="Z1065" s="27" t="n">
        <v>8760</v>
      </c>
      <c r="AA1065" s="32" t="s">
        <v>2660</v>
      </c>
      <c r="AB1065" s="32" t="s">
        <v>447</v>
      </c>
      <c r="AC1065" s="33" t="s">
        <v>72</v>
      </c>
      <c r="AD1065" s="33" t="n">
        <f aca="false">VLOOKUP($O1065,Parámetros!$B$4:$H$25,3,0)</f>
        <v>46.3856216091623</v>
      </c>
      <c r="AE1065" s="33" t="n">
        <f aca="false">VLOOKUP($O1065,Parámetros!$B$4:$H$25,4,0)</f>
        <v>1074.85364414012</v>
      </c>
      <c r="AF1065" s="33" t="n">
        <f aca="false">VLOOKUP($O1065,Parámetros!$B$4:$H$25,5,0)</f>
        <v>5.41099102083891</v>
      </c>
      <c r="AG1065" s="33" t="n">
        <f aca="false">VLOOKUP($O1065,Parámetros!$B$4:$H$25,6,0)</f>
        <v>1344</v>
      </c>
      <c r="AH1065" s="33" t="n">
        <f aca="false">VLOOKUP($O1065,Parámetros!$B$4:$H$25,7,0)</f>
        <v>1920000</v>
      </c>
      <c r="AI1065" s="51" t="n">
        <v>9151.08333333333</v>
      </c>
      <c r="AJ1065" s="52" t="n">
        <v>8.8E-008</v>
      </c>
      <c r="AK1065" s="34" t="n">
        <f aca="false">AD1065*V1065/1000000000</f>
        <v>0.000441801992732577</v>
      </c>
      <c r="AL1065" s="34" t="n">
        <f aca="false">AE1065*V1065/1000000000</f>
        <v>0.010237493115392</v>
      </c>
      <c r="AM1065" s="34" t="n">
        <f aca="false">AF1065*V1065/1000000000</f>
        <v>5.15372335808584E-005</v>
      </c>
      <c r="AN1065" s="34" t="n">
        <f aca="false">AG1065*V1065/1000000000</f>
        <v>0.0128009899971955</v>
      </c>
      <c r="AO1065" s="34" t="n">
        <f aca="false">AH1065*V1065/1000000000</f>
        <v>18.2871285674222</v>
      </c>
      <c r="AP1065" s="35" t="n">
        <f aca="false">AJ1065*AI1065*EXP(P1065*4)</f>
        <v>0.000838160059340184</v>
      </c>
      <c r="AQ1065" s="36" t="n">
        <f aca="false">AK1065/W1065</f>
        <v>1.21041641844542E-006</v>
      </c>
      <c r="AR1065" s="37" t="n">
        <f aca="false">AL1065/W1065</f>
        <v>2.80479263435397E-005</v>
      </c>
      <c r="AS1065" s="37" t="n">
        <f aca="false">AM1065/W1065</f>
        <v>1.4119790022153E-007</v>
      </c>
      <c r="AT1065" s="37" t="n">
        <f aca="false">AN1065/W1065</f>
        <v>3.50712054717686E-005</v>
      </c>
      <c r="AU1065" s="37" t="n">
        <f aca="false">AO1065/W1065</f>
        <v>0.0501017221025265</v>
      </c>
      <c r="AV1065" s="49" t="n">
        <f aca="false">AP1065/W1065</f>
        <v>2.29632892969913E-006</v>
      </c>
      <c r="AW1065" s="39" t="n">
        <f aca="false">AK1065*1000000</f>
        <v>441.801992732577</v>
      </c>
      <c r="AX1065" s="40" t="n">
        <f aca="false">AL1065*1000000</f>
        <v>10237.493115392</v>
      </c>
      <c r="AY1065" s="40" t="n">
        <f aca="false">AM1065*1000000</f>
        <v>51.5372335808584</v>
      </c>
      <c r="AZ1065" s="40" t="n">
        <f aca="false">AN1065*1000000</f>
        <v>12800.9899971955</v>
      </c>
      <c r="BA1065" s="40" t="n">
        <f aca="false">AO1065*1000000</f>
        <v>18287128.5674222</v>
      </c>
      <c r="BB1065" s="41" t="n">
        <f aca="false">AP1065*1000000</f>
        <v>838.160059340184</v>
      </c>
      <c r="BC1065" s="39" t="n">
        <f aca="false">AQ1065*1000000</f>
        <v>1.21041641844542</v>
      </c>
      <c r="BD1065" s="40" t="n">
        <f aca="false">AR1065*1000000</f>
        <v>28.0479263435397</v>
      </c>
      <c r="BE1065" s="40" t="n">
        <f aca="false">AS1065*1000000</f>
        <v>0.14119790022153</v>
      </c>
      <c r="BF1065" s="40" t="n">
        <f aca="false">AT1065*1000000</f>
        <v>35.0712054717686</v>
      </c>
      <c r="BG1065" s="40" t="n">
        <f aca="false">AU1065*1000000</f>
        <v>50101.7221025265</v>
      </c>
      <c r="BH1065" s="41" t="n">
        <f aca="false">AV1065*1000000</f>
        <v>2.29632892969913</v>
      </c>
      <c r="BI1065" s="0" t="n">
        <v>0.1</v>
      </c>
      <c r="BJ1065" s="0" t="n">
        <f aca="false">R1065*BI1065</f>
        <v>952.454612886572</v>
      </c>
      <c r="BK1065" s="0" t="n">
        <v>0.1</v>
      </c>
      <c r="BL1065" s="0" t="n">
        <f aca="false">AI1065*BK1065</f>
        <v>915.108333333333</v>
      </c>
      <c r="BM1065" s="45" t="n">
        <v>17.6498016718255</v>
      </c>
      <c r="BN1065" s="45" t="n">
        <v>910.91550745518</v>
      </c>
      <c r="BO1065" s="45" t="n">
        <v>5.31099102083891</v>
      </c>
      <c r="BP1065" s="45" t="n">
        <v>537.6</v>
      </c>
      <c r="BQ1065" s="45" t="n">
        <v>384000</v>
      </c>
      <c r="BR1065" s="0" t="n">
        <f aca="false">AJ1065*0.1</f>
        <v>8.8E-009</v>
      </c>
      <c r="BS1065" s="0" t="n">
        <f aca="false">((((BJ1065/R1065)^2)+((BM1065/AD1065)^2))^(1/2))*AK1065</f>
        <v>0.000173814944643918</v>
      </c>
      <c r="BT1065" s="0" t="n">
        <f aca="false">((((BJ1065/R1065)^2)+((BN1065/AE1065)^2))^(1/2))*AL1065</f>
        <v>0.00873624769186301</v>
      </c>
      <c r="BU1065" s="0" t="n">
        <f aca="false">((((BJ1065/R1065)^2)+((BO1065/AF1065)^2))^(1/2))*AM1065</f>
        <v>5.08466392959283E-005</v>
      </c>
      <c r="BV1065" s="0" t="n">
        <f aca="false">((((BJ1065/R1065)^2)+((BP1065/AG1065)^2))^(1/2))*AN1065</f>
        <v>0.00527798338709123</v>
      </c>
      <c r="BW1065" s="0" t="n">
        <f aca="false">((((BJ1065/R1065)^2)+((BQ1065/AH1065)^2))^(1/2))*AO1065</f>
        <v>4.08912625900344</v>
      </c>
      <c r="BX1065" s="46" t="n">
        <f aca="false">((((BL1065/AI1065)^2)+((BR1065/AJ1065)^2))^(1/2))*AP1065</f>
        <v>0.000118533732335833</v>
      </c>
    </row>
    <row r="1066" customFormat="false" ht="30" hidden="false" customHeight="true" outlineLevel="0" collapsed="false">
      <c r="A1066" s="24" t="n">
        <v>4.69284626903771</v>
      </c>
      <c r="B1066" s="24" t="n">
        <v>-74.1171461493557</v>
      </c>
      <c r="C1066" s="47" t="n">
        <v>27</v>
      </c>
      <c r="D1066" s="47" t="n">
        <v>34</v>
      </c>
      <c r="E1066" s="47" t="n">
        <v>1942</v>
      </c>
      <c r="F1066" s="27" t="s">
        <v>2661</v>
      </c>
      <c r="G1066" s="28" t="s">
        <v>2662</v>
      </c>
      <c r="H1066" s="27" t="s">
        <v>2663</v>
      </c>
      <c r="I1066" s="28" t="s">
        <v>727</v>
      </c>
      <c r="J1066" s="28" t="s">
        <v>76</v>
      </c>
      <c r="K1066" s="55"/>
      <c r="L1066" s="55"/>
      <c r="M1066" s="28" t="n">
        <v>2006</v>
      </c>
      <c r="N1066" s="29" t="s">
        <v>77</v>
      </c>
      <c r="O1066" s="29" t="s">
        <v>77</v>
      </c>
      <c r="P1066" s="50" t="n">
        <v>-0.0164527976114297</v>
      </c>
      <c r="Q1066" s="31" t="n">
        <v>1.11591651840355</v>
      </c>
      <c r="R1066" s="31" t="n">
        <v>1.04484115222003</v>
      </c>
      <c r="S1066" s="29" t="s">
        <v>69</v>
      </c>
      <c r="T1066" s="29"/>
      <c r="U1066" s="29"/>
      <c r="V1066" s="48" t="n">
        <f aca="false">IF(S1066="m3_año",R1066,IF(OR(O1066="CG1",O1066="CG3",O1066="HG2"),T1066,R1066))</f>
        <v>1.04484115222003</v>
      </c>
      <c r="W1066" s="28" t="n">
        <v>365</v>
      </c>
      <c r="X1066" s="32"/>
      <c r="Y1066" s="28"/>
      <c r="Z1066" s="27" t="n">
        <v>8760</v>
      </c>
      <c r="AA1066" s="32" t="s">
        <v>2664</v>
      </c>
      <c r="AB1066" s="32" t="s">
        <v>447</v>
      </c>
      <c r="AC1066" s="33" t="s">
        <v>72</v>
      </c>
      <c r="AD1066" s="33" t="n">
        <f aca="false">VLOOKUP($O1066,Parámetros!$B$4:$H$25,3,0)</f>
        <v>24000</v>
      </c>
      <c r="AE1066" s="33" t="n">
        <f aca="false">VLOOKUP($O1066,Parámetros!$B$4:$H$25,4,0)</f>
        <v>2261000</v>
      </c>
      <c r="AF1066" s="33" t="n">
        <f aca="false">VLOOKUP($O1066,Parámetros!$B$4:$H$25,5,0)</f>
        <v>1200</v>
      </c>
      <c r="AG1066" s="33" t="n">
        <f aca="false">VLOOKUP($O1066,Parámetros!$B$4:$H$25,6,0)</f>
        <v>381000</v>
      </c>
      <c r="AH1066" s="33" t="n">
        <f aca="false">VLOOKUP($O1066,Parámetros!$B$4:$H$25,7,0)</f>
        <v>1500000000</v>
      </c>
      <c r="AI1066" s="51" t="n">
        <v>1.11591651840355</v>
      </c>
      <c r="AJ1066" s="2" t="n">
        <v>0.024</v>
      </c>
      <c r="AK1066" s="34" t="n">
        <f aca="false">AD1066*V1066/1000000000</f>
        <v>2.50761876532807E-005</v>
      </c>
      <c r="AL1066" s="34" t="n">
        <f aca="false">AE1066*V1066/1000000000</f>
        <v>0.00236238584516949</v>
      </c>
      <c r="AM1066" s="34" t="n">
        <f aca="false">AF1066*V1066/1000000000</f>
        <v>1.25380938266404E-006</v>
      </c>
      <c r="AN1066" s="34" t="n">
        <f aca="false">AG1066*V1066/1000000000</f>
        <v>0.000398084478995831</v>
      </c>
      <c r="AO1066" s="34" t="n">
        <f aca="false">AH1066*V1066/1000000000</f>
        <v>1.56726172833005</v>
      </c>
      <c r="AP1066" s="35" t="n">
        <f aca="false">AJ1066*AI1066*EXP(P1066*4)</f>
        <v>0.0250761876532807</v>
      </c>
      <c r="AQ1066" s="36" t="n">
        <f aca="false">AK1066/W1066</f>
        <v>6.8701883981591E-008</v>
      </c>
      <c r="AR1066" s="37" t="n">
        <f aca="false">AL1066/W1066</f>
        <v>6.47228998676572E-006</v>
      </c>
      <c r="AS1066" s="37" t="n">
        <f aca="false">AM1066/W1066</f>
        <v>3.43509419907955E-009</v>
      </c>
      <c r="AT1066" s="37" t="n">
        <f aca="false">AN1066/W1066</f>
        <v>1.09064240820776E-006</v>
      </c>
      <c r="AU1066" s="37" t="n">
        <f aca="false">AO1066/W1066</f>
        <v>0.00429386774884944</v>
      </c>
      <c r="AV1066" s="49" t="n">
        <f aca="false">AP1066/W1066</f>
        <v>6.87018839815911E-005</v>
      </c>
      <c r="AW1066" s="39" t="n">
        <f aca="false">AK1066*1000000</f>
        <v>25.0761876532807</v>
      </c>
      <c r="AX1066" s="40" t="n">
        <f aca="false">AL1066*1000000</f>
        <v>2362.38584516949</v>
      </c>
      <c r="AY1066" s="40" t="n">
        <f aca="false">AM1066*1000000</f>
        <v>1.25380938266404</v>
      </c>
      <c r="AZ1066" s="40" t="n">
        <f aca="false">AN1066*1000000</f>
        <v>398.084478995831</v>
      </c>
      <c r="BA1066" s="40" t="n">
        <f aca="false">AO1066*1000000</f>
        <v>1567261.72833005</v>
      </c>
      <c r="BB1066" s="41" t="n">
        <f aca="false">AP1066*1000000</f>
        <v>25076.1876532807</v>
      </c>
      <c r="BC1066" s="39" t="n">
        <f aca="false">AQ1066*1000000</f>
        <v>0.068701883981591</v>
      </c>
      <c r="BD1066" s="40" t="n">
        <f aca="false">AR1066*1000000</f>
        <v>6.47228998676572</v>
      </c>
      <c r="BE1066" s="40" t="n">
        <f aca="false">AS1066*1000000</f>
        <v>0.00343509419907955</v>
      </c>
      <c r="BF1066" s="40" t="n">
        <f aca="false">AT1066*1000000</f>
        <v>1.09064240820776</v>
      </c>
      <c r="BG1066" s="40" t="n">
        <f aca="false">AU1066*1000000</f>
        <v>4293.86774884944</v>
      </c>
      <c r="BH1066" s="41" t="n">
        <f aca="false">AV1066*1000000</f>
        <v>68.7018839815911</v>
      </c>
      <c r="BI1066" s="0" t="n">
        <v>0.1</v>
      </c>
      <c r="BJ1066" s="0" t="n">
        <f aca="false">R1066*BI1066</f>
        <v>0.104484115222003</v>
      </c>
      <c r="BK1066" s="0" t="n">
        <v>0.1</v>
      </c>
      <c r="BL1066" s="0" t="n">
        <f aca="false">AI1066*BK1066</f>
        <v>0.111591651840355</v>
      </c>
      <c r="BM1066" s="45" t="n">
        <v>0</v>
      </c>
      <c r="BN1066" s="45" t="n">
        <v>0</v>
      </c>
      <c r="BO1066" s="45" t="n">
        <v>0</v>
      </c>
      <c r="BP1066" s="45" t="n">
        <v>0</v>
      </c>
      <c r="BQ1066" s="45" t="n">
        <v>0</v>
      </c>
      <c r="BR1066" s="0" t="n">
        <f aca="false">AJ1066*0.1</f>
        <v>0.0024</v>
      </c>
      <c r="BS1066" s="0" t="n">
        <f aca="false">((((BJ1066/R1066)^2)+((BM1066/AD1066)^2))^(1/2))*AK1066</f>
        <v>2.50761876532807E-006</v>
      </c>
      <c r="BT1066" s="0" t="n">
        <f aca="false">((((BJ1066/R1066)^2)+((BN1066/AE1066)^2))^(1/2))*AL1066</f>
        <v>0.000236238584516949</v>
      </c>
      <c r="BU1066" s="0" t="n">
        <f aca="false">((((BJ1066/R1066)^2)+((BO1066/AF1066)^2))^(1/2))*AM1066</f>
        <v>1.25380938266404E-007</v>
      </c>
      <c r="BV1066" s="0" t="n">
        <f aca="false">((((BJ1066/R1066)^2)+((BP1066/AG1066)^2))^(1/2))*AN1066</f>
        <v>3.98084478995831E-005</v>
      </c>
      <c r="BW1066" s="0" t="n">
        <f aca="false">((((BJ1066/R1066)^2)+((BQ1066/AH1066)^2))^(1/2))*AO1066</f>
        <v>0.156726172833005</v>
      </c>
      <c r="BX1066" s="46" t="n">
        <f aca="false">((((BL1066/AI1066)^2)+((BR1066/AJ1066)^2))^(1/2))*AP1066</f>
        <v>0.00354630846718824</v>
      </c>
    </row>
    <row r="1067" customFormat="false" ht="30" hidden="false" customHeight="true" outlineLevel="0" collapsed="false">
      <c r="A1067" s="24" t="n">
        <v>4.69284626903771</v>
      </c>
      <c r="B1067" s="24" t="n">
        <v>-74.1171461493557</v>
      </c>
      <c r="C1067" s="47" t="n">
        <v>27</v>
      </c>
      <c r="D1067" s="47" t="n">
        <v>34</v>
      </c>
      <c r="E1067" s="47" t="n">
        <v>1942</v>
      </c>
      <c r="F1067" s="27" t="s">
        <v>2661</v>
      </c>
      <c r="G1067" s="28" t="s">
        <v>2662</v>
      </c>
      <c r="H1067" s="27" t="s">
        <v>2663</v>
      </c>
      <c r="I1067" s="28" t="s">
        <v>727</v>
      </c>
      <c r="J1067" s="28" t="s">
        <v>76</v>
      </c>
      <c r="K1067" s="55"/>
      <c r="L1067" s="55"/>
      <c r="M1067" s="28" t="n">
        <v>2004</v>
      </c>
      <c r="N1067" s="29" t="s">
        <v>77</v>
      </c>
      <c r="O1067" s="29" t="s">
        <v>77</v>
      </c>
      <c r="P1067" s="50" t="n">
        <v>-0.0164527976114297</v>
      </c>
      <c r="Q1067" s="31" t="n">
        <v>1.11591651840355</v>
      </c>
      <c r="R1067" s="31" t="n">
        <v>1.04484115222003</v>
      </c>
      <c r="S1067" s="29" t="s">
        <v>69</v>
      </c>
      <c r="T1067" s="29"/>
      <c r="U1067" s="29"/>
      <c r="V1067" s="48" t="n">
        <f aca="false">IF(S1067="m3_año",R1067,IF(OR(O1067="CG1",O1067="CG3",O1067="HG2"),T1067,R1067))</f>
        <v>1.04484115222003</v>
      </c>
      <c r="W1067" s="28" t="n">
        <v>365</v>
      </c>
      <c r="X1067" s="32"/>
      <c r="Y1067" s="28"/>
      <c r="Z1067" s="27" t="n">
        <v>8040</v>
      </c>
      <c r="AA1067" s="32" t="s">
        <v>2665</v>
      </c>
      <c r="AB1067" s="32" t="s">
        <v>447</v>
      </c>
      <c r="AC1067" s="33" t="s">
        <v>72</v>
      </c>
      <c r="AD1067" s="33" t="n">
        <f aca="false">VLOOKUP($O1067,Parámetros!$B$4:$H$25,3,0)</f>
        <v>24000</v>
      </c>
      <c r="AE1067" s="33" t="n">
        <f aca="false">VLOOKUP($O1067,Parámetros!$B$4:$H$25,4,0)</f>
        <v>2261000</v>
      </c>
      <c r="AF1067" s="33" t="n">
        <f aca="false">VLOOKUP($O1067,Parámetros!$B$4:$H$25,5,0)</f>
        <v>1200</v>
      </c>
      <c r="AG1067" s="33" t="n">
        <f aca="false">VLOOKUP($O1067,Parámetros!$B$4:$H$25,6,0)</f>
        <v>381000</v>
      </c>
      <c r="AH1067" s="33" t="n">
        <f aca="false">VLOOKUP($O1067,Parámetros!$B$4:$H$25,7,0)</f>
        <v>1500000000</v>
      </c>
      <c r="AI1067" s="51" t="n">
        <v>1.11591651840355</v>
      </c>
      <c r="AJ1067" s="2" t="n">
        <v>0.024</v>
      </c>
      <c r="AK1067" s="34" t="n">
        <f aca="false">AD1067*V1067/1000000000</f>
        <v>2.50761876532807E-005</v>
      </c>
      <c r="AL1067" s="34" t="n">
        <f aca="false">AE1067*V1067/1000000000</f>
        <v>0.00236238584516949</v>
      </c>
      <c r="AM1067" s="34" t="n">
        <f aca="false">AF1067*V1067/1000000000</f>
        <v>1.25380938266404E-006</v>
      </c>
      <c r="AN1067" s="34" t="n">
        <f aca="false">AG1067*V1067/1000000000</f>
        <v>0.000398084478995831</v>
      </c>
      <c r="AO1067" s="34" t="n">
        <f aca="false">AH1067*V1067/1000000000</f>
        <v>1.56726172833005</v>
      </c>
      <c r="AP1067" s="35" t="n">
        <f aca="false">AJ1067*AI1067*EXP(P1067*4)</f>
        <v>0.0250761876532807</v>
      </c>
      <c r="AQ1067" s="36" t="n">
        <f aca="false">AK1067/W1067</f>
        <v>6.8701883981591E-008</v>
      </c>
      <c r="AR1067" s="37" t="n">
        <f aca="false">AL1067/W1067</f>
        <v>6.47228998676572E-006</v>
      </c>
      <c r="AS1067" s="37" t="n">
        <f aca="false">AM1067/W1067</f>
        <v>3.43509419907955E-009</v>
      </c>
      <c r="AT1067" s="37" t="n">
        <f aca="false">AN1067/W1067</f>
        <v>1.09064240820776E-006</v>
      </c>
      <c r="AU1067" s="37" t="n">
        <f aca="false">AO1067/W1067</f>
        <v>0.00429386774884944</v>
      </c>
      <c r="AV1067" s="49" t="n">
        <f aca="false">AP1067/W1067</f>
        <v>6.87018839815911E-005</v>
      </c>
      <c r="AW1067" s="39" t="n">
        <f aca="false">AK1067*1000000</f>
        <v>25.0761876532807</v>
      </c>
      <c r="AX1067" s="40" t="n">
        <f aca="false">AL1067*1000000</f>
        <v>2362.38584516949</v>
      </c>
      <c r="AY1067" s="40" t="n">
        <f aca="false">AM1067*1000000</f>
        <v>1.25380938266404</v>
      </c>
      <c r="AZ1067" s="40" t="n">
        <f aca="false">AN1067*1000000</f>
        <v>398.084478995831</v>
      </c>
      <c r="BA1067" s="40" t="n">
        <f aca="false">AO1067*1000000</f>
        <v>1567261.72833005</v>
      </c>
      <c r="BB1067" s="41" t="n">
        <f aca="false">AP1067*1000000</f>
        <v>25076.1876532807</v>
      </c>
      <c r="BC1067" s="39" t="n">
        <f aca="false">AQ1067*1000000</f>
        <v>0.068701883981591</v>
      </c>
      <c r="BD1067" s="40" t="n">
        <f aca="false">AR1067*1000000</f>
        <v>6.47228998676572</v>
      </c>
      <c r="BE1067" s="40" t="n">
        <f aca="false">AS1067*1000000</f>
        <v>0.00343509419907955</v>
      </c>
      <c r="BF1067" s="40" t="n">
        <f aca="false">AT1067*1000000</f>
        <v>1.09064240820776</v>
      </c>
      <c r="BG1067" s="40" t="n">
        <f aca="false">AU1067*1000000</f>
        <v>4293.86774884944</v>
      </c>
      <c r="BH1067" s="41" t="n">
        <f aca="false">AV1067*1000000</f>
        <v>68.7018839815911</v>
      </c>
      <c r="BI1067" s="0" t="n">
        <v>0.1</v>
      </c>
      <c r="BJ1067" s="0" t="n">
        <f aca="false">R1067*BI1067</f>
        <v>0.104484115222003</v>
      </c>
      <c r="BK1067" s="0" t="n">
        <v>0.1</v>
      </c>
      <c r="BL1067" s="0" t="n">
        <f aca="false">AI1067*BK1067</f>
        <v>0.111591651840355</v>
      </c>
      <c r="BM1067" s="45" t="n">
        <v>0</v>
      </c>
      <c r="BN1067" s="45" t="n">
        <v>0</v>
      </c>
      <c r="BO1067" s="45" t="n">
        <v>0</v>
      </c>
      <c r="BP1067" s="45" t="n">
        <v>0</v>
      </c>
      <c r="BQ1067" s="45" t="n">
        <v>0</v>
      </c>
      <c r="BR1067" s="0" t="n">
        <f aca="false">AJ1067*0.1</f>
        <v>0.0024</v>
      </c>
      <c r="BS1067" s="0" t="n">
        <f aca="false">((((BJ1067/R1067)^2)+((BM1067/AD1067)^2))^(1/2))*AK1067</f>
        <v>2.50761876532807E-006</v>
      </c>
      <c r="BT1067" s="0" t="n">
        <f aca="false">((((BJ1067/R1067)^2)+((BN1067/AE1067)^2))^(1/2))*AL1067</f>
        <v>0.000236238584516949</v>
      </c>
      <c r="BU1067" s="0" t="n">
        <f aca="false">((((BJ1067/R1067)^2)+((BO1067/AF1067)^2))^(1/2))*AM1067</f>
        <v>1.25380938266404E-007</v>
      </c>
      <c r="BV1067" s="0" t="n">
        <f aca="false">((((BJ1067/R1067)^2)+((BP1067/AG1067)^2))^(1/2))*AN1067</f>
        <v>3.98084478995831E-005</v>
      </c>
      <c r="BW1067" s="0" t="n">
        <f aca="false">((((BJ1067/R1067)^2)+((BQ1067/AH1067)^2))^(1/2))*AO1067</f>
        <v>0.156726172833005</v>
      </c>
      <c r="BX1067" s="46" t="n">
        <f aca="false">((((BL1067/AI1067)^2)+((BR1067/AJ1067)^2))^(1/2))*AP1067</f>
        <v>0.00354630846718824</v>
      </c>
    </row>
    <row r="1068" customFormat="false" ht="30" hidden="false" customHeight="true" outlineLevel="0" collapsed="false">
      <c r="A1068" s="24" t="n">
        <v>4.62438888888889</v>
      </c>
      <c r="B1068" s="24" t="n">
        <v>-74.1181388888889</v>
      </c>
      <c r="C1068" s="47" t="n">
        <v>27</v>
      </c>
      <c r="D1068" s="47" t="n">
        <v>27</v>
      </c>
      <c r="E1068" s="47" t="n">
        <v>1849</v>
      </c>
      <c r="F1068" s="27" t="s">
        <v>2666</v>
      </c>
      <c r="G1068" s="28" t="s">
        <v>2667</v>
      </c>
      <c r="H1068" s="27" t="s">
        <v>2668</v>
      </c>
      <c r="I1068" s="28" t="s">
        <v>155</v>
      </c>
      <c r="J1068" s="28" t="s">
        <v>76</v>
      </c>
      <c r="K1068" s="55"/>
      <c r="L1068" s="55"/>
      <c r="M1068" s="55"/>
      <c r="N1068" s="29" t="s">
        <v>67</v>
      </c>
      <c r="O1068" s="29" t="s">
        <v>415</v>
      </c>
      <c r="P1068" s="56" t="n">
        <v>0.00426891489573758</v>
      </c>
      <c r="Q1068" s="31" t="n">
        <v>66000</v>
      </c>
      <c r="R1068" s="31" t="n">
        <v>67136.6706138124</v>
      </c>
      <c r="S1068" s="29" t="s">
        <v>69</v>
      </c>
      <c r="T1068" s="29"/>
      <c r="U1068" s="29"/>
      <c r="V1068" s="48" t="n">
        <f aca="false">IF(S1068="m3_año",R1068,IF(OR(O1068="CG1",O1068="CG3",O1068="HG2"),T1068,R1068))</f>
        <v>67136.6706138124</v>
      </c>
      <c r="W1068" s="28" t="n">
        <v>365</v>
      </c>
      <c r="X1068" s="32" t="s">
        <v>98</v>
      </c>
      <c r="Y1068" s="28"/>
      <c r="Z1068" s="28" t="n">
        <v>2920</v>
      </c>
      <c r="AA1068" s="32" t="s">
        <v>2669</v>
      </c>
      <c r="AB1068" s="32" t="s">
        <v>447</v>
      </c>
      <c r="AC1068" s="33" t="s">
        <v>72</v>
      </c>
      <c r="AD1068" s="33" t="n">
        <f aca="false">VLOOKUP($O1068,Parámetros!$B$4:$H$25,3,0)</f>
        <v>196.356974196937</v>
      </c>
      <c r="AE1068" s="33" t="n">
        <f aca="false">VLOOKUP($O1068,Parámetros!$B$4:$H$25,4,0)</f>
        <v>1220.72799074218</v>
      </c>
      <c r="AF1068" s="33" t="n">
        <f aca="false">VLOOKUP($O1068,Parámetros!$B$4:$H$25,5,0)</f>
        <v>0.1</v>
      </c>
      <c r="AG1068" s="33" t="n">
        <f aca="false">VLOOKUP($O1068,Parámetros!$B$4:$H$25,6,0)</f>
        <v>640</v>
      </c>
      <c r="AH1068" s="33" t="n">
        <f aca="false">VLOOKUP($O1068,Parámetros!$B$4:$H$25,7,0)</f>
        <v>1920000</v>
      </c>
      <c r="AI1068" s="2" t="n">
        <v>30259</v>
      </c>
      <c r="AJ1068" s="2" t="n">
        <v>7.6726E-006</v>
      </c>
      <c r="AK1068" s="34" t="n">
        <f aca="false">AD1068*V1068/1000000000</f>
        <v>0.0131827534993846</v>
      </c>
      <c r="AL1068" s="34" t="n">
        <f aca="false">AE1068*V1068/1000000000</f>
        <v>0.0819556130235188</v>
      </c>
      <c r="AM1068" s="34" t="n">
        <f aca="false">AF1068*V1068/1000000000</f>
        <v>6.71366706138124E-006</v>
      </c>
      <c r="AN1068" s="34" t="n">
        <f aca="false">AG1068*V1068/1000000000</f>
        <v>0.0429674691928399</v>
      </c>
      <c r="AO1068" s="34" t="n">
        <f aca="false">AH1068*V1068/1000000000</f>
        <v>128.90240757852</v>
      </c>
      <c r="AP1068" s="35" t="n">
        <f aca="false">AJ1068*AI1068*EXP(P1068*4)</f>
        <v>0.236163618009917</v>
      </c>
      <c r="AQ1068" s="36" t="n">
        <f aca="false">AK1068/W1068</f>
        <v>3.61171328750263E-005</v>
      </c>
      <c r="AR1068" s="37" t="n">
        <f aca="false">AL1068/W1068</f>
        <v>0.000224535926091832</v>
      </c>
      <c r="AS1068" s="37" t="n">
        <f aca="false">AM1068/W1068</f>
        <v>1.83936083873459E-008</v>
      </c>
      <c r="AT1068" s="37" t="n">
        <f aca="false">AN1068/W1068</f>
        <v>0.000117719093679014</v>
      </c>
      <c r="AU1068" s="37" t="n">
        <f aca="false">AO1068/W1068</f>
        <v>0.353157281037041</v>
      </c>
      <c r="AV1068" s="49" t="n">
        <f aca="false">AP1068/W1068</f>
        <v>0.000647023610986075</v>
      </c>
      <c r="AW1068" s="39" t="n">
        <f aca="false">AK1068*1000000</f>
        <v>13182.7534993846</v>
      </c>
      <c r="AX1068" s="40" t="n">
        <f aca="false">AL1068*1000000</f>
        <v>81955.6130235188</v>
      </c>
      <c r="AY1068" s="40" t="n">
        <f aca="false">AM1068*1000000</f>
        <v>6.71366706138124</v>
      </c>
      <c r="AZ1068" s="40" t="n">
        <f aca="false">AN1068*1000000</f>
        <v>42967.4691928399</v>
      </c>
      <c r="BA1068" s="40" t="n">
        <f aca="false">AO1068*1000000</f>
        <v>128902407.57852</v>
      </c>
      <c r="BB1068" s="41" t="n">
        <f aca="false">AP1068*1000000</f>
        <v>236163.618009918</v>
      </c>
      <c r="BC1068" s="39" t="n">
        <f aca="false">AQ1068*1000000</f>
        <v>36.1171328750263</v>
      </c>
      <c r="BD1068" s="40" t="n">
        <f aca="false">AR1068*1000000</f>
        <v>224.535926091832</v>
      </c>
      <c r="BE1068" s="40" t="n">
        <f aca="false">AS1068*1000000</f>
        <v>0.0183936083873459</v>
      </c>
      <c r="BF1068" s="40" t="n">
        <f aca="false">AT1068*1000000</f>
        <v>117.719093679014</v>
      </c>
      <c r="BG1068" s="40" t="n">
        <f aca="false">AU1068*1000000</f>
        <v>353157.281037041</v>
      </c>
      <c r="BH1068" s="41" t="n">
        <f aca="false">AV1068*1000000</f>
        <v>647.023610986076</v>
      </c>
      <c r="BI1068" s="0" t="n">
        <v>0.1</v>
      </c>
      <c r="BJ1068" s="0" t="n">
        <f aca="false">R1068*BI1068</f>
        <v>6713.66706138124</v>
      </c>
      <c r="BK1068" s="0" t="n">
        <v>0.1</v>
      </c>
      <c r="BL1068" s="0" t="n">
        <f aca="false">AI1068*BK1068</f>
        <v>3025.9</v>
      </c>
      <c r="BM1068" s="45" t="n">
        <v>187.562005220738</v>
      </c>
      <c r="BN1068" s="45" t="n">
        <v>1012.03746873145</v>
      </c>
      <c r="BO1068" s="45" t="n">
        <v>0</v>
      </c>
      <c r="BP1068" s="45" t="n">
        <v>256</v>
      </c>
      <c r="BQ1068" s="45" t="n">
        <v>384000</v>
      </c>
      <c r="BR1068" s="0" t="n">
        <f aca="false">AJ1068*0.1</f>
        <v>7.6726E-007</v>
      </c>
      <c r="BS1068" s="0" t="n">
        <f aca="false">((((BJ1068/R1068)^2)+((BM1068/AD1068)^2))^(1/2))*AK1068</f>
        <v>0.0126611050537306</v>
      </c>
      <c r="BT1068" s="0" t="n">
        <f aca="false">((((BJ1068/R1068)^2)+((BN1068/AE1068)^2))^(1/2))*AL1068</f>
        <v>0.0684373189908136</v>
      </c>
      <c r="BU1068" s="0" t="n">
        <f aca="false">((((BJ1068/R1068)^2)+((BO1068/AF1068)^2))^(1/2))*AM1068</f>
        <v>6.71366706138124E-007</v>
      </c>
      <c r="BV1068" s="0" t="n">
        <f aca="false">((((BJ1068/R1068)^2)+((BP1068/AG1068)^2))^(1/2))*AN1068</f>
        <v>0.0177159413947552</v>
      </c>
      <c r="BW1068" s="0" t="n">
        <f aca="false">((((BJ1068/R1068)^2)+((BQ1068/AH1068)^2))^(1/2))*AO1068</f>
        <v>28.8234545808954</v>
      </c>
      <c r="BX1068" s="46" t="n">
        <f aca="false">((((BL1068/AI1068)^2)+((BR1068/AJ1068)^2))^(1/2))*AP1068</f>
        <v>0.0333985791528724</v>
      </c>
    </row>
    <row r="1069" customFormat="false" ht="30" hidden="false" customHeight="true" outlineLevel="0" collapsed="false">
      <c r="A1069" s="24" t="n">
        <v>4.62493544951354</v>
      </c>
      <c r="B1069" s="24" t="n">
        <v>-74.115938872793</v>
      </c>
      <c r="C1069" s="47" t="n">
        <v>27</v>
      </c>
      <c r="D1069" s="47" t="n">
        <v>27</v>
      </c>
      <c r="E1069" s="47" t="n">
        <v>1849</v>
      </c>
      <c r="F1069" s="27" t="s">
        <v>2670</v>
      </c>
      <c r="G1069" s="28" t="s">
        <v>2671</v>
      </c>
      <c r="H1069" s="27" t="s">
        <v>2672</v>
      </c>
      <c r="I1069" s="28" t="s">
        <v>155</v>
      </c>
      <c r="J1069" s="28" t="s">
        <v>76</v>
      </c>
      <c r="K1069" s="55"/>
      <c r="L1069" s="55"/>
      <c r="M1069" s="28" t="n">
        <v>1998</v>
      </c>
      <c r="N1069" s="29" t="s">
        <v>67</v>
      </c>
      <c r="O1069" s="29" t="s">
        <v>415</v>
      </c>
      <c r="P1069" s="50" t="n">
        <v>-0.0244269282468929</v>
      </c>
      <c r="Q1069" s="31" t="n">
        <v>8760</v>
      </c>
      <c r="R1069" s="31" t="n">
        <v>7944.56615106386</v>
      </c>
      <c r="S1069" s="29" t="s">
        <v>69</v>
      </c>
      <c r="T1069" s="29"/>
      <c r="U1069" s="29"/>
      <c r="V1069" s="48" t="n">
        <f aca="false">IF(S1069="m3_año",R1069,IF(OR(O1069="CG1",O1069="CG3",O1069="HG2"),T1069,R1069))</f>
        <v>7944.56615106386</v>
      </c>
      <c r="W1069" s="28" t="n">
        <v>365</v>
      </c>
      <c r="X1069" s="32" t="s">
        <v>98</v>
      </c>
      <c r="Y1069" s="28"/>
      <c r="Z1069" s="28" t="n">
        <v>2920</v>
      </c>
      <c r="AA1069" s="32" t="s">
        <v>2673</v>
      </c>
      <c r="AB1069" s="32" t="s">
        <v>447</v>
      </c>
      <c r="AC1069" s="33" t="s">
        <v>72</v>
      </c>
      <c r="AD1069" s="33" t="n">
        <f aca="false">VLOOKUP($O1069,Parámetros!$B$4:$H$25,3,0)</f>
        <v>196.356974196937</v>
      </c>
      <c r="AE1069" s="33" t="n">
        <f aca="false">VLOOKUP($O1069,Parámetros!$B$4:$H$25,4,0)</f>
        <v>1220.72799074218</v>
      </c>
      <c r="AF1069" s="33" t="n">
        <f aca="false">VLOOKUP($O1069,Parámetros!$B$4:$H$25,5,0)</f>
        <v>0.1</v>
      </c>
      <c r="AG1069" s="33" t="n">
        <f aca="false">VLOOKUP($O1069,Parámetros!$B$4:$H$25,6,0)</f>
        <v>640</v>
      </c>
      <c r="AH1069" s="33" t="n">
        <f aca="false">VLOOKUP($O1069,Parámetros!$B$4:$H$25,7,0)</f>
        <v>1920000</v>
      </c>
      <c r="AI1069" s="2" t="n">
        <v>2238.22222222222</v>
      </c>
      <c r="AJ1069" s="2" t="n">
        <v>6.356E-007</v>
      </c>
      <c r="AK1069" s="34" t="n">
        <f aca="false">AD1069*V1069/1000000000</f>
        <v>0.00155997097073031</v>
      </c>
      <c r="AL1069" s="34" t="n">
        <f aca="false">AE1069*V1069/1000000000</f>
        <v>0.00969815427490652</v>
      </c>
      <c r="AM1069" s="34" t="n">
        <f aca="false">AF1069*V1069/1000000000</f>
        <v>7.94456615106386E-007</v>
      </c>
      <c r="AN1069" s="34" t="n">
        <f aca="false">AG1069*V1069/1000000000</f>
        <v>0.00508452233668087</v>
      </c>
      <c r="AO1069" s="34" t="n">
        <f aca="false">AH1069*V1069/1000000000</f>
        <v>15.2535670100426</v>
      </c>
      <c r="AP1069" s="35" t="n">
        <f aca="false">AJ1069*AI1069*EXP(P1069*4)</f>
        <v>0.00129018851410061</v>
      </c>
      <c r="AQ1069" s="36" t="n">
        <f aca="false">AK1069/W1069</f>
        <v>4.27389307049399E-006</v>
      </c>
      <c r="AR1069" s="37" t="n">
        <f aca="false">AL1069/W1069</f>
        <v>2.65702856846754E-005</v>
      </c>
      <c r="AS1069" s="37" t="n">
        <f aca="false">AM1069/W1069</f>
        <v>2.17659346604489E-009</v>
      </c>
      <c r="AT1069" s="37" t="n">
        <f aca="false">AN1069/W1069</f>
        <v>1.39301981826873E-005</v>
      </c>
      <c r="AU1069" s="37" t="n">
        <f aca="false">AO1069/W1069</f>
        <v>0.041790594548062</v>
      </c>
      <c r="AV1069" s="49" t="n">
        <f aca="false">AP1069/W1069</f>
        <v>3.53476305233045E-006</v>
      </c>
      <c r="AW1069" s="39" t="n">
        <f aca="false">AK1069*1000000</f>
        <v>1559.97097073031</v>
      </c>
      <c r="AX1069" s="40" t="n">
        <f aca="false">AL1069*1000000</f>
        <v>9698.15427490652</v>
      </c>
      <c r="AY1069" s="40" t="n">
        <f aca="false">AM1069*1000000</f>
        <v>0.794456615106386</v>
      </c>
      <c r="AZ1069" s="40" t="n">
        <f aca="false">AN1069*1000000</f>
        <v>5084.52233668087</v>
      </c>
      <c r="BA1069" s="40" t="n">
        <f aca="false">AO1069*1000000</f>
        <v>15253567.0100426</v>
      </c>
      <c r="BB1069" s="41" t="n">
        <f aca="false">AP1069*1000000</f>
        <v>1290.18851410061</v>
      </c>
      <c r="BC1069" s="39" t="n">
        <f aca="false">AQ1069*1000000</f>
        <v>4.27389307049399</v>
      </c>
      <c r="BD1069" s="40" t="n">
        <f aca="false">AR1069*1000000</f>
        <v>26.5702856846754</v>
      </c>
      <c r="BE1069" s="40" t="n">
        <f aca="false">AS1069*1000000</f>
        <v>0.00217659346604489</v>
      </c>
      <c r="BF1069" s="40" t="n">
        <f aca="false">AT1069*1000000</f>
        <v>13.9301981826873</v>
      </c>
      <c r="BG1069" s="40" t="n">
        <f aca="false">AU1069*1000000</f>
        <v>41790.594548062</v>
      </c>
      <c r="BH1069" s="41" t="n">
        <f aca="false">AV1069*1000000</f>
        <v>3.53476305233045</v>
      </c>
      <c r="BI1069" s="0" t="n">
        <v>0.1</v>
      </c>
      <c r="BJ1069" s="0" t="n">
        <f aca="false">R1069*BI1069</f>
        <v>794.456615106386</v>
      </c>
      <c r="BK1069" s="0" t="n">
        <v>0.1</v>
      </c>
      <c r="BL1069" s="0" t="n">
        <f aca="false">AI1069*BK1069</f>
        <v>223.822222222222</v>
      </c>
      <c r="BM1069" s="45" t="n">
        <v>187.562005220738</v>
      </c>
      <c r="BN1069" s="45" t="n">
        <v>1012.03746873145</v>
      </c>
      <c r="BO1069" s="45" t="n">
        <v>0</v>
      </c>
      <c r="BP1069" s="45" t="n">
        <v>256</v>
      </c>
      <c r="BQ1069" s="45" t="n">
        <v>384000</v>
      </c>
      <c r="BR1069" s="0" t="n">
        <f aca="false">AJ1069*0.1</f>
        <v>6.356E-008</v>
      </c>
      <c r="BS1069" s="0" t="n">
        <f aca="false">((((BJ1069/R1069)^2)+((BM1069/AD1069)^2))^(1/2))*AK1069</f>
        <v>0.00149824210413314</v>
      </c>
      <c r="BT1069" s="0" t="n">
        <f aca="false">((((BJ1069/R1069)^2)+((BN1069/AE1069)^2))^(1/2))*AL1069</f>
        <v>0.00809847737388572</v>
      </c>
      <c r="BU1069" s="0" t="n">
        <f aca="false">((((BJ1069/R1069)^2)+((BO1069/AF1069)^2))^(1/2))*AM1069</f>
        <v>7.94456615106386E-008</v>
      </c>
      <c r="BV1069" s="0" t="n">
        <f aca="false">((((BJ1069/R1069)^2)+((BP1069/AG1069)^2))^(1/2))*AN1069</f>
        <v>0.00209640226499476</v>
      </c>
      <c r="BW1069" s="0" t="n">
        <f aca="false">((((BJ1069/R1069)^2)+((BQ1069/AH1069)^2))^(1/2))*AO1069</f>
        <v>3.41080127338035</v>
      </c>
      <c r="BX1069" s="46" t="n">
        <f aca="false">((((BL1069/AI1069)^2)+((BR1069/AJ1069)^2))^(1/2))*AP1069</f>
        <v>0.000182460209465908</v>
      </c>
    </row>
    <row r="1070" customFormat="false" ht="14" hidden="false" customHeight="false" outlineLevel="0" collapsed="false">
      <c r="A1070" s="24" t="n">
        <v>4.61062561358205</v>
      </c>
      <c r="B1070" s="24" t="n">
        <v>-74.101979888877</v>
      </c>
      <c r="C1070" s="47" t="n">
        <v>29</v>
      </c>
      <c r="D1070" s="47" t="n">
        <v>25</v>
      </c>
      <c r="E1070" s="47" t="n">
        <v>2318</v>
      </c>
      <c r="F1070" s="27" t="s">
        <v>2674</v>
      </c>
      <c r="G1070" s="28" t="s">
        <v>2675</v>
      </c>
      <c r="H1070" s="27" t="s">
        <v>2676</v>
      </c>
      <c r="I1070" s="28" t="s">
        <v>155</v>
      </c>
      <c r="J1070" s="28" t="s">
        <v>65</v>
      </c>
      <c r="K1070" s="28" t="n">
        <v>20</v>
      </c>
      <c r="L1070" s="28"/>
      <c r="M1070" s="28" t="n">
        <v>2002</v>
      </c>
      <c r="N1070" s="29" t="s">
        <v>124</v>
      </c>
      <c r="O1070" s="29" t="s">
        <v>125</v>
      </c>
      <c r="P1070" s="30" t="n">
        <v>-0.0848513586021754</v>
      </c>
      <c r="Q1070" s="31" t="n">
        <v>2.22583942158459</v>
      </c>
      <c r="R1070" s="31" t="n">
        <v>1.58522868580975</v>
      </c>
      <c r="S1070" s="4" t="s">
        <v>69</v>
      </c>
      <c r="T1070" s="4"/>
      <c r="U1070" s="4"/>
      <c r="V1070" s="48" t="n">
        <f aca="false">IF(S1070="m3_año",R1070,IF(OR(O1070="CG1",O1070="CG3",O1070="HG2"),T1070,R1070))</f>
        <v>1.58522868580975</v>
      </c>
      <c r="W1070" s="28" t="n">
        <v>365</v>
      </c>
      <c r="X1070" s="32" t="s">
        <v>98</v>
      </c>
      <c r="Y1070" s="28" t="n">
        <v>20</v>
      </c>
      <c r="Z1070" s="28" t="n">
        <v>2760</v>
      </c>
      <c r="AA1070" s="32" t="s">
        <v>2677</v>
      </c>
      <c r="AB1070" s="32" t="s">
        <v>447</v>
      </c>
      <c r="AC1070" s="33" t="s">
        <v>72</v>
      </c>
      <c r="AD1070" s="33" t="n">
        <f aca="false">VLOOKUP($O1070,Parámetros!$B$4:$H$25,3,0)</f>
        <v>840000</v>
      </c>
      <c r="AE1070" s="33" t="n">
        <f aca="false">VLOOKUP($O1070,Parámetros!$B$4:$H$25,4,0)</f>
        <v>2400000</v>
      </c>
      <c r="AF1070" s="33" t="n">
        <f aca="false">VLOOKUP($O1070,Parámetros!$B$4:$H$25,5,0)</f>
        <v>1800000</v>
      </c>
      <c r="AG1070" s="33" t="n">
        <f aca="false">VLOOKUP($O1070,Parámetros!$B$4:$H$25,6,0)</f>
        <v>600000</v>
      </c>
      <c r="AH1070" s="33" t="n">
        <f aca="false">VLOOKUP($O1070,Parámetros!$B$4:$H$25,7,0)</f>
        <v>2676000000</v>
      </c>
      <c r="AI1070" s="2" t="n">
        <v>30259</v>
      </c>
      <c r="AJ1070" s="2" t="n">
        <v>7.6726E-006</v>
      </c>
      <c r="AK1070" s="34" t="n">
        <f aca="false">AD1070*V1070/1000000000</f>
        <v>0.00133159209608019</v>
      </c>
      <c r="AL1070" s="34" t="n">
        <f aca="false">AE1070*V1070/1000000000</f>
        <v>0.0038045488459434</v>
      </c>
      <c r="AM1070" s="34" t="n">
        <f aca="false">AF1070*V1070/1000000000</f>
        <v>0.00285341163445755</v>
      </c>
      <c r="AN1070" s="34" t="n">
        <f aca="false">AG1070*V1070/1000000000</f>
        <v>0.00095113721148585</v>
      </c>
      <c r="AO1070" s="34" t="n">
        <f aca="false">AH1070*V1070/1000000000</f>
        <v>4.24207196322689</v>
      </c>
      <c r="AP1070" s="35" t="n">
        <f aca="false">AJ1070*AI1070*EXP(P1070*4)</f>
        <v>0.165346581926619</v>
      </c>
      <c r="AQ1070" s="36" t="n">
        <f aca="false">AK1070/W1070</f>
        <v>3.64819752350737E-006</v>
      </c>
      <c r="AR1070" s="37" t="n">
        <f aca="false">AL1070/W1070</f>
        <v>1.04234214957353E-005</v>
      </c>
      <c r="AS1070" s="37" t="n">
        <f aca="false">AM1070/W1070</f>
        <v>7.81756612180151E-006</v>
      </c>
      <c r="AT1070" s="37" t="n">
        <f aca="false">AN1070/W1070</f>
        <v>2.60585537393384E-006</v>
      </c>
      <c r="AU1070" s="37" t="n">
        <f aca="false">AO1070/W1070</f>
        <v>0.0116221149677449</v>
      </c>
      <c r="AV1070" s="49" t="n">
        <f aca="false">AP1070/W1070</f>
        <v>0.000453004334045531</v>
      </c>
      <c r="AW1070" s="39" t="n">
        <f aca="false">AK1070*1000000</f>
        <v>1331.59209608019</v>
      </c>
      <c r="AX1070" s="40" t="n">
        <f aca="false">AL1070*1000000</f>
        <v>3804.5488459434</v>
      </c>
      <c r="AY1070" s="40" t="n">
        <f aca="false">AM1070*1000000</f>
        <v>2853.41163445755</v>
      </c>
      <c r="AZ1070" s="40" t="n">
        <f aca="false">AN1070*1000000</f>
        <v>951.13721148585</v>
      </c>
      <c r="BA1070" s="40" t="n">
        <f aca="false">AO1070*1000000</f>
        <v>4242071.96322689</v>
      </c>
      <c r="BB1070" s="41" t="n">
        <f aca="false">AP1070*1000000</f>
        <v>165346.581926619</v>
      </c>
      <c r="BC1070" s="39" t="n">
        <f aca="false">AQ1070*1000000</f>
        <v>3.64819752350737</v>
      </c>
      <c r="BD1070" s="40" t="n">
        <f aca="false">AR1070*1000000</f>
        <v>10.4234214957353</v>
      </c>
      <c r="BE1070" s="40" t="n">
        <f aca="false">AS1070*1000000</f>
        <v>7.81756612180151</v>
      </c>
      <c r="BF1070" s="40" t="n">
        <f aca="false">AT1070*1000000</f>
        <v>2.60585537393384</v>
      </c>
      <c r="BG1070" s="40" t="n">
        <f aca="false">AU1070*1000000</f>
        <v>11622.1149677449</v>
      </c>
      <c r="BH1070" s="41" t="n">
        <f aca="false">AV1070*1000000</f>
        <v>453.004334045531</v>
      </c>
      <c r="BI1070" s="0" t="n">
        <v>0.1</v>
      </c>
      <c r="BJ1070" s="0" t="n">
        <f aca="false">R1070*BI1070</f>
        <v>0.158522868580975</v>
      </c>
      <c r="BK1070" s="0" t="n">
        <v>0.1</v>
      </c>
      <c r="BL1070" s="0" t="n">
        <f aca="false">AI1070*BK1070</f>
        <v>3025.9</v>
      </c>
      <c r="BM1070" s="45" t="n">
        <v>336000</v>
      </c>
      <c r="BN1070" s="45" t="n">
        <v>480000</v>
      </c>
      <c r="BO1070" s="45" t="n">
        <v>360000</v>
      </c>
      <c r="BP1070" s="45" t="n">
        <v>120000</v>
      </c>
      <c r="BQ1070" s="45" t="n">
        <v>1070400000</v>
      </c>
      <c r="BR1070" s="0" t="n">
        <f aca="false">AJ1070*0.1</f>
        <v>7.6726E-007</v>
      </c>
      <c r="BS1070" s="0" t="n">
        <f aca="false">((((BJ1070/R1070)^2)+((BM1070/AD1070)^2))^(1/2))*AK1070</f>
        <v>0.000549029486237624</v>
      </c>
      <c r="BT1070" s="0" t="n">
        <f aca="false">((((BJ1070/R1070)^2)+((BN1070/AE1070)^2))^(1/2))*AL1070</f>
        <v>0.000850722984324782</v>
      </c>
      <c r="BU1070" s="0" t="n">
        <f aca="false">((((BJ1070/R1070)^2)+((BO1070/AF1070)^2))^(1/2))*AM1070</f>
        <v>0.000638042238243586</v>
      </c>
      <c r="BV1070" s="0" t="n">
        <f aca="false">((((BJ1070/R1070)^2)+((BP1070/AG1070)^2))^(1/2))*AN1070</f>
        <v>0.000212680746081195</v>
      </c>
      <c r="BW1070" s="0" t="n">
        <f aca="false">((((BJ1070/R1070)^2)+((BQ1070/AH1070)^2))^(1/2))*AO1070</f>
        <v>1.74905107758558</v>
      </c>
      <c r="BX1070" s="46" t="n">
        <f aca="false">((((BL1070/AI1070)^2)+((BR1070/AJ1070)^2))^(1/2))*AP1070</f>
        <v>0.0233835378652658</v>
      </c>
    </row>
    <row r="1071" customFormat="false" ht="45" hidden="false" customHeight="true" outlineLevel="0" collapsed="false">
      <c r="A1071" s="24" t="n">
        <v>4.61349767510613</v>
      </c>
      <c r="B1071" s="24" t="n">
        <v>-74.0962763918447</v>
      </c>
      <c r="C1071" s="47" t="n">
        <v>29</v>
      </c>
      <c r="D1071" s="47" t="n">
        <v>25</v>
      </c>
      <c r="E1071" s="47" t="n">
        <v>2318</v>
      </c>
      <c r="F1071" s="27" t="s">
        <v>2678</v>
      </c>
      <c r="G1071" s="28" t="s">
        <v>2679</v>
      </c>
      <c r="H1071" s="27" t="s">
        <v>2680</v>
      </c>
      <c r="I1071" s="28" t="s">
        <v>155</v>
      </c>
      <c r="J1071" s="28" t="s">
        <v>76</v>
      </c>
      <c r="K1071" s="28" t="n">
        <v>0.12</v>
      </c>
      <c r="L1071" s="28"/>
      <c r="M1071" s="28" t="n">
        <v>2008</v>
      </c>
      <c r="N1071" s="29" t="s">
        <v>67</v>
      </c>
      <c r="O1071" s="29" t="s">
        <v>145</v>
      </c>
      <c r="P1071" s="56" t="n">
        <v>0.00426891489573758</v>
      </c>
      <c r="Q1071" s="31" t="n">
        <v>6669</v>
      </c>
      <c r="R1071" s="31" t="n">
        <v>6783.85539884114</v>
      </c>
      <c r="S1071" s="29" t="s">
        <v>69</v>
      </c>
      <c r="T1071" s="29"/>
      <c r="U1071" s="29"/>
      <c r="V1071" s="48" t="n">
        <f aca="false">IF(S1071="m3_año",R1071,IF(OR(O1071="CG1",O1071="CG3",O1071="HG2"),T1071,R1071))</f>
        <v>6783.85539884114</v>
      </c>
      <c r="W1071" s="28" t="n">
        <v>365</v>
      </c>
      <c r="X1071" s="32" t="s">
        <v>98</v>
      </c>
      <c r="Y1071" s="28"/>
      <c r="Z1071" s="28" t="n">
        <v>2920</v>
      </c>
      <c r="AA1071" s="32" t="s">
        <v>2681</v>
      </c>
      <c r="AB1071" s="32" t="s">
        <v>447</v>
      </c>
      <c r="AC1071" s="33" t="s">
        <v>72</v>
      </c>
      <c r="AD1071" s="33" t="n">
        <f aca="false">VLOOKUP($O1071,Parámetros!$B$4:$H$25,3,0)</f>
        <v>196.356974196937</v>
      </c>
      <c r="AE1071" s="33" t="n">
        <f aca="false">VLOOKUP($O1071,Parámetros!$B$4:$H$25,4,0)</f>
        <v>1220.72799074218</v>
      </c>
      <c r="AF1071" s="33" t="n">
        <f aca="false">VLOOKUP($O1071,Parámetros!$B$4:$H$25,5,0)</f>
        <v>69.6558973259153</v>
      </c>
      <c r="AG1071" s="33" t="n">
        <f aca="false">VLOOKUP($O1071,Parámetros!$B$4:$H$25,6,0)</f>
        <v>640</v>
      </c>
      <c r="AH1071" s="33" t="n">
        <f aca="false">VLOOKUP($O1071,Parámetros!$B$4:$H$25,7,0)</f>
        <v>1920000</v>
      </c>
      <c r="AI1071" s="2" t="n">
        <v>2.98030327868852</v>
      </c>
      <c r="AJ1071" s="2" t="n">
        <v>1.362E-005</v>
      </c>
      <c r="AK1071" s="34" t="n">
        <f aca="false">AD1071*V1071/1000000000</f>
        <v>0.001332057319506</v>
      </c>
      <c r="AL1071" s="34" t="n">
        <f aca="false">AE1071*V1071/1000000000</f>
        <v>0.00828124217051284</v>
      </c>
      <c r="AM1071" s="34" t="n">
        <f aca="false">AF1071*V1071/1000000000</f>
        <v>0.000472535535135535</v>
      </c>
      <c r="AN1071" s="34" t="n">
        <f aca="false">AG1071*V1071/1000000000</f>
        <v>0.00434166745525833</v>
      </c>
      <c r="AO1071" s="34" t="n">
        <f aca="false">AH1071*V1071/1000000000</f>
        <v>13.025002365775</v>
      </c>
      <c r="AP1071" s="35" t="n">
        <f aca="false">AJ1071*AI1071*EXP(P1071*4)</f>
        <v>4.12908128890735E-005</v>
      </c>
      <c r="AQ1071" s="36" t="n">
        <f aca="false">AK1071/W1071</f>
        <v>3.64947210823562E-006</v>
      </c>
      <c r="AR1071" s="37" t="n">
        <f aca="false">AL1071/W1071</f>
        <v>2.26883347137338E-005</v>
      </c>
      <c r="AS1071" s="37" t="n">
        <f aca="false">AM1071/W1071</f>
        <v>1.29461790448092E-006</v>
      </c>
      <c r="AT1071" s="37" t="n">
        <f aca="false">AN1071/W1071</f>
        <v>1.18949793294749E-005</v>
      </c>
      <c r="AU1071" s="37" t="n">
        <f aca="false">AO1071/W1071</f>
        <v>0.0356849379884246</v>
      </c>
      <c r="AV1071" s="49" t="n">
        <f aca="false">AP1071/W1071</f>
        <v>1.13125514764585E-007</v>
      </c>
      <c r="AW1071" s="39" t="n">
        <f aca="false">AK1071*1000000</f>
        <v>1332.057319506</v>
      </c>
      <c r="AX1071" s="40" t="n">
        <f aca="false">AL1071*1000000</f>
        <v>8281.24217051284</v>
      </c>
      <c r="AY1071" s="40" t="n">
        <f aca="false">AM1071*1000000</f>
        <v>472.535535135535</v>
      </c>
      <c r="AZ1071" s="40" t="n">
        <f aca="false">AN1071*1000000</f>
        <v>4341.66745525833</v>
      </c>
      <c r="BA1071" s="40" t="n">
        <f aca="false">AO1071*1000000</f>
        <v>13025002.365775</v>
      </c>
      <c r="BB1071" s="41" t="n">
        <f aca="false">AP1071*1000000</f>
        <v>41.2908128890735</v>
      </c>
      <c r="BC1071" s="39" t="n">
        <f aca="false">AQ1071*1000000</f>
        <v>3.64947210823562</v>
      </c>
      <c r="BD1071" s="40" t="n">
        <f aca="false">AR1071*1000000</f>
        <v>22.6883347137338</v>
      </c>
      <c r="BE1071" s="40" t="n">
        <f aca="false">AS1071*1000000</f>
        <v>1.29461790448092</v>
      </c>
      <c r="BF1071" s="40" t="n">
        <f aca="false">AT1071*1000000</f>
        <v>11.8949793294749</v>
      </c>
      <c r="BG1071" s="40" t="n">
        <f aca="false">AU1071*1000000</f>
        <v>35684.9379884246</v>
      </c>
      <c r="BH1071" s="41" t="n">
        <f aca="false">AV1071*1000000</f>
        <v>0.113125514764585</v>
      </c>
      <c r="BI1071" s="0" t="n">
        <v>0.1</v>
      </c>
      <c r="BJ1071" s="0" t="n">
        <f aca="false">R1071*BI1071</f>
        <v>678.385539884114</v>
      </c>
      <c r="BK1071" s="0" t="n">
        <v>0.1</v>
      </c>
      <c r="BL1071" s="0" t="n">
        <f aca="false">AI1071*BK1071</f>
        <v>0.298030327868852</v>
      </c>
      <c r="BM1071" s="45" t="n">
        <v>187.562005220738</v>
      </c>
      <c r="BN1071" s="45" t="n">
        <v>1012.03746873145</v>
      </c>
      <c r="BO1071" s="45" t="n">
        <v>69.5558973259153</v>
      </c>
      <c r="BP1071" s="45" t="n">
        <v>256</v>
      </c>
      <c r="BQ1071" s="45" t="n">
        <v>384000</v>
      </c>
      <c r="BR1071" s="0" t="n">
        <f aca="false">AJ1071*0.1</f>
        <v>1.362E-006</v>
      </c>
      <c r="BS1071" s="0" t="n">
        <f aca="false">((((BJ1071/R1071)^2)+((BM1071/AD1071)^2))^(1/2))*AK1071</f>
        <v>0.00127934711520196</v>
      </c>
      <c r="BT1071" s="0" t="n">
        <f aca="false">((((BJ1071/R1071)^2)+((BN1071/AE1071)^2))^(1/2))*AL1071</f>
        <v>0.00691528000529904</v>
      </c>
      <c r="BU1071" s="0" t="n">
        <f aca="false">((((BJ1071/R1071)^2)+((BO1071/AF1071)^2))^(1/2))*AM1071</f>
        <v>0.000474217321429943</v>
      </c>
      <c r="BV1071" s="0" t="n">
        <f aca="false">((((BJ1071/R1071)^2)+((BP1071/AG1071)^2))^(1/2))*AN1071</f>
        <v>0.00179011535093367</v>
      </c>
      <c r="BW1071" s="0" t="n">
        <f aca="false">((((BJ1071/R1071)^2)+((BQ1071/AH1071)^2))^(1/2))*AO1071</f>
        <v>2.91247906969685</v>
      </c>
      <c r="BX1071" s="46" t="n">
        <f aca="false">((((BL1071/AI1071)^2)+((BR1071/AJ1071)^2))^(1/2))*AP1071</f>
        <v>5.83940275891375E-006</v>
      </c>
    </row>
    <row r="1072" customFormat="false" ht="30" hidden="false" customHeight="true" outlineLevel="0" collapsed="false">
      <c r="A1072" s="24" t="n">
        <v>4.62820708896773</v>
      </c>
      <c r="B1072" s="24" t="n">
        <v>-74.1626869067398</v>
      </c>
      <c r="C1072" s="47" t="n">
        <v>22</v>
      </c>
      <c r="D1072" s="47" t="n">
        <v>27</v>
      </c>
      <c r="E1072" s="47" t="n">
        <v>1844</v>
      </c>
      <c r="F1072" s="27" t="s">
        <v>2682</v>
      </c>
      <c r="G1072" s="28" t="s">
        <v>2683</v>
      </c>
      <c r="H1072" s="27" t="s">
        <v>2684</v>
      </c>
      <c r="I1072" s="28" t="s">
        <v>216</v>
      </c>
      <c r="J1072" s="28" t="s">
        <v>76</v>
      </c>
      <c r="K1072" s="55"/>
      <c r="L1072" s="55"/>
      <c r="M1072" s="28" t="n">
        <v>2008</v>
      </c>
      <c r="N1072" s="29" t="s">
        <v>67</v>
      </c>
      <c r="O1072" s="29" t="s">
        <v>145</v>
      </c>
      <c r="P1072" s="30" t="n">
        <v>-0.015549305289661</v>
      </c>
      <c r="Q1072" s="31" t="n">
        <v>1209</v>
      </c>
      <c r="R1072" s="31" t="n">
        <v>1136.09432619477</v>
      </c>
      <c r="S1072" s="29" t="s">
        <v>69</v>
      </c>
      <c r="T1072" s="29"/>
      <c r="U1072" s="29"/>
      <c r="V1072" s="48" t="n">
        <f aca="false">IF(S1072="m3_año",R1072,IF(OR(O1072="CG1",O1072="CG3",O1072="HG2"),T1072,R1072))</f>
        <v>1136.09432619477</v>
      </c>
      <c r="W1072" s="28" t="n">
        <v>365</v>
      </c>
      <c r="X1072" s="32"/>
      <c r="Y1072" s="28"/>
      <c r="Z1072" s="28" t="n">
        <v>8760</v>
      </c>
      <c r="AA1072" s="32" t="s">
        <v>2685</v>
      </c>
      <c r="AB1072" s="32" t="s">
        <v>447</v>
      </c>
      <c r="AC1072" s="33" t="s">
        <v>72</v>
      </c>
      <c r="AD1072" s="33" t="n">
        <f aca="false">VLOOKUP($O1072,Parámetros!$B$4:$H$25,3,0)</f>
        <v>196.356974196937</v>
      </c>
      <c r="AE1072" s="33" t="n">
        <f aca="false">VLOOKUP($O1072,Parámetros!$B$4:$H$25,4,0)</f>
        <v>1220.72799074218</v>
      </c>
      <c r="AF1072" s="33" t="n">
        <f aca="false">VLOOKUP($O1072,Parámetros!$B$4:$H$25,5,0)</f>
        <v>69.6558973259153</v>
      </c>
      <c r="AG1072" s="33" t="n">
        <f aca="false">VLOOKUP($O1072,Parámetros!$B$4:$H$25,6,0)</f>
        <v>640</v>
      </c>
      <c r="AH1072" s="33" t="n">
        <f aca="false">VLOOKUP($O1072,Parámetros!$B$4:$H$25,7,0)</f>
        <v>1920000</v>
      </c>
      <c r="AI1072" s="2" t="n">
        <v>2.98030327868852</v>
      </c>
      <c r="AJ1072" s="2" t="n">
        <v>1.362E-005</v>
      </c>
      <c r="AK1072" s="34" t="n">
        <f aca="false">AD1072*V1072/1000000000</f>
        <v>0.000223080044293913</v>
      </c>
      <c r="AL1072" s="34" t="n">
        <f aca="false">AE1072*V1072/1000000000</f>
        <v>0.00138686214410933</v>
      </c>
      <c r="AM1072" s="34" t="n">
        <f aca="false">AF1072*V1072/1000000000</f>
        <v>7.91356697379778E-005</v>
      </c>
      <c r="AN1072" s="34" t="n">
        <f aca="false">AG1072*V1072/1000000000</f>
        <v>0.000727100368764653</v>
      </c>
      <c r="AO1072" s="34" t="n">
        <f aca="false">AH1072*V1072/1000000000</f>
        <v>2.18130110629396</v>
      </c>
      <c r="AP1072" s="35" t="n">
        <f aca="false">AJ1072*AI1072*EXP(P1072*4)</f>
        <v>3.81439494527789E-005</v>
      </c>
      <c r="AQ1072" s="36" t="n">
        <f aca="false">AK1072/W1072</f>
        <v>6.11178203544967E-007</v>
      </c>
      <c r="AR1072" s="37" t="n">
        <f aca="false">AL1072/W1072</f>
        <v>3.79962231262831E-006</v>
      </c>
      <c r="AS1072" s="37" t="n">
        <f aca="false">AM1072/W1072</f>
        <v>2.16810054076652E-007</v>
      </c>
      <c r="AT1072" s="37" t="n">
        <f aca="false">AN1072/W1072</f>
        <v>1.99205580483467E-006</v>
      </c>
      <c r="AU1072" s="37" t="n">
        <f aca="false">AO1072/W1072</f>
        <v>0.005976167414504</v>
      </c>
      <c r="AV1072" s="49" t="n">
        <f aca="false">AP1072/W1072</f>
        <v>1.04503971103504E-007</v>
      </c>
      <c r="AW1072" s="39" t="n">
        <f aca="false">AK1072*1000000</f>
        <v>223.080044293913</v>
      </c>
      <c r="AX1072" s="40" t="n">
        <f aca="false">AL1072*1000000</f>
        <v>1386.86214410933</v>
      </c>
      <c r="AY1072" s="40" t="n">
        <f aca="false">AM1072*1000000</f>
        <v>79.1356697379778</v>
      </c>
      <c r="AZ1072" s="40" t="n">
        <f aca="false">AN1072*1000000</f>
        <v>727.100368764653</v>
      </c>
      <c r="BA1072" s="40" t="n">
        <f aca="false">AO1072*1000000</f>
        <v>2181301.10629396</v>
      </c>
      <c r="BB1072" s="41" t="n">
        <f aca="false">AP1072*1000000</f>
        <v>38.1439494527789</v>
      </c>
      <c r="BC1072" s="39" t="n">
        <f aca="false">AQ1072*1000000</f>
        <v>0.611178203544967</v>
      </c>
      <c r="BD1072" s="40" t="n">
        <f aca="false">AR1072*1000000</f>
        <v>3.79962231262831</v>
      </c>
      <c r="BE1072" s="40" t="n">
        <f aca="false">AS1072*1000000</f>
        <v>0.216810054076652</v>
      </c>
      <c r="BF1072" s="40" t="n">
        <f aca="false">AT1072*1000000</f>
        <v>1.99205580483467</v>
      </c>
      <c r="BG1072" s="40" t="n">
        <f aca="false">AU1072*1000000</f>
        <v>5976.167414504</v>
      </c>
      <c r="BH1072" s="41" t="n">
        <f aca="false">AV1072*1000000</f>
        <v>0.104503971103504</v>
      </c>
      <c r="BI1072" s="0" t="n">
        <v>0.1</v>
      </c>
      <c r="BJ1072" s="0" t="n">
        <f aca="false">R1072*BI1072</f>
        <v>113.609432619477</v>
      </c>
      <c r="BK1072" s="0" t="n">
        <v>0.1</v>
      </c>
      <c r="BL1072" s="0" t="n">
        <f aca="false">AI1072*BK1072</f>
        <v>0.298030327868852</v>
      </c>
      <c r="BM1072" s="45" t="n">
        <v>187.562005220738</v>
      </c>
      <c r="BN1072" s="45" t="n">
        <v>1012.03746873145</v>
      </c>
      <c r="BO1072" s="45" t="n">
        <v>69.5558973259153</v>
      </c>
      <c r="BP1072" s="45" t="n">
        <v>256</v>
      </c>
      <c r="BQ1072" s="45" t="n">
        <v>384000</v>
      </c>
      <c r="BR1072" s="0" t="n">
        <f aca="false">AJ1072*0.1</f>
        <v>1.362E-006</v>
      </c>
      <c r="BS1072" s="0" t="n">
        <f aca="false">((((BJ1072/R1072)^2)+((BM1072/AD1072)^2))^(1/2))*AK1072</f>
        <v>0.000214252650353203</v>
      </c>
      <c r="BT1072" s="0" t="n">
        <f aca="false">((((BJ1072/R1072)^2)+((BN1072/AE1072)^2))^(1/2))*AL1072</f>
        <v>0.00115810404499637</v>
      </c>
      <c r="BU1072" s="0" t="n">
        <f aca="false">((((BJ1072/R1072)^2)+((BO1072/AF1072)^2))^(1/2))*AM1072</f>
        <v>7.94173190000297E-005</v>
      </c>
      <c r="BV1072" s="0" t="n">
        <f aca="false">((((BJ1072/R1072)^2)+((BP1072/AG1072)^2))^(1/2))*AN1072</f>
        <v>0.000299791162084222</v>
      </c>
      <c r="BW1072" s="0" t="n">
        <f aca="false">((((BJ1072/R1072)^2)+((BQ1072/AH1072)^2))^(1/2))*AO1072</f>
        <v>0.487753755306879</v>
      </c>
      <c r="BX1072" s="46" t="n">
        <f aca="false">((((BL1072/AI1072)^2)+((BR1072/AJ1072)^2))^(1/2))*AP1072</f>
        <v>5.39436906385937E-006</v>
      </c>
    </row>
    <row r="1073" customFormat="false" ht="30" hidden="false" customHeight="true" outlineLevel="0" collapsed="false">
      <c r="A1073" s="24" t="n">
        <v>4.62807991881928</v>
      </c>
      <c r="B1073" s="24" t="n">
        <v>-74.1619086784419</v>
      </c>
      <c r="C1073" s="47" t="n">
        <v>22</v>
      </c>
      <c r="D1073" s="47" t="n">
        <v>27</v>
      </c>
      <c r="E1073" s="47" t="n">
        <v>1844</v>
      </c>
      <c r="F1073" s="27" t="s">
        <v>2686</v>
      </c>
      <c r="G1073" s="28" t="s">
        <v>2687</v>
      </c>
      <c r="H1073" s="27" t="s">
        <v>2688</v>
      </c>
      <c r="I1073" s="28" t="s">
        <v>216</v>
      </c>
      <c r="J1073" s="28" t="s">
        <v>76</v>
      </c>
      <c r="K1073" s="55"/>
      <c r="L1073" s="55"/>
      <c r="M1073" s="28" t="n">
        <v>2007</v>
      </c>
      <c r="N1073" s="29" t="s">
        <v>84</v>
      </c>
      <c r="O1073" s="29" t="s">
        <v>85</v>
      </c>
      <c r="P1073" s="50" t="n">
        <v>-0.015549305289661</v>
      </c>
      <c r="Q1073" s="31" t="n">
        <v>857.142857142857</v>
      </c>
      <c r="R1073" s="31" t="n">
        <v>805.455034523052</v>
      </c>
      <c r="S1073" s="29" t="s">
        <v>86</v>
      </c>
      <c r="T1073" s="29" t="n">
        <f aca="false">((R1073*Parámetros!$D$30)/1000)/Parámetros!$D$29</f>
        <v>660.073257015168</v>
      </c>
      <c r="U1073" s="29" t="s">
        <v>69</v>
      </c>
      <c r="V1073" s="48" t="n">
        <f aca="false">IF(S1073="m3_año",R1073,IF(OR(O1073="CG1",O1073="CG3",O1073="HG2"),T1073,R1073))</f>
        <v>805.455034523052</v>
      </c>
      <c r="W1073" s="28" t="n">
        <v>365</v>
      </c>
      <c r="X1073" s="32"/>
      <c r="Y1073" s="28"/>
      <c r="Z1073" s="28" t="n">
        <v>8760</v>
      </c>
      <c r="AA1073" s="32" t="s">
        <v>2689</v>
      </c>
      <c r="AB1073" s="32" t="s">
        <v>447</v>
      </c>
      <c r="AC1073" s="33" t="s">
        <v>246</v>
      </c>
      <c r="AD1073" s="33" t="n">
        <f aca="false">VLOOKUP($O1073,Parámetros!$B$4:$H$25,3,0)</f>
        <v>12.7152226842523</v>
      </c>
      <c r="AE1073" s="33" t="n">
        <f aca="false">VLOOKUP($O1073,Parámetros!$B$4:$H$25,4,0)</f>
        <v>4.56382485732941</v>
      </c>
      <c r="AF1073" s="33" t="n">
        <f aca="false">VLOOKUP($O1073,Parámetros!$B$4:$H$25,5,0)</f>
        <v>12.0799261022882</v>
      </c>
      <c r="AG1073" s="33" t="n">
        <f aca="false">VLOOKUP($O1073,Parámetros!$B$4:$H$25,6,0)</f>
        <v>6.25</v>
      </c>
      <c r="AH1073" s="33" t="n">
        <f aca="false">VLOOKUP($O1073,Parámetros!$B$4:$H$25,7,0)</f>
        <v>2343</v>
      </c>
      <c r="AI1073" s="2" t="n">
        <v>26143.9814814815</v>
      </c>
      <c r="AJ1073" s="2" t="n">
        <v>3E-008</v>
      </c>
      <c r="AK1073" s="34" t="n">
        <f aca="false">AD1073*V1073/1000000000</f>
        <v>1.02415401261127E-005</v>
      </c>
      <c r="AL1073" s="34" t="n">
        <f aca="false">AE1073*V1073/1000000000</f>
        <v>3.67595570801742E-006</v>
      </c>
      <c r="AM1073" s="34" t="n">
        <f aca="false">AF1073*V1073/1000000000</f>
        <v>9.72983729575446E-006</v>
      </c>
      <c r="AN1073" s="34" t="n">
        <f aca="false">AG1073*V1073/1000000000</f>
        <v>5.03409396576908E-006</v>
      </c>
      <c r="AO1073" s="34" t="n">
        <f aca="false">AH1073*V1073/1000000000</f>
        <v>0.00188718114588751</v>
      </c>
      <c r="AP1073" s="35" t="n">
        <f aca="false">AJ1073*AI1073*EXP(P1073*4)</f>
        <v>0.000737023052735785</v>
      </c>
      <c r="AQ1073" s="36" t="n">
        <f aca="false">AK1073/W1073</f>
        <v>2.80590140441445E-008</v>
      </c>
      <c r="AR1073" s="37" t="n">
        <f aca="false">AL1073/W1073</f>
        <v>1.00711115288149E-008</v>
      </c>
      <c r="AS1073" s="37" t="n">
        <f aca="false">AM1073/W1073</f>
        <v>2.66570884815191E-008</v>
      </c>
      <c r="AT1073" s="37" t="n">
        <f aca="false">AN1073/W1073</f>
        <v>1.3792038262381E-008</v>
      </c>
      <c r="AU1073" s="37" t="n">
        <f aca="false">AO1073/W1073</f>
        <v>5.1703593038014E-006</v>
      </c>
      <c r="AV1073" s="49" t="n">
        <f aca="false">AP1073/W1073</f>
        <v>2.01924124037201E-006</v>
      </c>
      <c r="AW1073" s="39" t="n">
        <f aca="false">AK1073*1000000</f>
        <v>10.2415401261127</v>
      </c>
      <c r="AX1073" s="40" t="n">
        <f aca="false">AL1073*1000000</f>
        <v>3.67595570801742</v>
      </c>
      <c r="AY1073" s="40" t="n">
        <f aca="false">AM1073*1000000</f>
        <v>9.72983729575446</v>
      </c>
      <c r="AZ1073" s="40" t="n">
        <f aca="false">AN1073*1000000</f>
        <v>5.03409396576908</v>
      </c>
      <c r="BA1073" s="40" t="n">
        <f aca="false">AO1073*1000000</f>
        <v>1887.18114588751</v>
      </c>
      <c r="BB1073" s="41" t="n">
        <f aca="false">AP1073*1000000</f>
        <v>737.023052735785</v>
      </c>
      <c r="BC1073" s="39" t="n">
        <f aca="false">AQ1073*1000000</f>
        <v>0.0280590140441445</v>
      </c>
      <c r="BD1073" s="40" t="n">
        <f aca="false">AR1073*1000000</f>
        <v>0.0100711115288149</v>
      </c>
      <c r="BE1073" s="40" t="n">
        <f aca="false">AS1073*1000000</f>
        <v>0.0266570884815191</v>
      </c>
      <c r="BF1073" s="40" t="n">
        <f aca="false">AT1073*1000000</f>
        <v>0.013792038262381</v>
      </c>
      <c r="BG1073" s="40" t="n">
        <f aca="false">AU1073*1000000</f>
        <v>5.1703593038014</v>
      </c>
      <c r="BH1073" s="41" t="n">
        <f aca="false">AV1073*1000000</f>
        <v>2.01924124037201</v>
      </c>
      <c r="BI1073" s="0" t="n">
        <v>0.1</v>
      </c>
      <c r="BJ1073" s="0" t="n">
        <f aca="false">R1073*BI1073</f>
        <v>80.5455034523052</v>
      </c>
      <c r="BK1073" s="0" t="n">
        <v>0.1</v>
      </c>
      <c r="BL1073" s="0" t="n">
        <f aca="false">AI1073*BK1073</f>
        <v>2614.39814814815</v>
      </c>
      <c r="BM1073" s="45" t="n">
        <v>8.79744109323615</v>
      </c>
      <c r="BN1073" s="45" t="n">
        <v>3.62683450723467</v>
      </c>
      <c r="BO1073" s="45" t="n">
        <v>10.0538529184284</v>
      </c>
      <c r="BP1073" s="45" t="n">
        <v>12.5</v>
      </c>
      <c r="BQ1073" s="45" t="n">
        <v>2343</v>
      </c>
      <c r="BR1073" s="0" t="n">
        <f aca="false">AJ1073*0.1</f>
        <v>3E-009</v>
      </c>
      <c r="BS1073" s="0" t="n">
        <f aca="false">((((BJ1073/R1073)^2)+((BM1073/AD1073)^2))^(1/2))*AK1073</f>
        <v>7.15957280506726E-006</v>
      </c>
      <c r="BT1073" s="0" t="n">
        <f aca="false">((((BJ1073/R1073)^2)+((BN1073/AE1073)^2))^(1/2))*AL1073</f>
        <v>2.94428945804378E-006</v>
      </c>
      <c r="BU1073" s="0" t="n">
        <f aca="false">((((BJ1073/R1073)^2)+((BO1073/AF1073)^2))^(1/2))*AM1073</f>
        <v>8.1561700644095E-006</v>
      </c>
      <c r="BV1073" s="0" t="n">
        <f aca="false">((((BJ1073/R1073)^2)+((BP1073/AG1073)^2))^(1/2))*AN1073</f>
        <v>1.00807653104976E-005</v>
      </c>
      <c r="BW1073" s="0" t="n">
        <f aca="false">((((BJ1073/R1073)^2)+((BQ1073/AH1073)^2))^(1/2))*AO1073</f>
        <v>0.00189659357906939</v>
      </c>
      <c r="BX1073" s="46" t="n">
        <f aca="false">((((BL1073/AI1073)^2)+((BR1073/AJ1073)^2))^(1/2))*AP1073</f>
        <v>0.000104230799696057</v>
      </c>
    </row>
    <row r="1074" customFormat="false" ht="30" hidden="false" customHeight="true" outlineLevel="0" collapsed="false">
      <c r="A1074" s="24" t="n">
        <v>4.64416256164438</v>
      </c>
      <c r="B1074" s="24" t="n">
        <v>-74.1710604710068</v>
      </c>
      <c r="C1074" s="47" t="n">
        <v>21</v>
      </c>
      <c r="D1074" s="47" t="n">
        <v>29</v>
      </c>
      <c r="E1074" s="47" t="n">
        <v>1869</v>
      </c>
      <c r="F1074" s="27" t="s">
        <v>2690</v>
      </c>
      <c r="G1074" s="28" t="s">
        <v>2691</v>
      </c>
      <c r="H1074" s="27" t="s">
        <v>2692</v>
      </c>
      <c r="I1074" s="28" t="s">
        <v>216</v>
      </c>
      <c r="J1074" s="28" t="s">
        <v>76</v>
      </c>
      <c r="K1074" s="55"/>
      <c r="L1074" s="55"/>
      <c r="M1074" s="28" t="n">
        <v>2007</v>
      </c>
      <c r="N1074" s="29" t="s">
        <v>67</v>
      </c>
      <c r="O1074" s="29" t="s">
        <v>142</v>
      </c>
      <c r="P1074" s="53" t="n">
        <v>0.01</v>
      </c>
      <c r="Q1074" s="31" t="n">
        <v>2762.5</v>
      </c>
      <c r="R1074" s="31" t="n">
        <v>2875.23976370647</v>
      </c>
      <c r="S1074" s="29" t="s">
        <v>69</v>
      </c>
      <c r="T1074" s="29"/>
      <c r="U1074" s="29"/>
      <c r="V1074" s="48" t="n">
        <f aca="false">IF(S1074="m3_año",R1074,IF(OR(O1074="CG1",O1074="CG3",O1074="HG2"),T1074,R1074))</f>
        <v>2875.23976370647</v>
      </c>
      <c r="W1074" s="28" t="n">
        <v>365</v>
      </c>
      <c r="X1074" s="32"/>
      <c r="Y1074" s="28"/>
      <c r="Z1074" s="28" t="n">
        <v>8760</v>
      </c>
      <c r="AA1074" s="32" t="s">
        <v>2693</v>
      </c>
      <c r="AB1074" s="32" t="s">
        <v>2694</v>
      </c>
      <c r="AC1074" s="33" t="s">
        <v>72</v>
      </c>
      <c r="AD1074" s="33" t="n">
        <f aca="false">VLOOKUP($O1074,Parámetros!$B$4:$H$25,3,0)</f>
        <v>30.4</v>
      </c>
      <c r="AE1074" s="33" t="n">
        <f aca="false">VLOOKUP($O1074,Parámetros!$B$4:$H$25,4,0)</f>
        <v>1504</v>
      </c>
      <c r="AF1074" s="33" t="n">
        <f aca="false">VLOOKUP($O1074,Parámetros!$B$4:$H$25,5,0)</f>
        <v>9.6</v>
      </c>
      <c r="AG1074" s="33" t="n">
        <f aca="false">VLOOKUP($O1074,Parámetros!$B$4:$H$25,6,0)</f>
        <v>640</v>
      </c>
      <c r="AH1074" s="33" t="n">
        <f aca="false">VLOOKUP($O1074,Parámetros!$B$4:$H$25,7,0)</f>
        <v>1920000</v>
      </c>
      <c r="AI1074" s="51" t="n">
        <v>2762.5</v>
      </c>
      <c r="AJ1074" s="52" t="n">
        <v>8.8E-008</v>
      </c>
      <c r="AK1074" s="34" t="n">
        <f aca="false">AD1074*V1074/1000000000</f>
        <v>8.74072888166767E-005</v>
      </c>
      <c r="AL1074" s="34" t="n">
        <f aca="false">AE1074*V1074/1000000000</f>
        <v>0.00432436060461453</v>
      </c>
      <c r="AM1074" s="34" t="n">
        <f aca="false">AF1074*V1074/1000000000</f>
        <v>2.76023017315821E-005</v>
      </c>
      <c r="AN1074" s="34" t="n">
        <f aca="false">AG1074*V1074/1000000000</f>
        <v>0.00184015344877214</v>
      </c>
      <c r="AO1074" s="34" t="n">
        <f aca="false">AH1074*V1074/1000000000</f>
        <v>5.52046034631642</v>
      </c>
      <c r="AP1074" s="35" t="n">
        <f aca="false">AJ1074*AI1074*EXP(P1074*4)</f>
        <v>0.00025302109920617</v>
      </c>
      <c r="AQ1074" s="36" t="n">
        <f aca="false">AK1074/W1074</f>
        <v>2.39472024155279E-007</v>
      </c>
      <c r="AR1074" s="37" t="n">
        <f aca="false">AL1074/W1074</f>
        <v>1.18475633003138E-005</v>
      </c>
      <c r="AS1074" s="37" t="n">
        <f aca="false">AM1074/W1074</f>
        <v>7.5622744470088E-008</v>
      </c>
      <c r="AT1074" s="37" t="n">
        <f aca="false">AN1074/W1074</f>
        <v>5.04151629800587E-006</v>
      </c>
      <c r="AU1074" s="37" t="n">
        <f aca="false">AO1074/W1074</f>
        <v>0.0151245488940176</v>
      </c>
      <c r="AV1074" s="49" t="n">
        <f aca="false">AP1074/W1074</f>
        <v>6.93208490975807E-007</v>
      </c>
      <c r="AW1074" s="39" t="n">
        <f aca="false">AK1074*1000000</f>
        <v>87.4072888166767</v>
      </c>
      <c r="AX1074" s="40" t="n">
        <f aca="false">AL1074*1000000</f>
        <v>4324.36060461453</v>
      </c>
      <c r="AY1074" s="40" t="n">
        <f aca="false">AM1074*1000000</f>
        <v>27.6023017315821</v>
      </c>
      <c r="AZ1074" s="40" t="n">
        <f aca="false">AN1074*1000000</f>
        <v>1840.15344877214</v>
      </c>
      <c r="BA1074" s="40" t="n">
        <f aca="false">AO1074*1000000</f>
        <v>5520460.34631642</v>
      </c>
      <c r="BB1074" s="41" t="n">
        <f aca="false">AP1074*1000000</f>
        <v>253.02109920617</v>
      </c>
      <c r="BC1074" s="39" t="n">
        <f aca="false">AQ1074*1000000</f>
        <v>0.239472024155279</v>
      </c>
      <c r="BD1074" s="40" t="n">
        <f aca="false">AR1074*1000000</f>
        <v>11.8475633003138</v>
      </c>
      <c r="BE1074" s="40" t="n">
        <f aca="false">AS1074*1000000</f>
        <v>0.075622744470088</v>
      </c>
      <c r="BF1074" s="40" t="n">
        <f aca="false">AT1074*1000000</f>
        <v>5.04151629800587</v>
      </c>
      <c r="BG1074" s="40" t="n">
        <f aca="false">AU1074*1000000</f>
        <v>15124.5488940176</v>
      </c>
      <c r="BH1074" s="41" t="n">
        <f aca="false">AV1074*1000000</f>
        <v>0.693208490975807</v>
      </c>
      <c r="BI1074" s="0" t="n">
        <v>0.1</v>
      </c>
      <c r="BJ1074" s="0" t="n">
        <f aca="false">R1074*BI1074</f>
        <v>287.523976370647</v>
      </c>
      <c r="BK1074" s="0" t="n">
        <v>0.1</v>
      </c>
      <c r="BL1074" s="0" t="n">
        <f aca="false">AI1074*BK1074</f>
        <v>276.25</v>
      </c>
      <c r="BM1074" s="45" t="n">
        <v>12.16</v>
      </c>
      <c r="BN1074" s="45" t="n">
        <v>601.6</v>
      </c>
      <c r="BO1074" s="45" t="n">
        <v>1.92</v>
      </c>
      <c r="BP1074" s="45" t="n">
        <v>256</v>
      </c>
      <c r="BQ1074" s="45" t="n">
        <v>384000</v>
      </c>
      <c r="BR1074" s="0" t="n">
        <f aca="false">AJ1074*0.1</f>
        <v>8.8E-009</v>
      </c>
      <c r="BS1074" s="0" t="n">
        <f aca="false">((((BJ1074/R1074)^2)+((BM1074/AD1074)^2))^(1/2))*AK1074</f>
        <v>3.60389484240027E-005</v>
      </c>
      <c r="BT1074" s="0" t="n">
        <f aca="false">((((BJ1074/R1074)^2)+((BN1074/AE1074)^2))^(1/2))*AL1074</f>
        <v>0.00178297955360856</v>
      </c>
      <c r="BU1074" s="0" t="n">
        <f aca="false">((((BJ1074/R1074)^2)+((BO1074/AF1074)^2))^(1/2))*AM1074</f>
        <v>6.17206230072778E-006</v>
      </c>
      <c r="BV1074" s="0" t="n">
        <f aca="false">((((BJ1074/R1074)^2)+((BP1074/AG1074)^2))^(1/2))*AN1074</f>
        <v>0.000758714703663215</v>
      </c>
      <c r="BW1074" s="0" t="n">
        <f aca="false">((((BJ1074/R1074)^2)+((BQ1074/AH1074)^2))^(1/2))*AO1074</f>
        <v>1.23441246014556</v>
      </c>
      <c r="BX1074" s="46" t="n">
        <f aca="false">((((BL1074/AI1074)^2)+((BR1074/AJ1074)^2))^(1/2))*AP1074</f>
        <v>3.57825870063913E-005</v>
      </c>
    </row>
    <row r="1075" customFormat="false" ht="45" hidden="false" customHeight="true" outlineLevel="0" collapsed="false">
      <c r="A1075" s="24" t="n">
        <v>4.65522222222222</v>
      </c>
      <c r="B1075" s="24" t="n">
        <v>-74.1397777777778</v>
      </c>
      <c r="C1075" s="47" t="n">
        <v>25</v>
      </c>
      <c r="D1075" s="47" t="n">
        <v>30</v>
      </c>
      <c r="E1075" s="47" t="n">
        <v>1886</v>
      </c>
      <c r="F1075" s="27" t="s">
        <v>2695</v>
      </c>
      <c r="G1075" s="28" t="s">
        <v>2696</v>
      </c>
      <c r="H1075" s="27" t="s">
        <v>2697</v>
      </c>
      <c r="I1075" s="28" t="s">
        <v>216</v>
      </c>
      <c r="J1075" s="28" t="s">
        <v>76</v>
      </c>
      <c r="K1075" s="28" t="n">
        <v>0.23</v>
      </c>
      <c r="L1075" s="28"/>
      <c r="M1075" s="28" t="n">
        <v>2005</v>
      </c>
      <c r="N1075" s="29" t="s">
        <v>67</v>
      </c>
      <c r="O1075" s="29" t="s">
        <v>415</v>
      </c>
      <c r="P1075" s="50" t="n">
        <v>0.0119278052318739</v>
      </c>
      <c r="Q1075" s="31" t="n">
        <v>73666.6666666667</v>
      </c>
      <c r="R1075" s="31" t="n">
        <v>77266.5887463322</v>
      </c>
      <c r="S1075" s="29" t="s">
        <v>69</v>
      </c>
      <c r="T1075" s="29"/>
      <c r="U1075" s="29"/>
      <c r="V1075" s="48" t="n">
        <f aca="false">IF(S1075="m3_año",R1075,IF(OR(O1075="CG1",O1075="CG3",O1075="HG2"),T1075,R1075))</f>
        <v>77266.5887463322</v>
      </c>
      <c r="W1075" s="28" t="n">
        <v>365</v>
      </c>
      <c r="X1075" s="32"/>
      <c r="Y1075" s="28" t="n">
        <f aca="false">17+48</f>
        <v>65</v>
      </c>
      <c r="Z1075" s="28" t="n">
        <v>7200</v>
      </c>
      <c r="AA1075" s="32" t="s">
        <v>2698</v>
      </c>
      <c r="AB1075" s="32" t="s">
        <v>447</v>
      </c>
      <c r="AC1075" s="33" t="s">
        <v>72</v>
      </c>
      <c r="AD1075" s="33" t="n">
        <f aca="false">VLOOKUP($O1075,Parámetros!$B$4:$H$25,3,0)</f>
        <v>196.356974196937</v>
      </c>
      <c r="AE1075" s="33" t="n">
        <f aca="false">VLOOKUP($O1075,Parámetros!$B$4:$H$25,4,0)</f>
        <v>1220.72799074218</v>
      </c>
      <c r="AF1075" s="33" t="n">
        <f aca="false">VLOOKUP($O1075,Parámetros!$B$4:$H$25,5,0)</f>
        <v>0.1</v>
      </c>
      <c r="AG1075" s="33" t="n">
        <f aca="false">VLOOKUP($O1075,Parámetros!$B$4:$H$25,6,0)</f>
        <v>640</v>
      </c>
      <c r="AH1075" s="33" t="n">
        <f aca="false">VLOOKUP($O1075,Parámetros!$B$4:$H$25,7,0)</f>
        <v>1920000</v>
      </c>
      <c r="AI1075" s="2" t="n">
        <v>8608.38414634146</v>
      </c>
      <c r="AJ1075" s="2" t="n">
        <v>1.0442E-008</v>
      </c>
      <c r="AK1075" s="34" t="n">
        <f aca="false">AD1075*V1075/1000000000</f>
        <v>0.0151718335727489</v>
      </c>
      <c r="AL1075" s="34" t="n">
        <f aca="false">AE1075*V1075/1000000000</f>
        <v>0.0943214876318125</v>
      </c>
      <c r="AM1075" s="34" t="n">
        <f aca="false">AF1075*V1075/1000000000</f>
        <v>7.72665887463322E-006</v>
      </c>
      <c r="AN1075" s="34" t="n">
        <f aca="false">AG1075*V1075/1000000000</f>
        <v>0.0494506167976526</v>
      </c>
      <c r="AO1075" s="34" t="n">
        <f aca="false">AH1075*V1075/1000000000</f>
        <v>148.351850392958</v>
      </c>
      <c r="AP1075" s="35" t="n">
        <f aca="false">AJ1075*AI1075*EXP(P1075*4)</f>
        <v>9.42814054365594E-005</v>
      </c>
      <c r="AQ1075" s="36" t="n">
        <f aca="false">AK1075/W1075</f>
        <v>4.15666673225997E-005</v>
      </c>
      <c r="AR1075" s="37" t="n">
        <f aca="false">AL1075/W1075</f>
        <v>0.000258415034607705</v>
      </c>
      <c r="AS1075" s="37" t="n">
        <f aca="false">AM1075/W1075</f>
        <v>2.11689284236527E-008</v>
      </c>
      <c r="AT1075" s="37" t="n">
        <f aca="false">AN1075/W1075</f>
        <v>0.000135481141911377</v>
      </c>
      <c r="AU1075" s="37" t="n">
        <f aca="false">AO1075/W1075</f>
        <v>0.406443425734131</v>
      </c>
      <c r="AV1075" s="49" t="n">
        <f aca="false">AP1075/W1075</f>
        <v>2.58305220374135E-007</v>
      </c>
      <c r="AW1075" s="39" t="n">
        <f aca="false">AK1075*1000000</f>
        <v>15171.8335727489</v>
      </c>
      <c r="AX1075" s="40" t="n">
        <f aca="false">AL1075*1000000</f>
        <v>94321.4876318125</v>
      </c>
      <c r="AY1075" s="40" t="n">
        <f aca="false">AM1075*1000000</f>
        <v>7.72665887463322</v>
      </c>
      <c r="AZ1075" s="40" t="n">
        <f aca="false">AN1075*1000000</f>
        <v>49450.6167976526</v>
      </c>
      <c r="BA1075" s="40" t="n">
        <f aca="false">AO1075*1000000</f>
        <v>148351850.392958</v>
      </c>
      <c r="BB1075" s="41" t="n">
        <f aca="false">AP1075*1000000</f>
        <v>94.2814054365595</v>
      </c>
      <c r="BC1075" s="39" t="n">
        <f aca="false">AQ1075*1000000</f>
        <v>41.5666673225997</v>
      </c>
      <c r="BD1075" s="40" t="n">
        <f aca="false">AR1075*1000000</f>
        <v>258.415034607705</v>
      </c>
      <c r="BE1075" s="40" t="n">
        <f aca="false">AS1075*1000000</f>
        <v>0.0211689284236527</v>
      </c>
      <c r="BF1075" s="40" t="n">
        <f aca="false">AT1075*1000000</f>
        <v>135.481141911377</v>
      </c>
      <c r="BG1075" s="40" t="n">
        <f aca="false">AU1075*1000000</f>
        <v>406443.425734131</v>
      </c>
      <c r="BH1075" s="41" t="n">
        <f aca="false">AV1075*1000000</f>
        <v>0.258305220374135</v>
      </c>
      <c r="BI1075" s="0" t="n">
        <v>0.1</v>
      </c>
      <c r="BJ1075" s="0" t="n">
        <f aca="false">R1075*BI1075</f>
        <v>7726.65887463322</v>
      </c>
      <c r="BK1075" s="0" t="n">
        <v>0.1</v>
      </c>
      <c r="BL1075" s="0" t="n">
        <f aca="false">AI1075*BK1075</f>
        <v>860.838414634146</v>
      </c>
      <c r="BM1075" s="45" t="n">
        <v>187.562005220738</v>
      </c>
      <c r="BN1075" s="45" t="n">
        <v>1012.03746873145</v>
      </c>
      <c r="BO1075" s="45" t="n">
        <v>0</v>
      </c>
      <c r="BP1075" s="45" t="n">
        <v>256</v>
      </c>
      <c r="BQ1075" s="45" t="n">
        <v>384000</v>
      </c>
      <c r="BR1075" s="0" t="n">
        <f aca="false">AJ1075*0.1</f>
        <v>1.0442E-009</v>
      </c>
      <c r="BS1075" s="0" t="n">
        <f aca="false">((((BJ1075/R1075)^2)+((BM1075/AD1075)^2))^(1/2))*AK1075</f>
        <v>0.0145714761890418</v>
      </c>
      <c r="BT1075" s="0" t="n">
        <f aca="false">((((BJ1075/R1075)^2)+((BN1075/AE1075)^2))^(1/2))*AL1075</f>
        <v>0.0787634854844416</v>
      </c>
      <c r="BU1075" s="0" t="n">
        <f aca="false">((((BJ1075/R1075)^2)+((BO1075/AF1075)^2))^(1/2))*AM1075</f>
        <v>7.72665887463322E-007</v>
      </c>
      <c r="BV1075" s="0" t="n">
        <f aca="false">((((BJ1075/R1075)^2)+((BP1075/AG1075)^2))^(1/2))*AN1075</f>
        <v>0.0203890116308665</v>
      </c>
      <c r="BW1075" s="0" t="n">
        <f aca="false">((((BJ1075/R1075)^2)+((BQ1075/AH1075)^2))^(1/2))*AO1075</f>
        <v>33.1724822066533</v>
      </c>
      <c r="BX1075" s="46" t="n">
        <f aca="false">((((BL1075/AI1075)^2)+((BR1075/AJ1075)^2))^(1/2))*AP1075</f>
        <v>1.33334042247979E-005</v>
      </c>
    </row>
    <row r="1076" customFormat="false" ht="45" hidden="false" customHeight="true" outlineLevel="0" collapsed="false">
      <c r="A1076" s="24" t="n">
        <v>4.65522222222222</v>
      </c>
      <c r="B1076" s="24" t="n">
        <v>-74.1397777777778</v>
      </c>
      <c r="C1076" s="47" t="n">
        <v>25</v>
      </c>
      <c r="D1076" s="47" t="n">
        <v>30</v>
      </c>
      <c r="E1076" s="47" t="n">
        <v>1886</v>
      </c>
      <c r="F1076" s="27" t="s">
        <v>2695</v>
      </c>
      <c r="G1076" s="28" t="s">
        <v>2696</v>
      </c>
      <c r="H1076" s="27" t="s">
        <v>2697</v>
      </c>
      <c r="I1076" s="28" t="s">
        <v>216</v>
      </c>
      <c r="J1076" s="28" t="s">
        <v>65</v>
      </c>
      <c r="K1076" s="28" t="n">
        <v>125</v>
      </c>
      <c r="L1076" s="28"/>
      <c r="M1076" s="28" t="n">
        <v>1985</v>
      </c>
      <c r="N1076" s="29" t="s">
        <v>67</v>
      </c>
      <c r="O1076" s="29" t="s">
        <v>108</v>
      </c>
      <c r="P1076" s="50" t="n">
        <v>0.0119278052318739</v>
      </c>
      <c r="Q1076" s="31" t="n">
        <v>90708.3333333333</v>
      </c>
      <c r="R1076" s="31" t="n">
        <v>95141.0428171748</v>
      </c>
      <c r="S1076" s="29" t="s">
        <v>69</v>
      </c>
      <c r="T1076" s="29"/>
      <c r="U1076" s="29"/>
      <c r="V1076" s="48" t="n">
        <f aca="false">IF(S1076="m3_año",R1076,IF(OR(O1076="CG1",O1076="CG3",O1076="HG2"),T1076,R1076))</f>
        <v>95141.0428171748</v>
      </c>
      <c r="W1076" s="28" t="n">
        <v>365</v>
      </c>
      <c r="X1076" s="32"/>
      <c r="Y1076" s="28"/>
      <c r="Z1076" s="28" t="n">
        <v>8760</v>
      </c>
      <c r="AA1076" s="32" t="s">
        <v>2699</v>
      </c>
      <c r="AB1076" s="32" t="s">
        <v>447</v>
      </c>
      <c r="AC1076" s="33" t="s">
        <v>72</v>
      </c>
      <c r="AD1076" s="33" t="n">
        <f aca="false">VLOOKUP($O1076,Parámetros!$B$4:$H$25,3,0)</f>
        <v>589.42211574465</v>
      </c>
      <c r="AE1076" s="33" t="n">
        <f aca="false">VLOOKUP($O1076,Parámetros!$B$4:$H$25,4,0)</f>
        <v>6395.37711993333</v>
      </c>
      <c r="AF1076" s="33" t="n">
        <f aca="false">VLOOKUP($O1076,Parámetros!$B$4:$H$25,5,0)</f>
        <v>22.4256162208741</v>
      </c>
      <c r="AG1076" s="33" t="n">
        <f aca="false">VLOOKUP($O1076,Parámetros!$B$4:$H$25,6,0)</f>
        <v>1344</v>
      </c>
      <c r="AH1076" s="33" t="n">
        <f aca="false">VLOOKUP($O1076,Parámetros!$B$4:$H$25,7,0)</f>
        <v>1920000</v>
      </c>
      <c r="AI1076" s="2" t="n">
        <v>8608.38414634146</v>
      </c>
      <c r="AJ1076" s="2" t="n">
        <v>1.0442E-008</v>
      </c>
      <c r="AK1076" s="34" t="n">
        <f aca="false">AD1076*V1076/1000000000</f>
        <v>0.0560782347514515</v>
      </c>
      <c r="AL1076" s="34" t="n">
        <f aca="false">AE1076*V1076/1000000000</f>
        <v>0.608462848399557</v>
      </c>
      <c r="AM1076" s="34" t="n">
        <f aca="false">AF1076*V1076/1000000000</f>
        <v>0.00213359651307171</v>
      </c>
      <c r="AN1076" s="34" t="n">
        <f aca="false">AG1076*V1076/1000000000</f>
        <v>0.127869561546283</v>
      </c>
      <c r="AO1076" s="34" t="n">
        <f aca="false">AH1076*V1076/1000000000</f>
        <v>182.670802208976</v>
      </c>
      <c r="AP1076" s="35" t="n">
        <f aca="false">AJ1076*AI1076*EXP(P1076*4)</f>
        <v>9.42814054365594E-005</v>
      </c>
      <c r="AQ1076" s="36" t="n">
        <f aca="false">AK1076/W1076</f>
        <v>0.000153638999319045</v>
      </c>
      <c r="AR1076" s="37" t="n">
        <f aca="false">AL1076/W1076</f>
        <v>0.00166702150246454</v>
      </c>
      <c r="AS1076" s="37" t="n">
        <f aca="false">AM1076/W1076</f>
        <v>5.84546989882661E-006</v>
      </c>
      <c r="AT1076" s="37" t="n">
        <f aca="false">AN1076/W1076</f>
        <v>0.000350327565880227</v>
      </c>
      <c r="AU1076" s="37" t="n">
        <f aca="false">AO1076/W1076</f>
        <v>0.500467951257467</v>
      </c>
      <c r="AV1076" s="49" t="n">
        <f aca="false">AP1076/W1076</f>
        <v>2.58305220374135E-007</v>
      </c>
      <c r="AW1076" s="39" t="n">
        <f aca="false">AK1076*1000000</f>
        <v>56078.2347514515</v>
      </c>
      <c r="AX1076" s="40" t="n">
        <f aca="false">AL1076*1000000</f>
        <v>608462.848399557</v>
      </c>
      <c r="AY1076" s="40" t="n">
        <f aca="false">AM1076*1000000</f>
        <v>2133.59651307171</v>
      </c>
      <c r="AZ1076" s="40" t="n">
        <f aca="false">AN1076*1000000</f>
        <v>127869.561546283</v>
      </c>
      <c r="BA1076" s="40" t="n">
        <f aca="false">AO1076*1000000</f>
        <v>182670802.208976</v>
      </c>
      <c r="BB1076" s="41" t="n">
        <f aca="false">AP1076*1000000</f>
        <v>94.2814054365595</v>
      </c>
      <c r="BC1076" s="39" t="n">
        <f aca="false">AQ1076*1000000</f>
        <v>153.638999319045</v>
      </c>
      <c r="BD1076" s="40" t="n">
        <f aca="false">AR1076*1000000</f>
        <v>1667.02150246454</v>
      </c>
      <c r="BE1076" s="40" t="n">
        <f aca="false">AS1076*1000000</f>
        <v>5.84546989882661</v>
      </c>
      <c r="BF1076" s="40" t="n">
        <f aca="false">AT1076*1000000</f>
        <v>350.327565880227</v>
      </c>
      <c r="BG1076" s="40" t="n">
        <f aca="false">AU1076*1000000</f>
        <v>500467.951257467</v>
      </c>
      <c r="BH1076" s="41" t="n">
        <f aca="false">AV1076*1000000</f>
        <v>0.258305220374135</v>
      </c>
      <c r="BI1076" s="0" t="n">
        <v>0.1</v>
      </c>
      <c r="BJ1076" s="0" t="n">
        <f aca="false">R1076*BI1076</f>
        <v>9514.10428171748</v>
      </c>
      <c r="BK1076" s="0" t="n">
        <v>0.1</v>
      </c>
      <c r="BL1076" s="0" t="n">
        <f aca="false">AI1076*BK1076</f>
        <v>860.838414634146</v>
      </c>
      <c r="BM1076" s="45" t="n">
        <v>491.492522079561</v>
      </c>
      <c r="BN1076" s="45" t="n">
        <v>4911.75996922289</v>
      </c>
      <c r="BO1076" s="45" t="n">
        <v>16.2785205146239</v>
      </c>
      <c r="BP1076" s="45" t="n">
        <v>537.6</v>
      </c>
      <c r="BQ1076" s="45" t="n">
        <v>384000</v>
      </c>
      <c r="BR1076" s="0" t="n">
        <f aca="false">AJ1076*0.1</f>
        <v>1.0442E-009</v>
      </c>
      <c r="BS1076" s="0" t="n">
        <f aca="false">((((BJ1076/R1076)^2)+((BM1076/AD1076)^2))^(1/2))*AK1076</f>
        <v>0.0470961696347508</v>
      </c>
      <c r="BT1076" s="0" t="n">
        <f aca="false">((((BJ1076/R1076)^2)+((BN1076/AE1076)^2))^(1/2))*AL1076</f>
        <v>0.471254574801532</v>
      </c>
      <c r="BU1076" s="0" t="n">
        <f aca="false">((((BJ1076/R1076)^2)+((BO1076/AF1076)^2))^(1/2))*AM1076</f>
        <v>0.00156338276930717</v>
      </c>
      <c r="BV1076" s="0" t="n">
        <f aca="false">((((BJ1076/R1076)^2)+((BP1076/AG1076)^2))^(1/2))*AN1076</f>
        <v>0.0527219708556743</v>
      </c>
      <c r="BW1076" s="0" t="n">
        <f aca="false">((((BJ1076/R1076)^2)+((BQ1076/AH1076)^2))^(1/2))*AO1076</f>
        <v>40.8464331243688</v>
      </c>
      <c r="BX1076" s="46" t="n">
        <f aca="false">((((BL1076/AI1076)^2)+((BR1076/AJ1076)^2))^(1/2))*AP1076</f>
        <v>1.33334042247979E-005</v>
      </c>
    </row>
    <row r="1077" customFormat="false" ht="45" hidden="false" customHeight="true" outlineLevel="0" collapsed="false">
      <c r="A1077" s="24" t="n">
        <v>4.65522222222222</v>
      </c>
      <c r="B1077" s="24" t="n">
        <v>-74.1397777777778</v>
      </c>
      <c r="C1077" s="47" t="n">
        <v>25</v>
      </c>
      <c r="D1077" s="47" t="n">
        <v>30</v>
      </c>
      <c r="E1077" s="47" t="n">
        <v>1886</v>
      </c>
      <c r="F1077" s="27" t="s">
        <v>2695</v>
      </c>
      <c r="G1077" s="28" t="s">
        <v>2696</v>
      </c>
      <c r="H1077" s="27" t="s">
        <v>2697</v>
      </c>
      <c r="I1077" s="28" t="s">
        <v>216</v>
      </c>
      <c r="J1077" s="28" t="s">
        <v>76</v>
      </c>
      <c r="K1077" s="28" t="n">
        <v>0.18</v>
      </c>
      <c r="L1077" s="28"/>
      <c r="M1077" s="28" t="n">
        <v>2006</v>
      </c>
      <c r="N1077" s="29" t="s">
        <v>67</v>
      </c>
      <c r="O1077" s="29" t="s">
        <v>145</v>
      </c>
      <c r="P1077" s="50" t="n">
        <v>0.0119278052318739</v>
      </c>
      <c r="Q1077" s="31" t="n">
        <v>126500</v>
      </c>
      <c r="R1077" s="31" t="n">
        <v>132681.766648113</v>
      </c>
      <c r="S1077" s="29" t="s">
        <v>69</v>
      </c>
      <c r="T1077" s="29"/>
      <c r="U1077" s="29"/>
      <c r="V1077" s="48" t="n">
        <f aca="false">IF(S1077="m3_año",R1077,IF(OR(O1077="CG1",O1077="CG3",O1077="HG2"),T1077,R1077))</f>
        <v>132681.766648113</v>
      </c>
      <c r="W1077" s="28" t="n">
        <v>365</v>
      </c>
      <c r="X1077" s="32"/>
      <c r="Y1077" s="28" t="n">
        <v>65</v>
      </c>
      <c r="Z1077" s="28" t="n">
        <v>7200</v>
      </c>
      <c r="AA1077" s="32" t="s">
        <v>2700</v>
      </c>
      <c r="AB1077" s="32" t="s">
        <v>447</v>
      </c>
      <c r="AC1077" s="33" t="s">
        <v>72</v>
      </c>
      <c r="AD1077" s="33" t="n">
        <f aca="false">VLOOKUP($O1077,Parámetros!$B$4:$H$25,3,0)</f>
        <v>196.356974196937</v>
      </c>
      <c r="AE1077" s="33" t="n">
        <f aca="false">VLOOKUP($O1077,Parámetros!$B$4:$H$25,4,0)</f>
        <v>1220.72799074218</v>
      </c>
      <c r="AF1077" s="33" t="n">
        <f aca="false">VLOOKUP($O1077,Parámetros!$B$4:$H$25,5,0)</f>
        <v>69.6558973259153</v>
      </c>
      <c r="AG1077" s="33" t="n">
        <f aca="false">VLOOKUP($O1077,Parámetros!$B$4:$H$25,6,0)</f>
        <v>640</v>
      </c>
      <c r="AH1077" s="33" t="n">
        <f aca="false">VLOOKUP($O1077,Parámetros!$B$4:$H$25,7,0)</f>
        <v>1920000</v>
      </c>
      <c r="AI1077" s="2" t="n">
        <v>8608.38414634146</v>
      </c>
      <c r="AJ1077" s="2" t="n">
        <v>1.0442E-008</v>
      </c>
      <c r="AK1077" s="34" t="n">
        <f aca="false">AD1077*V1077/1000000000</f>
        <v>0.0260529902301275</v>
      </c>
      <c r="AL1077" s="34" t="n">
        <f aca="false">AE1077*V1077/1000000000</f>
        <v>0.161968346408474</v>
      </c>
      <c r="AM1077" s="34" t="n">
        <f aca="false">AF1077*V1077/1000000000</f>
        <v>0.00924206751466201</v>
      </c>
      <c r="AN1077" s="34" t="n">
        <f aca="false">AG1077*V1077/1000000000</f>
        <v>0.0849163306547923</v>
      </c>
      <c r="AO1077" s="34" t="n">
        <f aca="false">AH1077*V1077/1000000000</f>
        <v>254.748991964377</v>
      </c>
      <c r="AP1077" s="35" t="n">
        <f aca="false">AJ1077*AI1077*EXP(P1077*4)</f>
        <v>9.42814054365594E-005</v>
      </c>
      <c r="AQ1077" s="36" t="n">
        <f aca="false">AK1077/W1077</f>
        <v>7.1378055425007E-005</v>
      </c>
      <c r="AR1077" s="37" t="n">
        <f aca="false">AL1077/W1077</f>
        <v>0.000443748894269791</v>
      </c>
      <c r="AS1077" s="37" t="n">
        <f aca="false">AM1077/W1077</f>
        <v>2.53207329168822E-005</v>
      </c>
      <c r="AT1077" s="37" t="n">
        <f aca="false">AN1077/W1077</f>
        <v>0.000232647481246006</v>
      </c>
      <c r="AU1077" s="37" t="n">
        <f aca="false">AO1077/W1077</f>
        <v>0.697942443738019</v>
      </c>
      <c r="AV1077" s="49" t="n">
        <f aca="false">AP1077/W1077</f>
        <v>2.58305220374135E-007</v>
      </c>
      <c r="AW1077" s="39" t="n">
        <f aca="false">AK1077*1000000</f>
        <v>26052.9902301275</v>
      </c>
      <c r="AX1077" s="40" t="n">
        <f aca="false">AL1077*1000000</f>
        <v>161968.346408474</v>
      </c>
      <c r="AY1077" s="40" t="n">
        <f aca="false">AM1077*1000000</f>
        <v>9242.06751466201</v>
      </c>
      <c r="AZ1077" s="40" t="n">
        <f aca="false">AN1077*1000000</f>
        <v>84916.3306547923</v>
      </c>
      <c r="BA1077" s="40" t="n">
        <f aca="false">AO1077*1000000</f>
        <v>254748991.964377</v>
      </c>
      <c r="BB1077" s="41" t="n">
        <f aca="false">AP1077*1000000</f>
        <v>94.2814054365595</v>
      </c>
      <c r="BC1077" s="39" t="n">
        <f aca="false">AQ1077*1000000</f>
        <v>71.378055425007</v>
      </c>
      <c r="BD1077" s="40" t="n">
        <f aca="false">AR1077*1000000</f>
        <v>443.748894269791</v>
      </c>
      <c r="BE1077" s="40" t="n">
        <f aca="false">AS1077*1000000</f>
        <v>25.3207329168822</v>
      </c>
      <c r="BF1077" s="40" t="n">
        <f aca="false">AT1077*1000000</f>
        <v>232.647481246006</v>
      </c>
      <c r="BG1077" s="40" t="n">
        <f aca="false">AU1077*1000000</f>
        <v>697942.443738019</v>
      </c>
      <c r="BH1077" s="41" t="n">
        <f aca="false">AV1077*1000000</f>
        <v>0.258305220374135</v>
      </c>
      <c r="BI1077" s="0" t="n">
        <v>0.1</v>
      </c>
      <c r="BJ1077" s="0" t="n">
        <f aca="false">R1077*BI1077</f>
        <v>13268.1766648113</v>
      </c>
      <c r="BK1077" s="0" t="n">
        <v>0.1</v>
      </c>
      <c r="BL1077" s="0" t="n">
        <f aca="false">AI1077*BK1077</f>
        <v>860.838414634146</v>
      </c>
      <c r="BM1077" s="45" t="n">
        <v>187.562005220738</v>
      </c>
      <c r="BN1077" s="45" t="n">
        <v>1012.03746873145</v>
      </c>
      <c r="BO1077" s="45" t="n">
        <v>69.5558973259153</v>
      </c>
      <c r="BP1077" s="45" t="n">
        <v>256</v>
      </c>
      <c r="BQ1077" s="45" t="n">
        <v>384000</v>
      </c>
      <c r="BR1077" s="0" t="n">
        <f aca="false">AJ1077*0.1</f>
        <v>1.0442E-009</v>
      </c>
      <c r="BS1077" s="0" t="n">
        <f aca="false">((((BJ1077/R1077)^2)+((BM1077/AD1077)^2))^(1/2))*AK1077</f>
        <v>0.0250220597906849</v>
      </c>
      <c r="BT1077" s="0" t="n">
        <f aca="false">((((BJ1077/R1077)^2)+((BN1077/AE1077)^2))^(1/2))*AL1077</f>
        <v>0.135252229598848</v>
      </c>
      <c r="BU1077" s="0" t="n">
        <f aca="false">((((BJ1077/R1077)^2)+((BO1077/AF1077)^2))^(1/2))*AM1077</f>
        <v>0.00927496066517121</v>
      </c>
      <c r="BV1077" s="0" t="n">
        <f aca="false">((((BJ1077/R1077)^2)+((BP1077/AG1077)^2))^(1/2))*AN1077</f>
        <v>0.0350119000629584</v>
      </c>
      <c r="BW1077" s="0" t="n">
        <f aca="false">((((BJ1077/R1077)^2)+((BQ1077/AH1077)^2))^(1/2))*AO1077</f>
        <v>56.9636063231895</v>
      </c>
      <c r="BX1077" s="46" t="n">
        <f aca="false">((((BL1077/AI1077)^2)+((BR1077/AJ1077)^2))^(1/2))*AP1077</f>
        <v>1.33334042247979E-005</v>
      </c>
    </row>
    <row r="1078" customFormat="false" ht="45" hidden="false" customHeight="true" outlineLevel="0" collapsed="false">
      <c r="A1078" s="24" t="n">
        <v>4.65522222222222</v>
      </c>
      <c r="B1078" s="24" t="n">
        <v>-74.1397777777778</v>
      </c>
      <c r="C1078" s="47" t="n">
        <v>25</v>
      </c>
      <c r="D1078" s="47" t="n">
        <v>30</v>
      </c>
      <c r="E1078" s="47" t="n">
        <v>1886</v>
      </c>
      <c r="F1078" s="27" t="s">
        <v>2695</v>
      </c>
      <c r="G1078" s="28" t="s">
        <v>2696</v>
      </c>
      <c r="H1078" s="27" t="s">
        <v>2697</v>
      </c>
      <c r="I1078" s="28" t="s">
        <v>216</v>
      </c>
      <c r="J1078" s="28" t="s">
        <v>76</v>
      </c>
      <c r="K1078" s="28" t="n">
        <v>0.18</v>
      </c>
      <c r="L1078" s="28"/>
      <c r="M1078" s="28" t="n">
        <v>2002</v>
      </c>
      <c r="N1078" s="29" t="s">
        <v>67</v>
      </c>
      <c r="O1078" s="29" t="s">
        <v>145</v>
      </c>
      <c r="P1078" s="50" t="n">
        <v>0.0119278052318739</v>
      </c>
      <c r="Q1078" s="31" t="n">
        <v>126500</v>
      </c>
      <c r="R1078" s="31" t="n">
        <v>132681.766648113</v>
      </c>
      <c r="S1078" s="29" t="s">
        <v>69</v>
      </c>
      <c r="T1078" s="29"/>
      <c r="U1078" s="29"/>
      <c r="V1078" s="48" t="n">
        <f aca="false">IF(S1078="m3_año",R1078,IF(OR(O1078="CG1",O1078="CG3",O1078="HG2"),T1078,R1078))</f>
        <v>132681.766648113</v>
      </c>
      <c r="W1078" s="28" t="n">
        <v>365</v>
      </c>
      <c r="X1078" s="32"/>
      <c r="Y1078" s="28" t="n">
        <v>65</v>
      </c>
      <c r="Z1078" s="28" t="n">
        <v>7200</v>
      </c>
      <c r="AA1078" s="32" t="s">
        <v>2700</v>
      </c>
      <c r="AB1078" s="32" t="s">
        <v>447</v>
      </c>
      <c r="AC1078" s="33" t="s">
        <v>72</v>
      </c>
      <c r="AD1078" s="33" t="n">
        <f aca="false">VLOOKUP($O1078,Parámetros!$B$4:$H$25,3,0)</f>
        <v>196.356974196937</v>
      </c>
      <c r="AE1078" s="33" t="n">
        <f aca="false">VLOOKUP($O1078,Parámetros!$B$4:$H$25,4,0)</f>
        <v>1220.72799074218</v>
      </c>
      <c r="AF1078" s="33" t="n">
        <f aca="false">VLOOKUP($O1078,Parámetros!$B$4:$H$25,5,0)</f>
        <v>69.6558973259153</v>
      </c>
      <c r="AG1078" s="33" t="n">
        <f aca="false">VLOOKUP($O1078,Parámetros!$B$4:$H$25,6,0)</f>
        <v>640</v>
      </c>
      <c r="AH1078" s="33" t="n">
        <f aca="false">VLOOKUP($O1078,Parámetros!$B$4:$H$25,7,0)</f>
        <v>1920000</v>
      </c>
      <c r="AI1078" s="2" t="n">
        <v>8608.38414634146</v>
      </c>
      <c r="AJ1078" s="2" t="n">
        <v>1.0442E-008</v>
      </c>
      <c r="AK1078" s="34" t="n">
        <f aca="false">AD1078*V1078/1000000000</f>
        <v>0.0260529902301275</v>
      </c>
      <c r="AL1078" s="34" t="n">
        <f aca="false">AE1078*V1078/1000000000</f>
        <v>0.161968346408474</v>
      </c>
      <c r="AM1078" s="34" t="n">
        <f aca="false">AF1078*V1078/1000000000</f>
        <v>0.00924206751466201</v>
      </c>
      <c r="AN1078" s="34" t="n">
        <f aca="false">AG1078*V1078/1000000000</f>
        <v>0.0849163306547923</v>
      </c>
      <c r="AO1078" s="34" t="n">
        <f aca="false">AH1078*V1078/1000000000</f>
        <v>254.748991964377</v>
      </c>
      <c r="AP1078" s="35" t="n">
        <f aca="false">AJ1078*AI1078*EXP(P1078*4)</f>
        <v>9.42814054365594E-005</v>
      </c>
      <c r="AQ1078" s="36" t="n">
        <f aca="false">AK1078/W1078</f>
        <v>7.1378055425007E-005</v>
      </c>
      <c r="AR1078" s="37" t="n">
        <f aca="false">AL1078/W1078</f>
        <v>0.000443748894269791</v>
      </c>
      <c r="AS1078" s="37" t="n">
        <f aca="false">AM1078/W1078</f>
        <v>2.53207329168822E-005</v>
      </c>
      <c r="AT1078" s="37" t="n">
        <f aca="false">AN1078/W1078</f>
        <v>0.000232647481246006</v>
      </c>
      <c r="AU1078" s="37" t="n">
        <f aca="false">AO1078/W1078</f>
        <v>0.697942443738019</v>
      </c>
      <c r="AV1078" s="49" t="n">
        <f aca="false">AP1078/W1078</f>
        <v>2.58305220374135E-007</v>
      </c>
      <c r="AW1078" s="39" t="n">
        <f aca="false">AK1078*1000000</f>
        <v>26052.9902301275</v>
      </c>
      <c r="AX1078" s="40" t="n">
        <f aca="false">AL1078*1000000</f>
        <v>161968.346408474</v>
      </c>
      <c r="AY1078" s="40" t="n">
        <f aca="false">AM1078*1000000</f>
        <v>9242.06751466201</v>
      </c>
      <c r="AZ1078" s="40" t="n">
        <f aca="false">AN1078*1000000</f>
        <v>84916.3306547923</v>
      </c>
      <c r="BA1078" s="40" t="n">
        <f aca="false">AO1078*1000000</f>
        <v>254748991.964377</v>
      </c>
      <c r="BB1078" s="41" t="n">
        <f aca="false">AP1078*1000000</f>
        <v>94.2814054365595</v>
      </c>
      <c r="BC1078" s="39" t="n">
        <f aca="false">AQ1078*1000000</f>
        <v>71.378055425007</v>
      </c>
      <c r="BD1078" s="40" t="n">
        <f aca="false">AR1078*1000000</f>
        <v>443.748894269791</v>
      </c>
      <c r="BE1078" s="40" t="n">
        <f aca="false">AS1078*1000000</f>
        <v>25.3207329168822</v>
      </c>
      <c r="BF1078" s="40" t="n">
        <f aca="false">AT1078*1000000</f>
        <v>232.647481246006</v>
      </c>
      <c r="BG1078" s="40" t="n">
        <f aca="false">AU1078*1000000</f>
        <v>697942.443738019</v>
      </c>
      <c r="BH1078" s="41" t="n">
        <f aca="false">AV1078*1000000</f>
        <v>0.258305220374135</v>
      </c>
      <c r="BI1078" s="0" t="n">
        <v>0.1</v>
      </c>
      <c r="BJ1078" s="0" t="n">
        <f aca="false">R1078*BI1078</f>
        <v>13268.1766648113</v>
      </c>
      <c r="BK1078" s="0" t="n">
        <v>0.1</v>
      </c>
      <c r="BL1078" s="0" t="n">
        <f aca="false">AI1078*BK1078</f>
        <v>860.838414634146</v>
      </c>
      <c r="BM1078" s="45" t="n">
        <v>187.562005220738</v>
      </c>
      <c r="BN1078" s="45" t="n">
        <v>1012.03746873145</v>
      </c>
      <c r="BO1078" s="45" t="n">
        <v>69.5558973259153</v>
      </c>
      <c r="BP1078" s="45" t="n">
        <v>256</v>
      </c>
      <c r="BQ1078" s="45" t="n">
        <v>384000</v>
      </c>
      <c r="BR1078" s="0" t="n">
        <f aca="false">AJ1078*0.1</f>
        <v>1.0442E-009</v>
      </c>
      <c r="BS1078" s="0" t="n">
        <f aca="false">((((BJ1078/R1078)^2)+((BM1078/AD1078)^2))^(1/2))*AK1078</f>
        <v>0.0250220597906849</v>
      </c>
      <c r="BT1078" s="0" t="n">
        <f aca="false">((((BJ1078/R1078)^2)+((BN1078/AE1078)^2))^(1/2))*AL1078</f>
        <v>0.135252229598848</v>
      </c>
      <c r="BU1078" s="0" t="n">
        <f aca="false">((((BJ1078/R1078)^2)+((BO1078/AF1078)^2))^(1/2))*AM1078</f>
        <v>0.00927496066517121</v>
      </c>
      <c r="BV1078" s="0" t="n">
        <f aca="false">((((BJ1078/R1078)^2)+((BP1078/AG1078)^2))^(1/2))*AN1078</f>
        <v>0.0350119000629584</v>
      </c>
      <c r="BW1078" s="0" t="n">
        <f aca="false">((((BJ1078/R1078)^2)+((BQ1078/AH1078)^2))^(1/2))*AO1078</f>
        <v>56.9636063231895</v>
      </c>
      <c r="BX1078" s="46" t="n">
        <f aca="false">((((BL1078/AI1078)^2)+((BR1078/AJ1078)^2))^(1/2))*AP1078</f>
        <v>1.33334042247979E-005</v>
      </c>
    </row>
    <row r="1079" customFormat="false" ht="45" hidden="false" customHeight="true" outlineLevel="0" collapsed="false">
      <c r="A1079" s="24" t="n">
        <v>4.65522222222222</v>
      </c>
      <c r="B1079" s="24" t="n">
        <v>-74.1397777777778</v>
      </c>
      <c r="C1079" s="47" t="n">
        <v>25</v>
      </c>
      <c r="D1079" s="47" t="n">
        <v>30</v>
      </c>
      <c r="E1079" s="47" t="n">
        <v>1886</v>
      </c>
      <c r="F1079" s="27" t="s">
        <v>2695</v>
      </c>
      <c r="G1079" s="28" t="s">
        <v>2696</v>
      </c>
      <c r="H1079" s="27" t="s">
        <v>2697</v>
      </c>
      <c r="I1079" s="28" t="s">
        <v>216</v>
      </c>
      <c r="J1079" s="28" t="s">
        <v>76</v>
      </c>
      <c r="K1079" s="28" t="n">
        <v>0.18</v>
      </c>
      <c r="L1079" s="28"/>
      <c r="M1079" s="28" t="n">
        <v>2002</v>
      </c>
      <c r="N1079" s="29" t="s">
        <v>67</v>
      </c>
      <c r="O1079" s="29" t="s">
        <v>145</v>
      </c>
      <c r="P1079" s="50" t="n">
        <v>0.0119278052318739</v>
      </c>
      <c r="Q1079" s="31" t="n">
        <v>126500</v>
      </c>
      <c r="R1079" s="31" t="n">
        <v>132681.766648113</v>
      </c>
      <c r="S1079" s="29" t="s">
        <v>69</v>
      </c>
      <c r="T1079" s="29"/>
      <c r="U1079" s="29"/>
      <c r="V1079" s="48" t="n">
        <f aca="false">IF(S1079="m3_año",R1079,IF(OR(O1079="CG1",O1079="CG3",O1079="HG2"),T1079,R1079))</f>
        <v>132681.766648113</v>
      </c>
      <c r="W1079" s="28" t="n">
        <v>365</v>
      </c>
      <c r="X1079" s="32"/>
      <c r="Y1079" s="28" t="n">
        <v>65</v>
      </c>
      <c r="Z1079" s="28" t="n">
        <v>7200</v>
      </c>
      <c r="AA1079" s="32" t="s">
        <v>2700</v>
      </c>
      <c r="AB1079" s="32" t="s">
        <v>447</v>
      </c>
      <c r="AC1079" s="33" t="s">
        <v>72</v>
      </c>
      <c r="AD1079" s="33" t="n">
        <f aca="false">VLOOKUP($O1079,Parámetros!$B$4:$H$25,3,0)</f>
        <v>196.356974196937</v>
      </c>
      <c r="AE1079" s="33" t="n">
        <f aca="false">VLOOKUP($O1079,Parámetros!$B$4:$H$25,4,0)</f>
        <v>1220.72799074218</v>
      </c>
      <c r="AF1079" s="33" t="n">
        <f aca="false">VLOOKUP($O1079,Parámetros!$B$4:$H$25,5,0)</f>
        <v>69.6558973259153</v>
      </c>
      <c r="AG1079" s="33" t="n">
        <f aca="false">VLOOKUP($O1079,Parámetros!$B$4:$H$25,6,0)</f>
        <v>640</v>
      </c>
      <c r="AH1079" s="33" t="n">
        <f aca="false">VLOOKUP($O1079,Parámetros!$B$4:$H$25,7,0)</f>
        <v>1920000</v>
      </c>
      <c r="AI1079" s="2" t="n">
        <v>8608.38414634146</v>
      </c>
      <c r="AJ1079" s="2" t="n">
        <v>1.0442E-008</v>
      </c>
      <c r="AK1079" s="34" t="n">
        <f aca="false">AD1079*V1079/1000000000</f>
        <v>0.0260529902301275</v>
      </c>
      <c r="AL1079" s="34" t="n">
        <f aca="false">AE1079*V1079/1000000000</f>
        <v>0.161968346408474</v>
      </c>
      <c r="AM1079" s="34" t="n">
        <f aca="false">AF1079*V1079/1000000000</f>
        <v>0.00924206751466201</v>
      </c>
      <c r="AN1079" s="34" t="n">
        <f aca="false">AG1079*V1079/1000000000</f>
        <v>0.0849163306547923</v>
      </c>
      <c r="AO1079" s="34" t="n">
        <f aca="false">AH1079*V1079/1000000000</f>
        <v>254.748991964377</v>
      </c>
      <c r="AP1079" s="35" t="n">
        <f aca="false">AJ1079*AI1079*EXP(P1079*4)</f>
        <v>9.42814054365594E-005</v>
      </c>
      <c r="AQ1079" s="36" t="n">
        <f aca="false">AK1079/W1079</f>
        <v>7.1378055425007E-005</v>
      </c>
      <c r="AR1079" s="37" t="n">
        <f aca="false">AL1079/W1079</f>
        <v>0.000443748894269791</v>
      </c>
      <c r="AS1079" s="37" t="n">
        <f aca="false">AM1079/W1079</f>
        <v>2.53207329168822E-005</v>
      </c>
      <c r="AT1079" s="37" t="n">
        <f aca="false">AN1079/W1079</f>
        <v>0.000232647481246006</v>
      </c>
      <c r="AU1079" s="37" t="n">
        <f aca="false">AO1079/W1079</f>
        <v>0.697942443738019</v>
      </c>
      <c r="AV1079" s="49" t="n">
        <f aca="false">AP1079/W1079</f>
        <v>2.58305220374135E-007</v>
      </c>
      <c r="AW1079" s="39" t="n">
        <f aca="false">AK1079*1000000</f>
        <v>26052.9902301275</v>
      </c>
      <c r="AX1079" s="40" t="n">
        <f aca="false">AL1079*1000000</f>
        <v>161968.346408474</v>
      </c>
      <c r="AY1079" s="40" t="n">
        <f aca="false">AM1079*1000000</f>
        <v>9242.06751466201</v>
      </c>
      <c r="AZ1079" s="40" t="n">
        <f aca="false">AN1079*1000000</f>
        <v>84916.3306547923</v>
      </c>
      <c r="BA1079" s="40" t="n">
        <f aca="false">AO1079*1000000</f>
        <v>254748991.964377</v>
      </c>
      <c r="BB1079" s="41" t="n">
        <f aca="false">AP1079*1000000</f>
        <v>94.2814054365595</v>
      </c>
      <c r="BC1079" s="39" t="n">
        <f aca="false">AQ1079*1000000</f>
        <v>71.378055425007</v>
      </c>
      <c r="BD1079" s="40" t="n">
        <f aca="false">AR1079*1000000</f>
        <v>443.748894269791</v>
      </c>
      <c r="BE1079" s="40" t="n">
        <f aca="false">AS1079*1000000</f>
        <v>25.3207329168822</v>
      </c>
      <c r="BF1079" s="40" t="n">
        <f aca="false">AT1079*1000000</f>
        <v>232.647481246006</v>
      </c>
      <c r="BG1079" s="40" t="n">
        <f aca="false">AU1079*1000000</f>
        <v>697942.443738019</v>
      </c>
      <c r="BH1079" s="41" t="n">
        <f aca="false">AV1079*1000000</f>
        <v>0.258305220374135</v>
      </c>
      <c r="BI1079" s="0" t="n">
        <v>0.1</v>
      </c>
      <c r="BJ1079" s="0" t="n">
        <f aca="false">R1079*BI1079</f>
        <v>13268.1766648113</v>
      </c>
      <c r="BK1079" s="0" t="n">
        <v>0.1</v>
      </c>
      <c r="BL1079" s="0" t="n">
        <f aca="false">AI1079*BK1079</f>
        <v>860.838414634146</v>
      </c>
      <c r="BM1079" s="45" t="n">
        <v>187.562005220738</v>
      </c>
      <c r="BN1079" s="45" t="n">
        <v>1012.03746873145</v>
      </c>
      <c r="BO1079" s="45" t="n">
        <v>69.5558973259153</v>
      </c>
      <c r="BP1079" s="45" t="n">
        <v>256</v>
      </c>
      <c r="BQ1079" s="45" t="n">
        <v>384000</v>
      </c>
      <c r="BR1079" s="0" t="n">
        <f aca="false">AJ1079*0.1</f>
        <v>1.0442E-009</v>
      </c>
      <c r="BS1079" s="0" t="n">
        <f aca="false">((((BJ1079/R1079)^2)+((BM1079/AD1079)^2))^(1/2))*AK1079</f>
        <v>0.0250220597906849</v>
      </c>
      <c r="BT1079" s="0" t="n">
        <f aca="false">((((BJ1079/R1079)^2)+((BN1079/AE1079)^2))^(1/2))*AL1079</f>
        <v>0.135252229598848</v>
      </c>
      <c r="BU1079" s="0" t="n">
        <f aca="false">((((BJ1079/R1079)^2)+((BO1079/AF1079)^2))^(1/2))*AM1079</f>
        <v>0.00927496066517121</v>
      </c>
      <c r="BV1079" s="0" t="n">
        <f aca="false">((((BJ1079/R1079)^2)+((BP1079/AG1079)^2))^(1/2))*AN1079</f>
        <v>0.0350119000629584</v>
      </c>
      <c r="BW1079" s="0" t="n">
        <f aca="false">((((BJ1079/R1079)^2)+((BQ1079/AH1079)^2))^(1/2))*AO1079</f>
        <v>56.9636063231895</v>
      </c>
      <c r="BX1079" s="46" t="n">
        <f aca="false">((((BL1079/AI1079)^2)+((BR1079/AJ1079)^2))^(1/2))*AP1079</f>
        <v>1.33334042247979E-005</v>
      </c>
    </row>
    <row r="1080" customFormat="false" ht="45" hidden="false" customHeight="true" outlineLevel="0" collapsed="false">
      <c r="A1080" s="24" t="n">
        <v>4.65489272030744</v>
      </c>
      <c r="B1080" s="24" t="n">
        <v>-74.1514491916998</v>
      </c>
      <c r="C1080" s="47" t="n">
        <v>23</v>
      </c>
      <c r="D1080" s="47" t="n">
        <v>30</v>
      </c>
      <c r="E1080" s="47" t="n">
        <v>1884</v>
      </c>
      <c r="F1080" s="27" t="s">
        <v>2701</v>
      </c>
      <c r="G1080" s="28" t="s">
        <v>2702</v>
      </c>
      <c r="H1080" s="27" t="s">
        <v>2703</v>
      </c>
      <c r="I1080" s="28" t="s">
        <v>216</v>
      </c>
      <c r="J1080" s="28" t="s">
        <v>76</v>
      </c>
      <c r="K1080" s="55"/>
      <c r="L1080" s="55"/>
      <c r="M1080" s="28" t="n">
        <v>2008</v>
      </c>
      <c r="N1080" s="29" t="s">
        <v>67</v>
      </c>
      <c r="O1080" s="29" t="s">
        <v>145</v>
      </c>
      <c r="P1080" s="50" t="n">
        <v>0.0119278052318739</v>
      </c>
      <c r="Q1080" s="31" t="n">
        <v>119940</v>
      </c>
      <c r="R1080" s="31" t="n">
        <v>125801.194401381</v>
      </c>
      <c r="S1080" s="29" t="s">
        <v>69</v>
      </c>
      <c r="T1080" s="29"/>
      <c r="U1080" s="29"/>
      <c r="V1080" s="48" t="n">
        <f aca="false">IF(S1080="m3_año",R1080,IF(OR(O1080="CG1",O1080="CG3",O1080="HG2"),T1080,R1080))</f>
        <v>125801.194401381</v>
      </c>
      <c r="W1080" s="28" t="n">
        <v>365</v>
      </c>
      <c r="X1080" s="32" t="s">
        <v>98</v>
      </c>
      <c r="Y1080" s="28"/>
      <c r="Z1080" s="28" t="n">
        <v>2920</v>
      </c>
      <c r="AA1080" s="32" t="s">
        <v>2704</v>
      </c>
      <c r="AB1080" s="32" t="s">
        <v>447</v>
      </c>
      <c r="AC1080" s="33" t="s">
        <v>72</v>
      </c>
      <c r="AD1080" s="33" t="n">
        <f aca="false">VLOOKUP($O1080,Parámetros!$B$4:$H$25,3,0)</f>
        <v>196.356974196937</v>
      </c>
      <c r="AE1080" s="33" t="n">
        <f aca="false">VLOOKUP($O1080,Parámetros!$B$4:$H$25,4,0)</f>
        <v>1220.72799074218</v>
      </c>
      <c r="AF1080" s="33" t="n">
        <f aca="false">VLOOKUP($O1080,Parámetros!$B$4:$H$25,5,0)</f>
        <v>69.6558973259153</v>
      </c>
      <c r="AG1080" s="33" t="n">
        <f aca="false">VLOOKUP($O1080,Parámetros!$B$4:$H$25,6,0)</f>
        <v>640</v>
      </c>
      <c r="AH1080" s="33" t="n">
        <f aca="false">VLOOKUP($O1080,Parámetros!$B$4:$H$25,7,0)</f>
        <v>1920000</v>
      </c>
      <c r="AI1080" s="51" t="n">
        <v>119940</v>
      </c>
      <c r="AJ1080" s="52" t="n">
        <v>8.8E-008</v>
      </c>
      <c r="AK1080" s="34" t="n">
        <f aca="false">AD1080*V1080/1000000000</f>
        <v>0.0247019418830158</v>
      </c>
      <c r="AL1080" s="34" t="n">
        <f aca="false">AE1080*V1080/1000000000</f>
        <v>0.153569039274564</v>
      </c>
      <c r="AM1080" s="34" t="n">
        <f aca="false">AF1080*V1080/1000000000</f>
        <v>0.00876279508070011</v>
      </c>
      <c r="AN1080" s="34" t="n">
        <f aca="false">AG1080*V1080/1000000000</f>
        <v>0.0805127644168839</v>
      </c>
      <c r="AO1080" s="34" t="n">
        <f aca="false">AH1080*V1080/1000000000</f>
        <v>241.538293250652</v>
      </c>
      <c r="AP1080" s="35" t="n">
        <f aca="false">AJ1080*AI1080*EXP(P1080*4)</f>
        <v>0.0110705051073215</v>
      </c>
      <c r="AQ1080" s="36" t="n">
        <f aca="false">AK1080/W1080</f>
        <v>6.76765531041529E-005</v>
      </c>
      <c r="AR1080" s="37" t="n">
        <f aca="false">AL1080/W1080</f>
        <v>0.000420737093902916</v>
      </c>
      <c r="AS1080" s="37" t="n">
        <f aca="false">AM1080/W1080</f>
        <v>2.40076577553428E-005</v>
      </c>
      <c r="AT1080" s="37" t="n">
        <f aca="false">AN1080/W1080</f>
        <v>0.000220582916210641</v>
      </c>
      <c r="AU1080" s="37" t="n">
        <f aca="false">AO1080/W1080</f>
        <v>0.661748748631922</v>
      </c>
      <c r="AV1080" s="49" t="n">
        <f aca="false">AP1080/W1080</f>
        <v>3.03301509789631E-005</v>
      </c>
      <c r="AW1080" s="39" t="n">
        <f aca="false">AK1080*1000000</f>
        <v>24701.9418830158</v>
      </c>
      <c r="AX1080" s="40" t="n">
        <f aca="false">AL1080*1000000</f>
        <v>153569.039274564</v>
      </c>
      <c r="AY1080" s="40" t="n">
        <f aca="false">AM1080*1000000</f>
        <v>8762.79508070011</v>
      </c>
      <c r="AZ1080" s="40" t="n">
        <f aca="false">AN1080*1000000</f>
        <v>80512.7644168839</v>
      </c>
      <c r="BA1080" s="40" t="n">
        <f aca="false">AO1080*1000000</f>
        <v>241538293.250652</v>
      </c>
      <c r="BB1080" s="41" t="n">
        <f aca="false">AP1080*1000000</f>
        <v>11070.5051073215</v>
      </c>
      <c r="BC1080" s="39" t="n">
        <f aca="false">AQ1080*1000000</f>
        <v>67.676553104153</v>
      </c>
      <c r="BD1080" s="40" t="n">
        <f aca="false">AR1080*1000000</f>
        <v>420.737093902916</v>
      </c>
      <c r="BE1080" s="40" t="n">
        <f aca="false">AS1080*1000000</f>
        <v>24.0076577553428</v>
      </c>
      <c r="BF1080" s="40" t="n">
        <f aca="false">AT1080*1000000</f>
        <v>220.582916210641</v>
      </c>
      <c r="BG1080" s="40" t="n">
        <f aca="false">AU1080*1000000</f>
        <v>661748.748631922</v>
      </c>
      <c r="BH1080" s="41" t="n">
        <f aca="false">AV1080*1000000</f>
        <v>30.3301509789631</v>
      </c>
      <c r="BI1080" s="0" t="n">
        <v>0.1</v>
      </c>
      <c r="BJ1080" s="0" t="n">
        <f aca="false">R1080*BI1080</f>
        <v>12580.1194401381</v>
      </c>
      <c r="BK1080" s="0" t="n">
        <v>0.1</v>
      </c>
      <c r="BL1080" s="0" t="n">
        <f aca="false">AI1080*BK1080</f>
        <v>11994</v>
      </c>
      <c r="BM1080" s="45" t="n">
        <v>187.562005220738</v>
      </c>
      <c r="BN1080" s="45" t="n">
        <v>1012.03746873145</v>
      </c>
      <c r="BO1080" s="45" t="n">
        <v>69.5558973259153</v>
      </c>
      <c r="BP1080" s="45" t="n">
        <v>256</v>
      </c>
      <c r="BQ1080" s="45" t="n">
        <v>384000</v>
      </c>
      <c r="BR1080" s="0" t="n">
        <f aca="false">AJ1080*0.1</f>
        <v>8.8E-009</v>
      </c>
      <c r="BS1080" s="0" t="n">
        <f aca="false">((((BJ1080/R1080)^2)+((BM1080/AD1080)^2))^(1/2))*AK1080</f>
        <v>0.0237244731327648</v>
      </c>
      <c r="BT1080" s="0" t="n">
        <f aca="false">((((BJ1080/R1080)^2)+((BN1080/AE1080)^2))^(1/2))*AL1080</f>
        <v>0.128238359036252</v>
      </c>
      <c r="BU1080" s="0" t="n">
        <f aca="false">((((BJ1080/R1080)^2)+((BO1080/AF1080)^2))^(1/2))*AM1080</f>
        <v>0.00879398246783112</v>
      </c>
      <c r="BV1080" s="0" t="n">
        <f aca="false">((((BJ1080/R1080)^2)+((BP1080/AG1080)^2))^(1/2))*AN1080</f>
        <v>0.0331962631901283</v>
      </c>
      <c r="BW1080" s="0" t="n">
        <f aca="false">((((BJ1080/R1080)^2)+((BQ1080/AH1080)^2))^(1/2))*AO1080</f>
        <v>54.0096042877735</v>
      </c>
      <c r="BX1080" s="46" t="n">
        <f aca="false">((((BL1080/AI1080)^2)+((BR1080/AJ1080)^2))^(1/2))*AP1080</f>
        <v>0.00156560584650947</v>
      </c>
    </row>
    <row r="1081" customFormat="false" ht="45" hidden="false" customHeight="true" outlineLevel="0" collapsed="false">
      <c r="A1081" s="24" t="n">
        <v>4.65341714424704</v>
      </c>
      <c r="B1081" s="24" t="n">
        <v>-74.1508621889597</v>
      </c>
      <c r="C1081" s="47" t="n">
        <v>23</v>
      </c>
      <c r="D1081" s="47" t="n">
        <v>30</v>
      </c>
      <c r="E1081" s="47" t="n">
        <v>1884</v>
      </c>
      <c r="F1081" s="27" t="s">
        <v>2705</v>
      </c>
      <c r="G1081" s="28" t="s">
        <v>2706</v>
      </c>
      <c r="H1081" s="27" t="s">
        <v>2707</v>
      </c>
      <c r="I1081" s="28" t="s">
        <v>216</v>
      </c>
      <c r="J1081" s="28" t="s">
        <v>76</v>
      </c>
      <c r="K1081" s="28" t="n">
        <v>468.86</v>
      </c>
      <c r="L1081" s="28"/>
      <c r="M1081" s="28" t="n">
        <v>2005</v>
      </c>
      <c r="N1081" s="29" t="s">
        <v>67</v>
      </c>
      <c r="O1081" s="29" t="s">
        <v>145</v>
      </c>
      <c r="P1081" s="30" t="n">
        <v>0.0119278052318739</v>
      </c>
      <c r="Q1081" s="31" t="n">
        <v>91360.5</v>
      </c>
      <c r="R1081" s="31" t="n">
        <v>95825.0793822527</v>
      </c>
      <c r="S1081" s="29" t="s">
        <v>69</v>
      </c>
      <c r="T1081" s="29"/>
      <c r="U1081" s="29"/>
      <c r="V1081" s="48" t="n">
        <f aca="false">IF(S1081="m3_año",R1081,IF(OR(O1081="CG1",O1081="CG3",O1081="HG2"),T1081,R1081))</f>
        <v>95825.0793822527</v>
      </c>
      <c r="W1081" s="28" t="n">
        <v>365</v>
      </c>
      <c r="X1081" s="32" t="s">
        <v>98</v>
      </c>
      <c r="Y1081" s="28"/>
      <c r="Z1081" s="28" t="n">
        <v>2920</v>
      </c>
      <c r="AA1081" s="32" t="s">
        <v>2708</v>
      </c>
      <c r="AB1081" s="32" t="s">
        <v>447</v>
      </c>
      <c r="AC1081" s="33" t="s">
        <v>72</v>
      </c>
      <c r="AD1081" s="33" t="n">
        <f aca="false">VLOOKUP($O1081,Parámetros!$B$4:$H$25,3,0)</f>
        <v>196.356974196937</v>
      </c>
      <c r="AE1081" s="33" t="n">
        <f aca="false">VLOOKUP($O1081,Parámetros!$B$4:$H$25,4,0)</f>
        <v>1220.72799074218</v>
      </c>
      <c r="AF1081" s="33" t="n">
        <f aca="false">VLOOKUP($O1081,Parámetros!$B$4:$H$25,5,0)</f>
        <v>69.6558973259153</v>
      </c>
      <c r="AG1081" s="33" t="n">
        <f aca="false">VLOOKUP($O1081,Parámetros!$B$4:$H$25,6,0)</f>
        <v>640</v>
      </c>
      <c r="AH1081" s="33" t="n">
        <f aca="false">VLOOKUP($O1081,Parámetros!$B$4:$H$25,7,0)</f>
        <v>1920000</v>
      </c>
      <c r="AI1081" s="51" t="n">
        <v>91360.5</v>
      </c>
      <c r="AJ1081" s="52" t="n">
        <v>8.8E-008</v>
      </c>
      <c r="AK1081" s="34" t="n">
        <f aca="false">AD1081*V1081/1000000000</f>
        <v>0.0188159226396804</v>
      </c>
      <c r="AL1081" s="34" t="n">
        <f aca="false">AE1081*V1081/1000000000</f>
        <v>0.116976356617007</v>
      </c>
      <c r="AM1081" s="34" t="n">
        <f aca="false">AF1081*V1081/1000000000</f>
        <v>0.00667478189069788</v>
      </c>
      <c r="AN1081" s="34" t="n">
        <f aca="false">AG1081*V1081/1000000000</f>
        <v>0.0613280508046417</v>
      </c>
      <c r="AO1081" s="34" t="n">
        <f aca="false">AH1081*V1081/1000000000</f>
        <v>183.984152413925</v>
      </c>
      <c r="AP1081" s="35" t="n">
        <f aca="false">AJ1081*AI1081*EXP(P1081*4)</f>
        <v>0.00843260698563823</v>
      </c>
      <c r="AQ1081" s="36" t="n">
        <f aca="false">AK1081/W1081</f>
        <v>5.15504729854258E-005</v>
      </c>
      <c r="AR1081" s="37" t="n">
        <f aca="false">AL1081/W1081</f>
        <v>0.000320483168813718</v>
      </c>
      <c r="AS1081" s="37" t="n">
        <f aca="false">AM1081/W1081</f>
        <v>1.82870736731449E-005</v>
      </c>
      <c r="AT1081" s="37" t="n">
        <f aca="false">AN1081/W1081</f>
        <v>0.000168022056999018</v>
      </c>
      <c r="AU1081" s="37" t="n">
        <f aca="false">AO1081/W1081</f>
        <v>0.504066170997055</v>
      </c>
      <c r="AV1081" s="49" t="n">
        <f aca="false">AP1081/W1081</f>
        <v>2.3103032837365E-005</v>
      </c>
      <c r="AW1081" s="39" t="n">
        <f aca="false">AK1081*1000000</f>
        <v>18815.9226396804</v>
      </c>
      <c r="AX1081" s="40" t="n">
        <f aca="false">AL1081*1000000</f>
        <v>116976.356617007</v>
      </c>
      <c r="AY1081" s="40" t="n">
        <f aca="false">AM1081*1000000</f>
        <v>6674.78189069788</v>
      </c>
      <c r="AZ1081" s="40" t="n">
        <f aca="false">AN1081*1000000</f>
        <v>61328.0508046417</v>
      </c>
      <c r="BA1081" s="40" t="n">
        <f aca="false">AO1081*1000000</f>
        <v>183984152.413925</v>
      </c>
      <c r="BB1081" s="41" t="n">
        <f aca="false">AP1081*1000000</f>
        <v>8432.60698563823</v>
      </c>
      <c r="BC1081" s="39" t="n">
        <f aca="false">AQ1081*1000000</f>
        <v>51.5504729854258</v>
      </c>
      <c r="BD1081" s="40" t="n">
        <f aca="false">AR1081*1000000</f>
        <v>320.483168813718</v>
      </c>
      <c r="BE1081" s="40" t="n">
        <f aca="false">AS1081*1000000</f>
        <v>18.2870736731449</v>
      </c>
      <c r="BF1081" s="40" t="n">
        <f aca="false">AT1081*1000000</f>
        <v>168.022056999018</v>
      </c>
      <c r="BG1081" s="40" t="n">
        <f aca="false">AU1081*1000000</f>
        <v>504066.170997055</v>
      </c>
      <c r="BH1081" s="41" t="n">
        <f aca="false">AV1081*1000000</f>
        <v>23.103032837365</v>
      </c>
      <c r="BI1081" s="0" t="n">
        <v>0.1</v>
      </c>
      <c r="BJ1081" s="0" t="n">
        <f aca="false">R1081*BI1081</f>
        <v>9582.50793822527</v>
      </c>
      <c r="BK1081" s="0" t="n">
        <v>0.1</v>
      </c>
      <c r="BL1081" s="0" t="n">
        <f aca="false">AI1081*BK1081</f>
        <v>9136.05</v>
      </c>
      <c r="BM1081" s="45" t="n">
        <v>187.562005220738</v>
      </c>
      <c r="BN1081" s="45" t="n">
        <v>1012.03746873145</v>
      </c>
      <c r="BO1081" s="45" t="n">
        <v>69.5558973259153</v>
      </c>
      <c r="BP1081" s="45" t="n">
        <v>256</v>
      </c>
      <c r="BQ1081" s="45" t="n">
        <v>384000</v>
      </c>
      <c r="BR1081" s="0" t="n">
        <f aca="false">AJ1081*0.1</f>
        <v>8.8E-009</v>
      </c>
      <c r="BS1081" s="0" t="n">
        <f aca="false">((((BJ1081/R1081)^2)+((BM1081/AD1081)^2))^(1/2))*AK1081</f>
        <v>0.0180713667470899</v>
      </c>
      <c r="BT1081" s="0" t="n">
        <f aca="false">((((BJ1081/R1081)^2)+((BN1081/AE1081)^2))^(1/2))*AL1081</f>
        <v>0.0976815124289772</v>
      </c>
      <c r="BU1081" s="0" t="n">
        <f aca="false">((((BJ1081/R1081)^2)+((BO1081/AF1081)^2))^(1/2))*AM1081</f>
        <v>0.00669853789605041</v>
      </c>
      <c r="BV1081" s="0" t="n">
        <f aca="false">((((BJ1081/R1081)^2)+((BP1081/AG1081)^2))^(1/2))*AN1081</f>
        <v>0.0252862031280784</v>
      </c>
      <c r="BW1081" s="0" t="n">
        <f aca="false">((((BJ1081/R1081)^2)+((BQ1081/AH1081)^2))^(1/2))*AO1081</f>
        <v>41.1401071580219</v>
      </c>
      <c r="BX1081" s="46" t="n">
        <f aca="false">((((BL1081/AI1081)^2)+((BR1081/AJ1081)^2))^(1/2))*AP1081</f>
        <v>0.00119255071652517</v>
      </c>
    </row>
    <row r="1082" customFormat="false" ht="45" hidden="false" customHeight="true" outlineLevel="0" collapsed="false">
      <c r="A1082" s="24" t="n">
        <v>4.66053080436963</v>
      </c>
      <c r="B1082" s="24" t="n">
        <v>-74.1403699794636</v>
      </c>
      <c r="C1082" s="47" t="n">
        <v>25</v>
      </c>
      <c r="D1082" s="47" t="n">
        <v>31</v>
      </c>
      <c r="E1082" s="47" t="n">
        <v>1899</v>
      </c>
      <c r="F1082" s="27" t="s">
        <v>2709</v>
      </c>
      <c r="G1082" s="28" t="s">
        <v>2710</v>
      </c>
      <c r="H1082" s="27" t="s">
        <v>2711</v>
      </c>
      <c r="I1082" s="28" t="s">
        <v>216</v>
      </c>
      <c r="J1082" s="28" t="s">
        <v>65</v>
      </c>
      <c r="K1082" s="28" t="n">
        <v>350</v>
      </c>
      <c r="L1082" s="28"/>
      <c r="M1082" s="28" t="n">
        <v>1991</v>
      </c>
      <c r="N1082" s="29" t="s">
        <v>67</v>
      </c>
      <c r="O1082" s="29" t="s">
        <v>108</v>
      </c>
      <c r="P1082" s="30" t="n">
        <v>0.0356710045865324</v>
      </c>
      <c r="Q1082" s="31" t="n">
        <v>493645.716666667</v>
      </c>
      <c r="R1082" s="31" t="n">
        <v>569353.840988404</v>
      </c>
      <c r="S1082" s="29" t="s">
        <v>69</v>
      </c>
      <c r="T1082" s="29"/>
      <c r="U1082" s="29"/>
      <c r="V1082" s="48" t="n">
        <f aca="false">IF(S1082="m3_año",R1082,IF(OR(O1082="CG1",O1082="CG3",O1082="HG2"),T1082,R1082))</f>
        <v>569353.840988404</v>
      </c>
      <c r="W1082" s="28" t="n">
        <v>365</v>
      </c>
      <c r="X1082" s="32"/>
      <c r="Y1082" s="28"/>
      <c r="Z1082" s="28" t="n">
        <v>8760</v>
      </c>
      <c r="AA1082" s="32" t="s">
        <v>2712</v>
      </c>
      <c r="AB1082" s="32" t="s">
        <v>447</v>
      </c>
      <c r="AC1082" s="33" t="s">
        <v>72</v>
      </c>
      <c r="AD1082" s="33" t="n">
        <f aca="false">VLOOKUP($O1082,Parámetros!$B$4:$H$25,3,0)</f>
        <v>589.42211574465</v>
      </c>
      <c r="AE1082" s="33" t="n">
        <f aca="false">VLOOKUP($O1082,Parámetros!$B$4:$H$25,4,0)</f>
        <v>6395.37711993333</v>
      </c>
      <c r="AF1082" s="33" t="n">
        <f aca="false">VLOOKUP($O1082,Parámetros!$B$4:$H$25,5,0)</f>
        <v>22.4256162208741</v>
      </c>
      <c r="AG1082" s="33" t="n">
        <f aca="false">VLOOKUP($O1082,Parámetros!$B$4:$H$25,6,0)</f>
        <v>1344</v>
      </c>
      <c r="AH1082" s="33" t="n">
        <f aca="false">VLOOKUP($O1082,Parámetros!$B$4:$H$25,7,0)</f>
        <v>1920000</v>
      </c>
      <c r="AI1082" s="2" t="n">
        <v>29509.1627659574</v>
      </c>
      <c r="AJ1082" s="2" t="n">
        <v>1.9976E-005</v>
      </c>
      <c r="AK1082" s="34" t="n">
        <f aca="false">AD1082*V1082/1000000000</f>
        <v>0.335589745562728</v>
      </c>
      <c r="AL1082" s="34" t="n">
        <f aca="false">AE1082*V1082/1000000000</f>
        <v>3.6412325278034</v>
      </c>
      <c r="AM1082" s="34" t="n">
        <f aca="false">AF1082*V1082/1000000000</f>
        <v>0.0127681107318865</v>
      </c>
      <c r="AN1082" s="34" t="n">
        <f aca="false">AG1082*V1082/1000000000</f>
        <v>0.765211562288415</v>
      </c>
      <c r="AO1082" s="34" t="n">
        <f aca="false">AH1082*V1082/1000000000</f>
        <v>1093.15937469774</v>
      </c>
      <c r="AP1082" s="35" t="n">
        <f aca="false">AJ1082*AI1082*EXP(P1082*4)</f>
        <v>0.679880052125845</v>
      </c>
      <c r="AQ1082" s="36" t="n">
        <f aca="false">AK1082/W1082</f>
        <v>0.00091942396044583</v>
      </c>
      <c r="AR1082" s="37" t="n">
        <f aca="false">AL1082/W1082</f>
        <v>0.00997597952822849</v>
      </c>
      <c r="AS1082" s="37" t="n">
        <f aca="false">AM1082/W1082</f>
        <v>3.49811252928398E-005</v>
      </c>
      <c r="AT1082" s="37" t="n">
        <f aca="false">AN1082/W1082</f>
        <v>0.00209647003366689</v>
      </c>
      <c r="AU1082" s="37" t="n">
        <f aca="false">AO1082/W1082</f>
        <v>2.9949571909527</v>
      </c>
      <c r="AV1082" s="49" t="n">
        <f aca="false">AP1082/W1082</f>
        <v>0.00186268507431738</v>
      </c>
      <c r="AW1082" s="39" t="n">
        <f aca="false">AK1082*1000000</f>
        <v>335589.745562728</v>
      </c>
      <c r="AX1082" s="40" t="n">
        <f aca="false">AL1082*1000000</f>
        <v>3641232.5278034</v>
      </c>
      <c r="AY1082" s="40" t="n">
        <f aca="false">AM1082*1000000</f>
        <v>12768.1107318865</v>
      </c>
      <c r="AZ1082" s="40" t="n">
        <f aca="false">AN1082*1000000</f>
        <v>765211.562288415</v>
      </c>
      <c r="BA1082" s="40" t="n">
        <f aca="false">AO1082*1000000</f>
        <v>1093159374.69774</v>
      </c>
      <c r="BB1082" s="41" t="n">
        <f aca="false">AP1082*1000000</f>
        <v>679880.052125845</v>
      </c>
      <c r="BC1082" s="39" t="n">
        <f aca="false">AQ1082*1000000</f>
        <v>919.42396044583</v>
      </c>
      <c r="BD1082" s="40" t="n">
        <f aca="false">AR1082*1000000</f>
        <v>9975.97952822849</v>
      </c>
      <c r="BE1082" s="40" t="n">
        <f aca="false">AS1082*1000000</f>
        <v>34.9811252928398</v>
      </c>
      <c r="BF1082" s="40" t="n">
        <f aca="false">AT1082*1000000</f>
        <v>2096.47003366689</v>
      </c>
      <c r="BG1082" s="40" t="n">
        <f aca="false">AU1082*1000000</f>
        <v>2994957.1909527</v>
      </c>
      <c r="BH1082" s="41" t="n">
        <f aca="false">AV1082*1000000</f>
        <v>1862.68507431738</v>
      </c>
      <c r="BI1082" s="0" t="n">
        <v>0.1</v>
      </c>
      <c r="BJ1082" s="0" t="n">
        <f aca="false">R1082*BI1082</f>
        <v>56935.3840988404</v>
      </c>
      <c r="BK1082" s="0" t="n">
        <v>0.1</v>
      </c>
      <c r="BL1082" s="0" t="n">
        <f aca="false">AI1082*BK1082</f>
        <v>2950.91627659574</v>
      </c>
      <c r="BM1082" s="45" t="n">
        <v>491.492522079561</v>
      </c>
      <c r="BN1082" s="45" t="n">
        <v>4911.75996922289</v>
      </c>
      <c r="BO1082" s="45" t="n">
        <v>16.2785205146239</v>
      </c>
      <c r="BP1082" s="45" t="n">
        <v>537.6</v>
      </c>
      <c r="BQ1082" s="45" t="n">
        <v>384000</v>
      </c>
      <c r="BR1082" s="0" t="n">
        <f aca="false">AJ1082*0.1</f>
        <v>1.9976E-006</v>
      </c>
      <c r="BS1082" s="0" t="n">
        <f aca="false">((((BJ1082/R1082)^2)+((BM1082/AD1082)^2))^(1/2))*AK1082</f>
        <v>0.281838250700215</v>
      </c>
      <c r="BT1082" s="0" t="n">
        <f aca="false">((((BJ1082/R1082)^2)+((BN1082/AE1082)^2))^(1/2))*AL1082</f>
        <v>2.82013518353169</v>
      </c>
      <c r="BU1082" s="0" t="n">
        <f aca="false">((((BJ1082/R1082)^2)+((BO1082/AF1082)^2))^(1/2))*AM1082</f>
        <v>0.00935577284296319</v>
      </c>
      <c r="BV1082" s="0" t="n">
        <f aca="false">((((BJ1082/R1082)^2)+((BP1082/AG1082)^2))^(1/2))*AN1082</f>
        <v>0.315504809725904</v>
      </c>
      <c r="BW1082" s="0" t="n">
        <f aca="false">((((BJ1082/R1082)^2)+((BQ1082/AH1082)^2))^(1/2))*AO1082</f>
        <v>244.43786720653</v>
      </c>
      <c r="BX1082" s="46" t="n">
        <f aca="false">((((BL1082/AI1082)^2)+((BR1082/AJ1082)^2))^(1/2))*AP1082</f>
        <v>0.0961495590503296</v>
      </c>
    </row>
    <row r="1083" customFormat="false" ht="45" hidden="false" customHeight="true" outlineLevel="0" collapsed="false">
      <c r="A1083" s="24" t="n">
        <v>4.66053080436963</v>
      </c>
      <c r="B1083" s="24" t="n">
        <v>-74.1403699794636</v>
      </c>
      <c r="C1083" s="47" t="n">
        <v>25</v>
      </c>
      <c r="D1083" s="47" t="n">
        <v>31</v>
      </c>
      <c r="E1083" s="47" t="n">
        <v>1899</v>
      </c>
      <c r="F1083" s="27" t="s">
        <v>2709</v>
      </c>
      <c r="G1083" s="28" t="s">
        <v>2710</v>
      </c>
      <c r="H1083" s="27" t="s">
        <v>2711</v>
      </c>
      <c r="I1083" s="28" t="s">
        <v>216</v>
      </c>
      <c r="J1083" s="28" t="s">
        <v>65</v>
      </c>
      <c r="K1083" s="28" t="n">
        <v>250</v>
      </c>
      <c r="L1083" s="28"/>
      <c r="M1083" s="28" t="n">
        <v>1981</v>
      </c>
      <c r="N1083" s="29" t="s">
        <v>67</v>
      </c>
      <c r="O1083" s="29" t="s">
        <v>108</v>
      </c>
      <c r="P1083" s="30" t="n">
        <v>0.0356710045865324</v>
      </c>
      <c r="Q1083" s="31" t="n">
        <v>42857.1428571429</v>
      </c>
      <c r="R1083" s="31" t="n">
        <v>49429.9415059641</v>
      </c>
      <c r="S1083" s="29" t="s">
        <v>69</v>
      </c>
      <c r="T1083" s="29"/>
      <c r="U1083" s="29"/>
      <c r="V1083" s="48" t="n">
        <f aca="false">IF(S1083="m3_año",R1083,IF(OR(O1083="CG1",O1083="CG3",O1083="HG2"),T1083,R1083))</f>
        <v>49429.9415059641</v>
      </c>
      <c r="W1083" s="28" t="n">
        <v>365</v>
      </c>
      <c r="X1083" s="32"/>
      <c r="Y1083" s="28"/>
      <c r="Z1083" s="28" t="n">
        <v>0</v>
      </c>
      <c r="AA1083" s="32" t="s">
        <v>2713</v>
      </c>
      <c r="AB1083" s="32" t="s">
        <v>447</v>
      </c>
      <c r="AC1083" s="33" t="s">
        <v>72</v>
      </c>
      <c r="AD1083" s="33" t="n">
        <f aca="false">VLOOKUP($O1083,Parámetros!$B$4:$H$25,3,0)</f>
        <v>589.42211574465</v>
      </c>
      <c r="AE1083" s="33" t="n">
        <f aca="false">VLOOKUP($O1083,Parámetros!$B$4:$H$25,4,0)</f>
        <v>6395.37711993333</v>
      </c>
      <c r="AF1083" s="33" t="n">
        <f aca="false">VLOOKUP($O1083,Parámetros!$B$4:$H$25,5,0)</f>
        <v>22.4256162208741</v>
      </c>
      <c r="AG1083" s="33" t="n">
        <f aca="false">VLOOKUP($O1083,Parámetros!$B$4:$H$25,6,0)</f>
        <v>1344</v>
      </c>
      <c r="AH1083" s="33" t="n">
        <f aca="false">VLOOKUP($O1083,Parámetros!$B$4:$H$25,7,0)</f>
        <v>1920000</v>
      </c>
      <c r="AI1083" s="2" t="n">
        <v>29509.1627659574</v>
      </c>
      <c r="AJ1083" s="2" t="n">
        <v>1.9976E-005</v>
      </c>
      <c r="AK1083" s="34" t="n">
        <f aca="false">AD1083*V1083/1000000000</f>
        <v>0.0291351007035797</v>
      </c>
      <c r="AL1083" s="34" t="n">
        <f aca="false">AE1083*V1083/1000000000</f>
        <v>0.316123116946886</v>
      </c>
      <c r="AM1083" s="34" t="n">
        <f aca="false">AF1083*V1083/1000000000</f>
        <v>0.00110849689803301</v>
      </c>
      <c r="AN1083" s="34" t="n">
        <f aca="false">AG1083*V1083/1000000000</f>
        <v>0.0664338413840158</v>
      </c>
      <c r="AO1083" s="34" t="n">
        <f aca="false">AH1083*V1083/1000000000</f>
        <v>94.9054876914511</v>
      </c>
      <c r="AP1083" s="35" t="n">
        <f aca="false">AJ1083*AI1083*EXP(P1083*4)</f>
        <v>0.679880052125845</v>
      </c>
      <c r="AQ1083" s="36" t="n">
        <f aca="false">AK1083/W1083</f>
        <v>7.98221937084374E-005</v>
      </c>
      <c r="AR1083" s="37" t="n">
        <f aca="false">AL1083/W1083</f>
        <v>0.000866090731361331</v>
      </c>
      <c r="AS1083" s="37" t="n">
        <f aca="false">AM1083/W1083</f>
        <v>3.03697780283015E-006</v>
      </c>
      <c r="AT1083" s="37" t="n">
        <f aca="false">AN1083/W1083</f>
        <v>0.000182010524339769</v>
      </c>
      <c r="AU1083" s="37" t="n">
        <f aca="false">AO1083/W1083</f>
        <v>0.260015034771099</v>
      </c>
      <c r="AV1083" s="49" t="n">
        <f aca="false">AP1083/W1083</f>
        <v>0.00186268507431738</v>
      </c>
      <c r="AW1083" s="39" t="n">
        <f aca="false">AK1083*1000000</f>
        <v>29135.1007035797</v>
      </c>
      <c r="AX1083" s="40" t="n">
        <f aca="false">AL1083*1000000</f>
        <v>316123.116946886</v>
      </c>
      <c r="AY1083" s="40" t="n">
        <f aca="false">AM1083*1000000</f>
        <v>1108.49689803301</v>
      </c>
      <c r="AZ1083" s="40" t="n">
        <f aca="false">AN1083*1000000</f>
        <v>66433.8413840158</v>
      </c>
      <c r="BA1083" s="40" t="n">
        <f aca="false">AO1083*1000000</f>
        <v>94905487.6914511</v>
      </c>
      <c r="BB1083" s="41" t="n">
        <f aca="false">AP1083*1000000</f>
        <v>679880.052125845</v>
      </c>
      <c r="BC1083" s="39" t="n">
        <f aca="false">AQ1083*1000000</f>
        <v>79.8221937084374</v>
      </c>
      <c r="BD1083" s="40" t="n">
        <f aca="false">AR1083*1000000</f>
        <v>866.090731361331</v>
      </c>
      <c r="BE1083" s="40" t="n">
        <f aca="false">AS1083*1000000</f>
        <v>3.03697780283015</v>
      </c>
      <c r="BF1083" s="40" t="n">
        <f aca="false">AT1083*1000000</f>
        <v>182.010524339769</v>
      </c>
      <c r="BG1083" s="40" t="n">
        <f aca="false">AU1083*1000000</f>
        <v>260015.034771099</v>
      </c>
      <c r="BH1083" s="41" t="n">
        <f aca="false">AV1083*1000000</f>
        <v>1862.68507431738</v>
      </c>
      <c r="BI1083" s="0" t="n">
        <v>0.1</v>
      </c>
      <c r="BJ1083" s="0" t="n">
        <f aca="false">R1083*BI1083</f>
        <v>4942.99415059641</v>
      </c>
      <c r="BK1083" s="0" t="n">
        <v>0.1</v>
      </c>
      <c r="BL1083" s="0" t="n">
        <f aca="false">AI1083*BK1083</f>
        <v>2950.91627659574</v>
      </c>
      <c r="BM1083" s="45" t="n">
        <v>491.492522079561</v>
      </c>
      <c r="BN1083" s="45" t="n">
        <v>4911.75996922289</v>
      </c>
      <c r="BO1083" s="45" t="n">
        <v>16.2785205146239</v>
      </c>
      <c r="BP1083" s="45" t="n">
        <v>537.6</v>
      </c>
      <c r="BQ1083" s="45" t="n">
        <v>384000</v>
      </c>
      <c r="BR1083" s="0" t="n">
        <f aca="false">AJ1083*0.1</f>
        <v>1.9976E-006</v>
      </c>
      <c r="BS1083" s="0" t="n">
        <f aca="false">((((BJ1083/R1083)^2)+((BM1083/AD1083)^2))^(1/2))*AK1083</f>
        <v>0.0244685242169792</v>
      </c>
      <c r="BT1083" s="0" t="n">
        <f aca="false">((((BJ1083/R1083)^2)+((BN1083/AE1083)^2))^(1/2))*AL1083</f>
        <v>0.24483740536269</v>
      </c>
      <c r="BU1083" s="0" t="n">
        <f aca="false">((((BJ1083/R1083)^2)+((BO1083/AF1083)^2))^(1/2))*AM1083</f>
        <v>0.000812245867293933</v>
      </c>
      <c r="BV1083" s="0" t="n">
        <f aca="false">((((BJ1083/R1083)^2)+((BP1083/AG1083)^2))^(1/2))*AN1083</f>
        <v>0.0273913745141827</v>
      </c>
      <c r="BW1083" s="0" t="n">
        <f aca="false">((((BJ1083/R1083)^2)+((BQ1083/AH1083)^2))^(1/2))*AO1083</f>
        <v>21.2215121915854</v>
      </c>
      <c r="BX1083" s="46" t="n">
        <f aca="false">((((BL1083/AI1083)^2)+((BR1083/AJ1083)^2))^(1/2))*AP1083</f>
        <v>0.0961495590503296</v>
      </c>
    </row>
    <row r="1084" customFormat="false" ht="45" hidden="false" customHeight="true" outlineLevel="0" collapsed="false">
      <c r="A1084" s="24" t="n">
        <v>4.66053080436963</v>
      </c>
      <c r="B1084" s="24" t="n">
        <v>-74.1403699794636</v>
      </c>
      <c r="C1084" s="47" t="n">
        <v>25</v>
      </c>
      <c r="D1084" s="47" t="n">
        <v>31</v>
      </c>
      <c r="E1084" s="47" t="n">
        <v>1899</v>
      </c>
      <c r="F1084" s="27" t="s">
        <v>2709</v>
      </c>
      <c r="G1084" s="28" t="s">
        <v>2710</v>
      </c>
      <c r="H1084" s="27" t="s">
        <v>2711</v>
      </c>
      <c r="I1084" s="28" t="s">
        <v>216</v>
      </c>
      <c r="J1084" s="28" t="s">
        <v>76</v>
      </c>
      <c r="K1084" s="28" t="n">
        <v>73.5</v>
      </c>
      <c r="L1084" s="28"/>
      <c r="M1084" s="28" t="n">
        <v>1991</v>
      </c>
      <c r="N1084" s="29" t="s">
        <v>67</v>
      </c>
      <c r="O1084" s="29" t="s">
        <v>415</v>
      </c>
      <c r="P1084" s="30" t="n">
        <v>0.0356710045865324</v>
      </c>
      <c r="Q1084" s="31" t="n">
        <v>178886.4</v>
      </c>
      <c r="R1084" s="31" t="n">
        <v>206321.366724958</v>
      </c>
      <c r="S1084" s="29" t="s">
        <v>69</v>
      </c>
      <c r="T1084" s="29"/>
      <c r="U1084" s="29"/>
      <c r="V1084" s="48" t="n">
        <f aca="false">IF(S1084="m3_año",R1084,IF(OR(O1084="CG1",O1084="CG3",O1084="HG2"),T1084,R1084))</f>
        <v>206321.366724958</v>
      </c>
      <c r="W1084" s="28" t="n">
        <v>365</v>
      </c>
      <c r="X1084" s="32"/>
      <c r="Y1084" s="28"/>
      <c r="Z1084" s="28" t="n">
        <v>8760</v>
      </c>
      <c r="AA1084" s="32" t="s">
        <v>2714</v>
      </c>
      <c r="AB1084" s="32" t="s">
        <v>447</v>
      </c>
      <c r="AC1084" s="33" t="s">
        <v>72</v>
      </c>
      <c r="AD1084" s="33" t="n">
        <f aca="false">VLOOKUP($O1084,Parámetros!$B$4:$H$25,3,0)</f>
        <v>196.356974196937</v>
      </c>
      <c r="AE1084" s="33" t="n">
        <f aca="false">VLOOKUP($O1084,Parámetros!$B$4:$H$25,4,0)</f>
        <v>1220.72799074218</v>
      </c>
      <c r="AF1084" s="33" t="n">
        <f aca="false">VLOOKUP($O1084,Parámetros!$B$4:$H$25,5,0)</f>
        <v>0.1</v>
      </c>
      <c r="AG1084" s="33" t="n">
        <f aca="false">VLOOKUP($O1084,Parámetros!$B$4:$H$25,6,0)</f>
        <v>640</v>
      </c>
      <c r="AH1084" s="33" t="n">
        <f aca="false">VLOOKUP($O1084,Parámetros!$B$4:$H$25,7,0)</f>
        <v>1920000</v>
      </c>
      <c r="AI1084" s="2" t="n">
        <v>29509.1627659574</v>
      </c>
      <c r="AJ1084" s="2" t="n">
        <v>1.9976E-005</v>
      </c>
      <c r="AK1084" s="34" t="n">
        <f aca="false">AD1084*V1084/1000000000</f>
        <v>0.0405126392822894</v>
      </c>
      <c r="AL1084" s="34" t="n">
        <f aca="false">AE1084*V1084/1000000000</f>
        <v>0.251862267449338</v>
      </c>
      <c r="AM1084" s="34" t="n">
        <f aca="false">AF1084*V1084/1000000000</f>
        <v>2.06321366724958E-005</v>
      </c>
      <c r="AN1084" s="34" t="n">
        <f aca="false">AG1084*V1084/1000000000</f>
        <v>0.132045674703973</v>
      </c>
      <c r="AO1084" s="34" t="n">
        <f aca="false">AH1084*V1084/1000000000</f>
        <v>396.137024111919</v>
      </c>
      <c r="AP1084" s="35" t="n">
        <f aca="false">AJ1084*AI1084*EXP(P1084*4)</f>
        <v>0.679880052125845</v>
      </c>
      <c r="AQ1084" s="36" t="n">
        <f aca="false">AK1084/W1084</f>
        <v>0.000110993532280245</v>
      </c>
      <c r="AR1084" s="37" t="n">
        <f aca="false">AL1084/W1084</f>
        <v>0.000690033609450242</v>
      </c>
      <c r="AS1084" s="37" t="n">
        <f aca="false">AM1084/W1084</f>
        <v>5.65264018424543E-008</v>
      </c>
      <c r="AT1084" s="37" t="n">
        <f aca="false">AN1084/W1084</f>
        <v>0.000361768971791707</v>
      </c>
      <c r="AU1084" s="37" t="n">
        <f aca="false">AO1084/W1084</f>
        <v>1.08530691537512</v>
      </c>
      <c r="AV1084" s="49" t="n">
        <f aca="false">AP1084/W1084</f>
        <v>0.00186268507431738</v>
      </c>
      <c r="AW1084" s="39" t="n">
        <f aca="false">AK1084*1000000</f>
        <v>40512.6392822894</v>
      </c>
      <c r="AX1084" s="40" t="n">
        <f aca="false">AL1084*1000000</f>
        <v>251862.267449338</v>
      </c>
      <c r="AY1084" s="40" t="n">
        <f aca="false">AM1084*1000000</f>
        <v>20.6321366724958</v>
      </c>
      <c r="AZ1084" s="40" t="n">
        <f aca="false">AN1084*1000000</f>
        <v>132045.674703973</v>
      </c>
      <c r="BA1084" s="40" t="n">
        <f aca="false">AO1084*1000000</f>
        <v>396137024.111919</v>
      </c>
      <c r="BB1084" s="41" t="n">
        <f aca="false">AP1084*1000000</f>
        <v>679880.052125845</v>
      </c>
      <c r="BC1084" s="39" t="n">
        <f aca="false">AQ1084*1000000</f>
        <v>110.993532280245</v>
      </c>
      <c r="BD1084" s="40" t="n">
        <f aca="false">AR1084*1000000</f>
        <v>690.033609450242</v>
      </c>
      <c r="BE1084" s="40" t="n">
        <f aca="false">AS1084*1000000</f>
        <v>0.0565264018424543</v>
      </c>
      <c r="BF1084" s="40" t="n">
        <f aca="false">AT1084*1000000</f>
        <v>361.768971791707</v>
      </c>
      <c r="BG1084" s="40" t="n">
        <f aca="false">AU1084*1000000</f>
        <v>1085306.91537512</v>
      </c>
      <c r="BH1084" s="41" t="n">
        <f aca="false">AV1084*1000000</f>
        <v>1862.68507431738</v>
      </c>
      <c r="BI1084" s="0" t="n">
        <v>0.1</v>
      </c>
      <c r="BJ1084" s="0" t="n">
        <f aca="false">R1084*BI1084</f>
        <v>20632.1366724958</v>
      </c>
      <c r="BK1084" s="0" t="n">
        <v>0.1</v>
      </c>
      <c r="BL1084" s="0" t="n">
        <f aca="false">AI1084*BK1084</f>
        <v>2950.91627659574</v>
      </c>
      <c r="BM1084" s="45" t="n">
        <v>187.562005220738</v>
      </c>
      <c r="BN1084" s="45" t="n">
        <v>1012.03746873145</v>
      </c>
      <c r="BO1084" s="45" t="n">
        <v>0</v>
      </c>
      <c r="BP1084" s="45" t="n">
        <v>256</v>
      </c>
      <c r="BQ1084" s="45" t="n">
        <v>384000</v>
      </c>
      <c r="BR1084" s="0" t="n">
        <f aca="false">AJ1084*0.1</f>
        <v>1.9976E-006</v>
      </c>
      <c r="BS1084" s="0" t="n">
        <f aca="false">((((BJ1084/R1084)^2)+((BM1084/AD1084)^2))^(1/2))*AK1084</f>
        <v>0.0389095329728273</v>
      </c>
      <c r="BT1084" s="0" t="n">
        <f aca="false">((((BJ1084/R1084)^2)+((BN1084/AE1084)^2))^(1/2))*AL1084</f>
        <v>0.210318460240588</v>
      </c>
      <c r="BU1084" s="0" t="n">
        <f aca="false">((((BJ1084/R1084)^2)+((BO1084/AF1084)^2))^(1/2))*AM1084</f>
        <v>2.06321366724958E-006</v>
      </c>
      <c r="BV1084" s="0" t="n">
        <f aca="false">((((BJ1084/R1084)^2)+((BP1084/AG1084)^2))^(1/2))*AN1084</f>
        <v>0.0544438264210431</v>
      </c>
      <c r="BW1084" s="0" t="n">
        <f aca="false">((((BJ1084/R1084)^2)+((BQ1084/AH1084)^2))^(1/2))*AO1084</f>
        <v>88.5789314318725</v>
      </c>
      <c r="BX1084" s="46" t="n">
        <f aca="false">((((BL1084/AI1084)^2)+((BR1084/AJ1084)^2))^(1/2))*AP1084</f>
        <v>0.0961495590503296</v>
      </c>
    </row>
    <row r="1085" customFormat="false" ht="45" hidden="false" customHeight="true" outlineLevel="0" collapsed="false">
      <c r="A1085" s="24" t="n">
        <v>4.66053080436963</v>
      </c>
      <c r="B1085" s="24" t="n">
        <v>-74.1403699794636</v>
      </c>
      <c r="C1085" s="47" t="n">
        <v>25</v>
      </c>
      <c r="D1085" s="47" t="n">
        <v>31</v>
      </c>
      <c r="E1085" s="47" t="n">
        <v>1899</v>
      </c>
      <c r="F1085" s="27" t="s">
        <v>2709</v>
      </c>
      <c r="G1085" s="28" t="s">
        <v>2710</v>
      </c>
      <c r="H1085" s="27" t="s">
        <v>2711</v>
      </c>
      <c r="I1085" s="28" t="s">
        <v>216</v>
      </c>
      <c r="J1085" s="28" t="s">
        <v>76</v>
      </c>
      <c r="K1085" s="28" t="n">
        <v>73.5</v>
      </c>
      <c r="L1085" s="28"/>
      <c r="M1085" s="28" t="n">
        <v>1991</v>
      </c>
      <c r="N1085" s="29" t="s">
        <v>67</v>
      </c>
      <c r="O1085" s="29" t="s">
        <v>415</v>
      </c>
      <c r="P1085" s="30" t="n">
        <v>0.0356710045865324</v>
      </c>
      <c r="Q1085" s="31" t="n">
        <v>223608</v>
      </c>
      <c r="R1085" s="31" t="n">
        <v>257901.708406197</v>
      </c>
      <c r="S1085" s="29" t="s">
        <v>69</v>
      </c>
      <c r="T1085" s="29"/>
      <c r="U1085" s="29"/>
      <c r="V1085" s="48" t="n">
        <f aca="false">IF(S1085="m3_año",R1085,IF(OR(O1085="CG1",O1085="CG3",O1085="HG2"),T1085,R1085))</f>
        <v>257901.708406197</v>
      </c>
      <c r="W1085" s="28" t="n">
        <v>365</v>
      </c>
      <c r="X1085" s="32"/>
      <c r="Y1085" s="28"/>
      <c r="Z1085" s="28" t="n">
        <v>8760</v>
      </c>
      <c r="AA1085" s="32" t="s">
        <v>2714</v>
      </c>
      <c r="AB1085" s="32" t="s">
        <v>447</v>
      </c>
      <c r="AC1085" s="33" t="s">
        <v>72</v>
      </c>
      <c r="AD1085" s="33" t="n">
        <f aca="false">VLOOKUP($O1085,Parámetros!$B$4:$H$25,3,0)</f>
        <v>196.356974196937</v>
      </c>
      <c r="AE1085" s="33" t="n">
        <f aca="false">VLOOKUP($O1085,Parámetros!$B$4:$H$25,4,0)</f>
        <v>1220.72799074218</v>
      </c>
      <c r="AF1085" s="33" t="n">
        <f aca="false">VLOOKUP($O1085,Parámetros!$B$4:$H$25,5,0)</f>
        <v>0.1</v>
      </c>
      <c r="AG1085" s="33" t="n">
        <f aca="false">VLOOKUP($O1085,Parámetros!$B$4:$H$25,6,0)</f>
        <v>640</v>
      </c>
      <c r="AH1085" s="33" t="n">
        <f aca="false">VLOOKUP($O1085,Parámetros!$B$4:$H$25,7,0)</f>
        <v>1920000</v>
      </c>
      <c r="AI1085" s="2" t="n">
        <v>29509.1627659574</v>
      </c>
      <c r="AJ1085" s="2" t="n">
        <v>1.9976E-005</v>
      </c>
      <c r="AK1085" s="34" t="n">
        <f aca="false">AD1085*V1085/1000000000</f>
        <v>0.0506407991028616</v>
      </c>
      <c r="AL1085" s="34" t="n">
        <f aca="false">AE1085*V1085/1000000000</f>
        <v>0.314827834311672</v>
      </c>
      <c r="AM1085" s="34" t="n">
        <f aca="false">AF1085*V1085/1000000000</f>
        <v>2.57901708406197E-005</v>
      </c>
      <c r="AN1085" s="34" t="n">
        <f aca="false">AG1085*V1085/1000000000</f>
        <v>0.165057093379966</v>
      </c>
      <c r="AO1085" s="34" t="n">
        <f aca="false">AH1085*V1085/1000000000</f>
        <v>495.171280139898</v>
      </c>
      <c r="AP1085" s="35" t="n">
        <f aca="false">AJ1085*AI1085*EXP(P1085*4)</f>
        <v>0.679880052125845</v>
      </c>
      <c r="AQ1085" s="36" t="n">
        <f aca="false">AK1085/W1085</f>
        <v>0.000138741915350306</v>
      </c>
      <c r="AR1085" s="37" t="n">
        <f aca="false">AL1085/W1085</f>
        <v>0.000862542011812801</v>
      </c>
      <c r="AS1085" s="37" t="n">
        <f aca="false">AM1085/W1085</f>
        <v>7.06580023030677E-008</v>
      </c>
      <c r="AT1085" s="37" t="n">
        <f aca="false">AN1085/W1085</f>
        <v>0.000452211214739633</v>
      </c>
      <c r="AU1085" s="37" t="n">
        <f aca="false">AO1085/W1085</f>
        <v>1.3566336442189</v>
      </c>
      <c r="AV1085" s="49" t="n">
        <f aca="false">AP1085/W1085</f>
        <v>0.00186268507431738</v>
      </c>
      <c r="AW1085" s="39" t="n">
        <f aca="false">AK1085*1000000</f>
        <v>50640.7991028616</v>
      </c>
      <c r="AX1085" s="40" t="n">
        <f aca="false">AL1085*1000000</f>
        <v>314827.834311672</v>
      </c>
      <c r="AY1085" s="40" t="n">
        <f aca="false">AM1085*1000000</f>
        <v>25.7901708406197</v>
      </c>
      <c r="AZ1085" s="40" t="n">
        <f aca="false">AN1085*1000000</f>
        <v>165057.093379966</v>
      </c>
      <c r="BA1085" s="40" t="n">
        <f aca="false">AO1085*1000000</f>
        <v>495171280.139898</v>
      </c>
      <c r="BB1085" s="41" t="n">
        <f aca="false">AP1085*1000000</f>
        <v>679880.052125845</v>
      </c>
      <c r="BC1085" s="39" t="n">
        <f aca="false">AQ1085*1000000</f>
        <v>138.741915350306</v>
      </c>
      <c r="BD1085" s="40" t="n">
        <f aca="false">AR1085*1000000</f>
        <v>862.542011812801</v>
      </c>
      <c r="BE1085" s="40" t="n">
        <f aca="false">AS1085*1000000</f>
        <v>0.0706580023030677</v>
      </c>
      <c r="BF1085" s="40" t="n">
        <f aca="false">AT1085*1000000</f>
        <v>452.211214739633</v>
      </c>
      <c r="BG1085" s="40" t="n">
        <f aca="false">AU1085*1000000</f>
        <v>1356633.6442189</v>
      </c>
      <c r="BH1085" s="41" t="n">
        <f aca="false">AV1085*1000000</f>
        <v>1862.68507431738</v>
      </c>
      <c r="BI1085" s="0" t="n">
        <v>0.1</v>
      </c>
      <c r="BJ1085" s="0" t="n">
        <f aca="false">R1085*BI1085</f>
        <v>25790.1708406197</v>
      </c>
      <c r="BK1085" s="0" t="n">
        <v>0.1</v>
      </c>
      <c r="BL1085" s="0" t="n">
        <f aca="false">AI1085*BK1085</f>
        <v>2950.91627659574</v>
      </c>
      <c r="BM1085" s="45" t="n">
        <v>187.562005220738</v>
      </c>
      <c r="BN1085" s="45" t="n">
        <v>1012.03746873145</v>
      </c>
      <c r="BO1085" s="45" t="n">
        <v>0</v>
      </c>
      <c r="BP1085" s="45" t="n">
        <v>256</v>
      </c>
      <c r="BQ1085" s="45" t="n">
        <v>384000</v>
      </c>
      <c r="BR1085" s="0" t="n">
        <f aca="false">AJ1085*0.1</f>
        <v>1.9976E-006</v>
      </c>
      <c r="BS1085" s="0" t="n">
        <f aca="false">((((BJ1085/R1085)^2)+((BM1085/AD1085)^2))^(1/2))*AK1085</f>
        <v>0.048636916216034</v>
      </c>
      <c r="BT1085" s="0" t="n">
        <f aca="false">((((BJ1085/R1085)^2)+((BN1085/AE1085)^2))^(1/2))*AL1085</f>
        <v>0.262898075300735</v>
      </c>
      <c r="BU1085" s="0" t="n">
        <f aca="false">((((BJ1085/R1085)^2)+((BO1085/AF1085)^2))^(1/2))*AM1085</f>
        <v>2.57901708406197E-006</v>
      </c>
      <c r="BV1085" s="0" t="n">
        <f aca="false">((((BJ1085/R1085)^2)+((BP1085/AG1085)^2))^(1/2))*AN1085</f>
        <v>0.0680547830263038</v>
      </c>
      <c r="BW1085" s="0" t="n">
        <f aca="false">((((BJ1085/R1085)^2)+((BQ1085/AH1085)^2))^(1/2))*AO1085</f>
        <v>110.72366428984</v>
      </c>
      <c r="BX1085" s="46" t="n">
        <f aca="false">((((BL1085/AI1085)^2)+((BR1085/AJ1085)^2))^(1/2))*AP1085</f>
        <v>0.0961495590503296</v>
      </c>
    </row>
    <row r="1086" customFormat="false" ht="30" hidden="false" customHeight="true" outlineLevel="0" collapsed="false">
      <c r="A1086" s="24" t="n">
        <v>4.65617967587635</v>
      </c>
      <c r="B1086" s="24" t="n">
        <v>-74.1387273034988</v>
      </c>
      <c r="C1086" s="47" t="n">
        <v>25</v>
      </c>
      <c r="D1086" s="47" t="n">
        <v>30</v>
      </c>
      <c r="E1086" s="47" t="n">
        <v>1886</v>
      </c>
      <c r="F1086" s="27" t="s">
        <v>2715</v>
      </c>
      <c r="G1086" s="28" t="s">
        <v>2716</v>
      </c>
      <c r="H1086" s="27" t="s">
        <v>2717</v>
      </c>
      <c r="I1086" s="28" t="s">
        <v>216</v>
      </c>
      <c r="J1086" s="28" t="s">
        <v>76</v>
      </c>
      <c r="K1086" s="28" t="n">
        <v>300</v>
      </c>
      <c r="L1086" s="28"/>
      <c r="M1086" s="28" t="n">
        <v>1991</v>
      </c>
      <c r="N1086" s="29" t="s">
        <v>67</v>
      </c>
      <c r="O1086" s="29" t="s">
        <v>145</v>
      </c>
      <c r="P1086" s="56" t="n">
        <v>0.00426891489573758</v>
      </c>
      <c r="Q1086" s="31" t="n">
        <v>179585</v>
      </c>
      <c r="R1086" s="31" t="n">
        <v>182677.863517902</v>
      </c>
      <c r="S1086" s="29" t="s">
        <v>69</v>
      </c>
      <c r="T1086" s="29"/>
      <c r="U1086" s="29"/>
      <c r="V1086" s="48" t="n">
        <f aca="false">IF(S1086="m3_año",R1086,IF(OR(O1086="CG1",O1086="CG3",O1086="HG2"),T1086,R1086))</f>
        <v>182677.863517902</v>
      </c>
      <c r="W1086" s="28" t="n">
        <v>365</v>
      </c>
      <c r="X1086" s="32"/>
      <c r="Y1086" s="28"/>
      <c r="Z1086" s="28" t="n">
        <v>8760</v>
      </c>
      <c r="AA1086" s="32" t="s">
        <v>2718</v>
      </c>
      <c r="AB1086" s="32" t="s">
        <v>447</v>
      </c>
      <c r="AC1086" s="33" t="s">
        <v>72</v>
      </c>
      <c r="AD1086" s="33" t="n">
        <f aca="false">VLOOKUP($O1086,Parámetros!$B$4:$H$25,3,0)</f>
        <v>196.356974196937</v>
      </c>
      <c r="AE1086" s="33" t="n">
        <f aca="false">VLOOKUP($O1086,Parámetros!$B$4:$H$25,4,0)</f>
        <v>1220.72799074218</v>
      </c>
      <c r="AF1086" s="33" t="n">
        <f aca="false">VLOOKUP($O1086,Parámetros!$B$4:$H$25,5,0)</f>
        <v>69.6558973259153</v>
      </c>
      <c r="AG1086" s="33" t="n">
        <f aca="false">VLOOKUP($O1086,Parámetros!$B$4:$H$25,6,0)</f>
        <v>640</v>
      </c>
      <c r="AH1086" s="33" t="n">
        <f aca="false">VLOOKUP($O1086,Parámetros!$B$4:$H$25,7,0)</f>
        <v>1920000</v>
      </c>
      <c r="AI1086" s="51" t="n">
        <v>179585</v>
      </c>
      <c r="AJ1086" s="52" t="n">
        <v>8.8E-008</v>
      </c>
      <c r="AK1086" s="34" t="n">
        <f aca="false">AD1086*V1086/1000000000</f>
        <v>0.0358700725331363</v>
      </c>
      <c r="AL1086" s="34" t="n">
        <f aca="false">AE1086*V1086/1000000000</f>
        <v>0.222999981285283</v>
      </c>
      <c r="AM1086" s="34" t="n">
        <f aca="false">AF1086*V1086/1000000000</f>
        <v>0.0127245905049206</v>
      </c>
      <c r="AN1086" s="34" t="n">
        <f aca="false">AG1086*V1086/1000000000</f>
        <v>0.116913832651457</v>
      </c>
      <c r="AO1086" s="34" t="n">
        <f aca="false">AH1086*V1086/1000000000</f>
        <v>350.741497954372</v>
      </c>
      <c r="AP1086" s="35" t="n">
        <f aca="false">AJ1086*AI1086*EXP(P1086*4)</f>
        <v>0.0160756519895753</v>
      </c>
      <c r="AQ1086" s="36" t="n">
        <f aca="false">AK1086/W1086</f>
        <v>9.8274171323661E-005</v>
      </c>
      <c r="AR1086" s="37" t="n">
        <f aca="false">AL1086/W1086</f>
        <v>0.000610958852836391</v>
      </c>
      <c r="AS1086" s="37" t="n">
        <f aca="false">AM1086/W1086</f>
        <v>3.48618917943029E-005</v>
      </c>
      <c r="AT1086" s="37" t="n">
        <f aca="false">AN1086/W1086</f>
        <v>0.000320311870277965</v>
      </c>
      <c r="AU1086" s="37" t="n">
        <f aca="false">AO1086/W1086</f>
        <v>0.960935610833895</v>
      </c>
      <c r="AV1086" s="49" t="n">
        <f aca="false">AP1086/W1086</f>
        <v>4.40428821632201E-005</v>
      </c>
      <c r="AW1086" s="39" t="n">
        <f aca="false">AK1086*1000000</f>
        <v>35870.0725331363</v>
      </c>
      <c r="AX1086" s="40" t="n">
        <f aca="false">AL1086*1000000</f>
        <v>222999.981285283</v>
      </c>
      <c r="AY1086" s="40" t="n">
        <f aca="false">AM1086*1000000</f>
        <v>12724.5905049206</v>
      </c>
      <c r="AZ1086" s="40" t="n">
        <f aca="false">AN1086*1000000</f>
        <v>116913.832651457</v>
      </c>
      <c r="BA1086" s="40" t="n">
        <f aca="false">AO1086*1000000</f>
        <v>350741497.954372</v>
      </c>
      <c r="BB1086" s="41" t="n">
        <f aca="false">AP1086*1000000</f>
        <v>16075.6519895753</v>
      </c>
      <c r="BC1086" s="39" t="n">
        <f aca="false">AQ1086*1000000</f>
        <v>98.274171323661</v>
      </c>
      <c r="BD1086" s="40" t="n">
        <f aca="false">AR1086*1000000</f>
        <v>610.958852836391</v>
      </c>
      <c r="BE1086" s="40" t="n">
        <f aca="false">AS1086*1000000</f>
        <v>34.8618917943029</v>
      </c>
      <c r="BF1086" s="40" t="n">
        <f aca="false">AT1086*1000000</f>
        <v>320.311870277965</v>
      </c>
      <c r="BG1086" s="40" t="n">
        <f aca="false">AU1086*1000000</f>
        <v>960935.610833895</v>
      </c>
      <c r="BH1086" s="41" t="n">
        <f aca="false">AV1086*1000000</f>
        <v>44.0428821632201</v>
      </c>
      <c r="BI1086" s="0" t="n">
        <v>0.1</v>
      </c>
      <c r="BJ1086" s="0" t="n">
        <f aca="false">R1086*BI1086</f>
        <v>18267.7863517902</v>
      </c>
      <c r="BK1086" s="0" t="n">
        <v>0.1</v>
      </c>
      <c r="BL1086" s="0" t="n">
        <f aca="false">AI1086*BK1086</f>
        <v>17958.5</v>
      </c>
      <c r="BM1086" s="45" t="n">
        <v>187.562005220738</v>
      </c>
      <c r="BN1086" s="45" t="n">
        <v>1012.03746873145</v>
      </c>
      <c r="BO1086" s="45" t="n">
        <v>69.5558973259153</v>
      </c>
      <c r="BP1086" s="45" t="n">
        <v>256</v>
      </c>
      <c r="BQ1086" s="45" t="n">
        <v>384000</v>
      </c>
      <c r="BR1086" s="0" t="n">
        <f aca="false">AJ1086*0.1</f>
        <v>8.8E-009</v>
      </c>
      <c r="BS1086" s="0" t="n">
        <f aca="false">((((BJ1086/R1086)^2)+((BM1086/AD1086)^2))^(1/2))*AK1086</f>
        <v>0.0344506750162761</v>
      </c>
      <c r="BT1086" s="0" t="n">
        <f aca="false">((((BJ1086/R1086)^2)+((BN1086/AE1086)^2))^(1/2))*AL1086</f>
        <v>0.186216908044929</v>
      </c>
      <c r="BU1086" s="0" t="n">
        <f aca="false">((((BJ1086/R1086)^2)+((BO1086/AF1086)^2))^(1/2))*AM1086</f>
        <v>0.0127698781929819</v>
      </c>
      <c r="BV1086" s="0" t="n">
        <f aca="false">((((BJ1086/R1086)^2)+((BP1086/AG1086)^2))^(1/2))*AN1086</f>
        <v>0.0482048081117745</v>
      </c>
      <c r="BW1086" s="0" t="n">
        <f aca="false">((((BJ1086/R1086)^2)+((BQ1086/AH1086)^2))^(1/2))*AO1086</f>
        <v>78.4281831956079</v>
      </c>
      <c r="BX1086" s="46" t="n">
        <f aca="false">((((BL1086/AI1086)^2)+((BR1086/AJ1086)^2))^(1/2))*AP1086</f>
        <v>0.00227344050676475</v>
      </c>
    </row>
    <row r="1087" customFormat="false" ht="45" hidden="false" customHeight="true" outlineLevel="0" collapsed="false">
      <c r="A1087" s="24" t="n">
        <v>4.65229257962712</v>
      </c>
      <c r="B1087" s="24" t="n">
        <v>-74.1420980808293</v>
      </c>
      <c r="C1087" s="47" t="n">
        <v>24</v>
      </c>
      <c r="D1087" s="47" t="n">
        <v>30</v>
      </c>
      <c r="E1087" s="47" t="n">
        <v>1885</v>
      </c>
      <c r="F1087" s="27" t="s">
        <v>2719</v>
      </c>
      <c r="G1087" s="28" t="s">
        <v>2720</v>
      </c>
      <c r="H1087" s="27" t="s">
        <v>2721</v>
      </c>
      <c r="I1087" s="28" t="s">
        <v>216</v>
      </c>
      <c r="J1087" s="28" t="s">
        <v>76</v>
      </c>
      <c r="K1087" s="55"/>
      <c r="L1087" s="55"/>
      <c r="M1087" s="28" t="n">
        <v>2006</v>
      </c>
      <c r="N1087" s="29" t="s">
        <v>67</v>
      </c>
      <c r="O1087" s="29" t="s">
        <v>145</v>
      </c>
      <c r="P1087" s="30" t="n">
        <v>-0.0558905599345948</v>
      </c>
      <c r="Q1087" s="31" t="n">
        <v>5050</v>
      </c>
      <c r="R1087" s="31" t="n">
        <v>4038.30885282293</v>
      </c>
      <c r="S1087" s="29" t="s">
        <v>69</v>
      </c>
      <c r="T1087" s="29"/>
      <c r="U1087" s="29"/>
      <c r="V1087" s="48" t="n">
        <f aca="false">IF(S1087="m3_año",R1087,IF(OR(O1087="CG1",O1087="CG3",O1087="HG2"),T1087,R1087))</f>
        <v>4038.30885282293</v>
      </c>
      <c r="W1087" s="28" t="n">
        <v>365</v>
      </c>
      <c r="X1087" s="32"/>
      <c r="Y1087" s="28"/>
      <c r="Z1087" s="28" t="n">
        <v>8760</v>
      </c>
      <c r="AA1087" s="32" t="s">
        <v>2722</v>
      </c>
      <c r="AB1087" s="32" t="s">
        <v>2723</v>
      </c>
      <c r="AC1087" s="33" t="s">
        <v>72</v>
      </c>
      <c r="AD1087" s="33" t="n">
        <f aca="false">VLOOKUP($O1087,Parámetros!$B$4:$H$25,3,0)</f>
        <v>196.356974196937</v>
      </c>
      <c r="AE1087" s="33" t="n">
        <f aca="false">VLOOKUP($O1087,Parámetros!$B$4:$H$25,4,0)</f>
        <v>1220.72799074218</v>
      </c>
      <c r="AF1087" s="33" t="n">
        <f aca="false">VLOOKUP($O1087,Parámetros!$B$4:$H$25,5,0)</f>
        <v>69.6558973259153</v>
      </c>
      <c r="AG1087" s="33" t="n">
        <f aca="false">VLOOKUP($O1087,Parámetros!$B$4:$H$25,6,0)</f>
        <v>640</v>
      </c>
      <c r="AH1087" s="33" t="n">
        <f aca="false">VLOOKUP($O1087,Parámetros!$B$4:$H$25,7,0)</f>
        <v>1920000</v>
      </c>
      <c r="AI1087" s="51" t="n">
        <v>5050</v>
      </c>
      <c r="AJ1087" s="2" t="n">
        <v>0</v>
      </c>
      <c r="AK1087" s="34" t="n">
        <f aca="false">AD1087*V1087/1000000000</f>
        <v>0.000792950107213014</v>
      </c>
      <c r="AL1087" s="34" t="n">
        <f aca="false">AE1087*V1087/1000000000</f>
        <v>0.00492967665190289</v>
      </c>
      <c r="AM1087" s="34" t="n">
        <f aca="false">AF1087*V1087/1000000000</f>
        <v>0.000281292026822569</v>
      </c>
      <c r="AN1087" s="34" t="n">
        <f aca="false">AG1087*V1087/1000000000</f>
        <v>0.00258451766580667</v>
      </c>
      <c r="AO1087" s="34" t="n">
        <f aca="false">AH1087*V1087/1000000000</f>
        <v>7.75355299742003</v>
      </c>
      <c r="AP1087" s="35" t="n">
        <f aca="false">AJ1087*AI1087*EXP(P1087*4)</f>
        <v>0</v>
      </c>
      <c r="AQ1087" s="36" t="n">
        <f aca="false">AK1087/W1087</f>
        <v>2.17246604715894E-006</v>
      </c>
      <c r="AR1087" s="37" t="n">
        <f aca="false">AL1087/W1087</f>
        <v>1.35059634298709E-005</v>
      </c>
      <c r="AS1087" s="37" t="n">
        <f aca="false">AM1087/W1087</f>
        <v>7.7066308718512E-007</v>
      </c>
      <c r="AT1087" s="37" t="n">
        <f aca="false">AN1087/W1087</f>
        <v>7.08087031727856E-006</v>
      </c>
      <c r="AU1087" s="37" t="n">
        <f aca="false">AO1087/W1087</f>
        <v>0.0212426109518357</v>
      </c>
      <c r="AV1087" s="49" t="n">
        <f aca="false">AP1087/W1087</f>
        <v>0</v>
      </c>
      <c r="AW1087" s="39" t="n">
        <f aca="false">AK1087*1000000</f>
        <v>792.950107213014</v>
      </c>
      <c r="AX1087" s="40" t="n">
        <f aca="false">AL1087*1000000</f>
        <v>4929.67665190289</v>
      </c>
      <c r="AY1087" s="40" t="n">
        <f aca="false">AM1087*1000000</f>
        <v>281.292026822569</v>
      </c>
      <c r="AZ1087" s="40" t="n">
        <f aca="false">AN1087*1000000</f>
        <v>2584.51766580667</v>
      </c>
      <c r="BA1087" s="40" t="n">
        <f aca="false">AO1087*1000000</f>
        <v>7753552.99742003</v>
      </c>
      <c r="BB1087" s="41" t="n">
        <f aca="false">AP1087*1000000</f>
        <v>0</v>
      </c>
      <c r="BC1087" s="39" t="n">
        <f aca="false">AQ1087*1000000</f>
        <v>2.17246604715894</v>
      </c>
      <c r="BD1087" s="40" t="n">
        <f aca="false">AR1087*1000000</f>
        <v>13.5059634298709</v>
      </c>
      <c r="BE1087" s="40" t="n">
        <f aca="false">AS1087*1000000</f>
        <v>0.77066308718512</v>
      </c>
      <c r="BF1087" s="40" t="n">
        <f aca="false">AT1087*1000000</f>
        <v>7.08087031727856</v>
      </c>
      <c r="BG1087" s="40" t="n">
        <f aca="false">AU1087*1000000</f>
        <v>21242.6109518357</v>
      </c>
      <c r="BH1087" s="41" t="n">
        <f aca="false">AV1087*1000000</f>
        <v>0</v>
      </c>
      <c r="BI1087" s="0" t="n">
        <v>0.1</v>
      </c>
      <c r="BJ1087" s="0" t="n">
        <f aca="false">R1087*BI1087</f>
        <v>403.830885282293</v>
      </c>
      <c r="BK1087" s="0" t="n">
        <v>0.1</v>
      </c>
      <c r="BL1087" s="0" t="n">
        <f aca="false">AI1087*BK1087</f>
        <v>505</v>
      </c>
      <c r="BM1087" s="45" t="n">
        <v>187.562005220738</v>
      </c>
      <c r="BN1087" s="45" t="n">
        <v>1012.03746873145</v>
      </c>
      <c r="BO1087" s="45" t="n">
        <v>69.5558973259153</v>
      </c>
      <c r="BP1087" s="45" t="n">
        <v>256</v>
      </c>
      <c r="BQ1087" s="45" t="n">
        <v>384000</v>
      </c>
      <c r="BR1087" s="0" t="n">
        <f aca="false">AJ1087*0.1</f>
        <v>0</v>
      </c>
      <c r="BS1087" s="0" t="n">
        <f aca="false">((((BJ1087/R1087)^2)+((BM1087/AD1087)^2))^(1/2))*AK1087</f>
        <v>0.000761572657052231</v>
      </c>
      <c r="BT1087" s="0" t="n">
        <f aca="false">((((BJ1087/R1087)^2)+((BN1087/AE1087)^2))^(1/2))*AL1087</f>
        <v>0.00411654359111472</v>
      </c>
      <c r="BU1087" s="0" t="n">
        <f aca="false">((((BJ1087/R1087)^2)+((BO1087/AF1087)^2))^(1/2))*AM1087</f>
        <v>0.000282293164388447</v>
      </c>
      <c r="BV1087" s="0" t="n">
        <f aca="false">((((BJ1087/R1087)^2)+((BP1087/AG1087)^2))^(1/2))*AN1087</f>
        <v>0.00106562393273957</v>
      </c>
      <c r="BW1087" s="0" t="n">
        <f aca="false">((((BJ1087/R1087)^2)+((BQ1087/AH1087)^2))^(1/2))*AO1087</f>
        <v>1.73374715693784</v>
      </c>
      <c r="BX1087" s="46" t="e">
        <f aca="false">((((BL1087/AI1087)^2)+((BR1087/AJ1087)^2))^(1/2))*AP1087</f>
        <v>#DIV/0!</v>
      </c>
    </row>
    <row r="1088" customFormat="false" ht="30" hidden="false" customHeight="true" outlineLevel="0" collapsed="false">
      <c r="A1088" s="24" t="n">
        <v>4.65569619916092</v>
      </c>
      <c r="B1088" s="24" t="n">
        <v>-74.1387269917474</v>
      </c>
      <c r="C1088" s="47" t="n">
        <v>25</v>
      </c>
      <c r="D1088" s="47" t="n">
        <v>30</v>
      </c>
      <c r="E1088" s="47" t="n">
        <v>1886</v>
      </c>
      <c r="F1088" s="27" t="s">
        <v>2724</v>
      </c>
      <c r="G1088" s="28" t="s">
        <v>2725</v>
      </c>
      <c r="H1088" s="27" t="s">
        <v>2726</v>
      </c>
      <c r="I1088" s="28" t="s">
        <v>216</v>
      </c>
      <c r="J1088" s="28" t="s">
        <v>65</v>
      </c>
      <c r="K1088" s="28" t="n">
        <v>100</v>
      </c>
      <c r="L1088" s="28"/>
      <c r="M1088" s="28" t="n">
        <v>2002</v>
      </c>
      <c r="N1088" s="29" t="s">
        <v>172</v>
      </c>
      <c r="O1088" s="29" t="s">
        <v>173</v>
      </c>
      <c r="P1088" s="30" t="n">
        <v>-0.0352321010697174</v>
      </c>
      <c r="Q1088" s="31" t="n">
        <v>176400</v>
      </c>
      <c r="R1088" s="31" t="n">
        <v>153212.483549044</v>
      </c>
      <c r="S1088" s="29" t="s">
        <v>86</v>
      </c>
      <c r="T1088" s="29" t="n">
        <f aca="false">((R1088*Parámetros!$D$30)/1000)/Parámetros!$D$29</f>
        <v>125558.173575121</v>
      </c>
      <c r="U1088" s="29" t="s">
        <v>69</v>
      </c>
      <c r="V1088" s="48" t="n">
        <f aca="false">IF(S1088="m3_año",R1088,IF(OR(O1088="CG1",O1088="CG3",O1088="HG2"),T1088,R1088))</f>
        <v>153212.483549044</v>
      </c>
      <c r="W1088" s="28" t="n">
        <v>365</v>
      </c>
      <c r="X1088" s="32"/>
      <c r="Y1088" s="28"/>
      <c r="Z1088" s="28" t="n">
        <v>8760</v>
      </c>
      <c r="AA1088" s="32" t="s">
        <v>2727</v>
      </c>
      <c r="AB1088" s="32" t="s">
        <v>2723</v>
      </c>
      <c r="AC1088" s="33" t="s">
        <v>246</v>
      </c>
      <c r="AD1088" s="33" t="n">
        <f aca="false">VLOOKUP($O1088,Parámetros!$B$4:$H$25,3,0)</f>
        <v>10.477442018542</v>
      </c>
      <c r="AE1088" s="33" t="n">
        <f aca="false">VLOOKUP($O1088,Parámetros!$B$4:$H$25,4,0)</f>
        <v>4.47117624426805</v>
      </c>
      <c r="AF1088" s="33" t="n">
        <f aca="false">VLOOKUP($O1088,Parámetros!$B$4:$H$25,5,0)</f>
        <v>11.5951868810527</v>
      </c>
      <c r="AG1088" s="33" t="n">
        <f aca="false">VLOOKUP($O1088,Parámetros!$B$4:$H$25,6,0)</f>
        <v>0.3</v>
      </c>
      <c r="AH1088" s="33" t="n">
        <f aca="false">VLOOKUP($O1088,Parámetros!$B$4:$H$25,7,0)</f>
        <v>2840</v>
      </c>
      <c r="AI1088" s="51" t="n">
        <v>176400</v>
      </c>
      <c r="AJ1088" s="2" t="n">
        <v>2E-005</v>
      </c>
      <c r="AK1088" s="34" t="n">
        <f aca="false">AD1088*V1088/1000000000</f>
        <v>0.00160527491290193</v>
      </c>
      <c r="AL1088" s="34" t="n">
        <f aca="false">AE1088*V1088/1000000000</f>
        <v>0.000685040016769795</v>
      </c>
      <c r="AM1088" s="34" t="n">
        <f aca="false">AF1088*V1088/1000000000</f>
        <v>0.00177652737926138</v>
      </c>
      <c r="AN1088" s="34" t="n">
        <f aca="false">AG1088*V1088/1000000000</f>
        <v>4.59637450647132E-005</v>
      </c>
      <c r="AO1088" s="34" t="n">
        <f aca="false">AH1088*V1088/1000000000</f>
        <v>0.435123453279285</v>
      </c>
      <c r="AP1088" s="35" t="n">
        <f aca="false">AJ1088*AI1088*EXP(P1088*4)</f>
        <v>3.06424967098089</v>
      </c>
      <c r="AQ1088" s="36" t="n">
        <f aca="false">AK1088/W1088</f>
        <v>4.39801346000528E-006</v>
      </c>
      <c r="AR1088" s="37" t="n">
        <f aca="false">AL1088/W1088</f>
        <v>1.87682196375286E-006</v>
      </c>
      <c r="AS1088" s="37" t="n">
        <f aca="false">AM1088/W1088</f>
        <v>4.86719829934624E-006</v>
      </c>
      <c r="AT1088" s="37" t="n">
        <f aca="false">AN1088/W1088</f>
        <v>1.25928068670447E-007</v>
      </c>
      <c r="AU1088" s="37" t="n">
        <f aca="false">AO1088/W1088</f>
        <v>0.00119211905008023</v>
      </c>
      <c r="AV1088" s="49" t="n">
        <f aca="false">AP1088/W1088</f>
        <v>0.00839520457802982</v>
      </c>
      <c r="AW1088" s="39" t="n">
        <f aca="false">AK1088*1000000</f>
        <v>1605.27491290193</v>
      </c>
      <c r="AX1088" s="40" t="n">
        <f aca="false">AL1088*1000000</f>
        <v>685.040016769795</v>
      </c>
      <c r="AY1088" s="40" t="n">
        <f aca="false">AM1088*1000000</f>
        <v>1776.52737926138</v>
      </c>
      <c r="AZ1088" s="40" t="n">
        <f aca="false">AN1088*1000000</f>
        <v>45.9637450647132</v>
      </c>
      <c r="BA1088" s="40" t="n">
        <f aca="false">AO1088*1000000</f>
        <v>435123.453279285</v>
      </c>
      <c r="BB1088" s="41" t="n">
        <f aca="false">AP1088*1000000</f>
        <v>3064249.67098089</v>
      </c>
      <c r="BC1088" s="39" t="n">
        <f aca="false">AQ1088*1000000</f>
        <v>4.39801346000528</v>
      </c>
      <c r="BD1088" s="40" t="n">
        <f aca="false">AR1088*1000000</f>
        <v>1.87682196375286</v>
      </c>
      <c r="BE1088" s="40" t="n">
        <f aca="false">AS1088*1000000</f>
        <v>4.86719829934624</v>
      </c>
      <c r="BF1088" s="40" t="n">
        <f aca="false">AT1088*1000000</f>
        <v>0.125928068670447</v>
      </c>
      <c r="BG1088" s="40" t="n">
        <f aca="false">AU1088*1000000</f>
        <v>1192.11905008023</v>
      </c>
      <c r="BH1088" s="41" t="n">
        <f aca="false">AV1088*1000000</f>
        <v>8395.20457802982</v>
      </c>
      <c r="BI1088" s="0" t="n">
        <v>0.1</v>
      </c>
      <c r="BJ1088" s="0" t="n">
        <f aca="false">R1088*BI1088</f>
        <v>15321.2483549044</v>
      </c>
      <c r="BK1088" s="0" t="n">
        <v>0.1</v>
      </c>
      <c r="BL1088" s="0" t="n">
        <f aca="false">AI1088*BK1088</f>
        <v>17640</v>
      </c>
      <c r="BM1088" s="45" t="n">
        <v>8.33836031031492</v>
      </c>
      <c r="BN1088" s="45" t="n">
        <v>2.30660015343522</v>
      </c>
      <c r="BO1088" s="45" t="n">
        <v>3.95606161523761</v>
      </c>
      <c r="BP1088" s="45" t="n">
        <v>0.12</v>
      </c>
      <c r="BQ1088" s="45" t="n">
        <v>2840</v>
      </c>
      <c r="BR1088" s="0" t="n">
        <f aca="false">AJ1088*0.1</f>
        <v>2E-006</v>
      </c>
      <c r="BS1088" s="0" t="n">
        <f aca="false">((((BJ1088/R1088)^2)+((BM1088/AD1088)^2))^(1/2))*AK1088</f>
        <v>0.00128758681488288</v>
      </c>
      <c r="BT1088" s="0" t="n">
        <f aca="false">((((BJ1088/R1088)^2)+((BN1088/AE1088)^2))^(1/2))*AL1088</f>
        <v>0.000359978213880061</v>
      </c>
      <c r="BU1088" s="0" t="n">
        <f aca="false">((((BJ1088/R1088)^2)+((BO1088/AF1088)^2))^(1/2))*AM1088</f>
        <v>0.000631616620820436</v>
      </c>
      <c r="BV1088" s="0" t="n">
        <f aca="false">((((BJ1088/R1088)^2)+((BP1088/AG1088)^2))^(1/2))*AN1088</f>
        <v>1.89513375850775E-005</v>
      </c>
      <c r="BW1088" s="0" t="n">
        <f aca="false">((((BJ1088/R1088)^2)+((BQ1088/AH1088)^2))^(1/2))*AO1088</f>
        <v>0.437293658528942</v>
      </c>
      <c r="BX1088" s="46" t="n">
        <f aca="false">((((BL1088/AI1088)^2)+((BR1088/AJ1088)^2))^(1/2))*AP1088</f>
        <v>0.433350344319846</v>
      </c>
    </row>
    <row r="1089" customFormat="false" ht="45" hidden="false" customHeight="true" outlineLevel="0" collapsed="false">
      <c r="A1089" s="24" t="n">
        <v>4.65563300622867</v>
      </c>
      <c r="B1089" s="24" t="n">
        <v>-74.1381280600487</v>
      </c>
      <c r="C1089" s="47" t="n">
        <v>25</v>
      </c>
      <c r="D1089" s="47" t="n">
        <v>30</v>
      </c>
      <c r="E1089" s="47" t="n">
        <v>1886</v>
      </c>
      <c r="F1089" s="27" t="s">
        <v>2728</v>
      </c>
      <c r="G1089" s="28" t="s">
        <v>2729</v>
      </c>
      <c r="H1089" s="27" t="s">
        <v>2730</v>
      </c>
      <c r="I1089" s="28" t="s">
        <v>216</v>
      </c>
      <c r="J1089" s="28" t="s">
        <v>76</v>
      </c>
      <c r="K1089" s="55"/>
      <c r="L1089" s="55"/>
      <c r="M1089" s="28" t="n">
        <v>2004</v>
      </c>
      <c r="N1089" s="29" t="s">
        <v>67</v>
      </c>
      <c r="O1089" s="29" t="s">
        <v>145</v>
      </c>
      <c r="P1089" s="30" t="n">
        <v>-0.0848513586021754</v>
      </c>
      <c r="Q1089" s="31" t="n">
        <v>20830.015</v>
      </c>
      <c r="R1089" s="31" t="n">
        <v>14835.0042611519</v>
      </c>
      <c r="S1089" s="29" t="s">
        <v>69</v>
      </c>
      <c r="T1089" s="29"/>
      <c r="U1089" s="29"/>
      <c r="V1089" s="48" t="n">
        <f aca="false">IF(S1089="m3_año",R1089,IF(OR(O1089="CG1",O1089="CG3",O1089="HG2"),T1089,R1089))</f>
        <v>14835.0042611519</v>
      </c>
      <c r="W1089" s="28" t="n">
        <v>365</v>
      </c>
      <c r="X1089" s="32"/>
      <c r="Y1089" s="28"/>
      <c r="Z1089" s="28" t="n">
        <v>8760</v>
      </c>
      <c r="AA1089" s="32" t="s">
        <v>2731</v>
      </c>
      <c r="AB1089" s="32" t="s">
        <v>2723</v>
      </c>
      <c r="AC1089" s="33" t="s">
        <v>72</v>
      </c>
      <c r="AD1089" s="33" t="n">
        <f aca="false">VLOOKUP($O1089,Parámetros!$B$4:$H$25,3,0)</f>
        <v>196.356974196937</v>
      </c>
      <c r="AE1089" s="33" t="n">
        <f aca="false">VLOOKUP($O1089,Parámetros!$B$4:$H$25,4,0)</f>
        <v>1220.72799074218</v>
      </c>
      <c r="AF1089" s="33" t="n">
        <f aca="false">VLOOKUP($O1089,Parámetros!$B$4:$H$25,5,0)</f>
        <v>69.6558973259153</v>
      </c>
      <c r="AG1089" s="33" t="n">
        <f aca="false">VLOOKUP($O1089,Parámetros!$B$4:$H$25,6,0)</f>
        <v>640</v>
      </c>
      <c r="AH1089" s="33" t="n">
        <f aca="false">VLOOKUP($O1089,Parámetros!$B$4:$H$25,7,0)</f>
        <v>1920000</v>
      </c>
      <c r="AI1089" s="2" t="n">
        <v>30259</v>
      </c>
      <c r="AJ1089" s="2" t="n">
        <v>7.6726E-006</v>
      </c>
      <c r="AK1089" s="34" t="n">
        <f aca="false">AD1089*V1089/1000000000</f>
        <v>0.00291295654891845</v>
      </c>
      <c r="AL1089" s="34" t="n">
        <f aca="false">AE1089*V1089/1000000000</f>
        <v>0.0181095049443676</v>
      </c>
      <c r="AM1089" s="34" t="n">
        <f aca="false">AF1089*V1089/1000000000</f>
        <v>0.00103334553364431</v>
      </c>
      <c r="AN1089" s="34" t="n">
        <f aca="false">AG1089*V1089/1000000000</f>
        <v>0.00949440272713722</v>
      </c>
      <c r="AO1089" s="34" t="n">
        <f aca="false">AH1089*V1089/1000000000</f>
        <v>28.4832081814116</v>
      </c>
      <c r="AP1089" s="35" t="n">
        <f aca="false">AJ1089*AI1089*EXP(P1089*4)</f>
        <v>0.165346581926619</v>
      </c>
      <c r="AQ1089" s="36" t="n">
        <f aca="false">AK1089/W1089</f>
        <v>7.98070287374919E-006</v>
      </c>
      <c r="AR1089" s="37" t="n">
        <f aca="false">AL1089/W1089</f>
        <v>4.96150820393634E-005</v>
      </c>
      <c r="AS1089" s="37" t="n">
        <f aca="false">AM1089/W1089</f>
        <v>2.83108365382003E-006</v>
      </c>
      <c r="AT1089" s="37" t="n">
        <f aca="false">AN1089/W1089</f>
        <v>2.60120622661294E-005</v>
      </c>
      <c r="AU1089" s="37" t="n">
        <f aca="false">AO1089/W1089</f>
        <v>0.0780361867983881</v>
      </c>
      <c r="AV1089" s="49" t="n">
        <f aca="false">AP1089/W1089</f>
        <v>0.000453004334045531</v>
      </c>
      <c r="AW1089" s="39" t="n">
        <f aca="false">AK1089*1000000</f>
        <v>2912.95654891845</v>
      </c>
      <c r="AX1089" s="40" t="n">
        <f aca="false">AL1089*1000000</f>
        <v>18109.5049443676</v>
      </c>
      <c r="AY1089" s="40" t="n">
        <f aca="false">AM1089*1000000</f>
        <v>1033.34553364431</v>
      </c>
      <c r="AZ1089" s="40" t="n">
        <f aca="false">AN1089*1000000</f>
        <v>9494.40272713722</v>
      </c>
      <c r="BA1089" s="40" t="n">
        <f aca="false">AO1089*1000000</f>
        <v>28483208.1814116</v>
      </c>
      <c r="BB1089" s="41" t="n">
        <f aca="false">AP1089*1000000</f>
        <v>165346.581926619</v>
      </c>
      <c r="BC1089" s="39" t="n">
        <f aca="false">AQ1089*1000000</f>
        <v>7.98070287374919</v>
      </c>
      <c r="BD1089" s="40" t="n">
        <f aca="false">AR1089*1000000</f>
        <v>49.6150820393634</v>
      </c>
      <c r="BE1089" s="40" t="n">
        <f aca="false">AS1089*1000000</f>
        <v>2.83108365382003</v>
      </c>
      <c r="BF1089" s="40" t="n">
        <f aca="false">AT1089*1000000</f>
        <v>26.0120622661294</v>
      </c>
      <c r="BG1089" s="40" t="n">
        <f aca="false">AU1089*1000000</f>
        <v>78036.1867983881</v>
      </c>
      <c r="BH1089" s="41" t="n">
        <f aca="false">AV1089*1000000</f>
        <v>453.004334045531</v>
      </c>
      <c r="BI1089" s="0" t="n">
        <v>0.1</v>
      </c>
      <c r="BJ1089" s="0" t="n">
        <f aca="false">R1089*BI1089</f>
        <v>1483.50042611519</v>
      </c>
      <c r="BK1089" s="0" t="n">
        <v>0.1</v>
      </c>
      <c r="BL1089" s="0" t="n">
        <f aca="false">AI1089*BK1089</f>
        <v>3025.9</v>
      </c>
      <c r="BM1089" s="45" t="n">
        <v>187.562005220738</v>
      </c>
      <c r="BN1089" s="45" t="n">
        <v>1012.03746873145</v>
      </c>
      <c r="BO1089" s="45" t="n">
        <v>69.5558973259153</v>
      </c>
      <c r="BP1089" s="45" t="n">
        <v>256</v>
      </c>
      <c r="BQ1089" s="45" t="n">
        <v>384000</v>
      </c>
      <c r="BR1089" s="0" t="n">
        <f aca="false">AJ1089*0.1</f>
        <v>7.6726E-007</v>
      </c>
      <c r="BS1089" s="0" t="n">
        <f aca="false">((((BJ1089/R1089)^2)+((BM1089/AD1089)^2))^(1/2))*AK1089</f>
        <v>0.00279768933588349</v>
      </c>
      <c r="BT1089" s="0" t="n">
        <f aca="false">((((BJ1089/R1089)^2)+((BN1089/AE1089)^2))^(1/2))*AL1089</f>
        <v>0.0151224049326279</v>
      </c>
      <c r="BU1089" s="0" t="n">
        <f aca="false">((((BJ1089/R1089)^2)+((BO1089/AF1089)^2))^(1/2))*AM1089</f>
        <v>0.00103702328108689</v>
      </c>
      <c r="BV1089" s="0" t="n">
        <f aca="false">((((BJ1089/R1089)^2)+((BP1089/AG1089)^2))^(1/2))*AN1089</f>
        <v>0.00391464252961391</v>
      </c>
      <c r="BW1089" s="0" t="n">
        <f aca="false">((((BJ1089/R1089)^2)+((BQ1089/AH1089)^2))^(1/2))*AO1089</f>
        <v>6.36903897109146</v>
      </c>
      <c r="BX1089" s="46" t="n">
        <f aca="false">((((BL1089/AI1089)^2)+((BR1089/AJ1089)^2))^(1/2))*AP1089</f>
        <v>0.0233835378652658</v>
      </c>
    </row>
    <row r="1090" customFormat="false" ht="30" hidden="false" customHeight="true" outlineLevel="0" collapsed="false">
      <c r="A1090" s="24" t="n">
        <v>4.63429055497847</v>
      </c>
      <c r="B1090" s="24" t="n">
        <v>-74.1463140445914</v>
      </c>
      <c r="C1090" s="47" t="n">
        <v>24</v>
      </c>
      <c r="D1090" s="47" t="n">
        <v>28</v>
      </c>
      <c r="E1090" s="47" t="n">
        <v>1859</v>
      </c>
      <c r="F1090" s="27" t="s">
        <v>2732</v>
      </c>
      <c r="G1090" s="28" t="s">
        <v>2733</v>
      </c>
      <c r="H1090" s="27" t="s">
        <v>2734</v>
      </c>
      <c r="I1090" s="28" t="s">
        <v>216</v>
      </c>
      <c r="J1090" s="28" t="s">
        <v>76</v>
      </c>
      <c r="K1090" s="28" t="n">
        <v>0.02</v>
      </c>
      <c r="L1090" s="28"/>
      <c r="M1090" s="28" t="n">
        <v>1998</v>
      </c>
      <c r="N1090" s="29" t="s">
        <v>67</v>
      </c>
      <c r="O1090" s="29" t="s">
        <v>145</v>
      </c>
      <c r="P1090" s="30" t="n">
        <v>0.0119278052318739</v>
      </c>
      <c r="Q1090" s="31" t="n">
        <v>34788</v>
      </c>
      <c r="R1090" s="31" t="n">
        <v>36488.0102620915</v>
      </c>
      <c r="S1090" s="29" t="s">
        <v>69</v>
      </c>
      <c r="T1090" s="29"/>
      <c r="U1090" s="29"/>
      <c r="V1090" s="48" t="n">
        <f aca="false">IF(S1090="m3_año",R1090,IF(OR(O1090="CG1",O1090="CG3",O1090="HG2"),T1090,R1090))</f>
        <v>36488.0102620915</v>
      </c>
      <c r="W1090" s="28" t="n">
        <v>365</v>
      </c>
      <c r="X1090" s="32"/>
      <c r="Y1090" s="28"/>
      <c r="Z1090" s="28" t="n">
        <v>8760</v>
      </c>
      <c r="AA1090" s="32" t="s">
        <v>2735</v>
      </c>
      <c r="AB1090" s="32" t="s">
        <v>447</v>
      </c>
      <c r="AC1090" s="33" t="s">
        <v>72</v>
      </c>
      <c r="AD1090" s="33" t="n">
        <f aca="false">VLOOKUP($O1090,Parámetros!$B$4:$H$25,3,0)</f>
        <v>196.356974196937</v>
      </c>
      <c r="AE1090" s="33" t="n">
        <f aca="false">VLOOKUP($O1090,Parámetros!$B$4:$H$25,4,0)</f>
        <v>1220.72799074218</v>
      </c>
      <c r="AF1090" s="33" t="n">
        <f aca="false">VLOOKUP($O1090,Parámetros!$B$4:$H$25,5,0)</f>
        <v>69.6558973259153</v>
      </c>
      <c r="AG1090" s="33" t="n">
        <f aca="false">VLOOKUP($O1090,Parámetros!$B$4:$H$25,6,0)</f>
        <v>640</v>
      </c>
      <c r="AH1090" s="33" t="n">
        <f aca="false">VLOOKUP($O1090,Parámetros!$B$4:$H$25,7,0)</f>
        <v>1920000</v>
      </c>
      <c r="AI1090" s="2" t="n">
        <v>2.98030327868852</v>
      </c>
      <c r="AJ1090" s="2" t="n">
        <v>1.362E-005</v>
      </c>
      <c r="AK1090" s="34" t="n">
        <f aca="false">AD1090*V1090/1000000000</f>
        <v>0.00716467528953107</v>
      </c>
      <c r="AL1090" s="34" t="n">
        <f aca="false">AE1090*V1090/1000000000</f>
        <v>0.044541935453423</v>
      </c>
      <c r="AM1090" s="34" t="n">
        <f aca="false">AF1090*V1090/1000000000</f>
        <v>0.00254160509644319</v>
      </c>
      <c r="AN1090" s="34" t="n">
        <f aca="false">AG1090*V1090/1000000000</f>
        <v>0.0233523265677386</v>
      </c>
      <c r="AO1090" s="34" t="n">
        <f aca="false">AH1090*V1090/1000000000</f>
        <v>70.0569797032157</v>
      </c>
      <c r="AP1090" s="35" t="n">
        <f aca="false">AJ1090*AI1090*EXP(P1090*4)</f>
        <v>4.25753560055941E-005</v>
      </c>
      <c r="AQ1090" s="36" t="n">
        <f aca="false">AK1090/W1090</f>
        <v>1.96292473685783E-005</v>
      </c>
      <c r="AR1090" s="37" t="n">
        <f aca="false">AL1090/W1090</f>
        <v>0.000122032699872392</v>
      </c>
      <c r="AS1090" s="37" t="n">
        <f aca="false">AM1090/W1090</f>
        <v>6.96330163409093E-006</v>
      </c>
      <c r="AT1090" s="37" t="n">
        <f aca="false">AN1090/W1090</f>
        <v>6.39789768979139E-005</v>
      </c>
      <c r="AU1090" s="37" t="n">
        <f aca="false">AO1090/W1090</f>
        <v>0.191936930693742</v>
      </c>
      <c r="AV1090" s="49" t="n">
        <f aca="false">AP1090/W1090</f>
        <v>1.1664481097423E-007</v>
      </c>
      <c r="AW1090" s="39" t="n">
        <f aca="false">AK1090*1000000</f>
        <v>7164.67528953107</v>
      </c>
      <c r="AX1090" s="40" t="n">
        <f aca="false">AL1090*1000000</f>
        <v>44541.935453423</v>
      </c>
      <c r="AY1090" s="40" t="n">
        <f aca="false">AM1090*1000000</f>
        <v>2541.60509644319</v>
      </c>
      <c r="AZ1090" s="40" t="n">
        <f aca="false">AN1090*1000000</f>
        <v>23352.3265677386</v>
      </c>
      <c r="BA1090" s="40" t="n">
        <f aca="false">AO1090*1000000</f>
        <v>70056979.7032157</v>
      </c>
      <c r="BB1090" s="41" t="n">
        <f aca="false">AP1090*1000000</f>
        <v>42.5753560055941</v>
      </c>
      <c r="BC1090" s="39" t="n">
        <f aca="false">AQ1090*1000000</f>
        <v>19.6292473685783</v>
      </c>
      <c r="BD1090" s="40" t="n">
        <f aca="false">AR1090*1000000</f>
        <v>122.032699872392</v>
      </c>
      <c r="BE1090" s="40" t="n">
        <f aca="false">AS1090*1000000</f>
        <v>6.96330163409093</v>
      </c>
      <c r="BF1090" s="40" t="n">
        <f aca="false">AT1090*1000000</f>
        <v>63.9789768979139</v>
      </c>
      <c r="BG1090" s="40" t="n">
        <f aca="false">AU1090*1000000</f>
        <v>191936.930693742</v>
      </c>
      <c r="BH1090" s="41" t="n">
        <f aca="false">AV1090*1000000</f>
        <v>0.11664481097423</v>
      </c>
      <c r="BI1090" s="0" t="n">
        <v>0.1</v>
      </c>
      <c r="BJ1090" s="0" t="n">
        <f aca="false">R1090*BI1090</f>
        <v>3648.80102620915</v>
      </c>
      <c r="BK1090" s="0" t="n">
        <v>0.1</v>
      </c>
      <c r="BL1090" s="0" t="n">
        <f aca="false">AI1090*BK1090</f>
        <v>0.298030327868852</v>
      </c>
      <c r="BM1090" s="45" t="n">
        <v>187.562005220738</v>
      </c>
      <c r="BN1090" s="45" t="n">
        <v>1012.03746873145</v>
      </c>
      <c r="BO1090" s="45" t="n">
        <v>69.5558973259153</v>
      </c>
      <c r="BP1090" s="45" t="n">
        <v>256</v>
      </c>
      <c r="BQ1090" s="45" t="n">
        <v>384000</v>
      </c>
      <c r="BR1090" s="0" t="n">
        <f aca="false">AJ1090*0.1</f>
        <v>1.362E-006</v>
      </c>
      <c r="BS1090" s="0" t="n">
        <f aca="false">((((BJ1090/R1090)^2)+((BM1090/AD1090)^2))^(1/2))*AK1090</f>
        <v>0.00688116534386047</v>
      </c>
      <c r="BT1090" s="0" t="n">
        <f aca="false">((((BJ1090/R1090)^2)+((BN1090/AE1090)^2))^(1/2))*AL1090</f>
        <v>0.0371948977334763</v>
      </c>
      <c r="BU1090" s="0" t="n">
        <f aca="false">((((BJ1090/R1090)^2)+((BO1090/AF1090)^2))^(1/2))*AM1090</f>
        <v>0.00255065084284567</v>
      </c>
      <c r="BV1090" s="0" t="n">
        <f aca="false">((((BJ1090/R1090)^2)+((BP1090/AG1090)^2))^(1/2))*AN1090</f>
        <v>0.00962841090427036</v>
      </c>
      <c r="BW1090" s="0" t="n">
        <f aca="false">((((BJ1090/R1090)^2)+((BQ1090/AH1090)^2))^(1/2))*AO1090</f>
        <v>15.6652168914713</v>
      </c>
      <c r="BX1090" s="46" t="n">
        <f aca="false">((((BL1090/AI1090)^2)+((BR1090/AJ1090)^2))^(1/2))*AP1090</f>
        <v>6.0210645885974E-006</v>
      </c>
    </row>
    <row r="1091" customFormat="false" ht="45" hidden="false" customHeight="true" outlineLevel="0" collapsed="false">
      <c r="A1091" s="24" t="n">
        <v>4.62194444444445</v>
      </c>
      <c r="B1091" s="24" t="n">
        <v>-74.1446111111111</v>
      </c>
      <c r="C1091" s="47" t="n">
        <v>24</v>
      </c>
      <c r="D1091" s="47" t="n">
        <v>26</v>
      </c>
      <c r="E1091" s="47" t="n">
        <v>1833</v>
      </c>
      <c r="F1091" s="27" t="s">
        <v>2736</v>
      </c>
      <c r="G1091" s="28" t="s">
        <v>2737</v>
      </c>
      <c r="H1091" s="27" t="s">
        <v>2738</v>
      </c>
      <c r="I1091" s="28" t="s">
        <v>216</v>
      </c>
      <c r="J1091" s="28" t="s">
        <v>76</v>
      </c>
      <c r="K1091" s="55"/>
      <c r="L1091" s="55"/>
      <c r="M1091" s="28" t="n">
        <v>2008</v>
      </c>
      <c r="N1091" s="29" t="s">
        <v>67</v>
      </c>
      <c r="O1091" s="29" t="s">
        <v>145</v>
      </c>
      <c r="P1091" s="50" t="n">
        <v>0.0119278052318739</v>
      </c>
      <c r="Q1091" s="31" t="n">
        <v>7423</v>
      </c>
      <c r="R1091" s="31" t="n">
        <v>7785.74508955688</v>
      </c>
      <c r="S1091" s="29" t="s">
        <v>69</v>
      </c>
      <c r="T1091" s="29"/>
      <c r="U1091" s="29"/>
      <c r="V1091" s="48" t="n">
        <f aca="false">IF(S1091="m3_año",R1091,IF(OR(O1091="CG1",O1091="CG3",O1091="HG2"),T1091,R1091))</f>
        <v>7785.74508955688</v>
      </c>
      <c r="W1091" s="28" t="n">
        <v>365</v>
      </c>
      <c r="X1091" s="32"/>
      <c r="Y1091" s="28"/>
      <c r="Z1091" s="28" t="n">
        <v>8760</v>
      </c>
      <c r="AA1091" s="32" t="s">
        <v>2739</v>
      </c>
      <c r="AB1091" s="32" t="s">
        <v>447</v>
      </c>
      <c r="AC1091" s="33" t="s">
        <v>72</v>
      </c>
      <c r="AD1091" s="33" t="n">
        <f aca="false">VLOOKUP($O1091,Parámetros!$B$4:$H$25,3,0)</f>
        <v>196.356974196937</v>
      </c>
      <c r="AE1091" s="33" t="n">
        <f aca="false">VLOOKUP($O1091,Parámetros!$B$4:$H$25,4,0)</f>
        <v>1220.72799074218</v>
      </c>
      <c r="AF1091" s="33" t="n">
        <f aca="false">VLOOKUP($O1091,Parámetros!$B$4:$H$25,5,0)</f>
        <v>69.6558973259153</v>
      </c>
      <c r="AG1091" s="33" t="n">
        <f aca="false">VLOOKUP($O1091,Parámetros!$B$4:$H$25,6,0)</f>
        <v>640</v>
      </c>
      <c r="AH1091" s="33" t="n">
        <f aca="false">VLOOKUP($O1091,Parámetros!$B$4:$H$25,7,0)</f>
        <v>1920000</v>
      </c>
      <c r="AI1091" s="51" t="n">
        <v>7423</v>
      </c>
      <c r="AJ1091" s="52" t="n">
        <v>8.8E-008</v>
      </c>
      <c r="AK1091" s="34" t="n">
        <f aca="false">AD1091*V1091/1000000000</f>
        <v>0.00152878534765405</v>
      </c>
      <c r="AL1091" s="34" t="n">
        <f aca="false">AE1091*V1091/1000000000</f>
        <v>0.00950427695960557</v>
      </c>
      <c r="AM1091" s="34" t="n">
        <f aca="false">AF1091*V1091/1000000000</f>
        <v>0.000542323060563923</v>
      </c>
      <c r="AN1091" s="34" t="n">
        <f aca="false">AG1091*V1091/1000000000</f>
        <v>0.0049828768573164</v>
      </c>
      <c r="AO1091" s="34" t="n">
        <f aca="false">AH1091*V1091/1000000000</f>
        <v>14.9486305719492</v>
      </c>
      <c r="AP1091" s="35" t="n">
        <f aca="false">AJ1091*AI1091*EXP(P1091*4)</f>
        <v>0.000685145567881006</v>
      </c>
      <c r="AQ1091" s="36" t="n">
        <f aca="false">AK1091/W1091</f>
        <v>4.18845300727137E-006</v>
      </c>
      <c r="AR1091" s="37" t="n">
        <f aca="false">AL1091/W1091</f>
        <v>2.60391149578235E-005</v>
      </c>
      <c r="AS1091" s="37" t="n">
        <f aca="false">AM1091/W1091</f>
        <v>1.48581660428472E-006</v>
      </c>
      <c r="AT1091" s="37" t="n">
        <f aca="false">AN1091/W1091</f>
        <v>1.36517174173052E-005</v>
      </c>
      <c r="AU1091" s="37" t="n">
        <f aca="false">AO1091/W1091</f>
        <v>0.0409551522519156</v>
      </c>
      <c r="AV1091" s="49" t="n">
        <f aca="false">AP1091/W1091</f>
        <v>1.87711114487947E-006</v>
      </c>
      <c r="AW1091" s="39" t="n">
        <f aca="false">AK1091*1000000</f>
        <v>1528.78534765405</v>
      </c>
      <c r="AX1091" s="40" t="n">
        <f aca="false">AL1091*1000000</f>
        <v>9504.27695960557</v>
      </c>
      <c r="AY1091" s="40" t="n">
        <f aca="false">AM1091*1000000</f>
        <v>542.323060563923</v>
      </c>
      <c r="AZ1091" s="40" t="n">
        <f aca="false">AN1091*1000000</f>
        <v>4982.8768573164</v>
      </c>
      <c r="BA1091" s="40" t="n">
        <f aca="false">AO1091*1000000</f>
        <v>14948630.5719492</v>
      </c>
      <c r="BB1091" s="41" t="n">
        <f aca="false">AP1091*1000000</f>
        <v>685.145567881006</v>
      </c>
      <c r="BC1091" s="39" t="n">
        <f aca="false">AQ1091*1000000</f>
        <v>4.18845300727137</v>
      </c>
      <c r="BD1091" s="40" t="n">
        <f aca="false">AR1091*1000000</f>
        <v>26.0391149578235</v>
      </c>
      <c r="BE1091" s="40" t="n">
        <f aca="false">AS1091*1000000</f>
        <v>1.48581660428472</v>
      </c>
      <c r="BF1091" s="40" t="n">
        <f aca="false">AT1091*1000000</f>
        <v>13.6517174173052</v>
      </c>
      <c r="BG1091" s="40" t="n">
        <f aca="false">AU1091*1000000</f>
        <v>40955.1522519156</v>
      </c>
      <c r="BH1091" s="41" t="n">
        <f aca="false">AV1091*1000000</f>
        <v>1.87711114487947</v>
      </c>
      <c r="BI1091" s="0" t="n">
        <v>0.1</v>
      </c>
      <c r="BJ1091" s="0" t="n">
        <f aca="false">R1091*BI1091</f>
        <v>778.574508955688</v>
      </c>
      <c r="BK1091" s="0" t="n">
        <v>0.1</v>
      </c>
      <c r="BL1091" s="0" t="n">
        <f aca="false">AI1091*BK1091</f>
        <v>742.3</v>
      </c>
      <c r="BM1091" s="45" t="n">
        <v>187.562005220738</v>
      </c>
      <c r="BN1091" s="45" t="n">
        <v>1012.03746873145</v>
      </c>
      <c r="BO1091" s="45" t="n">
        <v>69.5558973259153</v>
      </c>
      <c r="BP1091" s="45" t="n">
        <v>256</v>
      </c>
      <c r="BQ1091" s="45" t="n">
        <v>384000</v>
      </c>
      <c r="BR1091" s="0" t="n">
        <f aca="false">AJ1091*0.1</f>
        <v>8.8E-009</v>
      </c>
      <c r="BS1091" s="0" t="n">
        <f aca="false">((((BJ1091/R1091)^2)+((BM1091/AD1091)^2))^(1/2))*AK1091</f>
        <v>0.00146829051246051</v>
      </c>
      <c r="BT1091" s="0" t="n">
        <f aca="false">((((BJ1091/R1091)^2)+((BN1091/AE1091)^2))^(1/2))*AL1091</f>
        <v>0.00793657944910872</v>
      </c>
      <c r="BU1091" s="0" t="n">
        <f aca="false">((((BJ1091/R1091)^2)+((BO1091/AF1091)^2))^(1/2))*AM1091</f>
        <v>0.000544253225435305</v>
      </c>
      <c r="BV1091" s="0" t="n">
        <f aca="false">((((BJ1091/R1091)^2)+((BP1091/AG1091)^2))^(1/2))*AN1091</f>
        <v>0.00205449276021613</v>
      </c>
      <c r="BW1091" s="0" t="n">
        <f aca="false">((((BJ1091/R1091)^2)+((BQ1091/AH1091)^2))^(1/2))*AO1091</f>
        <v>3.342615412941</v>
      </c>
      <c r="BX1091" s="46" t="n">
        <f aca="false">((((BL1091/AI1091)^2)+((BR1091/AJ1091)^2))^(1/2))*AP1091</f>
        <v>9.68942154297134E-005</v>
      </c>
    </row>
    <row r="1092" customFormat="false" ht="45" hidden="false" customHeight="true" outlineLevel="0" collapsed="false">
      <c r="A1092" s="24" t="n">
        <v>4.62194444444445</v>
      </c>
      <c r="B1092" s="24" t="n">
        <v>-74.1446111111111</v>
      </c>
      <c r="C1092" s="47" t="n">
        <v>24</v>
      </c>
      <c r="D1092" s="47" t="n">
        <v>26</v>
      </c>
      <c r="E1092" s="47" t="n">
        <v>1833</v>
      </c>
      <c r="F1092" s="27" t="s">
        <v>2736</v>
      </c>
      <c r="G1092" s="28" t="s">
        <v>2737</v>
      </c>
      <c r="H1092" s="27" t="s">
        <v>2738</v>
      </c>
      <c r="I1092" s="28" t="s">
        <v>216</v>
      </c>
      <c r="J1092" s="28" t="s">
        <v>76</v>
      </c>
      <c r="K1092" s="55"/>
      <c r="L1092" s="55"/>
      <c r="M1092" s="28" t="n">
        <v>2008</v>
      </c>
      <c r="N1092" s="29" t="s">
        <v>67</v>
      </c>
      <c r="O1092" s="29" t="s">
        <v>145</v>
      </c>
      <c r="P1092" s="50" t="n">
        <v>0.0119278052318739</v>
      </c>
      <c r="Q1092" s="31" t="n">
        <v>2028</v>
      </c>
      <c r="R1092" s="31" t="n">
        <v>2127.10373725197</v>
      </c>
      <c r="S1092" s="29" t="s">
        <v>69</v>
      </c>
      <c r="T1092" s="29"/>
      <c r="U1092" s="29"/>
      <c r="V1092" s="48" t="n">
        <f aca="false">IF(S1092="m3_año",R1092,IF(OR(O1092="CG1",O1092="CG3",O1092="HG2"),T1092,R1092))</f>
        <v>2127.10373725197</v>
      </c>
      <c r="W1092" s="28" t="n">
        <v>365</v>
      </c>
      <c r="X1092" s="32"/>
      <c r="Y1092" s="28"/>
      <c r="Z1092" s="28" t="n">
        <v>8760</v>
      </c>
      <c r="AA1092" s="32"/>
      <c r="AB1092" s="32" t="s">
        <v>447</v>
      </c>
      <c r="AC1092" s="33" t="s">
        <v>72</v>
      </c>
      <c r="AD1092" s="33" t="n">
        <f aca="false">VLOOKUP($O1092,Parámetros!$B$4:$H$25,3,0)</f>
        <v>196.356974196937</v>
      </c>
      <c r="AE1092" s="33" t="n">
        <f aca="false">VLOOKUP($O1092,Parámetros!$B$4:$H$25,4,0)</f>
        <v>1220.72799074218</v>
      </c>
      <c r="AF1092" s="33" t="n">
        <f aca="false">VLOOKUP($O1092,Parámetros!$B$4:$H$25,5,0)</f>
        <v>69.6558973259153</v>
      </c>
      <c r="AG1092" s="33" t="n">
        <f aca="false">VLOOKUP($O1092,Parámetros!$B$4:$H$25,6,0)</f>
        <v>640</v>
      </c>
      <c r="AH1092" s="33" t="n">
        <f aca="false">VLOOKUP($O1092,Parámetros!$B$4:$H$25,7,0)</f>
        <v>1920000</v>
      </c>
      <c r="AI1092" s="51" t="n">
        <v>2028</v>
      </c>
      <c r="AJ1092" s="52" t="n">
        <v>8.8E-008</v>
      </c>
      <c r="AK1092" s="34" t="n">
        <f aca="false">AD1092*V1092/1000000000</f>
        <v>0.000417671653649793</v>
      </c>
      <c r="AL1092" s="34" t="n">
        <f aca="false">AE1092*V1092/1000000000</f>
        <v>0.00259661507127578</v>
      </c>
      <c r="AM1092" s="34" t="n">
        <f aca="false">AF1092*V1092/1000000000</f>
        <v>0.000148165319523594</v>
      </c>
      <c r="AN1092" s="34" t="n">
        <f aca="false">AG1092*V1092/1000000000</f>
        <v>0.00136134639184126</v>
      </c>
      <c r="AO1092" s="34" t="n">
        <f aca="false">AH1092*V1092/1000000000</f>
        <v>4.08403917552378</v>
      </c>
      <c r="AP1092" s="35" t="n">
        <f aca="false">AJ1092*AI1092*EXP(P1092*4)</f>
        <v>0.000187185128878173</v>
      </c>
      <c r="AQ1092" s="36" t="n">
        <f aca="false">AK1092/W1092</f>
        <v>1.14430590041039E-006</v>
      </c>
      <c r="AR1092" s="37" t="n">
        <f aca="false">AL1092/W1092</f>
        <v>7.11401389390625E-006</v>
      </c>
      <c r="AS1092" s="37" t="n">
        <f aca="false">AM1092/W1092</f>
        <v>4.05932382256422E-007</v>
      </c>
      <c r="AT1092" s="37" t="n">
        <f aca="false">AN1092/W1092</f>
        <v>3.72971614203085E-006</v>
      </c>
      <c r="AU1092" s="37" t="n">
        <f aca="false">AO1092/W1092</f>
        <v>0.0111891484260926</v>
      </c>
      <c r="AV1092" s="49" t="n">
        <f aca="false">AP1092/W1092</f>
        <v>5.12835969529242E-007</v>
      </c>
      <c r="AW1092" s="39" t="n">
        <f aca="false">AK1092*1000000</f>
        <v>417.671653649793</v>
      </c>
      <c r="AX1092" s="40" t="n">
        <f aca="false">AL1092*1000000</f>
        <v>2596.61507127578</v>
      </c>
      <c r="AY1092" s="40" t="n">
        <f aca="false">AM1092*1000000</f>
        <v>148.165319523594</v>
      </c>
      <c r="AZ1092" s="40" t="n">
        <f aca="false">AN1092*1000000</f>
        <v>1361.34639184126</v>
      </c>
      <c r="BA1092" s="40" t="n">
        <f aca="false">AO1092*1000000</f>
        <v>4084039.17552378</v>
      </c>
      <c r="BB1092" s="41" t="n">
        <f aca="false">AP1092*1000000</f>
        <v>187.185128878173</v>
      </c>
      <c r="BC1092" s="39" t="n">
        <f aca="false">AQ1092*1000000</f>
        <v>1.14430590041039</v>
      </c>
      <c r="BD1092" s="40" t="n">
        <f aca="false">AR1092*1000000</f>
        <v>7.11401389390625</v>
      </c>
      <c r="BE1092" s="40" t="n">
        <f aca="false">AS1092*1000000</f>
        <v>0.405932382256422</v>
      </c>
      <c r="BF1092" s="40" t="n">
        <f aca="false">AT1092*1000000</f>
        <v>3.72971614203085</v>
      </c>
      <c r="BG1092" s="40" t="n">
        <f aca="false">AU1092*1000000</f>
        <v>11189.1484260926</v>
      </c>
      <c r="BH1092" s="41" t="n">
        <f aca="false">AV1092*1000000</f>
        <v>0.512835969529242</v>
      </c>
      <c r="BI1092" s="0" t="n">
        <v>0.1</v>
      </c>
      <c r="BJ1092" s="0" t="n">
        <f aca="false">R1092*BI1092</f>
        <v>212.710373725197</v>
      </c>
      <c r="BK1092" s="0" t="n">
        <v>0.1</v>
      </c>
      <c r="BL1092" s="0" t="n">
        <f aca="false">AI1092*BK1092</f>
        <v>202.8</v>
      </c>
      <c r="BM1092" s="45" t="n">
        <v>187.562005220738</v>
      </c>
      <c r="BN1092" s="45" t="n">
        <v>1012.03746873145</v>
      </c>
      <c r="BO1092" s="45" t="n">
        <v>69.5558973259153</v>
      </c>
      <c r="BP1092" s="45" t="n">
        <v>256</v>
      </c>
      <c r="BQ1092" s="45" t="n">
        <v>384000</v>
      </c>
      <c r="BR1092" s="0" t="n">
        <f aca="false">AJ1092*0.1</f>
        <v>8.8E-009</v>
      </c>
      <c r="BS1092" s="0" t="n">
        <f aca="false">((((BJ1092/R1092)^2)+((BM1092/AD1092)^2))^(1/2))*AK1092</f>
        <v>0.00040114416802774</v>
      </c>
      <c r="BT1092" s="0" t="n">
        <f aca="false">((((BJ1092/R1092)^2)+((BN1092/AE1092)^2))^(1/2))*AL1092</f>
        <v>0.00216831242392463</v>
      </c>
      <c r="BU1092" s="0" t="n">
        <f aca="false">((((BJ1092/R1092)^2)+((BO1092/AF1092)^2))^(1/2))*AM1092</f>
        <v>0.000148692650031362</v>
      </c>
      <c r="BV1092" s="0" t="n">
        <f aca="false">((((BJ1092/R1092)^2)+((BP1092/AG1092)^2))^(1/2))*AN1092</f>
        <v>0.000561297496661501</v>
      </c>
      <c r="BW1092" s="0" t="n">
        <f aca="false">((((BJ1092/R1092)^2)+((BQ1092/AH1092)^2))^(1/2))*AO1092</f>
        <v>0.913218921924337</v>
      </c>
      <c r="BX1092" s="46" t="n">
        <f aca="false">((((BL1092/AI1092)^2)+((BR1092/AJ1092)^2))^(1/2))*AP1092</f>
        <v>2.64719747934068E-005</v>
      </c>
    </row>
    <row r="1093" customFormat="false" ht="45" hidden="false" customHeight="true" outlineLevel="0" collapsed="false">
      <c r="A1093" s="24" t="n">
        <v>4.61154522851603</v>
      </c>
      <c r="B1093" s="24" t="n">
        <v>-74.1414447654285</v>
      </c>
      <c r="C1093" s="47" t="n">
        <v>24</v>
      </c>
      <c r="D1093" s="47" t="n">
        <v>25</v>
      </c>
      <c r="E1093" s="47" t="n">
        <v>1820</v>
      </c>
      <c r="F1093" s="27" t="s">
        <v>2740</v>
      </c>
      <c r="G1093" s="28" t="s">
        <v>2741</v>
      </c>
      <c r="H1093" s="27" t="s">
        <v>2742</v>
      </c>
      <c r="I1093" s="28" t="s">
        <v>216</v>
      </c>
      <c r="J1093" s="28" t="s">
        <v>65</v>
      </c>
      <c r="K1093" s="28" t="n">
        <v>40</v>
      </c>
      <c r="L1093" s="28"/>
      <c r="M1093" s="28" t="n">
        <v>2002</v>
      </c>
      <c r="N1093" s="29" t="s">
        <v>67</v>
      </c>
      <c r="O1093" s="29" t="s">
        <v>68</v>
      </c>
      <c r="P1093" s="53" t="n">
        <v>0.01</v>
      </c>
      <c r="Q1093" s="31" t="n">
        <v>98250</v>
      </c>
      <c r="R1093" s="31" t="n">
        <v>102259.658564402</v>
      </c>
      <c r="S1093" s="29" t="s">
        <v>69</v>
      </c>
      <c r="T1093" s="29"/>
      <c r="U1093" s="29"/>
      <c r="V1093" s="48" t="n">
        <f aca="false">IF(S1093="m3_año",R1093,IF(OR(O1093="CG1",O1093="CG3",O1093="HG2"),T1093,R1093))</f>
        <v>102259.658564402</v>
      </c>
      <c r="W1093" s="28" t="n">
        <v>365</v>
      </c>
      <c r="X1093" s="32"/>
      <c r="Y1093" s="28"/>
      <c r="Z1093" s="28" t="n">
        <v>8376</v>
      </c>
      <c r="AA1093" s="32" t="s">
        <v>2743</v>
      </c>
      <c r="AB1093" s="32" t="s">
        <v>447</v>
      </c>
      <c r="AC1093" s="33" t="s">
        <v>72</v>
      </c>
      <c r="AD1093" s="33" t="n">
        <f aca="false">VLOOKUP($O1093,Parámetros!$B$4:$H$25,3,0)</f>
        <v>46.3856216091623</v>
      </c>
      <c r="AE1093" s="33" t="n">
        <f aca="false">VLOOKUP($O1093,Parámetros!$B$4:$H$25,4,0)</f>
        <v>1074.85364414012</v>
      </c>
      <c r="AF1093" s="33" t="n">
        <f aca="false">VLOOKUP($O1093,Parámetros!$B$4:$H$25,5,0)</f>
        <v>5.41099102083891</v>
      </c>
      <c r="AG1093" s="33" t="n">
        <f aca="false">VLOOKUP($O1093,Parámetros!$B$4:$H$25,6,0)</f>
        <v>1344</v>
      </c>
      <c r="AH1093" s="33" t="n">
        <f aca="false">VLOOKUP($O1093,Parámetros!$B$4:$H$25,7,0)</f>
        <v>1920000</v>
      </c>
      <c r="AI1093" s="51" t="n">
        <v>98250</v>
      </c>
      <c r="AJ1093" s="52" t="n">
        <v>8.8E-008</v>
      </c>
      <c r="AK1093" s="34" t="n">
        <f aca="false">AD1093*V1093/1000000000</f>
        <v>0.00474337782805048</v>
      </c>
      <c r="AL1093" s="34" t="n">
        <f aca="false">AE1093*V1093/1000000000</f>
        <v>0.109914166656472</v>
      </c>
      <c r="AM1093" s="34" t="n">
        <f aca="false">AF1093*V1093/1000000000</f>
        <v>0.000553326094286032</v>
      </c>
      <c r="AN1093" s="34" t="n">
        <f aca="false">AG1093*V1093/1000000000</f>
        <v>0.137436981110556</v>
      </c>
      <c r="AO1093" s="34" t="n">
        <f aca="false">AH1093*V1093/1000000000</f>
        <v>196.338544443652</v>
      </c>
      <c r="AP1093" s="35" t="n">
        <f aca="false">AJ1093*AI1093*EXP(P1093*4)</f>
        <v>0.00899884995366739</v>
      </c>
      <c r="AQ1093" s="36" t="n">
        <f aca="false">AK1093/W1093</f>
        <v>1.2995555693289E-005</v>
      </c>
      <c r="AR1093" s="37" t="n">
        <f aca="false">AL1093/W1093</f>
        <v>0.000301134703168416</v>
      </c>
      <c r="AS1093" s="37" t="n">
        <f aca="false">AM1093/W1093</f>
        <v>1.51596190215351E-006</v>
      </c>
      <c r="AT1093" s="37" t="n">
        <f aca="false">AN1093/W1093</f>
        <v>0.000376539674275497</v>
      </c>
      <c r="AU1093" s="37" t="n">
        <f aca="false">AO1093/W1093</f>
        <v>0.537913820393567</v>
      </c>
      <c r="AV1093" s="49" t="n">
        <f aca="false">AP1093/W1093</f>
        <v>2.46543834347052E-005</v>
      </c>
      <c r="AW1093" s="39" t="n">
        <f aca="false">AK1093*1000000</f>
        <v>4743.37782805048</v>
      </c>
      <c r="AX1093" s="40" t="n">
        <f aca="false">AL1093*1000000</f>
        <v>109914.166656472</v>
      </c>
      <c r="AY1093" s="40" t="n">
        <f aca="false">AM1093*1000000</f>
        <v>553.326094286032</v>
      </c>
      <c r="AZ1093" s="40" t="n">
        <f aca="false">AN1093*1000000</f>
        <v>137436.981110556</v>
      </c>
      <c r="BA1093" s="40" t="n">
        <f aca="false">AO1093*1000000</f>
        <v>196338544.443652</v>
      </c>
      <c r="BB1093" s="41" t="n">
        <f aca="false">AP1093*1000000</f>
        <v>8998.84995366739</v>
      </c>
      <c r="BC1093" s="39" t="n">
        <f aca="false">AQ1093*1000000</f>
        <v>12.995555693289</v>
      </c>
      <c r="BD1093" s="40" t="n">
        <f aca="false">AR1093*1000000</f>
        <v>301.134703168416</v>
      </c>
      <c r="BE1093" s="40" t="n">
        <f aca="false">AS1093*1000000</f>
        <v>1.51596190215351</v>
      </c>
      <c r="BF1093" s="40" t="n">
        <f aca="false">AT1093*1000000</f>
        <v>376.539674275497</v>
      </c>
      <c r="BG1093" s="40" t="n">
        <f aca="false">AU1093*1000000</f>
        <v>537913.820393567</v>
      </c>
      <c r="BH1093" s="41" t="n">
        <f aca="false">AV1093*1000000</f>
        <v>24.6543834347052</v>
      </c>
      <c r="BI1093" s="0" t="n">
        <v>0.1</v>
      </c>
      <c r="BJ1093" s="0" t="n">
        <f aca="false">R1093*BI1093</f>
        <v>10225.9658564402</v>
      </c>
      <c r="BK1093" s="0" t="n">
        <v>0.1</v>
      </c>
      <c r="BL1093" s="0" t="n">
        <f aca="false">AI1093*BK1093</f>
        <v>9825</v>
      </c>
      <c r="BM1093" s="45" t="n">
        <v>17.6498016718255</v>
      </c>
      <c r="BN1093" s="45" t="n">
        <v>910.91550745518</v>
      </c>
      <c r="BO1093" s="45" t="n">
        <v>5.31099102083891</v>
      </c>
      <c r="BP1093" s="45" t="n">
        <v>537.6</v>
      </c>
      <c r="BQ1093" s="45" t="n">
        <v>384000</v>
      </c>
      <c r="BR1093" s="0" t="n">
        <f aca="false">AJ1093*0.1</f>
        <v>8.8E-009</v>
      </c>
      <c r="BS1093" s="0" t="n">
        <f aca="false">((((BJ1093/R1093)^2)+((BM1093/AD1093)^2))^(1/2))*AK1093</f>
        <v>0.00186615263889684</v>
      </c>
      <c r="BT1093" s="0" t="n">
        <f aca="false">((((BJ1093/R1093)^2)+((BN1093/AE1093)^2))^(1/2))*AL1093</f>
        <v>0.093796144615906</v>
      </c>
      <c r="BU1093" s="0" t="n">
        <f aca="false">((((BJ1093/R1093)^2)+((BO1093/AF1093)^2))^(1/2))*AM1093</f>
        <v>0.000545911574493908</v>
      </c>
      <c r="BV1093" s="0" t="n">
        <f aca="false">((((BJ1093/R1093)^2)+((BP1093/AG1093)^2))^(1/2))*AN1093</f>
        <v>0.0566667189984843</v>
      </c>
      <c r="BW1093" s="0" t="n">
        <f aca="false">((((BJ1093/R1093)^2)+((BQ1093/AH1093)^2))^(1/2))*AO1093</f>
        <v>43.9026331979369</v>
      </c>
      <c r="BX1093" s="46" t="n">
        <f aca="false">((((BL1093/AI1093)^2)+((BR1093/AJ1093)^2))^(1/2))*AP1093</f>
        <v>0.00127262956502369</v>
      </c>
    </row>
    <row r="1094" customFormat="false" ht="45" hidden="false" customHeight="true" outlineLevel="0" collapsed="false">
      <c r="A1094" s="24" t="n">
        <v>4.60912944845613</v>
      </c>
      <c r="B1094" s="24" t="n">
        <v>-74.1421607478721</v>
      </c>
      <c r="C1094" s="47" t="n">
        <v>24</v>
      </c>
      <c r="D1094" s="47" t="n">
        <v>25</v>
      </c>
      <c r="E1094" s="47" t="n">
        <v>1820</v>
      </c>
      <c r="F1094" s="27" t="s">
        <v>2744</v>
      </c>
      <c r="G1094" s="28" t="s">
        <v>2745</v>
      </c>
      <c r="H1094" s="27" t="s">
        <v>2746</v>
      </c>
      <c r="I1094" s="28" t="s">
        <v>216</v>
      </c>
      <c r="J1094" s="28" t="s">
        <v>76</v>
      </c>
      <c r="K1094" s="55"/>
      <c r="L1094" s="55"/>
      <c r="M1094" s="28" t="n">
        <v>2004</v>
      </c>
      <c r="N1094" s="29" t="s">
        <v>67</v>
      </c>
      <c r="O1094" s="29" t="s">
        <v>142</v>
      </c>
      <c r="P1094" s="50" t="n">
        <v>0.0119278052318739</v>
      </c>
      <c r="Q1094" s="31" t="n">
        <v>9000</v>
      </c>
      <c r="R1094" s="31" t="n">
        <v>9439.80948484601</v>
      </c>
      <c r="S1094" s="29" t="s">
        <v>69</v>
      </c>
      <c r="T1094" s="29"/>
      <c r="U1094" s="29"/>
      <c r="V1094" s="48" t="n">
        <f aca="false">IF(S1094="m3_año",R1094,IF(OR(O1094="CG1",O1094="CG3",O1094="HG2"),T1094,R1094))</f>
        <v>9439.80948484601</v>
      </c>
      <c r="W1094" s="28" t="n">
        <v>365</v>
      </c>
      <c r="X1094" s="32"/>
      <c r="Y1094" s="28"/>
      <c r="Z1094" s="28" t="n">
        <v>8760</v>
      </c>
      <c r="AA1094" s="32" t="s">
        <v>2747</v>
      </c>
      <c r="AB1094" s="32" t="s">
        <v>447</v>
      </c>
      <c r="AC1094" s="33" t="s">
        <v>72</v>
      </c>
      <c r="AD1094" s="33" t="n">
        <f aca="false">VLOOKUP($O1094,Parámetros!$B$4:$H$25,3,0)</f>
        <v>30.4</v>
      </c>
      <c r="AE1094" s="33" t="n">
        <f aca="false">VLOOKUP($O1094,Parámetros!$B$4:$H$25,4,0)</f>
        <v>1504</v>
      </c>
      <c r="AF1094" s="33" t="n">
        <f aca="false">VLOOKUP($O1094,Parámetros!$B$4:$H$25,5,0)</f>
        <v>9.6</v>
      </c>
      <c r="AG1094" s="33" t="n">
        <f aca="false">VLOOKUP($O1094,Parámetros!$B$4:$H$25,6,0)</f>
        <v>640</v>
      </c>
      <c r="AH1094" s="33" t="n">
        <f aca="false">VLOOKUP($O1094,Parámetros!$B$4:$H$25,7,0)</f>
        <v>1920000</v>
      </c>
      <c r="AI1094" s="51" t="n">
        <v>9000</v>
      </c>
      <c r="AJ1094" s="52" t="n">
        <v>8.8E-008</v>
      </c>
      <c r="AK1094" s="34" t="n">
        <f aca="false">AD1094*V1094/1000000000</f>
        <v>0.000286970208339319</v>
      </c>
      <c r="AL1094" s="34" t="n">
        <f aca="false">AE1094*V1094/1000000000</f>
        <v>0.0141974734652084</v>
      </c>
      <c r="AM1094" s="34" t="n">
        <f aca="false">AF1094*V1094/1000000000</f>
        <v>9.06221710545217E-005</v>
      </c>
      <c r="AN1094" s="34" t="n">
        <f aca="false">AG1094*V1094/1000000000</f>
        <v>0.00604147807030145</v>
      </c>
      <c r="AO1094" s="34" t="n">
        <f aca="false">AH1094*V1094/1000000000</f>
        <v>18.1244342109043</v>
      </c>
      <c r="AP1094" s="35" t="n">
        <f aca="false">AJ1094*AI1094*EXP(P1094*4)</f>
        <v>0.000830703234666449</v>
      </c>
      <c r="AQ1094" s="36" t="n">
        <f aca="false">AK1094/W1094</f>
        <v>7.86219748874846E-007</v>
      </c>
      <c r="AR1094" s="37" t="n">
        <f aca="false">AL1094/W1094</f>
        <v>3.88971875759134E-005</v>
      </c>
      <c r="AS1094" s="37" t="n">
        <f aca="false">AM1094/W1094</f>
        <v>2.4827992069732E-007</v>
      </c>
      <c r="AT1094" s="37" t="n">
        <f aca="false">AN1094/W1094</f>
        <v>1.65519947131546E-005</v>
      </c>
      <c r="AU1094" s="37" t="n">
        <f aca="false">AO1094/W1094</f>
        <v>0.0496559841394639</v>
      </c>
      <c r="AV1094" s="49" t="n">
        <f aca="false">AP1094/W1094</f>
        <v>2.27589927305876E-006</v>
      </c>
      <c r="AW1094" s="39" t="n">
        <f aca="false">AK1094*1000000</f>
        <v>286.970208339319</v>
      </c>
      <c r="AX1094" s="40" t="n">
        <f aca="false">AL1094*1000000</f>
        <v>14197.4734652084</v>
      </c>
      <c r="AY1094" s="40" t="n">
        <f aca="false">AM1094*1000000</f>
        <v>90.6221710545217</v>
      </c>
      <c r="AZ1094" s="40" t="n">
        <f aca="false">AN1094*1000000</f>
        <v>6041.47807030145</v>
      </c>
      <c r="BA1094" s="40" t="n">
        <f aca="false">AO1094*1000000</f>
        <v>18124434.2109043</v>
      </c>
      <c r="BB1094" s="41" t="n">
        <f aca="false">AP1094*1000000</f>
        <v>830.703234666449</v>
      </c>
      <c r="BC1094" s="39" t="n">
        <f aca="false">AQ1094*1000000</f>
        <v>0.786219748874846</v>
      </c>
      <c r="BD1094" s="40" t="n">
        <f aca="false">AR1094*1000000</f>
        <v>38.8971875759134</v>
      </c>
      <c r="BE1094" s="40" t="n">
        <f aca="false">AS1094*1000000</f>
        <v>0.24827992069732</v>
      </c>
      <c r="BF1094" s="40" t="n">
        <f aca="false">AT1094*1000000</f>
        <v>16.5519947131546</v>
      </c>
      <c r="BG1094" s="40" t="n">
        <f aca="false">AU1094*1000000</f>
        <v>49655.9841394639</v>
      </c>
      <c r="BH1094" s="41" t="n">
        <f aca="false">AV1094*1000000</f>
        <v>2.27589927305876</v>
      </c>
      <c r="BI1094" s="0" t="n">
        <v>0.1</v>
      </c>
      <c r="BJ1094" s="0" t="n">
        <f aca="false">R1094*BI1094</f>
        <v>943.980948484601</v>
      </c>
      <c r="BK1094" s="0" t="n">
        <v>0.1</v>
      </c>
      <c r="BL1094" s="0" t="n">
        <f aca="false">AI1094*BK1094</f>
        <v>900</v>
      </c>
      <c r="BM1094" s="45" t="n">
        <v>12.16</v>
      </c>
      <c r="BN1094" s="45" t="n">
        <v>601.6</v>
      </c>
      <c r="BO1094" s="45" t="n">
        <v>1.92</v>
      </c>
      <c r="BP1094" s="45" t="n">
        <v>256</v>
      </c>
      <c r="BQ1094" s="45" t="n">
        <v>384000</v>
      </c>
      <c r="BR1094" s="0" t="n">
        <f aca="false">AJ1094*0.1</f>
        <v>8.8E-009</v>
      </c>
      <c r="BS1094" s="0" t="n">
        <f aca="false">((((BJ1094/R1094)^2)+((BM1094/AD1094)^2))^(1/2))*AK1094</f>
        <v>0.000118320848038852</v>
      </c>
      <c r="BT1094" s="0" t="n">
        <f aca="false">((((BJ1094/R1094)^2)+((BN1094/AE1094)^2))^(1/2))*AL1094</f>
        <v>0.00585376827139582</v>
      </c>
      <c r="BU1094" s="0" t="n">
        <f aca="false">((((BJ1094/R1094)^2)+((BO1094/AF1094)^2))^(1/2))*AM1094</f>
        <v>2.02637334746524E-005</v>
      </c>
      <c r="BV1094" s="0" t="n">
        <f aca="false">((((BJ1094/R1094)^2)+((BP1094/AG1094)^2))^(1/2))*AN1094</f>
        <v>0.00249096522187056</v>
      </c>
      <c r="BW1094" s="0" t="n">
        <f aca="false">((((BJ1094/R1094)^2)+((BQ1094/AH1094)^2))^(1/2))*AO1094</f>
        <v>4.05274669493049</v>
      </c>
      <c r="BX1094" s="46" t="n">
        <f aca="false">((((BL1094/AI1094)^2)+((BR1094/AJ1094)^2))^(1/2))*AP1094</f>
        <v>0.000117479178077249</v>
      </c>
    </row>
    <row r="1095" customFormat="false" ht="45" hidden="false" customHeight="true" outlineLevel="0" collapsed="false">
      <c r="A1095" s="24" t="n">
        <v>4.60912944845613</v>
      </c>
      <c r="B1095" s="24" t="n">
        <v>-74.1421607478721</v>
      </c>
      <c r="C1095" s="47" t="n">
        <v>24</v>
      </c>
      <c r="D1095" s="47" t="n">
        <v>25</v>
      </c>
      <c r="E1095" s="47" t="n">
        <v>1820</v>
      </c>
      <c r="F1095" s="27" t="s">
        <v>2744</v>
      </c>
      <c r="G1095" s="28" t="s">
        <v>2745</v>
      </c>
      <c r="H1095" s="27" t="s">
        <v>2746</v>
      </c>
      <c r="I1095" s="28" t="s">
        <v>216</v>
      </c>
      <c r="J1095" s="28" t="s">
        <v>76</v>
      </c>
      <c r="K1095" s="55"/>
      <c r="L1095" s="55"/>
      <c r="M1095" s="28" t="n">
        <v>2007</v>
      </c>
      <c r="N1095" s="29" t="s">
        <v>67</v>
      </c>
      <c r="O1095" s="29" t="s">
        <v>142</v>
      </c>
      <c r="P1095" s="50" t="n">
        <v>0.0119278052318739</v>
      </c>
      <c r="Q1095" s="31" t="n">
        <v>9000</v>
      </c>
      <c r="R1095" s="31" t="n">
        <v>9439.80948484601</v>
      </c>
      <c r="S1095" s="29" t="s">
        <v>69</v>
      </c>
      <c r="T1095" s="29"/>
      <c r="U1095" s="29"/>
      <c r="V1095" s="48" t="n">
        <f aca="false">IF(S1095="m3_año",R1095,IF(OR(O1095="CG1",O1095="CG3",O1095="HG2"),T1095,R1095))</f>
        <v>9439.80948484601</v>
      </c>
      <c r="W1095" s="28" t="n">
        <v>365</v>
      </c>
      <c r="X1095" s="32"/>
      <c r="Y1095" s="28"/>
      <c r="Z1095" s="28" t="n">
        <v>8760</v>
      </c>
      <c r="AA1095" s="32"/>
      <c r="AB1095" s="32" t="s">
        <v>447</v>
      </c>
      <c r="AC1095" s="33" t="s">
        <v>72</v>
      </c>
      <c r="AD1095" s="33" t="n">
        <f aca="false">VLOOKUP($O1095,Parámetros!$B$4:$H$25,3,0)</f>
        <v>30.4</v>
      </c>
      <c r="AE1095" s="33" t="n">
        <f aca="false">VLOOKUP($O1095,Parámetros!$B$4:$H$25,4,0)</f>
        <v>1504</v>
      </c>
      <c r="AF1095" s="33" t="n">
        <f aca="false">VLOOKUP($O1095,Parámetros!$B$4:$H$25,5,0)</f>
        <v>9.6</v>
      </c>
      <c r="AG1095" s="33" t="n">
        <f aca="false">VLOOKUP($O1095,Parámetros!$B$4:$H$25,6,0)</f>
        <v>640</v>
      </c>
      <c r="AH1095" s="33" t="n">
        <f aca="false">VLOOKUP($O1095,Parámetros!$B$4:$H$25,7,0)</f>
        <v>1920000</v>
      </c>
      <c r="AI1095" s="51" t="n">
        <v>9000</v>
      </c>
      <c r="AJ1095" s="52" t="n">
        <v>8.8E-008</v>
      </c>
      <c r="AK1095" s="34" t="n">
        <f aca="false">AD1095*V1095/1000000000</f>
        <v>0.000286970208339319</v>
      </c>
      <c r="AL1095" s="34" t="n">
        <f aca="false">AE1095*V1095/1000000000</f>
        <v>0.0141974734652084</v>
      </c>
      <c r="AM1095" s="34" t="n">
        <f aca="false">AF1095*V1095/1000000000</f>
        <v>9.06221710545217E-005</v>
      </c>
      <c r="AN1095" s="34" t="n">
        <f aca="false">AG1095*V1095/1000000000</f>
        <v>0.00604147807030145</v>
      </c>
      <c r="AO1095" s="34" t="n">
        <f aca="false">AH1095*V1095/1000000000</f>
        <v>18.1244342109043</v>
      </c>
      <c r="AP1095" s="35" t="n">
        <f aca="false">AJ1095*AI1095*EXP(P1095*4)</f>
        <v>0.000830703234666449</v>
      </c>
      <c r="AQ1095" s="36" t="n">
        <f aca="false">AK1095/W1095</f>
        <v>7.86219748874846E-007</v>
      </c>
      <c r="AR1095" s="37" t="n">
        <f aca="false">AL1095/W1095</f>
        <v>3.88971875759134E-005</v>
      </c>
      <c r="AS1095" s="37" t="n">
        <f aca="false">AM1095/W1095</f>
        <v>2.4827992069732E-007</v>
      </c>
      <c r="AT1095" s="37" t="n">
        <f aca="false">AN1095/W1095</f>
        <v>1.65519947131546E-005</v>
      </c>
      <c r="AU1095" s="37" t="n">
        <f aca="false">AO1095/W1095</f>
        <v>0.0496559841394639</v>
      </c>
      <c r="AV1095" s="49" t="n">
        <f aca="false">AP1095/W1095</f>
        <v>2.27589927305876E-006</v>
      </c>
      <c r="AW1095" s="39" t="n">
        <f aca="false">AK1095*1000000</f>
        <v>286.970208339319</v>
      </c>
      <c r="AX1095" s="40" t="n">
        <f aca="false">AL1095*1000000</f>
        <v>14197.4734652084</v>
      </c>
      <c r="AY1095" s="40" t="n">
        <f aca="false">AM1095*1000000</f>
        <v>90.6221710545217</v>
      </c>
      <c r="AZ1095" s="40" t="n">
        <f aca="false">AN1095*1000000</f>
        <v>6041.47807030145</v>
      </c>
      <c r="BA1095" s="40" t="n">
        <f aca="false">AO1095*1000000</f>
        <v>18124434.2109043</v>
      </c>
      <c r="BB1095" s="41" t="n">
        <f aca="false">AP1095*1000000</f>
        <v>830.703234666449</v>
      </c>
      <c r="BC1095" s="39" t="n">
        <f aca="false">AQ1095*1000000</f>
        <v>0.786219748874846</v>
      </c>
      <c r="BD1095" s="40" t="n">
        <f aca="false">AR1095*1000000</f>
        <v>38.8971875759134</v>
      </c>
      <c r="BE1095" s="40" t="n">
        <f aca="false">AS1095*1000000</f>
        <v>0.24827992069732</v>
      </c>
      <c r="BF1095" s="40" t="n">
        <f aca="false">AT1095*1000000</f>
        <v>16.5519947131546</v>
      </c>
      <c r="BG1095" s="40" t="n">
        <f aca="false">AU1095*1000000</f>
        <v>49655.9841394639</v>
      </c>
      <c r="BH1095" s="41" t="n">
        <f aca="false">AV1095*1000000</f>
        <v>2.27589927305876</v>
      </c>
      <c r="BI1095" s="0" t="n">
        <v>0.1</v>
      </c>
      <c r="BJ1095" s="0" t="n">
        <f aca="false">R1095*BI1095</f>
        <v>943.980948484601</v>
      </c>
      <c r="BK1095" s="0" t="n">
        <v>0.1</v>
      </c>
      <c r="BL1095" s="0" t="n">
        <f aca="false">AI1095*BK1095</f>
        <v>900</v>
      </c>
      <c r="BM1095" s="45" t="n">
        <v>12.16</v>
      </c>
      <c r="BN1095" s="45" t="n">
        <v>601.6</v>
      </c>
      <c r="BO1095" s="45" t="n">
        <v>1.92</v>
      </c>
      <c r="BP1095" s="45" t="n">
        <v>256</v>
      </c>
      <c r="BQ1095" s="45" t="n">
        <v>384000</v>
      </c>
      <c r="BR1095" s="0" t="n">
        <f aca="false">AJ1095*0.1</f>
        <v>8.8E-009</v>
      </c>
      <c r="BS1095" s="0" t="n">
        <f aca="false">((((BJ1095/R1095)^2)+((BM1095/AD1095)^2))^(1/2))*AK1095</f>
        <v>0.000118320848038852</v>
      </c>
      <c r="BT1095" s="0" t="n">
        <f aca="false">((((BJ1095/R1095)^2)+((BN1095/AE1095)^2))^(1/2))*AL1095</f>
        <v>0.00585376827139582</v>
      </c>
      <c r="BU1095" s="0" t="n">
        <f aca="false">((((BJ1095/R1095)^2)+((BO1095/AF1095)^2))^(1/2))*AM1095</f>
        <v>2.02637334746524E-005</v>
      </c>
      <c r="BV1095" s="0" t="n">
        <f aca="false">((((BJ1095/R1095)^2)+((BP1095/AG1095)^2))^(1/2))*AN1095</f>
        <v>0.00249096522187056</v>
      </c>
      <c r="BW1095" s="0" t="n">
        <f aca="false">((((BJ1095/R1095)^2)+((BQ1095/AH1095)^2))^(1/2))*AO1095</f>
        <v>4.05274669493049</v>
      </c>
      <c r="BX1095" s="46" t="n">
        <f aca="false">((((BL1095/AI1095)^2)+((BR1095/AJ1095)^2))^(1/2))*AP1095</f>
        <v>0.000117479178077249</v>
      </c>
    </row>
    <row r="1096" customFormat="false" ht="30" hidden="false" customHeight="true" outlineLevel="0" collapsed="false">
      <c r="A1096" s="24" t="n">
        <v>4.63180555555556</v>
      </c>
      <c r="B1096" s="24" t="n">
        <v>-74.1720833333333</v>
      </c>
      <c r="C1096" s="47" t="n">
        <v>21</v>
      </c>
      <c r="D1096" s="47" t="n">
        <v>27</v>
      </c>
      <c r="E1096" s="47" t="n">
        <v>1843</v>
      </c>
      <c r="F1096" s="27" t="s">
        <v>2748</v>
      </c>
      <c r="G1096" s="28" t="s">
        <v>2749</v>
      </c>
      <c r="H1096" s="27" t="s">
        <v>2750</v>
      </c>
      <c r="I1096" s="28" t="s">
        <v>216</v>
      </c>
      <c r="J1096" s="28" t="s">
        <v>76</v>
      </c>
      <c r="K1096" s="55"/>
      <c r="L1096" s="55"/>
      <c r="M1096" s="28" t="n">
        <v>2005</v>
      </c>
      <c r="N1096" s="29" t="s">
        <v>67</v>
      </c>
      <c r="O1096" s="29" t="s">
        <v>142</v>
      </c>
      <c r="P1096" s="50" t="n">
        <v>-0.015549305289661</v>
      </c>
      <c r="Q1096" s="31" t="n">
        <v>10120</v>
      </c>
      <c r="R1096" s="31" t="n">
        <v>9509.73910760217</v>
      </c>
      <c r="S1096" s="29" t="s">
        <v>69</v>
      </c>
      <c r="T1096" s="29"/>
      <c r="U1096" s="29"/>
      <c r="V1096" s="48" t="n">
        <f aca="false">IF(S1096="m3_año",R1096,IF(OR(O1096="CG1",O1096="CG3",O1096="HG2"),T1096,R1096))</f>
        <v>9509.73910760217</v>
      </c>
      <c r="W1096" s="28" t="n">
        <v>365</v>
      </c>
      <c r="X1096" s="32" t="s">
        <v>98</v>
      </c>
      <c r="Y1096" s="28" t="n">
        <v>30</v>
      </c>
      <c r="Z1096" s="28" t="n">
        <v>2680</v>
      </c>
      <c r="AA1096" s="32" t="s">
        <v>2751</v>
      </c>
      <c r="AB1096" s="32" t="s">
        <v>2752</v>
      </c>
      <c r="AC1096" s="33" t="s">
        <v>72</v>
      </c>
      <c r="AD1096" s="33" t="n">
        <f aca="false">VLOOKUP($O1096,Parámetros!$B$4:$H$25,3,0)</f>
        <v>30.4</v>
      </c>
      <c r="AE1096" s="33" t="n">
        <f aca="false">VLOOKUP($O1096,Parámetros!$B$4:$H$25,4,0)</f>
        <v>1504</v>
      </c>
      <c r="AF1096" s="33" t="n">
        <f aca="false">VLOOKUP($O1096,Parámetros!$B$4:$H$25,5,0)</f>
        <v>9.6</v>
      </c>
      <c r="AG1096" s="33" t="n">
        <f aca="false">VLOOKUP($O1096,Parámetros!$B$4:$H$25,6,0)</f>
        <v>640</v>
      </c>
      <c r="AH1096" s="33" t="n">
        <f aca="false">VLOOKUP($O1096,Parámetros!$B$4:$H$25,7,0)</f>
        <v>1920000</v>
      </c>
      <c r="AI1096" s="51" t="n">
        <v>10120</v>
      </c>
      <c r="AJ1096" s="52" t="n">
        <v>8.8E-008</v>
      </c>
      <c r="AK1096" s="34" t="n">
        <f aca="false">AD1096*V1096/1000000000</f>
        <v>0.000289096068871106</v>
      </c>
      <c r="AL1096" s="34" t="n">
        <f aca="false">AE1096*V1096/1000000000</f>
        <v>0.0143026476178337</v>
      </c>
      <c r="AM1096" s="34" t="n">
        <f aca="false">AF1096*V1096/1000000000</f>
        <v>9.12934954329808E-005</v>
      </c>
      <c r="AN1096" s="34" t="n">
        <f aca="false">AG1096*V1096/1000000000</f>
        <v>0.00608623302886539</v>
      </c>
      <c r="AO1096" s="34" t="n">
        <f aca="false">AH1096*V1096/1000000000</f>
        <v>18.2586990865962</v>
      </c>
      <c r="AP1096" s="35" t="n">
        <f aca="false">AJ1096*AI1096*EXP(P1096*4)</f>
        <v>0.000836857041468991</v>
      </c>
      <c r="AQ1096" s="36" t="n">
        <f aca="false">AK1096/W1096</f>
        <v>7.920440243044E-007</v>
      </c>
      <c r="AR1096" s="37" t="n">
        <f aca="false">AL1096/W1096</f>
        <v>3.91853359392703E-005</v>
      </c>
      <c r="AS1096" s="37" t="n">
        <f aca="false">AM1096/W1096</f>
        <v>2.5011916556981E-007</v>
      </c>
      <c r="AT1096" s="37" t="n">
        <f aca="false">AN1096/W1096</f>
        <v>1.66746110379874E-005</v>
      </c>
      <c r="AU1096" s="37" t="n">
        <f aca="false">AO1096/W1096</f>
        <v>0.0500238331139621</v>
      </c>
      <c r="AV1096" s="49" t="n">
        <f aca="false">AP1096/W1096</f>
        <v>2.29275901772326E-006</v>
      </c>
      <c r="AW1096" s="39" t="n">
        <f aca="false">AK1096*1000000</f>
        <v>289.096068871106</v>
      </c>
      <c r="AX1096" s="40" t="n">
        <f aca="false">AL1096*1000000</f>
        <v>14302.6476178337</v>
      </c>
      <c r="AY1096" s="40" t="n">
        <f aca="false">AM1096*1000000</f>
        <v>91.2934954329808</v>
      </c>
      <c r="AZ1096" s="40" t="n">
        <f aca="false">AN1096*1000000</f>
        <v>6086.23302886539</v>
      </c>
      <c r="BA1096" s="40" t="n">
        <f aca="false">AO1096*1000000</f>
        <v>18258699.0865962</v>
      </c>
      <c r="BB1096" s="41" t="n">
        <f aca="false">AP1096*1000000</f>
        <v>836.857041468991</v>
      </c>
      <c r="BC1096" s="39" t="n">
        <f aca="false">AQ1096*1000000</f>
        <v>0.7920440243044</v>
      </c>
      <c r="BD1096" s="40" t="n">
        <f aca="false">AR1096*1000000</f>
        <v>39.1853359392703</v>
      </c>
      <c r="BE1096" s="40" t="n">
        <f aca="false">AS1096*1000000</f>
        <v>0.25011916556981</v>
      </c>
      <c r="BF1096" s="40" t="n">
        <f aca="false">AT1096*1000000</f>
        <v>16.6746110379874</v>
      </c>
      <c r="BG1096" s="40" t="n">
        <f aca="false">AU1096*1000000</f>
        <v>50023.8331139621</v>
      </c>
      <c r="BH1096" s="41" t="n">
        <f aca="false">AV1096*1000000</f>
        <v>2.29275901772326</v>
      </c>
      <c r="BI1096" s="0" t="n">
        <v>0.1</v>
      </c>
      <c r="BJ1096" s="0" t="n">
        <f aca="false">R1096*BI1096</f>
        <v>950.973910760217</v>
      </c>
      <c r="BK1096" s="0" t="n">
        <v>0.1</v>
      </c>
      <c r="BL1096" s="0" t="n">
        <f aca="false">AI1096*BK1096</f>
        <v>1012</v>
      </c>
      <c r="BM1096" s="45" t="n">
        <v>12.16</v>
      </c>
      <c r="BN1096" s="45" t="n">
        <v>601.6</v>
      </c>
      <c r="BO1096" s="45" t="n">
        <v>1.92</v>
      </c>
      <c r="BP1096" s="45" t="n">
        <v>256</v>
      </c>
      <c r="BQ1096" s="45" t="n">
        <v>384000</v>
      </c>
      <c r="BR1096" s="0" t="n">
        <f aca="false">AJ1096*0.1</f>
        <v>8.8E-009</v>
      </c>
      <c r="BS1096" s="0" t="n">
        <f aca="false">((((BJ1096/R1096)^2)+((BM1096/AD1096)^2))^(1/2))*AK1096</f>
        <v>0.000119197362790641</v>
      </c>
      <c r="BT1096" s="0" t="n">
        <f aca="false">((((BJ1096/R1096)^2)+((BN1096/AE1096)^2))^(1/2))*AL1096</f>
        <v>0.0058971326854317</v>
      </c>
      <c r="BU1096" s="0" t="n">
        <f aca="false">((((BJ1096/R1096)^2)+((BO1096/AF1096)^2))^(1/2))*AM1096</f>
        <v>2.04138461691712E-005</v>
      </c>
      <c r="BV1096" s="0" t="n">
        <f aca="false">((((BJ1096/R1096)^2)+((BP1096/AG1096)^2))^(1/2))*AN1096</f>
        <v>0.00250941816401349</v>
      </c>
      <c r="BW1096" s="0" t="n">
        <f aca="false">((((BJ1096/R1096)^2)+((BQ1096/AH1096)^2))^(1/2))*AO1096</f>
        <v>4.08276923383424</v>
      </c>
      <c r="BX1096" s="46" t="n">
        <f aca="false">((((BL1096/AI1096)^2)+((BR1096/AJ1096)^2))^(1/2))*AP1096</f>
        <v>0.000118349457781287</v>
      </c>
    </row>
    <row r="1097" customFormat="false" ht="30" hidden="false" customHeight="true" outlineLevel="0" collapsed="false">
      <c r="A1097" s="24" t="n">
        <v>4.63321088549336</v>
      </c>
      <c r="B1097" s="24" t="n">
        <v>-74.1625130670175</v>
      </c>
      <c r="C1097" s="47" t="n">
        <v>22</v>
      </c>
      <c r="D1097" s="47" t="n">
        <v>28</v>
      </c>
      <c r="E1097" s="47" t="n">
        <v>1857</v>
      </c>
      <c r="F1097" s="27" t="s">
        <v>2753</v>
      </c>
      <c r="G1097" s="28" t="s">
        <v>2754</v>
      </c>
      <c r="H1097" s="27" t="s">
        <v>2755</v>
      </c>
      <c r="I1097" s="28" t="s">
        <v>216</v>
      </c>
      <c r="J1097" s="28" t="s">
        <v>65</v>
      </c>
      <c r="K1097" s="28" t="n">
        <v>10</v>
      </c>
      <c r="L1097" s="28"/>
      <c r="M1097" s="28" t="n">
        <v>2000</v>
      </c>
      <c r="N1097" s="29" t="s">
        <v>67</v>
      </c>
      <c r="O1097" s="29" t="s">
        <v>68</v>
      </c>
      <c r="P1097" s="30" t="n">
        <v>-0.0848513586021754</v>
      </c>
      <c r="Q1097" s="31" t="n">
        <v>7200</v>
      </c>
      <c r="R1097" s="31" t="n">
        <v>5127.79422771869</v>
      </c>
      <c r="S1097" s="29" t="s">
        <v>69</v>
      </c>
      <c r="T1097" s="29"/>
      <c r="U1097" s="29"/>
      <c r="V1097" s="48" t="n">
        <f aca="false">IF(S1097="m3_año",R1097,IF(OR(O1097="CG1",O1097="CG3",O1097="HG2"),T1097,R1097))</f>
        <v>5127.79422771869</v>
      </c>
      <c r="W1097" s="28" t="n">
        <v>365</v>
      </c>
      <c r="X1097" s="32"/>
      <c r="Y1097" s="28"/>
      <c r="Z1097" s="28" t="n">
        <v>8760</v>
      </c>
      <c r="AA1097" s="32" t="s">
        <v>2751</v>
      </c>
      <c r="AB1097" s="32" t="s">
        <v>2756</v>
      </c>
      <c r="AC1097" s="33" t="s">
        <v>72</v>
      </c>
      <c r="AD1097" s="33" t="n">
        <f aca="false">VLOOKUP($O1097,Parámetros!$B$4:$H$25,3,0)</f>
        <v>46.3856216091623</v>
      </c>
      <c r="AE1097" s="33" t="n">
        <f aca="false">VLOOKUP($O1097,Parámetros!$B$4:$H$25,4,0)</f>
        <v>1074.85364414012</v>
      </c>
      <c r="AF1097" s="33" t="n">
        <f aca="false">VLOOKUP($O1097,Parámetros!$B$4:$H$25,5,0)</f>
        <v>5.41099102083891</v>
      </c>
      <c r="AG1097" s="33" t="n">
        <f aca="false">VLOOKUP($O1097,Parámetros!$B$4:$H$25,6,0)</f>
        <v>1344</v>
      </c>
      <c r="AH1097" s="33" t="n">
        <f aca="false">VLOOKUP($O1097,Parámetros!$B$4:$H$25,7,0)</f>
        <v>1920000</v>
      </c>
      <c r="AI1097" s="2" t="n">
        <v>30259</v>
      </c>
      <c r="AJ1097" s="2" t="n">
        <v>7.6726E-006</v>
      </c>
      <c r="AK1097" s="34" t="n">
        <f aca="false">AD1097*V1097/1000000000</f>
        <v>0.000237855922736606</v>
      </c>
      <c r="AL1097" s="34" t="n">
        <f aca="false">AE1097*V1097/1000000000</f>
        <v>0.00551162831206411</v>
      </c>
      <c r="AM1097" s="34" t="n">
        <f aca="false">AF1097*V1097/1000000000</f>
        <v>2.77464485228954E-005</v>
      </c>
      <c r="AN1097" s="34" t="n">
        <f aca="false">AG1097*V1097/1000000000</f>
        <v>0.00689175544205392</v>
      </c>
      <c r="AO1097" s="34" t="n">
        <f aca="false">AH1097*V1097/1000000000</f>
        <v>9.84536491721988</v>
      </c>
      <c r="AP1097" s="35" t="n">
        <f aca="false">AJ1097*AI1097*EXP(P1097*4)</f>
        <v>0.165346581926619</v>
      </c>
      <c r="AQ1097" s="36" t="n">
        <f aca="false">AK1097/W1097</f>
        <v>6.51660062292071E-007</v>
      </c>
      <c r="AR1097" s="37" t="n">
        <f aca="false">AL1097/W1097</f>
        <v>1.51003515399017E-005</v>
      </c>
      <c r="AS1097" s="37" t="n">
        <f aca="false">AM1097/W1097</f>
        <v>7.60176671860149E-008</v>
      </c>
      <c r="AT1097" s="37" t="n">
        <f aca="false">AN1097/W1097</f>
        <v>1.88815217590518E-005</v>
      </c>
      <c r="AU1097" s="37" t="n">
        <f aca="false">AO1097/W1097</f>
        <v>0.0269736025129312</v>
      </c>
      <c r="AV1097" s="49" t="n">
        <f aca="false">AP1097/W1097</f>
        <v>0.000453004334045531</v>
      </c>
      <c r="AW1097" s="39" t="n">
        <f aca="false">AK1097*1000000</f>
        <v>237.855922736606</v>
      </c>
      <c r="AX1097" s="40" t="n">
        <f aca="false">AL1097*1000000</f>
        <v>5511.62831206411</v>
      </c>
      <c r="AY1097" s="40" t="n">
        <f aca="false">AM1097*1000000</f>
        <v>27.7464485228954</v>
      </c>
      <c r="AZ1097" s="40" t="n">
        <f aca="false">AN1097*1000000</f>
        <v>6891.75544205392</v>
      </c>
      <c r="BA1097" s="40" t="n">
        <f aca="false">AO1097*1000000</f>
        <v>9845364.91721988</v>
      </c>
      <c r="BB1097" s="41" t="n">
        <f aca="false">AP1097*1000000</f>
        <v>165346.581926619</v>
      </c>
      <c r="BC1097" s="39" t="n">
        <f aca="false">AQ1097*1000000</f>
        <v>0.651660062292071</v>
      </c>
      <c r="BD1097" s="40" t="n">
        <f aca="false">AR1097*1000000</f>
        <v>15.1003515399017</v>
      </c>
      <c r="BE1097" s="40" t="n">
        <f aca="false">AS1097*1000000</f>
        <v>0.0760176671860149</v>
      </c>
      <c r="BF1097" s="40" t="n">
        <f aca="false">AT1097*1000000</f>
        <v>18.8815217590518</v>
      </c>
      <c r="BG1097" s="40" t="n">
        <f aca="false">AU1097*1000000</f>
        <v>26973.6025129312</v>
      </c>
      <c r="BH1097" s="41" t="n">
        <f aca="false">AV1097*1000000</f>
        <v>453.004334045531</v>
      </c>
      <c r="BI1097" s="0" t="n">
        <v>0.1</v>
      </c>
      <c r="BJ1097" s="0" t="n">
        <f aca="false">R1097*BI1097</f>
        <v>512.779422771869</v>
      </c>
      <c r="BK1097" s="0" t="n">
        <v>0.1</v>
      </c>
      <c r="BL1097" s="0" t="n">
        <f aca="false">AI1097*BK1097</f>
        <v>3025.9</v>
      </c>
      <c r="BM1097" s="45" t="n">
        <v>17.6498016718255</v>
      </c>
      <c r="BN1097" s="45" t="n">
        <v>910.91550745518</v>
      </c>
      <c r="BO1097" s="45" t="n">
        <v>5.31099102083891</v>
      </c>
      <c r="BP1097" s="45" t="n">
        <v>537.6</v>
      </c>
      <c r="BQ1097" s="45" t="n">
        <v>384000</v>
      </c>
      <c r="BR1097" s="0" t="n">
        <f aca="false">AJ1097*0.1</f>
        <v>7.6726E-007</v>
      </c>
      <c r="BS1097" s="0" t="n">
        <f aca="false">((((BJ1097/R1097)^2)+((BM1097/AD1097)^2))^(1/2))*AK1097</f>
        <v>9.35779256856272E-005</v>
      </c>
      <c r="BT1097" s="0" t="n">
        <f aca="false">((((BJ1097/R1097)^2)+((BN1097/AE1097)^2))^(1/2))*AL1097</f>
        <v>0.00470339267406024</v>
      </c>
      <c r="BU1097" s="0" t="n">
        <f aca="false">((((BJ1097/R1097)^2)+((BO1097/AF1097)^2))^(1/2))*AM1097</f>
        <v>2.73746486134774E-005</v>
      </c>
      <c r="BV1097" s="0" t="n">
        <f aca="false">((((BJ1097/R1097)^2)+((BP1097/AG1097)^2))^(1/2))*AN1097</f>
        <v>0.00284154356335136</v>
      </c>
      <c r="BW1097" s="0" t="n">
        <f aca="false">((((BJ1097/R1097)^2)+((BQ1097/AH1097)^2))^(1/2))*AO1097</f>
        <v>2.20149052181952</v>
      </c>
      <c r="BX1097" s="46" t="n">
        <f aca="false">((((BL1097/AI1097)^2)+((BR1097/AJ1097)^2))^(1/2))*AP1097</f>
        <v>0.0233835378652658</v>
      </c>
    </row>
    <row r="1098" customFormat="false" ht="30" hidden="false" customHeight="true" outlineLevel="0" collapsed="false">
      <c r="A1098" s="24" t="n">
        <v>4.64772597817995</v>
      </c>
      <c r="B1098" s="24" t="n">
        <v>-74.140887670058</v>
      </c>
      <c r="C1098" s="47" t="n">
        <v>24</v>
      </c>
      <c r="D1098" s="47" t="n">
        <v>29</v>
      </c>
      <c r="E1098" s="47" t="n">
        <v>1872</v>
      </c>
      <c r="F1098" s="27" t="s">
        <v>2757</v>
      </c>
      <c r="G1098" s="28" t="s">
        <v>2758</v>
      </c>
      <c r="H1098" s="27" t="s">
        <v>2759</v>
      </c>
      <c r="I1098" s="28" t="s">
        <v>216</v>
      </c>
      <c r="J1098" s="28" t="s">
        <v>76</v>
      </c>
      <c r="K1098" s="55"/>
      <c r="L1098" s="55"/>
      <c r="M1098" s="28" t="n">
        <v>2008</v>
      </c>
      <c r="N1098" s="29" t="s">
        <v>84</v>
      </c>
      <c r="O1098" s="29" t="s">
        <v>85</v>
      </c>
      <c r="P1098" s="30" t="n">
        <v>-0.0720228740272761</v>
      </c>
      <c r="Q1098" s="31" t="n">
        <v>960</v>
      </c>
      <c r="R1098" s="31" t="n">
        <v>719.705275304476</v>
      </c>
      <c r="S1098" s="29" t="s">
        <v>86</v>
      </c>
      <c r="T1098" s="29" t="n">
        <f aca="false">((R1098*Parámetros!$D$30)/1000)/Parámetros!$D$29</f>
        <v>589.801025258385</v>
      </c>
      <c r="U1098" s="29" t="s">
        <v>69</v>
      </c>
      <c r="V1098" s="48" t="n">
        <f aca="false">IF(S1098="m3_año",R1098,IF(OR(O1098="CG1",O1098="CG3",O1098="HG2"),T1098,R1098))</f>
        <v>719.705275304476</v>
      </c>
      <c r="W1098" s="28" t="n">
        <v>365</v>
      </c>
      <c r="X1098" s="32" t="s">
        <v>402</v>
      </c>
      <c r="Y1098" s="28" t="n">
        <v>31</v>
      </c>
      <c r="Z1098" s="28" t="n">
        <v>8016</v>
      </c>
      <c r="AA1098" s="32" t="s">
        <v>2760</v>
      </c>
      <c r="AB1098" s="32" t="s">
        <v>447</v>
      </c>
      <c r="AC1098" s="33" t="s">
        <v>246</v>
      </c>
      <c r="AD1098" s="33" t="n">
        <f aca="false">VLOOKUP($O1098,Parámetros!$B$4:$H$25,3,0)</f>
        <v>12.7152226842523</v>
      </c>
      <c r="AE1098" s="33" t="n">
        <f aca="false">VLOOKUP($O1098,Parámetros!$B$4:$H$25,4,0)</f>
        <v>4.56382485732941</v>
      </c>
      <c r="AF1098" s="33" t="n">
        <f aca="false">VLOOKUP($O1098,Parámetros!$B$4:$H$25,5,0)</f>
        <v>12.0799261022882</v>
      </c>
      <c r="AG1098" s="33" t="n">
        <f aca="false">VLOOKUP($O1098,Parámetros!$B$4:$H$25,6,0)</f>
        <v>6.25</v>
      </c>
      <c r="AH1098" s="33" t="n">
        <f aca="false">VLOOKUP($O1098,Parámetros!$B$4:$H$25,7,0)</f>
        <v>2343</v>
      </c>
      <c r="AI1098" s="51" t="n">
        <v>960</v>
      </c>
      <c r="AJ1098" s="2" t="n">
        <v>2E-005</v>
      </c>
      <c r="AK1098" s="34" t="n">
        <f aca="false">AD1098*V1098/1000000000</f>
        <v>9.15121284252752E-006</v>
      </c>
      <c r="AL1098" s="34" t="n">
        <f aca="false">AE1098*V1098/1000000000</f>
        <v>3.28460882538567E-006</v>
      </c>
      <c r="AM1098" s="34" t="n">
        <f aca="false">AF1098*V1098/1000000000</f>
        <v>8.69398654110506E-006</v>
      </c>
      <c r="AN1098" s="34" t="n">
        <f aca="false">AG1098*V1098/1000000000</f>
        <v>4.49815797065298E-006</v>
      </c>
      <c r="AO1098" s="34" t="n">
        <f aca="false">AH1098*V1098/1000000000</f>
        <v>0.00168626946003839</v>
      </c>
      <c r="AP1098" s="35" t="n">
        <f aca="false">AJ1098*AI1098*EXP(P1098*4)</f>
        <v>0.0143941055060895</v>
      </c>
      <c r="AQ1098" s="36" t="n">
        <f aca="false">AK1098/W1098</f>
        <v>2.50718160069247E-008</v>
      </c>
      <c r="AR1098" s="37" t="n">
        <f aca="false">AL1098/W1098</f>
        <v>8.99892828872787E-009</v>
      </c>
      <c r="AS1098" s="37" t="n">
        <f aca="false">AM1098/W1098</f>
        <v>2.3819141208507E-008</v>
      </c>
      <c r="AT1098" s="37" t="n">
        <f aca="false">AN1098/W1098</f>
        <v>1.23237204675424E-008</v>
      </c>
      <c r="AU1098" s="37" t="n">
        <f aca="false">AO1098/W1098</f>
        <v>4.61991632887229E-006</v>
      </c>
      <c r="AV1098" s="49" t="n">
        <f aca="false">AP1098/W1098</f>
        <v>3.94359054961356E-005</v>
      </c>
      <c r="AW1098" s="39" t="n">
        <f aca="false">AK1098*1000000</f>
        <v>9.15121284252752</v>
      </c>
      <c r="AX1098" s="40" t="n">
        <f aca="false">AL1098*1000000</f>
        <v>3.28460882538567</v>
      </c>
      <c r="AY1098" s="40" t="n">
        <f aca="false">AM1098*1000000</f>
        <v>8.69398654110505</v>
      </c>
      <c r="AZ1098" s="40" t="n">
        <f aca="false">AN1098*1000000</f>
        <v>4.49815797065298</v>
      </c>
      <c r="BA1098" s="40" t="n">
        <f aca="false">AO1098*1000000</f>
        <v>1686.26946003839</v>
      </c>
      <c r="BB1098" s="41" t="n">
        <f aca="false">AP1098*1000000</f>
        <v>14394.1055060895</v>
      </c>
      <c r="BC1098" s="39" t="n">
        <f aca="false">AQ1098*1000000</f>
        <v>0.0250718160069247</v>
      </c>
      <c r="BD1098" s="40" t="n">
        <f aca="false">AR1098*1000000</f>
        <v>0.00899892828872787</v>
      </c>
      <c r="BE1098" s="40" t="n">
        <f aca="false">AS1098*1000000</f>
        <v>0.023819141208507</v>
      </c>
      <c r="BF1098" s="40" t="n">
        <f aca="false">AT1098*1000000</f>
        <v>0.0123237204675424</v>
      </c>
      <c r="BG1098" s="40" t="n">
        <f aca="false">AU1098*1000000</f>
        <v>4.61991632887229</v>
      </c>
      <c r="BH1098" s="41" t="n">
        <f aca="false">AV1098*1000000</f>
        <v>39.4359054961356</v>
      </c>
      <c r="BI1098" s="0" t="n">
        <v>0.1</v>
      </c>
      <c r="BJ1098" s="0" t="n">
        <f aca="false">R1098*BI1098</f>
        <v>71.9705275304476</v>
      </c>
      <c r="BK1098" s="0" t="n">
        <v>0.1</v>
      </c>
      <c r="BL1098" s="0" t="n">
        <f aca="false">AI1098*BK1098</f>
        <v>96</v>
      </c>
      <c r="BM1098" s="45" t="n">
        <v>8.79744109323615</v>
      </c>
      <c r="BN1098" s="45" t="n">
        <v>3.62683450723467</v>
      </c>
      <c r="BO1098" s="45" t="n">
        <v>10.0538529184284</v>
      </c>
      <c r="BP1098" s="45" t="n">
        <v>12.5</v>
      </c>
      <c r="BQ1098" s="45" t="n">
        <v>2343</v>
      </c>
      <c r="BR1098" s="0" t="n">
        <f aca="false">AJ1098*0.1</f>
        <v>2E-006</v>
      </c>
      <c r="BS1098" s="0" t="n">
        <f aca="false">((((BJ1098/R1098)^2)+((BM1098/AD1098)^2))^(1/2))*AK1098</f>
        <v>6.39735565100115E-006</v>
      </c>
      <c r="BT1098" s="0" t="n">
        <f aca="false">((((BJ1098/R1098)^2)+((BN1098/AE1098)^2))^(1/2))*AL1098</f>
        <v>2.63083668752811E-006</v>
      </c>
      <c r="BU1098" s="0" t="n">
        <f aca="false">((((BJ1098/R1098)^2)+((BO1098/AF1098)^2))^(1/2))*AM1098</f>
        <v>7.28785390870626E-006</v>
      </c>
      <c r="BV1098" s="0" t="n">
        <f aca="false">((((BJ1098/R1098)^2)+((BP1098/AG1098)^2))^(1/2))*AN1098</f>
        <v>9.00755431663252E-006</v>
      </c>
      <c r="BW1098" s="0" t="n">
        <f aca="false">((((BJ1098/R1098)^2)+((BQ1098/AH1098)^2))^(1/2))*AO1098</f>
        <v>0.00169467983370805</v>
      </c>
      <c r="BX1098" s="46" t="n">
        <f aca="false">((((BL1098/AI1098)^2)+((BR1098/AJ1098)^2))^(1/2))*AP1098</f>
        <v>0.0020356339224941</v>
      </c>
    </row>
    <row r="1099" customFormat="false" ht="15" hidden="false" customHeight="true" outlineLevel="0" collapsed="false">
      <c r="A1099" s="24" t="n">
        <v>4.60432475297674</v>
      </c>
      <c r="B1099" s="24" t="n">
        <v>-74.1455396131889</v>
      </c>
      <c r="C1099" s="47" t="n">
        <v>24</v>
      </c>
      <c r="D1099" s="47" t="n">
        <v>24</v>
      </c>
      <c r="E1099" s="47" t="n">
        <v>1807</v>
      </c>
      <c r="F1099" s="27" t="s">
        <v>2761</v>
      </c>
      <c r="G1099" s="28" t="s">
        <v>2762</v>
      </c>
      <c r="H1099" s="27" t="s">
        <v>2763</v>
      </c>
      <c r="I1099" s="28" t="s">
        <v>216</v>
      </c>
      <c r="J1099" s="28" t="s">
        <v>65</v>
      </c>
      <c r="K1099" s="28" t="n">
        <v>2.28</v>
      </c>
      <c r="L1099" s="28"/>
      <c r="M1099" s="28" t="n">
        <v>2005</v>
      </c>
      <c r="N1099" s="29" t="s">
        <v>67</v>
      </c>
      <c r="O1099" s="29" t="s">
        <v>68</v>
      </c>
      <c r="P1099" s="50" t="n">
        <v>0.00842863539816588</v>
      </c>
      <c r="Q1099" s="31" t="n">
        <v>9391.65</v>
      </c>
      <c r="R1099" s="31" t="n">
        <v>9713.68327341683</v>
      </c>
      <c r="S1099" s="29" t="s">
        <v>69</v>
      </c>
      <c r="T1099" s="29"/>
      <c r="U1099" s="29"/>
      <c r="V1099" s="48" t="n">
        <f aca="false">IF(S1099="m3_año",R1099,IF(OR(O1099="CG1",O1099="CG3",O1099="HG2"),T1099,R1099))</f>
        <v>9713.68327341683</v>
      </c>
      <c r="W1099" s="28" t="n">
        <v>365</v>
      </c>
      <c r="X1099" s="32"/>
      <c r="Y1099" s="28"/>
      <c r="Z1099" s="28" t="n">
        <v>8760</v>
      </c>
      <c r="AA1099" s="32" t="s">
        <v>2764</v>
      </c>
      <c r="AB1099" s="32" t="s">
        <v>447</v>
      </c>
      <c r="AC1099" s="33" t="s">
        <v>72</v>
      </c>
      <c r="AD1099" s="33" t="n">
        <f aca="false">VLOOKUP($O1099,Parámetros!$B$4:$H$25,3,0)</f>
        <v>46.3856216091623</v>
      </c>
      <c r="AE1099" s="33" t="n">
        <f aca="false">VLOOKUP($O1099,Parámetros!$B$4:$H$25,4,0)</f>
        <v>1074.85364414012</v>
      </c>
      <c r="AF1099" s="33" t="n">
        <f aca="false">VLOOKUP($O1099,Parámetros!$B$4:$H$25,5,0)</f>
        <v>5.41099102083891</v>
      </c>
      <c r="AG1099" s="33" t="n">
        <f aca="false">VLOOKUP($O1099,Parámetros!$B$4:$H$25,6,0)</f>
        <v>1344</v>
      </c>
      <c r="AH1099" s="33" t="n">
        <f aca="false">VLOOKUP($O1099,Parámetros!$B$4:$H$25,7,0)</f>
        <v>1920000</v>
      </c>
      <c r="AI1099" s="51" t="n">
        <v>9391.65</v>
      </c>
      <c r="AJ1099" s="52" t="n">
        <v>8.8E-008</v>
      </c>
      <c r="AK1099" s="34" t="n">
        <f aca="false">AD1099*V1099/1000000000</f>
        <v>0.000450575236751962</v>
      </c>
      <c r="AL1099" s="34" t="n">
        <f aca="false">AE1099*V1099/1000000000</f>
        <v>0.010440787864455</v>
      </c>
      <c r="AM1099" s="34" t="n">
        <f aca="false">AF1099*V1099/1000000000</f>
        <v>5.25606529717316E-005</v>
      </c>
      <c r="AN1099" s="34" t="n">
        <f aca="false">AG1099*V1099/1000000000</f>
        <v>0.0130551903194722</v>
      </c>
      <c r="AO1099" s="34" t="n">
        <f aca="false">AH1099*V1099/1000000000</f>
        <v>18.6502718849603</v>
      </c>
      <c r="AP1099" s="35" t="n">
        <f aca="false">AJ1099*AI1099*EXP(P1099*4)</f>
        <v>0.000854804128060681</v>
      </c>
      <c r="AQ1099" s="36" t="n">
        <f aca="false">AK1099/W1099</f>
        <v>1.23445270343003E-006</v>
      </c>
      <c r="AR1099" s="37" t="n">
        <f aca="false">AL1099/W1099</f>
        <v>2.86048982587808E-005</v>
      </c>
      <c r="AS1099" s="37" t="n">
        <f aca="false">AM1099/W1099</f>
        <v>1.44001788963648E-007</v>
      </c>
      <c r="AT1099" s="37" t="n">
        <f aca="false">AN1099/W1099</f>
        <v>3.57676447108828E-005</v>
      </c>
      <c r="AU1099" s="37" t="n">
        <f aca="false">AO1099/W1099</f>
        <v>0.0510966353012611</v>
      </c>
      <c r="AV1099" s="49" t="n">
        <f aca="false">AP1099/W1099</f>
        <v>2.34192911797447E-006</v>
      </c>
      <c r="AW1099" s="39" t="n">
        <f aca="false">AK1099*1000000</f>
        <v>450.575236751962</v>
      </c>
      <c r="AX1099" s="40" t="n">
        <f aca="false">AL1099*1000000</f>
        <v>10440.787864455</v>
      </c>
      <c r="AY1099" s="40" t="n">
        <f aca="false">AM1099*1000000</f>
        <v>52.5606529717316</v>
      </c>
      <c r="AZ1099" s="40" t="n">
        <f aca="false">AN1099*1000000</f>
        <v>13055.1903194722</v>
      </c>
      <c r="BA1099" s="40" t="n">
        <f aca="false">AO1099*1000000</f>
        <v>18650271.8849603</v>
      </c>
      <c r="BB1099" s="41" t="n">
        <f aca="false">AP1099*1000000</f>
        <v>854.804128060681</v>
      </c>
      <c r="BC1099" s="39" t="n">
        <f aca="false">AQ1099*1000000</f>
        <v>1.23445270343003</v>
      </c>
      <c r="BD1099" s="40" t="n">
        <f aca="false">AR1099*1000000</f>
        <v>28.6048982587808</v>
      </c>
      <c r="BE1099" s="40" t="n">
        <f aca="false">AS1099*1000000</f>
        <v>0.144001788963648</v>
      </c>
      <c r="BF1099" s="40" t="n">
        <f aca="false">AT1099*1000000</f>
        <v>35.7676447108828</v>
      </c>
      <c r="BG1099" s="40" t="n">
        <f aca="false">AU1099*1000000</f>
        <v>51096.6353012611</v>
      </c>
      <c r="BH1099" s="41" t="n">
        <f aca="false">AV1099*1000000</f>
        <v>2.34192911797447</v>
      </c>
      <c r="BI1099" s="0" t="n">
        <v>0.1</v>
      </c>
      <c r="BJ1099" s="0" t="n">
        <f aca="false">R1099*BI1099</f>
        <v>971.368327341683</v>
      </c>
      <c r="BK1099" s="0" t="n">
        <v>0.1</v>
      </c>
      <c r="BL1099" s="0" t="n">
        <f aca="false">AI1099*BK1099</f>
        <v>939.165</v>
      </c>
      <c r="BM1099" s="45" t="n">
        <v>17.6498016718255</v>
      </c>
      <c r="BN1099" s="45" t="n">
        <v>910.91550745518</v>
      </c>
      <c r="BO1099" s="45" t="n">
        <v>5.31099102083891</v>
      </c>
      <c r="BP1099" s="45" t="n">
        <v>537.6</v>
      </c>
      <c r="BQ1099" s="45" t="n">
        <v>384000</v>
      </c>
      <c r="BR1099" s="0" t="n">
        <f aca="false">AJ1099*0.1</f>
        <v>8.8E-009</v>
      </c>
      <c r="BS1099" s="0" t="n">
        <f aca="false">((((BJ1099/R1099)^2)+((BM1099/AD1099)^2))^(1/2))*AK1099</f>
        <v>0.00017726653822806</v>
      </c>
      <c r="BT1099" s="0" t="n">
        <f aca="false">((((BJ1099/R1099)^2)+((BN1099/AE1099)^2))^(1/2))*AL1099</f>
        <v>0.0089097309130238</v>
      </c>
      <c r="BU1099" s="0" t="n">
        <f aca="false">((((BJ1099/R1099)^2)+((BO1099/AF1099)^2))^(1/2))*AM1099</f>
        <v>5.18563449592047E-005</v>
      </c>
      <c r="BV1099" s="0" t="n">
        <f aca="false">((((BJ1099/R1099)^2)+((BP1099/AG1099)^2))^(1/2))*AN1099</f>
        <v>0.00538279286497251</v>
      </c>
      <c r="BW1099" s="0" t="n">
        <f aca="false">((((BJ1099/R1099)^2)+((BQ1099/AH1099)^2))^(1/2))*AO1099</f>
        <v>4.17032757336244</v>
      </c>
      <c r="BX1099" s="46" t="n">
        <f aca="false">((((BL1099/AI1099)^2)+((BR1099/AJ1099)^2))^(1/2))*AP1099</f>
        <v>0.000120887559107592</v>
      </c>
    </row>
    <row r="1100" customFormat="false" ht="28" hidden="false" customHeight="false" outlineLevel="0" collapsed="false">
      <c r="A1100" s="24" t="n">
        <v>4.71487553030558</v>
      </c>
      <c r="B1100" s="24" t="n">
        <v>-74.1433021341078</v>
      </c>
      <c r="C1100" s="47" t="n">
        <v>24</v>
      </c>
      <c r="D1100" s="47" t="n">
        <v>37</v>
      </c>
      <c r="E1100" s="47" t="n">
        <v>1981</v>
      </c>
      <c r="F1100" s="27" t="s">
        <v>2765</v>
      </c>
      <c r="G1100" s="28" t="s">
        <v>2766</v>
      </c>
      <c r="H1100" s="27" t="s">
        <v>2767</v>
      </c>
      <c r="I1100" s="28" t="s">
        <v>727</v>
      </c>
      <c r="J1100" s="28" t="s">
        <v>65</v>
      </c>
      <c r="K1100" s="28" t="n">
        <v>15</v>
      </c>
      <c r="L1100" s="28"/>
      <c r="M1100" s="28" t="n">
        <v>1991</v>
      </c>
      <c r="N1100" s="29" t="s">
        <v>124</v>
      </c>
      <c r="O1100" s="29" t="s">
        <v>125</v>
      </c>
      <c r="P1100" s="30" t="n">
        <v>-0.0720228740272761</v>
      </c>
      <c r="Q1100" s="31" t="n">
        <v>2.36590074573192</v>
      </c>
      <c r="R1100" s="31" t="n">
        <v>1.77369921619797</v>
      </c>
      <c r="S1100" s="4" t="s">
        <v>69</v>
      </c>
      <c r="T1100" s="4"/>
      <c r="U1100" s="4"/>
      <c r="V1100" s="48" t="n">
        <f aca="false">IF(S1100="m3_año",R1100,IF(OR(O1100="CG1",O1100="CG3",O1100="HG2"),T1100,R1100))</f>
        <v>1.77369921619797</v>
      </c>
      <c r="W1100" s="28" t="n">
        <v>365</v>
      </c>
      <c r="X1100" s="32"/>
      <c r="Y1100" s="28"/>
      <c r="Z1100" s="28" t="n">
        <v>8760</v>
      </c>
      <c r="AA1100" s="32" t="s">
        <v>2768</v>
      </c>
      <c r="AB1100" s="32" t="s">
        <v>447</v>
      </c>
      <c r="AC1100" s="33" t="s">
        <v>72</v>
      </c>
      <c r="AD1100" s="33" t="n">
        <f aca="false">VLOOKUP($O1100,Parámetros!$B$4:$H$25,3,0)</f>
        <v>840000</v>
      </c>
      <c r="AE1100" s="33" t="n">
        <f aca="false">VLOOKUP($O1100,Parámetros!$B$4:$H$25,4,0)</f>
        <v>2400000</v>
      </c>
      <c r="AF1100" s="33" t="n">
        <f aca="false">VLOOKUP($O1100,Parámetros!$B$4:$H$25,5,0)</f>
        <v>1800000</v>
      </c>
      <c r="AG1100" s="33" t="n">
        <f aca="false">VLOOKUP($O1100,Parámetros!$B$4:$H$25,6,0)</f>
        <v>600000</v>
      </c>
      <c r="AH1100" s="33" t="n">
        <f aca="false">VLOOKUP($O1100,Parámetros!$B$4:$H$25,7,0)</f>
        <v>2676000000</v>
      </c>
      <c r="AI1100" s="2" t="n">
        <v>30259</v>
      </c>
      <c r="AJ1100" s="2" t="n">
        <v>7.6726E-006</v>
      </c>
      <c r="AK1100" s="34" t="n">
        <f aca="false">AD1100*V1100/1000000000</f>
        <v>0.00148990734160629</v>
      </c>
      <c r="AL1100" s="34" t="n">
        <f aca="false">AE1100*V1100/1000000000</f>
        <v>0.00425687811887513</v>
      </c>
      <c r="AM1100" s="34" t="n">
        <f aca="false">AF1100*V1100/1000000000</f>
        <v>0.00319265858915635</v>
      </c>
      <c r="AN1100" s="34" t="n">
        <f aca="false">AG1100*V1100/1000000000</f>
        <v>0.00106421952971878</v>
      </c>
      <c r="AO1100" s="34" t="n">
        <f aca="false">AH1100*V1100/1000000000</f>
        <v>4.74641910254577</v>
      </c>
      <c r="AP1100" s="35" t="n">
        <f aca="false">AJ1100*AI1100*EXP(P1100*4)</f>
        <v>0.174052626696996</v>
      </c>
      <c r="AQ1100" s="36" t="n">
        <f aca="false">AK1100/W1100</f>
        <v>4.08193792220903E-006</v>
      </c>
      <c r="AR1100" s="37" t="n">
        <f aca="false">AL1100/W1100</f>
        <v>1.16626797777401E-005</v>
      </c>
      <c r="AS1100" s="37" t="n">
        <f aca="false">AM1100/W1100</f>
        <v>8.74700983330506E-006</v>
      </c>
      <c r="AT1100" s="37" t="n">
        <f aca="false">AN1100/W1100</f>
        <v>2.91566994443502E-006</v>
      </c>
      <c r="AU1100" s="37" t="n">
        <f aca="false">AO1100/W1100</f>
        <v>0.0130038879521802</v>
      </c>
      <c r="AV1100" s="49" t="n">
        <f aca="false">AP1100/W1100</f>
        <v>0.00047685651149862</v>
      </c>
      <c r="AW1100" s="39" t="n">
        <f aca="false">AK1100*1000000</f>
        <v>1489.90734160629</v>
      </c>
      <c r="AX1100" s="40" t="n">
        <f aca="false">AL1100*1000000</f>
        <v>4256.87811887513</v>
      </c>
      <c r="AY1100" s="40" t="n">
        <f aca="false">AM1100*1000000</f>
        <v>3192.65858915635</v>
      </c>
      <c r="AZ1100" s="40" t="n">
        <f aca="false">AN1100*1000000</f>
        <v>1064.21952971878</v>
      </c>
      <c r="BA1100" s="40" t="n">
        <f aca="false">AO1100*1000000</f>
        <v>4746419.10254577</v>
      </c>
      <c r="BB1100" s="41" t="n">
        <f aca="false">AP1100*1000000</f>
        <v>174052.626696996</v>
      </c>
      <c r="BC1100" s="39" t="n">
        <f aca="false">AQ1100*1000000</f>
        <v>4.08193792220903</v>
      </c>
      <c r="BD1100" s="40" t="n">
        <f aca="false">AR1100*1000000</f>
        <v>11.6626797777401</v>
      </c>
      <c r="BE1100" s="40" t="n">
        <f aca="false">AS1100*1000000</f>
        <v>8.74700983330506</v>
      </c>
      <c r="BF1100" s="40" t="n">
        <f aca="false">AT1100*1000000</f>
        <v>2.91566994443502</v>
      </c>
      <c r="BG1100" s="40" t="n">
        <f aca="false">AU1100*1000000</f>
        <v>13003.8879521802</v>
      </c>
      <c r="BH1100" s="41" t="n">
        <f aca="false">AV1100*1000000</f>
        <v>476.85651149862</v>
      </c>
      <c r="BI1100" s="0" t="n">
        <v>0.1</v>
      </c>
      <c r="BJ1100" s="0" t="n">
        <f aca="false">R1100*BI1100</f>
        <v>0.177369921619797</v>
      </c>
      <c r="BK1100" s="0" t="n">
        <v>0.1</v>
      </c>
      <c r="BL1100" s="0" t="n">
        <f aca="false">AI1100*BK1100</f>
        <v>3025.9</v>
      </c>
      <c r="BM1100" s="45" t="n">
        <v>336000</v>
      </c>
      <c r="BN1100" s="45" t="n">
        <v>480000</v>
      </c>
      <c r="BO1100" s="45" t="n">
        <v>360000</v>
      </c>
      <c r="BP1100" s="45" t="n">
        <v>120000</v>
      </c>
      <c r="BQ1100" s="45" t="n">
        <v>1070400000</v>
      </c>
      <c r="BR1100" s="0" t="n">
        <f aca="false">AJ1100*0.1</f>
        <v>7.6726E-007</v>
      </c>
      <c r="BS1100" s="0" t="n">
        <f aca="false">((((BJ1100/R1100)^2)+((BM1100/AD1100)^2))^(1/2))*AK1100</f>
        <v>0.000614304534182597</v>
      </c>
      <c r="BT1100" s="0" t="n">
        <f aca="false">((((BJ1100/R1100)^2)+((BN1100/AE1100)^2))^(1/2))*AL1100</f>
        <v>0.000951866884573622</v>
      </c>
      <c r="BU1100" s="0" t="n">
        <f aca="false">((((BJ1100/R1100)^2)+((BO1100/AF1100)^2))^(1/2))*AM1100</f>
        <v>0.000713900163430216</v>
      </c>
      <c r="BV1100" s="0" t="n">
        <f aca="false">((((BJ1100/R1100)^2)+((BP1100/AG1100)^2))^(1/2))*AN1100</f>
        <v>0.000237966721143405</v>
      </c>
      <c r="BW1100" s="0" t="n">
        <f aca="false">((((BJ1100/R1100)^2)+((BQ1100/AH1100)^2))^(1/2))*AO1100</f>
        <v>1.95699873032456</v>
      </c>
      <c r="BX1100" s="46" t="n">
        <f aca="false">((((BL1100/AI1100)^2)+((BR1100/AJ1100)^2))^(1/2))*AP1100</f>
        <v>0.0246147585241554</v>
      </c>
    </row>
    <row r="1101" customFormat="false" ht="30" hidden="false" customHeight="true" outlineLevel="0" collapsed="false">
      <c r="A1101" s="24" t="n">
        <v>4.71582510340385</v>
      </c>
      <c r="B1101" s="24" t="n">
        <v>-74.1430534746088</v>
      </c>
      <c r="C1101" s="47" t="n">
        <v>24</v>
      </c>
      <c r="D1101" s="47" t="n">
        <v>37</v>
      </c>
      <c r="E1101" s="47" t="n">
        <v>1981</v>
      </c>
      <c r="F1101" s="27" t="s">
        <v>2769</v>
      </c>
      <c r="G1101" s="28" t="s">
        <v>329</v>
      </c>
      <c r="H1101" s="27" t="s">
        <v>2770</v>
      </c>
      <c r="I1101" s="28" t="s">
        <v>727</v>
      </c>
      <c r="J1101" s="28" t="s">
        <v>76</v>
      </c>
      <c r="K1101" s="55"/>
      <c r="L1101" s="55"/>
      <c r="M1101" s="28" t="n">
        <v>2004</v>
      </c>
      <c r="N1101" s="29" t="s">
        <v>67</v>
      </c>
      <c r="O1101" s="29" t="s">
        <v>145</v>
      </c>
      <c r="P1101" s="30" t="n">
        <v>0.0141316269503235</v>
      </c>
      <c r="Q1101" s="31" t="n">
        <v>1008</v>
      </c>
      <c r="R1101" s="31" t="n">
        <v>1066.61990109229</v>
      </c>
      <c r="S1101" s="29" t="s">
        <v>69</v>
      </c>
      <c r="T1101" s="29"/>
      <c r="U1101" s="29"/>
      <c r="V1101" s="48" t="n">
        <f aca="false">IF(S1101="m3_año",R1101,IF(OR(O1101="CG1",O1101="CG3",O1101="HG2"),T1101,R1101))</f>
        <v>1066.61990109229</v>
      </c>
      <c r="W1101" s="28" t="n">
        <v>365</v>
      </c>
      <c r="X1101" s="32" t="s">
        <v>98</v>
      </c>
      <c r="Y1101" s="28"/>
      <c r="Z1101" s="28" t="n">
        <v>2920</v>
      </c>
      <c r="AA1101" s="32" t="s">
        <v>2771</v>
      </c>
      <c r="AB1101" s="32" t="s">
        <v>447</v>
      </c>
      <c r="AC1101" s="33" t="s">
        <v>72</v>
      </c>
      <c r="AD1101" s="33" t="n">
        <f aca="false">VLOOKUP($O1101,Parámetros!$B$4:$H$25,3,0)</f>
        <v>196.356974196937</v>
      </c>
      <c r="AE1101" s="33" t="n">
        <f aca="false">VLOOKUP($O1101,Parámetros!$B$4:$H$25,4,0)</f>
        <v>1220.72799074218</v>
      </c>
      <c r="AF1101" s="33" t="n">
        <f aca="false">VLOOKUP($O1101,Parámetros!$B$4:$H$25,5,0)</f>
        <v>69.6558973259153</v>
      </c>
      <c r="AG1101" s="33" t="n">
        <f aca="false">VLOOKUP($O1101,Parámetros!$B$4:$H$25,6,0)</f>
        <v>640</v>
      </c>
      <c r="AH1101" s="33" t="n">
        <f aca="false">VLOOKUP($O1101,Parámetros!$B$4:$H$25,7,0)</f>
        <v>1920000</v>
      </c>
      <c r="AI1101" s="2" t="n">
        <v>2.98030327868852</v>
      </c>
      <c r="AJ1101" s="2" t="n">
        <v>1.362E-005</v>
      </c>
      <c r="AK1101" s="34" t="n">
        <f aca="false">AD1101*V1101/1000000000</f>
        <v>0.000209438256396718</v>
      </c>
      <c r="AL1101" s="34" t="n">
        <f aca="false">AE1101*V1101/1000000000</f>
        <v>0.00130205276874601</v>
      </c>
      <c r="AM1101" s="34" t="n">
        <f aca="false">AF1101*V1101/1000000000</f>
        <v>7.42963663162625E-005</v>
      </c>
      <c r="AN1101" s="34" t="n">
        <f aca="false">AG1101*V1101/1000000000</f>
        <v>0.000682636736699066</v>
      </c>
      <c r="AO1101" s="34" t="n">
        <f aca="false">AH1101*V1101/1000000000</f>
        <v>2.0479102100972</v>
      </c>
      <c r="AP1101" s="35" t="n">
        <f aca="false">AJ1101*AI1101*EXP(P1101*4)</f>
        <v>4.29523291043529E-005</v>
      </c>
      <c r="AQ1101" s="36" t="n">
        <f aca="false">AK1101/W1101</f>
        <v>5.7380344218279E-007</v>
      </c>
      <c r="AR1101" s="37" t="n">
        <f aca="false">AL1101/W1101</f>
        <v>3.56726785957812E-006</v>
      </c>
      <c r="AS1101" s="37" t="n">
        <f aca="false">AM1101/W1101</f>
        <v>2.03551688537705E-007</v>
      </c>
      <c r="AT1101" s="37" t="n">
        <f aca="false">AN1101/W1101</f>
        <v>1.87023763479196E-006</v>
      </c>
      <c r="AU1101" s="37" t="n">
        <f aca="false">AO1101/W1101</f>
        <v>0.00561071290437588</v>
      </c>
      <c r="AV1101" s="49" t="n">
        <f aca="false">AP1101/W1101</f>
        <v>1.17677613984528E-007</v>
      </c>
      <c r="AW1101" s="39" t="n">
        <f aca="false">AK1101*1000000</f>
        <v>209.438256396718</v>
      </c>
      <c r="AX1101" s="40" t="n">
        <f aca="false">AL1101*1000000</f>
        <v>1302.05276874601</v>
      </c>
      <c r="AY1101" s="40" t="n">
        <f aca="false">AM1101*1000000</f>
        <v>74.2963663162625</v>
      </c>
      <c r="AZ1101" s="40" t="n">
        <f aca="false">AN1101*1000000</f>
        <v>682.636736699066</v>
      </c>
      <c r="BA1101" s="40" t="n">
        <f aca="false">AO1101*1000000</f>
        <v>2047910.2100972</v>
      </c>
      <c r="BB1101" s="41" t="n">
        <f aca="false">AP1101*1000000</f>
        <v>42.9523291043529</v>
      </c>
      <c r="BC1101" s="39" t="n">
        <f aca="false">AQ1101*1000000</f>
        <v>0.57380344218279</v>
      </c>
      <c r="BD1101" s="40" t="n">
        <f aca="false">AR1101*1000000</f>
        <v>3.56726785957812</v>
      </c>
      <c r="BE1101" s="40" t="n">
        <f aca="false">AS1101*1000000</f>
        <v>0.203551688537705</v>
      </c>
      <c r="BF1101" s="40" t="n">
        <f aca="false">AT1101*1000000</f>
        <v>1.87023763479196</v>
      </c>
      <c r="BG1101" s="40" t="n">
        <f aca="false">AU1101*1000000</f>
        <v>5610.71290437588</v>
      </c>
      <c r="BH1101" s="41" t="n">
        <f aca="false">AV1101*1000000</f>
        <v>0.117677613984528</v>
      </c>
      <c r="BI1101" s="0" t="n">
        <v>0.1</v>
      </c>
      <c r="BJ1101" s="0" t="n">
        <f aca="false">R1101*BI1101</f>
        <v>106.661990109229</v>
      </c>
      <c r="BK1101" s="0" t="n">
        <v>0.1</v>
      </c>
      <c r="BL1101" s="0" t="n">
        <f aca="false">AI1101*BK1101</f>
        <v>0.298030327868852</v>
      </c>
      <c r="BM1101" s="45" t="n">
        <v>187.562005220738</v>
      </c>
      <c r="BN1101" s="45" t="n">
        <v>1012.03746873145</v>
      </c>
      <c r="BO1101" s="45" t="n">
        <v>69.5558973259153</v>
      </c>
      <c r="BP1101" s="45" t="n">
        <v>256</v>
      </c>
      <c r="BQ1101" s="45" t="n">
        <v>384000</v>
      </c>
      <c r="BR1101" s="0" t="n">
        <f aca="false">AJ1101*0.1</f>
        <v>1.362E-006</v>
      </c>
      <c r="BS1101" s="0" t="n">
        <f aca="false">((((BJ1101/R1101)^2)+((BM1101/AD1101)^2))^(1/2))*AK1101</f>
        <v>0.000201150675132688</v>
      </c>
      <c r="BT1101" s="0" t="n">
        <f aca="false">((((BJ1101/R1101)^2)+((BN1101/AE1101)^2))^(1/2))*AL1101</f>
        <v>0.00108728368186291</v>
      </c>
      <c r="BU1101" s="0" t="n">
        <f aca="false">((((BJ1101/R1101)^2)+((BO1101/AF1101)^2))^(1/2))*AM1101</f>
        <v>7.4560792166393E-005</v>
      </c>
      <c r="BV1101" s="0" t="n">
        <f aca="false">((((BJ1101/R1101)^2)+((BP1101/AG1101)^2))^(1/2))*AN1101</f>
        <v>0.00028145833693372</v>
      </c>
      <c r="BW1101" s="0" t="n">
        <f aca="false">((((BJ1101/R1101)^2)+((BQ1101/AH1101)^2))^(1/2))*AO1101</f>
        <v>0.457926644159321</v>
      </c>
      <c r="BX1101" s="46" t="n">
        <f aca="false">((((BL1101/AI1101)^2)+((BR1101/AJ1101)^2))^(1/2))*AP1101</f>
        <v>6.07437663548884E-006</v>
      </c>
    </row>
    <row r="1102" customFormat="false" ht="45" hidden="false" customHeight="true" outlineLevel="0" collapsed="false">
      <c r="A1102" s="24" t="n">
        <v>4.64566666666667</v>
      </c>
      <c r="B1102" s="24" t="n">
        <v>-74.1503888888889</v>
      </c>
      <c r="C1102" s="47" t="n">
        <v>23</v>
      </c>
      <c r="D1102" s="47" t="n">
        <v>29</v>
      </c>
      <c r="E1102" s="47" t="n">
        <v>1871</v>
      </c>
      <c r="F1102" s="27" t="s">
        <v>2772</v>
      </c>
      <c r="G1102" s="28" t="s">
        <v>2773</v>
      </c>
      <c r="H1102" s="27" t="s">
        <v>2774</v>
      </c>
      <c r="I1102" s="28" t="s">
        <v>216</v>
      </c>
      <c r="J1102" s="28" t="s">
        <v>76</v>
      </c>
      <c r="K1102" s="55"/>
      <c r="L1102" s="55"/>
      <c r="M1102" s="28" t="n">
        <v>2001</v>
      </c>
      <c r="N1102" s="29" t="s">
        <v>67</v>
      </c>
      <c r="O1102" s="29" t="s">
        <v>145</v>
      </c>
      <c r="P1102" s="30" t="n">
        <v>-0.0064746611082949</v>
      </c>
      <c r="Q1102" s="31" t="n">
        <v>28378.35</v>
      </c>
      <c r="R1102" s="31" t="n">
        <v>27652.8248158986</v>
      </c>
      <c r="S1102" s="29" t="s">
        <v>69</v>
      </c>
      <c r="T1102" s="29"/>
      <c r="U1102" s="29"/>
      <c r="V1102" s="48" t="n">
        <f aca="false">IF(S1102="m3_año",R1102,IF(OR(O1102="CG1",O1102="CG3",O1102="HG2"),T1102,R1102))</f>
        <v>27652.8248158986</v>
      </c>
      <c r="W1102" s="28" t="n">
        <v>365</v>
      </c>
      <c r="X1102" s="32"/>
      <c r="Y1102" s="28"/>
      <c r="Z1102" s="28" t="n">
        <v>8760</v>
      </c>
      <c r="AA1102" s="32" t="s">
        <v>2775</v>
      </c>
      <c r="AB1102" s="32" t="s">
        <v>447</v>
      </c>
      <c r="AC1102" s="33" t="s">
        <v>72</v>
      </c>
      <c r="AD1102" s="33" t="n">
        <f aca="false">VLOOKUP($O1102,Parámetros!$B$4:$H$25,3,0)</f>
        <v>196.356974196937</v>
      </c>
      <c r="AE1102" s="33" t="n">
        <f aca="false">VLOOKUP($O1102,Parámetros!$B$4:$H$25,4,0)</f>
        <v>1220.72799074218</v>
      </c>
      <c r="AF1102" s="33" t="n">
        <f aca="false">VLOOKUP($O1102,Parámetros!$B$4:$H$25,5,0)</f>
        <v>69.6558973259153</v>
      </c>
      <c r="AG1102" s="33" t="n">
        <f aca="false">VLOOKUP($O1102,Parámetros!$B$4:$H$25,6,0)</f>
        <v>640</v>
      </c>
      <c r="AH1102" s="33" t="n">
        <f aca="false">VLOOKUP($O1102,Parámetros!$B$4:$H$25,7,0)</f>
        <v>1920000</v>
      </c>
      <c r="AI1102" s="2" t="n">
        <v>8608.38414634146</v>
      </c>
      <c r="AJ1102" s="2" t="n">
        <v>1.0442E-008</v>
      </c>
      <c r="AK1102" s="34" t="n">
        <f aca="false">AD1102*V1102/1000000000</f>
        <v>0.00542982500884782</v>
      </c>
      <c r="AL1102" s="34" t="n">
        <f aca="false">AE1102*V1102/1000000000</f>
        <v>0.0337565772758574</v>
      </c>
      <c r="AM1102" s="34" t="n">
        <f aca="false">AF1102*V1102/1000000000</f>
        <v>0.00192618232614776</v>
      </c>
      <c r="AN1102" s="34" t="n">
        <f aca="false">AG1102*V1102/1000000000</f>
        <v>0.0176978078821751</v>
      </c>
      <c r="AO1102" s="34" t="n">
        <f aca="false">AH1102*V1102/1000000000</f>
        <v>53.0934236465253</v>
      </c>
      <c r="AP1102" s="35" t="n">
        <f aca="false">AJ1102*AI1102*EXP(P1102*4)</f>
        <v>8.75906379614548E-005</v>
      </c>
      <c r="AQ1102" s="36" t="n">
        <f aca="false">AK1102/W1102</f>
        <v>1.48762329009529E-005</v>
      </c>
      <c r="AR1102" s="37" t="n">
        <f aca="false">AL1102/W1102</f>
        <v>9.24837733585134E-005</v>
      </c>
      <c r="AS1102" s="37" t="n">
        <f aca="false">AM1102/W1102</f>
        <v>5.2772118524596E-006</v>
      </c>
      <c r="AT1102" s="37" t="n">
        <f aca="false">AN1102/W1102</f>
        <v>4.84871448826715E-005</v>
      </c>
      <c r="AU1102" s="37" t="n">
        <f aca="false">AO1102/W1102</f>
        <v>0.145461434648015</v>
      </c>
      <c r="AV1102" s="49" t="n">
        <f aca="false">AP1102/W1102</f>
        <v>2.39974350579328E-007</v>
      </c>
      <c r="AW1102" s="39" t="n">
        <f aca="false">AK1102*1000000</f>
        <v>5429.82500884782</v>
      </c>
      <c r="AX1102" s="40" t="n">
        <f aca="false">AL1102*1000000</f>
        <v>33756.5772758574</v>
      </c>
      <c r="AY1102" s="40" t="n">
        <f aca="false">AM1102*1000000</f>
        <v>1926.18232614776</v>
      </c>
      <c r="AZ1102" s="40" t="n">
        <f aca="false">AN1102*1000000</f>
        <v>17697.8078821751</v>
      </c>
      <c r="BA1102" s="40" t="n">
        <f aca="false">AO1102*1000000</f>
        <v>53093423.6465253</v>
      </c>
      <c r="BB1102" s="41" t="n">
        <f aca="false">AP1102*1000000</f>
        <v>87.5906379614548</v>
      </c>
      <c r="BC1102" s="39" t="n">
        <f aca="false">AQ1102*1000000</f>
        <v>14.8762329009529</v>
      </c>
      <c r="BD1102" s="40" t="n">
        <f aca="false">AR1102*1000000</f>
        <v>92.4837733585134</v>
      </c>
      <c r="BE1102" s="40" t="n">
        <f aca="false">AS1102*1000000</f>
        <v>5.2772118524596</v>
      </c>
      <c r="BF1102" s="40" t="n">
        <f aca="false">AT1102*1000000</f>
        <v>48.4871448826715</v>
      </c>
      <c r="BG1102" s="40" t="n">
        <f aca="false">AU1102*1000000</f>
        <v>145461.434648015</v>
      </c>
      <c r="BH1102" s="41" t="n">
        <f aca="false">AV1102*1000000</f>
        <v>0.239974350579328</v>
      </c>
      <c r="BI1102" s="0" t="n">
        <v>0.1</v>
      </c>
      <c r="BJ1102" s="0" t="n">
        <f aca="false">R1102*BI1102</f>
        <v>2765.28248158986</v>
      </c>
      <c r="BK1102" s="0" t="n">
        <v>0.1</v>
      </c>
      <c r="BL1102" s="0" t="n">
        <f aca="false">AI1102*BK1102</f>
        <v>860.838414634146</v>
      </c>
      <c r="BM1102" s="45" t="n">
        <v>187.562005220738</v>
      </c>
      <c r="BN1102" s="45" t="n">
        <v>1012.03746873145</v>
      </c>
      <c r="BO1102" s="45" t="n">
        <v>69.5558973259153</v>
      </c>
      <c r="BP1102" s="45" t="n">
        <v>256</v>
      </c>
      <c r="BQ1102" s="45" t="n">
        <v>384000</v>
      </c>
      <c r="BR1102" s="0" t="n">
        <f aca="false">AJ1102*0.1</f>
        <v>1.0442E-009</v>
      </c>
      <c r="BS1102" s="0" t="n">
        <f aca="false">((((BJ1102/R1102)^2)+((BM1102/AD1102)^2))^(1/2))*AK1102</f>
        <v>0.00521496399546614</v>
      </c>
      <c r="BT1102" s="0" t="n">
        <f aca="false">((((BJ1102/R1102)^2)+((BN1102/AE1102)^2))^(1/2))*AL1102</f>
        <v>0.0281885469687469</v>
      </c>
      <c r="BU1102" s="0" t="n">
        <f aca="false">((((BJ1102/R1102)^2)+((BO1102/AF1102)^2))^(1/2))*AM1102</f>
        <v>0.00193303774081137</v>
      </c>
      <c r="BV1102" s="0" t="n">
        <f aca="false">((((BJ1102/R1102)^2)+((BP1102/AG1102)^2))^(1/2))*AN1102</f>
        <v>0.00729699312400968</v>
      </c>
      <c r="BW1102" s="0" t="n">
        <f aca="false">((((BJ1102/R1102)^2)+((BQ1102/AH1102)^2))^(1/2))*AO1102</f>
        <v>11.8720504431825</v>
      </c>
      <c r="BX1102" s="46" t="n">
        <f aca="false">((((BL1102/AI1102)^2)+((BR1102/AJ1102)^2))^(1/2))*AP1102</f>
        <v>1.23871868142001E-005</v>
      </c>
    </row>
    <row r="1103" customFormat="false" ht="45" hidden="false" customHeight="true" outlineLevel="0" collapsed="false">
      <c r="A1103" s="24" t="n">
        <v>4.64566666666667</v>
      </c>
      <c r="B1103" s="24" t="n">
        <v>-74.1503888888889</v>
      </c>
      <c r="C1103" s="47" t="n">
        <v>23</v>
      </c>
      <c r="D1103" s="47" t="n">
        <v>29</v>
      </c>
      <c r="E1103" s="47" t="n">
        <v>1871</v>
      </c>
      <c r="F1103" s="27" t="s">
        <v>2772</v>
      </c>
      <c r="G1103" s="28" t="s">
        <v>2773</v>
      </c>
      <c r="H1103" s="27" t="s">
        <v>2774</v>
      </c>
      <c r="I1103" s="28" t="s">
        <v>216</v>
      </c>
      <c r="J1103" s="28" t="s">
        <v>76</v>
      </c>
      <c r="K1103" s="55"/>
      <c r="L1103" s="55"/>
      <c r="M1103" s="28" t="n">
        <v>2002</v>
      </c>
      <c r="N1103" s="29" t="s">
        <v>67</v>
      </c>
      <c r="O1103" s="29" t="s">
        <v>145</v>
      </c>
      <c r="P1103" s="30" t="n">
        <v>-0.0064746611082949</v>
      </c>
      <c r="Q1103" s="31" t="n">
        <v>9459.45</v>
      </c>
      <c r="R1103" s="31" t="n">
        <v>9217.6082719662</v>
      </c>
      <c r="S1103" s="29" t="s">
        <v>69</v>
      </c>
      <c r="T1103" s="29"/>
      <c r="U1103" s="29"/>
      <c r="V1103" s="48" t="n">
        <f aca="false">IF(S1103="m3_año",R1103,IF(OR(O1103="CG1",O1103="CG3",O1103="HG2"),T1103,R1103))</f>
        <v>9217.6082719662</v>
      </c>
      <c r="W1103" s="28" t="n">
        <v>365</v>
      </c>
      <c r="X1103" s="32"/>
      <c r="Y1103" s="28" t="n">
        <v>104</v>
      </c>
      <c r="Z1103" s="28" t="n">
        <v>6264</v>
      </c>
      <c r="AA1103" s="32" t="s">
        <v>2775</v>
      </c>
      <c r="AB1103" s="32" t="s">
        <v>447</v>
      </c>
      <c r="AC1103" s="33" t="s">
        <v>72</v>
      </c>
      <c r="AD1103" s="33" t="n">
        <f aca="false">VLOOKUP($O1103,Parámetros!$B$4:$H$25,3,0)</f>
        <v>196.356974196937</v>
      </c>
      <c r="AE1103" s="33" t="n">
        <f aca="false">VLOOKUP($O1103,Parámetros!$B$4:$H$25,4,0)</f>
        <v>1220.72799074218</v>
      </c>
      <c r="AF1103" s="33" t="n">
        <f aca="false">VLOOKUP($O1103,Parámetros!$B$4:$H$25,5,0)</f>
        <v>69.6558973259153</v>
      </c>
      <c r="AG1103" s="33" t="n">
        <f aca="false">VLOOKUP($O1103,Parámetros!$B$4:$H$25,6,0)</f>
        <v>640</v>
      </c>
      <c r="AH1103" s="33" t="n">
        <f aca="false">VLOOKUP($O1103,Parámetros!$B$4:$H$25,7,0)</f>
        <v>1920000</v>
      </c>
      <c r="AI1103" s="2" t="n">
        <v>8608.38414634146</v>
      </c>
      <c r="AJ1103" s="2" t="n">
        <v>1.0442E-008</v>
      </c>
      <c r="AK1103" s="34" t="n">
        <f aca="false">AD1103*V1103/1000000000</f>
        <v>0.00180994166961594</v>
      </c>
      <c r="AL1103" s="34" t="n">
        <f aca="false">AE1103*V1103/1000000000</f>
        <v>0.0112521924252858</v>
      </c>
      <c r="AM1103" s="34" t="n">
        <f aca="false">AF1103*V1103/1000000000</f>
        <v>0.000642060775382585</v>
      </c>
      <c r="AN1103" s="34" t="n">
        <f aca="false">AG1103*V1103/1000000000</f>
        <v>0.00589926929405837</v>
      </c>
      <c r="AO1103" s="34" t="n">
        <f aca="false">AH1103*V1103/1000000000</f>
        <v>17.6978078821751</v>
      </c>
      <c r="AP1103" s="35" t="n">
        <f aca="false">AJ1103*AI1103*EXP(P1103*4)</f>
        <v>8.75906379614548E-005</v>
      </c>
      <c r="AQ1103" s="36" t="n">
        <f aca="false">AK1103/W1103</f>
        <v>4.95874430031764E-006</v>
      </c>
      <c r="AR1103" s="37" t="n">
        <f aca="false">AL1103/W1103</f>
        <v>3.08279244528378E-005</v>
      </c>
      <c r="AS1103" s="37" t="n">
        <f aca="false">AM1103/W1103</f>
        <v>1.75907061748654E-006</v>
      </c>
      <c r="AT1103" s="37" t="n">
        <f aca="false">AN1103/W1103</f>
        <v>1.61623816275572E-005</v>
      </c>
      <c r="AU1103" s="37" t="n">
        <f aca="false">AO1103/W1103</f>
        <v>0.0484871448826715</v>
      </c>
      <c r="AV1103" s="49" t="n">
        <f aca="false">AP1103/W1103</f>
        <v>2.39974350579328E-007</v>
      </c>
      <c r="AW1103" s="39" t="n">
        <f aca="false">AK1103*1000000</f>
        <v>1809.94166961594</v>
      </c>
      <c r="AX1103" s="40" t="n">
        <f aca="false">AL1103*1000000</f>
        <v>11252.1924252858</v>
      </c>
      <c r="AY1103" s="40" t="n">
        <f aca="false">AM1103*1000000</f>
        <v>642.060775382585</v>
      </c>
      <c r="AZ1103" s="40" t="n">
        <f aca="false">AN1103*1000000</f>
        <v>5899.26929405837</v>
      </c>
      <c r="BA1103" s="40" t="n">
        <f aca="false">AO1103*1000000</f>
        <v>17697807.8821751</v>
      </c>
      <c r="BB1103" s="41" t="n">
        <f aca="false">AP1103*1000000</f>
        <v>87.5906379614548</v>
      </c>
      <c r="BC1103" s="39" t="n">
        <f aca="false">AQ1103*1000000</f>
        <v>4.95874430031764</v>
      </c>
      <c r="BD1103" s="40" t="n">
        <f aca="false">AR1103*1000000</f>
        <v>30.8279244528378</v>
      </c>
      <c r="BE1103" s="40" t="n">
        <f aca="false">AS1103*1000000</f>
        <v>1.75907061748654</v>
      </c>
      <c r="BF1103" s="40" t="n">
        <f aca="false">AT1103*1000000</f>
        <v>16.1623816275572</v>
      </c>
      <c r="BG1103" s="40" t="n">
        <f aca="false">AU1103*1000000</f>
        <v>48487.1448826715</v>
      </c>
      <c r="BH1103" s="41" t="n">
        <f aca="false">AV1103*1000000</f>
        <v>0.239974350579328</v>
      </c>
      <c r="BI1103" s="0" t="n">
        <v>0.1</v>
      </c>
      <c r="BJ1103" s="0" t="n">
        <f aca="false">R1103*BI1103</f>
        <v>921.76082719662</v>
      </c>
      <c r="BK1103" s="0" t="n">
        <v>0.1</v>
      </c>
      <c r="BL1103" s="0" t="n">
        <f aca="false">AI1103*BK1103</f>
        <v>860.838414634146</v>
      </c>
      <c r="BM1103" s="45" t="n">
        <v>187.562005220738</v>
      </c>
      <c r="BN1103" s="45" t="n">
        <v>1012.03746873145</v>
      </c>
      <c r="BO1103" s="45" t="n">
        <v>69.5558973259153</v>
      </c>
      <c r="BP1103" s="45" t="n">
        <v>256</v>
      </c>
      <c r="BQ1103" s="45" t="n">
        <v>384000</v>
      </c>
      <c r="BR1103" s="0" t="n">
        <f aca="false">AJ1103*0.1</f>
        <v>1.0442E-009</v>
      </c>
      <c r="BS1103" s="0" t="n">
        <f aca="false">((((BJ1103/R1103)^2)+((BM1103/AD1103)^2))^(1/2))*AK1103</f>
        <v>0.00173832133182205</v>
      </c>
      <c r="BT1103" s="0" t="n">
        <f aca="false">((((BJ1103/R1103)^2)+((BN1103/AE1103)^2))^(1/2))*AL1103</f>
        <v>0.00939618232291563</v>
      </c>
      <c r="BU1103" s="0" t="n">
        <f aca="false">((((BJ1103/R1103)^2)+((BO1103/AF1103)^2))^(1/2))*AM1103</f>
        <v>0.000644345913603791</v>
      </c>
      <c r="BV1103" s="0" t="n">
        <f aca="false">((((BJ1103/R1103)^2)+((BP1103/AG1103)^2))^(1/2))*AN1103</f>
        <v>0.00243233104133656</v>
      </c>
      <c r="BW1103" s="0" t="n">
        <f aca="false">((((BJ1103/R1103)^2)+((BQ1103/AH1103)^2))^(1/2))*AO1103</f>
        <v>3.95735014772751</v>
      </c>
      <c r="BX1103" s="46" t="n">
        <f aca="false">((((BL1103/AI1103)^2)+((BR1103/AJ1103)^2))^(1/2))*AP1103</f>
        <v>1.23871868142001E-005</v>
      </c>
    </row>
    <row r="1104" customFormat="false" ht="30" hidden="false" customHeight="true" outlineLevel="0" collapsed="false">
      <c r="A1104" s="24" t="n">
        <v>4.64498528462557</v>
      </c>
      <c r="B1104" s="24" t="n">
        <v>-74.1503307125707</v>
      </c>
      <c r="C1104" s="47" t="n">
        <v>23</v>
      </c>
      <c r="D1104" s="47" t="n">
        <v>29</v>
      </c>
      <c r="E1104" s="47" t="n">
        <v>1871</v>
      </c>
      <c r="F1104" s="27" t="s">
        <v>2776</v>
      </c>
      <c r="G1104" s="28" t="s">
        <v>2777</v>
      </c>
      <c r="H1104" s="27" t="s">
        <v>2778</v>
      </c>
      <c r="I1104" s="28" t="s">
        <v>216</v>
      </c>
      <c r="J1104" s="28" t="s">
        <v>65</v>
      </c>
      <c r="K1104" s="28" t="n">
        <v>15</v>
      </c>
      <c r="L1104" s="28"/>
      <c r="M1104" s="28" t="n">
        <v>1992</v>
      </c>
      <c r="N1104" s="29" t="s">
        <v>67</v>
      </c>
      <c r="O1104" s="29" t="s">
        <v>68</v>
      </c>
      <c r="P1104" s="30" t="n">
        <v>-0.0848513586021754</v>
      </c>
      <c r="Q1104" s="31" t="n">
        <v>13205.5</v>
      </c>
      <c r="R1104" s="31" t="n">
        <v>9404.873149186</v>
      </c>
      <c r="S1104" s="29" t="s">
        <v>69</v>
      </c>
      <c r="T1104" s="29"/>
      <c r="U1104" s="29"/>
      <c r="V1104" s="48" t="n">
        <f aca="false">IF(S1104="m3_año",R1104,IF(OR(O1104="CG1",O1104="CG3",O1104="HG2"),T1104,R1104))</f>
        <v>9404.873149186</v>
      </c>
      <c r="W1104" s="28" t="n">
        <v>365</v>
      </c>
      <c r="X1104" s="32"/>
      <c r="Y1104" s="28" t="n">
        <v>28</v>
      </c>
      <c r="Z1104" s="28" t="n">
        <v>8088</v>
      </c>
      <c r="AA1104" s="32" t="s">
        <v>2779</v>
      </c>
      <c r="AB1104" s="32" t="s">
        <v>2780</v>
      </c>
      <c r="AC1104" s="33" t="s">
        <v>72</v>
      </c>
      <c r="AD1104" s="33" t="n">
        <f aca="false">VLOOKUP($O1104,Parámetros!$B$4:$H$25,3,0)</f>
        <v>46.3856216091623</v>
      </c>
      <c r="AE1104" s="33" t="n">
        <f aca="false">VLOOKUP($O1104,Parámetros!$B$4:$H$25,4,0)</f>
        <v>1074.85364414012</v>
      </c>
      <c r="AF1104" s="33" t="n">
        <f aca="false">VLOOKUP($O1104,Parámetros!$B$4:$H$25,5,0)</f>
        <v>5.41099102083891</v>
      </c>
      <c r="AG1104" s="33" t="n">
        <f aca="false">VLOOKUP($O1104,Parámetros!$B$4:$H$25,6,0)</f>
        <v>1344</v>
      </c>
      <c r="AH1104" s="33" t="n">
        <f aca="false">VLOOKUP($O1104,Parámetros!$B$4:$H$25,7,0)</f>
        <v>1920000</v>
      </c>
      <c r="AI1104" s="2" t="n">
        <v>30259</v>
      </c>
      <c r="AJ1104" s="2" t="n">
        <v>7.6726E-006</v>
      </c>
      <c r="AK1104" s="34" t="n">
        <f aca="false">AD1104*V1104/1000000000</f>
        <v>0.000436250887180312</v>
      </c>
      <c r="AL1104" s="34" t="n">
        <f aca="false">AE1104*V1104/1000000000</f>
        <v>0.0101088621770781</v>
      </c>
      <c r="AM1104" s="34" t="n">
        <f aca="false">AF1104*V1104/1000000000</f>
        <v>5.08896841623744E-005</v>
      </c>
      <c r="AN1104" s="34" t="n">
        <f aca="false">AG1104*V1104/1000000000</f>
        <v>0.012640149512506</v>
      </c>
      <c r="AO1104" s="34" t="n">
        <f aca="false">AH1104*V1104/1000000000</f>
        <v>18.0573564464371</v>
      </c>
      <c r="AP1104" s="35" t="n">
        <f aca="false">AJ1104*AI1104*EXP(P1104*4)</f>
        <v>0.165346581926619</v>
      </c>
      <c r="AQ1104" s="36" t="n">
        <f aca="false">AK1104/W1104</f>
        <v>1.19520791008305E-006</v>
      </c>
      <c r="AR1104" s="37" t="n">
        <f aca="false">AL1104/W1104</f>
        <v>2.76955128139127E-005</v>
      </c>
      <c r="AS1104" s="37" t="n">
        <f aca="false">AM1104/W1104</f>
        <v>1.39423792225683E-007</v>
      </c>
      <c r="AT1104" s="37" t="n">
        <f aca="false">AN1104/W1104</f>
        <v>3.46305466096054E-005</v>
      </c>
      <c r="AU1104" s="37" t="n">
        <f aca="false">AO1104/W1104</f>
        <v>0.0494722094422935</v>
      </c>
      <c r="AV1104" s="49" t="n">
        <f aca="false">AP1104/W1104</f>
        <v>0.000453004334045531</v>
      </c>
      <c r="AW1104" s="39" t="n">
        <f aca="false">AK1104*1000000</f>
        <v>436.250887180312</v>
      </c>
      <c r="AX1104" s="40" t="n">
        <f aca="false">AL1104*1000000</f>
        <v>10108.8621770781</v>
      </c>
      <c r="AY1104" s="40" t="n">
        <f aca="false">AM1104*1000000</f>
        <v>50.8896841623744</v>
      </c>
      <c r="AZ1104" s="40" t="n">
        <f aca="false">AN1104*1000000</f>
        <v>12640.149512506</v>
      </c>
      <c r="BA1104" s="40" t="n">
        <f aca="false">AO1104*1000000</f>
        <v>18057356.4464371</v>
      </c>
      <c r="BB1104" s="41" t="n">
        <f aca="false">AP1104*1000000</f>
        <v>165346.581926619</v>
      </c>
      <c r="BC1104" s="39" t="n">
        <f aca="false">AQ1104*1000000</f>
        <v>1.19520791008305</v>
      </c>
      <c r="BD1104" s="40" t="n">
        <f aca="false">AR1104*1000000</f>
        <v>27.6955128139127</v>
      </c>
      <c r="BE1104" s="40" t="n">
        <f aca="false">AS1104*1000000</f>
        <v>0.139423792225683</v>
      </c>
      <c r="BF1104" s="40" t="n">
        <f aca="false">AT1104*1000000</f>
        <v>34.6305466096054</v>
      </c>
      <c r="BG1104" s="40" t="n">
        <f aca="false">AU1104*1000000</f>
        <v>49472.2094422935</v>
      </c>
      <c r="BH1104" s="41" t="n">
        <f aca="false">AV1104*1000000</f>
        <v>453.004334045531</v>
      </c>
      <c r="BI1104" s="0" t="n">
        <v>0.1</v>
      </c>
      <c r="BJ1104" s="0" t="n">
        <f aca="false">R1104*BI1104</f>
        <v>940.4873149186</v>
      </c>
      <c r="BK1104" s="0" t="n">
        <v>0.1</v>
      </c>
      <c r="BL1104" s="0" t="n">
        <f aca="false">AI1104*BK1104</f>
        <v>3025.9</v>
      </c>
      <c r="BM1104" s="45" t="n">
        <v>17.6498016718255</v>
      </c>
      <c r="BN1104" s="45" t="n">
        <v>910.91550745518</v>
      </c>
      <c r="BO1104" s="45" t="n">
        <v>5.31099102083891</v>
      </c>
      <c r="BP1104" s="45" t="n">
        <v>537.6</v>
      </c>
      <c r="BQ1104" s="45" t="n">
        <v>384000</v>
      </c>
      <c r="BR1104" s="0" t="n">
        <f aca="false">AJ1104*0.1</f>
        <v>7.6726E-007</v>
      </c>
      <c r="BS1104" s="0" t="n">
        <f aca="false">((((BJ1104/R1104)^2)+((BM1104/AD1104)^2))^(1/2))*AK1104</f>
        <v>0.000171631013561327</v>
      </c>
      <c r="BT1104" s="0" t="n">
        <f aca="false">((((BJ1104/R1104)^2)+((BN1104/AE1104)^2))^(1/2))*AL1104</f>
        <v>0.00862647943851425</v>
      </c>
      <c r="BU1104" s="0" t="n">
        <f aca="false">((((BJ1104/R1104)^2)+((BO1104/AF1104)^2))^(1/2))*AM1104</f>
        <v>5.02077669812884E-005</v>
      </c>
      <c r="BV1104" s="0" t="n">
        <f aca="false">((((BJ1104/R1104)^2)+((BP1104/AG1104)^2))^(1/2))*AN1104</f>
        <v>0.00521166715636618</v>
      </c>
      <c r="BW1104" s="0" t="n">
        <f aca="false">((((BJ1104/R1104)^2)+((BQ1104/AH1104)^2))^(1/2))*AO1104</f>
        <v>4.03774765081774</v>
      </c>
      <c r="BX1104" s="46" t="n">
        <f aca="false">((((BL1104/AI1104)^2)+((BR1104/AJ1104)^2))^(1/2))*AP1104</f>
        <v>0.0233835378652658</v>
      </c>
    </row>
    <row r="1105" customFormat="false" ht="30" hidden="false" customHeight="true" outlineLevel="0" collapsed="false">
      <c r="A1105" s="24" t="n">
        <v>4.64404177173831</v>
      </c>
      <c r="B1105" s="24" t="n">
        <v>-74.1496503090092</v>
      </c>
      <c r="C1105" s="47" t="n">
        <v>23</v>
      </c>
      <c r="D1105" s="47" t="n">
        <v>29</v>
      </c>
      <c r="E1105" s="47" t="n">
        <v>1871</v>
      </c>
      <c r="F1105" s="27" t="s">
        <v>2781</v>
      </c>
      <c r="G1105" s="28" t="s">
        <v>2782</v>
      </c>
      <c r="H1105" s="27" t="s">
        <v>2783</v>
      </c>
      <c r="I1105" s="28" t="s">
        <v>216</v>
      </c>
      <c r="J1105" s="28" t="s">
        <v>76</v>
      </c>
      <c r="K1105" s="55"/>
      <c r="L1105" s="55"/>
      <c r="M1105" s="28" t="n">
        <v>2000</v>
      </c>
      <c r="N1105" s="29" t="s">
        <v>67</v>
      </c>
      <c r="O1105" s="29" t="s">
        <v>145</v>
      </c>
      <c r="P1105" s="50" t="n">
        <v>0.0119278052318739</v>
      </c>
      <c r="Q1105" s="31" t="n">
        <v>3338.4</v>
      </c>
      <c r="R1105" s="31" t="n">
        <v>3501.53999824555</v>
      </c>
      <c r="S1105" s="29" t="s">
        <v>69</v>
      </c>
      <c r="T1105" s="29"/>
      <c r="U1105" s="29"/>
      <c r="V1105" s="48" t="n">
        <f aca="false">IF(S1105="m3_año",R1105,IF(OR(O1105="CG1",O1105="CG3",O1105="HG2"),T1105,R1105))</f>
        <v>3501.53999824555</v>
      </c>
      <c r="W1105" s="28" t="n">
        <v>365</v>
      </c>
      <c r="X1105" s="32" t="s">
        <v>98</v>
      </c>
      <c r="Y1105" s="28"/>
      <c r="Z1105" s="28" t="n">
        <v>2920</v>
      </c>
      <c r="AA1105" s="32" t="s">
        <v>2784</v>
      </c>
      <c r="AB1105" s="32" t="s">
        <v>447</v>
      </c>
      <c r="AC1105" s="33" t="s">
        <v>72</v>
      </c>
      <c r="AD1105" s="33" t="n">
        <f aca="false">VLOOKUP($O1105,Parámetros!$B$4:$H$25,3,0)</f>
        <v>196.356974196937</v>
      </c>
      <c r="AE1105" s="33" t="n">
        <f aca="false">VLOOKUP($O1105,Parámetros!$B$4:$H$25,4,0)</f>
        <v>1220.72799074218</v>
      </c>
      <c r="AF1105" s="33" t="n">
        <f aca="false">VLOOKUP($O1105,Parámetros!$B$4:$H$25,5,0)</f>
        <v>69.6558973259153</v>
      </c>
      <c r="AG1105" s="33" t="n">
        <f aca="false">VLOOKUP($O1105,Parámetros!$B$4:$H$25,6,0)</f>
        <v>640</v>
      </c>
      <c r="AH1105" s="33" t="n">
        <f aca="false">VLOOKUP($O1105,Parámetros!$B$4:$H$25,7,0)</f>
        <v>1920000</v>
      </c>
      <c r="AI1105" s="2" t="n">
        <v>2.98030327868852</v>
      </c>
      <c r="AJ1105" s="2" t="n">
        <v>1.362E-005</v>
      </c>
      <c r="AK1105" s="34" t="n">
        <f aca="false">AD1105*V1105/1000000000</f>
        <v>0.000687551799085044</v>
      </c>
      <c r="AL1105" s="34" t="n">
        <f aca="false">AE1105*V1105/1000000000</f>
        <v>0.00427442788656167</v>
      </c>
      <c r="AM1105" s="34" t="n">
        <f aca="false">AF1105*V1105/1000000000</f>
        <v>0.000243902910600378</v>
      </c>
      <c r="AN1105" s="34" t="n">
        <f aca="false">AG1105*V1105/1000000000</f>
        <v>0.00224098559887715</v>
      </c>
      <c r="AO1105" s="34" t="n">
        <f aca="false">AH1105*V1105/1000000000</f>
        <v>6.72295679663146</v>
      </c>
      <c r="AP1105" s="35" t="n">
        <f aca="false">AJ1105*AI1105*EXP(P1105*4)</f>
        <v>4.25753560055941E-005</v>
      </c>
      <c r="AQ1105" s="36" t="n">
        <f aca="false">AK1105/W1105</f>
        <v>1.88370355913711E-006</v>
      </c>
      <c r="AR1105" s="37" t="n">
        <f aca="false">AL1105/W1105</f>
        <v>1.17107613330457E-005</v>
      </c>
      <c r="AS1105" s="37" t="n">
        <f aca="false">AM1105/W1105</f>
        <v>6.68227152329802E-007</v>
      </c>
      <c r="AT1105" s="37" t="n">
        <f aca="false">AN1105/W1105</f>
        <v>6.13968657226617E-006</v>
      </c>
      <c r="AU1105" s="37" t="n">
        <f aca="false">AO1105/W1105</f>
        <v>0.0184190597167985</v>
      </c>
      <c r="AV1105" s="49" t="n">
        <f aca="false">AP1105/W1105</f>
        <v>1.1664481097423E-007</v>
      </c>
      <c r="AW1105" s="39" t="n">
        <f aca="false">AK1105*1000000</f>
        <v>687.551799085044</v>
      </c>
      <c r="AX1105" s="40" t="n">
        <f aca="false">AL1105*1000000</f>
        <v>4274.42788656167</v>
      </c>
      <c r="AY1105" s="40" t="n">
        <f aca="false">AM1105*1000000</f>
        <v>243.902910600378</v>
      </c>
      <c r="AZ1105" s="40" t="n">
        <f aca="false">AN1105*1000000</f>
        <v>2240.98559887715</v>
      </c>
      <c r="BA1105" s="40" t="n">
        <f aca="false">AO1105*1000000</f>
        <v>6722956.79663146</v>
      </c>
      <c r="BB1105" s="41" t="n">
        <f aca="false">AP1105*1000000</f>
        <v>42.5753560055941</v>
      </c>
      <c r="BC1105" s="39" t="n">
        <f aca="false">AQ1105*1000000</f>
        <v>1.88370355913711</v>
      </c>
      <c r="BD1105" s="40" t="n">
        <f aca="false">AR1105*1000000</f>
        <v>11.7107613330457</v>
      </c>
      <c r="BE1105" s="40" t="n">
        <f aca="false">AS1105*1000000</f>
        <v>0.668227152329802</v>
      </c>
      <c r="BF1105" s="40" t="n">
        <f aca="false">AT1105*1000000</f>
        <v>6.13968657226617</v>
      </c>
      <c r="BG1105" s="40" t="n">
        <f aca="false">AU1105*1000000</f>
        <v>18419.0597167985</v>
      </c>
      <c r="BH1105" s="41" t="n">
        <f aca="false">AV1105*1000000</f>
        <v>0.11664481097423</v>
      </c>
      <c r="BI1105" s="0" t="n">
        <v>0.1</v>
      </c>
      <c r="BJ1105" s="0" t="n">
        <f aca="false">R1105*BI1105</f>
        <v>350.153999824555</v>
      </c>
      <c r="BK1105" s="0" t="n">
        <v>0.1</v>
      </c>
      <c r="BL1105" s="0" t="n">
        <f aca="false">AI1105*BK1105</f>
        <v>0.298030327868852</v>
      </c>
      <c r="BM1105" s="45" t="n">
        <v>187.562005220738</v>
      </c>
      <c r="BN1105" s="45" t="n">
        <v>1012.03746873145</v>
      </c>
      <c r="BO1105" s="45" t="n">
        <v>69.5558973259153</v>
      </c>
      <c r="BP1105" s="45" t="n">
        <v>256</v>
      </c>
      <c r="BQ1105" s="45" t="n">
        <v>384000</v>
      </c>
      <c r="BR1105" s="0" t="n">
        <f aca="false">AJ1105*0.1</f>
        <v>1.362E-006</v>
      </c>
      <c r="BS1105" s="0" t="n">
        <f aca="false">((((BJ1105/R1105)^2)+((BM1105/AD1105)^2))^(1/2))*AK1105</f>
        <v>0.00066034501506105</v>
      </c>
      <c r="BT1105" s="0" t="n">
        <f aca="false">((((BJ1105/R1105)^2)+((BN1105/AE1105)^2))^(1/2))*AL1105</f>
        <v>0.00356937583630669</v>
      </c>
      <c r="BU1105" s="0" t="n">
        <f aca="false">((((BJ1105/R1105)^2)+((BO1105/AF1105)^2))^(1/2))*AM1105</f>
        <v>0.000244770977743934</v>
      </c>
      <c r="BV1105" s="0" t="n">
        <f aca="false">((((BJ1105/R1105)^2)+((BP1105/AG1105)^2))^(1/2))*AN1105</f>
        <v>0.000923982032965855</v>
      </c>
      <c r="BW1105" s="0" t="n">
        <f aca="false">((((BJ1105/R1105)^2)+((BQ1105/AH1105)^2))^(1/2))*AO1105</f>
        <v>1.50329884070622</v>
      </c>
      <c r="BX1105" s="46" t="n">
        <f aca="false">((((BL1105/AI1105)^2)+((BR1105/AJ1105)^2))^(1/2))*AP1105</f>
        <v>6.0210645885974E-006</v>
      </c>
    </row>
    <row r="1106" customFormat="false" ht="28" hidden="false" customHeight="false" outlineLevel="0" collapsed="false">
      <c r="A1106" s="24" t="n">
        <v>4.61458494436082</v>
      </c>
      <c r="B1106" s="24" t="n">
        <v>-74.0796861475228</v>
      </c>
      <c r="C1106" s="47" t="n">
        <v>31</v>
      </c>
      <c r="D1106" s="47" t="n">
        <v>26</v>
      </c>
      <c r="E1106" s="47" t="n">
        <v>2333</v>
      </c>
      <c r="F1106" s="27" t="s">
        <v>2785</v>
      </c>
      <c r="G1106" s="28" t="s">
        <v>2786</v>
      </c>
      <c r="H1106" s="27" t="s">
        <v>2787</v>
      </c>
      <c r="I1106" s="28" t="s">
        <v>1287</v>
      </c>
      <c r="J1106" s="28" t="s">
        <v>65</v>
      </c>
      <c r="K1106" s="28" t="n">
        <v>15</v>
      </c>
      <c r="L1106" s="28"/>
      <c r="M1106" s="55"/>
      <c r="N1106" s="29" t="s">
        <v>124</v>
      </c>
      <c r="O1106" s="29" t="s">
        <v>125</v>
      </c>
      <c r="P1106" s="30" t="n">
        <v>0.00812487975091896</v>
      </c>
      <c r="Q1106" s="31" t="n">
        <v>4.92107355112238</v>
      </c>
      <c r="R1106" s="31" t="n">
        <v>5.08363332375426</v>
      </c>
      <c r="S1106" s="4" t="s">
        <v>69</v>
      </c>
      <c r="T1106" s="4"/>
      <c r="U1106" s="4"/>
      <c r="V1106" s="48" t="n">
        <f aca="false">IF(S1106="m3_año",R1106,IF(OR(O1106="CG1",O1106="CG3",O1106="HG2"),T1106,R1106))</f>
        <v>5.08363332375426</v>
      </c>
      <c r="W1106" s="28" t="n">
        <v>365</v>
      </c>
      <c r="X1106" s="32"/>
      <c r="Y1106" s="28"/>
      <c r="Z1106" s="28" t="n">
        <v>0</v>
      </c>
      <c r="AA1106" s="32" t="s">
        <v>2788</v>
      </c>
      <c r="AB1106" s="32" t="s">
        <v>2789</v>
      </c>
      <c r="AC1106" s="33" t="s">
        <v>72</v>
      </c>
      <c r="AD1106" s="33" t="n">
        <f aca="false">VLOOKUP($O1106,Parámetros!$B$4:$H$25,3,0)</f>
        <v>840000</v>
      </c>
      <c r="AE1106" s="33" t="n">
        <f aca="false">VLOOKUP($O1106,Parámetros!$B$4:$H$25,4,0)</f>
        <v>2400000</v>
      </c>
      <c r="AF1106" s="33" t="n">
        <f aca="false">VLOOKUP($O1106,Parámetros!$B$4:$H$25,5,0)</f>
        <v>1800000</v>
      </c>
      <c r="AG1106" s="33" t="n">
        <f aca="false">VLOOKUP($O1106,Parámetros!$B$4:$H$25,6,0)</f>
        <v>600000</v>
      </c>
      <c r="AH1106" s="33" t="n">
        <f aca="false">VLOOKUP($O1106,Parámetros!$B$4:$H$25,7,0)</f>
        <v>2676000000</v>
      </c>
      <c r="AI1106" s="2" t="n">
        <v>95073.8272033899</v>
      </c>
      <c r="AJ1106" s="2" t="n">
        <v>2.57418E-006</v>
      </c>
      <c r="AK1106" s="34" t="n">
        <f aca="false">AD1106*V1106/1000000000</f>
        <v>0.00427025199195358</v>
      </c>
      <c r="AL1106" s="34" t="n">
        <f aca="false">AE1106*V1106/1000000000</f>
        <v>0.0122007199770102</v>
      </c>
      <c r="AM1106" s="34" t="n">
        <f aca="false">AF1106*V1106/1000000000</f>
        <v>0.00915053998275767</v>
      </c>
      <c r="AN1106" s="34" t="n">
        <f aca="false">AG1106*V1106/1000000000</f>
        <v>0.00305017999425256</v>
      </c>
      <c r="AO1106" s="34" t="n">
        <f aca="false">AH1106*V1106/1000000000</f>
        <v>13.6038027743664</v>
      </c>
      <c r="AP1106" s="35" t="n">
        <f aca="false">AJ1106*AI1106*EXP(P1106*4)</f>
        <v>0.25282164358423</v>
      </c>
      <c r="AQ1106" s="36" t="n">
        <f aca="false">AK1106/W1106</f>
        <v>1.16993205259002E-005</v>
      </c>
      <c r="AR1106" s="37" t="n">
        <f aca="false">AL1106/W1106</f>
        <v>3.34266300740006E-005</v>
      </c>
      <c r="AS1106" s="37" t="n">
        <f aca="false">AM1106/W1106</f>
        <v>2.50699725555005E-005</v>
      </c>
      <c r="AT1106" s="37" t="n">
        <f aca="false">AN1106/W1106</f>
        <v>8.35665751850015E-006</v>
      </c>
      <c r="AU1106" s="37" t="n">
        <f aca="false">AO1106/W1106</f>
        <v>0.0372706925325107</v>
      </c>
      <c r="AV1106" s="49" t="n">
        <f aca="false">AP1106/W1106</f>
        <v>0.000692662037217068</v>
      </c>
      <c r="AW1106" s="39" t="n">
        <f aca="false">AK1106*1000000</f>
        <v>4270.25199195358</v>
      </c>
      <c r="AX1106" s="40" t="n">
        <f aca="false">AL1106*1000000</f>
        <v>12200.7199770102</v>
      </c>
      <c r="AY1106" s="40" t="n">
        <f aca="false">AM1106*1000000</f>
        <v>9150.53998275767</v>
      </c>
      <c r="AZ1106" s="40" t="n">
        <f aca="false">AN1106*1000000</f>
        <v>3050.17999425256</v>
      </c>
      <c r="BA1106" s="40" t="n">
        <f aca="false">AO1106*1000000</f>
        <v>13603802.7743664</v>
      </c>
      <c r="BB1106" s="41" t="n">
        <f aca="false">AP1106*1000000</f>
        <v>252821.64358423</v>
      </c>
      <c r="BC1106" s="39" t="n">
        <f aca="false">AQ1106*1000000</f>
        <v>11.6993205259002</v>
      </c>
      <c r="BD1106" s="40" t="n">
        <f aca="false">AR1106*1000000</f>
        <v>33.4266300740006</v>
      </c>
      <c r="BE1106" s="40" t="n">
        <f aca="false">AS1106*1000000</f>
        <v>25.0699725555005</v>
      </c>
      <c r="BF1106" s="40" t="n">
        <f aca="false">AT1106*1000000</f>
        <v>8.35665751850015</v>
      </c>
      <c r="BG1106" s="40" t="n">
        <f aca="false">AU1106*1000000</f>
        <v>37270.6925325107</v>
      </c>
      <c r="BH1106" s="41" t="n">
        <f aca="false">AV1106*1000000</f>
        <v>692.662037217069</v>
      </c>
      <c r="BI1106" s="0" t="n">
        <v>0.1</v>
      </c>
      <c r="BJ1106" s="0" t="n">
        <f aca="false">R1106*BI1106</f>
        <v>0.508363332375426</v>
      </c>
      <c r="BK1106" s="0" t="n">
        <v>0.1</v>
      </c>
      <c r="BL1106" s="0" t="n">
        <f aca="false">AI1106*BK1106</f>
        <v>9507.38272033899</v>
      </c>
      <c r="BM1106" s="45" t="n">
        <v>336000</v>
      </c>
      <c r="BN1106" s="45" t="n">
        <v>480000</v>
      </c>
      <c r="BO1106" s="45" t="n">
        <v>360000</v>
      </c>
      <c r="BP1106" s="45" t="n">
        <v>120000</v>
      </c>
      <c r="BQ1106" s="45" t="n">
        <v>1070400000</v>
      </c>
      <c r="BR1106" s="0" t="n">
        <f aca="false">AJ1106*0.1</f>
        <v>2.57418E-007</v>
      </c>
      <c r="BS1106" s="0" t="n">
        <f aca="false">((((BJ1106/R1106)^2)+((BM1106/AD1106)^2))^(1/2))*AK1106</f>
        <v>0.00176067000108288</v>
      </c>
      <c r="BT1106" s="0" t="n">
        <f aca="false">((((BJ1106/R1106)^2)+((BN1106/AE1106)^2))^(1/2))*AL1106</f>
        <v>0.00272816392430345</v>
      </c>
      <c r="BU1106" s="0" t="n">
        <f aca="false">((((BJ1106/R1106)^2)+((BO1106/AF1106)^2))^(1/2))*AM1106</f>
        <v>0.00204612294322759</v>
      </c>
      <c r="BV1106" s="0" t="n">
        <f aca="false">((((BJ1106/R1106)^2)+((BP1106/AG1106)^2))^(1/2))*AN1106</f>
        <v>0.000682040981075863</v>
      </c>
      <c r="BW1106" s="0" t="n">
        <f aca="false">((((BJ1106/R1106)^2)+((BQ1106/AH1106)^2))^(1/2))*AO1106</f>
        <v>5.60899157487833</v>
      </c>
      <c r="BX1106" s="46" t="n">
        <f aca="false">((((BL1106/AI1106)^2)+((BR1106/AJ1106)^2))^(1/2))*AP1106</f>
        <v>0.0357543797218275</v>
      </c>
    </row>
    <row r="1107" customFormat="false" ht="45" hidden="false" customHeight="true" outlineLevel="0" collapsed="false">
      <c r="A1107" s="24" t="n">
        <v>4.61458494436082</v>
      </c>
      <c r="B1107" s="24" t="n">
        <v>-74.0796861475228</v>
      </c>
      <c r="C1107" s="47" t="n">
        <v>31</v>
      </c>
      <c r="D1107" s="47" t="n">
        <v>26</v>
      </c>
      <c r="E1107" s="47" t="n">
        <v>2333</v>
      </c>
      <c r="F1107" s="27" t="s">
        <v>2785</v>
      </c>
      <c r="G1107" s="28" t="s">
        <v>2786</v>
      </c>
      <c r="H1107" s="27" t="s">
        <v>2787</v>
      </c>
      <c r="I1107" s="28" t="s">
        <v>1287</v>
      </c>
      <c r="J1107" s="28" t="s">
        <v>76</v>
      </c>
      <c r="K1107" s="55"/>
      <c r="L1107" s="55"/>
      <c r="M1107" s="28" t="n">
        <v>1998</v>
      </c>
      <c r="N1107" s="29" t="s">
        <v>67</v>
      </c>
      <c r="O1107" s="29" t="s">
        <v>415</v>
      </c>
      <c r="P1107" s="30" t="n">
        <v>0.00812487975091896</v>
      </c>
      <c r="Q1107" s="31" t="n">
        <v>71500</v>
      </c>
      <c r="R1107" s="31" t="n">
        <v>73861.887832489</v>
      </c>
      <c r="S1107" s="29" t="s">
        <v>69</v>
      </c>
      <c r="T1107" s="29"/>
      <c r="U1107" s="29"/>
      <c r="V1107" s="48" t="n">
        <f aca="false">IF(S1107="m3_año",R1107,IF(OR(O1107="CG1",O1107="CG3",O1107="HG2"),T1107,R1107))</f>
        <v>73861.887832489</v>
      </c>
      <c r="W1107" s="28" t="n">
        <v>365</v>
      </c>
      <c r="X1107" s="32" t="s">
        <v>98</v>
      </c>
      <c r="Y1107" s="28"/>
      <c r="Z1107" s="28" t="n">
        <v>2920</v>
      </c>
      <c r="AA1107" s="32" t="s">
        <v>2790</v>
      </c>
      <c r="AB1107" s="32" t="s">
        <v>2789</v>
      </c>
      <c r="AC1107" s="33" t="s">
        <v>72</v>
      </c>
      <c r="AD1107" s="33" t="n">
        <f aca="false">VLOOKUP($O1107,Parámetros!$B$4:$H$25,3,0)</f>
        <v>196.356974196937</v>
      </c>
      <c r="AE1107" s="33" t="n">
        <f aca="false">VLOOKUP($O1107,Parámetros!$B$4:$H$25,4,0)</f>
        <v>1220.72799074218</v>
      </c>
      <c r="AF1107" s="33" t="n">
        <f aca="false">VLOOKUP($O1107,Parámetros!$B$4:$H$25,5,0)</f>
        <v>0.1</v>
      </c>
      <c r="AG1107" s="33" t="n">
        <f aca="false">VLOOKUP($O1107,Parámetros!$B$4:$H$25,6,0)</f>
        <v>640</v>
      </c>
      <c r="AH1107" s="33" t="n">
        <f aca="false">VLOOKUP($O1107,Parámetros!$B$4:$H$25,7,0)</f>
        <v>1920000</v>
      </c>
      <c r="AI1107" s="2" t="n">
        <v>95073.8272033899</v>
      </c>
      <c r="AJ1107" s="2" t="n">
        <v>2.57418E-006</v>
      </c>
      <c r="AK1107" s="34" t="n">
        <f aca="false">AD1107*V1107/1000000000</f>
        <v>0.0145032968032611</v>
      </c>
      <c r="AL1107" s="34" t="n">
        <f aca="false">AE1107*V1107/1000000000</f>
        <v>0.0901652739261786</v>
      </c>
      <c r="AM1107" s="34" t="n">
        <f aca="false">AF1107*V1107/1000000000</f>
        <v>7.3861887832489E-006</v>
      </c>
      <c r="AN1107" s="34" t="n">
        <f aca="false">AG1107*V1107/1000000000</f>
        <v>0.047271608212793</v>
      </c>
      <c r="AO1107" s="34" t="n">
        <f aca="false">AH1107*V1107/1000000000</f>
        <v>141.814824638379</v>
      </c>
      <c r="AP1107" s="35" t="n">
        <f aca="false">AJ1107*AI1107*EXP(P1107*4)</f>
        <v>0.25282164358423</v>
      </c>
      <c r="AQ1107" s="36" t="n">
        <f aca="false">AK1107/W1107</f>
        <v>3.97350597349619E-005</v>
      </c>
      <c r="AR1107" s="37" t="n">
        <f aca="false">AL1107/W1107</f>
        <v>0.000247028147742955</v>
      </c>
      <c r="AS1107" s="37" t="n">
        <f aca="false">AM1107/W1107</f>
        <v>2.02361336527367E-008</v>
      </c>
      <c r="AT1107" s="37" t="n">
        <f aca="false">AN1107/W1107</f>
        <v>0.000129511255377515</v>
      </c>
      <c r="AU1107" s="37" t="n">
        <f aca="false">AO1107/W1107</f>
        <v>0.388533766132545</v>
      </c>
      <c r="AV1107" s="49" t="n">
        <f aca="false">AP1107/W1107</f>
        <v>0.000692662037217068</v>
      </c>
      <c r="AW1107" s="39" t="n">
        <f aca="false">AK1107*1000000</f>
        <v>14503.2968032611</v>
      </c>
      <c r="AX1107" s="40" t="n">
        <f aca="false">AL1107*1000000</f>
        <v>90165.2739261786</v>
      </c>
      <c r="AY1107" s="40" t="n">
        <f aca="false">AM1107*1000000</f>
        <v>7.3861887832489</v>
      </c>
      <c r="AZ1107" s="40" t="n">
        <f aca="false">AN1107*1000000</f>
        <v>47271.608212793</v>
      </c>
      <c r="BA1107" s="40" t="n">
        <f aca="false">AO1107*1000000</f>
        <v>141814824.638379</v>
      </c>
      <c r="BB1107" s="41" t="n">
        <f aca="false">AP1107*1000000</f>
        <v>252821.64358423</v>
      </c>
      <c r="BC1107" s="39" t="n">
        <f aca="false">AQ1107*1000000</f>
        <v>39.7350597349619</v>
      </c>
      <c r="BD1107" s="40" t="n">
        <f aca="false">AR1107*1000000</f>
        <v>247.028147742955</v>
      </c>
      <c r="BE1107" s="40" t="n">
        <f aca="false">AS1107*1000000</f>
        <v>0.0202361336527367</v>
      </c>
      <c r="BF1107" s="40" t="n">
        <f aca="false">AT1107*1000000</f>
        <v>129.511255377515</v>
      </c>
      <c r="BG1107" s="40" t="n">
        <f aca="false">AU1107*1000000</f>
        <v>388533.766132545</v>
      </c>
      <c r="BH1107" s="41" t="n">
        <f aca="false">AV1107*1000000</f>
        <v>692.662037217069</v>
      </c>
      <c r="BI1107" s="0" t="n">
        <v>0.1</v>
      </c>
      <c r="BJ1107" s="0" t="n">
        <f aca="false">R1107*BI1107</f>
        <v>7386.1887832489</v>
      </c>
      <c r="BK1107" s="0" t="n">
        <v>0.1</v>
      </c>
      <c r="BL1107" s="0" t="n">
        <f aca="false">AI1107*BK1107</f>
        <v>9507.38272033899</v>
      </c>
      <c r="BM1107" s="45" t="n">
        <v>187.562005220738</v>
      </c>
      <c r="BN1107" s="45" t="n">
        <v>1012.03746873145</v>
      </c>
      <c r="BO1107" s="45" t="n">
        <v>0</v>
      </c>
      <c r="BP1107" s="45" t="n">
        <v>256</v>
      </c>
      <c r="BQ1107" s="45" t="n">
        <v>384000</v>
      </c>
      <c r="BR1107" s="0" t="n">
        <f aca="false">AJ1107*0.1</f>
        <v>2.57418E-007</v>
      </c>
      <c r="BS1107" s="0" t="n">
        <f aca="false">((((BJ1107/R1107)^2)+((BM1107/AD1107)^2))^(1/2))*AK1107</f>
        <v>0.0139293937689191</v>
      </c>
      <c r="BT1107" s="0" t="n">
        <f aca="false">((((BJ1107/R1107)^2)+((BN1107/AE1107)^2))^(1/2))*AL1107</f>
        <v>0.075292824810049</v>
      </c>
      <c r="BU1107" s="0" t="n">
        <f aca="false">((((BJ1107/R1107)^2)+((BO1107/AF1107)^2))^(1/2))*AM1107</f>
        <v>7.3861887832489E-007</v>
      </c>
      <c r="BV1107" s="0" t="n">
        <f aca="false">((((BJ1107/R1107)^2)+((BP1107/AG1107)^2))^(1/2))*AN1107</f>
        <v>0.0194905833754161</v>
      </c>
      <c r="BW1107" s="0" t="n">
        <f aca="false">((((BJ1107/R1107)^2)+((BQ1107/AH1107)^2))^(1/2))*AO1107</f>
        <v>31.7107588108627</v>
      </c>
      <c r="BX1107" s="46" t="n">
        <f aca="false">((((BL1107/AI1107)^2)+((BR1107/AJ1107)^2))^(1/2))*AP1107</f>
        <v>0.0357543797218275</v>
      </c>
    </row>
    <row r="1108" customFormat="false" ht="45" hidden="false" customHeight="true" outlineLevel="0" collapsed="false">
      <c r="A1108" s="24" t="n">
        <v>4.61458494436082</v>
      </c>
      <c r="B1108" s="24" t="n">
        <v>-74.0796861475228</v>
      </c>
      <c r="C1108" s="47" t="n">
        <v>31</v>
      </c>
      <c r="D1108" s="47" t="n">
        <v>26</v>
      </c>
      <c r="E1108" s="47" t="n">
        <v>2333</v>
      </c>
      <c r="F1108" s="27" t="s">
        <v>2785</v>
      </c>
      <c r="G1108" s="28" t="s">
        <v>2786</v>
      </c>
      <c r="H1108" s="27" t="s">
        <v>2787</v>
      </c>
      <c r="I1108" s="28" t="s">
        <v>1287</v>
      </c>
      <c r="J1108" s="28" t="s">
        <v>76</v>
      </c>
      <c r="K1108" s="55"/>
      <c r="L1108" s="55"/>
      <c r="M1108" s="28" t="n">
        <v>1998</v>
      </c>
      <c r="N1108" s="29" t="s">
        <v>67</v>
      </c>
      <c r="O1108" s="29" t="s">
        <v>415</v>
      </c>
      <c r="P1108" s="30" t="n">
        <v>0.00812487975091896</v>
      </c>
      <c r="Q1108" s="31" t="n">
        <v>71500</v>
      </c>
      <c r="R1108" s="31" t="n">
        <v>73861.887832489</v>
      </c>
      <c r="S1108" s="29" t="s">
        <v>69</v>
      </c>
      <c r="T1108" s="29"/>
      <c r="U1108" s="29"/>
      <c r="V1108" s="48" t="n">
        <f aca="false">IF(S1108="m3_año",R1108,IF(OR(O1108="CG1",O1108="CG3",O1108="HG2"),T1108,R1108))</f>
        <v>73861.887832489</v>
      </c>
      <c r="W1108" s="28" t="n">
        <v>365</v>
      </c>
      <c r="X1108" s="32" t="s">
        <v>98</v>
      </c>
      <c r="Y1108" s="28"/>
      <c r="Z1108" s="28" t="n">
        <v>2920</v>
      </c>
      <c r="AA1108" s="32" t="s">
        <v>2790</v>
      </c>
      <c r="AB1108" s="32" t="s">
        <v>2789</v>
      </c>
      <c r="AC1108" s="33" t="s">
        <v>72</v>
      </c>
      <c r="AD1108" s="33" t="n">
        <f aca="false">VLOOKUP($O1108,Parámetros!$B$4:$H$25,3,0)</f>
        <v>196.356974196937</v>
      </c>
      <c r="AE1108" s="33" t="n">
        <f aca="false">VLOOKUP($O1108,Parámetros!$B$4:$H$25,4,0)</f>
        <v>1220.72799074218</v>
      </c>
      <c r="AF1108" s="33" t="n">
        <f aca="false">VLOOKUP($O1108,Parámetros!$B$4:$H$25,5,0)</f>
        <v>0.1</v>
      </c>
      <c r="AG1108" s="33" t="n">
        <f aca="false">VLOOKUP($O1108,Parámetros!$B$4:$H$25,6,0)</f>
        <v>640</v>
      </c>
      <c r="AH1108" s="33" t="n">
        <f aca="false">VLOOKUP($O1108,Parámetros!$B$4:$H$25,7,0)</f>
        <v>1920000</v>
      </c>
      <c r="AI1108" s="2" t="n">
        <v>95073.8272033899</v>
      </c>
      <c r="AJ1108" s="2" t="n">
        <v>2.57418E-006</v>
      </c>
      <c r="AK1108" s="34" t="n">
        <f aca="false">AD1108*V1108/1000000000</f>
        <v>0.0145032968032611</v>
      </c>
      <c r="AL1108" s="34" t="n">
        <f aca="false">AE1108*V1108/1000000000</f>
        <v>0.0901652739261786</v>
      </c>
      <c r="AM1108" s="34" t="n">
        <f aca="false">AF1108*V1108/1000000000</f>
        <v>7.3861887832489E-006</v>
      </c>
      <c r="AN1108" s="34" t="n">
        <f aca="false">AG1108*V1108/1000000000</f>
        <v>0.047271608212793</v>
      </c>
      <c r="AO1108" s="34" t="n">
        <f aca="false">AH1108*V1108/1000000000</f>
        <v>141.814824638379</v>
      </c>
      <c r="AP1108" s="35" t="n">
        <f aca="false">AJ1108*AI1108*EXP(P1108*4)</f>
        <v>0.25282164358423</v>
      </c>
      <c r="AQ1108" s="36" t="n">
        <f aca="false">AK1108/W1108</f>
        <v>3.97350597349619E-005</v>
      </c>
      <c r="AR1108" s="37" t="n">
        <f aca="false">AL1108/W1108</f>
        <v>0.000247028147742955</v>
      </c>
      <c r="AS1108" s="37" t="n">
        <f aca="false">AM1108/W1108</f>
        <v>2.02361336527367E-008</v>
      </c>
      <c r="AT1108" s="37" t="n">
        <f aca="false">AN1108/W1108</f>
        <v>0.000129511255377515</v>
      </c>
      <c r="AU1108" s="37" t="n">
        <f aca="false">AO1108/W1108</f>
        <v>0.388533766132545</v>
      </c>
      <c r="AV1108" s="49" t="n">
        <f aca="false">AP1108/W1108</f>
        <v>0.000692662037217068</v>
      </c>
      <c r="AW1108" s="39" t="n">
        <f aca="false">AK1108*1000000</f>
        <v>14503.2968032611</v>
      </c>
      <c r="AX1108" s="40" t="n">
        <f aca="false">AL1108*1000000</f>
        <v>90165.2739261786</v>
      </c>
      <c r="AY1108" s="40" t="n">
        <f aca="false">AM1108*1000000</f>
        <v>7.3861887832489</v>
      </c>
      <c r="AZ1108" s="40" t="n">
        <f aca="false">AN1108*1000000</f>
        <v>47271.608212793</v>
      </c>
      <c r="BA1108" s="40" t="n">
        <f aca="false">AO1108*1000000</f>
        <v>141814824.638379</v>
      </c>
      <c r="BB1108" s="41" t="n">
        <f aca="false">AP1108*1000000</f>
        <v>252821.64358423</v>
      </c>
      <c r="BC1108" s="39" t="n">
        <f aca="false">AQ1108*1000000</f>
        <v>39.7350597349619</v>
      </c>
      <c r="BD1108" s="40" t="n">
        <f aca="false">AR1108*1000000</f>
        <v>247.028147742955</v>
      </c>
      <c r="BE1108" s="40" t="n">
        <f aca="false">AS1108*1000000</f>
        <v>0.0202361336527367</v>
      </c>
      <c r="BF1108" s="40" t="n">
        <f aca="false">AT1108*1000000</f>
        <v>129.511255377515</v>
      </c>
      <c r="BG1108" s="40" t="n">
        <f aca="false">AU1108*1000000</f>
        <v>388533.766132545</v>
      </c>
      <c r="BH1108" s="41" t="n">
        <f aca="false">AV1108*1000000</f>
        <v>692.662037217069</v>
      </c>
      <c r="BI1108" s="0" t="n">
        <v>0.1</v>
      </c>
      <c r="BJ1108" s="0" t="n">
        <f aca="false">R1108*BI1108</f>
        <v>7386.1887832489</v>
      </c>
      <c r="BK1108" s="0" t="n">
        <v>0.1</v>
      </c>
      <c r="BL1108" s="0" t="n">
        <f aca="false">AI1108*BK1108</f>
        <v>9507.38272033899</v>
      </c>
      <c r="BM1108" s="45" t="n">
        <v>187.562005220738</v>
      </c>
      <c r="BN1108" s="45" t="n">
        <v>1012.03746873145</v>
      </c>
      <c r="BO1108" s="45" t="n">
        <v>0</v>
      </c>
      <c r="BP1108" s="45" t="n">
        <v>256</v>
      </c>
      <c r="BQ1108" s="45" t="n">
        <v>384000</v>
      </c>
      <c r="BR1108" s="0" t="n">
        <f aca="false">AJ1108*0.1</f>
        <v>2.57418E-007</v>
      </c>
      <c r="BS1108" s="0" t="n">
        <f aca="false">((((BJ1108/R1108)^2)+((BM1108/AD1108)^2))^(1/2))*AK1108</f>
        <v>0.0139293937689191</v>
      </c>
      <c r="BT1108" s="0" t="n">
        <f aca="false">((((BJ1108/R1108)^2)+((BN1108/AE1108)^2))^(1/2))*AL1108</f>
        <v>0.075292824810049</v>
      </c>
      <c r="BU1108" s="0" t="n">
        <f aca="false">((((BJ1108/R1108)^2)+((BO1108/AF1108)^2))^(1/2))*AM1108</f>
        <v>7.3861887832489E-007</v>
      </c>
      <c r="BV1108" s="0" t="n">
        <f aca="false">((((BJ1108/R1108)^2)+((BP1108/AG1108)^2))^(1/2))*AN1108</f>
        <v>0.0194905833754161</v>
      </c>
      <c r="BW1108" s="0" t="n">
        <f aca="false">((((BJ1108/R1108)^2)+((BQ1108/AH1108)^2))^(1/2))*AO1108</f>
        <v>31.7107588108627</v>
      </c>
      <c r="BX1108" s="46" t="n">
        <f aca="false">((((BL1108/AI1108)^2)+((BR1108/AJ1108)^2))^(1/2))*AP1108</f>
        <v>0.0357543797218275</v>
      </c>
    </row>
    <row r="1109" customFormat="false" ht="45" hidden="false" customHeight="true" outlineLevel="0" collapsed="false">
      <c r="A1109" s="24" t="n">
        <v>4.61458494436082</v>
      </c>
      <c r="B1109" s="24" t="n">
        <v>-74.0796861475228</v>
      </c>
      <c r="C1109" s="47" t="n">
        <v>31</v>
      </c>
      <c r="D1109" s="47" t="n">
        <v>26</v>
      </c>
      <c r="E1109" s="47" t="n">
        <v>2333</v>
      </c>
      <c r="F1109" s="27" t="s">
        <v>2785</v>
      </c>
      <c r="G1109" s="28" t="s">
        <v>2786</v>
      </c>
      <c r="H1109" s="27" t="s">
        <v>2787</v>
      </c>
      <c r="I1109" s="28" t="s">
        <v>1287</v>
      </c>
      <c r="J1109" s="28" t="s">
        <v>76</v>
      </c>
      <c r="K1109" s="28" t="n">
        <v>23</v>
      </c>
      <c r="L1109" s="28"/>
      <c r="M1109" s="28" t="n">
        <v>2007</v>
      </c>
      <c r="N1109" s="29" t="s">
        <v>67</v>
      </c>
      <c r="O1109" s="29" t="s">
        <v>415</v>
      </c>
      <c r="P1109" s="30" t="n">
        <v>0.00812487975091896</v>
      </c>
      <c r="Q1109" s="31" t="n">
        <v>71500</v>
      </c>
      <c r="R1109" s="31" t="n">
        <v>73861.887832489</v>
      </c>
      <c r="S1109" s="29" t="s">
        <v>69</v>
      </c>
      <c r="T1109" s="29"/>
      <c r="U1109" s="29"/>
      <c r="V1109" s="48" t="n">
        <f aca="false">IF(S1109="m3_año",R1109,IF(OR(O1109="CG1",O1109="CG3",O1109="HG2"),T1109,R1109))</f>
        <v>73861.887832489</v>
      </c>
      <c r="W1109" s="28" t="n">
        <v>365</v>
      </c>
      <c r="X1109" s="32" t="s">
        <v>98</v>
      </c>
      <c r="Y1109" s="28"/>
      <c r="Z1109" s="28" t="n">
        <v>2920</v>
      </c>
      <c r="AA1109" s="32" t="s">
        <v>2790</v>
      </c>
      <c r="AB1109" s="32" t="s">
        <v>2789</v>
      </c>
      <c r="AC1109" s="33" t="s">
        <v>72</v>
      </c>
      <c r="AD1109" s="33" t="n">
        <f aca="false">VLOOKUP($O1109,Parámetros!$B$4:$H$25,3,0)</f>
        <v>196.356974196937</v>
      </c>
      <c r="AE1109" s="33" t="n">
        <f aca="false">VLOOKUP($O1109,Parámetros!$B$4:$H$25,4,0)</f>
        <v>1220.72799074218</v>
      </c>
      <c r="AF1109" s="33" t="n">
        <f aca="false">VLOOKUP($O1109,Parámetros!$B$4:$H$25,5,0)</f>
        <v>0.1</v>
      </c>
      <c r="AG1109" s="33" t="n">
        <f aca="false">VLOOKUP($O1109,Parámetros!$B$4:$H$25,6,0)</f>
        <v>640</v>
      </c>
      <c r="AH1109" s="33" t="n">
        <f aca="false">VLOOKUP($O1109,Parámetros!$B$4:$H$25,7,0)</f>
        <v>1920000</v>
      </c>
      <c r="AI1109" s="2" t="n">
        <v>95073.8272033899</v>
      </c>
      <c r="AJ1109" s="2" t="n">
        <v>2.57418E-006</v>
      </c>
      <c r="AK1109" s="34" t="n">
        <f aca="false">AD1109*V1109/1000000000</f>
        <v>0.0145032968032611</v>
      </c>
      <c r="AL1109" s="34" t="n">
        <f aca="false">AE1109*V1109/1000000000</f>
        <v>0.0901652739261786</v>
      </c>
      <c r="AM1109" s="34" t="n">
        <f aca="false">AF1109*V1109/1000000000</f>
        <v>7.3861887832489E-006</v>
      </c>
      <c r="AN1109" s="34" t="n">
        <f aca="false">AG1109*V1109/1000000000</f>
        <v>0.047271608212793</v>
      </c>
      <c r="AO1109" s="34" t="n">
        <f aca="false">AH1109*V1109/1000000000</f>
        <v>141.814824638379</v>
      </c>
      <c r="AP1109" s="35" t="n">
        <f aca="false">AJ1109*AI1109*EXP(P1109*4)</f>
        <v>0.25282164358423</v>
      </c>
      <c r="AQ1109" s="36" t="n">
        <f aca="false">AK1109/W1109</f>
        <v>3.97350597349619E-005</v>
      </c>
      <c r="AR1109" s="37" t="n">
        <f aca="false">AL1109/W1109</f>
        <v>0.000247028147742955</v>
      </c>
      <c r="AS1109" s="37" t="n">
        <f aca="false">AM1109/W1109</f>
        <v>2.02361336527367E-008</v>
      </c>
      <c r="AT1109" s="37" t="n">
        <f aca="false">AN1109/W1109</f>
        <v>0.000129511255377515</v>
      </c>
      <c r="AU1109" s="37" t="n">
        <f aca="false">AO1109/W1109</f>
        <v>0.388533766132545</v>
      </c>
      <c r="AV1109" s="49" t="n">
        <f aca="false">AP1109/W1109</f>
        <v>0.000692662037217068</v>
      </c>
      <c r="AW1109" s="39" t="n">
        <f aca="false">AK1109*1000000</f>
        <v>14503.2968032611</v>
      </c>
      <c r="AX1109" s="40" t="n">
        <f aca="false">AL1109*1000000</f>
        <v>90165.2739261786</v>
      </c>
      <c r="AY1109" s="40" t="n">
        <f aca="false">AM1109*1000000</f>
        <v>7.3861887832489</v>
      </c>
      <c r="AZ1109" s="40" t="n">
        <f aca="false">AN1109*1000000</f>
        <v>47271.608212793</v>
      </c>
      <c r="BA1109" s="40" t="n">
        <f aca="false">AO1109*1000000</f>
        <v>141814824.638379</v>
      </c>
      <c r="BB1109" s="41" t="n">
        <f aca="false">AP1109*1000000</f>
        <v>252821.64358423</v>
      </c>
      <c r="BC1109" s="39" t="n">
        <f aca="false">AQ1109*1000000</f>
        <v>39.7350597349619</v>
      </c>
      <c r="BD1109" s="40" t="n">
        <f aca="false">AR1109*1000000</f>
        <v>247.028147742955</v>
      </c>
      <c r="BE1109" s="40" t="n">
        <f aca="false">AS1109*1000000</f>
        <v>0.0202361336527367</v>
      </c>
      <c r="BF1109" s="40" t="n">
        <f aca="false">AT1109*1000000</f>
        <v>129.511255377515</v>
      </c>
      <c r="BG1109" s="40" t="n">
        <f aca="false">AU1109*1000000</f>
        <v>388533.766132545</v>
      </c>
      <c r="BH1109" s="41" t="n">
        <f aca="false">AV1109*1000000</f>
        <v>692.662037217069</v>
      </c>
      <c r="BI1109" s="0" t="n">
        <v>0.1</v>
      </c>
      <c r="BJ1109" s="0" t="n">
        <f aca="false">R1109*BI1109</f>
        <v>7386.1887832489</v>
      </c>
      <c r="BK1109" s="0" t="n">
        <v>0.1</v>
      </c>
      <c r="BL1109" s="0" t="n">
        <f aca="false">AI1109*BK1109</f>
        <v>9507.38272033899</v>
      </c>
      <c r="BM1109" s="45" t="n">
        <v>187.562005220738</v>
      </c>
      <c r="BN1109" s="45" t="n">
        <v>1012.03746873145</v>
      </c>
      <c r="BO1109" s="45" t="n">
        <v>0</v>
      </c>
      <c r="BP1109" s="45" t="n">
        <v>256</v>
      </c>
      <c r="BQ1109" s="45" t="n">
        <v>384000</v>
      </c>
      <c r="BR1109" s="0" t="n">
        <f aca="false">AJ1109*0.1</f>
        <v>2.57418E-007</v>
      </c>
      <c r="BS1109" s="0" t="n">
        <f aca="false">((((BJ1109/R1109)^2)+((BM1109/AD1109)^2))^(1/2))*AK1109</f>
        <v>0.0139293937689191</v>
      </c>
      <c r="BT1109" s="0" t="n">
        <f aca="false">((((BJ1109/R1109)^2)+((BN1109/AE1109)^2))^(1/2))*AL1109</f>
        <v>0.075292824810049</v>
      </c>
      <c r="BU1109" s="0" t="n">
        <f aca="false">((((BJ1109/R1109)^2)+((BO1109/AF1109)^2))^(1/2))*AM1109</f>
        <v>7.3861887832489E-007</v>
      </c>
      <c r="BV1109" s="0" t="n">
        <f aca="false">((((BJ1109/R1109)^2)+((BP1109/AG1109)^2))^(1/2))*AN1109</f>
        <v>0.0194905833754161</v>
      </c>
      <c r="BW1109" s="0" t="n">
        <f aca="false">((((BJ1109/R1109)^2)+((BQ1109/AH1109)^2))^(1/2))*AO1109</f>
        <v>31.7107588108627</v>
      </c>
      <c r="BX1109" s="46" t="n">
        <f aca="false">((((BL1109/AI1109)^2)+((BR1109/AJ1109)^2))^(1/2))*AP1109</f>
        <v>0.0357543797218275</v>
      </c>
    </row>
    <row r="1110" customFormat="false" ht="30" hidden="false" customHeight="true" outlineLevel="0" collapsed="false">
      <c r="A1110" s="24" t="n">
        <v>4.61705445691867</v>
      </c>
      <c r="B1110" s="24" t="n">
        <v>-74.0792358144084</v>
      </c>
      <c r="C1110" s="47" t="n">
        <v>31</v>
      </c>
      <c r="D1110" s="47" t="n">
        <v>26</v>
      </c>
      <c r="E1110" s="47" t="n">
        <v>2333</v>
      </c>
      <c r="F1110" s="27" t="s">
        <v>2791</v>
      </c>
      <c r="G1110" s="28" t="s">
        <v>2792</v>
      </c>
      <c r="H1110" s="27" t="s">
        <v>2793</v>
      </c>
      <c r="I1110" s="28" t="s">
        <v>1287</v>
      </c>
      <c r="J1110" s="28" t="s">
        <v>76</v>
      </c>
      <c r="K1110" s="55"/>
      <c r="L1110" s="55"/>
      <c r="M1110" s="28" t="n">
        <v>1976</v>
      </c>
      <c r="N1110" s="29" t="s">
        <v>1373</v>
      </c>
      <c r="O1110" s="29" t="s">
        <v>85</v>
      </c>
      <c r="P1110" s="30" t="n">
        <v>-0.0558905599345948</v>
      </c>
      <c r="Q1110" s="31" t="n">
        <v>5880</v>
      </c>
      <c r="R1110" s="31" t="n">
        <v>4702.03090190076</v>
      </c>
      <c r="S1110" s="29" t="s">
        <v>86</v>
      </c>
      <c r="T1110" s="29" t="n">
        <f aca="false">((R1110*Parámetros!$D$30)/1000)/Parámetros!$D$29</f>
        <v>3853.33099797612</v>
      </c>
      <c r="U1110" s="29" t="s">
        <v>69</v>
      </c>
      <c r="V1110" s="48" t="n">
        <f aca="false">IF(S1110="m3_año",R1110,IF(OR(O1110="CG1",O1110="CG3",O1110="HG2"),T1110,R1110))</f>
        <v>4702.03090190076</v>
      </c>
      <c r="W1110" s="28" t="n">
        <v>365</v>
      </c>
      <c r="X1110" s="32" t="s">
        <v>98</v>
      </c>
      <c r="Y1110" s="28"/>
      <c r="Z1110" s="28" t="n">
        <v>2920</v>
      </c>
      <c r="AA1110" s="32" t="s">
        <v>2794</v>
      </c>
      <c r="AB1110" s="32" t="s">
        <v>2795</v>
      </c>
      <c r="AC1110" s="33" t="s">
        <v>246</v>
      </c>
      <c r="AD1110" s="33" t="n">
        <f aca="false">VLOOKUP($O1110,Parámetros!$B$4:$H$25,3,0)</f>
        <v>12.7152226842523</v>
      </c>
      <c r="AE1110" s="33" t="n">
        <f aca="false">VLOOKUP($O1110,Parámetros!$B$4:$H$25,4,0)</f>
        <v>4.56382485732941</v>
      </c>
      <c r="AF1110" s="33" t="n">
        <f aca="false">VLOOKUP($O1110,Parámetros!$B$4:$H$25,5,0)</f>
        <v>12.0799261022882</v>
      </c>
      <c r="AG1110" s="33" t="n">
        <f aca="false">VLOOKUP($O1110,Parámetros!$B$4:$H$25,6,0)</f>
        <v>6.25</v>
      </c>
      <c r="AH1110" s="33" t="n">
        <f aca="false">VLOOKUP($O1110,Parámetros!$B$4:$H$25,7,0)</f>
        <v>2343</v>
      </c>
      <c r="AI1110" s="51" t="n">
        <f aca="false">Q1110</f>
        <v>5880</v>
      </c>
      <c r="AJ1110" s="4" t="n">
        <v>2E-005</v>
      </c>
      <c r="AK1110" s="34" t="n">
        <f aca="false">AD1110*V1110/1000000000</f>
        <v>5.97873699859038E-005</v>
      </c>
      <c r="AL1110" s="34" t="n">
        <f aca="false">AE1110*V1110/1000000000</f>
        <v>2.14592455100257E-005</v>
      </c>
      <c r="AM1110" s="34" t="n">
        <f aca="false">AF1110*V1110/1000000000</f>
        <v>5.68001858256367E-005</v>
      </c>
      <c r="AN1110" s="34" t="n">
        <f aca="false">AG1110*V1110/1000000000</f>
        <v>2.93876931368797E-005</v>
      </c>
      <c r="AO1110" s="34" t="n">
        <f aca="false">AH1110*V1110/1000000000</f>
        <v>0.0110168584031535</v>
      </c>
      <c r="AP1110" s="35" t="n">
        <f aca="false">AJ1110*AI1110*EXP(P1110*4)</f>
        <v>0.0940406180380153</v>
      </c>
      <c r="AQ1110" s="36" t="n">
        <f aca="false">AK1110/W1110</f>
        <v>1.63801013660011E-007</v>
      </c>
      <c r="AR1110" s="37" t="n">
        <f aca="false">AL1110/W1110</f>
        <v>5.87924534521252E-008</v>
      </c>
      <c r="AS1110" s="37" t="n">
        <f aca="false">AM1110/W1110</f>
        <v>1.55616947467498E-007</v>
      </c>
      <c r="AT1110" s="37" t="n">
        <f aca="false">AN1110/W1110</f>
        <v>8.05142277722733E-008</v>
      </c>
      <c r="AU1110" s="37" t="n">
        <f aca="false">AO1110/W1110</f>
        <v>3.01831737072698E-005</v>
      </c>
      <c r="AV1110" s="49" t="n">
        <f aca="false">AP1110/W1110</f>
        <v>0.000257645528871275</v>
      </c>
      <c r="AW1110" s="39" t="n">
        <f aca="false">AK1110*1000000</f>
        <v>59.7873699859039</v>
      </c>
      <c r="AX1110" s="40" t="n">
        <f aca="false">AL1110*1000000</f>
        <v>21.4592455100257</v>
      </c>
      <c r="AY1110" s="40" t="n">
        <f aca="false">AM1110*1000000</f>
        <v>56.8001858256367</v>
      </c>
      <c r="AZ1110" s="40" t="n">
        <f aca="false">AN1110*1000000</f>
        <v>29.3876931368797</v>
      </c>
      <c r="BA1110" s="40" t="n">
        <f aca="false">AO1110*1000000</f>
        <v>11016.8584031535</v>
      </c>
      <c r="BB1110" s="41" t="n">
        <f aca="false">AP1110*1000000</f>
        <v>94040.6180380153</v>
      </c>
      <c r="BC1110" s="39" t="n">
        <f aca="false">AQ1110*1000000</f>
        <v>0.163801013660011</v>
      </c>
      <c r="BD1110" s="40" t="n">
        <f aca="false">AR1110*1000000</f>
        <v>0.0587924534521252</v>
      </c>
      <c r="BE1110" s="40" t="n">
        <f aca="false">AS1110*1000000</f>
        <v>0.155616947467498</v>
      </c>
      <c r="BF1110" s="40" t="n">
        <f aca="false">AT1110*1000000</f>
        <v>0.0805142277722733</v>
      </c>
      <c r="BG1110" s="40" t="n">
        <f aca="false">AU1110*1000000</f>
        <v>30.1831737072698</v>
      </c>
      <c r="BH1110" s="41" t="n">
        <f aca="false">AV1110*1000000</f>
        <v>257.645528871275</v>
      </c>
      <c r="BI1110" s="0" t="n">
        <v>0.1</v>
      </c>
      <c r="BJ1110" s="0" t="n">
        <f aca="false">R1110*BI1110</f>
        <v>470.203090190076</v>
      </c>
      <c r="BK1110" s="0" t="n">
        <v>0.1</v>
      </c>
      <c r="BL1110" s="0" t="n">
        <f aca="false">AI1110*BK1110</f>
        <v>588</v>
      </c>
      <c r="BM1110" s="45" t="n">
        <v>8.79744109323615</v>
      </c>
      <c r="BN1110" s="45" t="n">
        <v>3.62683450723467</v>
      </c>
      <c r="BO1110" s="45" t="n">
        <v>10.0538529184284</v>
      </c>
      <c r="BP1110" s="45" t="n">
        <v>12.5</v>
      </c>
      <c r="BQ1110" s="45" t="n">
        <v>2343</v>
      </c>
      <c r="BR1110" s="0" t="n">
        <f aca="false">AJ1110*0.1</f>
        <v>2E-006</v>
      </c>
      <c r="BS1110" s="0" t="n">
        <f aca="false">((((BJ1110/R1110)^2)+((BM1110/AD1110)^2))^(1/2))*AK1110</f>
        <v>4.17956696909455E-005</v>
      </c>
      <c r="BT1110" s="0" t="n">
        <f aca="false">((((BJ1110/R1110)^2)+((BN1110/AE1110)^2))^(1/2))*AL1110</f>
        <v>1.71879737818763E-005</v>
      </c>
      <c r="BU1110" s="0" t="n">
        <f aca="false">((((BJ1110/R1110)^2)+((BO1110/AF1110)^2))^(1/2))*AM1110</f>
        <v>4.76135377398448E-005</v>
      </c>
      <c r="BV1110" s="0" t="n">
        <f aca="false">((((BJ1110/R1110)^2)+((BP1110/AG1110)^2))^(1/2))*AN1110</f>
        <v>5.88488096456395E-005</v>
      </c>
      <c r="BW1110" s="0" t="n">
        <f aca="false">((((BJ1110/R1110)^2)+((BQ1110/AH1110)^2))^(1/2))*AO1110</f>
        <v>0.0110718056687193</v>
      </c>
      <c r="BX1110" s="46" t="n">
        <f aca="false">((((BL1110/AI1110)^2)+((BR1110/AJ1110)^2))^(1/2))*AP1110</f>
        <v>0.0132993517443309</v>
      </c>
    </row>
    <row r="1111" customFormat="false" ht="15" hidden="false" customHeight="true" outlineLevel="0" collapsed="false">
      <c r="A1111" s="24" t="n">
        <v>4.61595166523439</v>
      </c>
      <c r="B1111" s="24" t="n">
        <v>-74.138957521296</v>
      </c>
      <c r="C1111" s="47" t="n">
        <v>25</v>
      </c>
      <c r="D1111" s="47" t="n">
        <v>26</v>
      </c>
      <c r="E1111" s="47" t="n">
        <v>1834</v>
      </c>
      <c r="F1111" s="27" t="s">
        <v>2796</v>
      </c>
      <c r="G1111" s="28" t="s">
        <v>2797</v>
      </c>
      <c r="H1111" s="27" t="s">
        <v>2798</v>
      </c>
      <c r="I1111" s="28" t="s">
        <v>216</v>
      </c>
      <c r="J1111" s="28" t="s">
        <v>76</v>
      </c>
      <c r="K1111" s="55"/>
      <c r="L1111" s="55"/>
      <c r="M1111" s="28" t="n">
        <v>2008</v>
      </c>
      <c r="N1111" s="29" t="s">
        <v>67</v>
      </c>
      <c r="O1111" s="29" t="s">
        <v>142</v>
      </c>
      <c r="P1111" s="50" t="n">
        <v>-0.015549305289661</v>
      </c>
      <c r="Q1111" s="31" t="n">
        <v>1592.5</v>
      </c>
      <c r="R1111" s="31" t="n">
        <v>1496.46833289095</v>
      </c>
      <c r="S1111" s="29" t="s">
        <v>69</v>
      </c>
      <c r="T1111" s="29"/>
      <c r="U1111" s="29"/>
      <c r="V1111" s="48" t="n">
        <f aca="false">IF(S1111="m3_año",R1111,IF(OR(O1111="CG1",O1111="CG3",O1111="HG2"),T1111,R1111))</f>
        <v>1496.46833289095</v>
      </c>
      <c r="W1111" s="28" t="n">
        <v>365</v>
      </c>
      <c r="X1111" s="32"/>
      <c r="Y1111" s="28"/>
      <c r="Z1111" s="28" t="n">
        <v>8760</v>
      </c>
      <c r="AA1111" s="32" t="s">
        <v>2799</v>
      </c>
      <c r="AB1111" s="32" t="s">
        <v>447</v>
      </c>
      <c r="AC1111" s="33" t="s">
        <v>72</v>
      </c>
      <c r="AD1111" s="33" t="n">
        <f aca="false">VLOOKUP($O1111,Parámetros!$B$4:$H$25,3,0)</f>
        <v>30.4</v>
      </c>
      <c r="AE1111" s="33" t="n">
        <f aca="false">VLOOKUP($O1111,Parámetros!$B$4:$H$25,4,0)</f>
        <v>1504</v>
      </c>
      <c r="AF1111" s="33" t="n">
        <f aca="false">VLOOKUP($O1111,Parámetros!$B$4:$H$25,5,0)</f>
        <v>9.6</v>
      </c>
      <c r="AG1111" s="33" t="n">
        <f aca="false">VLOOKUP($O1111,Parámetros!$B$4:$H$25,6,0)</f>
        <v>640</v>
      </c>
      <c r="AH1111" s="33" t="n">
        <f aca="false">VLOOKUP($O1111,Parámetros!$B$4:$H$25,7,0)</f>
        <v>1920000</v>
      </c>
      <c r="AI1111" s="51" t="n">
        <v>1592.5</v>
      </c>
      <c r="AJ1111" s="52" t="n">
        <v>8.8E-008</v>
      </c>
      <c r="AK1111" s="34" t="n">
        <f aca="false">AD1111*V1111/1000000000</f>
        <v>4.54926373198849E-005</v>
      </c>
      <c r="AL1111" s="34" t="n">
        <f aca="false">AE1111*V1111/1000000000</f>
        <v>0.00225068837266799</v>
      </c>
      <c r="AM1111" s="34" t="n">
        <f aca="false">AF1111*V1111/1000000000</f>
        <v>1.43660959957531E-005</v>
      </c>
      <c r="AN1111" s="34" t="n">
        <f aca="false">AG1111*V1111/1000000000</f>
        <v>0.000957739733050208</v>
      </c>
      <c r="AO1111" s="34" t="n">
        <f aca="false">AH1111*V1111/1000000000</f>
        <v>2.87321919915062</v>
      </c>
      <c r="AP1111" s="35" t="n">
        <f aca="false">AJ1111*AI1111*EXP(P1111*4)</f>
        <v>0.000131689213294404</v>
      </c>
      <c r="AQ1111" s="36" t="n">
        <f aca="false">AK1111/W1111</f>
        <v>1.24637362520233E-007</v>
      </c>
      <c r="AR1111" s="37" t="n">
        <f aca="false">AL1111/W1111</f>
        <v>6.16626951415887E-006</v>
      </c>
      <c r="AS1111" s="37" t="n">
        <f aca="false">AM1111/W1111</f>
        <v>3.93591671116524E-008</v>
      </c>
      <c r="AT1111" s="37" t="n">
        <f aca="false">AN1111/W1111</f>
        <v>2.62394447411016E-006</v>
      </c>
      <c r="AU1111" s="37" t="n">
        <f aca="false">AO1111/W1111</f>
        <v>0.00787183342233048</v>
      </c>
      <c r="AV1111" s="49" t="n">
        <f aca="false">AP1111/W1111</f>
        <v>3.60792365190148E-007</v>
      </c>
      <c r="AW1111" s="39" t="n">
        <f aca="false">AK1111*1000000</f>
        <v>45.4926373198849</v>
      </c>
      <c r="AX1111" s="40" t="n">
        <f aca="false">AL1111*1000000</f>
        <v>2250.68837266799</v>
      </c>
      <c r="AY1111" s="40" t="n">
        <f aca="false">AM1111*1000000</f>
        <v>14.3660959957531</v>
      </c>
      <c r="AZ1111" s="40" t="n">
        <f aca="false">AN1111*1000000</f>
        <v>957.739733050208</v>
      </c>
      <c r="BA1111" s="40" t="n">
        <f aca="false">AO1111*1000000</f>
        <v>2873219.19915062</v>
      </c>
      <c r="BB1111" s="41" t="n">
        <f aca="false">AP1111*1000000</f>
        <v>131.689213294404</v>
      </c>
      <c r="BC1111" s="39" t="n">
        <f aca="false">AQ1111*1000000</f>
        <v>0.124637362520233</v>
      </c>
      <c r="BD1111" s="40" t="n">
        <f aca="false">AR1111*1000000</f>
        <v>6.16626951415887</v>
      </c>
      <c r="BE1111" s="40" t="n">
        <f aca="false">AS1111*1000000</f>
        <v>0.0393591671116524</v>
      </c>
      <c r="BF1111" s="40" t="n">
        <f aca="false">AT1111*1000000</f>
        <v>2.62394447411016</v>
      </c>
      <c r="BG1111" s="40" t="n">
        <f aca="false">AU1111*1000000</f>
        <v>7871.83342233048</v>
      </c>
      <c r="BH1111" s="41" t="n">
        <f aca="false">AV1111*1000000</f>
        <v>0.360792365190148</v>
      </c>
      <c r="BI1111" s="0" t="n">
        <v>0.1</v>
      </c>
      <c r="BJ1111" s="0" t="n">
        <f aca="false">R1111*BI1111</f>
        <v>149.646833289095</v>
      </c>
      <c r="BK1111" s="0" t="n">
        <v>0.1</v>
      </c>
      <c r="BL1111" s="0" t="n">
        <f aca="false">AI1111*BK1111</f>
        <v>159.25</v>
      </c>
      <c r="BM1111" s="45" t="n">
        <v>12.16</v>
      </c>
      <c r="BN1111" s="45" t="n">
        <v>601.6</v>
      </c>
      <c r="BO1111" s="45" t="n">
        <v>1.92</v>
      </c>
      <c r="BP1111" s="45" t="n">
        <v>256</v>
      </c>
      <c r="BQ1111" s="45" t="n">
        <v>384000</v>
      </c>
      <c r="BR1111" s="0" t="n">
        <f aca="false">AJ1111*0.1</f>
        <v>8.8E-009</v>
      </c>
      <c r="BS1111" s="0" t="n">
        <f aca="false">((((BJ1111/R1111)^2)+((BM1111/AD1111)^2))^(1/2))*AK1111</f>
        <v>1.87570948857801E-005</v>
      </c>
      <c r="BT1111" s="0" t="n">
        <f aca="false">((((BJ1111/R1111)^2)+((BN1111/AE1111)^2))^(1/2))*AL1111</f>
        <v>0.000927982589085964</v>
      </c>
      <c r="BU1111" s="0" t="n">
        <f aca="false">((((BJ1111/R1111)^2)+((BO1111/AF1111)^2))^(1/2))*AM1111</f>
        <v>3.21235672177915E-006</v>
      </c>
      <c r="BV1111" s="0" t="n">
        <f aca="false">((((BJ1111/R1111)^2)+((BP1111/AG1111)^2))^(1/2))*AN1111</f>
        <v>0.000394886208121687</v>
      </c>
      <c r="BW1111" s="0" t="n">
        <f aca="false">((((BJ1111/R1111)^2)+((BQ1111/AH1111)^2))^(1/2))*AO1111</f>
        <v>0.64247134435583</v>
      </c>
      <c r="BX1111" s="46" t="n">
        <f aca="false">((((BL1111/AI1111)^2)+((BR1111/AJ1111)^2))^(1/2))*AP1111</f>
        <v>1.86236671459189E-005</v>
      </c>
    </row>
    <row r="1112" customFormat="false" ht="30" hidden="false" customHeight="true" outlineLevel="0" collapsed="false">
      <c r="A1112" s="24" t="n">
        <v>4.60872222222222</v>
      </c>
      <c r="B1112" s="24" t="n">
        <v>-74.1373611111111</v>
      </c>
      <c r="C1112" s="47" t="n">
        <v>25</v>
      </c>
      <c r="D1112" s="47" t="n">
        <v>25</v>
      </c>
      <c r="E1112" s="47" t="n">
        <v>1821</v>
      </c>
      <c r="F1112" s="27" t="s">
        <v>2800</v>
      </c>
      <c r="G1112" s="28" t="s">
        <v>2801</v>
      </c>
      <c r="H1112" s="27" t="s">
        <v>2802</v>
      </c>
      <c r="I1112" s="28" t="s">
        <v>216</v>
      </c>
      <c r="J1112" s="28" t="s">
        <v>65</v>
      </c>
      <c r="K1112" s="28" t="n">
        <v>10</v>
      </c>
      <c r="L1112" s="28"/>
      <c r="M1112" s="28" t="n">
        <v>2005</v>
      </c>
      <c r="N1112" s="29" t="s">
        <v>67</v>
      </c>
      <c r="O1112" s="29" t="s">
        <v>68</v>
      </c>
      <c r="P1112" s="56" t="n">
        <v>0.00426891489573758</v>
      </c>
      <c r="Q1112" s="31" t="n">
        <v>2167.5</v>
      </c>
      <c r="R1112" s="31" t="n">
        <v>2204.82929629452</v>
      </c>
      <c r="S1112" s="29" t="s">
        <v>69</v>
      </c>
      <c r="T1112" s="29"/>
      <c r="U1112" s="29"/>
      <c r="V1112" s="48" t="n">
        <f aca="false">IF(S1112="m3_año",R1112,IF(OR(O1112="CG1",O1112="CG3",O1112="HG2"),T1112,R1112))</f>
        <v>2204.82929629452</v>
      </c>
      <c r="W1112" s="28" t="n">
        <v>365</v>
      </c>
      <c r="X1112" s="32"/>
      <c r="Y1112" s="28"/>
      <c r="Z1112" s="28" t="n">
        <v>8760</v>
      </c>
      <c r="AA1112" s="32" t="s">
        <v>2803</v>
      </c>
      <c r="AB1112" s="32" t="s">
        <v>447</v>
      </c>
      <c r="AC1112" s="33" t="s">
        <v>72</v>
      </c>
      <c r="AD1112" s="33" t="n">
        <f aca="false">VLOOKUP($O1112,Parámetros!$B$4:$H$25,3,0)</f>
        <v>46.3856216091623</v>
      </c>
      <c r="AE1112" s="33" t="n">
        <f aca="false">VLOOKUP($O1112,Parámetros!$B$4:$H$25,4,0)</f>
        <v>1074.85364414012</v>
      </c>
      <c r="AF1112" s="33" t="n">
        <f aca="false">VLOOKUP($O1112,Parámetros!$B$4:$H$25,5,0)</f>
        <v>5.41099102083891</v>
      </c>
      <c r="AG1112" s="33" t="n">
        <f aca="false">VLOOKUP($O1112,Parámetros!$B$4:$H$25,6,0)</f>
        <v>1344</v>
      </c>
      <c r="AH1112" s="33" t="n">
        <f aca="false">VLOOKUP($O1112,Parámetros!$B$4:$H$25,7,0)</f>
        <v>1920000</v>
      </c>
      <c r="AI1112" s="51" t="n">
        <v>2167.5</v>
      </c>
      <c r="AJ1112" s="52" t="n">
        <v>8.8E-008</v>
      </c>
      <c r="AK1112" s="34" t="n">
        <f aca="false">AD1112*V1112/1000000000</f>
        <v>0.000102272377450713</v>
      </c>
      <c r="AL1112" s="34" t="n">
        <f aca="false">AE1112*V1112/1000000000</f>
        <v>0.00236986880382906</v>
      </c>
      <c r="AM1112" s="34" t="n">
        <f aca="false">AF1112*V1112/1000000000</f>
        <v>1.19303115247322E-005</v>
      </c>
      <c r="AN1112" s="34" t="n">
        <f aca="false">AG1112*V1112/1000000000</f>
        <v>0.00296329057421983</v>
      </c>
      <c r="AO1112" s="34" t="n">
        <f aca="false">AH1112*V1112/1000000000</f>
        <v>4.23327224888548</v>
      </c>
      <c r="AP1112" s="35" t="n">
        <f aca="false">AJ1112*AI1112*EXP(P1112*4)</f>
        <v>0.000194024978073918</v>
      </c>
      <c r="AQ1112" s="36" t="n">
        <f aca="false">AK1112/W1112</f>
        <v>2.80198294385516E-007</v>
      </c>
      <c r="AR1112" s="37" t="n">
        <f aca="false">AL1112/W1112</f>
        <v>6.49279124336729E-006</v>
      </c>
      <c r="AS1112" s="37" t="n">
        <f aca="false">AM1112/W1112</f>
        <v>3.26857849992664E-008</v>
      </c>
      <c r="AT1112" s="37" t="n">
        <f aca="false">AN1112/W1112</f>
        <v>8.11860431293106E-006</v>
      </c>
      <c r="AU1112" s="37" t="n">
        <f aca="false">AO1112/W1112</f>
        <v>0.0115980061613301</v>
      </c>
      <c r="AV1112" s="49" t="n">
        <f aca="false">AP1112/W1112</f>
        <v>5.31575282394295E-007</v>
      </c>
      <c r="AW1112" s="39" t="n">
        <f aca="false">AK1112*1000000</f>
        <v>102.272377450713</v>
      </c>
      <c r="AX1112" s="40" t="n">
        <f aca="false">AL1112*1000000</f>
        <v>2369.86880382906</v>
      </c>
      <c r="AY1112" s="40" t="n">
        <f aca="false">AM1112*1000000</f>
        <v>11.9303115247322</v>
      </c>
      <c r="AZ1112" s="40" t="n">
        <f aca="false">AN1112*1000000</f>
        <v>2963.29057421983</v>
      </c>
      <c r="BA1112" s="40" t="n">
        <f aca="false">AO1112*1000000</f>
        <v>4233272.24888548</v>
      </c>
      <c r="BB1112" s="41" t="n">
        <f aca="false">AP1112*1000000</f>
        <v>194.024978073918</v>
      </c>
      <c r="BC1112" s="39" t="n">
        <f aca="false">AQ1112*1000000</f>
        <v>0.280198294385516</v>
      </c>
      <c r="BD1112" s="40" t="n">
        <f aca="false">AR1112*1000000</f>
        <v>6.49279124336729</v>
      </c>
      <c r="BE1112" s="40" t="n">
        <f aca="false">AS1112*1000000</f>
        <v>0.0326857849992664</v>
      </c>
      <c r="BF1112" s="40" t="n">
        <f aca="false">AT1112*1000000</f>
        <v>8.11860431293105</v>
      </c>
      <c r="BG1112" s="40" t="n">
        <f aca="false">AU1112*1000000</f>
        <v>11598.0061613301</v>
      </c>
      <c r="BH1112" s="41" t="n">
        <f aca="false">AV1112*1000000</f>
        <v>0.531575282394295</v>
      </c>
      <c r="BI1112" s="0" t="n">
        <v>0.1</v>
      </c>
      <c r="BJ1112" s="0" t="n">
        <f aca="false">R1112*BI1112</f>
        <v>220.482929629452</v>
      </c>
      <c r="BK1112" s="0" t="n">
        <v>0.1</v>
      </c>
      <c r="BL1112" s="0" t="n">
        <f aca="false">AI1112*BK1112</f>
        <v>216.75</v>
      </c>
      <c r="BM1112" s="45" t="n">
        <v>17.6498016718255</v>
      </c>
      <c r="BN1112" s="45" t="n">
        <v>910.91550745518</v>
      </c>
      <c r="BO1112" s="45" t="n">
        <v>5.31099102083891</v>
      </c>
      <c r="BP1112" s="45" t="n">
        <v>537.6</v>
      </c>
      <c r="BQ1112" s="45" t="n">
        <v>384000</v>
      </c>
      <c r="BR1112" s="0" t="n">
        <f aca="false">AJ1112*0.1</f>
        <v>8.8E-009</v>
      </c>
      <c r="BS1112" s="0" t="n">
        <f aca="false">((((BJ1112/R1112)^2)+((BM1112/AD1112)^2))^(1/2))*AK1112</f>
        <v>4.02362776031155E-005</v>
      </c>
      <c r="BT1112" s="0" t="n">
        <f aca="false">((((BJ1112/R1112)^2)+((BN1112/AE1112)^2))^(1/2))*AL1112</f>
        <v>0.00202234674388614</v>
      </c>
      <c r="BU1112" s="0" t="n">
        <f aca="false">((((BJ1112/R1112)^2)+((BO1112/AF1112)^2))^(1/2))*AM1112</f>
        <v>1.17704464255804E-005</v>
      </c>
      <c r="BV1112" s="0" t="n">
        <f aca="false">((((BJ1112/R1112)^2)+((BP1112/AG1112)^2))^(1/2))*AN1112</f>
        <v>0.00122179600369056</v>
      </c>
      <c r="BW1112" s="0" t="n">
        <f aca="false">((((BJ1112/R1112)^2)+((BQ1112/AH1112)^2))^(1/2))*AO1112</f>
        <v>0.946588451577134</v>
      </c>
      <c r="BX1112" s="46" t="n">
        <f aca="false">((((BL1112/AI1112)^2)+((BR1112/AJ1112)^2))^(1/2))*AP1112</f>
        <v>2.74392755431277E-005</v>
      </c>
    </row>
    <row r="1113" customFormat="false" ht="45" hidden="false" customHeight="true" outlineLevel="0" collapsed="false">
      <c r="A1113" s="24" t="n">
        <v>4.60998713768311</v>
      </c>
      <c r="B1113" s="24" t="n">
        <v>-74.1407104387635</v>
      </c>
      <c r="C1113" s="47" t="n">
        <v>24</v>
      </c>
      <c r="D1113" s="47" t="n">
        <v>25</v>
      </c>
      <c r="E1113" s="47" t="n">
        <v>1820</v>
      </c>
      <c r="F1113" s="27" t="s">
        <v>2804</v>
      </c>
      <c r="G1113" s="28" t="s">
        <v>2805</v>
      </c>
      <c r="H1113" s="27" t="s">
        <v>2806</v>
      </c>
      <c r="I1113" s="28" t="s">
        <v>216</v>
      </c>
      <c r="J1113" s="28" t="s">
        <v>65</v>
      </c>
      <c r="K1113" s="28" t="n">
        <v>20</v>
      </c>
      <c r="L1113" s="28"/>
      <c r="M1113" s="28" t="n">
        <v>1992</v>
      </c>
      <c r="N1113" s="29" t="s">
        <v>67</v>
      </c>
      <c r="O1113" s="29" t="s">
        <v>68</v>
      </c>
      <c r="P1113" s="30" t="n">
        <v>-0.0449824446976217</v>
      </c>
      <c r="Q1113" s="31" t="n">
        <v>3857.14285714286</v>
      </c>
      <c r="R1113" s="31" t="n">
        <v>3221.98277331293</v>
      </c>
      <c r="S1113" s="29" t="s">
        <v>69</v>
      </c>
      <c r="T1113" s="29"/>
      <c r="U1113" s="29"/>
      <c r="V1113" s="48" t="n">
        <f aca="false">IF(S1113="m3_año",R1113,IF(OR(O1113="CG1",O1113="CG3",O1113="HG2"),T1113,R1113))</f>
        <v>3221.98277331293</v>
      </c>
      <c r="W1113" s="28" t="n">
        <v>365</v>
      </c>
      <c r="X1113" s="32"/>
      <c r="Y1113" s="28"/>
      <c r="Z1113" s="28" t="n">
        <v>0</v>
      </c>
      <c r="AA1113" s="32" t="s">
        <v>2807</v>
      </c>
      <c r="AB1113" s="32" t="s">
        <v>447</v>
      </c>
      <c r="AC1113" s="33" t="s">
        <v>72</v>
      </c>
      <c r="AD1113" s="33" t="n">
        <f aca="false">VLOOKUP($O1113,Parámetros!$B$4:$H$25,3,0)</f>
        <v>46.3856216091623</v>
      </c>
      <c r="AE1113" s="33" t="n">
        <f aca="false">VLOOKUP($O1113,Parámetros!$B$4:$H$25,4,0)</f>
        <v>1074.85364414012</v>
      </c>
      <c r="AF1113" s="33" t="n">
        <f aca="false">VLOOKUP($O1113,Parámetros!$B$4:$H$25,5,0)</f>
        <v>5.41099102083891</v>
      </c>
      <c r="AG1113" s="33" t="n">
        <f aca="false">VLOOKUP($O1113,Parámetros!$B$4:$H$25,6,0)</f>
        <v>1344</v>
      </c>
      <c r="AH1113" s="33" t="n">
        <f aca="false">VLOOKUP($O1113,Parámetros!$B$4:$H$25,7,0)</f>
        <v>1920000</v>
      </c>
      <c r="AI1113" s="51" t="n">
        <v>3857.14285714286</v>
      </c>
      <c r="AJ1113" s="52" t="n">
        <v>8.8E-008</v>
      </c>
      <c r="AK1113" s="34" t="n">
        <f aca="false">AD1113*V1113/1000000000</f>
        <v>0.000149453673754133</v>
      </c>
      <c r="AL1113" s="34" t="n">
        <f aca="false">AE1113*V1113/1000000000</f>
        <v>0.00346315992525209</v>
      </c>
      <c r="AM1113" s="34" t="n">
        <f aca="false">AF1113*V1113/1000000000</f>
        <v>1.74341198556939E-005</v>
      </c>
      <c r="AN1113" s="34" t="n">
        <f aca="false">AG1113*V1113/1000000000</f>
        <v>0.00433034484733258</v>
      </c>
      <c r="AO1113" s="34" t="n">
        <f aca="false">AH1113*V1113/1000000000</f>
        <v>6.18620692476083</v>
      </c>
      <c r="AP1113" s="35" t="n">
        <f aca="false">AJ1113*AI1113*EXP(P1113*4)</f>
        <v>0.000283534484051537</v>
      </c>
      <c r="AQ1113" s="36" t="n">
        <f aca="false">AK1113/W1113</f>
        <v>4.09462119874337E-007</v>
      </c>
      <c r="AR1113" s="37" t="n">
        <f aca="false">AL1113/W1113</f>
        <v>9.48810938425231E-006</v>
      </c>
      <c r="AS1113" s="37" t="n">
        <f aca="false">AM1113/W1113</f>
        <v>4.7764711933408E-008</v>
      </c>
      <c r="AT1113" s="37" t="n">
        <f aca="false">AN1113/W1113</f>
        <v>1.18639584858427E-005</v>
      </c>
      <c r="AU1113" s="37" t="n">
        <f aca="false">AO1113/W1113</f>
        <v>0.0169485121226324</v>
      </c>
      <c r="AV1113" s="49" t="n">
        <f aca="false">AP1113/W1113</f>
        <v>7.76806805620651E-007</v>
      </c>
      <c r="AW1113" s="39" t="n">
        <f aca="false">AK1113*1000000</f>
        <v>149.453673754133</v>
      </c>
      <c r="AX1113" s="40" t="n">
        <f aca="false">AL1113*1000000</f>
        <v>3463.15992525209</v>
      </c>
      <c r="AY1113" s="40" t="n">
        <f aca="false">AM1113*1000000</f>
        <v>17.4341198556939</v>
      </c>
      <c r="AZ1113" s="40" t="n">
        <f aca="false">AN1113*1000000</f>
        <v>4330.34484733258</v>
      </c>
      <c r="BA1113" s="40" t="n">
        <f aca="false">AO1113*1000000</f>
        <v>6186206.92476083</v>
      </c>
      <c r="BB1113" s="41" t="n">
        <f aca="false">AP1113*1000000</f>
        <v>283.534484051537</v>
      </c>
      <c r="BC1113" s="39" t="n">
        <f aca="false">AQ1113*1000000</f>
        <v>0.409462119874337</v>
      </c>
      <c r="BD1113" s="40" t="n">
        <f aca="false">AR1113*1000000</f>
        <v>9.48810938425231</v>
      </c>
      <c r="BE1113" s="40" t="n">
        <f aca="false">AS1113*1000000</f>
        <v>0.047764711933408</v>
      </c>
      <c r="BF1113" s="40" t="n">
        <f aca="false">AT1113*1000000</f>
        <v>11.8639584858427</v>
      </c>
      <c r="BG1113" s="40" t="n">
        <f aca="false">AU1113*1000000</f>
        <v>16948.5121226324</v>
      </c>
      <c r="BH1113" s="41" t="n">
        <f aca="false">AV1113*1000000</f>
        <v>0.77680680562065</v>
      </c>
      <c r="BI1113" s="0" t="n">
        <v>0.1</v>
      </c>
      <c r="BJ1113" s="0" t="n">
        <f aca="false">R1113*BI1113</f>
        <v>322.198277331293</v>
      </c>
      <c r="BK1113" s="0" t="n">
        <v>0.1</v>
      </c>
      <c r="BL1113" s="0" t="n">
        <f aca="false">AI1113*BK1113</f>
        <v>385.714285714286</v>
      </c>
      <c r="BM1113" s="45" t="n">
        <v>17.6498016718255</v>
      </c>
      <c r="BN1113" s="45" t="n">
        <v>910.91550745518</v>
      </c>
      <c r="BO1113" s="45" t="n">
        <v>5.31099102083891</v>
      </c>
      <c r="BP1113" s="45" t="n">
        <v>537.6</v>
      </c>
      <c r="BQ1113" s="45" t="n">
        <v>384000</v>
      </c>
      <c r="BR1113" s="0" t="n">
        <f aca="false">AJ1113*0.1</f>
        <v>8.8E-009</v>
      </c>
      <c r="BS1113" s="0" t="n">
        <f aca="false">((((BJ1113/R1113)^2)+((BM1113/AD1113)^2))^(1/2))*AK1113</f>
        <v>5.87984718442156E-005</v>
      </c>
      <c r="BT1113" s="0" t="n">
        <f aca="false">((((BJ1113/R1113)^2)+((BN1113/AE1113)^2))^(1/2))*AL1113</f>
        <v>0.00295531557994875</v>
      </c>
      <c r="BU1113" s="0" t="n">
        <f aca="false">((((BJ1113/R1113)^2)+((BO1113/AF1113)^2))^(1/2))*AM1113</f>
        <v>1.72005042209657E-005</v>
      </c>
      <c r="BV1113" s="0" t="n">
        <f aca="false">((((BJ1113/R1113)^2)+((BP1113/AG1113)^2))^(1/2))*AN1113</f>
        <v>0.00178544692009014</v>
      </c>
      <c r="BW1113" s="0" t="n">
        <f aca="false">((((BJ1113/R1113)^2)+((BQ1113/AH1113)^2))^(1/2))*AO1113</f>
        <v>1.38327792066451</v>
      </c>
      <c r="BX1113" s="46" t="n">
        <f aca="false">((((BL1113/AI1113)^2)+((BR1113/AJ1113)^2))^(1/2))*AP1113</f>
        <v>4.00978312746142E-005</v>
      </c>
    </row>
    <row r="1114" customFormat="false" ht="30" hidden="false" customHeight="true" outlineLevel="0" collapsed="false">
      <c r="A1114" s="24" t="n">
        <v>4.58619218395575</v>
      </c>
      <c r="B1114" s="24" t="n">
        <v>-74.1223911275065</v>
      </c>
      <c r="C1114" s="47" t="n">
        <v>27</v>
      </c>
      <c r="D1114" s="47" t="n">
        <v>22</v>
      </c>
      <c r="E1114" s="47" t="n">
        <v>1784</v>
      </c>
      <c r="F1114" s="27" t="s">
        <v>2808</v>
      </c>
      <c r="G1114" s="28" t="s">
        <v>2809</v>
      </c>
      <c r="H1114" s="27" t="s">
        <v>2810</v>
      </c>
      <c r="I1114" s="28" t="s">
        <v>1481</v>
      </c>
      <c r="J1114" s="28" t="s">
        <v>65</v>
      </c>
      <c r="K1114" s="28" t="n">
        <v>15</v>
      </c>
      <c r="L1114" s="28"/>
      <c r="M1114" s="28" t="n">
        <v>1984</v>
      </c>
      <c r="N1114" s="29" t="s">
        <v>67</v>
      </c>
      <c r="O1114" s="29" t="s">
        <v>68</v>
      </c>
      <c r="P1114" s="30" t="n">
        <v>-0.0848513586021754</v>
      </c>
      <c r="Q1114" s="31" t="n">
        <v>19658.1</v>
      </c>
      <c r="R1114" s="31" t="n">
        <v>14000.3738483218</v>
      </c>
      <c r="S1114" s="29" t="s">
        <v>69</v>
      </c>
      <c r="T1114" s="29"/>
      <c r="U1114" s="29"/>
      <c r="V1114" s="48" t="n">
        <f aca="false">IF(S1114="m3_año",R1114,IF(OR(O1114="CG1",O1114="CG3",O1114="HG2"),T1114,R1114))</f>
        <v>14000.3738483218</v>
      </c>
      <c r="W1114" s="28" t="n">
        <v>365</v>
      </c>
      <c r="X1114" s="32"/>
      <c r="Y1114" s="28"/>
      <c r="Z1114" s="28" t="n">
        <v>8760</v>
      </c>
      <c r="AA1114" s="32" t="s">
        <v>2811</v>
      </c>
      <c r="AB1114" s="32" t="s">
        <v>447</v>
      </c>
      <c r="AC1114" s="33" t="s">
        <v>72</v>
      </c>
      <c r="AD1114" s="33" t="n">
        <f aca="false">VLOOKUP($O1114,Parámetros!$B$4:$H$25,3,0)</f>
        <v>46.3856216091623</v>
      </c>
      <c r="AE1114" s="33" t="n">
        <f aca="false">VLOOKUP($O1114,Parámetros!$B$4:$H$25,4,0)</f>
        <v>1074.85364414012</v>
      </c>
      <c r="AF1114" s="33" t="n">
        <f aca="false">VLOOKUP($O1114,Parámetros!$B$4:$H$25,5,0)</f>
        <v>5.41099102083891</v>
      </c>
      <c r="AG1114" s="33" t="n">
        <f aca="false">VLOOKUP($O1114,Parámetros!$B$4:$H$25,6,0)</f>
        <v>1344</v>
      </c>
      <c r="AH1114" s="33" t="n">
        <f aca="false">VLOOKUP($O1114,Parámetros!$B$4:$H$25,7,0)</f>
        <v>1920000</v>
      </c>
      <c r="AI1114" s="2" t="n">
        <v>30259</v>
      </c>
      <c r="AJ1114" s="2" t="n">
        <v>7.6726E-006</v>
      </c>
      <c r="AK1114" s="34" t="n">
        <f aca="false">AD1114*V1114/1000000000</f>
        <v>0.000649416043715066</v>
      </c>
      <c r="AL1114" s="34" t="n">
        <f aca="false">AE1114*V1114/1000000000</f>
        <v>0.0150483528501927</v>
      </c>
      <c r="AM1114" s="34" t="n">
        <f aca="false">AF1114*V1114/1000000000</f>
        <v>7.57558971816572E-005</v>
      </c>
      <c r="AN1114" s="34" t="n">
        <f aca="false">AG1114*V1114/1000000000</f>
        <v>0.0188165024521445</v>
      </c>
      <c r="AO1114" s="34" t="n">
        <f aca="false">AH1114*V1114/1000000000</f>
        <v>26.8807177887779</v>
      </c>
      <c r="AP1114" s="35" t="n">
        <f aca="false">AJ1114*AI1114*EXP(P1114*4)</f>
        <v>0.165346581926619</v>
      </c>
      <c r="AQ1114" s="36" t="n">
        <f aca="false">AK1114/W1114</f>
        <v>1.77922203757552E-006</v>
      </c>
      <c r="AR1114" s="37" t="n">
        <f aca="false">AL1114/W1114</f>
        <v>4.12283639731307E-005</v>
      </c>
      <c r="AS1114" s="37" t="n">
        <f aca="false">AM1114/W1114</f>
        <v>2.07550403237417E-007</v>
      </c>
      <c r="AT1114" s="37" t="n">
        <f aca="false">AN1114/W1114</f>
        <v>5.15520615127247E-005</v>
      </c>
      <c r="AU1114" s="37" t="n">
        <f aca="false">AO1114/W1114</f>
        <v>0.0736458021610352</v>
      </c>
      <c r="AV1114" s="49" t="n">
        <f aca="false">AP1114/W1114</f>
        <v>0.000453004334045531</v>
      </c>
      <c r="AW1114" s="39" t="n">
        <f aca="false">AK1114*1000000</f>
        <v>649.416043715066</v>
      </c>
      <c r="AX1114" s="40" t="n">
        <f aca="false">AL1114*1000000</f>
        <v>15048.3528501927</v>
      </c>
      <c r="AY1114" s="40" t="n">
        <f aca="false">AM1114*1000000</f>
        <v>75.7558971816572</v>
      </c>
      <c r="AZ1114" s="40" t="n">
        <f aca="false">AN1114*1000000</f>
        <v>18816.5024521445</v>
      </c>
      <c r="BA1114" s="40" t="n">
        <f aca="false">AO1114*1000000</f>
        <v>26880717.7887779</v>
      </c>
      <c r="BB1114" s="41" t="n">
        <f aca="false">AP1114*1000000</f>
        <v>165346.581926619</v>
      </c>
      <c r="BC1114" s="39" t="n">
        <f aca="false">AQ1114*1000000</f>
        <v>1.77922203757552</v>
      </c>
      <c r="BD1114" s="40" t="n">
        <f aca="false">AR1114*1000000</f>
        <v>41.2283639731307</v>
      </c>
      <c r="BE1114" s="40" t="n">
        <f aca="false">AS1114*1000000</f>
        <v>0.207550403237417</v>
      </c>
      <c r="BF1114" s="40" t="n">
        <f aca="false">AT1114*1000000</f>
        <v>51.5520615127247</v>
      </c>
      <c r="BG1114" s="40" t="n">
        <f aca="false">AU1114*1000000</f>
        <v>73645.8021610352</v>
      </c>
      <c r="BH1114" s="41" t="n">
        <f aca="false">AV1114*1000000</f>
        <v>453.004334045531</v>
      </c>
      <c r="BI1114" s="0" t="n">
        <v>0.1</v>
      </c>
      <c r="BJ1114" s="0" t="n">
        <f aca="false">R1114*BI1114</f>
        <v>1400.03738483218</v>
      </c>
      <c r="BK1114" s="0" t="n">
        <v>0.1</v>
      </c>
      <c r="BL1114" s="0" t="n">
        <f aca="false">AI1114*BK1114</f>
        <v>3025.9</v>
      </c>
      <c r="BM1114" s="45" t="n">
        <v>17.6498016718255</v>
      </c>
      <c r="BN1114" s="45" t="n">
        <v>910.91550745518</v>
      </c>
      <c r="BO1114" s="45" t="n">
        <v>5.31099102083891</v>
      </c>
      <c r="BP1114" s="45" t="n">
        <v>537.6</v>
      </c>
      <c r="BQ1114" s="45" t="n">
        <v>384000</v>
      </c>
      <c r="BR1114" s="0" t="n">
        <f aca="false">AJ1114*0.1</f>
        <v>7.6726E-007</v>
      </c>
      <c r="BS1114" s="0" t="n">
        <f aca="false">((((BJ1114/R1114)^2)+((BM1114/AD1114)^2))^(1/2))*AK1114</f>
        <v>0.000255495030683421</v>
      </c>
      <c r="BT1114" s="0" t="n">
        <f aca="false">((((BJ1114/R1114)^2)+((BN1114/AE1114)^2))^(1/2))*AL1114</f>
        <v>0.0128416338230478</v>
      </c>
      <c r="BU1114" s="0" t="n">
        <f aca="false">((((BJ1114/R1114)^2)+((BO1114/AF1114)^2))^(1/2))*AM1114</f>
        <v>7.47407749873057E-005</v>
      </c>
      <c r="BV1114" s="0" t="n">
        <f aca="false">((((BJ1114/R1114)^2)+((BP1114/AG1114)^2))^(1/2))*AN1114</f>
        <v>0.00775824271148855</v>
      </c>
      <c r="BW1114" s="0" t="n">
        <f aca="false">((((BJ1114/R1114)^2)+((BQ1114/AH1114)^2))^(1/2))*AO1114</f>
        <v>6.01071122596951</v>
      </c>
      <c r="BX1114" s="46" t="n">
        <f aca="false">((((BL1114/AI1114)^2)+((BR1114/AJ1114)^2))^(1/2))*AP1114</f>
        <v>0.0233835378652658</v>
      </c>
    </row>
    <row r="1115" customFormat="false" ht="45" hidden="false" customHeight="true" outlineLevel="0" collapsed="false">
      <c r="A1115" s="24" t="n">
        <v>4.58531504771355</v>
      </c>
      <c r="B1115" s="24" t="n">
        <v>-74.1213163776934</v>
      </c>
      <c r="C1115" s="47" t="n">
        <v>27</v>
      </c>
      <c r="D1115" s="47" t="n">
        <v>22</v>
      </c>
      <c r="E1115" s="47" t="n">
        <v>1784</v>
      </c>
      <c r="F1115" s="27" t="s">
        <v>2812</v>
      </c>
      <c r="G1115" s="28" t="s">
        <v>2813</v>
      </c>
      <c r="H1115" s="27" t="s">
        <v>2814</v>
      </c>
      <c r="I1115" s="28" t="s">
        <v>1481</v>
      </c>
      <c r="J1115" s="28" t="s">
        <v>76</v>
      </c>
      <c r="K1115" s="55"/>
      <c r="L1115" s="55"/>
      <c r="M1115" s="28" t="n">
        <v>2006</v>
      </c>
      <c r="N1115" s="29" t="s">
        <v>67</v>
      </c>
      <c r="O1115" s="29" t="s">
        <v>142</v>
      </c>
      <c r="P1115" s="30" t="n">
        <v>-0.015549305289661</v>
      </c>
      <c r="Q1115" s="31" t="n">
        <v>1592.5</v>
      </c>
      <c r="R1115" s="31" t="n">
        <v>1496.46833289095</v>
      </c>
      <c r="S1115" s="29" t="s">
        <v>69</v>
      </c>
      <c r="T1115" s="29"/>
      <c r="U1115" s="29"/>
      <c r="V1115" s="48" t="n">
        <f aca="false">IF(S1115="m3_año",R1115,IF(OR(O1115="CG1",O1115="CG3",O1115="HG2"),T1115,R1115))</f>
        <v>1496.46833289095</v>
      </c>
      <c r="W1115" s="28" t="n">
        <v>365</v>
      </c>
      <c r="X1115" s="32"/>
      <c r="Y1115" s="28"/>
      <c r="Z1115" s="28" t="n">
        <v>8760</v>
      </c>
      <c r="AA1115" s="32" t="s">
        <v>2771</v>
      </c>
      <c r="AB1115" s="32" t="s">
        <v>447</v>
      </c>
      <c r="AC1115" s="33" t="s">
        <v>72</v>
      </c>
      <c r="AD1115" s="33" t="n">
        <f aca="false">VLOOKUP($O1115,Parámetros!$B$4:$H$25,3,0)</f>
        <v>30.4</v>
      </c>
      <c r="AE1115" s="33" t="n">
        <f aca="false">VLOOKUP($O1115,Parámetros!$B$4:$H$25,4,0)</f>
        <v>1504</v>
      </c>
      <c r="AF1115" s="33" t="n">
        <f aca="false">VLOOKUP($O1115,Parámetros!$B$4:$H$25,5,0)</f>
        <v>9.6</v>
      </c>
      <c r="AG1115" s="33" t="n">
        <f aca="false">VLOOKUP($O1115,Parámetros!$B$4:$H$25,6,0)</f>
        <v>640</v>
      </c>
      <c r="AH1115" s="33" t="n">
        <f aca="false">VLOOKUP($O1115,Parámetros!$B$4:$H$25,7,0)</f>
        <v>1920000</v>
      </c>
      <c r="AI1115" s="51" t="n">
        <v>1592.5</v>
      </c>
      <c r="AJ1115" s="52" t="n">
        <v>8.8E-008</v>
      </c>
      <c r="AK1115" s="34" t="n">
        <f aca="false">AD1115*V1115/1000000000</f>
        <v>4.54926373198849E-005</v>
      </c>
      <c r="AL1115" s="34" t="n">
        <f aca="false">AE1115*V1115/1000000000</f>
        <v>0.00225068837266799</v>
      </c>
      <c r="AM1115" s="34" t="n">
        <f aca="false">AF1115*V1115/1000000000</f>
        <v>1.43660959957531E-005</v>
      </c>
      <c r="AN1115" s="34" t="n">
        <f aca="false">AG1115*V1115/1000000000</f>
        <v>0.000957739733050208</v>
      </c>
      <c r="AO1115" s="34" t="n">
        <f aca="false">AH1115*V1115/1000000000</f>
        <v>2.87321919915062</v>
      </c>
      <c r="AP1115" s="35" t="n">
        <f aca="false">AJ1115*AI1115*EXP(P1115*4)</f>
        <v>0.000131689213294404</v>
      </c>
      <c r="AQ1115" s="36" t="n">
        <f aca="false">AK1115/W1115</f>
        <v>1.24637362520233E-007</v>
      </c>
      <c r="AR1115" s="37" t="n">
        <f aca="false">AL1115/W1115</f>
        <v>6.16626951415887E-006</v>
      </c>
      <c r="AS1115" s="37" t="n">
        <f aca="false">AM1115/W1115</f>
        <v>3.93591671116524E-008</v>
      </c>
      <c r="AT1115" s="37" t="n">
        <f aca="false">AN1115/W1115</f>
        <v>2.62394447411016E-006</v>
      </c>
      <c r="AU1115" s="37" t="n">
        <f aca="false">AO1115/W1115</f>
        <v>0.00787183342233048</v>
      </c>
      <c r="AV1115" s="49" t="n">
        <f aca="false">AP1115/W1115</f>
        <v>3.60792365190148E-007</v>
      </c>
      <c r="AW1115" s="39" t="n">
        <f aca="false">AK1115*1000000</f>
        <v>45.4926373198849</v>
      </c>
      <c r="AX1115" s="40" t="n">
        <f aca="false">AL1115*1000000</f>
        <v>2250.68837266799</v>
      </c>
      <c r="AY1115" s="40" t="n">
        <f aca="false">AM1115*1000000</f>
        <v>14.3660959957531</v>
      </c>
      <c r="AZ1115" s="40" t="n">
        <f aca="false">AN1115*1000000</f>
        <v>957.739733050208</v>
      </c>
      <c r="BA1115" s="40" t="n">
        <f aca="false">AO1115*1000000</f>
        <v>2873219.19915062</v>
      </c>
      <c r="BB1115" s="41" t="n">
        <f aca="false">AP1115*1000000</f>
        <v>131.689213294404</v>
      </c>
      <c r="BC1115" s="39" t="n">
        <f aca="false">AQ1115*1000000</f>
        <v>0.124637362520233</v>
      </c>
      <c r="BD1115" s="40" t="n">
        <f aca="false">AR1115*1000000</f>
        <v>6.16626951415887</v>
      </c>
      <c r="BE1115" s="40" t="n">
        <f aca="false">AS1115*1000000</f>
        <v>0.0393591671116524</v>
      </c>
      <c r="BF1115" s="40" t="n">
        <f aca="false">AT1115*1000000</f>
        <v>2.62394447411016</v>
      </c>
      <c r="BG1115" s="40" t="n">
        <f aca="false">AU1115*1000000</f>
        <v>7871.83342233048</v>
      </c>
      <c r="BH1115" s="41" t="n">
        <f aca="false">AV1115*1000000</f>
        <v>0.360792365190148</v>
      </c>
      <c r="BI1115" s="0" t="n">
        <v>0.1</v>
      </c>
      <c r="BJ1115" s="0" t="n">
        <f aca="false">R1115*BI1115</f>
        <v>149.646833289095</v>
      </c>
      <c r="BK1115" s="0" t="n">
        <v>0.1</v>
      </c>
      <c r="BL1115" s="0" t="n">
        <f aca="false">AI1115*BK1115</f>
        <v>159.25</v>
      </c>
      <c r="BM1115" s="45" t="n">
        <v>12.16</v>
      </c>
      <c r="BN1115" s="45" t="n">
        <v>601.6</v>
      </c>
      <c r="BO1115" s="45" t="n">
        <v>1.92</v>
      </c>
      <c r="BP1115" s="45" t="n">
        <v>256</v>
      </c>
      <c r="BQ1115" s="45" t="n">
        <v>384000</v>
      </c>
      <c r="BR1115" s="0" t="n">
        <f aca="false">AJ1115*0.1</f>
        <v>8.8E-009</v>
      </c>
      <c r="BS1115" s="0" t="n">
        <f aca="false">((((BJ1115/R1115)^2)+((BM1115/AD1115)^2))^(1/2))*AK1115</f>
        <v>1.87570948857801E-005</v>
      </c>
      <c r="BT1115" s="0" t="n">
        <f aca="false">((((BJ1115/R1115)^2)+((BN1115/AE1115)^2))^(1/2))*AL1115</f>
        <v>0.000927982589085964</v>
      </c>
      <c r="BU1115" s="0" t="n">
        <f aca="false">((((BJ1115/R1115)^2)+((BO1115/AF1115)^2))^(1/2))*AM1115</f>
        <v>3.21235672177915E-006</v>
      </c>
      <c r="BV1115" s="0" t="n">
        <f aca="false">((((BJ1115/R1115)^2)+((BP1115/AG1115)^2))^(1/2))*AN1115</f>
        <v>0.000394886208121687</v>
      </c>
      <c r="BW1115" s="0" t="n">
        <f aca="false">((((BJ1115/R1115)^2)+((BQ1115/AH1115)^2))^(1/2))*AO1115</f>
        <v>0.64247134435583</v>
      </c>
      <c r="BX1115" s="46" t="n">
        <f aca="false">((((BL1115/AI1115)^2)+((BR1115/AJ1115)^2))^(1/2))*AP1115</f>
        <v>1.86236671459189E-005</v>
      </c>
    </row>
    <row r="1116" customFormat="false" ht="45" hidden="false" customHeight="true" outlineLevel="0" collapsed="false">
      <c r="A1116" s="24" t="n">
        <v>4.58531504771355</v>
      </c>
      <c r="B1116" s="24" t="n">
        <v>-74.1213163776934</v>
      </c>
      <c r="C1116" s="47" t="n">
        <v>27</v>
      </c>
      <c r="D1116" s="47" t="n">
        <v>22</v>
      </c>
      <c r="E1116" s="47" t="n">
        <v>1784</v>
      </c>
      <c r="F1116" s="27" t="s">
        <v>2812</v>
      </c>
      <c r="G1116" s="28" t="s">
        <v>2813</v>
      </c>
      <c r="H1116" s="27" t="s">
        <v>2814</v>
      </c>
      <c r="I1116" s="28" t="s">
        <v>1481</v>
      </c>
      <c r="J1116" s="28" t="s">
        <v>76</v>
      </c>
      <c r="K1116" s="55"/>
      <c r="L1116" s="55"/>
      <c r="M1116" s="28" t="n">
        <v>2007</v>
      </c>
      <c r="N1116" s="29" t="s">
        <v>84</v>
      </c>
      <c r="O1116" s="29" t="s">
        <v>85</v>
      </c>
      <c r="P1116" s="30" t="n">
        <v>-0.015549305289661</v>
      </c>
      <c r="Q1116" s="31" t="n">
        <v>49000</v>
      </c>
      <c r="R1116" s="31" t="n">
        <v>46045.1794735678</v>
      </c>
      <c r="S1116" s="29" t="s">
        <v>86</v>
      </c>
      <c r="T1116" s="29" t="n">
        <f aca="false">((R1116*Parámetros!$D$30)/1000)/Parámetros!$D$29</f>
        <v>37734.1878593671</v>
      </c>
      <c r="U1116" s="29" t="s">
        <v>69</v>
      </c>
      <c r="V1116" s="48" t="n">
        <f aca="false">IF(S1116="m3_año",R1116,IF(OR(O1116="CG1",O1116="CG3",O1116="HG2"),T1116,R1116))</f>
        <v>46045.1794735678</v>
      </c>
      <c r="W1116" s="28" t="n">
        <v>365</v>
      </c>
      <c r="X1116" s="32"/>
      <c r="Y1116" s="28" t="n">
        <v>20</v>
      </c>
      <c r="Z1116" s="28" t="n">
        <v>8280</v>
      </c>
      <c r="AA1116" s="32" t="s">
        <v>2815</v>
      </c>
      <c r="AB1116" s="32" t="s">
        <v>447</v>
      </c>
      <c r="AC1116" s="33" t="s">
        <v>246</v>
      </c>
      <c r="AD1116" s="33" t="n">
        <f aca="false">VLOOKUP($O1116,Parámetros!$B$4:$H$25,3,0)</f>
        <v>12.7152226842523</v>
      </c>
      <c r="AE1116" s="33" t="n">
        <f aca="false">VLOOKUP($O1116,Parámetros!$B$4:$H$25,4,0)</f>
        <v>4.56382485732941</v>
      </c>
      <c r="AF1116" s="33" t="n">
        <f aca="false">VLOOKUP($O1116,Parámetros!$B$4:$H$25,5,0)</f>
        <v>12.0799261022882</v>
      </c>
      <c r="AG1116" s="33" t="n">
        <f aca="false">VLOOKUP($O1116,Parámetros!$B$4:$H$25,6,0)</f>
        <v>6.25</v>
      </c>
      <c r="AH1116" s="33" t="n">
        <f aca="false">VLOOKUP($O1116,Parámetros!$B$4:$H$25,7,0)</f>
        <v>2343</v>
      </c>
      <c r="AI1116" s="51" t="n">
        <v>49000</v>
      </c>
      <c r="AJ1116" s="2" t="n">
        <v>2E-005</v>
      </c>
      <c r="AK1116" s="34" t="n">
        <f aca="false">AD1116*V1116/1000000000</f>
        <v>0.000585474710542778</v>
      </c>
      <c r="AL1116" s="34" t="n">
        <f aca="false">AE1116*V1116/1000000000</f>
        <v>0.000210142134641663</v>
      </c>
      <c r="AM1116" s="34" t="n">
        <f aca="false">AF1116*V1116/1000000000</f>
        <v>0.000556222365407296</v>
      </c>
      <c r="AN1116" s="34" t="n">
        <f aca="false">AG1116*V1116/1000000000</f>
        <v>0.000287782371709799</v>
      </c>
      <c r="AO1116" s="34" t="n">
        <f aca="false">AH1116*V1116/1000000000</f>
        <v>0.107883855506569</v>
      </c>
      <c r="AP1116" s="35" t="n">
        <f aca="false">AJ1116*AI1116*EXP(P1116*4)</f>
        <v>0.920903589471356</v>
      </c>
      <c r="AQ1116" s="36" t="n">
        <f aca="false">AK1116/W1116</f>
        <v>1.60404030285693E-006</v>
      </c>
      <c r="AR1116" s="37" t="n">
        <f aca="false">AL1116/W1116</f>
        <v>5.75731875730583E-007</v>
      </c>
      <c r="AS1116" s="37" t="n">
        <f aca="false">AM1116/W1116</f>
        <v>1.52389689152684E-006</v>
      </c>
      <c r="AT1116" s="37" t="n">
        <f aca="false">AN1116/W1116</f>
        <v>7.88444853999449E-007</v>
      </c>
      <c r="AU1116" s="37" t="n">
        <f aca="false">AO1116/W1116</f>
        <v>0.000295572206867313</v>
      </c>
      <c r="AV1116" s="49" t="n">
        <f aca="false">AP1116/W1116</f>
        <v>0.00252302353279824</v>
      </c>
      <c r="AW1116" s="39" t="n">
        <f aca="false">AK1116*1000000</f>
        <v>585.474710542778</v>
      </c>
      <c r="AX1116" s="40" t="n">
        <f aca="false">AL1116*1000000</f>
        <v>210.142134641663</v>
      </c>
      <c r="AY1116" s="40" t="n">
        <f aca="false">AM1116*1000000</f>
        <v>556.222365407297</v>
      </c>
      <c r="AZ1116" s="40" t="n">
        <f aca="false">AN1116*1000000</f>
        <v>287.782371709799</v>
      </c>
      <c r="BA1116" s="40" t="n">
        <f aca="false">AO1116*1000000</f>
        <v>107883.855506569</v>
      </c>
      <c r="BB1116" s="41" t="n">
        <f aca="false">AP1116*1000000</f>
        <v>920903.589471357</v>
      </c>
      <c r="BC1116" s="39" t="n">
        <f aca="false">AQ1116*1000000</f>
        <v>1.60404030285693</v>
      </c>
      <c r="BD1116" s="40" t="n">
        <f aca="false">AR1116*1000000</f>
        <v>0.575731875730583</v>
      </c>
      <c r="BE1116" s="40" t="n">
        <f aca="false">AS1116*1000000</f>
        <v>1.52389689152684</v>
      </c>
      <c r="BF1116" s="40" t="n">
        <f aca="false">AT1116*1000000</f>
        <v>0.788444853999449</v>
      </c>
      <c r="BG1116" s="40" t="n">
        <f aca="false">AU1116*1000000</f>
        <v>295.572206867313</v>
      </c>
      <c r="BH1116" s="41" t="n">
        <f aca="false">AV1116*1000000</f>
        <v>2523.02353279824</v>
      </c>
      <c r="BI1116" s="0" t="n">
        <v>0.1</v>
      </c>
      <c r="BJ1116" s="0" t="n">
        <f aca="false">R1116*BI1116</f>
        <v>4604.51794735678</v>
      </c>
      <c r="BK1116" s="0" t="n">
        <v>0.1</v>
      </c>
      <c r="BL1116" s="0" t="n">
        <f aca="false">AI1116*BK1116</f>
        <v>4900</v>
      </c>
      <c r="BM1116" s="45" t="n">
        <v>8.79744109323615</v>
      </c>
      <c r="BN1116" s="45" t="n">
        <v>3.62683450723467</v>
      </c>
      <c r="BO1116" s="45" t="n">
        <v>10.0538529184284</v>
      </c>
      <c r="BP1116" s="45" t="n">
        <v>12.5</v>
      </c>
      <c r="BQ1116" s="45" t="n">
        <v>2343</v>
      </c>
      <c r="BR1116" s="0" t="n">
        <f aca="false">AJ1116*0.1</f>
        <v>2E-006</v>
      </c>
      <c r="BS1116" s="0" t="n">
        <f aca="false">((((BJ1116/R1116)^2)+((BM1116/AD1116)^2))^(1/2))*AK1116</f>
        <v>0.000409288912023012</v>
      </c>
      <c r="BT1116" s="0" t="n">
        <f aca="false">((((BJ1116/R1116)^2)+((BN1116/AE1116)^2))^(1/2))*AL1116</f>
        <v>0.000168315214018169</v>
      </c>
      <c r="BU1116" s="0" t="n">
        <f aca="false">((((BJ1116/R1116)^2)+((BO1116/AF1116)^2))^(1/2))*AM1116</f>
        <v>0.000466261055348743</v>
      </c>
      <c r="BV1116" s="0" t="n">
        <f aca="false">((((BJ1116/R1116)^2)+((BP1116/AG1116)^2))^(1/2))*AN1116</f>
        <v>0.000576283750250114</v>
      </c>
      <c r="BW1116" s="0" t="n">
        <f aca="false">((((BJ1116/R1116)^2)+((BQ1116/AH1116)^2))^(1/2))*AO1116</f>
        <v>0.1084219329368</v>
      </c>
      <c r="BX1116" s="46" t="n">
        <f aca="false">((((BL1116/AI1116)^2)+((BR1116/AJ1116)^2))^(1/2))*AP1116</f>
        <v>0.130235434586846</v>
      </c>
    </row>
    <row r="1117" customFormat="false" ht="30" hidden="false" customHeight="true" outlineLevel="0" collapsed="false">
      <c r="A1117" s="24" t="n">
        <v>4.58484369758468</v>
      </c>
      <c r="B1117" s="24" t="n">
        <v>-74.1221244032783</v>
      </c>
      <c r="C1117" s="47" t="n">
        <v>27</v>
      </c>
      <c r="D1117" s="47" t="n">
        <v>22</v>
      </c>
      <c r="E1117" s="47" t="n">
        <v>1784</v>
      </c>
      <c r="F1117" s="27" t="s">
        <v>2816</v>
      </c>
      <c r="G1117" s="28" t="s">
        <v>2809</v>
      </c>
      <c r="H1117" s="27" t="s">
        <v>2817</v>
      </c>
      <c r="I1117" s="28" t="s">
        <v>1481</v>
      </c>
      <c r="J1117" s="28" t="s">
        <v>65</v>
      </c>
      <c r="K1117" s="28" t="n">
        <v>50</v>
      </c>
      <c r="L1117" s="28"/>
      <c r="M1117" s="28" t="n">
        <v>1968</v>
      </c>
      <c r="N1117" s="29" t="s">
        <v>67</v>
      </c>
      <c r="O1117" s="29" t="s">
        <v>68</v>
      </c>
      <c r="P1117" s="30" t="n">
        <v>-0.0848513586021754</v>
      </c>
      <c r="Q1117" s="31" t="n">
        <v>14352</v>
      </c>
      <c r="R1117" s="31" t="n">
        <v>10221.4031605859</v>
      </c>
      <c r="S1117" s="29" t="s">
        <v>69</v>
      </c>
      <c r="T1117" s="29"/>
      <c r="U1117" s="29"/>
      <c r="V1117" s="48" t="n">
        <f aca="false">IF(S1117="m3_año",R1117,IF(OR(O1117="CG1",O1117="CG3",O1117="HG2"),T1117,R1117))</f>
        <v>10221.4031605859</v>
      </c>
      <c r="W1117" s="28" t="n">
        <v>365</v>
      </c>
      <c r="X1117" s="32"/>
      <c r="Y1117" s="28"/>
      <c r="Z1117" s="28" t="n">
        <v>8760</v>
      </c>
      <c r="AA1117" s="32" t="s">
        <v>2771</v>
      </c>
      <c r="AB1117" s="32" t="s">
        <v>447</v>
      </c>
      <c r="AC1117" s="33" t="s">
        <v>72</v>
      </c>
      <c r="AD1117" s="33" t="n">
        <f aca="false">VLOOKUP($O1117,Parámetros!$B$4:$H$25,3,0)</f>
        <v>46.3856216091623</v>
      </c>
      <c r="AE1117" s="33" t="n">
        <f aca="false">VLOOKUP($O1117,Parámetros!$B$4:$H$25,4,0)</f>
        <v>1074.85364414012</v>
      </c>
      <c r="AF1117" s="33" t="n">
        <f aca="false">VLOOKUP($O1117,Parámetros!$B$4:$H$25,5,0)</f>
        <v>5.41099102083891</v>
      </c>
      <c r="AG1117" s="33" t="n">
        <f aca="false">VLOOKUP($O1117,Parámetros!$B$4:$H$25,6,0)</f>
        <v>1344</v>
      </c>
      <c r="AH1117" s="33" t="n">
        <f aca="false">VLOOKUP($O1117,Parámetros!$B$4:$H$25,7,0)</f>
        <v>1920000</v>
      </c>
      <c r="AI1117" s="2" t="n">
        <v>30259</v>
      </c>
      <c r="AJ1117" s="2" t="n">
        <v>7.6726E-006</v>
      </c>
      <c r="AK1117" s="34" t="n">
        <f aca="false">AD1117*V1117/1000000000</f>
        <v>0.000474126139321633</v>
      </c>
      <c r="AL1117" s="34" t="n">
        <f aca="false">AE1117*V1117/1000000000</f>
        <v>0.0109865124353811</v>
      </c>
      <c r="AM1117" s="34" t="n">
        <f aca="false">AF1117*V1117/1000000000</f>
        <v>5.53079207223048E-005</v>
      </c>
      <c r="AN1117" s="34" t="n">
        <f aca="false">AG1117*V1117/1000000000</f>
        <v>0.0137375658478274</v>
      </c>
      <c r="AO1117" s="34" t="n">
        <f aca="false">AH1117*V1117/1000000000</f>
        <v>19.6250940683249</v>
      </c>
      <c r="AP1117" s="35" t="n">
        <f aca="false">AJ1117*AI1117*EXP(P1117*4)</f>
        <v>0.165346581926619</v>
      </c>
      <c r="AQ1117" s="36" t="n">
        <f aca="false">AK1117/W1117</f>
        <v>1.29897572416886E-006</v>
      </c>
      <c r="AR1117" s="37" t="n">
        <f aca="false">AL1117/W1117</f>
        <v>3.01000340695372E-005</v>
      </c>
      <c r="AS1117" s="37" t="n">
        <f aca="false">AM1117/W1117</f>
        <v>1.51528549924123E-007</v>
      </c>
      <c r="AT1117" s="37" t="n">
        <f aca="false">AN1117/W1117</f>
        <v>3.76371667063766E-005</v>
      </c>
      <c r="AU1117" s="37" t="n">
        <f aca="false">AO1117/W1117</f>
        <v>0.0537673810091094</v>
      </c>
      <c r="AV1117" s="49" t="n">
        <f aca="false">AP1117/W1117</f>
        <v>0.000453004334045531</v>
      </c>
      <c r="AW1117" s="39" t="n">
        <f aca="false">AK1117*1000000</f>
        <v>474.126139321633</v>
      </c>
      <c r="AX1117" s="40" t="n">
        <f aca="false">AL1117*1000000</f>
        <v>10986.5124353811</v>
      </c>
      <c r="AY1117" s="40" t="n">
        <f aca="false">AM1117*1000000</f>
        <v>55.3079207223048</v>
      </c>
      <c r="AZ1117" s="40" t="n">
        <f aca="false">AN1117*1000000</f>
        <v>13737.5658478274</v>
      </c>
      <c r="BA1117" s="40" t="n">
        <f aca="false">AO1117*1000000</f>
        <v>19625094.0683249</v>
      </c>
      <c r="BB1117" s="41" t="n">
        <f aca="false">AP1117*1000000</f>
        <v>165346.581926619</v>
      </c>
      <c r="BC1117" s="39" t="n">
        <f aca="false">AQ1117*1000000</f>
        <v>1.29897572416886</v>
      </c>
      <c r="BD1117" s="40" t="n">
        <f aca="false">AR1117*1000000</f>
        <v>30.1000340695372</v>
      </c>
      <c r="BE1117" s="40" t="n">
        <f aca="false">AS1117*1000000</f>
        <v>0.151528549924123</v>
      </c>
      <c r="BF1117" s="40" t="n">
        <f aca="false">AT1117*1000000</f>
        <v>37.6371667063766</v>
      </c>
      <c r="BG1117" s="40" t="n">
        <f aca="false">AU1117*1000000</f>
        <v>53767.3810091094</v>
      </c>
      <c r="BH1117" s="41" t="n">
        <f aca="false">AV1117*1000000</f>
        <v>453.004334045531</v>
      </c>
      <c r="BI1117" s="0" t="n">
        <v>0.1</v>
      </c>
      <c r="BJ1117" s="0" t="n">
        <f aca="false">R1117*BI1117</f>
        <v>1022.14031605859</v>
      </c>
      <c r="BK1117" s="0" t="n">
        <v>0.1</v>
      </c>
      <c r="BL1117" s="0" t="n">
        <f aca="false">AI1117*BK1117</f>
        <v>3025.9</v>
      </c>
      <c r="BM1117" s="45" t="n">
        <v>17.6498016718255</v>
      </c>
      <c r="BN1117" s="45" t="n">
        <v>910.91550745518</v>
      </c>
      <c r="BO1117" s="45" t="n">
        <v>5.31099102083891</v>
      </c>
      <c r="BP1117" s="45" t="n">
        <v>537.6</v>
      </c>
      <c r="BQ1117" s="45" t="n">
        <v>384000</v>
      </c>
      <c r="BR1117" s="0" t="n">
        <f aca="false">AJ1117*0.1</f>
        <v>7.6726E-007</v>
      </c>
      <c r="BS1117" s="0" t="n">
        <f aca="false">((((BJ1117/R1117)^2)+((BM1117/AD1117)^2))^(1/2))*AK1117</f>
        <v>0.00018653199853335</v>
      </c>
      <c r="BT1117" s="0" t="n">
        <f aca="false">((((BJ1117/R1117)^2)+((BN1117/AE1117)^2))^(1/2))*AL1117</f>
        <v>0.00937542939696006</v>
      </c>
      <c r="BU1117" s="0" t="n">
        <f aca="false">((((BJ1117/R1117)^2)+((BO1117/AF1117)^2))^(1/2))*AM1117</f>
        <v>5.45667995695315E-005</v>
      </c>
      <c r="BV1117" s="0" t="n">
        <f aca="false">((((BJ1117/R1117)^2)+((BP1117/AG1117)^2))^(1/2))*AN1117</f>
        <v>0.00566414350294704</v>
      </c>
      <c r="BW1117" s="0" t="n">
        <f aca="false">((((BJ1117/R1117)^2)+((BQ1117/AH1117)^2))^(1/2))*AO1117</f>
        <v>4.38830444016024</v>
      </c>
      <c r="BX1117" s="46" t="n">
        <f aca="false">((((BL1117/AI1117)^2)+((BR1117/AJ1117)^2))^(1/2))*AP1117</f>
        <v>0.0233835378652658</v>
      </c>
    </row>
    <row r="1118" customFormat="false" ht="30" hidden="false" customHeight="true" outlineLevel="0" collapsed="false">
      <c r="A1118" s="24" t="n">
        <v>4.58810177390483</v>
      </c>
      <c r="B1118" s="24" t="n">
        <v>-74.1188929425521</v>
      </c>
      <c r="C1118" s="47" t="n">
        <v>27</v>
      </c>
      <c r="D1118" s="47" t="n">
        <v>23</v>
      </c>
      <c r="E1118" s="47" t="n">
        <v>1797</v>
      </c>
      <c r="F1118" s="27" t="s">
        <v>2818</v>
      </c>
      <c r="G1118" s="28" t="s">
        <v>2819</v>
      </c>
      <c r="H1118" s="27" t="s">
        <v>2820</v>
      </c>
      <c r="I1118" s="28" t="s">
        <v>1481</v>
      </c>
      <c r="J1118" s="28" t="s">
        <v>65</v>
      </c>
      <c r="K1118" s="28" t="n">
        <v>20</v>
      </c>
      <c r="L1118" s="28"/>
      <c r="M1118" s="28" t="n">
        <v>1992</v>
      </c>
      <c r="N1118" s="29" t="s">
        <v>67</v>
      </c>
      <c r="O1118" s="29" t="s">
        <v>68</v>
      </c>
      <c r="P1118" s="30" t="n">
        <v>-0.0720228740272761</v>
      </c>
      <c r="Q1118" s="31" t="n">
        <v>24093.3</v>
      </c>
      <c r="R1118" s="31" t="n">
        <v>18062.5782390555</v>
      </c>
      <c r="S1118" s="29" t="s">
        <v>69</v>
      </c>
      <c r="T1118" s="29"/>
      <c r="U1118" s="29"/>
      <c r="V1118" s="48" t="n">
        <f aca="false">IF(S1118="m3_año",R1118,IF(OR(O1118="CG1",O1118="CG3",O1118="HG2"),T1118,R1118))</f>
        <v>18062.5782390555</v>
      </c>
      <c r="W1118" s="28" t="n">
        <v>365</v>
      </c>
      <c r="X1118" s="32"/>
      <c r="Y1118" s="28" t="n">
        <f aca="false">52*2+18</f>
        <v>122</v>
      </c>
      <c r="Z1118" s="28" t="n">
        <v>5832</v>
      </c>
      <c r="AA1118" s="32" t="s">
        <v>2821</v>
      </c>
      <c r="AB1118" s="32" t="s">
        <v>2822</v>
      </c>
      <c r="AC1118" s="33" t="s">
        <v>72</v>
      </c>
      <c r="AD1118" s="33" t="n">
        <f aca="false">VLOOKUP($O1118,Parámetros!$B$4:$H$25,3,0)</f>
        <v>46.3856216091623</v>
      </c>
      <c r="AE1118" s="33" t="n">
        <f aca="false">VLOOKUP($O1118,Parámetros!$B$4:$H$25,4,0)</f>
        <v>1074.85364414012</v>
      </c>
      <c r="AF1118" s="33" t="n">
        <f aca="false">VLOOKUP($O1118,Parámetros!$B$4:$H$25,5,0)</f>
        <v>5.41099102083891</v>
      </c>
      <c r="AG1118" s="33" t="n">
        <f aca="false">VLOOKUP($O1118,Parámetros!$B$4:$H$25,6,0)</f>
        <v>1344</v>
      </c>
      <c r="AH1118" s="33" t="n">
        <f aca="false">VLOOKUP($O1118,Parámetros!$B$4:$H$25,7,0)</f>
        <v>1920000</v>
      </c>
      <c r="AI1118" s="2" t="n">
        <v>30259</v>
      </c>
      <c r="AJ1118" s="2" t="n">
        <v>7.6726E-006</v>
      </c>
      <c r="AK1118" s="34" t="n">
        <f aca="false">AD1118*V1118/1000000000</f>
        <v>0.000837843919482718</v>
      </c>
      <c r="AL1118" s="34" t="n">
        <f aca="false">AE1118*V1118/1000000000</f>
        <v>0.0194146280428148</v>
      </c>
      <c r="AM1118" s="34" t="n">
        <f aca="false">AF1118*V1118/1000000000</f>
        <v>9.77364486647296E-005</v>
      </c>
      <c r="AN1118" s="34" t="n">
        <f aca="false">AG1118*V1118/1000000000</f>
        <v>0.0242761051532906</v>
      </c>
      <c r="AO1118" s="34" t="n">
        <f aca="false">AH1118*V1118/1000000000</f>
        <v>34.6801502189866</v>
      </c>
      <c r="AP1118" s="35" t="n">
        <f aca="false">AJ1118*AI1118*EXP(P1118*4)</f>
        <v>0.174052626696996</v>
      </c>
      <c r="AQ1118" s="36" t="n">
        <f aca="false">AK1118/W1118</f>
        <v>2.29546279310334E-006</v>
      </c>
      <c r="AR1118" s="37" t="n">
        <f aca="false">AL1118/W1118</f>
        <v>5.31907617611365E-005</v>
      </c>
      <c r="AS1118" s="37" t="n">
        <f aca="false">AM1118/W1118</f>
        <v>2.67771092232136E-007</v>
      </c>
      <c r="AT1118" s="37" t="n">
        <f aca="false">AN1118/W1118</f>
        <v>6.6509877132303E-005</v>
      </c>
      <c r="AU1118" s="37" t="n">
        <f aca="false">AO1118/W1118</f>
        <v>0.0950141101890043</v>
      </c>
      <c r="AV1118" s="49" t="n">
        <f aca="false">AP1118/W1118</f>
        <v>0.00047685651149862</v>
      </c>
      <c r="AW1118" s="39" t="n">
        <f aca="false">AK1118*1000000</f>
        <v>837.843919482718</v>
      </c>
      <c r="AX1118" s="40" t="n">
        <f aca="false">AL1118*1000000</f>
        <v>19414.6280428148</v>
      </c>
      <c r="AY1118" s="40" t="n">
        <f aca="false">AM1118*1000000</f>
        <v>97.7364486647296</v>
      </c>
      <c r="AZ1118" s="40" t="n">
        <f aca="false">AN1118*1000000</f>
        <v>24276.1051532906</v>
      </c>
      <c r="BA1118" s="40" t="n">
        <f aca="false">AO1118*1000000</f>
        <v>34680150.2189866</v>
      </c>
      <c r="BB1118" s="41" t="n">
        <f aca="false">AP1118*1000000</f>
        <v>174052.626696996</v>
      </c>
      <c r="BC1118" s="39" t="n">
        <f aca="false">AQ1118*1000000</f>
        <v>2.29546279310334</v>
      </c>
      <c r="BD1118" s="40" t="n">
        <f aca="false">AR1118*1000000</f>
        <v>53.1907617611365</v>
      </c>
      <c r="BE1118" s="40" t="n">
        <f aca="false">AS1118*1000000</f>
        <v>0.267771092232136</v>
      </c>
      <c r="BF1118" s="40" t="n">
        <f aca="false">AT1118*1000000</f>
        <v>66.509877132303</v>
      </c>
      <c r="BG1118" s="40" t="n">
        <f aca="false">AU1118*1000000</f>
        <v>95014.1101890043</v>
      </c>
      <c r="BH1118" s="41" t="n">
        <f aca="false">AV1118*1000000</f>
        <v>476.85651149862</v>
      </c>
      <c r="BI1118" s="0" t="n">
        <v>0.1</v>
      </c>
      <c r="BJ1118" s="0" t="n">
        <f aca="false">R1118*BI1118</f>
        <v>1806.25782390555</v>
      </c>
      <c r="BK1118" s="0" t="n">
        <v>0.1</v>
      </c>
      <c r="BL1118" s="0" t="n">
        <f aca="false">AI1118*BK1118</f>
        <v>3025.9</v>
      </c>
      <c r="BM1118" s="45" t="n">
        <v>17.6498016718255</v>
      </c>
      <c r="BN1118" s="45" t="n">
        <v>910.91550745518</v>
      </c>
      <c r="BO1118" s="45" t="n">
        <v>5.31099102083891</v>
      </c>
      <c r="BP1118" s="45" t="n">
        <v>537.6</v>
      </c>
      <c r="BQ1118" s="45" t="n">
        <v>384000</v>
      </c>
      <c r="BR1118" s="0" t="n">
        <f aca="false">AJ1118*0.1</f>
        <v>7.6726E-007</v>
      </c>
      <c r="BS1118" s="0" t="n">
        <f aca="false">((((BJ1118/R1118)^2)+((BM1118/AD1118)^2))^(1/2))*AK1118</f>
        <v>0.00032962683935489</v>
      </c>
      <c r="BT1118" s="0" t="n">
        <f aca="false">((((BJ1118/R1118)^2)+((BN1118/AE1118)^2))^(1/2))*AL1118</f>
        <v>0.0165676301332414</v>
      </c>
      <c r="BU1118" s="0" t="n">
        <f aca="false">((((BJ1118/R1118)^2)+((BO1118/AF1118)^2))^(1/2))*AM1118</f>
        <v>9.64267890616132E-005</v>
      </c>
      <c r="BV1118" s="0" t="n">
        <f aca="false">((((BJ1118/R1118)^2)+((BP1118/AG1118)^2))^(1/2))*AN1118</f>
        <v>0.0100092945725618</v>
      </c>
      <c r="BW1118" s="0" t="n">
        <f aca="false">((((BJ1118/R1118)^2)+((BQ1118/AH1118)^2))^(1/2))*AO1118</f>
        <v>7.75471733595582</v>
      </c>
      <c r="BX1118" s="46" t="n">
        <f aca="false">((((BL1118/AI1118)^2)+((BR1118/AJ1118)^2))^(1/2))*AP1118</f>
        <v>0.0246147585241554</v>
      </c>
    </row>
    <row r="1119" customFormat="false" ht="45" hidden="false" customHeight="true" outlineLevel="0" collapsed="false">
      <c r="A1119" s="24" t="n">
        <v>4.59993396818251</v>
      </c>
      <c r="B1119" s="24" t="n">
        <v>-74.091191547885</v>
      </c>
      <c r="C1119" s="47" t="n">
        <v>30</v>
      </c>
      <c r="D1119" s="47" t="n">
        <v>24</v>
      </c>
      <c r="E1119" s="47" t="n">
        <v>2306</v>
      </c>
      <c r="F1119" s="27" t="s">
        <v>2823</v>
      </c>
      <c r="G1119" s="28" t="s">
        <v>2824</v>
      </c>
      <c r="H1119" s="27" t="s">
        <v>2825</v>
      </c>
      <c r="I1119" s="28" t="s">
        <v>1287</v>
      </c>
      <c r="J1119" s="28" t="s">
        <v>76</v>
      </c>
      <c r="K1119" s="28" t="n">
        <v>6</v>
      </c>
      <c r="L1119" s="28"/>
      <c r="M1119" s="28" t="n">
        <v>2005</v>
      </c>
      <c r="N1119" s="29" t="s">
        <v>67</v>
      </c>
      <c r="O1119" s="29" t="s">
        <v>145</v>
      </c>
      <c r="P1119" s="53" t="n">
        <v>0.00108600994019335</v>
      </c>
      <c r="Q1119" s="31" t="n">
        <v>481.75</v>
      </c>
      <c r="R1119" s="31" t="n">
        <v>483.847293219208</v>
      </c>
      <c r="S1119" s="29" t="s">
        <v>69</v>
      </c>
      <c r="T1119" s="29"/>
      <c r="U1119" s="29"/>
      <c r="V1119" s="48" t="n">
        <f aca="false">IF(S1119="m3_año",R1119,IF(OR(O1119="CG1",O1119="CG3",O1119="HG2"),T1119,R1119))</f>
        <v>483.847293219208</v>
      </c>
      <c r="W1119" s="28" t="n">
        <v>365</v>
      </c>
      <c r="X1119" s="32" t="s">
        <v>98</v>
      </c>
      <c r="Y1119" s="28" t="n">
        <v>30</v>
      </c>
      <c r="Z1119" s="28" t="n">
        <v>2680</v>
      </c>
      <c r="AA1119" s="32" t="s">
        <v>2826</v>
      </c>
      <c r="AB1119" s="32" t="s">
        <v>447</v>
      </c>
      <c r="AC1119" s="33" t="s">
        <v>72</v>
      </c>
      <c r="AD1119" s="33" t="n">
        <f aca="false">VLOOKUP($O1119,Parámetros!$B$4:$H$25,3,0)</f>
        <v>196.356974196937</v>
      </c>
      <c r="AE1119" s="33" t="n">
        <f aca="false">VLOOKUP($O1119,Parámetros!$B$4:$H$25,4,0)</f>
        <v>1220.72799074218</v>
      </c>
      <c r="AF1119" s="33" t="n">
        <f aca="false">VLOOKUP($O1119,Parámetros!$B$4:$H$25,5,0)</f>
        <v>69.6558973259153</v>
      </c>
      <c r="AG1119" s="33" t="n">
        <f aca="false">VLOOKUP($O1119,Parámetros!$B$4:$H$25,6,0)</f>
        <v>640</v>
      </c>
      <c r="AH1119" s="33" t="n">
        <f aca="false">VLOOKUP($O1119,Parámetros!$B$4:$H$25,7,0)</f>
        <v>1920000</v>
      </c>
      <c r="AI1119" s="2" t="n">
        <v>2.98030327868852</v>
      </c>
      <c r="AJ1119" s="2" t="n">
        <v>1.362E-005</v>
      </c>
      <c r="AK1119" s="34" t="n">
        <f aca="false">AD1119*V1119/1000000000</f>
        <v>9.50067904699018E-005</v>
      </c>
      <c r="AL1119" s="34" t="n">
        <f aca="false">AE1119*V1119/1000000000</f>
        <v>0.000590645934077526</v>
      </c>
      <c r="AM1119" s="34" t="n">
        <f aca="false">AF1119*V1119/1000000000</f>
        <v>3.37028173778992E-005</v>
      </c>
      <c r="AN1119" s="34" t="n">
        <f aca="false">AG1119*V1119/1000000000</f>
        <v>0.000309662267660293</v>
      </c>
      <c r="AO1119" s="34" t="n">
        <f aca="false">AH1119*V1119/1000000000</f>
        <v>0.928986802980879</v>
      </c>
      <c r="AP1119" s="35" t="n">
        <f aca="false">AJ1119*AI1119*EXP(P1119*4)</f>
        <v>4.07684462996613E-005</v>
      </c>
      <c r="AQ1119" s="36" t="n">
        <f aca="false">AK1119/W1119</f>
        <v>2.60292576629868E-007</v>
      </c>
      <c r="AR1119" s="37" t="n">
        <f aca="false">AL1119/W1119</f>
        <v>1.61820803856857E-006</v>
      </c>
      <c r="AS1119" s="37" t="n">
        <f aca="false">AM1119/W1119</f>
        <v>9.23364859668471E-008</v>
      </c>
      <c r="AT1119" s="37" t="n">
        <f aca="false">AN1119/W1119</f>
        <v>8.48389774411762E-007</v>
      </c>
      <c r="AU1119" s="37" t="n">
        <f aca="false">AO1119/W1119</f>
        <v>0.00254516932323529</v>
      </c>
      <c r="AV1119" s="49" t="n">
        <f aca="false">AP1119/W1119</f>
        <v>1.11694373423729E-007</v>
      </c>
      <c r="AW1119" s="39" t="n">
        <f aca="false">AK1119*1000000</f>
        <v>95.0067904699018</v>
      </c>
      <c r="AX1119" s="40" t="n">
        <f aca="false">AL1119*1000000</f>
        <v>590.645934077526</v>
      </c>
      <c r="AY1119" s="40" t="n">
        <f aca="false">AM1119*1000000</f>
        <v>33.7028173778992</v>
      </c>
      <c r="AZ1119" s="40" t="n">
        <f aca="false">AN1119*1000000</f>
        <v>309.662267660293</v>
      </c>
      <c r="BA1119" s="40" t="n">
        <f aca="false">AO1119*1000000</f>
        <v>928986.802980879</v>
      </c>
      <c r="BB1119" s="41" t="n">
        <f aca="false">AP1119*1000000</f>
        <v>40.7684462996613</v>
      </c>
      <c r="BC1119" s="39" t="n">
        <f aca="false">AQ1119*1000000</f>
        <v>0.260292576629868</v>
      </c>
      <c r="BD1119" s="40" t="n">
        <f aca="false">AR1119*1000000</f>
        <v>1.61820803856857</v>
      </c>
      <c r="BE1119" s="40" t="n">
        <f aca="false">AS1119*1000000</f>
        <v>0.0923364859668471</v>
      </c>
      <c r="BF1119" s="40" t="n">
        <f aca="false">AT1119*1000000</f>
        <v>0.848389774411762</v>
      </c>
      <c r="BG1119" s="40" t="n">
        <f aca="false">AU1119*1000000</f>
        <v>2545.16932323529</v>
      </c>
      <c r="BH1119" s="41" t="n">
        <f aca="false">AV1119*1000000</f>
        <v>0.111694373423729</v>
      </c>
      <c r="BI1119" s="0" t="n">
        <v>0.1</v>
      </c>
      <c r="BJ1119" s="0" t="n">
        <f aca="false">R1119*BI1119</f>
        <v>48.3847293219208</v>
      </c>
      <c r="BK1119" s="0" t="n">
        <v>0.1</v>
      </c>
      <c r="BL1119" s="0" t="n">
        <f aca="false">AI1119*BK1119</f>
        <v>0.298030327868852</v>
      </c>
      <c r="BM1119" s="45" t="n">
        <v>187.562005220738</v>
      </c>
      <c r="BN1119" s="45" t="n">
        <v>1012.03746873145</v>
      </c>
      <c r="BO1119" s="45" t="n">
        <v>69.5558973259153</v>
      </c>
      <c r="BP1119" s="45" t="n">
        <v>256</v>
      </c>
      <c r="BQ1119" s="45" t="n">
        <v>384000</v>
      </c>
      <c r="BR1119" s="0" t="n">
        <f aca="false">AJ1119*0.1</f>
        <v>1.362E-006</v>
      </c>
      <c r="BS1119" s="0" t="n">
        <f aca="false">((((BJ1119/R1119)^2)+((BM1119/AD1119)^2))^(1/2))*AK1119</f>
        <v>9.12473221177467E-005</v>
      </c>
      <c r="BT1119" s="0" t="n">
        <f aca="false">((((BJ1119/R1119)^2)+((BN1119/AE1119)^2))^(1/2))*AL1119</f>
        <v>0.00049322093642922</v>
      </c>
      <c r="BU1119" s="0" t="n">
        <f aca="false">((((BJ1119/R1119)^2)+((BO1119/AF1119)^2))^(1/2))*AM1119</f>
        <v>3.38227680104645E-005</v>
      </c>
      <c r="BV1119" s="0" t="n">
        <f aca="false">((((BJ1119/R1119)^2)+((BP1119/AG1119)^2))^(1/2))*AN1119</f>
        <v>0.000127677023783168</v>
      </c>
      <c r="BW1119" s="0" t="n">
        <f aca="false">((((BJ1119/R1119)^2)+((BQ1119/AH1119)^2))^(1/2))*AO1119</f>
        <v>0.207727764166545</v>
      </c>
      <c r="BX1119" s="46" t="n">
        <f aca="false">((((BL1119/AI1119)^2)+((BR1119/AJ1119)^2))^(1/2))*AP1119</f>
        <v>5.76552896738602E-006</v>
      </c>
    </row>
    <row r="1120" customFormat="false" ht="15" hidden="false" customHeight="true" outlineLevel="0" collapsed="false">
      <c r="A1120" s="24" t="n">
        <v>4.60335707541246</v>
      </c>
      <c r="B1120" s="24" t="n">
        <v>-74.086361929195</v>
      </c>
      <c r="C1120" s="47" t="n">
        <v>31</v>
      </c>
      <c r="D1120" s="47" t="n">
        <v>24</v>
      </c>
      <c r="E1120" s="47" t="n">
        <v>2307</v>
      </c>
      <c r="F1120" s="27" t="s">
        <v>2827</v>
      </c>
      <c r="G1120" s="28" t="s">
        <v>837</v>
      </c>
      <c r="H1120" s="27" t="s">
        <v>2828</v>
      </c>
      <c r="I1120" s="28" t="s">
        <v>1287</v>
      </c>
      <c r="J1120" s="28" t="s">
        <v>65</v>
      </c>
      <c r="K1120" s="28" t="n">
        <v>200</v>
      </c>
      <c r="L1120" s="28"/>
      <c r="M1120" s="28" t="n">
        <v>1970</v>
      </c>
      <c r="N1120" s="29" t="s">
        <v>67</v>
      </c>
      <c r="O1120" s="29" t="s">
        <v>108</v>
      </c>
      <c r="P1120" s="56" t="n">
        <v>0.00426891489573758</v>
      </c>
      <c r="Q1120" s="31" t="n">
        <v>104000</v>
      </c>
      <c r="R1120" s="31" t="n">
        <v>105791.117330856</v>
      </c>
      <c r="S1120" s="29" t="s">
        <v>69</v>
      </c>
      <c r="T1120" s="29"/>
      <c r="U1120" s="29"/>
      <c r="V1120" s="48" t="n">
        <f aca="false">IF(S1120="m3_año",R1120,IF(OR(O1120="CG1",O1120="CG3",O1120="HG2"),T1120,R1120))</f>
        <v>105791.117330856</v>
      </c>
      <c r="W1120" s="28" t="n">
        <v>365</v>
      </c>
      <c r="X1120" s="32"/>
      <c r="Y1120" s="28"/>
      <c r="Z1120" s="28" t="n">
        <v>8760</v>
      </c>
      <c r="AA1120" s="32" t="s">
        <v>2829</v>
      </c>
      <c r="AB1120" s="32" t="s">
        <v>447</v>
      </c>
      <c r="AC1120" s="33" t="s">
        <v>72</v>
      </c>
      <c r="AD1120" s="33" t="n">
        <f aca="false">VLOOKUP($O1120,Parámetros!$B$4:$H$25,3,0)</f>
        <v>589.42211574465</v>
      </c>
      <c r="AE1120" s="33" t="n">
        <f aca="false">VLOOKUP($O1120,Parámetros!$B$4:$H$25,4,0)</f>
        <v>6395.37711993333</v>
      </c>
      <c r="AF1120" s="33" t="n">
        <f aca="false">VLOOKUP($O1120,Parámetros!$B$4:$H$25,5,0)</f>
        <v>22.4256162208741</v>
      </c>
      <c r="AG1120" s="33" t="n">
        <f aca="false">VLOOKUP($O1120,Parámetros!$B$4:$H$25,6,0)</f>
        <v>1344</v>
      </c>
      <c r="AH1120" s="33" t="n">
        <f aca="false">VLOOKUP($O1120,Parámetros!$B$4:$H$25,7,0)</f>
        <v>1920000</v>
      </c>
      <c r="AI1120" s="51" t="n">
        <v>104000</v>
      </c>
      <c r="AJ1120" s="52" t="n">
        <v>8.8E-008</v>
      </c>
      <c r="AK1120" s="34" t="n">
        <f aca="false">AD1120*V1120/1000000000</f>
        <v>0.0623556242041437</v>
      </c>
      <c r="AL1120" s="34" t="n">
        <f aca="false">AE1120*V1120/1000000000</f>
        <v>0.676574091269939</v>
      </c>
      <c r="AM1120" s="34" t="n">
        <f aca="false">AF1120*V1120/1000000000</f>
        <v>0.00237243099683924</v>
      </c>
      <c r="AN1120" s="34" t="n">
        <f aca="false">AG1120*V1120/1000000000</f>
        <v>0.14218326169267</v>
      </c>
      <c r="AO1120" s="34" t="n">
        <f aca="false">AH1120*V1120/1000000000</f>
        <v>203.118945275243</v>
      </c>
      <c r="AP1120" s="35" t="n">
        <f aca="false">AJ1120*AI1120*EXP(P1120*4)</f>
        <v>0.00930961832511532</v>
      </c>
      <c r="AQ1120" s="36" t="n">
        <f aca="false">AK1120/W1120</f>
        <v>0.000170837326586695</v>
      </c>
      <c r="AR1120" s="37" t="n">
        <f aca="false">AL1120/W1120</f>
        <v>0.0018536276473149</v>
      </c>
      <c r="AS1120" s="37" t="n">
        <f aca="false">AM1120/W1120</f>
        <v>6.49981095024449E-006</v>
      </c>
      <c r="AT1120" s="37" t="n">
        <f aca="false">AN1120/W1120</f>
        <v>0.000389543182719645</v>
      </c>
      <c r="AU1120" s="37" t="n">
        <f aca="false">AO1120/W1120</f>
        <v>0.556490261028064</v>
      </c>
      <c r="AV1120" s="49" t="n">
        <f aca="false">AP1120/W1120</f>
        <v>2.55058036304529E-005</v>
      </c>
      <c r="AW1120" s="39" t="n">
        <f aca="false">AK1120*1000000</f>
        <v>62355.6242041436</v>
      </c>
      <c r="AX1120" s="40" t="n">
        <f aca="false">AL1120*1000000</f>
        <v>676574.091269939</v>
      </c>
      <c r="AY1120" s="40" t="n">
        <f aca="false">AM1120*1000000</f>
        <v>2372.43099683924</v>
      </c>
      <c r="AZ1120" s="40" t="n">
        <f aca="false">AN1120*1000000</f>
        <v>142183.26169267</v>
      </c>
      <c r="BA1120" s="40" t="n">
        <f aca="false">AO1120*1000000</f>
        <v>203118945.275243</v>
      </c>
      <c r="BB1120" s="41" t="n">
        <f aca="false">AP1120*1000000</f>
        <v>9309.61832511532</v>
      </c>
      <c r="BC1120" s="39" t="n">
        <f aca="false">AQ1120*1000000</f>
        <v>170.837326586695</v>
      </c>
      <c r="BD1120" s="40" t="n">
        <f aca="false">AR1120*1000000</f>
        <v>1853.6276473149</v>
      </c>
      <c r="BE1120" s="40" t="n">
        <f aca="false">AS1120*1000000</f>
        <v>6.49981095024449</v>
      </c>
      <c r="BF1120" s="40" t="n">
        <f aca="false">AT1120*1000000</f>
        <v>389.543182719645</v>
      </c>
      <c r="BG1120" s="40" t="n">
        <f aca="false">AU1120*1000000</f>
        <v>556490.261028064</v>
      </c>
      <c r="BH1120" s="41" t="n">
        <f aca="false">AV1120*1000000</f>
        <v>25.5058036304529</v>
      </c>
      <c r="BI1120" s="0" t="n">
        <v>0.1</v>
      </c>
      <c r="BJ1120" s="0" t="n">
        <f aca="false">R1120*BI1120</f>
        <v>10579.1117330856</v>
      </c>
      <c r="BK1120" s="0" t="n">
        <v>0.1</v>
      </c>
      <c r="BL1120" s="0" t="n">
        <f aca="false">AI1120*BK1120</f>
        <v>10400</v>
      </c>
      <c r="BM1120" s="45" t="n">
        <v>491.492522079561</v>
      </c>
      <c r="BN1120" s="45" t="n">
        <v>4911.75996922289</v>
      </c>
      <c r="BO1120" s="45" t="n">
        <v>16.2785205146239</v>
      </c>
      <c r="BP1120" s="45" t="n">
        <v>537.6</v>
      </c>
      <c r="BQ1120" s="45" t="n">
        <v>384000</v>
      </c>
      <c r="BR1120" s="0" t="n">
        <f aca="false">AJ1120*0.1</f>
        <v>8.8E-009</v>
      </c>
      <c r="BS1120" s="0" t="n">
        <f aca="false">((((BJ1120/R1120)^2)+((BM1120/AD1120)^2))^(1/2))*AK1120</f>
        <v>0.0523681080229279</v>
      </c>
      <c r="BT1120" s="0" t="n">
        <f aca="false">((((BJ1120/R1120)^2)+((BN1120/AE1120)^2))^(1/2))*AL1120</f>
        <v>0.524006743454906</v>
      </c>
      <c r="BU1120" s="0" t="n">
        <f aca="false">((((BJ1120/R1120)^2)+((BO1120/AF1120)^2))^(1/2))*AM1120</f>
        <v>0.00173838760942146</v>
      </c>
      <c r="BV1120" s="0" t="n">
        <f aca="false">((((BJ1120/R1120)^2)+((BP1120/AG1120)^2))^(1/2))*AN1120</f>
        <v>0.0586236606153718</v>
      </c>
      <c r="BW1120" s="0" t="n">
        <f aca="false">((((BJ1120/R1120)^2)+((BQ1120/AH1120)^2))^(1/2))*AO1120</f>
        <v>45.4187769153504</v>
      </c>
      <c r="BX1120" s="46" t="n">
        <f aca="false">((((BL1120/AI1120)^2)+((BR1120/AJ1120)^2))^(1/2))*AP1120</f>
        <v>0.00131657884958952</v>
      </c>
    </row>
    <row r="1121" customFormat="false" ht="30" hidden="false" customHeight="true" outlineLevel="0" collapsed="false">
      <c r="A1121" s="24" t="n">
        <v>4.59614815460668</v>
      </c>
      <c r="B1121" s="24" t="n">
        <v>-74.0946381290315</v>
      </c>
      <c r="C1121" s="47" t="n">
        <v>30</v>
      </c>
      <c r="D1121" s="47" t="n">
        <v>23</v>
      </c>
      <c r="E1121" s="47" t="n">
        <v>2293</v>
      </c>
      <c r="F1121" s="27" t="s">
        <v>2830</v>
      </c>
      <c r="G1121" s="28" t="s">
        <v>2831</v>
      </c>
      <c r="H1121" s="27" t="s">
        <v>2832</v>
      </c>
      <c r="I1121" s="28" t="s">
        <v>155</v>
      </c>
      <c r="J1121" s="28" t="s">
        <v>65</v>
      </c>
      <c r="K1121" s="28" t="n">
        <v>50</v>
      </c>
      <c r="L1121" s="28"/>
      <c r="M1121" s="28" t="n">
        <v>1999</v>
      </c>
      <c r="N1121" s="29" t="s">
        <v>67</v>
      </c>
      <c r="O1121" s="29" t="s">
        <v>68</v>
      </c>
      <c r="P1121" s="50" t="n">
        <v>0.00842863539816588</v>
      </c>
      <c r="Q1121" s="31" t="n">
        <v>12925</v>
      </c>
      <c r="R1121" s="31" t="n">
        <v>13368.1894351805</v>
      </c>
      <c r="S1121" s="29" t="s">
        <v>69</v>
      </c>
      <c r="T1121" s="29"/>
      <c r="U1121" s="29"/>
      <c r="V1121" s="48" t="n">
        <f aca="false">IF(S1121="m3_año",R1121,IF(OR(O1121="CG1",O1121="CG3",O1121="HG2"),T1121,R1121))</f>
        <v>13368.1894351805</v>
      </c>
      <c r="W1121" s="28" t="n">
        <v>365</v>
      </c>
      <c r="X1121" s="32" t="s">
        <v>98</v>
      </c>
      <c r="Y1121" s="28" t="n">
        <v>30</v>
      </c>
      <c r="Z1121" s="28" t="n">
        <v>2680</v>
      </c>
      <c r="AA1121" s="32" t="s">
        <v>2826</v>
      </c>
      <c r="AB1121" s="32" t="s">
        <v>447</v>
      </c>
      <c r="AC1121" s="33" t="s">
        <v>72</v>
      </c>
      <c r="AD1121" s="33" t="n">
        <f aca="false">VLOOKUP($O1121,Parámetros!$B$4:$H$25,3,0)</f>
        <v>46.3856216091623</v>
      </c>
      <c r="AE1121" s="33" t="n">
        <f aca="false">VLOOKUP($O1121,Parámetros!$B$4:$H$25,4,0)</f>
        <v>1074.85364414012</v>
      </c>
      <c r="AF1121" s="33" t="n">
        <f aca="false">VLOOKUP($O1121,Parámetros!$B$4:$H$25,5,0)</f>
        <v>5.41099102083891</v>
      </c>
      <c r="AG1121" s="33" t="n">
        <f aca="false">VLOOKUP($O1121,Parámetros!$B$4:$H$25,6,0)</f>
        <v>1344</v>
      </c>
      <c r="AH1121" s="33" t="n">
        <f aca="false">VLOOKUP($O1121,Parámetros!$B$4:$H$25,7,0)</f>
        <v>1920000</v>
      </c>
      <c r="AI1121" s="51" t="n">
        <v>12925</v>
      </c>
      <c r="AJ1121" s="52" t="n">
        <v>8.8E-008</v>
      </c>
      <c r="AK1121" s="34" t="n">
        <f aca="false">AD1121*V1121/1000000000</f>
        <v>0.000620091776739884</v>
      </c>
      <c r="AL1121" s="34" t="n">
        <f aca="false">AE1121*V1121/1000000000</f>
        <v>0.0143688471299592</v>
      </c>
      <c r="AM1121" s="34" t="n">
        <f aca="false">AF1121*V1121/1000000000</f>
        <v>7.23351529986353E-005</v>
      </c>
      <c r="AN1121" s="34" t="n">
        <f aca="false">AG1121*V1121/1000000000</f>
        <v>0.0179668466008826</v>
      </c>
      <c r="AO1121" s="34" t="n">
        <f aca="false">AH1121*V1121/1000000000</f>
        <v>25.6669237155466</v>
      </c>
      <c r="AP1121" s="35" t="n">
        <f aca="false">AJ1121*AI1121*EXP(P1121*4)</f>
        <v>0.00117640067029588</v>
      </c>
      <c r="AQ1121" s="36" t="n">
        <f aca="false">AK1121/W1121</f>
        <v>1.69888158010927E-006</v>
      </c>
      <c r="AR1121" s="37" t="n">
        <f aca="false">AL1121/W1121</f>
        <v>3.93667044656417E-005</v>
      </c>
      <c r="AS1121" s="37" t="n">
        <f aca="false">AM1121/W1121</f>
        <v>1.98178501366124E-007</v>
      </c>
      <c r="AT1121" s="37" t="n">
        <f aca="false">AN1121/W1121</f>
        <v>4.9224237262692E-005</v>
      </c>
      <c r="AU1121" s="37" t="n">
        <f aca="false">AO1121/W1121</f>
        <v>0.0703203389467029</v>
      </c>
      <c r="AV1121" s="49" t="n">
        <f aca="false">AP1121/W1121</f>
        <v>3.22301553505721E-006</v>
      </c>
      <c r="AW1121" s="39" t="n">
        <f aca="false">AK1121*1000000</f>
        <v>620.091776739884</v>
      </c>
      <c r="AX1121" s="40" t="n">
        <f aca="false">AL1121*1000000</f>
        <v>14368.8471299592</v>
      </c>
      <c r="AY1121" s="40" t="n">
        <f aca="false">AM1121*1000000</f>
        <v>72.3351529986353</v>
      </c>
      <c r="AZ1121" s="40" t="n">
        <f aca="false">AN1121*1000000</f>
        <v>17966.8466008826</v>
      </c>
      <c r="BA1121" s="40" t="n">
        <f aca="false">AO1121*1000000</f>
        <v>25666923.7155466</v>
      </c>
      <c r="BB1121" s="41" t="n">
        <f aca="false">AP1121*1000000</f>
        <v>1176.40067029588</v>
      </c>
      <c r="BC1121" s="39" t="n">
        <f aca="false">AQ1121*1000000</f>
        <v>1.69888158010927</v>
      </c>
      <c r="BD1121" s="40" t="n">
        <f aca="false">AR1121*1000000</f>
        <v>39.3667044656417</v>
      </c>
      <c r="BE1121" s="40" t="n">
        <f aca="false">AS1121*1000000</f>
        <v>0.198178501366124</v>
      </c>
      <c r="BF1121" s="40" t="n">
        <f aca="false">AT1121*1000000</f>
        <v>49.224237262692</v>
      </c>
      <c r="BG1121" s="40" t="n">
        <f aca="false">AU1121*1000000</f>
        <v>70320.3389467029</v>
      </c>
      <c r="BH1121" s="41" t="n">
        <f aca="false">AV1121*1000000</f>
        <v>3.22301553505721</v>
      </c>
      <c r="BI1121" s="0" t="n">
        <v>0.1</v>
      </c>
      <c r="BJ1121" s="0" t="n">
        <f aca="false">R1121*BI1121</f>
        <v>1336.81894351805</v>
      </c>
      <c r="BK1121" s="0" t="n">
        <v>0.1</v>
      </c>
      <c r="BL1121" s="0" t="n">
        <f aca="false">AI1121*BK1121</f>
        <v>1292.5</v>
      </c>
      <c r="BM1121" s="45" t="n">
        <v>17.6498016718255</v>
      </c>
      <c r="BN1121" s="45" t="n">
        <v>910.91550745518</v>
      </c>
      <c r="BO1121" s="45" t="n">
        <v>5.31099102083891</v>
      </c>
      <c r="BP1121" s="45" t="n">
        <v>537.6</v>
      </c>
      <c r="BQ1121" s="45" t="n">
        <v>384000</v>
      </c>
      <c r="BR1121" s="0" t="n">
        <f aca="false">AJ1121*0.1</f>
        <v>8.8E-009</v>
      </c>
      <c r="BS1121" s="0" t="n">
        <f aca="false">((((BJ1121/R1121)^2)+((BM1121/AD1121)^2))^(1/2))*AK1121</f>
        <v>0.000243958197611461</v>
      </c>
      <c r="BT1121" s="0" t="n">
        <f aca="false">((((BJ1121/R1121)^2)+((BN1121/AE1121)^2))^(1/2))*AL1121</f>
        <v>0.0122617721114855</v>
      </c>
      <c r="BU1121" s="0" t="n">
        <f aca="false">((((BJ1121/R1121)^2)+((BO1121/AF1121)^2))^(1/2))*AM1121</f>
        <v>7.13658684680245E-005</v>
      </c>
      <c r="BV1121" s="0" t="n">
        <f aca="false">((((BJ1121/R1121)^2)+((BP1121/AG1121)^2))^(1/2))*AN1121</f>
        <v>0.00740792062947086</v>
      </c>
      <c r="BW1121" s="0" t="n">
        <f aca="false">((((BJ1121/R1121)^2)+((BQ1121/AH1121)^2))^(1/2))*AO1121</f>
        <v>5.73929862012636</v>
      </c>
      <c r="BX1121" s="46" t="n">
        <f aca="false">((((BL1121/AI1121)^2)+((BR1121/AJ1121)^2))^(1/2))*AP1121</f>
        <v>0.000166368178271723</v>
      </c>
    </row>
    <row r="1122" customFormat="false" ht="15" hidden="false" customHeight="true" outlineLevel="0" collapsed="false">
      <c r="A1122" s="24" t="n">
        <v>4.62344444444445</v>
      </c>
      <c r="B1122" s="24" t="n">
        <v>-74.0985277777778</v>
      </c>
      <c r="C1122" s="47" t="n">
        <v>29</v>
      </c>
      <c r="D1122" s="47" t="n">
        <v>27</v>
      </c>
      <c r="E1122" s="47" t="n">
        <v>2344</v>
      </c>
      <c r="F1122" s="27" t="s">
        <v>2833</v>
      </c>
      <c r="G1122" s="28" t="s">
        <v>2416</v>
      </c>
      <c r="H1122" s="27" t="s">
        <v>2834</v>
      </c>
      <c r="I1122" s="28" t="s">
        <v>155</v>
      </c>
      <c r="J1122" s="28" t="s">
        <v>65</v>
      </c>
      <c r="K1122" s="28" t="n">
        <v>300</v>
      </c>
      <c r="L1122" s="28"/>
      <c r="M1122" s="28" t="n">
        <v>1984</v>
      </c>
      <c r="N1122" s="29" t="s">
        <v>67</v>
      </c>
      <c r="O1122" s="29" t="s">
        <v>108</v>
      </c>
      <c r="P1122" s="56" t="n">
        <v>0.00426891489573758</v>
      </c>
      <c r="Q1122" s="31" t="n">
        <v>189280</v>
      </c>
      <c r="R1122" s="31" t="n">
        <v>192539.833542158</v>
      </c>
      <c r="S1122" s="29" t="s">
        <v>69</v>
      </c>
      <c r="T1122" s="29"/>
      <c r="U1122" s="29"/>
      <c r="V1122" s="48" t="n">
        <f aca="false">IF(S1122="m3_año",R1122,IF(OR(O1122="CG1",O1122="CG3",O1122="HG2"),T1122,R1122))</f>
        <v>192539.833542158</v>
      </c>
      <c r="W1122" s="28" t="n">
        <v>365</v>
      </c>
      <c r="X1122" s="32"/>
      <c r="Y1122" s="28"/>
      <c r="Z1122" s="28" t="n">
        <v>8760</v>
      </c>
      <c r="AA1122" s="32" t="s">
        <v>2835</v>
      </c>
      <c r="AB1122" s="32" t="s">
        <v>447</v>
      </c>
      <c r="AC1122" s="33" t="s">
        <v>72</v>
      </c>
      <c r="AD1122" s="33" t="n">
        <f aca="false">VLOOKUP($O1122,Parámetros!$B$4:$H$25,3,0)</f>
        <v>589.42211574465</v>
      </c>
      <c r="AE1122" s="33" t="n">
        <f aca="false">VLOOKUP($O1122,Parámetros!$B$4:$H$25,4,0)</f>
        <v>6395.37711993333</v>
      </c>
      <c r="AF1122" s="33" t="n">
        <f aca="false">VLOOKUP($O1122,Parámetros!$B$4:$H$25,5,0)</f>
        <v>22.4256162208741</v>
      </c>
      <c r="AG1122" s="33" t="n">
        <f aca="false">VLOOKUP($O1122,Parámetros!$B$4:$H$25,6,0)</f>
        <v>1344</v>
      </c>
      <c r="AH1122" s="33" t="n">
        <f aca="false">VLOOKUP($O1122,Parámetros!$B$4:$H$25,7,0)</f>
        <v>1920000</v>
      </c>
      <c r="AI1122" s="51" t="n">
        <v>189280</v>
      </c>
      <c r="AJ1122" s="52" t="n">
        <v>8.8E-008</v>
      </c>
      <c r="AK1122" s="34" t="n">
        <f aca="false">AD1122*V1122/1000000000</f>
        <v>0.113487236051542</v>
      </c>
      <c r="AL1122" s="34" t="n">
        <f aca="false">AE1122*V1122/1000000000</f>
        <v>1.23136484611129</v>
      </c>
      <c r="AM1122" s="34" t="n">
        <f aca="false">AF1122*V1122/1000000000</f>
        <v>0.00431782441424742</v>
      </c>
      <c r="AN1122" s="34" t="n">
        <f aca="false">AG1122*V1122/1000000000</f>
        <v>0.25877353628066</v>
      </c>
      <c r="AO1122" s="34" t="n">
        <f aca="false">AH1122*V1122/1000000000</f>
        <v>369.676480400943</v>
      </c>
      <c r="AP1122" s="35" t="n">
        <f aca="false">AJ1122*AI1122*EXP(P1122*4)</f>
        <v>0.0169435053517099</v>
      </c>
      <c r="AQ1122" s="36" t="n">
        <f aca="false">AK1122/W1122</f>
        <v>0.000310923934387785</v>
      </c>
      <c r="AR1122" s="37" t="n">
        <f aca="false">AL1122/W1122</f>
        <v>0.00337360231811312</v>
      </c>
      <c r="AS1122" s="37" t="n">
        <f aca="false">AM1122/W1122</f>
        <v>1.1829655929445E-005</v>
      </c>
      <c r="AT1122" s="37" t="n">
        <f aca="false">AN1122/W1122</f>
        <v>0.000708968592549754</v>
      </c>
      <c r="AU1122" s="37" t="n">
        <f aca="false">AO1122/W1122</f>
        <v>1.01281227507108</v>
      </c>
      <c r="AV1122" s="49" t="n">
        <f aca="false">AP1122/W1122</f>
        <v>4.64205626074243E-005</v>
      </c>
      <c r="AW1122" s="39" t="n">
        <f aca="false">AK1122*1000000</f>
        <v>113487.236051542</v>
      </c>
      <c r="AX1122" s="40" t="n">
        <f aca="false">AL1122*1000000</f>
        <v>1231364.84611129</v>
      </c>
      <c r="AY1122" s="40" t="n">
        <f aca="false">AM1122*1000000</f>
        <v>4317.82441424742</v>
      </c>
      <c r="AZ1122" s="40" t="n">
        <f aca="false">AN1122*1000000</f>
        <v>258773.53628066</v>
      </c>
      <c r="BA1122" s="40" t="n">
        <f aca="false">AO1122*1000000</f>
        <v>369676480.400943</v>
      </c>
      <c r="BB1122" s="41" t="n">
        <f aca="false">AP1122*1000000</f>
        <v>16943.5053517099</v>
      </c>
      <c r="BC1122" s="39" t="n">
        <f aca="false">AQ1122*1000000</f>
        <v>310.923934387785</v>
      </c>
      <c r="BD1122" s="40" t="n">
        <f aca="false">AR1122*1000000</f>
        <v>3373.60231811312</v>
      </c>
      <c r="BE1122" s="40" t="n">
        <f aca="false">AS1122*1000000</f>
        <v>11.829655929445</v>
      </c>
      <c r="BF1122" s="40" t="n">
        <f aca="false">AT1122*1000000</f>
        <v>708.968592549754</v>
      </c>
      <c r="BG1122" s="40" t="n">
        <f aca="false">AU1122*1000000</f>
        <v>1012812.27507108</v>
      </c>
      <c r="BH1122" s="41" t="n">
        <f aca="false">AV1122*1000000</f>
        <v>46.4205626074243</v>
      </c>
      <c r="BI1122" s="0" t="n">
        <v>0.1</v>
      </c>
      <c r="BJ1122" s="0" t="n">
        <f aca="false">R1122*BI1122</f>
        <v>19253.9833542158</v>
      </c>
      <c r="BK1122" s="0" t="n">
        <v>0.1</v>
      </c>
      <c r="BL1122" s="0" t="n">
        <f aca="false">AI1122*BK1122</f>
        <v>18928</v>
      </c>
      <c r="BM1122" s="45" t="n">
        <v>491.492522079561</v>
      </c>
      <c r="BN1122" s="45" t="n">
        <v>4911.75996922289</v>
      </c>
      <c r="BO1122" s="45" t="n">
        <v>16.2785205146239</v>
      </c>
      <c r="BP1122" s="45" t="n">
        <v>537.6</v>
      </c>
      <c r="BQ1122" s="45" t="n">
        <v>384000</v>
      </c>
      <c r="BR1122" s="0" t="n">
        <f aca="false">AJ1122*0.1</f>
        <v>8.8E-009</v>
      </c>
      <c r="BS1122" s="0" t="n">
        <f aca="false">((((BJ1122/R1122)^2)+((BM1122/AD1122)^2))^(1/2))*AK1122</f>
        <v>0.0953099566017289</v>
      </c>
      <c r="BT1122" s="0" t="n">
        <f aca="false">((((BJ1122/R1122)^2)+((BN1122/AE1122)^2))^(1/2))*AL1122</f>
        <v>0.953692273087929</v>
      </c>
      <c r="BU1122" s="0" t="n">
        <f aca="false">((((BJ1122/R1122)^2)+((BO1122/AF1122)^2))^(1/2))*AM1122</f>
        <v>0.00316386544914705</v>
      </c>
      <c r="BV1122" s="0" t="n">
        <f aca="false">((((BJ1122/R1122)^2)+((BP1122/AG1122)^2))^(1/2))*AN1122</f>
        <v>0.106695062319977</v>
      </c>
      <c r="BW1122" s="0" t="n">
        <f aca="false">((((BJ1122/R1122)^2)+((BQ1122/AH1122)^2))^(1/2))*AO1122</f>
        <v>82.6621739859378</v>
      </c>
      <c r="BX1122" s="46" t="n">
        <f aca="false">((((BL1122/AI1122)^2)+((BR1122/AJ1122)^2))^(1/2))*AP1122</f>
        <v>0.00239617350625292</v>
      </c>
    </row>
    <row r="1123" customFormat="false" ht="15" hidden="false" customHeight="true" outlineLevel="0" collapsed="false">
      <c r="A1123" s="24" t="n">
        <v>4.62344444444445</v>
      </c>
      <c r="B1123" s="24" t="n">
        <v>-74.0985277777778</v>
      </c>
      <c r="C1123" s="47" t="n">
        <v>29</v>
      </c>
      <c r="D1123" s="47" t="n">
        <v>27</v>
      </c>
      <c r="E1123" s="47" t="n">
        <v>2344</v>
      </c>
      <c r="F1123" s="27" t="s">
        <v>2833</v>
      </c>
      <c r="G1123" s="28" t="s">
        <v>2416</v>
      </c>
      <c r="H1123" s="27" t="s">
        <v>2834</v>
      </c>
      <c r="I1123" s="28" t="s">
        <v>155</v>
      </c>
      <c r="J1123" s="28" t="s">
        <v>65</v>
      </c>
      <c r="K1123" s="28" t="n">
        <v>300</v>
      </c>
      <c r="L1123" s="28"/>
      <c r="M1123" s="28" t="n">
        <v>1983</v>
      </c>
      <c r="N1123" s="29" t="s">
        <v>67</v>
      </c>
      <c r="O1123" s="29" t="s">
        <v>108</v>
      </c>
      <c r="P1123" s="56" t="n">
        <v>0.00426891489573758</v>
      </c>
      <c r="Q1123" s="31" t="n">
        <v>189280</v>
      </c>
      <c r="R1123" s="31" t="n">
        <v>192539.833542158</v>
      </c>
      <c r="S1123" s="29" t="s">
        <v>69</v>
      </c>
      <c r="T1123" s="29"/>
      <c r="U1123" s="29"/>
      <c r="V1123" s="48" t="n">
        <f aca="false">IF(S1123="m3_año",R1123,IF(OR(O1123="CG1",O1123="CG3",O1123="HG2"),T1123,R1123))</f>
        <v>192539.833542158</v>
      </c>
      <c r="W1123" s="28" t="n">
        <v>365</v>
      </c>
      <c r="X1123" s="32"/>
      <c r="Y1123" s="28"/>
      <c r="Z1123" s="28" t="n">
        <v>8760</v>
      </c>
      <c r="AA1123" s="32" t="s">
        <v>2835</v>
      </c>
      <c r="AB1123" s="32" t="s">
        <v>447</v>
      </c>
      <c r="AC1123" s="33" t="s">
        <v>72</v>
      </c>
      <c r="AD1123" s="33" t="n">
        <f aca="false">VLOOKUP($O1123,Parámetros!$B$4:$H$25,3,0)</f>
        <v>589.42211574465</v>
      </c>
      <c r="AE1123" s="33" t="n">
        <f aca="false">VLOOKUP($O1123,Parámetros!$B$4:$H$25,4,0)</f>
        <v>6395.37711993333</v>
      </c>
      <c r="AF1123" s="33" t="n">
        <f aca="false">VLOOKUP($O1123,Parámetros!$B$4:$H$25,5,0)</f>
        <v>22.4256162208741</v>
      </c>
      <c r="AG1123" s="33" t="n">
        <f aca="false">VLOOKUP($O1123,Parámetros!$B$4:$H$25,6,0)</f>
        <v>1344</v>
      </c>
      <c r="AH1123" s="33" t="n">
        <f aca="false">VLOOKUP($O1123,Parámetros!$B$4:$H$25,7,0)</f>
        <v>1920000</v>
      </c>
      <c r="AI1123" s="51" t="n">
        <v>189280</v>
      </c>
      <c r="AJ1123" s="52" t="n">
        <v>8.8E-008</v>
      </c>
      <c r="AK1123" s="34" t="n">
        <f aca="false">AD1123*V1123/1000000000</f>
        <v>0.113487236051542</v>
      </c>
      <c r="AL1123" s="34" t="n">
        <f aca="false">AE1123*V1123/1000000000</f>
        <v>1.23136484611129</v>
      </c>
      <c r="AM1123" s="34" t="n">
        <f aca="false">AF1123*V1123/1000000000</f>
        <v>0.00431782441424742</v>
      </c>
      <c r="AN1123" s="34" t="n">
        <f aca="false">AG1123*V1123/1000000000</f>
        <v>0.25877353628066</v>
      </c>
      <c r="AO1123" s="34" t="n">
        <f aca="false">AH1123*V1123/1000000000</f>
        <v>369.676480400943</v>
      </c>
      <c r="AP1123" s="35" t="n">
        <f aca="false">AJ1123*AI1123*EXP(P1123*4)</f>
        <v>0.0169435053517099</v>
      </c>
      <c r="AQ1123" s="36" t="n">
        <f aca="false">AK1123/W1123</f>
        <v>0.000310923934387785</v>
      </c>
      <c r="AR1123" s="37" t="n">
        <f aca="false">AL1123/W1123</f>
        <v>0.00337360231811312</v>
      </c>
      <c r="AS1123" s="37" t="n">
        <f aca="false">AM1123/W1123</f>
        <v>1.1829655929445E-005</v>
      </c>
      <c r="AT1123" s="37" t="n">
        <f aca="false">AN1123/W1123</f>
        <v>0.000708968592549754</v>
      </c>
      <c r="AU1123" s="37" t="n">
        <f aca="false">AO1123/W1123</f>
        <v>1.01281227507108</v>
      </c>
      <c r="AV1123" s="49" t="n">
        <f aca="false">AP1123/W1123</f>
        <v>4.64205626074243E-005</v>
      </c>
      <c r="AW1123" s="39" t="n">
        <f aca="false">AK1123*1000000</f>
        <v>113487.236051542</v>
      </c>
      <c r="AX1123" s="40" t="n">
        <f aca="false">AL1123*1000000</f>
        <v>1231364.84611129</v>
      </c>
      <c r="AY1123" s="40" t="n">
        <f aca="false">AM1123*1000000</f>
        <v>4317.82441424742</v>
      </c>
      <c r="AZ1123" s="40" t="n">
        <f aca="false">AN1123*1000000</f>
        <v>258773.53628066</v>
      </c>
      <c r="BA1123" s="40" t="n">
        <f aca="false">AO1123*1000000</f>
        <v>369676480.400943</v>
      </c>
      <c r="BB1123" s="41" t="n">
        <f aca="false">AP1123*1000000</f>
        <v>16943.5053517099</v>
      </c>
      <c r="BC1123" s="39" t="n">
        <f aca="false">AQ1123*1000000</f>
        <v>310.923934387785</v>
      </c>
      <c r="BD1123" s="40" t="n">
        <f aca="false">AR1123*1000000</f>
        <v>3373.60231811312</v>
      </c>
      <c r="BE1123" s="40" t="n">
        <f aca="false">AS1123*1000000</f>
        <v>11.829655929445</v>
      </c>
      <c r="BF1123" s="40" t="n">
        <f aca="false">AT1123*1000000</f>
        <v>708.968592549754</v>
      </c>
      <c r="BG1123" s="40" t="n">
        <f aca="false">AU1123*1000000</f>
        <v>1012812.27507108</v>
      </c>
      <c r="BH1123" s="41" t="n">
        <f aca="false">AV1123*1000000</f>
        <v>46.4205626074243</v>
      </c>
      <c r="BI1123" s="0" t="n">
        <v>0.1</v>
      </c>
      <c r="BJ1123" s="0" t="n">
        <f aca="false">R1123*BI1123</f>
        <v>19253.9833542158</v>
      </c>
      <c r="BK1123" s="0" t="n">
        <v>0.1</v>
      </c>
      <c r="BL1123" s="0" t="n">
        <f aca="false">AI1123*BK1123</f>
        <v>18928</v>
      </c>
      <c r="BM1123" s="45" t="n">
        <v>491.492522079561</v>
      </c>
      <c r="BN1123" s="45" t="n">
        <v>4911.75996922289</v>
      </c>
      <c r="BO1123" s="45" t="n">
        <v>16.2785205146239</v>
      </c>
      <c r="BP1123" s="45" t="n">
        <v>537.6</v>
      </c>
      <c r="BQ1123" s="45" t="n">
        <v>384000</v>
      </c>
      <c r="BR1123" s="0" t="n">
        <f aca="false">AJ1123*0.1</f>
        <v>8.8E-009</v>
      </c>
      <c r="BS1123" s="0" t="n">
        <f aca="false">((((BJ1123/R1123)^2)+((BM1123/AD1123)^2))^(1/2))*AK1123</f>
        <v>0.0953099566017289</v>
      </c>
      <c r="BT1123" s="0" t="n">
        <f aca="false">((((BJ1123/R1123)^2)+((BN1123/AE1123)^2))^(1/2))*AL1123</f>
        <v>0.953692273087929</v>
      </c>
      <c r="BU1123" s="0" t="n">
        <f aca="false">((((BJ1123/R1123)^2)+((BO1123/AF1123)^2))^(1/2))*AM1123</f>
        <v>0.00316386544914705</v>
      </c>
      <c r="BV1123" s="0" t="n">
        <f aca="false">((((BJ1123/R1123)^2)+((BP1123/AG1123)^2))^(1/2))*AN1123</f>
        <v>0.106695062319977</v>
      </c>
      <c r="BW1123" s="0" t="n">
        <f aca="false">((((BJ1123/R1123)^2)+((BQ1123/AH1123)^2))^(1/2))*AO1123</f>
        <v>82.6621739859378</v>
      </c>
      <c r="BX1123" s="46" t="n">
        <f aca="false">((((BL1123/AI1123)^2)+((BR1123/AJ1123)^2))^(1/2))*AP1123</f>
        <v>0.00239617350625292</v>
      </c>
    </row>
    <row r="1124" customFormat="false" ht="45" hidden="false" customHeight="true" outlineLevel="0" collapsed="false">
      <c r="A1124" s="24" t="n">
        <v>4.62019492499872</v>
      </c>
      <c r="B1124" s="24" t="n">
        <v>-74.0805593550488</v>
      </c>
      <c r="C1124" s="47" t="n">
        <v>31</v>
      </c>
      <c r="D1124" s="47" t="n">
        <v>26</v>
      </c>
      <c r="E1124" s="47" t="n">
        <v>2333</v>
      </c>
      <c r="F1124" s="27" t="s">
        <v>2836</v>
      </c>
      <c r="G1124" s="28" t="s">
        <v>2837</v>
      </c>
      <c r="H1124" s="27" t="s">
        <v>2838</v>
      </c>
      <c r="I1124" s="28" t="s">
        <v>1287</v>
      </c>
      <c r="J1124" s="28" t="s">
        <v>76</v>
      </c>
      <c r="K1124" s="55"/>
      <c r="L1124" s="55"/>
      <c r="M1124" s="28" t="n">
        <v>2000</v>
      </c>
      <c r="N1124" s="29" t="s">
        <v>77</v>
      </c>
      <c r="O1124" s="29" t="s">
        <v>77</v>
      </c>
      <c r="P1124" s="30" t="n">
        <v>-0.0558905599345948</v>
      </c>
      <c r="Q1124" s="31" t="n">
        <v>11.3563235795132</v>
      </c>
      <c r="R1124" s="31" t="n">
        <v>9.08125585082574</v>
      </c>
      <c r="S1124" s="29" t="s">
        <v>69</v>
      </c>
      <c r="T1124" s="29"/>
      <c r="U1124" s="29"/>
      <c r="V1124" s="48" t="n">
        <f aca="false">IF(S1124="m3_año",R1124,IF(OR(O1124="CG1",O1124="CG3",O1124="HG2"),T1124,R1124))</f>
        <v>9.08125585082574</v>
      </c>
      <c r="W1124" s="28" t="n">
        <v>365</v>
      </c>
      <c r="X1124" s="32"/>
      <c r="Y1124" s="28"/>
      <c r="Z1124" s="28" t="n">
        <v>0</v>
      </c>
      <c r="AA1124" s="32" t="s">
        <v>2839</v>
      </c>
      <c r="AB1124" s="32" t="s">
        <v>447</v>
      </c>
      <c r="AC1124" s="33" t="s">
        <v>72</v>
      </c>
      <c r="AD1124" s="33" t="n">
        <f aca="false">VLOOKUP($O1124,Parámetros!$B$4:$H$25,3,0)</f>
        <v>24000</v>
      </c>
      <c r="AE1124" s="33" t="n">
        <f aca="false">VLOOKUP($O1124,Parámetros!$B$4:$H$25,4,0)</f>
        <v>2261000</v>
      </c>
      <c r="AF1124" s="33" t="n">
        <f aca="false">VLOOKUP($O1124,Parámetros!$B$4:$H$25,5,0)</f>
        <v>1200</v>
      </c>
      <c r="AG1124" s="33" t="n">
        <f aca="false">VLOOKUP($O1124,Parámetros!$B$4:$H$25,6,0)</f>
        <v>381000</v>
      </c>
      <c r="AH1124" s="33" t="n">
        <f aca="false">VLOOKUP($O1124,Parámetros!$B$4:$H$25,7,0)</f>
        <v>1500000000</v>
      </c>
      <c r="AI1124" s="2" t="n">
        <v>2.98030327868852</v>
      </c>
      <c r="AJ1124" s="2" t="n">
        <v>1.362E-005</v>
      </c>
      <c r="AK1124" s="34" t="n">
        <f aca="false">AD1124*V1124/1000000000</f>
        <v>0.000217950140419818</v>
      </c>
      <c r="AL1124" s="34" t="n">
        <f aca="false">AE1124*V1124/1000000000</f>
        <v>0.020532719478717</v>
      </c>
      <c r="AM1124" s="34" t="n">
        <f aca="false">AF1124*V1124/1000000000</f>
        <v>1.08975070209909E-005</v>
      </c>
      <c r="AN1124" s="34" t="n">
        <f aca="false">AG1124*V1124/1000000000</f>
        <v>0.00345995847916461</v>
      </c>
      <c r="AO1124" s="34" t="n">
        <f aca="false">AH1124*V1124/1000000000</f>
        <v>13.6218837762386</v>
      </c>
      <c r="AP1124" s="35" t="n">
        <f aca="false">AJ1124*AI1124*EXP(P1124*4)</f>
        <v>3.2459791140291E-005</v>
      </c>
      <c r="AQ1124" s="36" t="n">
        <f aca="false">AK1124/W1124</f>
        <v>5.97123672383062E-007</v>
      </c>
      <c r="AR1124" s="37" t="n">
        <f aca="false">AL1124/W1124</f>
        <v>5.62540259690876E-005</v>
      </c>
      <c r="AS1124" s="37" t="n">
        <f aca="false">AM1124/W1124</f>
        <v>2.98561836191531E-008</v>
      </c>
      <c r="AT1124" s="37" t="n">
        <f aca="false">AN1124/W1124</f>
        <v>9.47933829908112E-006</v>
      </c>
      <c r="AU1124" s="37" t="n">
        <f aca="false">AO1124/W1124</f>
        <v>0.0373202295239414</v>
      </c>
      <c r="AV1124" s="49" t="n">
        <f aca="false">AP1124/W1124</f>
        <v>8.89309346309342E-008</v>
      </c>
      <c r="AW1124" s="39" t="n">
        <f aca="false">AK1124*1000000</f>
        <v>217.950140419818</v>
      </c>
      <c r="AX1124" s="40" t="n">
        <f aca="false">AL1124*1000000</f>
        <v>20532.719478717</v>
      </c>
      <c r="AY1124" s="40" t="n">
        <f aca="false">AM1124*1000000</f>
        <v>10.8975070209909</v>
      </c>
      <c r="AZ1124" s="40" t="n">
        <f aca="false">AN1124*1000000</f>
        <v>3459.95847916461</v>
      </c>
      <c r="BA1124" s="40" t="n">
        <f aca="false">AO1124*1000000</f>
        <v>13621883.7762386</v>
      </c>
      <c r="BB1124" s="41" t="n">
        <f aca="false">AP1124*1000000</f>
        <v>32.459791140291</v>
      </c>
      <c r="BC1124" s="39" t="n">
        <f aca="false">AQ1124*1000000</f>
        <v>0.597123672383062</v>
      </c>
      <c r="BD1124" s="40" t="n">
        <f aca="false">AR1124*1000000</f>
        <v>56.2540259690877</v>
      </c>
      <c r="BE1124" s="40" t="n">
        <f aca="false">AS1124*1000000</f>
        <v>0.0298561836191531</v>
      </c>
      <c r="BF1124" s="40" t="n">
        <f aca="false">AT1124*1000000</f>
        <v>9.47933829908111</v>
      </c>
      <c r="BG1124" s="40" t="n">
        <f aca="false">AU1124*1000000</f>
        <v>37320.2295239414</v>
      </c>
      <c r="BH1124" s="41" t="n">
        <f aca="false">AV1124*1000000</f>
        <v>0.0889309346309341</v>
      </c>
      <c r="BI1124" s="0" t="n">
        <v>0.1</v>
      </c>
      <c r="BJ1124" s="0" t="n">
        <f aca="false">R1124*BI1124</f>
        <v>0.908125585082574</v>
      </c>
      <c r="BK1124" s="0" t="n">
        <v>0.1</v>
      </c>
      <c r="BL1124" s="0" t="n">
        <f aca="false">AI1124*BK1124</f>
        <v>0.298030327868852</v>
      </c>
      <c r="BM1124" s="45" t="n">
        <v>0</v>
      </c>
      <c r="BN1124" s="45" t="n">
        <v>0</v>
      </c>
      <c r="BO1124" s="45" t="n">
        <v>0</v>
      </c>
      <c r="BP1124" s="45" t="n">
        <v>0</v>
      </c>
      <c r="BQ1124" s="45" t="n">
        <v>0</v>
      </c>
      <c r="BR1124" s="0" t="n">
        <f aca="false">AJ1124*0.1</f>
        <v>1.362E-006</v>
      </c>
      <c r="BS1124" s="0" t="n">
        <f aca="false">((((BJ1124/R1124)^2)+((BM1124/AD1124)^2))^(1/2))*AK1124</f>
        <v>2.17950140419818E-005</v>
      </c>
      <c r="BT1124" s="0" t="n">
        <f aca="false">((((BJ1124/R1124)^2)+((BN1124/AE1124)^2))^(1/2))*AL1124</f>
        <v>0.0020532719478717</v>
      </c>
      <c r="BU1124" s="0" t="n">
        <f aca="false">((((BJ1124/R1124)^2)+((BO1124/AF1124)^2))^(1/2))*AM1124</f>
        <v>1.08975070209909E-006</v>
      </c>
      <c r="BV1124" s="0" t="n">
        <f aca="false">((((BJ1124/R1124)^2)+((BP1124/AG1124)^2))^(1/2))*AN1124</f>
        <v>0.000345995847916461</v>
      </c>
      <c r="BW1124" s="0" t="n">
        <f aca="false">((((BJ1124/R1124)^2)+((BQ1124/AH1124)^2))^(1/2))*AO1124</f>
        <v>1.36218837762386</v>
      </c>
      <c r="BX1124" s="46" t="n">
        <f aca="false">((((BL1124/AI1124)^2)+((BR1124/AJ1124)^2))^(1/2))*AP1124</f>
        <v>4.59050768623975E-006</v>
      </c>
    </row>
    <row r="1125" customFormat="false" ht="45" hidden="false" customHeight="true" outlineLevel="0" collapsed="false">
      <c r="A1125" s="24" t="n">
        <v>4.61798205897418</v>
      </c>
      <c r="B1125" s="24" t="n">
        <v>-74.0826218983731</v>
      </c>
      <c r="C1125" s="47" t="n">
        <v>31</v>
      </c>
      <c r="D1125" s="47" t="n">
        <v>26</v>
      </c>
      <c r="E1125" s="47" t="n">
        <v>2333</v>
      </c>
      <c r="F1125" s="27" t="s">
        <v>2840</v>
      </c>
      <c r="G1125" s="28" t="s">
        <v>2841</v>
      </c>
      <c r="H1125" s="27" t="s">
        <v>2842</v>
      </c>
      <c r="I1125" s="28" t="s">
        <v>1287</v>
      </c>
      <c r="J1125" s="28" t="s">
        <v>76</v>
      </c>
      <c r="K1125" s="55"/>
      <c r="L1125" s="55"/>
      <c r="M1125" s="28" t="n">
        <v>2005</v>
      </c>
      <c r="N1125" s="29" t="s">
        <v>84</v>
      </c>
      <c r="O1125" s="29" t="s">
        <v>85</v>
      </c>
      <c r="P1125" s="30" t="n">
        <v>-0.015549305289661</v>
      </c>
      <c r="Q1125" s="31" t="n">
        <v>156000</v>
      </c>
      <c r="R1125" s="31" t="n">
        <v>146592.816283196</v>
      </c>
      <c r="S1125" s="29" t="s">
        <v>86</v>
      </c>
      <c r="T1125" s="29" t="n">
        <f aca="false">((R1125*Parámetros!$D$30)/1000)/Parámetros!$D$29</f>
        <v>120133.332776761</v>
      </c>
      <c r="U1125" s="29" t="s">
        <v>69</v>
      </c>
      <c r="V1125" s="48" t="n">
        <f aca="false">IF(S1125="m3_año",R1125,IF(OR(O1125="CG1",O1125="CG3",O1125="HG2"),T1125,R1125))</f>
        <v>146592.816283196</v>
      </c>
      <c r="W1125" s="28" t="n">
        <v>365</v>
      </c>
      <c r="X1125" s="32"/>
      <c r="Y1125" s="28"/>
      <c r="Z1125" s="28" t="n">
        <v>0</v>
      </c>
      <c r="AA1125" s="32" t="s">
        <v>2843</v>
      </c>
      <c r="AB1125" s="32" t="s">
        <v>447</v>
      </c>
      <c r="AC1125" s="33" t="s">
        <v>246</v>
      </c>
      <c r="AD1125" s="33" t="n">
        <f aca="false">VLOOKUP($O1125,Parámetros!$B$4:$H$25,3,0)</f>
        <v>12.7152226842523</v>
      </c>
      <c r="AE1125" s="33" t="n">
        <f aca="false">VLOOKUP($O1125,Parámetros!$B$4:$H$25,4,0)</f>
        <v>4.56382485732941</v>
      </c>
      <c r="AF1125" s="33" t="n">
        <f aca="false">VLOOKUP($O1125,Parámetros!$B$4:$H$25,5,0)</f>
        <v>12.0799261022882</v>
      </c>
      <c r="AG1125" s="33" t="n">
        <f aca="false">VLOOKUP($O1125,Parámetros!$B$4:$H$25,6,0)</f>
        <v>6.25</v>
      </c>
      <c r="AH1125" s="33" t="n">
        <f aca="false">VLOOKUP($O1125,Parámetros!$B$4:$H$25,7,0)</f>
        <v>2343</v>
      </c>
      <c r="AI1125" s="2" t="n">
        <v>26143.9814814815</v>
      </c>
      <c r="AJ1125" s="2" t="n">
        <v>3E-008</v>
      </c>
      <c r="AK1125" s="34" t="n">
        <f aca="false">AD1125*V1125/1000000000</f>
        <v>0.00186396030295252</v>
      </c>
      <c r="AL1125" s="34" t="n">
        <f aca="false">AE1125*V1125/1000000000</f>
        <v>0.000669023938859173</v>
      </c>
      <c r="AM1125" s="34" t="n">
        <f aca="false">AF1125*V1125/1000000000</f>
        <v>0.00177083038782732</v>
      </c>
      <c r="AN1125" s="34" t="n">
        <f aca="false">AG1125*V1125/1000000000</f>
        <v>0.000916205101769975</v>
      </c>
      <c r="AO1125" s="34" t="n">
        <f aca="false">AH1125*V1125/1000000000</f>
        <v>0.343466968551528</v>
      </c>
      <c r="AP1125" s="35" t="n">
        <f aca="false">AJ1125*AI1125*EXP(P1125*4)</f>
        <v>0.000737023052735785</v>
      </c>
      <c r="AQ1125" s="36" t="n">
        <f aca="false">AK1125/W1125</f>
        <v>5.10674055603431E-006</v>
      </c>
      <c r="AR1125" s="37" t="n">
        <f aca="false">AL1125/W1125</f>
        <v>1.83294229824431E-006</v>
      </c>
      <c r="AS1125" s="37" t="n">
        <f aca="false">AM1125/W1125</f>
        <v>4.85159010363649E-006</v>
      </c>
      <c r="AT1125" s="37" t="n">
        <f aca="false">AN1125/W1125</f>
        <v>2.51015096375336E-006</v>
      </c>
      <c r="AU1125" s="37" t="n">
        <f aca="false">AO1125/W1125</f>
        <v>0.000941005393291858</v>
      </c>
      <c r="AV1125" s="49" t="n">
        <f aca="false">AP1125/W1125</f>
        <v>2.01924124037201E-006</v>
      </c>
      <c r="AW1125" s="39" t="n">
        <f aca="false">AK1125*1000000</f>
        <v>1863.96030295252</v>
      </c>
      <c r="AX1125" s="40" t="n">
        <f aca="false">AL1125*1000000</f>
        <v>669.023938859173</v>
      </c>
      <c r="AY1125" s="40" t="n">
        <f aca="false">AM1125*1000000</f>
        <v>1770.83038782732</v>
      </c>
      <c r="AZ1125" s="40" t="n">
        <f aca="false">AN1125*1000000</f>
        <v>916.205101769975</v>
      </c>
      <c r="BA1125" s="40" t="n">
        <f aca="false">AO1125*1000000</f>
        <v>343466.968551528</v>
      </c>
      <c r="BB1125" s="41" t="n">
        <f aca="false">AP1125*1000000</f>
        <v>737.023052735785</v>
      </c>
      <c r="BC1125" s="39" t="n">
        <f aca="false">AQ1125*1000000</f>
        <v>5.10674055603431</v>
      </c>
      <c r="BD1125" s="40" t="n">
        <f aca="false">AR1125*1000000</f>
        <v>1.83294229824431</v>
      </c>
      <c r="BE1125" s="40" t="n">
        <f aca="false">AS1125*1000000</f>
        <v>4.85159010363649</v>
      </c>
      <c r="BF1125" s="40" t="n">
        <f aca="false">AT1125*1000000</f>
        <v>2.51015096375336</v>
      </c>
      <c r="BG1125" s="40" t="n">
        <f aca="false">AU1125*1000000</f>
        <v>941.005393291858</v>
      </c>
      <c r="BH1125" s="41" t="n">
        <f aca="false">AV1125*1000000</f>
        <v>2.01924124037201</v>
      </c>
      <c r="BI1125" s="0" t="n">
        <v>0.1</v>
      </c>
      <c r="BJ1125" s="0" t="n">
        <f aca="false">R1125*BI1125</f>
        <v>14659.2816283196</v>
      </c>
      <c r="BK1125" s="0" t="n">
        <v>0.1</v>
      </c>
      <c r="BL1125" s="0" t="n">
        <f aca="false">AI1125*BK1125</f>
        <v>2614.39814814815</v>
      </c>
      <c r="BM1125" s="45" t="n">
        <v>8.79744109323615</v>
      </c>
      <c r="BN1125" s="45" t="n">
        <v>3.62683450723467</v>
      </c>
      <c r="BO1125" s="45" t="n">
        <v>10.0538529184284</v>
      </c>
      <c r="BP1125" s="45" t="n">
        <v>12.5</v>
      </c>
      <c r="BQ1125" s="45" t="n">
        <v>2343</v>
      </c>
      <c r="BR1125" s="0" t="n">
        <f aca="false">AJ1125*0.1</f>
        <v>3E-009</v>
      </c>
      <c r="BS1125" s="0" t="n">
        <f aca="false">((((BJ1125/R1125)^2)+((BM1125/AD1125)^2))^(1/2))*AK1125</f>
        <v>0.00130304225052225</v>
      </c>
      <c r="BT1125" s="0" t="n">
        <f aca="false">((((BJ1125/R1125)^2)+((BN1125/AE1125)^2))^(1/2))*AL1125</f>
        <v>0.00053586068136397</v>
      </c>
      <c r="BU1125" s="0" t="n">
        <f aca="false">((((BJ1125/R1125)^2)+((BO1125/AF1125)^2))^(1/2))*AM1125</f>
        <v>0.00148442295172253</v>
      </c>
      <c r="BV1125" s="0" t="n">
        <f aca="false">((((BJ1125/R1125)^2)+((BP1125/AG1125)^2))^(1/2))*AN1125</f>
        <v>0.00183469928651058</v>
      </c>
      <c r="BW1125" s="0" t="n">
        <f aca="false">((((BJ1125/R1125)^2)+((BQ1125/AH1125)^2))^(1/2))*AO1125</f>
        <v>0.34518003139063</v>
      </c>
      <c r="BX1125" s="46" t="n">
        <f aca="false">((((BL1125/AI1125)^2)+((BR1125/AJ1125)^2))^(1/2))*AP1125</f>
        <v>0.000104230799696057</v>
      </c>
    </row>
    <row r="1126" customFormat="false" ht="45" hidden="false" customHeight="true" outlineLevel="0" collapsed="false">
      <c r="A1126" s="24" t="n">
        <v>4.61874813472603</v>
      </c>
      <c r="B1126" s="24" t="n">
        <v>-74.0805422283691</v>
      </c>
      <c r="C1126" s="47" t="n">
        <v>31</v>
      </c>
      <c r="D1126" s="47" t="n">
        <v>26</v>
      </c>
      <c r="E1126" s="47" t="n">
        <v>2333</v>
      </c>
      <c r="F1126" s="27" t="s">
        <v>2844</v>
      </c>
      <c r="G1126" s="28" t="s">
        <v>2845</v>
      </c>
      <c r="H1126" s="27" t="s">
        <v>2846</v>
      </c>
      <c r="I1126" s="28" t="s">
        <v>1287</v>
      </c>
      <c r="J1126" s="28" t="s">
        <v>76</v>
      </c>
      <c r="K1126" s="55"/>
      <c r="L1126" s="55"/>
      <c r="M1126" s="28" t="n">
        <v>2007</v>
      </c>
      <c r="N1126" s="29" t="s">
        <v>67</v>
      </c>
      <c r="O1126" s="29" t="s">
        <v>145</v>
      </c>
      <c r="P1126" s="30" t="n">
        <v>0.00937137873539989</v>
      </c>
      <c r="Q1126" s="31" t="n">
        <v>4200</v>
      </c>
      <c r="R1126" s="31" t="n">
        <v>4360.42722624319</v>
      </c>
      <c r="S1126" s="29" t="s">
        <v>69</v>
      </c>
      <c r="T1126" s="29"/>
      <c r="U1126" s="29"/>
      <c r="V1126" s="48" t="n">
        <f aca="false">IF(S1126="m3_año",R1126,IF(OR(O1126="CG1",O1126="CG3",O1126="HG2"),T1126,R1126))</f>
        <v>4360.42722624319</v>
      </c>
      <c r="W1126" s="28" t="n">
        <v>365</v>
      </c>
      <c r="X1126" s="32"/>
      <c r="Y1126" s="28"/>
      <c r="Z1126" s="28" t="n">
        <v>0</v>
      </c>
      <c r="AA1126" s="32" t="s">
        <v>2847</v>
      </c>
      <c r="AB1126" s="32" t="s">
        <v>447</v>
      </c>
      <c r="AC1126" s="33" t="s">
        <v>72</v>
      </c>
      <c r="AD1126" s="33" t="n">
        <f aca="false">VLOOKUP($O1126,Parámetros!$B$4:$H$25,3,0)</f>
        <v>196.356974196937</v>
      </c>
      <c r="AE1126" s="33" t="n">
        <f aca="false">VLOOKUP($O1126,Parámetros!$B$4:$H$25,4,0)</f>
        <v>1220.72799074218</v>
      </c>
      <c r="AF1126" s="33" t="n">
        <f aca="false">VLOOKUP($O1126,Parámetros!$B$4:$H$25,5,0)</f>
        <v>69.6558973259153</v>
      </c>
      <c r="AG1126" s="33" t="n">
        <f aca="false">VLOOKUP($O1126,Parámetros!$B$4:$H$25,6,0)</f>
        <v>640</v>
      </c>
      <c r="AH1126" s="33" t="n">
        <f aca="false">VLOOKUP($O1126,Parámetros!$B$4:$H$25,7,0)</f>
        <v>1920000</v>
      </c>
      <c r="AI1126" s="2" t="n">
        <v>2.98030327868852</v>
      </c>
      <c r="AJ1126" s="2" t="n">
        <v>1.362E-005</v>
      </c>
      <c r="AK1126" s="34" t="n">
        <f aca="false">AD1126*V1126/1000000000</f>
        <v>0.000856200296351055</v>
      </c>
      <c r="AL1126" s="34" t="n">
        <f aca="false">AE1126*V1126/1000000000</f>
        <v>0.00532289556666935</v>
      </c>
      <c r="AM1126" s="34" t="n">
        <f aca="false">AF1126*V1126/1000000000</f>
        <v>0.000303729471168321</v>
      </c>
      <c r="AN1126" s="34" t="n">
        <f aca="false">AG1126*V1126/1000000000</f>
        <v>0.00279067342479564</v>
      </c>
      <c r="AO1126" s="34" t="n">
        <f aca="false">AH1126*V1126/1000000000</f>
        <v>8.37202027438692</v>
      </c>
      <c r="AP1126" s="35" t="n">
        <f aca="false">AJ1126*AI1126*EXP(P1126*4)</f>
        <v>4.21422113122878E-005</v>
      </c>
      <c r="AQ1126" s="36" t="n">
        <f aca="false">AK1126/W1126</f>
        <v>2.34575423657823E-006</v>
      </c>
      <c r="AR1126" s="37" t="n">
        <f aca="false">AL1126/W1126</f>
        <v>1.45832755251215E-005</v>
      </c>
      <c r="AS1126" s="37" t="n">
        <f aca="false">AM1126/W1126</f>
        <v>8.32135537447456E-007</v>
      </c>
      <c r="AT1126" s="37" t="n">
        <f aca="false">AN1126/W1126</f>
        <v>7.64568061587847E-006</v>
      </c>
      <c r="AU1126" s="37" t="n">
        <f aca="false">AO1126/W1126</f>
        <v>0.0229370418476354</v>
      </c>
      <c r="AV1126" s="49" t="n">
        <f aca="false">AP1126/W1126</f>
        <v>1.1545811318435E-007</v>
      </c>
      <c r="AW1126" s="39" t="n">
        <f aca="false">AK1126*1000000</f>
        <v>856.200296351055</v>
      </c>
      <c r="AX1126" s="40" t="n">
        <f aca="false">AL1126*1000000</f>
        <v>5322.89556666935</v>
      </c>
      <c r="AY1126" s="40" t="n">
        <f aca="false">AM1126*1000000</f>
        <v>303.729471168321</v>
      </c>
      <c r="AZ1126" s="40" t="n">
        <f aca="false">AN1126*1000000</f>
        <v>2790.67342479564</v>
      </c>
      <c r="BA1126" s="40" t="n">
        <f aca="false">AO1126*1000000</f>
        <v>8372020.27438692</v>
      </c>
      <c r="BB1126" s="41" t="n">
        <f aca="false">AP1126*1000000</f>
        <v>42.1422113122878</v>
      </c>
      <c r="BC1126" s="39" t="n">
        <f aca="false">AQ1126*1000000</f>
        <v>2.34575423657823</v>
      </c>
      <c r="BD1126" s="40" t="n">
        <f aca="false">AR1126*1000000</f>
        <v>14.5832755251215</v>
      </c>
      <c r="BE1126" s="40" t="n">
        <f aca="false">AS1126*1000000</f>
        <v>0.832135537447455</v>
      </c>
      <c r="BF1126" s="40" t="n">
        <f aca="false">AT1126*1000000</f>
        <v>7.64568061587847</v>
      </c>
      <c r="BG1126" s="40" t="n">
        <f aca="false">AU1126*1000000</f>
        <v>22937.0418476354</v>
      </c>
      <c r="BH1126" s="41" t="n">
        <f aca="false">AV1126*1000000</f>
        <v>0.11545811318435</v>
      </c>
      <c r="BI1126" s="0" t="n">
        <v>0.1</v>
      </c>
      <c r="BJ1126" s="0" t="n">
        <f aca="false">R1126*BI1126</f>
        <v>436.042722624319</v>
      </c>
      <c r="BK1126" s="0" t="n">
        <v>0.1</v>
      </c>
      <c r="BL1126" s="0" t="n">
        <f aca="false">AI1126*BK1126</f>
        <v>0.298030327868852</v>
      </c>
      <c r="BM1126" s="45" t="n">
        <v>187.562005220738</v>
      </c>
      <c r="BN1126" s="45" t="n">
        <v>1012.03746873145</v>
      </c>
      <c r="BO1126" s="45" t="n">
        <v>69.5558973259153</v>
      </c>
      <c r="BP1126" s="45" t="n">
        <v>256</v>
      </c>
      <c r="BQ1126" s="45" t="n">
        <v>384000</v>
      </c>
      <c r="BR1126" s="0" t="n">
        <f aca="false">AJ1126*0.1</f>
        <v>1.362E-006</v>
      </c>
      <c r="BS1126" s="0" t="n">
        <f aca="false">((((BJ1126/R1126)^2)+((BM1126/AD1126)^2))^(1/2))*AK1126</f>
        <v>0.000822320003149725</v>
      </c>
      <c r="BT1126" s="0" t="n">
        <f aca="false">((((BJ1126/R1126)^2)+((BN1126/AE1126)^2))^(1/2))*AL1126</f>
        <v>0.00444490241011801</v>
      </c>
      <c r="BU1126" s="0" t="n">
        <f aca="false">((((BJ1126/R1126)^2)+((BO1126/AF1126)^2))^(1/2))*AM1126</f>
        <v>0.00030481046513351</v>
      </c>
      <c r="BV1126" s="0" t="n">
        <f aca="false">((((BJ1126/R1126)^2)+((BP1126/AG1126)^2))^(1/2))*AN1126</f>
        <v>0.00115062412970366</v>
      </c>
      <c r="BW1126" s="0" t="n">
        <f aca="false">((((BJ1126/R1126)^2)+((BQ1126/AH1126)^2))^(1/2))*AO1126</f>
        <v>1.87204064425356</v>
      </c>
      <c r="BX1126" s="46" t="n">
        <f aca="false">((((BL1126/AI1126)^2)+((BR1126/AJ1126)^2))^(1/2))*AP1126</f>
        <v>5.95980867862304E-006</v>
      </c>
    </row>
    <row r="1127" customFormat="false" ht="30" hidden="false" customHeight="true" outlineLevel="0" collapsed="false">
      <c r="A1127" s="24" t="n">
        <v>4.61903989436253</v>
      </c>
      <c r="B1127" s="24" t="n">
        <v>-74.0809248623483</v>
      </c>
      <c r="C1127" s="47" t="n">
        <v>31</v>
      </c>
      <c r="D1127" s="47" t="n">
        <v>26</v>
      </c>
      <c r="E1127" s="47" t="n">
        <v>2333</v>
      </c>
      <c r="F1127" s="27" t="s">
        <v>2848</v>
      </c>
      <c r="G1127" s="28" t="s">
        <v>2849</v>
      </c>
      <c r="H1127" s="27" t="s">
        <v>2850</v>
      </c>
      <c r="I1127" s="28" t="s">
        <v>1287</v>
      </c>
      <c r="J1127" s="28" t="s">
        <v>76</v>
      </c>
      <c r="K1127" s="55"/>
      <c r="L1127" s="55"/>
      <c r="M1127" s="28" t="n">
        <v>1998</v>
      </c>
      <c r="N1127" s="29" t="s">
        <v>67</v>
      </c>
      <c r="O1127" s="29" t="s">
        <v>142</v>
      </c>
      <c r="P1127" s="50" t="n">
        <v>0.0119278052318739</v>
      </c>
      <c r="Q1127" s="31" t="n">
        <v>960</v>
      </c>
      <c r="R1127" s="31" t="n">
        <v>1006.91301171691</v>
      </c>
      <c r="S1127" s="29" t="s">
        <v>69</v>
      </c>
      <c r="T1127" s="29"/>
      <c r="U1127" s="29"/>
      <c r="V1127" s="48" t="n">
        <f aca="false">IF(S1127="m3_año",R1127,IF(OR(O1127="CG1",O1127="CG3",O1127="HG2"),T1127,R1127))</f>
        <v>1006.91301171691</v>
      </c>
      <c r="W1127" s="28" t="n">
        <v>365</v>
      </c>
      <c r="X1127" s="32" t="s">
        <v>98</v>
      </c>
      <c r="Y1127" s="28"/>
      <c r="Z1127" s="28" t="n">
        <v>2920</v>
      </c>
      <c r="AA1127" s="32" t="s">
        <v>2851</v>
      </c>
      <c r="AB1127" s="32" t="s">
        <v>2852</v>
      </c>
      <c r="AC1127" s="33" t="s">
        <v>72</v>
      </c>
      <c r="AD1127" s="33" t="n">
        <f aca="false">VLOOKUP($O1127,Parámetros!$B$4:$H$25,3,0)</f>
        <v>30.4</v>
      </c>
      <c r="AE1127" s="33" t="n">
        <f aca="false">VLOOKUP($O1127,Parámetros!$B$4:$H$25,4,0)</f>
        <v>1504</v>
      </c>
      <c r="AF1127" s="33" t="n">
        <f aca="false">VLOOKUP($O1127,Parámetros!$B$4:$H$25,5,0)</f>
        <v>9.6</v>
      </c>
      <c r="AG1127" s="33" t="n">
        <f aca="false">VLOOKUP($O1127,Parámetros!$B$4:$H$25,6,0)</f>
        <v>640</v>
      </c>
      <c r="AH1127" s="33" t="n">
        <f aca="false">VLOOKUP($O1127,Parámetros!$B$4:$H$25,7,0)</f>
        <v>1920000</v>
      </c>
      <c r="AI1127" s="51" t="n">
        <v>960</v>
      </c>
      <c r="AJ1127" s="52" t="n">
        <v>8.8E-008</v>
      </c>
      <c r="AK1127" s="34" t="n">
        <f aca="false">AD1127*V1127/1000000000</f>
        <v>3.06101555561941E-005</v>
      </c>
      <c r="AL1127" s="34" t="n">
        <f aca="false">AE1127*V1127/1000000000</f>
        <v>0.00151439716962223</v>
      </c>
      <c r="AM1127" s="34" t="n">
        <f aca="false">AF1127*V1127/1000000000</f>
        <v>9.66636491248234E-006</v>
      </c>
      <c r="AN1127" s="34" t="n">
        <f aca="false">AG1127*V1127/1000000000</f>
        <v>0.000644424327498822</v>
      </c>
      <c r="AO1127" s="34" t="n">
        <f aca="false">AH1127*V1127/1000000000</f>
        <v>1.93327298249647</v>
      </c>
      <c r="AP1127" s="35" t="n">
        <f aca="false">AJ1127*AI1127*EXP(P1127*4)</f>
        <v>8.86083450310879E-005</v>
      </c>
      <c r="AQ1127" s="36" t="n">
        <f aca="false">AK1127/W1127</f>
        <v>8.38634398799837E-008</v>
      </c>
      <c r="AR1127" s="37" t="n">
        <f aca="false">AL1127/W1127</f>
        <v>4.14903334143078E-006</v>
      </c>
      <c r="AS1127" s="37" t="n">
        <f aca="false">AM1127/W1127</f>
        <v>2.64831915410475E-008</v>
      </c>
      <c r="AT1127" s="37" t="n">
        <f aca="false">AN1127/W1127</f>
        <v>1.7655461027365E-006</v>
      </c>
      <c r="AU1127" s="37" t="n">
        <f aca="false">AO1127/W1127</f>
        <v>0.0052966383082095</v>
      </c>
      <c r="AV1127" s="49" t="n">
        <f aca="false">AP1127/W1127</f>
        <v>2.42762589126268E-007</v>
      </c>
      <c r="AW1127" s="39" t="n">
        <f aca="false">AK1127*1000000</f>
        <v>30.6101555561941</v>
      </c>
      <c r="AX1127" s="40" t="n">
        <f aca="false">AL1127*1000000</f>
        <v>1514.39716962223</v>
      </c>
      <c r="AY1127" s="40" t="n">
        <f aca="false">AM1127*1000000</f>
        <v>9.66636491248234</v>
      </c>
      <c r="AZ1127" s="40" t="n">
        <f aca="false">AN1127*1000000</f>
        <v>644.424327498822</v>
      </c>
      <c r="BA1127" s="40" t="n">
        <f aca="false">AO1127*1000000</f>
        <v>1933272.98249647</v>
      </c>
      <c r="BB1127" s="41" t="n">
        <f aca="false">AP1127*1000000</f>
        <v>88.6083450310879</v>
      </c>
      <c r="BC1127" s="39" t="n">
        <f aca="false">AQ1127*1000000</f>
        <v>0.0838634398799837</v>
      </c>
      <c r="BD1127" s="40" t="n">
        <f aca="false">AR1127*1000000</f>
        <v>4.14903334143077</v>
      </c>
      <c r="BE1127" s="40" t="n">
        <f aca="false">AS1127*1000000</f>
        <v>0.0264831915410475</v>
      </c>
      <c r="BF1127" s="40" t="n">
        <f aca="false">AT1127*1000000</f>
        <v>1.7655461027365</v>
      </c>
      <c r="BG1127" s="40" t="n">
        <f aca="false">AU1127*1000000</f>
        <v>5296.6383082095</v>
      </c>
      <c r="BH1127" s="41" t="n">
        <f aca="false">AV1127*1000000</f>
        <v>0.242762589126268</v>
      </c>
      <c r="BI1127" s="0" t="n">
        <v>0.1</v>
      </c>
      <c r="BJ1127" s="0" t="n">
        <f aca="false">R1127*BI1127</f>
        <v>100.691301171691</v>
      </c>
      <c r="BK1127" s="0" t="n">
        <v>0.1</v>
      </c>
      <c r="BL1127" s="0" t="n">
        <f aca="false">AI1127*BK1127</f>
        <v>96</v>
      </c>
      <c r="BM1127" s="45" t="n">
        <v>12.16</v>
      </c>
      <c r="BN1127" s="45" t="n">
        <v>601.6</v>
      </c>
      <c r="BO1127" s="45" t="n">
        <v>1.92</v>
      </c>
      <c r="BP1127" s="45" t="n">
        <v>256</v>
      </c>
      <c r="BQ1127" s="45" t="n">
        <v>384000</v>
      </c>
      <c r="BR1127" s="0" t="n">
        <f aca="false">AJ1127*0.1</f>
        <v>8.8E-009</v>
      </c>
      <c r="BS1127" s="0" t="n">
        <f aca="false">((((BJ1127/R1127)^2)+((BM1127/AD1127)^2))^(1/2))*AK1127</f>
        <v>1.26208904574775E-005</v>
      </c>
      <c r="BT1127" s="0" t="n">
        <f aca="false">((((BJ1127/R1127)^2)+((BN1127/AE1127)^2))^(1/2))*AL1127</f>
        <v>0.000624401948948889</v>
      </c>
      <c r="BU1127" s="0" t="n">
        <f aca="false">((((BJ1127/R1127)^2)+((BO1127/AF1127)^2))^(1/2))*AM1127</f>
        <v>2.16146490396293E-006</v>
      </c>
      <c r="BV1127" s="0" t="n">
        <f aca="false">((((BJ1127/R1127)^2)+((BP1127/AG1127)^2))^(1/2))*AN1127</f>
        <v>0.000265702956999527</v>
      </c>
      <c r="BW1127" s="0" t="n">
        <f aca="false">((((BJ1127/R1127)^2)+((BQ1127/AH1127)^2))^(1/2))*AO1127</f>
        <v>0.432292980792586</v>
      </c>
      <c r="BX1127" s="46" t="n">
        <f aca="false">((((BL1127/AI1127)^2)+((BR1127/AJ1127)^2))^(1/2))*AP1127</f>
        <v>1.25311123282399E-005</v>
      </c>
    </row>
    <row r="1128" customFormat="false" ht="30" hidden="false" customHeight="true" outlineLevel="0" collapsed="false">
      <c r="A1128" s="24" t="n">
        <v>4.61903989436253</v>
      </c>
      <c r="B1128" s="24" t="n">
        <v>-74.0809248623483</v>
      </c>
      <c r="C1128" s="47" t="n">
        <v>31</v>
      </c>
      <c r="D1128" s="47" t="n">
        <v>26</v>
      </c>
      <c r="E1128" s="47" t="n">
        <v>2333</v>
      </c>
      <c r="F1128" s="27" t="s">
        <v>2848</v>
      </c>
      <c r="G1128" s="28" t="s">
        <v>2849</v>
      </c>
      <c r="H1128" s="27" t="s">
        <v>2850</v>
      </c>
      <c r="I1128" s="28" t="s">
        <v>1287</v>
      </c>
      <c r="J1128" s="28" t="s">
        <v>76</v>
      </c>
      <c r="K1128" s="55"/>
      <c r="L1128" s="55"/>
      <c r="M1128" s="28" t="n">
        <v>1998</v>
      </c>
      <c r="N1128" s="29" t="s">
        <v>67</v>
      </c>
      <c r="O1128" s="29" t="s">
        <v>142</v>
      </c>
      <c r="P1128" s="50" t="n">
        <v>0.0119278052318739</v>
      </c>
      <c r="Q1128" s="31" t="n">
        <v>960</v>
      </c>
      <c r="R1128" s="31" t="n">
        <v>1006.91301171691</v>
      </c>
      <c r="S1128" s="29" t="s">
        <v>69</v>
      </c>
      <c r="T1128" s="29"/>
      <c r="U1128" s="29"/>
      <c r="V1128" s="48" t="n">
        <f aca="false">IF(S1128="m3_año",R1128,IF(OR(O1128="CG1",O1128="CG3",O1128="HG2"),T1128,R1128))</f>
        <v>1006.91301171691</v>
      </c>
      <c r="W1128" s="28" t="n">
        <v>365</v>
      </c>
      <c r="X1128" s="32" t="s">
        <v>98</v>
      </c>
      <c r="Y1128" s="28"/>
      <c r="Z1128" s="28" t="n">
        <v>2920</v>
      </c>
      <c r="AA1128" s="32" t="s">
        <v>2851</v>
      </c>
      <c r="AB1128" s="32" t="s">
        <v>2852</v>
      </c>
      <c r="AC1128" s="33" t="s">
        <v>72</v>
      </c>
      <c r="AD1128" s="33" t="n">
        <f aca="false">VLOOKUP($O1128,Parámetros!$B$4:$H$25,3,0)</f>
        <v>30.4</v>
      </c>
      <c r="AE1128" s="33" t="n">
        <f aca="false">VLOOKUP($O1128,Parámetros!$B$4:$H$25,4,0)</f>
        <v>1504</v>
      </c>
      <c r="AF1128" s="33" t="n">
        <f aca="false">VLOOKUP($O1128,Parámetros!$B$4:$H$25,5,0)</f>
        <v>9.6</v>
      </c>
      <c r="AG1128" s="33" t="n">
        <f aca="false">VLOOKUP($O1128,Parámetros!$B$4:$H$25,6,0)</f>
        <v>640</v>
      </c>
      <c r="AH1128" s="33" t="n">
        <f aca="false">VLOOKUP($O1128,Parámetros!$B$4:$H$25,7,0)</f>
        <v>1920000</v>
      </c>
      <c r="AI1128" s="51" t="n">
        <v>960</v>
      </c>
      <c r="AJ1128" s="52" t="n">
        <v>8.8E-008</v>
      </c>
      <c r="AK1128" s="34" t="n">
        <f aca="false">AD1128*V1128/1000000000</f>
        <v>3.06101555561941E-005</v>
      </c>
      <c r="AL1128" s="34" t="n">
        <f aca="false">AE1128*V1128/1000000000</f>
        <v>0.00151439716962223</v>
      </c>
      <c r="AM1128" s="34" t="n">
        <f aca="false">AF1128*V1128/1000000000</f>
        <v>9.66636491248234E-006</v>
      </c>
      <c r="AN1128" s="34" t="n">
        <f aca="false">AG1128*V1128/1000000000</f>
        <v>0.000644424327498822</v>
      </c>
      <c r="AO1128" s="34" t="n">
        <f aca="false">AH1128*V1128/1000000000</f>
        <v>1.93327298249647</v>
      </c>
      <c r="AP1128" s="35" t="n">
        <f aca="false">AJ1128*AI1128*EXP(P1128*4)</f>
        <v>8.86083450310879E-005</v>
      </c>
      <c r="AQ1128" s="36" t="n">
        <f aca="false">AK1128/W1128</f>
        <v>8.38634398799837E-008</v>
      </c>
      <c r="AR1128" s="37" t="n">
        <f aca="false">AL1128/W1128</f>
        <v>4.14903334143078E-006</v>
      </c>
      <c r="AS1128" s="37" t="n">
        <f aca="false">AM1128/W1128</f>
        <v>2.64831915410475E-008</v>
      </c>
      <c r="AT1128" s="37" t="n">
        <f aca="false">AN1128/W1128</f>
        <v>1.7655461027365E-006</v>
      </c>
      <c r="AU1128" s="37" t="n">
        <f aca="false">AO1128/W1128</f>
        <v>0.0052966383082095</v>
      </c>
      <c r="AV1128" s="49" t="n">
        <f aca="false">AP1128/W1128</f>
        <v>2.42762589126268E-007</v>
      </c>
      <c r="AW1128" s="39" t="n">
        <f aca="false">AK1128*1000000</f>
        <v>30.6101555561941</v>
      </c>
      <c r="AX1128" s="40" t="n">
        <f aca="false">AL1128*1000000</f>
        <v>1514.39716962223</v>
      </c>
      <c r="AY1128" s="40" t="n">
        <f aca="false">AM1128*1000000</f>
        <v>9.66636491248234</v>
      </c>
      <c r="AZ1128" s="40" t="n">
        <f aca="false">AN1128*1000000</f>
        <v>644.424327498822</v>
      </c>
      <c r="BA1128" s="40" t="n">
        <f aca="false">AO1128*1000000</f>
        <v>1933272.98249647</v>
      </c>
      <c r="BB1128" s="41" t="n">
        <f aca="false">AP1128*1000000</f>
        <v>88.6083450310879</v>
      </c>
      <c r="BC1128" s="39" t="n">
        <f aca="false">AQ1128*1000000</f>
        <v>0.0838634398799837</v>
      </c>
      <c r="BD1128" s="40" t="n">
        <f aca="false">AR1128*1000000</f>
        <v>4.14903334143077</v>
      </c>
      <c r="BE1128" s="40" t="n">
        <f aca="false">AS1128*1000000</f>
        <v>0.0264831915410475</v>
      </c>
      <c r="BF1128" s="40" t="n">
        <f aca="false">AT1128*1000000</f>
        <v>1.7655461027365</v>
      </c>
      <c r="BG1128" s="40" t="n">
        <f aca="false">AU1128*1000000</f>
        <v>5296.6383082095</v>
      </c>
      <c r="BH1128" s="41" t="n">
        <f aca="false">AV1128*1000000</f>
        <v>0.242762589126268</v>
      </c>
      <c r="BI1128" s="0" t="n">
        <v>0.1</v>
      </c>
      <c r="BJ1128" s="0" t="n">
        <f aca="false">R1128*BI1128</f>
        <v>100.691301171691</v>
      </c>
      <c r="BK1128" s="0" t="n">
        <v>0.1</v>
      </c>
      <c r="BL1128" s="0" t="n">
        <f aca="false">AI1128*BK1128</f>
        <v>96</v>
      </c>
      <c r="BM1128" s="45" t="n">
        <v>12.16</v>
      </c>
      <c r="BN1128" s="45" t="n">
        <v>601.6</v>
      </c>
      <c r="BO1128" s="45" t="n">
        <v>1.92</v>
      </c>
      <c r="BP1128" s="45" t="n">
        <v>256</v>
      </c>
      <c r="BQ1128" s="45" t="n">
        <v>384000</v>
      </c>
      <c r="BR1128" s="0" t="n">
        <f aca="false">AJ1128*0.1</f>
        <v>8.8E-009</v>
      </c>
      <c r="BS1128" s="0" t="n">
        <f aca="false">((((BJ1128/R1128)^2)+((BM1128/AD1128)^2))^(1/2))*AK1128</f>
        <v>1.26208904574775E-005</v>
      </c>
      <c r="BT1128" s="0" t="n">
        <f aca="false">((((BJ1128/R1128)^2)+((BN1128/AE1128)^2))^(1/2))*AL1128</f>
        <v>0.000624401948948889</v>
      </c>
      <c r="BU1128" s="0" t="n">
        <f aca="false">((((BJ1128/R1128)^2)+((BO1128/AF1128)^2))^(1/2))*AM1128</f>
        <v>2.16146490396293E-006</v>
      </c>
      <c r="BV1128" s="0" t="n">
        <f aca="false">((((BJ1128/R1128)^2)+((BP1128/AG1128)^2))^(1/2))*AN1128</f>
        <v>0.000265702956999527</v>
      </c>
      <c r="BW1128" s="0" t="n">
        <f aca="false">((((BJ1128/R1128)^2)+((BQ1128/AH1128)^2))^(1/2))*AO1128</f>
        <v>0.432292980792586</v>
      </c>
      <c r="BX1128" s="46" t="n">
        <f aca="false">((((BL1128/AI1128)^2)+((BR1128/AJ1128)^2))^(1/2))*AP1128</f>
        <v>1.25311123282399E-005</v>
      </c>
    </row>
    <row r="1129" customFormat="false" ht="30" hidden="false" customHeight="true" outlineLevel="0" collapsed="false">
      <c r="A1129" s="24" t="n">
        <v>4.61903989436253</v>
      </c>
      <c r="B1129" s="24" t="n">
        <v>-74.0809248623483</v>
      </c>
      <c r="C1129" s="47" t="n">
        <v>31</v>
      </c>
      <c r="D1129" s="47" t="n">
        <v>26</v>
      </c>
      <c r="E1129" s="47" t="n">
        <v>2333</v>
      </c>
      <c r="F1129" s="27" t="s">
        <v>2848</v>
      </c>
      <c r="G1129" s="28" t="s">
        <v>2849</v>
      </c>
      <c r="H1129" s="27" t="s">
        <v>2850</v>
      </c>
      <c r="I1129" s="28" t="s">
        <v>1287</v>
      </c>
      <c r="J1129" s="28" t="s">
        <v>76</v>
      </c>
      <c r="K1129" s="55"/>
      <c r="L1129" s="55"/>
      <c r="M1129" s="28" t="n">
        <v>1998</v>
      </c>
      <c r="N1129" s="29" t="s">
        <v>67</v>
      </c>
      <c r="O1129" s="29" t="s">
        <v>142</v>
      </c>
      <c r="P1129" s="50" t="n">
        <v>0.0119278052318739</v>
      </c>
      <c r="Q1129" s="31" t="n">
        <v>960</v>
      </c>
      <c r="R1129" s="31" t="n">
        <v>1006.91301171691</v>
      </c>
      <c r="S1129" s="29" t="s">
        <v>69</v>
      </c>
      <c r="T1129" s="29"/>
      <c r="U1129" s="29"/>
      <c r="V1129" s="48" t="n">
        <f aca="false">IF(S1129="m3_año",R1129,IF(OR(O1129="CG1",O1129="CG3",O1129="HG2"),T1129,R1129))</f>
        <v>1006.91301171691</v>
      </c>
      <c r="W1129" s="28" t="n">
        <v>365</v>
      </c>
      <c r="X1129" s="32" t="s">
        <v>98</v>
      </c>
      <c r="Y1129" s="28"/>
      <c r="Z1129" s="28" t="n">
        <v>2920</v>
      </c>
      <c r="AA1129" s="32" t="s">
        <v>2851</v>
      </c>
      <c r="AB1129" s="32" t="s">
        <v>2852</v>
      </c>
      <c r="AC1129" s="33" t="s">
        <v>72</v>
      </c>
      <c r="AD1129" s="33" t="n">
        <f aca="false">VLOOKUP($O1129,Parámetros!$B$4:$H$25,3,0)</f>
        <v>30.4</v>
      </c>
      <c r="AE1129" s="33" t="n">
        <f aca="false">VLOOKUP($O1129,Parámetros!$B$4:$H$25,4,0)</f>
        <v>1504</v>
      </c>
      <c r="AF1129" s="33" t="n">
        <f aca="false">VLOOKUP($O1129,Parámetros!$B$4:$H$25,5,0)</f>
        <v>9.6</v>
      </c>
      <c r="AG1129" s="33" t="n">
        <f aca="false">VLOOKUP($O1129,Parámetros!$B$4:$H$25,6,0)</f>
        <v>640</v>
      </c>
      <c r="AH1129" s="33" t="n">
        <f aca="false">VLOOKUP($O1129,Parámetros!$B$4:$H$25,7,0)</f>
        <v>1920000</v>
      </c>
      <c r="AI1129" s="51" t="n">
        <v>960</v>
      </c>
      <c r="AJ1129" s="52" t="n">
        <v>8.8E-008</v>
      </c>
      <c r="AK1129" s="34" t="n">
        <f aca="false">AD1129*V1129/1000000000</f>
        <v>3.06101555561941E-005</v>
      </c>
      <c r="AL1129" s="34" t="n">
        <f aca="false">AE1129*V1129/1000000000</f>
        <v>0.00151439716962223</v>
      </c>
      <c r="AM1129" s="34" t="n">
        <f aca="false">AF1129*V1129/1000000000</f>
        <v>9.66636491248234E-006</v>
      </c>
      <c r="AN1129" s="34" t="n">
        <f aca="false">AG1129*V1129/1000000000</f>
        <v>0.000644424327498822</v>
      </c>
      <c r="AO1129" s="34" t="n">
        <f aca="false">AH1129*V1129/1000000000</f>
        <v>1.93327298249647</v>
      </c>
      <c r="AP1129" s="35" t="n">
        <f aca="false">AJ1129*AI1129*EXP(P1129*4)</f>
        <v>8.86083450310879E-005</v>
      </c>
      <c r="AQ1129" s="36" t="n">
        <f aca="false">AK1129/W1129</f>
        <v>8.38634398799837E-008</v>
      </c>
      <c r="AR1129" s="37" t="n">
        <f aca="false">AL1129/W1129</f>
        <v>4.14903334143078E-006</v>
      </c>
      <c r="AS1129" s="37" t="n">
        <f aca="false">AM1129/W1129</f>
        <v>2.64831915410475E-008</v>
      </c>
      <c r="AT1129" s="37" t="n">
        <f aca="false">AN1129/W1129</f>
        <v>1.7655461027365E-006</v>
      </c>
      <c r="AU1129" s="37" t="n">
        <f aca="false">AO1129/W1129</f>
        <v>0.0052966383082095</v>
      </c>
      <c r="AV1129" s="49" t="n">
        <f aca="false">AP1129/W1129</f>
        <v>2.42762589126268E-007</v>
      </c>
      <c r="AW1129" s="39" t="n">
        <f aca="false">AK1129*1000000</f>
        <v>30.6101555561941</v>
      </c>
      <c r="AX1129" s="40" t="n">
        <f aca="false">AL1129*1000000</f>
        <v>1514.39716962223</v>
      </c>
      <c r="AY1129" s="40" t="n">
        <f aca="false">AM1129*1000000</f>
        <v>9.66636491248234</v>
      </c>
      <c r="AZ1129" s="40" t="n">
        <f aca="false">AN1129*1000000</f>
        <v>644.424327498822</v>
      </c>
      <c r="BA1129" s="40" t="n">
        <f aca="false">AO1129*1000000</f>
        <v>1933272.98249647</v>
      </c>
      <c r="BB1129" s="41" t="n">
        <f aca="false">AP1129*1000000</f>
        <v>88.6083450310879</v>
      </c>
      <c r="BC1129" s="39" t="n">
        <f aca="false">AQ1129*1000000</f>
        <v>0.0838634398799837</v>
      </c>
      <c r="BD1129" s="40" t="n">
        <f aca="false">AR1129*1000000</f>
        <v>4.14903334143077</v>
      </c>
      <c r="BE1129" s="40" t="n">
        <f aca="false">AS1129*1000000</f>
        <v>0.0264831915410475</v>
      </c>
      <c r="BF1129" s="40" t="n">
        <f aca="false">AT1129*1000000</f>
        <v>1.7655461027365</v>
      </c>
      <c r="BG1129" s="40" t="n">
        <f aca="false">AU1129*1000000</f>
        <v>5296.6383082095</v>
      </c>
      <c r="BH1129" s="41" t="n">
        <f aca="false">AV1129*1000000</f>
        <v>0.242762589126268</v>
      </c>
      <c r="BI1129" s="0" t="n">
        <v>0.1</v>
      </c>
      <c r="BJ1129" s="0" t="n">
        <f aca="false">R1129*BI1129</f>
        <v>100.691301171691</v>
      </c>
      <c r="BK1129" s="0" t="n">
        <v>0.1</v>
      </c>
      <c r="BL1129" s="0" t="n">
        <f aca="false">AI1129*BK1129</f>
        <v>96</v>
      </c>
      <c r="BM1129" s="45" t="n">
        <v>12.16</v>
      </c>
      <c r="BN1129" s="45" t="n">
        <v>601.6</v>
      </c>
      <c r="BO1129" s="45" t="n">
        <v>1.92</v>
      </c>
      <c r="BP1129" s="45" t="n">
        <v>256</v>
      </c>
      <c r="BQ1129" s="45" t="n">
        <v>384000</v>
      </c>
      <c r="BR1129" s="0" t="n">
        <f aca="false">AJ1129*0.1</f>
        <v>8.8E-009</v>
      </c>
      <c r="BS1129" s="0" t="n">
        <f aca="false">((((BJ1129/R1129)^2)+((BM1129/AD1129)^2))^(1/2))*AK1129</f>
        <v>1.26208904574775E-005</v>
      </c>
      <c r="BT1129" s="0" t="n">
        <f aca="false">((((BJ1129/R1129)^2)+((BN1129/AE1129)^2))^(1/2))*AL1129</f>
        <v>0.000624401948948889</v>
      </c>
      <c r="BU1129" s="0" t="n">
        <f aca="false">((((BJ1129/R1129)^2)+((BO1129/AF1129)^2))^(1/2))*AM1129</f>
        <v>2.16146490396293E-006</v>
      </c>
      <c r="BV1129" s="0" t="n">
        <f aca="false">((((BJ1129/R1129)^2)+((BP1129/AG1129)^2))^(1/2))*AN1129</f>
        <v>0.000265702956999527</v>
      </c>
      <c r="BW1129" s="0" t="n">
        <f aca="false">((((BJ1129/R1129)^2)+((BQ1129/AH1129)^2))^(1/2))*AO1129</f>
        <v>0.432292980792586</v>
      </c>
      <c r="BX1129" s="46" t="n">
        <f aca="false">((((BL1129/AI1129)^2)+((BR1129/AJ1129)^2))^(1/2))*AP1129</f>
        <v>1.25311123282399E-005</v>
      </c>
    </row>
    <row r="1130" customFormat="false" ht="30" hidden="false" customHeight="true" outlineLevel="0" collapsed="false">
      <c r="A1130" s="24" t="n">
        <v>4.61903989436253</v>
      </c>
      <c r="B1130" s="24" t="n">
        <v>-74.0809248623483</v>
      </c>
      <c r="C1130" s="47" t="n">
        <v>31</v>
      </c>
      <c r="D1130" s="47" t="n">
        <v>26</v>
      </c>
      <c r="E1130" s="47" t="n">
        <v>2333</v>
      </c>
      <c r="F1130" s="27" t="s">
        <v>2848</v>
      </c>
      <c r="G1130" s="28" t="s">
        <v>2849</v>
      </c>
      <c r="H1130" s="27" t="s">
        <v>2850</v>
      </c>
      <c r="I1130" s="28" t="s">
        <v>1287</v>
      </c>
      <c r="J1130" s="28" t="s">
        <v>76</v>
      </c>
      <c r="K1130" s="55"/>
      <c r="L1130" s="55"/>
      <c r="M1130" s="28" t="n">
        <v>1998</v>
      </c>
      <c r="N1130" s="29" t="s">
        <v>67</v>
      </c>
      <c r="O1130" s="29" t="s">
        <v>142</v>
      </c>
      <c r="P1130" s="50" t="n">
        <v>0.0119278052318739</v>
      </c>
      <c r="Q1130" s="31" t="n">
        <v>960</v>
      </c>
      <c r="R1130" s="31" t="n">
        <v>1006.91301171691</v>
      </c>
      <c r="S1130" s="29" t="s">
        <v>69</v>
      </c>
      <c r="T1130" s="29"/>
      <c r="U1130" s="29"/>
      <c r="V1130" s="48" t="n">
        <f aca="false">IF(S1130="m3_año",R1130,IF(OR(O1130="CG1",O1130="CG3",O1130="HG2"),T1130,R1130))</f>
        <v>1006.91301171691</v>
      </c>
      <c r="W1130" s="28" t="n">
        <v>365</v>
      </c>
      <c r="X1130" s="32" t="s">
        <v>98</v>
      </c>
      <c r="Y1130" s="28"/>
      <c r="Z1130" s="28" t="n">
        <v>2920</v>
      </c>
      <c r="AA1130" s="32" t="s">
        <v>2851</v>
      </c>
      <c r="AB1130" s="32" t="s">
        <v>2852</v>
      </c>
      <c r="AC1130" s="33" t="s">
        <v>72</v>
      </c>
      <c r="AD1130" s="33" t="n">
        <f aca="false">VLOOKUP($O1130,Parámetros!$B$4:$H$25,3,0)</f>
        <v>30.4</v>
      </c>
      <c r="AE1130" s="33" t="n">
        <f aca="false">VLOOKUP($O1130,Parámetros!$B$4:$H$25,4,0)</f>
        <v>1504</v>
      </c>
      <c r="AF1130" s="33" t="n">
        <f aca="false">VLOOKUP($O1130,Parámetros!$B$4:$H$25,5,0)</f>
        <v>9.6</v>
      </c>
      <c r="AG1130" s="33" t="n">
        <f aca="false">VLOOKUP($O1130,Parámetros!$B$4:$H$25,6,0)</f>
        <v>640</v>
      </c>
      <c r="AH1130" s="33" t="n">
        <f aca="false">VLOOKUP($O1130,Parámetros!$B$4:$H$25,7,0)</f>
        <v>1920000</v>
      </c>
      <c r="AI1130" s="51" t="n">
        <v>960</v>
      </c>
      <c r="AJ1130" s="52" t="n">
        <v>8.8E-008</v>
      </c>
      <c r="AK1130" s="34" t="n">
        <f aca="false">AD1130*V1130/1000000000</f>
        <v>3.06101555561941E-005</v>
      </c>
      <c r="AL1130" s="34" t="n">
        <f aca="false">AE1130*V1130/1000000000</f>
        <v>0.00151439716962223</v>
      </c>
      <c r="AM1130" s="34" t="n">
        <f aca="false">AF1130*V1130/1000000000</f>
        <v>9.66636491248234E-006</v>
      </c>
      <c r="AN1130" s="34" t="n">
        <f aca="false">AG1130*V1130/1000000000</f>
        <v>0.000644424327498822</v>
      </c>
      <c r="AO1130" s="34" t="n">
        <f aca="false">AH1130*V1130/1000000000</f>
        <v>1.93327298249647</v>
      </c>
      <c r="AP1130" s="35" t="n">
        <f aca="false">AJ1130*AI1130*EXP(P1130*4)</f>
        <v>8.86083450310879E-005</v>
      </c>
      <c r="AQ1130" s="36" t="n">
        <f aca="false">AK1130/W1130</f>
        <v>8.38634398799837E-008</v>
      </c>
      <c r="AR1130" s="37" t="n">
        <f aca="false">AL1130/W1130</f>
        <v>4.14903334143078E-006</v>
      </c>
      <c r="AS1130" s="37" t="n">
        <f aca="false">AM1130/W1130</f>
        <v>2.64831915410475E-008</v>
      </c>
      <c r="AT1130" s="37" t="n">
        <f aca="false">AN1130/W1130</f>
        <v>1.7655461027365E-006</v>
      </c>
      <c r="AU1130" s="37" t="n">
        <f aca="false">AO1130/W1130</f>
        <v>0.0052966383082095</v>
      </c>
      <c r="AV1130" s="49" t="n">
        <f aca="false">AP1130/W1130</f>
        <v>2.42762589126268E-007</v>
      </c>
      <c r="AW1130" s="39" t="n">
        <f aca="false">AK1130*1000000</f>
        <v>30.6101555561941</v>
      </c>
      <c r="AX1130" s="40" t="n">
        <f aca="false">AL1130*1000000</f>
        <v>1514.39716962223</v>
      </c>
      <c r="AY1130" s="40" t="n">
        <f aca="false">AM1130*1000000</f>
        <v>9.66636491248234</v>
      </c>
      <c r="AZ1130" s="40" t="n">
        <f aca="false">AN1130*1000000</f>
        <v>644.424327498822</v>
      </c>
      <c r="BA1130" s="40" t="n">
        <f aca="false">AO1130*1000000</f>
        <v>1933272.98249647</v>
      </c>
      <c r="BB1130" s="41" t="n">
        <f aca="false">AP1130*1000000</f>
        <v>88.6083450310879</v>
      </c>
      <c r="BC1130" s="39" t="n">
        <f aca="false">AQ1130*1000000</f>
        <v>0.0838634398799837</v>
      </c>
      <c r="BD1130" s="40" t="n">
        <f aca="false">AR1130*1000000</f>
        <v>4.14903334143077</v>
      </c>
      <c r="BE1130" s="40" t="n">
        <f aca="false">AS1130*1000000</f>
        <v>0.0264831915410475</v>
      </c>
      <c r="BF1130" s="40" t="n">
        <f aca="false">AT1130*1000000</f>
        <v>1.7655461027365</v>
      </c>
      <c r="BG1130" s="40" t="n">
        <f aca="false">AU1130*1000000</f>
        <v>5296.6383082095</v>
      </c>
      <c r="BH1130" s="41" t="n">
        <f aca="false">AV1130*1000000</f>
        <v>0.242762589126268</v>
      </c>
      <c r="BI1130" s="0" t="n">
        <v>0.1</v>
      </c>
      <c r="BJ1130" s="0" t="n">
        <f aca="false">R1130*BI1130</f>
        <v>100.691301171691</v>
      </c>
      <c r="BK1130" s="0" t="n">
        <v>0.1</v>
      </c>
      <c r="BL1130" s="0" t="n">
        <f aca="false">AI1130*BK1130</f>
        <v>96</v>
      </c>
      <c r="BM1130" s="45" t="n">
        <v>12.16</v>
      </c>
      <c r="BN1130" s="45" t="n">
        <v>601.6</v>
      </c>
      <c r="BO1130" s="45" t="n">
        <v>1.92</v>
      </c>
      <c r="BP1130" s="45" t="n">
        <v>256</v>
      </c>
      <c r="BQ1130" s="45" t="n">
        <v>384000</v>
      </c>
      <c r="BR1130" s="0" t="n">
        <f aca="false">AJ1130*0.1</f>
        <v>8.8E-009</v>
      </c>
      <c r="BS1130" s="0" t="n">
        <f aca="false">((((BJ1130/R1130)^2)+((BM1130/AD1130)^2))^(1/2))*AK1130</f>
        <v>1.26208904574775E-005</v>
      </c>
      <c r="BT1130" s="0" t="n">
        <f aca="false">((((BJ1130/R1130)^2)+((BN1130/AE1130)^2))^(1/2))*AL1130</f>
        <v>0.000624401948948889</v>
      </c>
      <c r="BU1130" s="0" t="n">
        <f aca="false">((((BJ1130/R1130)^2)+((BO1130/AF1130)^2))^(1/2))*AM1130</f>
        <v>2.16146490396293E-006</v>
      </c>
      <c r="BV1130" s="0" t="n">
        <f aca="false">((((BJ1130/R1130)^2)+((BP1130/AG1130)^2))^(1/2))*AN1130</f>
        <v>0.000265702956999527</v>
      </c>
      <c r="BW1130" s="0" t="n">
        <f aca="false">((((BJ1130/R1130)^2)+((BQ1130/AH1130)^2))^(1/2))*AO1130</f>
        <v>0.432292980792586</v>
      </c>
      <c r="BX1130" s="46" t="n">
        <f aca="false">((((BL1130/AI1130)^2)+((BR1130/AJ1130)^2))^(1/2))*AP1130</f>
        <v>1.25311123282399E-005</v>
      </c>
    </row>
    <row r="1131" customFormat="false" ht="30" hidden="false" customHeight="true" outlineLevel="0" collapsed="false">
      <c r="A1131" s="24" t="n">
        <v>4.61903989436253</v>
      </c>
      <c r="B1131" s="24" t="n">
        <v>-74.0809248623483</v>
      </c>
      <c r="C1131" s="47" t="n">
        <v>31</v>
      </c>
      <c r="D1131" s="47" t="n">
        <v>26</v>
      </c>
      <c r="E1131" s="47" t="n">
        <v>2333</v>
      </c>
      <c r="F1131" s="27" t="s">
        <v>2848</v>
      </c>
      <c r="G1131" s="28" t="s">
        <v>2849</v>
      </c>
      <c r="H1131" s="27" t="s">
        <v>2850</v>
      </c>
      <c r="I1131" s="28" t="s">
        <v>1287</v>
      </c>
      <c r="J1131" s="28" t="s">
        <v>76</v>
      </c>
      <c r="K1131" s="55"/>
      <c r="L1131" s="55"/>
      <c r="M1131" s="28" t="n">
        <v>1998</v>
      </c>
      <c r="N1131" s="29" t="s">
        <v>67</v>
      </c>
      <c r="O1131" s="29" t="s">
        <v>142</v>
      </c>
      <c r="P1131" s="50" t="n">
        <v>0.0119278052318739</v>
      </c>
      <c r="Q1131" s="31" t="n">
        <v>960</v>
      </c>
      <c r="R1131" s="31" t="n">
        <v>1006.91301171691</v>
      </c>
      <c r="S1131" s="29" t="s">
        <v>69</v>
      </c>
      <c r="T1131" s="29"/>
      <c r="U1131" s="29"/>
      <c r="V1131" s="48" t="n">
        <f aca="false">IF(S1131="m3_año",R1131,IF(OR(O1131="CG1",O1131="CG3",O1131="HG2"),T1131,R1131))</f>
        <v>1006.91301171691</v>
      </c>
      <c r="W1131" s="28" t="n">
        <v>365</v>
      </c>
      <c r="X1131" s="32" t="s">
        <v>98</v>
      </c>
      <c r="Y1131" s="28"/>
      <c r="Z1131" s="28" t="n">
        <v>2920</v>
      </c>
      <c r="AA1131" s="32" t="s">
        <v>2851</v>
      </c>
      <c r="AB1131" s="32" t="s">
        <v>2852</v>
      </c>
      <c r="AC1131" s="33" t="s">
        <v>72</v>
      </c>
      <c r="AD1131" s="33" t="n">
        <f aca="false">VLOOKUP($O1131,Parámetros!$B$4:$H$25,3,0)</f>
        <v>30.4</v>
      </c>
      <c r="AE1131" s="33" t="n">
        <f aca="false">VLOOKUP($O1131,Parámetros!$B$4:$H$25,4,0)</f>
        <v>1504</v>
      </c>
      <c r="AF1131" s="33" t="n">
        <f aca="false">VLOOKUP($O1131,Parámetros!$B$4:$H$25,5,0)</f>
        <v>9.6</v>
      </c>
      <c r="AG1131" s="33" t="n">
        <f aca="false">VLOOKUP($O1131,Parámetros!$B$4:$H$25,6,0)</f>
        <v>640</v>
      </c>
      <c r="AH1131" s="33" t="n">
        <f aca="false">VLOOKUP($O1131,Parámetros!$B$4:$H$25,7,0)</f>
        <v>1920000</v>
      </c>
      <c r="AI1131" s="51" t="n">
        <v>960</v>
      </c>
      <c r="AJ1131" s="52" t="n">
        <v>8.8E-008</v>
      </c>
      <c r="AK1131" s="34" t="n">
        <f aca="false">AD1131*V1131/1000000000</f>
        <v>3.06101555561941E-005</v>
      </c>
      <c r="AL1131" s="34" t="n">
        <f aca="false">AE1131*V1131/1000000000</f>
        <v>0.00151439716962223</v>
      </c>
      <c r="AM1131" s="34" t="n">
        <f aca="false">AF1131*V1131/1000000000</f>
        <v>9.66636491248234E-006</v>
      </c>
      <c r="AN1131" s="34" t="n">
        <f aca="false">AG1131*V1131/1000000000</f>
        <v>0.000644424327498822</v>
      </c>
      <c r="AO1131" s="34" t="n">
        <f aca="false">AH1131*V1131/1000000000</f>
        <v>1.93327298249647</v>
      </c>
      <c r="AP1131" s="35" t="n">
        <f aca="false">AJ1131*AI1131*EXP(P1131*4)</f>
        <v>8.86083450310879E-005</v>
      </c>
      <c r="AQ1131" s="36" t="n">
        <f aca="false">AK1131/W1131</f>
        <v>8.38634398799837E-008</v>
      </c>
      <c r="AR1131" s="37" t="n">
        <f aca="false">AL1131/W1131</f>
        <v>4.14903334143078E-006</v>
      </c>
      <c r="AS1131" s="37" t="n">
        <f aca="false">AM1131/W1131</f>
        <v>2.64831915410475E-008</v>
      </c>
      <c r="AT1131" s="37" t="n">
        <f aca="false">AN1131/W1131</f>
        <v>1.7655461027365E-006</v>
      </c>
      <c r="AU1131" s="37" t="n">
        <f aca="false">AO1131/W1131</f>
        <v>0.0052966383082095</v>
      </c>
      <c r="AV1131" s="49" t="n">
        <f aca="false">AP1131/W1131</f>
        <v>2.42762589126268E-007</v>
      </c>
      <c r="AW1131" s="39" t="n">
        <f aca="false">AK1131*1000000</f>
        <v>30.6101555561941</v>
      </c>
      <c r="AX1131" s="40" t="n">
        <f aca="false">AL1131*1000000</f>
        <v>1514.39716962223</v>
      </c>
      <c r="AY1131" s="40" t="n">
        <f aca="false">AM1131*1000000</f>
        <v>9.66636491248234</v>
      </c>
      <c r="AZ1131" s="40" t="n">
        <f aca="false">AN1131*1000000</f>
        <v>644.424327498822</v>
      </c>
      <c r="BA1131" s="40" t="n">
        <f aca="false">AO1131*1000000</f>
        <v>1933272.98249647</v>
      </c>
      <c r="BB1131" s="41" t="n">
        <f aca="false">AP1131*1000000</f>
        <v>88.6083450310879</v>
      </c>
      <c r="BC1131" s="39" t="n">
        <f aca="false">AQ1131*1000000</f>
        <v>0.0838634398799837</v>
      </c>
      <c r="BD1131" s="40" t="n">
        <f aca="false">AR1131*1000000</f>
        <v>4.14903334143077</v>
      </c>
      <c r="BE1131" s="40" t="n">
        <f aca="false">AS1131*1000000</f>
        <v>0.0264831915410475</v>
      </c>
      <c r="BF1131" s="40" t="n">
        <f aca="false">AT1131*1000000</f>
        <v>1.7655461027365</v>
      </c>
      <c r="BG1131" s="40" t="n">
        <f aca="false">AU1131*1000000</f>
        <v>5296.6383082095</v>
      </c>
      <c r="BH1131" s="41" t="n">
        <f aca="false">AV1131*1000000</f>
        <v>0.242762589126268</v>
      </c>
      <c r="BI1131" s="0" t="n">
        <v>0.1</v>
      </c>
      <c r="BJ1131" s="0" t="n">
        <f aca="false">R1131*BI1131</f>
        <v>100.691301171691</v>
      </c>
      <c r="BK1131" s="0" t="n">
        <v>0.1</v>
      </c>
      <c r="BL1131" s="0" t="n">
        <f aca="false">AI1131*BK1131</f>
        <v>96</v>
      </c>
      <c r="BM1131" s="45" t="n">
        <v>12.16</v>
      </c>
      <c r="BN1131" s="45" t="n">
        <v>601.6</v>
      </c>
      <c r="BO1131" s="45" t="n">
        <v>1.92</v>
      </c>
      <c r="BP1131" s="45" t="n">
        <v>256</v>
      </c>
      <c r="BQ1131" s="45" t="n">
        <v>384000</v>
      </c>
      <c r="BR1131" s="0" t="n">
        <f aca="false">AJ1131*0.1</f>
        <v>8.8E-009</v>
      </c>
      <c r="BS1131" s="0" t="n">
        <f aca="false">((((BJ1131/R1131)^2)+((BM1131/AD1131)^2))^(1/2))*AK1131</f>
        <v>1.26208904574775E-005</v>
      </c>
      <c r="BT1131" s="0" t="n">
        <f aca="false">((((BJ1131/R1131)^2)+((BN1131/AE1131)^2))^(1/2))*AL1131</f>
        <v>0.000624401948948889</v>
      </c>
      <c r="BU1131" s="0" t="n">
        <f aca="false">((((BJ1131/R1131)^2)+((BO1131/AF1131)^2))^(1/2))*AM1131</f>
        <v>2.16146490396293E-006</v>
      </c>
      <c r="BV1131" s="0" t="n">
        <f aca="false">((((BJ1131/R1131)^2)+((BP1131/AG1131)^2))^(1/2))*AN1131</f>
        <v>0.000265702956999527</v>
      </c>
      <c r="BW1131" s="0" t="n">
        <f aca="false">((((BJ1131/R1131)^2)+((BQ1131/AH1131)^2))^(1/2))*AO1131</f>
        <v>0.432292980792586</v>
      </c>
      <c r="BX1131" s="46" t="n">
        <f aca="false">((((BL1131/AI1131)^2)+((BR1131/AJ1131)^2))^(1/2))*AP1131</f>
        <v>1.25311123282399E-005</v>
      </c>
    </row>
    <row r="1132" customFormat="false" ht="30" hidden="false" customHeight="true" outlineLevel="0" collapsed="false">
      <c r="A1132" s="24" t="n">
        <v>4.61903989436253</v>
      </c>
      <c r="B1132" s="24" t="n">
        <v>-74.0809248623483</v>
      </c>
      <c r="C1132" s="47" t="n">
        <v>31</v>
      </c>
      <c r="D1132" s="47" t="n">
        <v>26</v>
      </c>
      <c r="E1132" s="47" t="n">
        <v>2333</v>
      </c>
      <c r="F1132" s="27" t="s">
        <v>2848</v>
      </c>
      <c r="G1132" s="28" t="s">
        <v>2849</v>
      </c>
      <c r="H1132" s="27" t="s">
        <v>2850</v>
      </c>
      <c r="I1132" s="28" t="s">
        <v>1287</v>
      </c>
      <c r="J1132" s="28" t="s">
        <v>76</v>
      </c>
      <c r="K1132" s="55"/>
      <c r="L1132" s="55"/>
      <c r="M1132" s="28" t="n">
        <v>1998</v>
      </c>
      <c r="N1132" s="29" t="s">
        <v>67</v>
      </c>
      <c r="O1132" s="29" t="s">
        <v>145</v>
      </c>
      <c r="P1132" s="50" t="n">
        <v>0.0119278052318739</v>
      </c>
      <c r="Q1132" s="31" t="n">
        <v>960</v>
      </c>
      <c r="R1132" s="31" t="n">
        <v>1006.91301171691</v>
      </c>
      <c r="S1132" s="29" t="s">
        <v>69</v>
      </c>
      <c r="T1132" s="29"/>
      <c r="U1132" s="29"/>
      <c r="V1132" s="48" t="n">
        <f aca="false">IF(S1132="m3_año",R1132,IF(OR(O1132="CG1",O1132="CG3",O1132="HG2"),T1132,R1132))</f>
        <v>1006.91301171691</v>
      </c>
      <c r="W1132" s="28" t="n">
        <v>365</v>
      </c>
      <c r="X1132" s="32" t="s">
        <v>98</v>
      </c>
      <c r="Y1132" s="28"/>
      <c r="Z1132" s="28" t="n">
        <v>2920</v>
      </c>
      <c r="AA1132" s="32" t="s">
        <v>2851</v>
      </c>
      <c r="AB1132" s="32" t="s">
        <v>2852</v>
      </c>
      <c r="AC1132" s="33" t="s">
        <v>72</v>
      </c>
      <c r="AD1132" s="33" t="n">
        <f aca="false">VLOOKUP($O1132,Parámetros!$B$4:$H$25,3,0)</f>
        <v>196.356974196937</v>
      </c>
      <c r="AE1132" s="33" t="n">
        <f aca="false">VLOOKUP($O1132,Parámetros!$B$4:$H$25,4,0)</f>
        <v>1220.72799074218</v>
      </c>
      <c r="AF1132" s="33" t="n">
        <f aca="false">VLOOKUP($O1132,Parámetros!$B$4:$H$25,5,0)</f>
        <v>69.6558973259153</v>
      </c>
      <c r="AG1132" s="33" t="n">
        <f aca="false">VLOOKUP($O1132,Parámetros!$B$4:$H$25,6,0)</f>
        <v>640</v>
      </c>
      <c r="AH1132" s="33" t="n">
        <f aca="false">VLOOKUP($O1132,Parámetros!$B$4:$H$25,7,0)</f>
        <v>1920000</v>
      </c>
      <c r="AI1132" s="51" t="n">
        <v>960</v>
      </c>
      <c r="AJ1132" s="52" t="n">
        <v>8.8E-008</v>
      </c>
      <c r="AK1132" s="34" t="n">
        <f aca="false">AD1132*V1132/1000000000</f>
        <v>0.000197714392260257</v>
      </c>
      <c r="AL1132" s="34" t="n">
        <f aca="false">AE1132*V1132/1000000000</f>
        <v>0.00122916689764534</v>
      </c>
      <c r="AM1132" s="34" t="n">
        <f aca="false">AF1132*V1132/1000000000</f>
        <v>7.01374293602812E-005</v>
      </c>
      <c r="AN1132" s="34" t="n">
        <f aca="false">AG1132*V1132/1000000000</f>
        <v>0.000644424327498822</v>
      </c>
      <c r="AO1132" s="34" t="n">
        <f aca="false">AH1132*V1132/1000000000</f>
        <v>1.93327298249647</v>
      </c>
      <c r="AP1132" s="35" t="n">
        <f aca="false">AJ1132*AI1132*EXP(P1132*4)</f>
        <v>8.86083450310879E-005</v>
      </c>
      <c r="AQ1132" s="36" t="n">
        <f aca="false">AK1132/W1132</f>
        <v>5.41683266466459E-007</v>
      </c>
      <c r="AR1132" s="37" t="n">
        <f aca="false">AL1132/W1132</f>
        <v>3.36758054149408E-006</v>
      </c>
      <c r="AS1132" s="37" t="n">
        <f aca="false">AM1132/W1132</f>
        <v>1.92157340713099E-007</v>
      </c>
      <c r="AT1132" s="37" t="n">
        <f aca="false">AN1132/W1132</f>
        <v>1.7655461027365E-006</v>
      </c>
      <c r="AU1132" s="37" t="n">
        <f aca="false">AO1132/W1132</f>
        <v>0.0052966383082095</v>
      </c>
      <c r="AV1132" s="49" t="n">
        <f aca="false">AP1132/W1132</f>
        <v>2.42762589126268E-007</v>
      </c>
      <c r="AW1132" s="39" t="n">
        <f aca="false">AK1132*1000000</f>
        <v>197.714392260257</v>
      </c>
      <c r="AX1132" s="40" t="n">
        <f aca="false">AL1132*1000000</f>
        <v>1229.16689764534</v>
      </c>
      <c r="AY1132" s="40" t="n">
        <f aca="false">AM1132*1000000</f>
        <v>70.1374293602813</v>
      </c>
      <c r="AZ1132" s="40" t="n">
        <f aca="false">AN1132*1000000</f>
        <v>644.424327498822</v>
      </c>
      <c r="BA1132" s="40" t="n">
        <f aca="false">AO1132*1000000</f>
        <v>1933272.98249647</v>
      </c>
      <c r="BB1132" s="41" t="n">
        <f aca="false">AP1132*1000000</f>
        <v>88.6083450310879</v>
      </c>
      <c r="BC1132" s="39" t="n">
        <f aca="false">AQ1132*1000000</f>
        <v>0.541683266466459</v>
      </c>
      <c r="BD1132" s="40" t="n">
        <f aca="false">AR1132*1000000</f>
        <v>3.36758054149408</v>
      </c>
      <c r="BE1132" s="40" t="n">
        <f aca="false">AS1132*1000000</f>
        <v>0.192157340713099</v>
      </c>
      <c r="BF1132" s="40" t="n">
        <f aca="false">AT1132*1000000</f>
        <v>1.7655461027365</v>
      </c>
      <c r="BG1132" s="40" t="n">
        <f aca="false">AU1132*1000000</f>
        <v>5296.6383082095</v>
      </c>
      <c r="BH1132" s="41" t="n">
        <f aca="false">AV1132*1000000</f>
        <v>0.242762589126268</v>
      </c>
      <c r="BI1132" s="0" t="n">
        <v>0.1</v>
      </c>
      <c r="BJ1132" s="0" t="n">
        <f aca="false">R1132*BI1132</f>
        <v>100.691301171691</v>
      </c>
      <c r="BK1132" s="0" t="n">
        <v>0.1</v>
      </c>
      <c r="BL1132" s="0" t="n">
        <f aca="false">AI1132*BK1132</f>
        <v>96</v>
      </c>
      <c r="BM1132" s="45" t="n">
        <v>187.562005220738</v>
      </c>
      <c r="BN1132" s="45" t="n">
        <v>1012.03746873145</v>
      </c>
      <c r="BO1132" s="45" t="n">
        <v>69.5558973259153</v>
      </c>
      <c r="BP1132" s="45" t="n">
        <v>256</v>
      </c>
      <c r="BQ1132" s="45" t="n">
        <v>384000</v>
      </c>
      <c r="BR1132" s="0" t="n">
        <f aca="false">AJ1132*0.1</f>
        <v>8.8E-009</v>
      </c>
      <c r="BS1132" s="0" t="n">
        <f aca="false">((((BJ1132/R1132)^2)+((BM1132/AD1132)^2))^(1/2))*AK1132</f>
        <v>0.000189890730427333</v>
      </c>
      <c r="BT1132" s="0" t="n">
        <f aca="false">((((BJ1132/R1132)^2)+((BN1132/AE1132)^2))^(1/2))*AL1132</f>
        <v>0.00102642008233119</v>
      </c>
      <c r="BU1132" s="0" t="n">
        <f aca="false">((((BJ1132/R1132)^2)+((BO1132/AF1132)^2))^(1/2))*AM1132</f>
        <v>7.03870532692839E-005</v>
      </c>
      <c r="BV1132" s="0" t="n">
        <f aca="false">((((BJ1132/R1132)^2)+((BP1132/AG1132)^2))^(1/2))*AN1132</f>
        <v>0.000265702956999527</v>
      </c>
      <c r="BW1132" s="0" t="n">
        <f aca="false">((((BJ1132/R1132)^2)+((BQ1132/AH1132)^2))^(1/2))*AO1132</f>
        <v>0.432292980792586</v>
      </c>
      <c r="BX1132" s="46" t="n">
        <f aca="false">((((BL1132/AI1132)^2)+((BR1132/AJ1132)^2))^(1/2))*AP1132</f>
        <v>1.25311123282399E-005</v>
      </c>
    </row>
    <row r="1133" customFormat="false" ht="15" hidden="false" customHeight="true" outlineLevel="0" collapsed="false">
      <c r="A1133" s="24" t="n">
        <v>4.63541666666667</v>
      </c>
      <c r="B1133" s="24" t="n">
        <v>-74.0624722222222</v>
      </c>
      <c r="C1133" s="47" t="n">
        <v>33</v>
      </c>
      <c r="D1133" s="47" t="n">
        <v>28</v>
      </c>
      <c r="E1133" s="47" t="n">
        <v>2361</v>
      </c>
      <c r="F1133" s="27" t="s">
        <v>2853</v>
      </c>
      <c r="G1133" s="28" t="s">
        <v>2416</v>
      </c>
      <c r="H1133" s="27" t="s">
        <v>2854</v>
      </c>
      <c r="I1133" s="28" t="s">
        <v>1447</v>
      </c>
      <c r="J1133" s="28" t="s">
        <v>65</v>
      </c>
      <c r="K1133" s="28" t="n">
        <v>350</v>
      </c>
      <c r="L1133" s="28"/>
      <c r="M1133" s="28" t="n">
        <v>2001</v>
      </c>
      <c r="N1133" s="29" t="s">
        <v>67</v>
      </c>
      <c r="O1133" s="29" t="s">
        <v>104</v>
      </c>
      <c r="P1133" s="56" t="n">
        <v>0.00426891489573758</v>
      </c>
      <c r="Q1133" s="31" t="n">
        <v>1430000</v>
      </c>
      <c r="R1133" s="31" t="n">
        <v>1454627.86329927</v>
      </c>
      <c r="S1133" s="29" t="s">
        <v>69</v>
      </c>
      <c r="T1133" s="29"/>
      <c r="U1133" s="29"/>
      <c r="V1133" s="48" t="n">
        <f aca="false">IF(S1133="m3_año",R1133,IF(OR(O1133="CG1",O1133="CG3",O1133="HG2"),T1133,R1133))</f>
        <v>1454627.86329927</v>
      </c>
      <c r="W1133" s="28" t="n">
        <v>365</v>
      </c>
      <c r="X1133" s="32"/>
      <c r="Y1133" s="28"/>
      <c r="Z1133" s="28" t="n">
        <v>8760</v>
      </c>
      <c r="AA1133" s="32" t="s">
        <v>2855</v>
      </c>
      <c r="AB1133" s="32" t="s">
        <v>447</v>
      </c>
      <c r="AC1133" s="33" t="s">
        <v>72</v>
      </c>
      <c r="AD1133" s="33" t="n">
        <f aca="false">VLOOKUP($O1133,Parámetros!$B$4:$H$25,3,0)</f>
        <v>237.180556877129</v>
      </c>
      <c r="AE1133" s="33" t="n">
        <f aca="false">VLOOKUP($O1133,Parámetros!$B$4:$H$25,4,0)</f>
        <v>787.658122005433</v>
      </c>
      <c r="AF1133" s="33" t="n">
        <f aca="false">VLOOKUP($O1133,Parámetros!$B$4:$H$25,5,0)</f>
        <v>0.504400709065075</v>
      </c>
      <c r="AG1133" s="33" t="n">
        <f aca="false">VLOOKUP($O1133,Parámetros!$B$4:$H$25,6,0)</f>
        <v>1344</v>
      </c>
      <c r="AH1133" s="33" t="n">
        <f aca="false">VLOOKUP($O1133,Parámetros!$B$4:$H$25,7,0)</f>
        <v>1920000</v>
      </c>
      <c r="AI1133" s="51" t="n">
        <v>1430000</v>
      </c>
      <c r="AJ1133" s="52" t="n">
        <v>8.8E-008</v>
      </c>
      <c r="AK1133" s="34" t="n">
        <f aca="false">AD1133*V1133/1000000000</f>
        <v>0.345009446666309</v>
      </c>
      <c r="AL1133" s="34" t="n">
        <f aca="false">AE1133*V1133/1000000000</f>
        <v>1.14574945102308</v>
      </c>
      <c r="AM1133" s="34" t="n">
        <f aca="false">AF1133*V1133/1000000000</f>
        <v>0.000733715325673967</v>
      </c>
      <c r="AN1133" s="34" t="n">
        <f aca="false">AG1133*V1133/1000000000</f>
        <v>1.95501984827422</v>
      </c>
      <c r="AO1133" s="34" t="n">
        <f aca="false">AH1133*V1133/1000000000</f>
        <v>2792.8854975346</v>
      </c>
      <c r="AP1133" s="35" t="n">
        <f aca="false">AJ1133*AI1133*EXP(P1133*4)</f>
        <v>0.128007251970336</v>
      </c>
      <c r="AQ1133" s="36" t="n">
        <f aca="false">AK1133/W1133</f>
        <v>0.000945231360729614</v>
      </c>
      <c r="AR1133" s="37" t="n">
        <f aca="false">AL1133/W1133</f>
        <v>0.00313903959184405</v>
      </c>
      <c r="AS1133" s="37" t="n">
        <f aca="false">AM1133/W1133</f>
        <v>2.01017897444922E-006</v>
      </c>
      <c r="AT1133" s="37" t="n">
        <f aca="false">AN1133/W1133</f>
        <v>0.00535621876239512</v>
      </c>
      <c r="AU1133" s="37" t="n">
        <f aca="false">AO1133/W1133</f>
        <v>7.65174108913589</v>
      </c>
      <c r="AV1133" s="49" t="n">
        <f aca="false">AP1133/W1133</f>
        <v>0.000350704799918728</v>
      </c>
      <c r="AW1133" s="39" t="n">
        <f aca="false">AK1133*1000000</f>
        <v>345009.446666309</v>
      </c>
      <c r="AX1133" s="40" t="n">
        <f aca="false">AL1133*1000000</f>
        <v>1145749.45102308</v>
      </c>
      <c r="AY1133" s="40" t="n">
        <f aca="false">AM1133*1000000</f>
        <v>733.715325673967</v>
      </c>
      <c r="AZ1133" s="40" t="n">
        <f aca="false">AN1133*1000000</f>
        <v>1955019.84827422</v>
      </c>
      <c r="BA1133" s="40" t="n">
        <f aca="false">AO1133*1000000</f>
        <v>2792885497.5346</v>
      </c>
      <c r="BB1133" s="41" t="n">
        <f aca="false">AP1133*1000000</f>
        <v>128007.251970336</v>
      </c>
      <c r="BC1133" s="39" t="n">
        <f aca="false">AQ1133*1000000</f>
        <v>945.231360729614</v>
      </c>
      <c r="BD1133" s="40" t="n">
        <f aca="false">AR1133*1000000</f>
        <v>3139.03959184405</v>
      </c>
      <c r="BE1133" s="40" t="n">
        <f aca="false">AS1133*1000000</f>
        <v>2.01017897444922</v>
      </c>
      <c r="BF1133" s="40" t="n">
        <f aca="false">AT1133*1000000</f>
        <v>5356.21876239512</v>
      </c>
      <c r="BG1133" s="40" t="n">
        <f aca="false">AU1133*1000000</f>
        <v>7651741.08913589</v>
      </c>
      <c r="BH1133" s="41" t="n">
        <f aca="false">AV1133*1000000</f>
        <v>350.704799918728</v>
      </c>
      <c r="BI1133" s="0" t="n">
        <v>0.1</v>
      </c>
      <c r="BJ1133" s="0" t="n">
        <f aca="false">R1133*BI1133</f>
        <v>145462.786329927</v>
      </c>
      <c r="BK1133" s="0" t="n">
        <v>0.1</v>
      </c>
      <c r="BL1133" s="0" t="n">
        <f aca="false">AI1133*BK1133</f>
        <v>143000</v>
      </c>
      <c r="BM1133" s="45" t="n">
        <v>233.996718041948</v>
      </c>
      <c r="BN1133" s="45" t="n">
        <v>664.659238488896</v>
      </c>
      <c r="BO1133" s="45" t="n">
        <v>0.404400709065075</v>
      </c>
      <c r="BP1133" s="45" t="n">
        <v>537.6</v>
      </c>
      <c r="BQ1133" s="45" t="n">
        <v>384000</v>
      </c>
      <c r="BR1133" s="0" t="n">
        <f aca="false">AJ1133*0.1</f>
        <v>8.8E-009</v>
      </c>
      <c r="BS1133" s="0" t="n">
        <f aca="false">((((BJ1133/R1133)^2)+((BM1133/AD1133)^2))^(1/2))*AK1133</f>
        <v>0.342122196658837</v>
      </c>
      <c r="BT1133" s="0" t="n">
        <f aca="false">((((BJ1133/R1133)^2)+((BN1133/AE1133)^2))^(1/2))*AL1133</f>
        <v>0.973597062531017</v>
      </c>
      <c r="BU1133" s="0" t="n">
        <f aca="false">((((BJ1133/R1133)^2)+((BO1133/AF1133)^2))^(1/2))*AM1133</f>
        <v>0.000592810620549261</v>
      </c>
      <c r="BV1133" s="0" t="n">
        <f aca="false">((((BJ1133/R1133)^2)+((BP1133/AG1133)^2))^(1/2))*AN1133</f>
        <v>0.806075333461362</v>
      </c>
      <c r="BW1133" s="0" t="n">
        <f aca="false">((((BJ1133/R1133)^2)+((BQ1133/AH1133)^2))^(1/2))*AO1133</f>
        <v>624.508182586068</v>
      </c>
      <c r="BX1133" s="46" t="n">
        <f aca="false">((((BL1133/AI1133)^2)+((BR1133/AJ1133)^2))^(1/2))*AP1133</f>
        <v>0.0181029591818559</v>
      </c>
    </row>
    <row r="1134" customFormat="false" ht="15" hidden="false" customHeight="true" outlineLevel="0" collapsed="false">
      <c r="A1134" s="24" t="n">
        <v>4.63541666666667</v>
      </c>
      <c r="B1134" s="24" t="n">
        <v>-74.0624722222222</v>
      </c>
      <c r="C1134" s="47" t="n">
        <v>33</v>
      </c>
      <c r="D1134" s="47" t="n">
        <v>28</v>
      </c>
      <c r="E1134" s="47" t="n">
        <v>2361</v>
      </c>
      <c r="F1134" s="27" t="s">
        <v>2853</v>
      </c>
      <c r="G1134" s="28" t="s">
        <v>2416</v>
      </c>
      <c r="H1134" s="27" t="s">
        <v>2854</v>
      </c>
      <c r="I1134" s="28" t="s">
        <v>1447</v>
      </c>
      <c r="J1134" s="28" t="s">
        <v>65</v>
      </c>
      <c r="K1134" s="28" t="n">
        <v>350</v>
      </c>
      <c r="L1134" s="28"/>
      <c r="M1134" s="28" t="n">
        <v>2001</v>
      </c>
      <c r="N1134" s="29" t="s">
        <v>67</v>
      </c>
      <c r="O1134" s="29" t="s">
        <v>104</v>
      </c>
      <c r="P1134" s="56" t="n">
        <v>0.00426891489573758</v>
      </c>
      <c r="Q1134" s="31" t="n">
        <v>58200</v>
      </c>
      <c r="R1134" s="31" t="n">
        <v>59202.3368139982</v>
      </c>
      <c r="S1134" s="29" t="s">
        <v>69</v>
      </c>
      <c r="T1134" s="29"/>
      <c r="U1134" s="29"/>
      <c r="V1134" s="48" t="n">
        <f aca="false">IF(S1134="m3_año",R1134,IF(OR(O1134="CG1",O1134="CG3",O1134="HG2"),T1134,R1134))</f>
        <v>59202.3368139982</v>
      </c>
      <c r="W1134" s="28" t="n">
        <v>365</v>
      </c>
      <c r="X1134" s="32"/>
      <c r="Y1134" s="28"/>
      <c r="Z1134" s="28" t="n">
        <v>0</v>
      </c>
      <c r="AA1134" s="32" t="s">
        <v>2856</v>
      </c>
      <c r="AB1134" s="32" t="s">
        <v>447</v>
      </c>
      <c r="AC1134" s="33" t="s">
        <v>72</v>
      </c>
      <c r="AD1134" s="33" t="n">
        <f aca="false">VLOOKUP($O1134,Parámetros!$B$4:$H$25,3,0)</f>
        <v>237.180556877129</v>
      </c>
      <c r="AE1134" s="33" t="n">
        <f aca="false">VLOOKUP($O1134,Parámetros!$B$4:$H$25,4,0)</f>
        <v>787.658122005433</v>
      </c>
      <c r="AF1134" s="33" t="n">
        <f aca="false">VLOOKUP($O1134,Parámetros!$B$4:$H$25,5,0)</f>
        <v>0.504400709065075</v>
      </c>
      <c r="AG1134" s="33" t="n">
        <f aca="false">VLOOKUP($O1134,Parámetros!$B$4:$H$25,6,0)</f>
        <v>1344</v>
      </c>
      <c r="AH1134" s="33" t="n">
        <f aca="false">VLOOKUP($O1134,Parámetros!$B$4:$H$25,7,0)</f>
        <v>1920000</v>
      </c>
      <c r="AI1134" s="51" t="n">
        <v>58200</v>
      </c>
      <c r="AJ1134" s="52" t="n">
        <v>8.8E-008</v>
      </c>
      <c r="AK1134" s="34" t="n">
        <f aca="false">AD1134*V1134/1000000000</f>
        <v>0.0140416432139714</v>
      </c>
      <c r="AL1134" s="34" t="n">
        <f aca="false">AE1134*V1134/1000000000</f>
        <v>0.0466312014332469</v>
      </c>
      <c r="AM1134" s="34" t="n">
        <f aca="false">AF1134*V1134/1000000000</f>
        <v>2.98617006672901E-005</v>
      </c>
      <c r="AN1134" s="34" t="n">
        <f aca="false">AG1134*V1134/1000000000</f>
        <v>0.0795679406780136</v>
      </c>
      <c r="AO1134" s="34" t="n">
        <f aca="false">AH1134*V1134/1000000000</f>
        <v>113.668486682877</v>
      </c>
      <c r="AP1134" s="35" t="n">
        <f aca="false">AJ1134*AI1134*EXP(P1134*4)</f>
        <v>0.00520980563963184</v>
      </c>
      <c r="AQ1134" s="36" t="n">
        <f aca="false">AK1134/W1134</f>
        <v>3.84702553807437E-005</v>
      </c>
      <c r="AR1134" s="37" t="n">
        <f aca="false">AL1134/W1134</f>
        <v>0.000127756716255471</v>
      </c>
      <c r="AS1134" s="37" t="n">
        <f aca="false">AM1134/W1134</f>
        <v>8.18128785405208E-008</v>
      </c>
      <c r="AT1134" s="37" t="n">
        <f aca="false">AN1134/W1134</f>
        <v>0.000217994358021955</v>
      </c>
      <c r="AU1134" s="37" t="n">
        <f aca="false">AO1134/W1134</f>
        <v>0.311420511459936</v>
      </c>
      <c r="AV1134" s="49" t="n">
        <f aca="false">AP1134/W1134</f>
        <v>1.42734401085804E-005</v>
      </c>
      <c r="AW1134" s="39" t="n">
        <f aca="false">AK1134*1000000</f>
        <v>14041.6432139714</v>
      </c>
      <c r="AX1134" s="40" t="n">
        <f aca="false">AL1134*1000000</f>
        <v>46631.2014332469</v>
      </c>
      <c r="AY1134" s="40" t="n">
        <f aca="false">AM1134*1000000</f>
        <v>29.8617006672901</v>
      </c>
      <c r="AZ1134" s="40" t="n">
        <f aca="false">AN1134*1000000</f>
        <v>79567.9406780136</v>
      </c>
      <c r="BA1134" s="40" t="n">
        <f aca="false">AO1134*1000000</f>
        <v>113668486.682877</v>
      </c>
      <c r="BB1134" s="41" t="n">
        <f aca="false">AP1134*1000000</f>
        <v>5209.80563963184</v>
      </c>
      <c r="BC1134" s="39" t="n">
        <f aca="false">AQ1134*1000000</f>
        <v>38.4702553807437</v>
      </c>
      <c r="BD1134" s="40" t="n">
        <f aca="false">AR1134*1000000</f>
        <v>127.756716255471</v>
      </c>
      <c r="BE1134" s="40" t="n">
        <f aca="false">AS1134*1000000</f>
        <v>0.0818128785405208</v>
      </c>
      <c r="BF1134" s="40" t="n">
        <f aca="false">AT1134*1000000</f>
        <v>217.994358021955</v>
      </c>
      <c r="BG1134" s="40" t="n">
        <f aca="false">AU1134*1000000</f>
        <v>311420.511459936</v>
      </c>
      <c r="BH1134" s="41" t="n">
        <f aca="false">AV1134*1000000</f>
        <v>14.2734401085804</v>
      </c>
      <c r="BI1134" s="0" t="n">
        <v>0.1</v>
      </c>
      <c r="BJ1134" s="0" t="n">
        <f aca="false">R1134*BI1134</f>
        <v>5920.23368139982</v>
      </c>
      <c r="BK1134" s="0" t="n">
        <v>0.1</v>
      </c>
      <c r="BL1134" s="0" t="n">
        <f aca="false">AI1134*BK1134</f>
        <v>5820</v>
      </c>
      <c r="BM1134" s="45" t="n">
        <v>233.996718041948</v>
      </c>
      <c r="BN1134" s="45" t="n">
        <v>664.659238488896</v>
      </c>
      <c r="BO1134" s="45" t="n">
        <v>0.404400709065075</v>
      </c>
      <c r="BP1134" s="45" t="n">
        <v>537.6</v>
      </c>
      <c r="BQ1134" s="45" t="n">
        <v>384000</v>
      </c>
      <c r="BR1134" s="0" t="n">
        <f aca="false">AJ1134*0.1</f>
        <v>8.8E-009</v>
      </c>
      <c r="BS1134" s="0" t="n">
        <f aca="false">((((BJ1134/R1134)^2)+((BM1134/AD1134)^2))^(1/2))*AK1134</f>
        <v>0.0139241341577233</v>
      </c>
      <c r="BT1134" s="0" t="n">
        <f aca="false">((((BJ1134/R1134)^2)+((BN1134/AE1134)^2))^(1/2))*AL1134</f>
        <v>0.0396247196079057</v>
      </c>
      <c r="BU1134" s="0" t="n">
        <f aca="false">((((BJ1134/R1134)^2)+((BO1134/AF1134)^2))^(1/2))*AM1134</f>
        <v>2.41269777034734E-005</v>
      </c>
      <c r="BV1134" s="0" t="n">
        <f aca="false">((((BJ1134/R1134)^2)+((BP1134/AG1134)^2))^(1/2))*AN1134</f>
        <v>0.032806702382833</v>
      </c>
      <c r="BW1134" s="0" t="n">
        <f aca="false">((((BJ1134/R1134)^2)+((BQ1134/AH1134)^2))^(1/2))*AO1134</f>
        <v>25.4170463122442</v>
      </c>
      <c r="BX1134" s="46" t="n">
        <f aca="false">((((BL1134/AI1134)^2)+((BR1134/AJ1134)^2))^(1/2))*AP1134</f>
        <v>0.000736777779289519</v>
      </c>
    </row>
    <row r="1135" customFormat="false" ht="15" hidden="false" customHeight="true" outlineLevel="0" collapsed="false">
      <c r="A1135" s="24" t="n">
        <v>4.63541666666667</v>
      </c>
      <c r="B1135" s="24" t="n">
        <v>-74.0624722222222</v>
      </c>
      <c r="C1135" s="47" t="n">
        <v>33</v>
      </c>
      <c r="D1135" s="47" t="n">
        <v>28</v>
      </c>
      <c r="E1135" s="47" t="n">
        <v>2361</v>
      </c>
      <c r="F1135" s="27" t="s">
        <v>2853</v>
      </c>
      <c r="G1135" s="28" t="s">
        <v>2416</v>
      </c>
      <c r="H1135" s="27" t="s">
        <v>2854</v>
      </c>
      <c r="I1135" s="28" t="s">
        <v>1447</v>
      </c>
      <c r="J1135" s="28" t="s">
        <v>65</v>
      </c>
      <c r="K1135" s="28" t="n">
        <v>350</v>
      </c>
      <c r="L1135" s="28"/>
      <c r="M1135" s="28" t="n">
        <v>1950</v>
      </c>
      <c r="N1135" s="29" t="s">
        <v>2857</v>
      </c>
      <c r="O1135" s="29" t="s">
        <v>186</v>
      </c>
      <c r="P1135" s="56" t="n">
        <v>0.00426891489573758</v>
      </c>
      <c r="Q1135" s="31" t="n">
        <v>14.9051746981111</v>
      </c>
      <c r="R1135" s="31" t="n">
        <v>15.1618758204305</v>
      </c>
      <c r="S1135" s="4" t="s">
        <v>69</v>
      </c>
      <c r="T1135" s="4"/>
      <c r="U1135" s="4"/>
      <c r="V1135" s="48" t="n">
        <f aca="false">IF(S1135="m3_año",R1135,IF(OR(O1135="CG1",O1135="CG3",O1135="HG2"),T1135,R1135))</f>
        <v>15.1618758204305</v>
      </c>
      <c r="W1135" s="28" t="n">
        <v>365</v>
      </c>
      <c r="X1135" s="32"/>
      <c r="Y1135" s="28"/>
      <c r="Z1135" s="28" t="n">
        <v>0</v>
      </c>
      <c r="AA1135" s="32" t="s">
        <v>2858</v>
      </c>
      <c r="AB1135" s="32" t="s">
        <v>447</v>
      </c>
      <c r="AC1135" s="33" t="s">
        <v>72</v>
      </c>
      <c r="AD1135" s="33" t="n">
        <f aca="false">VLOOKUP($O1135,Parámetros!$B$4:$H$25,3,0)</f>
        <v>6028806.22</v>
      </c>
      <c r="AE1135" s="33" t="n">
        <f aca="false">VLOOKUP($O1135,Parámetros!$B$4:$H$25,4,0)</f>
        <v>4168764.244</v>
      </c>
      <c r="AF1135" s="33" t="n">
        <f aca="false">VLOOKUP($O1135,Parámetros!$B$4:$H$25,5,0)</f>
        <v>26460000</v>
      </c>
      <c r="AG1135" s="33" t="n">
        <f aca="false">VLOOKUP($O1135,Parámetros!$B$4:$H$25,6,0)</f>
        <v>600000</v>
      </c>
      <c r="AH1135" s="33" t="n">
        <f aca="false">VLOOKUP($O1135,Parámetros!$B$4:$H$25,7,0)</f>
        <v>2640000</v>
      </c>
      <c r="AI1135" s="51" t="n">
        <v>14.9051746981111</v>
      </c>
      <c r="AJ1135" s="2" t="n">
        <v>0.0912</v>
      </c>
      <c r="AK1135" s="34" t="n">
        <f aca="false">AD1135*V1135/1000000000</f>
        <v>0.091408011253079</v>
      </c>
      <c r="AL1135" s="34" t="n">
        <f aca="false">AE1135*V1135/1000000000</f>
        <v>0.0632062857921788</v>
      </c>
      <c r="AM1135" s="34" t="n">
        <f aca="false">AF1135*V1135/1000000000</f>
        <v>0.401183234208591</v>
      </c>
      <c r="AN1135" s="34" t="n">
        <f aca="false">AG1135*V1135/1000000000</f>
        <v>0.0090971254922583</v>
      </c>
      <c r="AO1135" s="34" t="n">
        <f aca="false">AH1135*V1135/1000000000</f>
        <v>0.0400273521659365</v>
      </c>
      <c r="AP1135" s="35" t="n">
        <f aca="false">AJ1135*AI1135*EXP(P1135*4)</f>
        <v>1.38276307482327</v>
      </c>
      <c r="AQ1135" s="36" t="n">
        <f aca="false">AK1135/W1135</f>
        <v>0.000250432907542682</v>
      </c>
      <c r="AR1135" s="37" t="n">
        <f aca="false">AL1135/W1135</f>
        <v>0.000173167906279942</v>
      </c>
      <c r="AS1135" s="37" t="n">
        <f aca="false">AM1135/W1135</f>
        <v>0.00109913214851669</v>
      </c>
      <c r="AT1135" s="37" t="n">
        <f aca="false">AN1135/W1135</f>
        <v>2.49236314856392E-005</v>
      </c>
      <c r="AU1135" s="37" t="n">
        <f aca="false">AO1135/W1135</f>
        <v>0.000109663978536812</v>
      </c>
      <c r="AV1135" s="49" t="n">
        <f aca="false">AP1135/W1135</f>
        <v>0.00378839198581716</v>
      </c>
      <c r="AW1135" s="39" t="n">
        <f aca="false">AK1135*1000000</f>
        <v>91408.011253079</v>
      </c>
      <c r="AX1135" s="40" t="n">
        <f aca="false">AL1135*1000000</f>
        <v>63206.2857921788</v>
      </c>
      <c r="AY1135" s="40" t="n">
        <f aca="false">AM1135*1000000</f>
        <v>401183.234208591</v>
      </c>
      <c r="AZ1135" s="40" t="n">
        <f aca="false">AN1135*1000000</f>
        <v>9097.1254922583</v>
      </c>
      <c r="BA1135" s="40" t="n">
        <f aca="false">AO1135*1000000</f>
        <v>40027.3521659365</v>
      </c>
      <c r="BB1135" s="41" t="n">
        <f aca="false">AP1135*1000000</f>
        <v>1382763.07482327</v>
      </c>
      <c r="BC1135" s="39" t="n">
        <f aca="false">AQ1135*1000000</f>
        <v>250.432907542682</v>
      </c>
      <c r="BD1135" s="40" t="n">
        <f aca="false">AR1135*1000000</f>
        <v>173.167906279942</v>
      </c>
      <c r="BE1135" s="40" t="n">
        <f aca="false">AS1135*1000000</f>
        <v>1099.13214851669</v>
      </c>
      <c r="BF1135" s="40" t="n">
        <f aca="false">AT1135*1000000</f>
        <v>24.9236314856392</v>
      </c>
      <c r="BG1135" s="40" t="n">
        <f aca="false">AU1135*1000000</f>
        <v>109.663978536812</v>
      </c>
      <c r="BH1135" s="41" t="n">
        <f aca="false">AV1135*1000000</f>
        <v>3788.39198581716</v>
      </c>
      <c r="BI1135" s="0" t="n">
        <v>0.1</v>
      </c>
      <c r="BJ1135" s="0" t="n">
        <f aca="false">R1135*BI1135</f>
        <v>1.51618758204305</v>
      </c>
      <c r="BK1135" s="0" t="n">
        <v>0.1</v>
      </c>
      <c r="BL1135" s="0" t="n">
        <f aca="false">AI1135*BK1135</f>
        <v>1.49051746981111</v>
      </c>
      <c r="BM1135" s="45" t="n">
        <v>2023172.266</v>
      </c>
      <c r="BN1135" s="45" t="n">
        <v>598737.966</v>
      </c>
      <c r="BO1135" s="0" t="n">
        <f aca="false">AF1135*0.1</f>
        <v>2646000</v>
      </c>
      <c r="BP1135" s="0" t="n">
        <f aca="false">AG1135*0.1</f>
        <v>60000</v>
      </c>
      <c r="BQ1135" s="0" t="n">
        <f aca="false">AH1135*0.1</f>
        <v>264000</v>
      </c>
      <c r="BR1135" s="0" t="n">
        <f aca="false">AJ1135*0.1</f>
        <v>0.00912</v>
      </c>
      <c r="BS1135" s="0" t="n">
        <f aca="false">((((BJ1135/R1135)^2)+((BM1135/AD1135)^2))^(1/2))*AK1135</f>
        <v>0.0320080487821014</v>
      </c>
      <c r="BT1135" s="0" t="n">
        <f aca="false">((((BJ1135/R1135)^2)+((BN1135/AE1135)^2))^(1/2))*AL1135</f>
        <v>0.0110616572264066</v>
      </c>
      <c r="BU1135" s="0" t="n">
        <f aca="false">((((BJ1135/R1135)^2)+((BO1135/AF1135)^2))^(1/2))*AM1135</f>
        <v>0.0567358770814491</v>
      </c>
      <c r="BV1135" s="0" t="n">
        <f aca="false">((((BJ1135/R1135)^2)+((BP1135/AG1135)^2))^(1/2))*AN1135</f>
        <v>0.00128652782497617</v>
      </c>
      <c r="BW1135" s="0" t="n">
        <f aca="false">((((BJ1135/R1135)^2)+((BQ1135/AH1135)^2))^(1/2))*AO1135</f>
        <v>0.00566072242989515</v>
      </c>
      <c r="BX1135" s="46" t="n">
        <f aca="false">((((BL1135/AI1135)^2)+((BR1135/AJ1135)^2))^(1/2))*AP1135</f>
        <v>0.195552229396378</v>
      </c>
    </row>
    <row r="1136" customFormat="false" ht="15" hidden="false" customHeight="true" outlineLevel="0" collapsed="false">
      <c r="A1136" s="24" t="n">
        <v>4.63541666666667</v>
      </c>
      <c r="B1136" s="24" t="n">
        <v>-74.0624722222222</v>
      </c>
      <c r="C1136" s="47" t="n">
        <v>33</v>
      </c>
      <c r="D1136" s="47" t="n">
        <v>28</v>
      </c>
      <c r="E1136" s="47" t="n">
        <v>2361</v>
      </c>
      <c r="F1136" s="27" t="s">
        <v>2853</v>
      </c>
      <c r="G1136" s="28" t="s">
        <v>2416</v>
      </c>
      <c r="H1136" s="27" t="s">
        <v>2854</v>
      </c>
      <c r="I1136" s="28" t="s">
        <v>1447</v>
      </c>
      <c r="J1136" s="28" t="s">
        <v>65</v>
      </c>
      <c r="K1136" s="28" t="n">
        <v>350</v>
      </c>
      <c r="L1136" s="28"/>
      <c r="M1136" s="28" t="n">
        <v>1950</v>
      </c>
      <c r="N1136" s="29" t="s">
        <v>2857</v>
      </c>
      <c r="O1136" s="29" t="s">
        <v>186</v>
      </c>
      <c r="P1136" s="56" t="n">
        <v>0.00426891489573758</v>
      </c>
      <c r="Q1136" s="31" t="n">
        <v>14.9051746981111</v>
      </c>
      <c r="R1136" s="31" t="n">
        <v>15.1618758204305</v>
      </c>
      <c r="S1136" s="4" t="s">
        <v>69</v>
      </c>
      <c r="T1136" s="4"/>
      <c r="U1136" s="4"/>
      <c r="V1136" s="48" t="n">
        <f aca="false">IF(S1136="m3_año",R1136,IF(OR(O1136="CG1",O1136="CG3",O1136="HG2"),T1136,R1136))</f>
        <v>15.1618758204305</v>
      </c>
      <c r="W1136" s="28" t="n">
        <v>365</v>
      </c>
      <c r="X1136" s="32"/>
      <c r="Y1136" s="28"/>
      <c r="Z1136" s="28" t="n">
        <v>0</v>
      </c>
      <c r="AA1136" s="32" t="s">
        <v>2858</v>
      </c>
      <c r="AB1136" s="32" t="s">
        <v>447</v>
      </c>
      <c r="AC1136" s="33" t="s">
        <v>72</v>
      </c>
      <c r="AD1136" s="33" t="n">
        <f aca="false">VLOOKUP($O1136,Parámetros!$B$4:$H$25,3,0)</f>
        <v>6028806.22</v>
      </c>
      <c r="AE1136" s="33" t="n">
        <f aca="false">VLOOKUP($O1136,Parámetros!$B$4:$H$25,4,0)</f>
        <v>4168764.244</v>
      </c>
      <c r="AF1136" s="33" t="n">
        <f aca="false">VLOOKUP($O1136,Parámetros!$B$4:$H$25,5,0)</f>
        <v>26460000</v>
      </c>
      <c r="AG1136" s="33" t="n">
        <f aca="false">VLOOKUP($O1136,Parámetros!$B$4:$H$25,6,0)</f>
        <v>600000</v>
      </c>
      <c r="AH1136" s="33" t="n">
        <f aca="false">VLOOKUP($O1136,Parámetros!$B$4:$H$25,7,0)</f>
        <v>2640000</v>
      </c>
      <c r="AI1136" s="51" t="n">
        <v>14.9051746981111</v>
      </c>
      <c r="AJ1136" s="2" t="n">
        <v>0.0912</v>
      </c>
      <c r="AK1136" s="34" t="n">
        <f aca="false">AD1136*V1136/1000000000</f>
        <v>0.091408011253079</v>
      </c>
      <c r="AL1136" s="34" t="n">
        <f aca="false">AE1136*V1136/1000000000</f>
        <v>0.0632062857921788</v>
      </c>
      <c r="AM1136" s="34" t="n">
        <f aca="false">AF1136*V1136/1000000000</f>
        <v>0.401183234208591</v>
      </c>
      <c r="AN1136" s="34" t="n">
        <f aca="false">AG1136*V1136/1000000000</f>
        <v>0.0090971254922583</v>
      </c>
      <c r="AO1136" s="34" t="n">
        <f aca="false">AH1136*V1136/1000000000</f>
        <v>0.0400273521659365</v>
      </c>
      <c r="AP1136" s="35" t="n">
        <f aca="false">AJ1136*AI1136*EXP(P1136*4)</f>
        <v>1.38276307482327</v>
      </c>
      <c r="AQ1136" s="36" t="n">
        <f aca="false">AK1136/W1136</f>
        <v>0.000250432907542682</v>
      </c>
      <c r="AR1136" s="37" t="n">
        <f aca="false">AL1136/W1136</f>
        <v>0.000173167906279942</v>
      </c>
      <c r="AS1136" s="37" t="n">
        <f aca="false">AM1136/W1136</f>
        <v>0.00109913214851669</v>
      </c>
      <c r="AT1136" s="37" t="n">
        <f aca="false">AN1136/W1136</f>
        <v>2.49236314856392E-005</v>
      </c>
      <c r="AU1136" s="37" t="n">
        <f aca="false">AO1136/W1136</f>
        <v>0.000109663978536812</v>
      </c>
      <c r="AV1136" s="49" t="n">
        <f aca="false">AP1136/W1136</f>
        <v>0.00378839198581716</v>
      </c>
      <c r="AW1136" s="39" t="n">
        <f aca="false">AK1136*1000000</f>
        <v>91408.011253079</v>
      </c>
      <c r="AX1136" s="40" t="n">
        <f aca="false">AL1136*1000000</f>
        <v>63206.2857921788</v>
      </c>
      <c r="AY1136" s="40" t="n">
        <f aca="false">AM1136*1000000</f>
        <v>401183.234208591</v>
      </c>
      <c r="AZ1136" s="40" t="n">
        <f aca="false">AN1136*1000000</f>
        <v>9097.1254922583</v>
      </c>
      <c r="BA1136" s="40" t="n">
        <f aca="false">AO1136*1000000</f>
        <v>40027.3521659365</v>
      </c>
      <c r="BB1136" s="41" t="n">
        <f aca="false">AP1136*1000000</f>
        <v>1382763.07482327</v>
      </c>
      <c r="BC1136" s="39" t="n">
        <f aca="false">AQ1136*1000000</f>
        <v>250.432907542682</v>
      </c>
      <c r="BD1136" s="40" t="n">
        <f aca="false">AR1136*1000000</f>
        <v>173.167906279942</v>
      </c>
      <c r="BE1136" s="40" t="n">
        <f aca="false">AS1136*1000000</f>
        <v>1099.13214851669</v>
      </c>
      <c r="BF1136" s="40" t="n">
        <f aca="false">AT1136*1000000</f>
        <v>24.9236314856392</v>
      </c>
      <c r="BG1136" s="40" t="n">
        <f aca="false">AU1136*1000000</f>
        <v>109.663978536812</v>
      </c>
      <c r="BH1136" s="41" t="n">
        <f aca="false">AV1136*1000000</f>
        <v>3788.39198581716</v>
      </c>
      <c r="BI1136" s="0" t="n">
        <v>0.1</v>
      </c>
      <c r="BJ1136" s="0" t="n">
        <f aca="false">R1136*BI1136</f>
        <v>1.51618758204305</v>
      </c>
      <c r="BK1136" s="0" t="n">
        <v>0.1</v>
      </c>
      <c r="BL1136" s="0" t="n">
        <f aca="false">AI1136*BK1136</f>
        <v>1.49051746981111</v>
      </c>
      <c r="BM1136" s="45" t="n">
        <v>2023172.266</v>
      </c>
      <c r="BN1136" s="45" t="n">
        <v>598737.966</v>
      </c>
      <c r="BO1136" s="0" t="n">
        <f aca="false">AF1136*0.1</f>
        <v>2646000</v>
      </c>
      <c r="BP1136" s="0" t="n">
        <f aca="false">AG1136*0.1</f>
        <v>60000</v>
      </c>
      <c r="BQ1136" s="0" t="n">
        <f aca="false">AH1136*0.1</f>
        <v>264000</v>
      </c>
      <c r="BR1136" s="0" t="n">
        <f aca="false">AJ1136*0.1</f>
        <v>0.00912</v>
      </c>
      <c r="BS1136" s="0" t="n">
        <f aca="false">((((BJ1136/R1136)^2)+((BM1136/AD1136)^2))^(1/2))*AK1136</f>
        <v>0.0320080487821014</v>
      </c>
      <c r="BT1136" s="0" t="n">
        <f aca="false">((((BJ1136/R1136)^2)+((BN1136/AE1136)^2))^(1/2))*AL1136</f>
        <v>0.0110616572264066</v>
      </c>
      <c r="BU1136" s="0" t="n">
        <f aca="false">((((BJ1136/R1136)^2)+((BO1136/AF1136)^2))^(1/2))*AM1136</f>
        <v>0.0567358770814491</v>
      </c>
      <c r="BV1136" s="0" t="n">
        <f aca="false">((((BJ1136/R1136)^2)+((BP1136/AG1136)^2))^(1/2))*AN1136</f>
        <v>0.00128652782497617</v>
      </c>
      <c r="BW1136" s="0" t="n">
        <f aca="false">((((BJ1136/R1136)^2)+((BQ1136/AH1136)^2))^(1/2))*AO1136</f>
        <v>0.00566072242989515</v>
      </c>
      <c r="BX1136" s="46" t="n">
        <f aca="false">((((BL1136/AI1136)^2)+((BR1136/AJ1136)^2))^(1/2))*AP1136</f>
        <v>0.195552229396378</v>
      </c>
    </row>
    <row r="1137" customFormat="false" ht="30" hidden="false" customHeight="true" outlineLevel="0" collapsed="false">
      <c r="A1137" s="24" t="n">
        <v>4.62845040301728</v>
      </c>
      <c r="B1137" s="24" t="n">
        <v>-74.0642909571552</v>
      </c>
      <c r="C1137" s="47" t="n">
        <v>33</v>
      </c>
      <c r="D1137" s="47" t="n">
        <v>27</v>
      </c>
      <c r="E1137" s="47" t="n">
        <v>2348</v>
      </c>
      <c r="F1137" s="27" t="s">
        <v>2859</v>
      </c>
      <c r="G1137" s="28" t="s">
        <v>2416</v>
      </c>
      <c r="H1137" s="27" t="s">
        <v>2860</v>
      </c>
      <c r="I1137" s="28" t="s">
        <v>1447</v>
      </c>
      <c r="J1137" s="28" t="s">
        <v>65</v>
      </c>
      <c r="K1137" s="28" t="n">
        <v>100</v>
      </c>
      <c r="L1137" s="28"/>
      <c r="M1137" s="28" t="n">
        <v>1976</v>
      </c>
      <c r="N1137" s="29" t="s">
        <v>67</v>
      </c>
      <c r="O1137" s="29" t="s">
        <v>68</v>
      </c>
      <c r="P1137" s="56" t="n">
        <v>0.00426891489573758</v>
      </c>
      <c r="Q1137" s="31" t="n">
        <v>60190</v>
      </c>
      <c r="R1137" s="31" t="n">
        <v>61226.6091552329</v>
      </c>
      <c r="S1137" s="29" t="s">
        <v>69</v>
      </c>
      <c r="T1137" s="29"/>
      <c r="U1137" s="29"/>
      <c r="V1137" s="48" t="n">
        <f aca="false">IF(S1137="m3_año",R1137,IF(OR(O1137="CG1",O1137="CG3",O1137="HG2"),T1137,R1137))</f>
        <v>61226.6091552329</v>
      </c>
      <c r="W1137" s="28" t="n">
        <v>365</v>
      </c>
      <c r="X1137" s="32"/>
      <c r="Y1137" s="28"/>
      <c r="Z1137" s="28" t="n">
        <v>8760</v>
      </c>
      <c r="AA1137" s="32" t="s">
        <v>2861</v>
      </c>
      <c r="AB1137" s="32" t="s">
        <v>447</v>
      </c>
      <c r="AC1137" s="33" t="s">
        <v>72</v>
      </c>
      <c r="AD1137" s="33" t="n">
        <f aca="false">VLOOKUP($O1137,Parámetros!$B$4:$H$25,3,0)</f>
        <v>46.3856216091623</v>
      </c>
      <c r="AE1137" s="33" t="n">
        <f aca="false">VLOOKUP($O1137,Parámetros!$B$4:$H$25,4,0)</f>
        <v>1074.85364414012</v>
      </c>
      <c r="AF1137" s="33" t="n">
        <f aca="false">VLOOKUP($O1137,Parámetros!$B$4:$H$25,5,0)</f>
        <v>5.41099102083891</v>
      </c>
      <c r="AG1137" s="33" t="n">
        <f aca="false">VLOOKUP($O1137,Parámetros!$B$4:$H$25,6,0)</f>
        <v>1344</v>
      </c>
      <c r="AH1137" s="33" t="n">
        <f aca="false">VLOOKUP($O1137,Parámetros!$B$4:$H$25,7,0)</f>
        <v>1920000</v>
      </c>
      <c r="AI1137" s="51" t="n">
        <v>60190</v>
      </c>
      <c r="AJ1137" s="52" t="n">
        <v>8.8E-008</v>
      </c>
      <c r="AK1137" s="34" t="n">
        <f aca="false">AD1137*V1137/1000000000</f>
        <v>0.00284003432468671</v>
      </c>
      <c r="AL1137" s="34" t="n">
        <f aca="false">AE1137*V1137/1000000000</f>
        <v>0.0658096439688449</v>
      </c>
      <c r="AM1137" s="34" t="n">
        <f aca="false">AF1137*V1137/1000000000</f>
        <v>0.000331296632375379</v>
      </c>
      <c r="AN1137" s="34" t="n">
        <f aca="false">AG1137*V1137/1000000000</f>
        <v>0.082288562704633</v>
      </c>
      <c r="AO1137" s="34" t="n">
        <f aca="false">AH1137*V1137/1000000000</f>
        <v>117.555089578047</v>
      </c>
      <c r="AP1137" s="35" t="n">
        <f aca="false">AJ1137*AI1137*EXP(P1137*4)</f>
        <v>0.00538794160566049</v>
      </c>
      <c r="AQ1137" s="36" t="n">
        <f aca="false">AK1137/W1137</f>
        <v>7.78091595804577E-006</v>
      </c>
      <c r="AR1137" s="37" t="n">
        <f aca="false">AL1137/W1137</f>
        <v>0.000180300394435192</v>
      </c>
      <c r="AS1137" s="37" t="n">
        <f aca="false">AM1137/W1137</f>
        <v>9.07662006507887E-007</v>
      </c>
      <c r="AT1137" s="37" t="n">
        <f aca="false">AN1137/W1137</f>
        <v>0.000225448116998995</v>
      </c>
      <c r="AU1137" s="37" t="n">
        <f aca="false">AO1137/W1137</f>
        <v>0.322068738569992</v>
      </c>
      <c r="AV1137" s="49" t="n">
        <f aca="false">AP1137/W1137</f>
        <v>1.47614838511246E-005</v>
      </c>
      <c r="AW1137" s="39" t="n">
        <f aca="false">AK1137*1000000</f>
        <v>2840.03432468671</v>
      </c>
      <c r="AX1137" s="40" t="n">
        <f aca="false">AL1137*1000000</f>
        <v>65809.6439688449</v>
      </c>
      <c r="AY1137" s="40" t="n">
        <f aca="false">AM1137*1000000</f>
        <v>331.296632375379</v>
      </c>
      <c r="AZ1137" s="40" t="n">
        <f aca="false">AN1137*1000000</f>
        <v>82288.562704633</v>
      </c>
      <c r="BA1137" s="40" t="n">
        <f aca="false">AO1137*1000000</f>
        <v>117555089.578047</v>
      </c>
      <c r="BB1137" s="41" t="n">
        <f aca="false">AP1137*1000000</f>
        <v>5387.94160566049</v>
      </c>
      <c r="BC1137" s="39" t="n">
        <f aca="false">AQ1137*1000000</f>
        <v>7.78091595804577</v>
      </c>
      <c r="BD1137" s="40" t="n">
        <f aca="false">AR1137*1000000</f>
        <v>180.300394435192</v>
      </c>
      <c r="BE1137" s="40" t="n">
        <f aca="false">AS1137*1000000</f>
        <v>0.907662006507887</v>
      </c>
      <c r="BF1137" s="40" t="n">
        <f aca="false">AT1137*1000000</f>
        <v>225.448116998995</v>
      </c>
      <c r="BG1137" s="40" t="n">
        <f aca="false">AU1137*1000000</f>
        <v>322068.738569992</v>
      </c>
      <c r="BH1137" s="41" t="n">
        <f aca="false">AV1137*1000000</f>
        <v>14.7614838511246</v>
      </c>
      <c r="BI1137" s="0" t="n">
        <v>0.1</v>
      </c>
      <c r="BJ1137" s="0" t="n">
        <f aca="false">R1137*BI1137</f>
        <v>6122.66091552329</v>
      </c>
      <c r="BK1137" s="0" t="n">
        <v>0.1</v>
      </c>
      <c r="BL1137" s="0" t="n">
        <f aca="false">AI1137*BK1137</f>
        <v>6019</v>
      </c>
      <c r="BM1137" s="45" t="n">
        <v>17.6498016718255</v>
      </c>
      <c r="BN1137" s="45" t="n">
        <v>910.91550745518</v>
      </c>
      <c r="BO1137" s="45" t="n">
        <v>5.31099102083891</v>
      </c>
      <c r="BP1137" s="45" t="n">
        <v>537.6</v>
      </c>
      <c r="BQ1137" s="45" t="n">
        <v>384000</v>
      </c>
      <c r="BR1137" s="0" t="n">
        <f aca="false">AJ1137*0.1</f>
        <v>8.8E-009</v>
      </c>
      <c r="BS1137" s="0" t="n">
        <f aca="false">((((BJ1137/R1137)^2)+((BM1137/AD1137)^2))^(1/2))*AK1137</f>
        <v>0.00111733404794995</v>
      </c>
      <c r="BT1137" s="0" t="n">
        <f aca="false">((((BJ1137/R1137)^2)+((BN1137/AE1137)^2))^(1/2))*AL1137</f>
        <v>0.0561591928555972</v>
      </c>
      <c r="BU1137" s="0" t="n">
        <f aca="false">((((BJ1137/R1137)^2)+((BO1137/AF1137)^2))^(1/2))*AM1137</f>
        <v>0.000326857287361331</v>
      </c>
      <c r="BV1137" s="0" t="n">
        <f aca="false">((((BJ1137/R1137)^2)+((BP1137/AG1137)^2))^(1/2))*AN1137</f>
        <v>0.0339284435811464</v>
      </c>
      <c r="BW1137" s="0" t="n">
        <f aca="false">((((BJ1137/R1137)^2)+((BQ1137/AH1137)^2))^(1/2))*AO1137</f>
        <v>26.2861171397591</v>
      </c>
      <c r="BX1137" s="46" t="n">
        <f aca="false">((((BL1137/AI1137)^2)+((BR1137/AJ1137)^2))^(1/2))*AP1137</f>
        <v>0.000761970009199934</v>
      </c>
    </row>
    <row r="1138" customFormat="false" ht="30" hidden="false" customHeight="true" outlineLevel="0" collapsed="false">
      <c r="A1138" s="24" t="n">
        <v>4.62845040301728</v>
      </c>
      <c r="B1138" s="24" t="n">
        <v>-74.0642909571552</v>
      </c>
      <c r="C1138" s="47" t="n">
        <v>33</v>
      </c>
      <c r="D1138" s="47" t="n">
        <v>27</v>
      </c>
      <c r="E1138" s="47" t="n">
        <v>2348</v>
      </c>
      <c r="F1138" s="27" t="s">
        <v>2859</v>
      </c>
      <c r="G1138" s="28" t="s">
        <v>2416</v>
      </c>
      <c r="H1138" s="27" t="s">
        <v>2860</v>
      </c>
      <c r="I1138" s="28" t="s">
        <v>1447</v>
      </c>
      <c r="J1138" s="28" t="s">
        <v>65</v>
      </c>
      <c r="K1138" s="28" t="n">
        <v>100</v>
      </c>
      <c r="L1138" s="28"/>
      <c r="M1138" s="28" t="n">
        <v>1981</v>
      </c>
      <c r="N1138" s="29" t="s">
        <v>67</v>
      </c>
      <c r="O1138" s="29" t="s">
        <v>68</v>
      </c>
      <c r="P1138" s="56" t="n">
        <v>0.00426891489573758</v>
      </c>
      <c r="Q1138" s="31" t="n">
        <v>3857.14285714286</v>
      </c>
      <c r="R1138" s="31" t="n">
        <v>3923.57165924878</v>
      </c>
      <c r="S1138" s="29" t="s">
        <v>69</v>
      </c>
      <c r="T1138" s="29"/>
      <c r="U1138" s="29"/>
      <c r="V1138" s="48" t="n">
        <f aca="false">IF(S1138="m3_año",R1138,IF(OR(O1138="CG1",O1138="CG3",O1138="HG2"),T1138,R1138))</f>
        <v>3923.57165924878</v>
      </c>
      <c r="W1138" s="28" t="n">
        <v>365</v>
      </c>
      <c r="X1138" s="32"/>
      <c r="Y1138" s="28"/>
      <c r="Z1138" s="28" t="n">
        <v>0</v>
      </c>
      <c r="AA1138" s="32" t="s">
        <v>2862</v>
      </c>
      <c r="AB1138" s="32" t="s">
        <v>447</v>
      </c>
      <c r="AC1138" s="33" t="s">
        <v>72</v>
      </c>
      <c r="AD1138" s="33" t="n">
        <f aca="false">VLOOKUP($O1138,Parámetros!$B$4:$H$25,3,0)</f>
        <v>46.3856216091623</v>
      </c>
      <c r="AE1138" s="33" t="n">
        <f aca="false">VLOOKUP($O1138,Parámetros!$B$4:$H$25,4,0)</f>
        <v>1074.85364414012</v>
      </c>
      <c r="AF1138" s="33" t="n">
        <f aca="false">VLOOKUP($O1138,Parámetros!$B$4:$H$25,5,0)</f>
        <v>5.41099102083891</v>
      </c>
      <c r="AG1138" s="33" t="n">
        <f aca="false">VLOOKUP($O1138,Parámetros!$B$4:$H$25,6,0)</f>
        <v>1344</v>
      </c>
      <c r="AH1138" s="33" t="n">
        <f aca="false">VLOOKUP($O1138,Parámetros!$B$4:$H$25,7,0)</f>
        <v>1920000</v>
      </c>
      <c r="AI1138" s="51" t="n">
        <v>3857.14285714286</v>
      </c>
      <c r="AJ1138" s="52" t="n">
        <v>8.8E-008</v>
      </c>
      <c r="AK1138" s="34" t="n">
        <f aca="false">AD1138*V1138/1000000000</f>
        <v>0.000181997310342347</v>
      </c>
      <c r="AL1138" s="34" t="n">
        <f aca="false">AE1138*V1138/1000000000</f>
        <v>0.00421726529598845</v>
      </c>
      <c r="AM1138" s="34" t="n">
        <f aca="false">AF1138*V1138/1000000000</f>
        <v>2.12304110178132E-005</v>
      </c>
      <c r="AN1138" s="34" t="n">
        <f aca="false">AG1138*V1138/1000000000</f>
        <v>0.00527328031003036</v>
      </c>
      <c r="AO1138" s="34" t="n">
        <f aca="false">AH1138*V1138/1000000000</f>
        <v>7.53325758575766</v>
      </c>
      <c r="AP1138" s="35" t="n">
        <f aca="false">AJ1138*AI1138*EXP(P1138*4)</f>
        <v>0.000345274306013893</v>
      </c>
      <c r="AQ1138" s="36" t="n">
        <f aca="false">AK1138/W1138</f>
        <v>4.98622768061225E-007</v>
      </c>
      <c r="AR1138" s="37" t="n">
        <f aca="false">AL1138/W1138</f>
        <v>1.15541514958588E-005</v>
      </c>
      <c r="AS1138" s="37" t="n">
        <f aca="false">AM1138/W1138</f>
        <v>5.81655096378443E-008</v>
      </c>
      <c r="AT1138" s="37" t="n">
        <f aca="false">AN1138/W1138</f>
        <v>1.44473433151517E-005</v>
      </c>
      <c r="AU1138" s="37" t="n">
        <f aca="false">AO1138/W1138</f>
        <v>0.0206390618787881</v>
      </c>
      <c r="AV1138" s="49" t="n">
        <f aca="false">AP1138/W1138</f>
        <v>9.45957002777788E-007</v>
      </c>
      <c r="AW1138" s="39" t="n">
        <f aca="false">AK1138*1000000</f>
        <v>181.997310342347</v>
      </c>
      <c r="AX1138" s="40" t="n">
        <f aca="false">AL1138*1000000</f>
        <v>4217.26529598845</v>
      </c>
      <c r="AY1138" s="40" t="n">
        <f aca="false">AM1138*1000000</f>
        <v>21.2304110178132</v>
      </c>
      <c r="AZ1138" s="40" t="n">
        <f aca="false">AN1138*1000000</f>
        <v>5273.28031003036</v>
      </c>
      <c r="BA1138" s="40" t="n">
        <f aca="false">AO1138*1000000</f>
        <v>7533257.58575766</v>
      </c>
      <c r="BB1138" s="41" t="n">
        <f aca="false">AP1138*1000000</f>
        <v>345.274306013893</v>
      </c>
      <c r="BC1138" s="39" t="n">
        <f aca="false">AQ1138*1000000</f>
        <v>0.498622768061225</v>
      </c>
      <c r="BD1138" s="40" t="n">
        <f aca="false">AR1138*1000000</f>
        <v>11.5541514958588</v>
      </c>
      <c r="BE1138" s="40" t="n">
        <f aca="false">AS1138*1000000</f>
        <v>0.0581655096378443</v>
      </c>
      <c r="BF1138" s="40" t="n">
        <f aca="false">AT1138*1000000</f>
        <v>14.4473433151517</v>
      </c>
      <c r="BG1138" s="40" t="n">
        <f aca="false">AU1138*1000000</f>
        <v>20639.0618787881</v>
      </c>
      <c r="BH1138" s="41" t="n">
        <f aca="false">AV1138*1000000</f>
        <v>0.945957002777788</v>
      </c>
      <c r="BI1138" s="0" t="n">
        <v>0.1</v>
      </c>
      <c r="BJ1138" s="0" t="n">
        <f aca="false">R1138*BI1138</f>
        <v>392.357165924878</v>
      </c>
      <c r="BK1138" s="0" t="n">
        <v>0.1</v>
      </c>
      <c r="BL1138" s="0" t="n">
        <f aca="false">AI1138*BK1138</f>
        <v>385.714285714286</v>
      </c>
      <c r="BM1138" s="45" t="n">
        <v>17.6498016718255</v>
      </c>
      <c r="BN1138" s="45" t="n">
        <v>910.91550745518</v>
      </c>
      <c r="BO1138" s="45" t="n">
        <v>5.31099102083891</v>
      </c>
      <c r="BP1138" s="45" t="n">
        <v>537.6</v>
      </c>
      <c r="BQ1138" s="45" t="n">
        <v>384000</v>
      </c>
      <c r="BR1138" s="0" t="n">
        <f aca="false">AJ1138*0.1</f>
        <v>8.8E-009</v>
      </c>
      <c r="BS1138" s="0" t="n">
        <f aca="false">((((BJ1138/R1138)^2)+((BM1138/AD1138)^2))^(1/2))*AK1138</f>
        <v>7.16018780876005E-005</v>
      </c>
      <c r="BT1138" s="0" t="n">
        <f aca="false">((((BJ1138/R1138)^2)+((BN1138/AE1138)^2))^(1/2))*AL1138</f>
        <v>0.003598837507657</v>
      </c>
      <c r="BU1138" s="0" t="n">
        <f aca="false">((((BJ1138/R1138)^2)+((BO1138/AF1138)^2))^(1/2))*AM1138</f>
        <v>2.09459254236725E-005</v>
      </c>
      <c r="BV1138" s="0" t="n">
        <f aca="false">((((BJ1138/R1138)^2)+((BP1138/AG1138)^2))^(1/2))*AN1138</f>
        <v>0.0021742291711745</v>
      </c>
      <c r="BW1138" s="0" t="n">
        <f aca="false">((((BJ1138/R1138)^2)+((BQ1138/AH1138)^2))^(1/2))*AO1138</f>
        <v>1.68448760537701</v>
      </c>
      <c r="BX1138" s="46" t="n">
        <f aca="false">((((BL1138/AI1138)^2)+((BR1138/AJ1138)^2))^(1/2))*AP1138</f>
        <v>4.88291606303805E-005</v>
      </c>
    </row>
    <row r="1139" customFormat="false" ht="15" hidden="false" customHeight="true" outlineLevel="0" collapsed="false">
      <c r="A1139" s="24" t="n">
        <v>4.63662495307305</v>
      </c>
      <c r="B1139" s="24" t="n">
        <v>-74.0650620947908</v>
      </c>
      <c r="C1139" s="47" t="n">
        <v>33</v>
      </c>
      <c r="D1139" s="47" t="n">
        <v>28</v>
      </c>
      <c r="E1139" s="47" t="n">
        <v>2361</v>
      </c>
      <c r="F1139" s="27" t="s">
        <v>2863</v>
      </c>
      <c r="G1139" s="28" t="s">
        <v>2416</v>
      </c>
      <c r="H1139" s="27" t="s">
        <v>2864</v>
      </c>
      <c r="I1139" s="28" t="s">
        <v>1447</v>
      </c>
      <c r="J1139" s="28" t="s">
        <v>65</v>
      </c>
      <c r="K1139" s="28" t="n">
        <v>100</v>
      </c>
      <c r="L1139" s="28"/>
      <c r="M1139" s="28" t="n">
        <v>2002</v>
      </c>
      <c r="N1139" s="29" t="s">
        <v>67</v>
      </c>
      <c r="O1139" s="29" t="s">
        <v>68</v>
      </c>
      <c r="P1139" s="56" t="n">
        <v>0.00426891489573758</v>
      </c>
      <c r="Q1139" s="31" t="n">
        <v>146900</v>
      </c>
      <c r="R1139" s="31" t="n">
        <v>149429.953229834</v>
      </c>
      <c r="S1139" s="29" t="s">
        <v>69</v>
      </c>
      <c r="T1139" s="29"/>
      <c r="U1139" s="29"/>
      <c r="V1139" s="48" t="n">
        <f aca="false">IF(S1139="m3_año",R1139,IF(OR(O1139="CG1",O1139="CG3",O1139="HG2"),T1139,R1139))</f>
        <v>149429.953229834</v>
      </c>
      <c r="W1139" s="28" t="n">
        <v>365</v>
      </c>
      <c r="X1139" s="32"/>
      <c r="Y1139" s="28"/>
      <c r="Z1139" s="28" t="n">
        <v>8760</v>
      </c>
      <c r="AA1139" s="32" t="s">
        <v>2865</v>
      </c>
      <c r="AB1139" s="32" t="s">
        <v>447</v>
      </c>
      <c r="AC1139" s="33" t="s">
        <v>72</v>
      </c>
      <c r="AD1139" s="33" t="n">
        <f aca="false">VLOOKUP($O1139,Parámetros!$B$4:$H$25,3,0)</f>
        <v>46.3856216091623</v>
      </c>
      <c r="AE1139" s="33" t="n">
        <f aca="false">VLOOKUP($O1139,Parámetros!$B$4:$H$25,4,0)</f>
        <v>1074.85364414012</v>
      </c>
      <c r="AF1139" s="33" t="n">
        <f aca="false">VLOOKUP($O1139,Parámetros!$B$4:$H$25,5,0)</f>
        <v>5.41099102083891</v>
      </c>
      <c r="AG1139" s="33" t="n">
        <f aca="false">VLOOKUP($O1139,Parámetros!$B$4:$H$25,6,0)</f>
        <v>1344</v>
      </c>
      <c r="AH1139" s="33" t="n">
        <f aca="false">VLOOKUP($O1139,Parámetros!$B$4:$H$25,7,0)</f>
        <v>1920000</v>
      </c>
      <c r="AI1139" s="51" t="n">
        <v>146900</v>
      </c>
      <c r="AJ1139" s="52" t="n">
        <v>8.8E-008</v>
      </c>
      <c r="AK1139" s="34" t="n">
        <f aca="false">AD1139*V1139/1000000000</f>
        <v>0.0069314012675939</v>
      </c>
      <c r="AL1139" s="34" t="n">
        <f aca="false">AE1139*V1139/1000000000</f>
        <v>0.160615329772775</v>
      </c>
      <c r="AM1139" s="34" t="n">
        <f aca="false">AF1139*V1139/1000000000</f>
        <v>0.00080856413517101</v>
      </c>
      <c r="AN1139" s="34" t="n">
        <f aca="false">AG1139*V1139/1000000000</f>
        <v>0.200833857140897</v>
      </c>
      <c r="AO1139" s="34" t="n">
        <f aca="false">AH1139*V1139/1000000000</f>
        <v>286.905510201281</v>
      </c>
      <c r="AP1139" s="35" t="n">
        <f aca="false">AJ1139*AI1139*EXP(P1139*4)</f>
        <v>0.0131498358842254</v>
      </c>
      <c r="AQ1139" s="36" t="n">
        <f aca="false">AK1139/W1139</f>
        <v>1.89901404591614E-005</v>
      </c>
      <c r="AR1139" s="37" t="n">
        <f aca="false">AL1139/W1139</f>
        <v>0.000440041999377465</v>
      </c>
      <c r="AS1139" s="37" t="n">
        <f aca="false">AM1139/W1139</f>
        <v>2.21524420594797E-006</v>
      </c>
      <c r="AT1139" s="37" t="n">
        <f aca="false">AN1139/W1139</f>
        <v>0.000550229745591498</v>
      </c>
      <c r="AU1139" s="37" t="n">
        <f aca="false">AO1139/W1139</f>
        <v>0.78604249370214</v>
      </c>
      <c r="AV1139" s="49" t="n">
        <f aca="false">AP1139/W1139</f>
        <v>3.60269476280148E-005</v>
      </c>
      <c r="AW1139" s="39" t="n">
        <f aca="false">AK1139*1000000</f>
        <v>6931.4012675939</v>
      </c>
      <c r="AX1139" s="40" t="n">
        <f aca="false">AL1139*1000000</f>
        <v>160615.329772775</v>
      </c>
      <c r="AY1139" s="40" t="n">
        <f aca="false">AM1139*1000000</f>
        <v>808.56413517101</v>
      </c>
      <c r="AZ1139" s="40" t="n">
        <f aca="false">AN1139*1000000</f>
        <v>200833.857140897</v>
      </c>
      <c r="BA1139" s="40" t="n">
        <f aca="false">AO1139*1000000</f>
        <v>286905510.201281</v>
      </c>
      <c r="BB1139" s="41" t="n">
        <f aca="false">AP1139*1000000</f>
        <v>13149.8358842254</v>
      </c>
      <c r="BC1139" s="39" t="n">
        <f aca="false">AQ1139*1000000</f>
        <v>18.9901404591614</v>
      </c>
      <c r="BD1139" s="40" t="n">
        <f aca="false">AR1139*1000000</f>
        <v>440.041999377465</v>
      </c>
      <c r="BE1139" s="40" t="n">
        <f aca="false">AS1139*1000000</f>
        <v>2.21524420594797</v>
      </c>
      <c r="BF1139" s="40" t="n">
        <f aca="false">AT1139*1000000</f>
        <v>550.229745591498</v>
      </c>
      <c r="BG1139" s="40" t="n">
        <f aca="false">AU1139*1000000</f>
        <v>786042.493702141</v>
      </c>
      <c r="BH1139" s="41" t="n">
        <f aca="false">AV1139*1000000</f>
        <v>36.0269476280148</v>
      </c>
      <c r="BI1139" s="0" t="n">
        <v>0.1</v>
      </c>
      <c r="BJ1139" s="0" t="n">
        <f aca="false">R1139*BI1139</f>
        <v>14942.9953229834</v>
      </c>
      <c r="BK1139" s="0" t="n">
        <v>0.1</v>
      </c>
      <c r="BL1139" s="0" t="n">
        <f aca="false">AI1139*BK1139</f>
        <v>14690</v>
      </c>
      <c r="BM1139" s="45" t="n">
        <v>17.6498016718255</v>
      </c>
      <c r="BN1139" s="45" t="n">
        <v>910.91550745518</v>
      </c>
      <c r="BO1139" s="45" t="n">
        <v>5.31099102083891</v>
      </c>
      <c r="BP1139" s="45" t="n">
        <v>537.6</v>
      </c>
      <c r="BQ1139" s="45" t="n">
        <v>384000</v>
      </c>
      <c r="BR1139" s="0" t="n">
        <f aca="false">AJ1139*0.1</f>
        <v>8.8E-009</v>
      </c>
      <c r="BS1139" s="0" t="n">
        <f aca="false">((((BJ1139/R1139)^2)+((BM1139/AD1139)^2))^(1/2))*AK1139</f>
        <v>0.00272697078657332</v>
      </c>
      <c r="BT1139" s="0" t="n">
        <f aca="false">((((BJ1139/R1139)^2)+((BN1139/AE1139)^2))^(1/2))*AL1139</f>
        <v>0.137062392930507</v>
      </c>
      <c r="BU1139" s="0" t="n">
        <f aca="false">((((BJ1139/R1139)^2)+((BO1139/AF1139)^2))^(1/2))*AM1139</f>
        <v>0.000797729448635644</v>
      </c>
      <c r="BV1139" s="0" t="n">
        <f aca="false">((((BJ1139/R1139)^2)+((BP1139/AG1139)^2))^(1/2))*AN1139</f>
        <v>0.0828059206192126</v>
      </c>
      <c r="BW1139" s="0" t="n">
        <f aca="false">((((BJ1139/R1139)^2)+((BQ1139/AH1139)^2))^(1/2))*AO1139</f>
        <v>64.1540223929324</v>
      </c>
      <c r="BX1139" s="46" t="n">
        <f aca="false">((((BL1139/AI1139)^2)+((BR1139/AJ1139)^2))^(1/2))*AP1139</f>
        <v>0.00185966762504519</v>
      </c>
    </row>
    <row r="1140" customFormat="false" ht="15" hidden="false" customHeight="true" outlineLevel="0" collapsed="false">
      <c r="A1140" s="24" t="n">
        <v>4.63662495307305</v>
      </c>
      <c r="B1140" s="24" t="n">
        <v>-74.0650620947908</v>
      </c>
      <c r="C1140" s="47" t="n">
        <v>33</v>
      </c>
      <c r="D1140" s="47" t="n">
        <v>28</v>
      </c>
      <c r="E1140" s="47" t="n">
        <v>2361</v>
      </c>
      <c r="F1140" s="27" t="s">
        <v>2863</v>
      </c>
      <c r="G1140" s="28" t="s">
        <v>2416</v>
      </c>
      <c r="H1140" s="27" t="s">
        <v>2864</v>
      </c>
      <c r="I1140" s="28" t="s">
        <v>1447</v>
      </c>
      <c r="J1140" s="28" t="s">
        <v>65</v>
      </c>
      <c r="K1140" s="28" t="n">
        <v>100</v>
      </c>
      <c r="L1140" s="28"/>
      <c r="M1140" s="28" t="n">
        <v>2002</v>
      </c>
      <c r="N1140" s="29" t="s">
        <v>67</v>
      </c>
      <c r="O1140" s="29" t="s">
        <v>68</v>
      </c>
      <c r="P1140" s="56" t="n">
        <v>0.00426891489573758</v>
      </c>
      <c r="Q1140" s="31" t="n">
        <v>3857.14285714286</v>
      </c>
      <c r="R1140" s="31" t="n">
        <v>3923.57165924878</v>
      </c>
      <c r="S1140" s="29" t="s">
        <v>69</v>
      </c>
      <c r="T1140" s="29"/>
      <c r="U1140" s="29"/>
      <c r="V1140" s="48" t="n">
        <f aca="false">IF(S1140="m3_año",R1140,IF(OR(O1140="CG1",O1140="CG3",O1140="HG2"),T1140,R1140))</f>
        <v>3923.57165924878</v>
      </c>
      <c r="W1140" s="28" t="n">
        <v>365</v>
      </c>
      <c r="X1140" s="32"/>
      <c r="Y1140" s="28"/>
      <c r="Z1140" s="28" t="n">
        <v>0</v>
      </c>
      <c r="AA1140" s="32" t="s">
        <v>2866</v>
      </c>
      <c r="AB1140" s="32" t="s">
        <v>447</v>
      </c>
      <c r="AC1140" s="33" t="s">
        <v>72</v>
      </c>
      <c r="AD1140" s="33" t="n">
        <f aca="false">VLOOKUP($O1140,Parámetros!$B$4:$H$25,3,0)</f>
        <v>46.3856216091623</v>
      </c>
      <c r="AE1140" s="33" t="n">
        <f aca="false">VLOOKUP($O1140,Parámetros!$B$4:$H$25,4,0)</f>
        <v>1074.85364414012</v>
      </c>
      <c r="AF1140" s="33" t="n">
        <f aca="false">VLOOKUP($O1140,Parámetros!$B$4:$H$25,5,0)</f>
        <v>5.41099102083891</v>
      </c>
      <c r="AG1140" s="33" t="n">
        <f aca="false">VLOOKUP($O1140,Parámetros!$B$4:$H$25,6,0)</f>
        <v>1344</v>
      </c>
      <c r="AH1140" s="33" t="n">
        <f aca="false">VLOOKUP($O1140,Parámetros!$B$4:$H$25,7,0)</f>
        <v>1920000</v>
      </c>
      <c r="AI1140" s="51" t="n">
        <v>3857.14285714286</v>
      </c>
      <c r="AJ1140" s="52" t="n">
        <v>8.8E-008</v>
      </c>
      <c r="AK1140" s="34" t="n">
        <f aca="false">AD1140*V1140/1000000000</f>
        <v>0.000181997310342347</v>
      </c>
      <c r="AL1140" s="34" t="n">
        <f aca="false">AE1140*V1140/1000000000</f>
        <v>0.00421726529598845</v>
      </c>
      <c r="AM1140" s="34" t="n">
        <f aca="false">AF1140*V1140/1000000000</f>
        <v>2.12304110178132E-005</v>
      </c>
      <c r="AN1140" s="34" t="n">
        <f aca="false">AG1140*V1140/1000000000</f>
        <v>0.00527328031003036</v>
      </c>
      <c r="AO1140" s="34" t="n">
        <f aca="false">AH1140*V1140/1000000000</f>
        <v>7.53325758575766</v>
      </c>
      <c r="AP1140" s="35" t="n">
        <f aca="false">AJ1140*AI1140*EXP(P1140*4)</f>
        <v>0.000345274306013893</v>
      </c>
      <c r="AQ1140" s="36" t="n">
        <f aca="false">AK1140/W1140</f>
        <v>4.98622768061225E-007</v>
      </c>
      <c r="AR1140" s="37" t="n">
        <f aca="false">AL1140/W1140</f>
        <v>1.15541514958588E-005</v>
      </c>
      <c r="AS1140" s="37" t="n">
        <f aca="false">AM1140/W1140</f>
        <v>5.81655096378443E-008</v>
      </c>
      <c r="AT1140" s="37" t="n">
        <f aca="false">AN1140/W1140</f>
        <v>1.44473433151517E-005</v>
      </c>
      <c r="AU1140" s="37" t="n">
        <f aca="false">AO1140/W1140</f>
        <v>0.0206390618787881</v>
      </c>
      <c r="AV1140" s="49" t="n">
        <f aca="false">AP1140/W1140</f>
        <v>9.45957002777788E-007</v>
      </c>
      <c r="AW1140" s="39" t="n">
        <f aca="false">AK1140*1000000</f>
        <v>181.997310342347</v>
      </c>
      <c r="AX1140" s="40" t="n">
        <f aca="false">AL1140*1000000</f>
        <v>4217.26529598845</v>
      </c>
      <c r="AY1140" s="40" t="n">
        <f aca="false">AM1140*1000000</f>
        <v>21.2304110178132</v>
      </c>
      <c r="AZ1140" s="40" t="n">
        <f aca="false">AN1140*1000000</f>
        <v>5273.28031003036</v>
      </c>
      <c r="BA1140" s="40" t="n">
        <f aca="false">AO1140*1000000</f>
        <v>7533257.58575766</v>
      </c>
      <c r="BB1140" s="41" t="n">
        <f aca="false">AP1140*1000000</f>
        <v>345.274306013893</v>
      </c>
      <c r="BC1140" s="39" t="n">
        <f aca="false">AQ1140*1000000</f>
        <v>0.498622768061225</v>
      </c>
      <c r="BD1140" s="40" t="n">
        <f aca="false">AR1140*1000000</f>
        <v>11.5541514958588</v>
      </c>
      <c r="BE1140" s="40" t="n">
        <f aca="false">AS1140*1000000</f>
        <v>0.0581655096378443</v>
      </c>
      <c r="BF1140" s="40" t="n">
        <f aca="false">AT1140*1000000</f>
        <v>14.4473433151517</v>
      </c>
      <c r="BG1140" s="40" t="n">
        <f aca="false">AU1140*1000000</f>
        <v>20639.0618787881</v>
      </c>
      <c r="BH1140" s="41" t="n">
        <f aca="false">AV1140*1000000</f>
        <v>0.945957002777788</v>
      </c>
      <c r="BI1140" s="0" t="n">
        <v>0.1</v>
      </c>
      <c r="BJ1140" s="0" t="n">
        <f aca="false">R1140*BI1140</f>
        <v>392.357165924878</v>
      </c>
      <c r="BK1140" s="0" t="n">
        <v>0.1</v>
      </c>
      <c r="BL1140" s="0" t="n">
        <f aca="false">AI1140*BK1140</f>
        <v>385.714285714286</v>
      </c>
      <c r="BM1140" s="45" t="n">
        <v>17.6498016718255</v>
      </c>
      <c r="BN1140" s="45" t="n">
        <v>910.91550745518</v>
      </c>
      <c r="BO1140" s="45" t="n">
        <v>5.31099102083891</v>
      </c>
      <c r="BP1140" s="45" t="n">
        <v>537.6</v>
      </c>
      <c r="BQ1140" s="45" t="n">
        <v>384000</v>
      </c>
      <c r="BR1140" s="0" t="n">
        <f aca="false">AJ1140*0.1</f>
        <v>8.8E-009</v>
      </c>
      <c r="BS1140" s="0" t="n">
        <f aca="false">((((BJ1140/R1140)^2)+((BM1140/AD1140)^2))^(1/2))*AK1140</f>
        <v>7.16018780876005E-005</v>
      </c>
      <c r="BT1140" s="0" t="n">
        <f aca="false">((((BJ1140/R1140)^2)+((BN1140/AE1140)^2))^(1/2))*AL1140</f>
        <v>0.003598837507657</v>
      </c>
      <c r="BU1140" s="0" t="n">
        <f aca="false">((((BJ1140/R1140)^2)+((BO1140/AF1140)^2))^(1/2))*AM1140</f>
        <v>2.09459254236725E-005</v>
      </c>
      <c r="BV1140" s="0" t="n">
        <f aca="false">((((BJ1140/R1140)^2)+((BP1140/AG1140)^2))^(1/2))*AN1140</f>
        <v>0.0021742291711745</v>
      </c>
      <c r="BW1140" s="0" t="n">
        <f aca="false">((((BJ1140/R1140)^2)+((BQ1140/AH1140)^2))^(1/2))*AO1140</f>
        <v>1.68448760537701</v>
      </c>
      <c r="BX1140" s="46" t="n">
        <f aca="false">((((BL1140/AI1140)^2)+((BR1140/AJ1140)^2))^(1/2))*AP1140</f>
        <v>4.88291606303805E-005</v>
      </c>
    </row>
    <row r="1141" customFormat="false" ht="15" hidden="false" customHeight="true" outlineLevel="0" collapsed="false">
      <c r="A1141" s="24" t="n">
        <v>4.63426096183967</v>
      </c>
      <c r="B1141" s="24" t="n">
        <v>-74.0709612716378</v>
      </c>
      <c r="C1141" s="47" t="n">
        <v>32</v>
      </c>
      <c r="D1141" s="47" t="n">
        <v>28</v>
      </c>
      <c r="E1141" s="47" t="n">
        <v>2360</v>
      </c>
      <c r="F1141" s="27" t="s">
        <v>2867</v>
      </c>
      <c r="G1141" s="28" t="s">
        <v>2416</v>
      </c>
      <c r="H1141" s="27" t="s">
        <v>2868</v>
      </c>
      <c r="I1141" s="28" t="s">
        <v>2869</v>
      </c>
      <c r="J1141" s="28" t="s">
        <v>65</v>
      </c>
      <c r="K1141" s="28" t="n">
        <v>40</v>
      </c>
      <c r="L1141" s="28"/>
      <c r="M1141" s="28" t="n">
        <v>1992</v>
      </c>
      <c r="N1141" s="29" t="s">
        <v>67</v>
      </c>
      <c r="O1141" s="29" t="s">
        <v>68</v>
      </c>
      <c r="P1141" s="56" t="n">
        <v>0.00426891489573758</v>
      </c>
      <c r="Q1141" s="31" t="n">
        <v>138229</v>
      </c>
      <c r="R1141" s="31" t="n">
        <v>140609.618822374</v>
      </c>
      <c r="S1141" s="29" t="s">
        <v>69</v>
      </c>
      <c r="T1141" s="29"/>
      <c r="U1141" s="29"/>
      <c r="V1141" s="48" t="n">
        <f aca="false">IF(S1141="m3_año",R1141,IF(OR(O1141="CG1",O1141="CG3",O1141="HG2"),T1141,R1141))</f>
        <v>140609.618822374</v>
      </c>
      <c r="W1141" s="28" t="n">
        <v>365</v>
      </c>
      <c r="X1141" s="32"/>
      <c r="Y1141" s="28"/>
      <c r="Z1141" s="28" t="n">
        <v>8760</v>
      </c>
      <c r="AA1141" s="32" t="s">
        <v>2870</v>
      </c>
      <c r="AB1141" s="32" t="s">
        <v>447</v>
      </c>
      <c r="AC1141" s="33" t="s">
        <v>72</v>
      </c>
      <c r="AD1141" s="33" t="n">
        <f aca="false">VLOOKUP($O1141,Parámetros!$B$4:$H$25,3,0)</f>
        <v>46.3856216091623</v>
      </c>
      <c r="AE1141" s="33" t="n">
        <f aca="false">VLOOKUP($O1141,Parámetros!$B$4:$H$25,4,0)</f>
        <v>1074.85364414012</v>
      </c>
      <c r="AF1141" s="33" t="n">
        <f aca="false">VLOOKUP($O1141,Parámetros!$B$4:$H$25,5,0)</f>
        <v>5.41099102083891</v>
      </c>
      <c r="AG1141" s="33" t="n">
        <f aca="false">VLOOKUP($O1141,Parámetros!$B$4:$H$25,6,0)</f>
        <v>1344</v>
      </c>
      <c r="AH1141" s="33" t="n">
        <f aca="false">VLOOKUP($O1141,Parámetros!$B$4:$H$25,7,0)</f>
        <v>1920000</v>
      </c>
      <c r="AI1141" s="51" t="n">
        <v>138229</v>
      </c>
      <c r="AJ1141" s="52" t="n">
        <v>8.8E-008</v>
      </c>
      <c r="AK1141" s="34" t="n">
        <f aca="false">AD1141*V1141/1000000000</f>
        <v>0.00652226457330319</v>
      </c>
      <c r="AL1141" s="34" t="n">
        <f aca="false">AE1141*V1141/1000000000</f>
        <v>0.151134761192382</v>
      </c>
      <c r="AM1141" s="34" t="n">
        <f aca="false">AF1141*V1141/1000000000</f>
        <v>0.000760837384891448</v>
      </c>
      <c r="AN1141" s="34" t="n">
        <f aca="false">AG1141*V1141/1000000000</f>
        <v>0.188979327697271</v>
      </c>
      <c r="AO1141" s="34" t="n">
        <f aca="false">AH1141*V1141/1000000000</f>
        <v>269.970468138958</v>
      </c>
      <c r="AP1141" s="35" t="n">
        <f aca="false">AJ1141*AI1141*EXP(P1141*4)</f>
        <v>0.0123736464563689</v>
      </c>
      <c r="AQ1141" s="36" t="n">
        <f aca="false">AK1141/W1141</f>
        <v>1.78692180090498E-005</v>
      </c>
      <c r="AR1141" s="37" t="n">
        <f aca="false">AL1141/W1141</f>
        <v>0.000414067838883238</v>
      </c>
      <c r="AS1141" s="37" t="n">
        <f aca="false">AM1141/W1141</f>
        <v>2.08448598600397E-006</v>
      </c>
      <c r="AT1141" s="37" t="n">
        <f aca="false">AN1141/W1141</f>
        <v>0.000517751582732248</v>
      </c>
      <c r="AU1141" s="37" t="n">
        <f aca="false">AO1141/W1141</f>
        <v>0.739645118188926</v>
      </c>
      <c r="AV1141" s="49" t="n">
        <f aca="false">AP1141/W1141</f>
        <v>3.39004012503258E-005</v>
      </c>
      <c r="AW1141" s="39" t="n">
        <f aca="false">AK1141*1000000</f>
        <v>6522.26457330319</v>
      </c>
      <c r="AX1141" s="40" t="n">
        <f aca="false">AL1141*1000000</f>
        <v>151134.761192382</v>
      </c>
      <c r="AY1141" s="40" t="n">
        <f aca="false">AM1141*1000000</f>
        <v>760.837384891448</v>
      </c>
      <c r="AZ1141" s="40" t="n">
        <f aca="false">AN1141*1000000</f>
        <v>188979.327697271</v>
      </c>
      <c r="BA1141" s="40" t="n">
        <f aca="false">AO1141*1000000</f>
        <v>269970468.138958</v>
      </c>
      <c r="BB1141" s="41" t="n">
        <f aca="false">AP1141*1000000</f>
        <v>12373.6464563689</v>
      </c>
      <c r="BC1141" s="39" t="n">
        <f aca="false">AQ1141*1000000</f>
        <v>17.8692180090498</v>
      </c>
      <c r="BD1141" s="40" t="n">
        <f aca="false">AR1141*1000000</f>
        <v>414.067838883238</v>
      </c>
      <c r="BE1141" s="40" t="n">
        <f aca="false">AS1141*1000000</f>
        <v>2.08448598600397</v>
      </c>
      <c r="BF1141" s="40" t="n">
        <f aca="false">AT1141*1000000</f>
        <v>517.751582732248</v>
      </c>
      <c r="BG1141" s="40" t="n">
        <f aca="false">AU1141*1000000</f>
        <v>739645.118188926</v>
      </c>
      <c r="BH1141" s="41" t="n">
        <f aca="false">AV1141*1000000</f>
        <v>33.9004012503258</v>
      </c>
      <c r="BI1141" s="0" t="n">
        <v>0.1</v>
      </c>
      <c r="BJ1141" s="0" t="n">
        <f aca="false">R1141*BI1141</f>
        <v>14060.9618822374</v>
      </c>
      <c r="BK1141" s="0" t="n">
        <v>0.1</v>
      </c>
      <c r="BL1141" s="0" t="n">
        <f aca="false">AI1141*BK1141</f>
        <v>13822.9</v>
      </c>
      <c r="BM1141" s="45" t="n">
        <v>17.6498016718255</v>
      </c>
      <c r="BN1141" s="45" t="n">
        <v>910.91550745518</v>
      </c>
      <c r="BO1141" s="45" t="n">
        <v>5.31099102083891</v>
      </c>
      <c r="BP1141" s="45" t="n">
        <v>537.6</v>
      </c>
      <c r="BQ1141" s="45" t="n">
        <v>384000</v>
      </c>
      <c r="BR1141" s="0" t="n">
        <f aca="false">AJ1141*0.1</f>
        <v>8.8E-009</v>
      </c>
      <c r="BS1141" s="0" t="n">
        <f aca="false">((((BJ1141/R1141)^2)+((BM1141/AD1141)^2))^(1/2))*AK1141</f>
        <v>0.00256600711271098</v>
      </c>
      <c r="BT1141" s="0" t="n">
        <f aca="false">((((BJ1141/R1141)^2)+((BN1141/AE1141)^2))^(1/2))*AL1141</f>
        <v>0.128972072923016</v>
      </c>
      <c r="BU1141" s="0" t="n">
        <f aca="false">((((BJ1141/R1141)^2)+((BO1141/AF1141)^2))^(1/2))*AM1141</f>
        <v>0.000750642232508214</v>
      </c>
      <c r="BV1141" s="0" t="n">
        <f aca="false">((((BJ1141/R1141)^2)+((BP1141/AG1141)^2))^(1/2))*AN1141</f>
        <v>0.077918172915406</v>
      </c>
      <c r="BW1141" s="0" t="n">
        <f aca="false">((((BJ1141/R1141)^2)+((BQ1141/AH1141)^2))^(1/2))*AO1141</f>
        <v>60.3672318676152</v>
      </c>
      <c r="BX1141" s="46" t="n">
        <f aca="false">((((BL1141/AI1141)^2)+((BR1141/AJ1141)^2))^(1/2))*AP1141</f>
        <v>0.00174989786346067</v>
      </c>
    </row>
    <row r="1142" customFormat="false" ht="15" hidden="false" customHeight="true" outlineLevel="0" collapsed="false">
      <c r="A1142" s="24" t="n">
        <v>4.63426096183967</v>
      </c>
      <c r="B1142" s="24" t="n">
        <v>-74.0709612716378</v>
      </c>
      <c r="C1142" s="47" t="n">
        <v>32</v>
      </c>
      <c r="D1142" s="47" t="n">
        <v>28</v>
      </c>
      <c r="E1142" s="47" t="n">
        <v>2360</v>
      </c>
      <c r="F1142" s="27" t="s">
        <v>2867</v>
      </c>
      <c r="G1142" s="28" t="s">
        <v>2416</v>
      </c>
      <c r="H1142" s="27" t="s">
        <v>2868</v>
      </c>
      <c r="I1142" s="28" t="s">
        <v>2869</v>
      </c>
      <c r="J1142" s="28" t="s">
        <v>65</v>
      </c>
      <c r="K1142" s="28" t="n">
        <v>40</v>
      </c>
      <c r="L1142" s="28"/>
      <c r="M1142" s="28" t="n">
        <v>1970</v>
      </c>
      <c r="N1142" s="29" t="s">
        <v>67</v>
      </c>
      <c r="O1142" s="29" t="s">
        <v>68</v>
      </c>
      <c r="P1142" s="56" t="n">
        <v>0.00426891489573758</v>
      </c>
      <c r="Q1142" s="31" t="n">
        <v>3857.14285714286</v>
      </c>
      <c r="R1142" s="31" t="n">
        <v>3923.57165924878</v>
      </c>
      <c r="S1142" s="29" t="s">
        <v>69</v>
      </c>
      <c r="T1142" s="29"/>
      <c r="U1142" s="29"/>
      <c r="V1142" s="48" t="n">
        <f aca="false">IF(S1142="m3_año",R1142,IF(OR(O1142="CG1",O1142="CG3",O1142="HG2"),T1142,R1142))</f>
        <v>3923.57165924878</v>
      </c>
      <c r="W1142" s="28" t="n">
        <v>365</v>
      </c>
      <c r="X1142" s="32"/>
      <c r="Y1142" s="28"/>
      <c r="Z1142" s="28" t="n">
        <v>0</v>
      </c>
      <c r="AA1142" s="32" t="s">
        <v>2871</v>
      </c>
      <c r="AB1142" s="32" t="s">
        <v>447</v>
      </c>
      <c r="AC1142" s="33" t="s">
        <v>72</v>
      </c>
      <c r="AD1142" s="33" t="n">
        <f aca="false">VLOOKUP($O1142,Parámetros!$B$4:$H$25,3,0)</f>
        <v>46.3856216091623</v>
      </c>
      <c r="AE1142" s="33" t="n">
        <f aca="false">VLOOKUP($O1142,Parámetros!$B$4:$H$25,4,0)</f>
        <v>1074.85364414012</v>
      </c>
      <c r="AF1142" s="33" t="n">
        <f aca="false">VLOOKUP($O1142,Parámetros!$B$4:$H$25,5,0)</f>
        <v>5.41099102083891</v>
      </c>
      <c r="AG1142" s="33" t="n">
        <f aca="false">VLOOKUP($O1142,Parámetros!$B$4:$H$25,6,0)</f>
        <v>1344</v>
      </c>
      <c r="AH1142" s="33" t="n">
        <f aca="false">VLOOKUP($O1142,Parámetros!$B$4:$H$25,7,0)</f>
        <v>1920000</v>
      </c>
      <c r="AI1142" s="51" t="n">
        <v>3857.14285714286</v>
      </c>
      <c r="AJ1142" s="52" t="n">
        <v>8.8E-008</v>
      </c>
      <c r="AK1142" s="34" t="n">
        <f aca="false">AD1142*V1142/1000000000</f>
        <v>0.000181997310342347</v>
      </c>
      <c r="AL1142" s="34" t="n">
        <f aca="false">AE1142*V1142/1000000000</f>
        <v>0.00421726529598845</v>
      </c>
      <c r="AM1142" s="34" t="n">
        <f aca="false">AF1142*V1142/1000000000</f>
        <v>2.12304110178132E-005</v>
      </c>
      <c r="AN1142" s="34" t="n">
        <f aca="false">AG1142*V1142/1000000000</f>
        <v>0.00527328031003036</v>
      </c>
      <c r="AO1142" s="34" t="n">
        <f aca="false">AH1142*V1142/1000000000</f>
        <v>7.53325758575766</v>
      </c>
      <c r="AP1142" s="35" t="n">
        <f aca="false">AJ1142*AI1142*EXP(P1142*4)</f>
        <v>0.000345274306013893</v>
      </c>
      <c r="AQ1142" s="36" t="n">
        <f aca="false">AK1142/W1142</f>
        <v>4.98622768061225E-007</v>
      </c>
      <c r="AR1142" s="37" t="n">
        <f aca="false">AL1142/W1142</f>
        <v>1.15541514958588E-005</v>
      </c>
      <c r="AS1142" s="37" t="n">
        <f aca="false">AM1142/W1142</f>
        <v>5.81655096378443E-008</v>
      </c>
      <c r="AT1142" s="37" t="n">
        <f aca="false">AN1142/W1142</f>
        <v>1.44473433151517E-005</v>
      </c>
      <c r="AU1142" s="37" t="n">
        <f aca="false">AO1142/W1142</f>
        <v>0.0206390618787881</v>
      </c>
      <c r="AV1142" s="49" t="n">
        <f aca="false">AP1142/W1142</f>
        <v>9.45957002777788E-007</v>
      </c>
      <c r="AW1142" s="39" t="n">
        <f aca="false">AK1142*1000000</f>
        <v>181.997310342347</v>
      </c>
      <c r="AX1142" s="40" t="n">
        <f aca="false">AL1142*1000000</f>
        <v>4217.26529598845</v>
      </c>
      <c r="AY1142" s="40" t="n">
        <f aca="false">AM1142*1000000</f>
        <v>21.2304110178132</v>
      </c>
      <c r="AZ1142" s="40" t="n">
        <f aca="false">AN1142*1000000</f>
        <v>5273.28031003036</v>
      </c>
      <c r="BA1142" s="40" t="n">
        <f aca="false">AO1142*1000000</f>
        <v>7533257.58575766</v>
      </c>
      <c r="BB1142" s="41" t="n">
        <f aca="false">AP1142*1000000</f>
        <v>345.274306013893</v>
      </c>
      <c r="BC1142" s="39" t="n">
        <f aca="false">AQ1142*1000000</f>
        <v>0.498622768061225</v>
      </c>
      <c r="BD1142" s="40" t="n">
        <f aca="false">AR1142*1000000</f>
        <v>11.5541514958588</v>
      </c>
      <c r="BE1142" s="40" t="n">
        <f aca="false">AS1142*1000000</f>
        <v>0.0581655096378443</v>
      </c>
      <c r="BF1142" s="40" t="n">
        <f aca="false">AT1142*1000000</f>
        <v>14.4473433151517</v>
      </c>
      <c r="BG1142" s="40" t="n">
        <f aca="false">AU1142*1000000</f>
        <v>20639.0618787881</v>
      </c>
      <c r="BH1142" s="41" t="n">
        <f aca="false">AV1142*1000000</f>
        <v>0.945957002777788</v>
      </c>
      <c r="BI1142" s="0" t="n">
        <v>0.1</v>
      </c>
      <c r="BJ1142" s="0" t="n">
        <f aca="false">R1142*BI1142</f>
        <v>392.357165924878</v>
      </c>
      <c r="BK1142" s="0" t="n">
        <v>0.1</v>
      </c>
      <c r="BL1142" s="0" t="n">
        <f aca="false">AI1142*BK1142</f>
        <v>385.714285714286</v>
      </c>
      <c r="BM1142" s="45" t="n">
        <v>17.6498016718255</v>
      </c>
      <c r="BN1142" s="45" t="n">
        <v>910.91550745518</v>
      </c>
      <c r="BO1142" s="45" t="n">
        <v>5.31099102083891</v>
      </c>
      <c r="BP1142" s="45" t="n">
        <v>537.6</v>
      </c>
      <c r="BQ1142" s="45" t="n">
        <v>384000</v>
      </c>
      <c r="BR1142" s="0" t="n">
        <f aca="false">AJ1142*0.1</f>
        <v>8.8E-009</v>
      </c>
      <c r="BS1142" s="0" t="n">
        <f aca="false">((((BJ1142/R1142)^2)+((BM1142/AD1142)^2))^(1/2))*AK1142</f>
        <v>7.16018780876005E-005</v>
      </c>
      <c r="BT1142" s="0" t="n">
        <f aca="false">((((BJ1142/R1142)^2)+((BN1142/AE1142)^2))^(1/2))*AL1142</f>
        <v>0.003598837507657</v>
      </c>
      <c r="BU1142" s="0" t="n">
        <f aca="false">((((BJ1142/R1142)^2)+((BO1142/AF1142)^2))^(1/2))*AM1142</f>
        <v>2.09459254236725E-005</v>
      </c>
      <c r="BV1142" s="0" t="n">
        <f aca="false">((((BJ1142/R1142)^2)+((BP1142/AG1142)^2))^(1/2))*AN1142</f>
        <v>0.0021742291711745</v>
      </c>
      <c r="BW1142" s="0" t="n">
        <f aca="false">((((BJ1142/R1142)^2)+((BQ1142/AH1142)^2))^(1/2))*AO1142</f>
        <v>1.68448760537701</v>
      </c>
      <c r="BX1142" s="46" t="n">
        <f aca="false">((((BL1142/AI1142)^2)+((BR1142/AJ1142)^2))^(1/2))*AP1142</f>
        <v>4.88291606303805E-005</v>
      </c>
    </row>
    <row r="1143" customFormat="false" ht="15" hidden="false" customHeight="true" outlineLevel="0" collapsed="false">
      <c r="A1143" s="24" t="n">
        <v>4.63617434000915</v>
      </c>
      <c r="B1143" s="24" t="n">
        <v>-74.0738848803646</v>
      </c>
      <c r="C1143" s="47" t="n">
        <v>32</v>
      </c>
      <c r="D1143" s="47" t="n">
        <v>28</v>
      </c>
      <c r="E1143" s="47" t="n">
        <v>2360</v>
      </c>
      <c r="F1143" s="27" t="s">
        <v>2872</v>
      </c>
      <c r="G1143" s="28" t="s">
        <v>2416</v>
      </c>
      <c r="H1143" s="27" t="s">
        <v>2873</v>
      </c>
      <c r="I1143" s="28" t="s">
        <v>2869</v>
      </c>
      <c r="J1143" s="28" t="s">
        <v>65</v>
      </c>
      <c r="K1143" s="28" t="n">
        <v>125</v>
      </c>
      <c r="L1143" s="28"/>
      <c r="M1143" s="28" t="n">
        <v>1983</v>
      </c>
      <c r="N1143" s="29" t="s">
        <v>67</v>
      </c>
      <c r="O1143" s="29" t="s">
        <v>108</v>
      </c>
      <c r="P1143" s="56" t="n">
        <v>0.00426891489573758</v>
      </c>
      <c r="Q1143" s="31" t="n">
        <v>304590</v>
      </c>
      <c r="R1143" s="31" t="n">
        <v>309835.734882744</v>
      </c>
      <c r="S1143" s="29" t="s">
        <v>69</v>
      </c>
      <c r="T1143" s="29"/>
      <c r="U1143" s="29"/>
      <c r="V1143" s="48" t="n">
        <f aca="false">IF(S1143="m3_año",R1143,IF(OR(O1143="CG1",O1143="CG3",O1143="HG2"),T1143,R1143))</f>
        <v>309835.734882744</v>
      </c>
      <c r="W1143" s="28" t="n">
        <v>365</v>
      </c>
      <c r="X1143" s="32"/>
      <c r="Y1143" s="28"/>
      <c r="Z1143" s="28" t="n">
        <v>8760</v>
      </c>
      <c r="AA1143" s="32" t="s">
        <v>2874</v>
      </c>
      <c r="AB1143" s="32" t="s">
        <v>447</v>
      </c>
      <c r="AC1143" s="33" t="s">
        <v>72</v>
      </c>
      <c r="AD1143" s="33" t="n">
        <f aca="false">VLOOKUP($O1143,Parámetros!$B$4:$H$25,3,0)</f>
        <v>589.42211574465</v>
      </c>
      <c r="AE1143" s="33" t="n">
        <f aca="false">VLOOKUP($O1143,Parámetros!$B$4:$H$25,4,0)</f>
        <v>6395.37711993333</v>
      </c>
      <c r="AF1143" s="33" t="n">
        <f aca="false">VLOOKUP($O1143,Parámetros!$B$4:$H$25,5,0)</f>
        <v>22.4256162208741</v>
      </c>
      <c r="AG1143" s="33" t="n">
        <f aca="false">VLOOKUP($O1143,Parámetros!$B$4:$H$25,6,0)</f>
        <v>1344</v>
      </c>
      <c r="AH1143" s="33" t="n">
        <f aca="false">VLOOKUP($O1143,Parámetros!$B$4:$H$25,7,0)</f>
        <v>1920000</v>
      </c>
      <c r="AI1143" s="51" t="n">
        <v>304590</v>
      </c>
      <c r="AJ1143" s="52" t="n">
        <v>8.8E-008</v>
      </c>
      <c r="AK1143" s="34" t="n">
        <f aca="false">AD1143*V1143/1000000000</f>
        <v>0.182624034387885</v>
      </c>
      <c r="AL1143" s="34" t="n">
        <f aca="false">AE1143*V1143/1000000000</f>
        <v>1.98151636980683</v>
      </c>
      <c r="AM1143" s="34" t="n">
        <f aca="false">AF1143*V1143/1000000000</f>
        <v>0.00694825728199291</v>
      </c>
      <c r="AN1143" s="34" t="n">
        <f aca="false">AG1143*V1143/1000000000</f>
        <v>0.416419227682408</v>
      </c>
      <c r="AO1143" s="34" t="n">
        <f aca="false">AH1143*V1143/1000000000</f>
        <v>594.884610974868</v>
      </c>
      <c r="AP1143" s="35" t="n">
        <f aca="false">AJ1143*AI1143*EXP(P1143*4)</f>
        <v>0.0272655446696815</v>
      </c>
      <c r="AQ1143" s="36" t="n">
        <f aca="false">AK1143/W1143</f>
        <v>0.000500339820240782</v>
      </c>
      <c r="AR1143" s="37" t="n">
        <f aca="false">AL1143/W1143</f>
        <v>0.00542881197207351</v>
      </c>
      <c r="AS1143" s="37" t="n">
        <f aca="false">AM1143/W1143</f>
        <v>1.90363213205285E-005</v>
      </c>
      <c r="AT1143" s="37" t="n">
        <f aca="false">AN1143/W1143</f>
        <v>0.00114087459639016</v>
      </c>
      <c r="AU1143" s="37" t="n">
        <f aca="false">AO1143/W1143</f>
        <v>1.62982085198594</v>
      </c>
      <c r="AV1143" s="49" t="n">
        <f aca="false">AP1143/W1143</f>
        <v>7.4700122382689E-005</v>
      </c>
      <c r="AW1143" s="39" t="n">
        <f aca="false">AK1143*1000000</f>
        <v>182624.034387885</v>
      </c>
      <c r="AX1143" s="40" t="n">
        <f aca="false">AL1143*1000000</f>
        <v>1981516.36980683</v>
      </c>
      <c r="AY1143" s="40" t="n">
        <f aca="false">AM1143*1000000</f>
        <v>6948.25728199291</v>
      </c>
      <c r="AZ1143" s="40" t="n">
        <f aca="false">AN1143*1000000</f>
        <v>416419.227682408</v>
      </c>
      <c r="BA1143" s="40" t="n">
        <f aca="false">AO1143*1000000</f>
        <v>594884610.974868</v>
      </c>
      <c r="BB1143" s="41" t="n">
        <f aca="false">AP1143*1000000</f>
        <v>27265.5446696815</v>
      </c>
      <c r="BC1143" s="39" t="n">
        <f aca="false">AQ1143*1000000</f>
        <v>500.339820240782</v>
      </c>
      <c r="BD1143" s="40" t="n">
        <f aca="false">AR1143*1000000</f>
        <v>5428.81197207351</v>
      </c>
      <c r="BE1143" s="40" t="n">
        <f aca="false">AS1143*1000000</f>
        <v>19.0363213205285</v>
      </c>
      <c r="BF1143" s="40" t="n">
        <f aca="false">AT1143*1000000</f>
        <v>1140.87459639016</v>
      </c>
      <c r="BG1143" s="40" t="n">
        <f aca="false">AU1143*1000000</f>
        <v>1629820.85198594</v>
      </c>
      <c r="BH1143" s="41" t="n">
        <f aca="false">AV1143*1000000</f>
        <v>74.700122382689</v>
      </c>
      <c r="BI1143" s="0" t="n">
        <v>0.1</v>
      </c>
      <c r="BJ1143" s="0" t="n">
        <f aca="false">R1143*BI1143</f>
        <v>30983.5734882744</v>
      </c>
      <c r="BK1143" s="0" t="n">
        <v>0.1</v>
      </c>
      <c r="BL1143" s="0" t="n">
        <f aca="false">AI1143*BK1143</f>
        <v>30459</v>
      </c>
      <c r="BM1143" s="45" t="n">
        <v>491.492522079561</v>
      </c>
      <c r="BN1143" s="45" t="n">
        <v>4911.75996922289</v>
      </c>
      <c r="BO1143" s="45" t="n">
        <v>16.2785205146239</v>
      </c>
      <c r="BP1143" s="45" t="n">
        <v>537.6</v>
      </c>
      <c r="BQ1143" s="45" t="n">
        <v>384000</v>
      </c>
      <c r="BR1143" s="0" t="n">
        <f aca="false">AJ1143*0.1</f>
        <v>8.8E-009</v>
      </c>
      <c r="BS1143" s="0" t="n">
        <f aca="false">((((BJ1143/R1143)^2)+((BM1143/AD1143)^2))^(1/2))*AK1143</f>
        <v>0.15337309637215</v>
      </c>
      <c r="BT1143" s="0" t="n">
        <f aca="false">((((BJ1143/R1143)^2)+((BN1143/AE1143)^2))^(1/2))*AL1143</f>
        <v>1.53468474989355</v>
      </c>
      <c r="BU1143" s="0" t="n">
        <f aca="false">((((BJ1143/R1143)^2)+((BO1143/AF1143)^2))^(1/2))*AM1143</f>
        <v>0.00509130271109308</v>
      </c>
      <c r="BV1143" s="0" t="n">
        <f aca="false">((((BJ1143/R1143)^2)+((BP1143/AG1143)^2))^(1/2))*AN1143</f>
        <v>0.17169404602727</v>
      </c>
      <c r="BW1143" s="0" t="n">
        <f aca="false">((((BJ1143/R1143)^2)+((BQ1143/AH1143)^2))^(1/2))*AO1143</f>
        <v>133.020242890832</v>
      </c>
      <c r="BX1143" s="46" t="n">
        <f aca="false">((((BL1143/AI1143)^2)+((BR1143/AJ1143)^2))^(1/2))*AP1143</f>
        <v>0.0038559303057353</v>
      </c>
    </row>
    <row r="1144" customFormat="false" ht="15" hidden="false" customHeight="true" outlineLevel="0" collapsed="false">
      <c r="A1144" s="24" t="n">
        <v>4.63617434000915</v>
      </c>
      <c r="B1144" s="24" t="n">
        <v>-74.0738848803646</v>
      </c>
      <c r="C1144" s="47" t="n">
        <v>32</v>
      </c>
      <c r="D1144" s="47" t="n">
        <v>28</v>
      </c>
      <c r="E1144" s="47" t="n">
        <v>2360</v>
      </c>
      <c r="F1144" s="27" t="s">
        <v>2872</v>
      </c>
      <c r="G1144" s="28" t="s">
        <v>2416</v>
      </c>
      <c r="H1144" s="27" t="s">
        <v>2873</v>
      </c>
      <c r="I1144" s="28" t="s">
        <v>2869</v>
      </c>
      <c r="J1144" s="28" t="s">
        <v>65</v>
      </c>
      <c r="K1144" s="28" t="n">
        <v>125</v>
      </c>
      <c r="L1144" s="28"/>
      <c r="M1144" s="28" t="n">
        <v>1983</v>
      </c>
      <c r="N1144" s="29" t="s">
        <v>67</v>
      </c>
      <c r="O1144" s="29" t="s">
        <v>108</v>
      </c>
      <c r="P1144" s="56" t="n">
        <v>0.00426891489573758</v>
      </c>
      <c r="Q1144" s="31" t="n">
        <v>42857.1428571429</v>
      </c>
      <c r="R1144" s="31" t="n">
        <v>43595.2406583198</v>
      </c>
      <c r="S1144" s="29" t="s">
        <v>69</v>
      </c>
      <c r="T1144" s="29"/>
      <c r="U1144" s="29"/>
      <c r="V1144" s="48" t="n">
        <f aca="false">IF(S1144="m3_año",R1144,IF(OR(O1144="CG1",O1144="CG3",O1144="HG2"),T1144,R1144))</f>
        <v>43595.2406583198</v>
      </c>
      <c r="W1144" s="28" t="n">
        <v>365</v>
      </c>
      <c r="X1144" s="32"/>
      <c r="Y1144" s="28"/>
      <c r="Z1144" s="28" t="n">
        <v>0</v>
      </c>
      <c r="AA1144" s="32" t="s">
        <v>2875</v>
      </c>
      <c r="AB1144" s="32" t="s">
        <v>447</v>
      </c>
      <c r="AC1144" s="33" t="s">
        <v>72</v>
      </c>
      <c r="AD1144" s="33" t="n">
        <f aca="false">VLOOKUP($O1144,Parámetros!$B$4:$H$25,3,0)</f>
        <v>589.42211574465</v>
      </c>
      <c r="AE1144" s="33" t="n">
        <f aca="false">VLOOKUP($O1144,Parámetros!$B$4:$H$25,4,0)</f>
        <v>6395.37711993333</v>
      </c>
      <c r="AF1144" s="33" t="n">
        <f aca="false">VLOOKUP($O1144,Parámetros!$B$4:$H$25,5,0)</f>
        <v>22.4256162208741</v>
      </c>
      <c r="AG1144" s="33" t="n">
        <f aca="false">VLOOKUP($O1144,Parámetros!$B$4:$H$25,6,0)</f>
        <v>1344</v>
      </c>
      <c r="AH1144" s="33" t="n">
        <f aca="false">VLOOKUP($O1144,Parámetros!$B$4:$H$25,7,0)</f>
        <v>1920000</v>
      </c>
      <c r="AI1144" s="51" t="n">
        <v>42857.1428571429</v>
      </c>
      <c r="AJ1144" s="52" t="n">
        <v>8.8E-008</v>
      </c>
      <c r="AK1144" s="34" t="n">
        <f aca="false">AD1144*V1144/1000000000</f>
        <v>0.025695998985224</v>
      </c>
      <c r="AL1144" s="34" t="n">
        <f aca="false">AE1144*V1144/1000000000</f>
        <v>0.278808004644206</v>
      </c>
      <c r="AM1144" s="34" t="n">
        <f aca="false">AF1144*V1144/1000000000</f>
        <v>0.000977650136060127</v>
      </c>
      <c r="AN1144" s="34" t="n">
        <f aca="false">AG1144*V1144/1000000000</f>
        <v>0.0585920034447818</v>
      </c>
      <c r="AO1144" s="34" t="n">
        <f aca="false">AH1144*V1144/1000000000</f>
        <v>83.702862063974</v>
      </c>
      <c r="AP1144" s="35" t="n">
        <f aca="false">AJ1144*AI1144*EXP(P1144*4)</f>
        <v>0.00383638117793214</v>
      </c>
      <c r="AQ1144" s="36" t="n">
        <f aca="false">AK1144/W1144</f>
        <v>7.03999972197919E-005</v>
      </c>
      <c r="AR1144" s="37" t="n">
        <f aca="false">AL1144/W1144</f>
        <v>0.000763857546970427</v>
      </c>
      <c r="AS1144" s="37" t="n">
        <f aca="false">AM1144/W1144</f>
        <v>2.6784935234524E-006</v>
      </c>
      <c r="AT1144" s="37" t="n">
        <f aca="false">AN1144/W1144</f>
        <v>0.000160526036835019</v>
      </c>
      <c r="AU1144" s="37" t="n">
        <f aca="false">AO1144/W1144</f>
        <v>0.229322909764312</v>
      </c>
      <c r="AV1144" s="49" t="n">
        <f aca="false">AP1144/W1144</f>
        <v>1.05106333641976E-005</v>
      </c>
      <c r="AW1144" s="39" t="n">
        <f aca="false">AK1144*1000000</f>
        <v>25695.998985224</v>
      </c>
      <c r="AX1144" s="40" t="n">
        <f aca="false">AL1144*1000000</f>
        <v>278808.004644206</v>
      </c>
      <c r="AY1144" s="40" t="n">
        <f aca="false">AM1144*1000000</f>
        <v>977.650136060127</v>
      </c>
      <c r="AZ1144" s="40" t="n">
        <f aca="false">AN1144*1000000</f>
        <v>58592.0034447818</v>
      </c>
      <c r="BA1144" s="40" t="n">
        <f aca="false">AO1144*1000000</f>
        <v>83702862.063974</v>
      </c>
      <c r="BB1144" s="41" t="n">
        <f aca="false">AP1144*1000000</f>
        <v>3836.38117793214</v>
      </c>
      <c r="BC1144" s="39" t="n">
        <f aca="false">AQ1144*1000000</f>
        <v>70.3999972197919</v>
      </c>
      <c r="BD1144" s="40" t="n">
        <f aca="false">AR1144*1000000</f>
        <v>763.857546970427</v>
      </c>
      <c r="BE1144" s="40" t="n">
        <f aca="false">AS1144*1000000</f>
        <v>2.6784935234524</v>
      </c>
      <c r="BF1144" s="40" t="n">
        <f aca="false">AT1144*1000000</f>
        <v>160.526036835019</v>
      </c>
      <c r="BG1144" s="40" t="n">
        <f aca="false">AU1144*1000000</f>
        <v>229322.909764312</v>
      </c>
      <c r="BH1144" s="41" t="n">
        <f aca="false">AV1144*1000000</f>
        <v>10.5106333641976</v>
      </c>
      <c r="BI1144" s="0" t="n">
        <v>0.1</v>
      </c>
      <c r="BJ1144" s="0" t="n">
        <f aca="false">R1144*BI1144</f>
        <v>4359.52406583198</v>
      </c>
      <c r="BK1144" s="0" t="n">
        <v>0.1</v>
      </c>
      <c r="BL1144" s="0" t="n">
        <f aca="false">AI1144*BK1144</f>
        <v>4285.71428571429</v>
      </c>
      <c r="BM1144" s="45" t="n">
        <v>491.492522079561</v>
      </c>
      <c r="BN1144" s="45" t="n">
        <v>4911.75996922289</v>
      </c>
      <c r="BO1144" s="45" t="n">
        <v>16.2785205146239</v>
      </c>
      <c r="BP1144" s="45" t="n">
        <v>537.6</v>
      </c>
      <c r="BQ1144" s="45" t="n">
        <v>384000</v>
      </c>
      <c r="BR1144" s="0" t="n">
        <f aca="false">AJ1144*0.1</f>
        <v>8.8E-009</v>
      </c>
      <c r="BS1144" s="0" t="n">
        <f aca="false">((((BJ1144/R1144)^2)+((BM1144/AD1144)^2))^(1/2))*AK1144</f>
        <v>0.0215802642951626</v>
      </c>
      <c r="BT1144" s="0" t="n">
        <f aca="false">((((BJ1144/R1144)^2)+((BN1144/AE1144)^2))^(1/2))*AL1144</f>
        <v>0.215936844830318</v>
      </c>
      <c r="BU1144" s="0" t="n">
        <f aca="false">((((BJ1144/R1144)^2)+((BO1144/AF1144)^2))^(1/2))*AM1144</f>
        <v>0.000716368520365985</v>
      </c>
      <c r="BV1144" s="0" t="n">
        <f aca="false">((((BJ1144/R1144)^2)+((BP1144/AG1144)^2))^(1/2))*AN1144</f>
        <v>0.0241581019019389</v>
      </c>
      <c r="BW1144" s="0" t="n">
        <f aca="false">((((BJ1144/R1144)^2)+((BQ1144/AH1144)^2))^(1/2))*AO1144</f>
        <v>18.7165289486334</v>
      </c>
      <c r="BX1144" s="46" t="n">
        <f aca="false">((((BL1144/AI1144)^2)+((BR1144/AJ1144)^2))^(1/2))*AP1144</f>
        <v>0.00054254622922645</v>
      </c>
    </row>
    <row r="1145" customFormat="false" ht="30" hidden="false" customHeight="true" outlineLevel="0" collapsed="false">
      <c r="A1145" s="24" t="n">
        <v>4.64797222222222</v>
      </c>
      <c r="B1145" s="24" t="n">
        <v>-74.0946111111111</v>
      </c>
      <c r="C1145" s="47" t="n">
        <v>30</v>
      </c>
      <c r="D1145" s="47" t="n">
        <v>29</v>
      </c>
      <c r="E1145" s="47" t="n">
        <v>2371</v>
      </c>
      <c r="F1145" s="27" t="s">
        <v>2876</v>
      </c>
      <c r="G1145" s="28" t="s">
        <v>2416</v>
      </c>
      <c r="H1145" s="27" t="s">
        <v>2877</v>
      </c>
      <c r="I1145" s="28" t="s">
        <v>2869</v>
      </c>
      <c r="J1145" s="28" t="s">
        <v>65</v>
      </c>
      <c r="K1145" s="28" t="n">
        <v>100</v>
      </c>
      <c r="L1145" s="28"/>
      <c r="M1145" s="28" t="n">
        <v>1982</v>
      </c>
      <c r="N1145" s="29" t="s">
        <v>67</v>
      </c>
      <c r="O1145" s="29" t="s">
        <v>68</v>
      </c>
      <c r="P1145" s="56" t="n">
        <v>0.00426891489573758</v>
      </c>
      <c r="Q1145" s="31" t="n">
        <v>130000</v>
      </c>
      <c r="R1145" s="31" t="n">
        <v>132238.89666357</v>
      </c>
      <c r="S1145" s="29" t="s">
        <v>69</v>
      </c>
      <c r="T1145" s="29"/>
      <c r="U1145" s="29"/>
      <c r="V1145" s="48" t="n">
        <f aca="false">IF(S1145="m3_año",R1145,IF(OR(O1145="CG1",O1145="CG3",O1145="HG2"),T1145,R1145))</f>
        <v>132238.89666357</v>
      </c>
      <c r="W1145" s="28" t="n">
        <v>365</v>
      </c>
      <c r="X1145" s="32"/>
      <c r="Y1145" s="28"/>
      <c r="Z1145" s="28" t="n">
        <v>8760</v>
      </c>
      <c r="AA1145" s="32" t="s">
        <v>2874</v>
      </c>
      <c r="AB1145" s="32" t="s">
        <v>447</v>
      </c>
      <c r="AC1145" s="33" t="s">
        <v>72</v>
      </c>
      <c r="AD1145" s="33" t="n">
        <f aca="false">VLOOKUP($O1145,Parámetros!$B$4:$H$25,3,0)</f>
        <v>46.3856216091623</v>
      </c>
      <c r="AE1145" s="33" t="n">
        <f aca="false">VLOOKUP($O1145,Parámetros!$B$4:$H$25,4,0)</f>
        <v>1074.85364414012</v>
      </c>
      <c r="AF1145" s="33" t="n">
        <f aca="false">VLOOKUP($O1145,Parámetros!$B$4:$H$25,5,0)</f>
        <v>5.41099102083891</v>
      </c>
      <c r="AG1145" s="33" t="n">
        <f aca="false">VLOOKUP($O1145,Parámetros!$B$4:$H$25,6,0)</f>
        <v>1344</v>
      </c>
      <c r="AH1145" s="33" t="n">
        <f aca="false">VLOOKUP($O1145,Parámetros!$B$4:$H$25,7,0)</f>
        <v>1920000</v>
      </c>
      <c r="AI1145" s="51" t="n">
        <v>130000</v>
      </c>
      <c r="AJ1145" s="52" t="n">
        <v>8.8E-008</v>
      </c>
      <c r="AK1145" s="34" t="n">
        <f aca="false">AD1145*V1145/1000000000</f>
        <v>0.00613398342264947</v>
      </c>
      <c r="AL1145" s="34" t="n">
        <f aca="false">AE1145*V1145/1000000000</f>
        <v>0.142137459975907</v>
      </c>
      <c r="AM1145" s="34" t="n">
        <f aca="false">AF1145*V1145/1000000000</f>
        <v>0.000715543482452222</v>
      </c>
      <c r="AN1145" s="34" t="n">
        <f aca="false">AG1145*V1145/1000000000</f>
        <v>0.177729077115838</v>
      </c>
      <c r="AO1145" s="34" t="n">
        <f aca="false">AH1145*V1145/1000000000</f>
        <v>253.898681594054</v>
      </c>
      <c r="AP1145" s="35" t="n">
        <f aca="false">AJ1145*AI1145*EXP(P1145*4)</f>
        <v>0.0116370229063942</v>
      </c>
      <c r="AQ1145" s="36" t="n">
        <f aca="false">AK1145/W1145</f>
        <v>1.68054340346561E-005</v>
      </c>
      <c r="AR1145" s="37" t="n">
        <f aca="false">AL1145/W1145</f>
        <v>0.000389417698564129</v>
      </c>
      <c r="AS1145" s="37" t="n">
        <f aca="false">AM1145/W1145</f>
        <v>1.96039310260883E-006</v>
      </c>
      <c r="AT1145" s="37" t="n">
        <f aca="false">AN1145/W1145</f>
        <v>0.000486928978399556</v>
      </c>
      <c r="AU1145" s="37" t="n">
        <f aca="false">AO1145/W1145</f>
        <v>0.695612826285081</v>
      </c>
      <c r="AV1145" s="49" t="n">
        <f aca="false">AP1145/W1145</f>
        <v>3.18822545380662E-005</v>
      </c>
      <c r="AW1145" s="39" t="n">
        <f aca="false">AK1145*1000000</f>
        <v>6133.98342264947</v>
      </c>
      <c r="AX1145" s="40" t="n">
        <f aca="false">AL1145*1000000</f>
        <v>142137.459975907</v>
      </c>
      <c r="AY1145" s="40" t="n">
        <f aca="false">AM1145*1000000</f>
        <v>715.543482452222</v>
      </c>
      <c r="AZ1145" s="40" t="n">
        <f aca="false">AN1145*1000000</f>
        <v>177729.077115838</v>
      </c>
      <c r="BA1145" s="40" t="n">
        <f aca="false">AO1145*1000000</f>
        <v>253898681.594054</v>
      </c>
      <c r="BB1145" s="41" t="n">
        <f aca="false">AP1145*1000000</f>
        <v>11637.0229063942</v>
      </c>
      <c r="BC1145" s="39" t="n">
        <f aca="false">AQ1145*1000000</f>
        <v>16.8054340346561</v>
      </c>
      <c r="BD1145" s="40" t="n">
        <f aca="false">AR1145*1000000</f>
        <v>389.417698564129</v>
      </c>
      <c r="BE1145" s="40" t="n">
        <f aca="false">AS1145*1000000</f>
        <v>1.96039310260883</v>
      </c>
      <c r="BF1145" s="40" t="n">
        <f aca="false">AT1145*1000000</f>
        <v>486.928978399556</v>
      </c>
      <c r="BG1145" s="40" t="n">
        <f aca="false">AU1145*1000000</f>
        <v>695612.826285081</v>
      </c>
      <c r="BH1145" s="41" t="n">
        <f aca="false">AV1145*1000000</f>
        <v>31.8822545380662</v>
      </c>
      <c r="BI1145" s="0" t="n">
        <v>0.1</v>
      </c>
      <c r="BJ1145" s="0" t="n">
        <f aca="false">R1145*BI1145</f>
        <v>13223.889666357</v>
      </c>
      <c r="BK1145" s="0" t="n">
        <v>0.1</v>
      </c>
      <c r="BL1145" s="0" t="n">
        <f aca="false">AI1145*BK1145</f>
        <v>13000</v>
      </c>
      <c r="BM1145" s="45" t="n">
        <v>17.6498016718255</v>
      </c>
      <c r="BN1145" s="45" t="n">
        <v>910.91550745518</v>
      </c>
      <c r="BO1145" s="45" t="n">
        <v>5.31099102083891</v>
      </c>
      <c r="BP1145" s="45" t="n">
        <v>537.6</v>
      </c>
      <c r="BQ1145" s="45" t="n">
        <v>384000</v>
      </c>
      <c r="BR1145" s="0" t="n">
        <f aca="false">AJ1145*0.1</f>
        <v>8.8E-009</v>
      </c>
      <c r="BS1145" s="0" t="n">
        <f aca="false">((((BJ1145/R1145)^2)+((BM1145/AD1145)^2))^(1/2))*AK1145</f>
        <v>0.0024132484836932</v>
      </c>
      <c r="BT1145" s="0" t="n">
        <f aca="false">((((BJ1145/R1145)^2)+((BN1145/AE1145)^2))^(1/2))*AL1145</f>
        <v>0.121294153035847</v>
      </c>
      <c r="BU1145" s="0" t="n">
        <f aca="false">((((BJ1145/R1145)^2)+((BO1145/AF1145)^2))^(1/2))*AM1145</f>
        <v>0.000705955264279332</v>
      </c>
      <c r="BV1145" s="0" t="n">
        <f aca="false">((((BJ1145/R1145)^2)+((BP1145/AG1145)^2))^(1/2))*AN1145</f>
        <v>0.0732795757692147</v>
      </c>
      <c r="BW1145" s="0" t="n">
        <f aca="false">((((BJ1145/R1145)^2)+((BQ1145/AH1145)^2))^(1/2))*AO1145</f>
        <v>56.773471144188</v>
      </c>
      <c r="BX1145" s="46" t="n">
        <f aca="false">((((BL1145/AI1145)^2)+((BR1145/AJ1145)^2))^(1/2))*AP1145</f>
        <v>0.0016457235619869</v>
      </c>
    </row>
    <row r="1146" customFormat="false" ht="30" hidden="false" customHeight="true" outlineLevel="0" collapsed="false">
      <c r="A1146" s="24" t="n">
        <v>4.64797222222222</v>
      </c>
      <c r="B1146" s="24" t="n">
        <v>-74.0946111111111</v>
      </c>
      <c r="C1146" s="47" t="n">
        <v>30</v>
      </c>
      <c r="D1146" s="47" t="n">
        <v>29</v>
      </c>
      <c r="E1146" s="47" t="n">
        <v>2371</v>
      </c>
      <c r="F1146" s="27" t="s">
        <v>2876</v>
      </c>
      <c r="G1146" s="28" t="s">
        <v>2416</v>
      </c>
      <c r="H1146" s="27" t="s">
        <v>2877</v>
      </c>
      <c r="I1146" s="28" t="s">
        <v>2869</v>
      </c>
      <c r="J1146" s="28" t="s">
        <v>65</v>
      </c>
      <c r="K1146" s="28" t="n">
        <v>100</v>
      </c>
      <c r="L1146" s="28"/>
      <c r="M1146" s="28" t="n">
        <v>1982</v>
      </c>
      <c r="N1146" s="29" t="s">
        <v>67</v>
      </c>
      <c r="O1146" s="29" t="s">
        <v>68</v>
      </c>
      <c r="P1146" s="56" t="n">
        <v>0.00426891489573758</v>
      </c>
      <c r="Q1146" s="31" t="n">
        <v>3857.14285714286</v>
      </c>
      <c r="R1146" s="31" t="n">
        <v>3923.57165924878</v>
      </c>
      <c r="S1146" s="29" t="s">
        <v>69</v>
      </c>
      <c r="T1146" s="29"/>
      <c r="U1146" s="29"/>
      <c r="V1146" s="48" t="n">
        <f aca="false">IF(S1146="m3_año",R1146,IF(OR(O1146="CG1",O1146="CG3",O1146="HG2"),T1146,R1146))</f>
        <v>3923.57165924878</v>
      </c>
      <c r="W1146" s="28" t="n">
        <v>365</v>
      </c>
      <c r="X1146" s="32"/>
      <c r="Y1146" s="28"/>
      <c r="Z1146" s="28" t="n">
        <v>0</v>
      </c>
      <c r="AA1146" s="32" t="s">
        <v>2875</v>
      </c>
      <c r="AB1146" s="32" t="s">
        <v>447</v>
      </c>
      <c r="AC1146" s="33" t="s">
        <v>72</v>
      </c>
      <c r="AD1146" s="33" t="n">
        <f aca="false">VLOOKUP($O1146,Parámetros!$B$4:$H$25,3,0)</f>
        <v>46.3856216091623</v>
      </c>
      <c r="AE1146" s="33" t="n">
        <f aca="false">VLOOKUP($O1146,Parámetros!$B$4:$H$25,4,0)</f>
        <v>1074.85364414012</v>
      </c>
      <c r="AF1146" s="33" t="n">
        <f aca="false">VLOOKUP($O1146,Parámetros!$B$4:$H$25,5,0)</f>
        <v>5.41099102083891</v>
      </c>
      <c r="AG1146" s="33" t="n">
        <f aca="false">VLOOKUP($O1146,Parámetros!$B$4:$H$25,6,0)</f>
        <v>1344</v>
      </c>
      <c r="AH1146" s="33" t="n">
        <f aca="false">VLOOKUP($O1146,Parámetros!$B$4:$H$25,7,0)</f>
        <v>1920000</v>
      </c>
      <c r="AI1146" s="51" t="n">
        <v>3857.14285714286</v>
      </c>
      <c r="AJ1146" s="52" t="n">
        <v>8.8E-008</v>
      </c>
      <c r="AK1146" s="34" t="n">
        <f aca="false">AD1146*V1146/1000000000</f>
        <v>0.000181997310342347</v>
      </c>
      <c r="AL1146" s="34" t="n">
        <f aca="false">AE1146*V1146/1000000000</f>
        <v>0.00421726529598845</v>
      </c>
      <c r="AM1146" s="34" t="n">
        <f aca="false">AF1146*V1146/1000000000</f>
        <v>2.12304110178132E-005</v>
      </c>
      <c r="AN1146" s="34" t="n">
        <f aca="false">AG1146*V1146/1000000000</f>
        <v>0.00527328031003036</v>
      </c>
      <c r="AO1146" s="34" t="n">
        <f aca="false">AH1146*V1146/1000000000</f>
        <v>7.53325758575766</v>
      </c>
      <c r="AP1146" s="35" t="n">
        <f aca="false">AJ1146*AI1146*EXP(P1146*4)</f>
        <v>0.000345274306013893</v>
      </c>
      <c r="AQ1146" s="36" t="n">
        <f aca="false">AK1146/W1146</f>
        <v>4.98622768061225E-007</v>
      </c>
      <c r="AR1146" s="37" t="n">
        <f aca="false">AL1146/W1146</f>
        <v>1.15541514958588E-005</v>
      </c>
      <c r="AS1146" s="37" t="n">
        <f aca="false">AM1146/W1146</f>
        <v>5.81655096378443E-008</v>
      </c>
      <c r="AT1146" s="37" t="n">
        <f aca="false">AN1146/W1146</f>
        <v>1.44473433151517E-005</v>
      </c>
      <c r="AU1146" s="37" t="n">
        <f aca="false">AO1146/W1146</f>
        <v>0.0206390618787881</v>
      </c>
      <c r="AV1146" s="49" t="n">
        <f aca="false">AP1146/W1146</f>
        <v>9.45957002777788E-007</v>
      </c>
      <c r="AW1146" s="39" t="n">
        <f aca="false">AK1146*1000000</f>
        <v>181.997310342347</v>
      </c>
      <c r="AX1146" s="40" t="n">
        <f aca="false">AL1146*1000000</f>
        <v>4217.26529598845</v>
      </c>
      <c r="AY1146" s="40" t="n">
        <f aca="false">AM1146*1000000</f>
        <v>21.2304110178132</v>
      </c>
      <c r="AZ1146" s="40" t="n">
        <f aca="false">AN1146*1000000</f>
        <v>5273.28031003036</v>
      </c>
      <c r="BA1146" s="40" t="n">
        <f aca="false">AO1146*1000000</f>
        <v>7533257.58575766</v>
      </c>
      <c r="BB1146" s="41" t="n">
        <f aca="false">AP1146*1000000</f>
        <v>345.274306013893</v>
      </c>
      <c r="BC1146" s="39" t="n">
        <f aca="false">AQ1146*1000000</f>
        <v>0.498622768061225</v>
      </c>
      <c r="BD1146" s="40" t="n">
        <f aca="false">AR1146*1000000</f>
        <v>11.5541514958588</v>
      </c>
      <c r="BE1146" s="40" t="n">
        <f aca="false">AS1146*1000000</f>
        <v>0.0581655096378443</v>
      </c>
      <c r="BF1146" s="40" t="n">
        <f aca="false">AT1146*1000000</f>
        <v>14.4473433151517</v>
      </c>
      <c r="BG1146" s="40" t="n">
        <f aca="false">AU1146*1000000</f>
        <v>20639.0618787881</v>
      </c>
      <c r="BH1146" s="41" t="n">
        <f aca="false">AV1146*1000000</f>
        <v>0.945957002777788</v>
      </c>
      <c r="BI1146" s="0" t="n">
        <v>0.1</v>
      </c>
      <c r="BJ1146" s="0" t="n">
        <f aca="false">R1146*BI1146</f>
        <v>392.357165924878</v>
      </c>
      <c r="BK1146" s="0" t="n">
        <v>0.1</v>
      </c>
      <c r="BL1146" s="0" t="n">
        <f aca="false">AI1146*BK1146</f>
        <v>385.714285714286</v>
      </c>
      <c r="BM1146" s="45" t="n">
        <v>17.6498016718255</v>
      </c>
      <c r="BN1146" s="45" t="n">
        <v>910.91550745518</v>
      </c>
      <c r="BO1146" s="45" t="n">
        <v>5.31099102083891</v>
      </c>
      <c r="BP1146" s="45" t="n">
        <v>537.6</v>
      </c>
      <c r="BQ1146" s="45" t="n">
        <v>384000</v>
      </c>
      <c r="BR1146" s="0" t="n">
        <f aca="false">AJ1146*0.1</f>
        <v>8.8E-009</v>
      </c>
      <c r="BS1146" s="0" t="n">
        <f aca="false">((((BJ1146/R1146)^2)+((BM1146/AD1146)^2))^(1/2))*AK1146</f>
        <v>7.16018780876005E-005</v>
      </c>
      <c r="BT1146" s="0" t="n">
        <f aca="false">((((BJ1146/R1146)^2)+((BN1146/AE1146)^2))^(1/2))*AL1146</f>
        <v>0.003598837507657</v>
      </c>
      <c r="BU1146" s="0" t="n">
        <f aca="false">((((BJ1146/R1146)^2)+((BO1146/AF1146)^2))^(1/2))*AM1146</f>
        <v>2.09459254236725E-005</v>
      </c>
      <c r="BV1146" s="0" t="n">
        <f aca="false">((((BJ1146/R1146)^2)+((BP1146/AG1146)^2))^(1/2))*AN1146</f>
        <v>0.0021742291711745</v>
      </c>
      <c r="BW1146" s="0" t="n">
        <f aca="false">((((BJ1146/R1146)^2)+((BQ1146/AH1146)^2))^(1/2))*AO1146</f>
        <v>1.68448760537701</v>
      </c>
      <c r="BX1146" s="46" t="n">
        <f aca="false">((((BL1146/AI1146)^2)+((BR1146/AJ1146)^2))^(1/2))*AP1146</f>
        <v>4.88291606303805E-005</v>
      </c>
    </row>
    <row r="1147" customFormat="false" ht="60" hidden="false" customHeight="true" outlineLevel="0" collapsed="false">
      <c r="A1147" s="24" t="n">
        <v>4.60902385475026</v>
      </c>
      <c r="B1147" s="24" t="n">
        <v>-74.0981449364152</v>
      </c>
      <c r="C1147" s="47" t="n">
        <v>29</v>
      </c>
      <c r="D1147" s="47" t="n">
        <v>25</v>
      </c>
      <c r="E1147" s="47" t="n">
        <v>2318</v>
      </c>
      <c r="F1147" s="74" t="s">
        <v>2878</v>
      </c>
      <c r="G1147" s="75" t="s">
        <v>2879</v>
      </c>
      <c r="H1147" s="74" t="s">
        <v>2880</v>
      </c>
      <c r="I1147" s="75" t="s">
        <v>155</v>
      </c>
      <c r="J1147" s="75" t="s">
        <v>76</v>
      </c>
      <c r="K1147" s="76"/>
      <c r="L1147" s="76"/>
      <c r="M1147" s="75" t="n">
        <v>2007</v>
      </c>
      <c r="N1147" s="77" t="s">
        <v>67</v>
      </c>
      <c r="O1147" s="77" t="s">
        <v>142</v>
      </c>
      <c r="P1147" s="50" t="n">
        <v>0.0119278052318739</v>
      </c>
      <c r="Q1147" s="78" t="n">
        <v>13650</v>
      </c>
      <c r="R1147" s="31" t="n">
        <v>14317.0443853498</v>
      </c>
      <c r="S1147" s="77" t="s">
        <v>69</v>
      </c>
      <c r="T1147" s="77"/>
      <c r="U1147" s="77"/>
      <c r="V1147" s="48" t="n">
        <f aca="false">IF(S1147="m3_año",R1147,IF(OR(O1147="CG1",O1147="CG3",O1147="HG2"),T1147,R1147))</f>
        <v>14317.0443853498</v>
      </c>
      <c r="W1147" s="28" t="n">
        <v>365</v>
      </c>
      <c r="X1147" s="32" t="s">
        <v>98</v>
      </c>
      <c r="Y1147" s="75"/>
      <c r="Z1147" s="28" t="n">
        <v>2920</v>
      </c>
      <c r="AA1147" s="79" t="s">
        <v>2881</v>
      </c>
      <c r="AB1147" s="79" t="s">
        <v>2882</v>
      </c>
      <c r="AC1147" s="33" t="s">
        <v>72</v>
      </c>
      <c r="AD1147" s="33" t="n">
        <f aca="false">VLOOKUP($O1147,Parámetros!$B$4:$H$25,3,0)</f>
        <v>30.4</v>
      </c>
      <c r="AE1147" s="33" t="n">
        <f aca="false">VLOOKUP($O1147,Parámetros!$B$4:$H$25,4,0)</f>
        <v>1504</v>
      </c>
      <c r="AF1147" s="33" t="n">
        <f aca="false">VLOOKUP($O1147,Parámetros!$B$4:$H$25,5,0)</f>
        <v>9.6</v>
      </c>
      <c r="AG1147" s="33" t="n">
        <f aca="false">VLOOKUP($O1147,Parámetros!$B$4:$H$25,6,0)</f>
        <v>640</v>
      </c>
      <c r="AH1147" s="33" t="n">
        <f aca="false">VLOOKUP($O1147,Parámetros!$B$4:$H$25,7,0)</f>
        <v>1920000</v>
      </c>
      <c r="AI1147" s="51" t="n">
        <v>13650</v>
      </c>
      <c r="AJ1147" s="52" t="n">
        <v>8.8E-008</v>
      </c>
      <c r="AK1147" s="34" t="n">
        <f aca="false">AD1147*V1147/1000000000</f>
        <v>0.000435238149314634</v>
      </c>
      <c r="AL1147" s="34" t="n">
        <f aca="false">AE1147*V1147/1000000000</f>
        <v>0.0215328347555661</v>
      </c>
      <c r="AM1147" s="34" t="n">
        <f aca="false">AF1147*V1147/1000000000</f>
        <v>0.000137443626099358</v>
      </c>
      <c r="AN1147" s="34" t="n">
        <f aca="false">AG1147*V1147/1000000000</f>
        <v>0.00916290840662387</v>
      </c>
      <c r="AO1147" s="34" t="n">
        <f aca="false">AH1147*V1147/1000000000</f>
        <v>27.4887252198716</v>
      </c>
      <c r="AP1147" s="35" t="n">
        <f aca="false">AJ1147*AI1147*EXP(P1147*4)</f>
        <v>0.00125989990591078</v>
      </c>
      <c r="AQ1147" s="36" t="n">
        <f aca="false">AK1147/W1147</f>
        <v>1.19243328579352E-006</v>
      </c>
      <c r="AR1147" s="37" t="n">
        <f aca="false">AL1147/W1147</f>
        <v>5.89940678234688E-005</v>
      </c>
      <c r="AS1147" s="37" t="n">
        <f aca="false">AM1147/W1147</f>
        <v>3.76557879724269E-007</v>
      </c>
      <c r="AT1147" s="37" t="n">
        <f aca="false">AN1147/W1147</f>
        <v>2.51038586482846E-005</v>
      </c>
      <c r="AU1147" s="37" t="n">
        <f aca="false">AO1147/W1147</f>
        <v>0.0753115759448537</v>
      </c>
      <c r="AV1147" s="49" t="n">
        <f aca="false">AP1147/W1147</f>
        <v>3.45178056413913E-006</v>
      </c>
      <c r="AW1147" s="39" t="n">
        <f aca="false">AK1147*1000000</f>
        <v>435.238149314634</v>
      </c>
      <c r="AX1147" s="40" t="n">
        <f aca="false">AL1147*1000000</f>
        <v>21532.8347555661</v>
      </c>
      <c r="AY1147" s="40" t="n">
        <f aca="false">AM1147*1000000</f>
        <v>137.443626099358</v>
      </c>
      <c r="AZ1147" s="40" t="n">
        <f aca="false">AN1147*1000000</f>
        <v>9162.90840662387</v>
      </c>
      <c r="BA1147" s="40" t="n">
        <f aca="false">AO1147*1000000</f>
        <v>27488725.2198716</v>
      </c>
      <c r="BB1147" s="41" t="n">
        <f aca="false">AP1147*1000000</f>
        <v>1259.89990591078</v>
      </c>
      <c r="BC1147" s="39" t="n">
        <f aca="false">AQ1147*1000000</f>
        <v>1.19243328579352</v>
      </c>
      <c r="BD1147" s="40" t="n">
        <f aca="false">AR1147*1000000</f>
        <v>58.9940678234688</v>
      </c>
      <c r="BE1147" s="40" t="n">
        <f aca="false">AS1147*1000000</f>
        <v>0.376557879724269</v>
      </c>
      <c r="BF1147" s="40" t="n">
        <f aca="false">AT1147*1000000</f>
        <v>25.1038586482846</v>
      </c>
      <c r="BG1147" s="40" t="n">
        <f aca="false">AU1147*1000000</f>
        <v>75311.5759448537</v>
      </c>
      <c r="BH1147" s="41" t="n">
        <f aca="false">AV1147*1000000</f>
        <v>3.45178056413913</v>
      </c>
      <c r="BI1147" s="0" t="n">
        <v>0.1</v>
      </c>
      <c r="BJ1147" s="0" t="n">
        <f aca="false">R1147*BI1147</f>
        <v>1431.70443853498</v>
      </c>
      <c r="BK1147" s="0" t="n">
        <v>0.1</v>
      </c>
      <c r="BL1147" s="0" t="n">
        <f aca="false">AI1147*BK1147</f>
        <v>1365</v>
      </c>
      <c r="BM1147" s="45" t="n">
        <v>12.16</v>
      </c>
      <c r="BN1147" s="45" t="n">
        <v>601.6</v>
      </c>
      <c r="BO1147" s="45" t="n">
        <v>1.92</v>
      </c>
      <c r="BP1147" s="45" t="n">
        <v>256</v>
      </c>
      <c r="BQ1147" s="45" t="n">
        <v>384000</v>
      </c>
      <c r="BR1147" s="0" t="n">
        <f aca="false">AJ1147*0.1</f>
        <v>8.8E-009</v>
      </c>
      <c r="BS1147" s="0" t="n">
        <f aca="false">((((BJ1147/R1147)^2)+((BM1147/AD1147)^2))^(1/2))*AK1147</f>
        <v>0.000179453286192259</v>
      </c>
      <c r="BT1147" s="0" t="n">
        <f aca="false">((((BJ1147/R1147)^2)+((BN1147/AE1147)^2))^(1/2))*AL1147</f>
        <v>0.00887821521161701</v>
      </c>
      <c r="BU1147" s="0" t="n">
        <f aca="false">((((BJ1147/R1147)^2)+((BO1147/AF1147)^2))^(1/2))*AM1147</f>
        <v>3.07333291032229E-005</v>
      </c>
      <c r="BV1147" s="0" t="n">
        <f aca="false">((((BJ1147/R1147)^2)+((BP1147/AG1147)^2))^(1/2))*AN1147</f>
        <v>0.00377796391983702</v>
      </c>
      <c r="BW1147" s="0" t="n">
        <f aca="false">((((BJ1147/R1147)^2)+((BQ1147/AH1147)^2))^(1/2))*AO1147</f>
        <v>6.14666582064458</v>
      </c>
      <c r="BX1147" s="46" t="n">
        <f aca="false">((((BL1147/AI1147)^2)+((BR1147/AJ1147)^2))^(1/2))*AP1147</f>
        <v>0.000178176753417161</v>
      </c>
    </row>
    <row r="1148" customFormat="false" ht="30" hidden="false" customHeight="true" outlineLevel="0" collapsed="false">
      <c r="A1148" s="24" t="n">
        <v>4.61150454479755</v>
      </c>
      <c r="B1148" s="24" t="n">
        <v>-74.0842464740244</v>
      </c>
      <c r="C1148" s="47" t="n">
        <v>31</v>
      </c>
      <c r="D1148" s="47" t="n">
        <v>25</v>
      </c>
      <c r="E1148" s="47" t="n">
        <v>2320</v>
      </c>
      <c r="F1148" s="27" t="s">
        <v>2883</v>
      </c>
      <c r="G1148" s="28" t="s">
        <v>2884</v>
      </c>
      <c r="H1148" s="27" t="s">
        <v>2885</v>
      </c>
      <c r="I1148" s="28" t="s">
        <v>155</v>
      </c>
      <c r="J1148" s="28" t="s">
        <v>76</v>
      </c>
      <c r="K1148" s="55"/>
      <c r="L1148" s="55"/>
      <c r="M1148" s="28" t="n">
        <v>2003</v>
      </c>
      <c r="N1148" s="29" t="s">
        <v>67</v>
      </c>
      <c r="O1148" s="29" t="s">
        <v>415</v>
      </c>
      <c r="P1148" s="50" t="n">
        <v>0.0119278052318739</v>
      </c>
      <c r="Q1148" s="31" t="n">
        <v>1209</v>
      </c>
      <c r="R1148" s="31" t="n">
        <v>1268.08107413098</v>
      </c>
      <c r="S1148" s="29" t="s">
        <v>69</v>
      </c>
      <c r="T1148" s="29"/>
      <c r="U1148" s="29"/>
      <c r="V1148" s="48" t="n">
        <f aca="false">IF(S1148="m3_año",R1148,IF(OR(O1148="CG1",O1148="CG3",O1148="HG2"),T1148,R1148))</f>
        <v>1268.08107413098</v>
      </c>
      <c r="W1148" s="28" t="n">
        <v>365</v>
      </c>
      <c r="X1148" s="32"/>
      <c r="Y1148" s="28"/>
      <c r="Z1148" s="28" t="n">
        <v>0</v>
      </c>
      <c r="AA1148" s="32" t="s">
        <v>2886</v>
      </c>
      <c r="AB1148" s="32" t="s">
        <v>2887</v>
      </c>
      <c r="AC1148" s="33" t="s">
        <v>72</v>
      </c>
      <c r="AD1148" s="33" t="n">
        <f aca="false">VLOOKUP($O1148,Parámetros!$B$4:$H$25,3,0)</f>
        <v>196.356974196937</v>
      </c>
      <c r="AE1148" s="33" t="n">
        <f aca="false">VLOOKUP($O1148,Parámetros!$B$4:$H$25,4,0)</f>
        <v>1220.72799074218</v>
      </c>
      <c r="AF1148" s="33" t="n">
        <f aca="false">VLOOKUP($O1148,Parámetros!$B$4:$H$25,5,0)</f>
        <v>0.1</v>
      </c>
      <c r="AG1148" s="33" t="n">
        <f aca="false">VLOOKUP($O1148,Parámetros!$B$4:$H$25,6,0)</f>
        <v>640</v>
      </c>
      <c r="AH1148" s="33" t="n">
        <f aca="false">VLOOKUP($O1148,Parámetros!$B$4:$H$25,7,0)</f>
        <v>1920000</v>
      </c>
      <c r="AI1148" s="2" t="n">
        <v>26143.9814814815</v>
      </c>
      <c r="AJ1148" s="2" t="n">
        <v>3E-008</v>
      </c>
      <c r="AK1148" s="34" t="n">
        <f aca="false">AD1148*V1148/1000000000</f>
        <v>0.000248996562752761</v>
      </c>
      <c r="AL1148" s="34" t="n">
        <f aca="false">AE1148*V1148/1000000000</f>
        <v>0.0015479820617221</v>
      </c>
      <c r="AM1148" s="34" t="n">
        <f aca="false">AF1148*V1148/1000000000</f>
        <v>1.26808107413098E-007</v>
      </c>
      <c r="AN1148" s="34" t="n">
        <f aca="false">AG1148*V1148/1000000000</f>
        <v>0.000811571887443827</v>
      </c>
      <c r="AO1148" s="34" t="n">
        <f aca="false">AH1148*V1148/1000000000</f>
        <v>2.43471566233148</v>
      </c>
      <c r="AP1148" s="35" t="n">
        <f aca="false">AJ1148*AI1148*EXP(P1148*4)</f>
        <v>0.000822647347868425</v>
      </c>
      <c r="AQ1148" s="36" t="n">
        <f aca="false">AK1148/W1148</f>
        <v>6.82182363706195E-007</v>
      </c>
      <c r="AR1148" s="37" t="n">
        <f aca="false">AL1148/W1148</f>
        <v>4.2410467444441E-006</v>
      </c>
      <c r="AS1148" s="37" t="n">
        <f aca="false">AM1148/W1148</f>
        <v>3.47419472364652E-010</v>
      </c>
      <c r="AT1148" s="37" t="n">
        <f aca="false">AN1148/W1148</f>
        <v>2.22348462313377E-006</v>
      </c>
      <c r="AU1148" s="37" t="n">
        <f aca="false">AO1148/W1148</f>
        <v>0.00667045386940132</v>
      </c>
      <c r="AV1148" s="49" t="n">
        <f aca="false">AP1148/W1148</f>
        <v>2.25382835032445E-006</v>
      </c>
      <c r="AW1148" s="39" t="n">
        <f aca="false">AK1148*1000000</f>
        <v>248.996562752761</v>
      </c>
      <c r="AX1148" s="40" t="n">
        <f aca="false">AL1148*1000000</f>
        <v>1547.9820617221</v>
      </c>
      <c r="AY1148" s="40" t="n">
        <f aca="false">AM1148*1000000</f>
        <v>0.126808107413098</v>
      </c>
      <c r="AZ1148" s="40" t="n">
        <f aca="false">AN1148*1000000</f>
        <v>811.571887443827</v>
      </c>
      <c r="BA1148" s="40" t="n">
        <f aca="false">AO1148*1000000</f>
        <v>2434715.66233148</v>
      </c>
      <c r="BB1148" s="41" t="n">
        <f aca="false">AP1148*1000000</f>
        <v>822.647347868425</v>
      </c>
      <c r="BC1148" s="39" t="n">
        <f aca="false">AQ1148*1000000</f>
        <v>0.682182363706194</v>
      </c>
      <c r="BD1148" s="40" t="n">
        <f aca="false">AR1148*1000000</f>
        <v>4.2410467444441</v>
      </c>
      <c r="BE1148" s="40" t="n">
        <f aca="false">AS1148*1000000</f>
        <v>0.000347419472364652</v>
      </c>
      <c r="BF1148" s="40" t="n">
        <f aca="false">AT1148*1000000</f>
        <v>2.22348462313377</v>
      </c>
      <c r="BG1148" s="40" t="n">
        <f aca="false">AU1148*1000000</f>
        <v>6670.45386940132</v>
      </c>
      <c r="BH1148" s="41" t="n">
        <f aca="false">AV1148*1000000</f>
        <v>2.25382835032445</v>
      </c>
      <c r="BI1148" s="0" t="n">
        <v>0.1</v>
      </c>
      <c r="BJ1148" s="0" t="n">
        <f aca="false">R1148*BI1148</f>
        <v>126.808107413098</v>
      </c>
      <c r="BK1148" s="0" t="n">
        <v>0.1</v>
      </c>
      <c r="BL1148" s="0" t="n">
        <f aca="false">AI1148*BK1148</f>
        <v>2614.39814814815</v>
      </c>
      <c r="BM1148" s="45" t="n">
        <v>187.562005220738</v>
      </c>
      <c r="BN1148" s="45" t="n">
        <v>1012.03746873145</v>
      </c>
      <c r="BO1148" s="45" t="n">
        <v>0</v>
      </c>
      <c r="BP1148" s="45" t="n">
        <v>256</v>
      </c>
      <c r="BQ1148" s="45" t="n">
        <v>384000</v>
      </c>
      <c r="BR1148" s="0" t="n">
        <f aca="false">AJ1148*0.1</f>
        <v>3E-009</v>
      </c>
      <c r="BS1148" s="0" t="n">
        <f aca="false">((((BJ1148/R1148)^2)+((BM1148/AD1148)^2))^(1/2))*AK1148</f>
        <v>0.000239143638631922</v>
      </c>
      <c r="BT1148" s="0" t="n">
        <f aca="false">((((BJ1148/R1148)^2)+((BN1148/AE1148)^2))^(1/2))*AL1148</f>
        <v>0.00129264779118583</v>
      </c>
      <c r="BU1148" s="0" t="n">
        <f aca="false">((((BJ1148/R1148)^2)+((BO1148/AF1148)^2))^(1/2))*AM1148</f>
        <v>1.26808107413098E-008</v>
      </c>
      <c r="BV1148" s="0" t="n">
        <f aca="false">((((BJ1148/R1148)^2)+((BP1148/AG1148)^2))^(1/2))*AN1148</f>
        <v>0.000334619661471279</v>
      </c>
      <c r="BW1148" s="0" t="n">
        <f aca="false">((((BJ1148/R1148)^2)+((BQ1148/AH1148)^2))^(1/2))*AO1148</f>
        <v>0.544418972685662</v>
      </c>
      <c r="BX1148" s="46" t="n">
        <f aca="false">((((BL1148/AI1148)^2)+((BR1148/AJ1148)^2))^(1/2))*AP1148</f>
        <v>0.000116339903640578</v>
      </c>
    </row>
    <row r="1149" customFormat="false" ht="15" hidden="false" customHeight="true" outlineLevel="0" collapsed="false">
      <c r="A1149" s="24" t="n">
        <v>4.60983333333333</v>
      </c>
      <c r="B1149" s="24" t="n">
        <v>-74.1127777777778</v>
      </c>
      <c r="C1149" s="47" t="n">
        <v>28</v>
      </c>
      <c r="D1149" s="47" t="n">
        <v>25</v>
      </c>
      <c r="E1149" s="47" t="n">
        <v>1824</v>
      </c>
      <c r="F1149" s="27" t="s">
        <v>2888</v>
      </c>
      <c r="G1149" s="28" t="s">
        <v>2889</v>
      </c>
      <c r="H1149" s="27" t="s">
        <v>2890</v>
      </c>
      <c r="I1149" s="28" t="s">
        <v>155</v>
      </c>
      <c r="J1149" s="28" t="s">
        <v>76</v>
      </c>
      <c r="K1149" s="55"/>
      <c r="L1149" s="55"/>
      <c r="M1149" s="28" t="n">
        <v>2003</v>
      </c>
      <c r="N1149" s="29" t="s">
        <v>67</v>
      </c>
      <c r="O1149" s="29" t="s">
        <v>415</v>
      </c>
      <c r="P1149" s="30" t="n">
        <v>0.00812487975091896</v>
      </c>
      <c r="Q1149" s="31" t="n">
        <v>4095</v>
      </c>
      <c r="R1149" s="31" t="n">
        <v>4230.27175767891</v>
      </c>
      <c r="S1149" s="29" t="s">
        <v>69</v>
      </c>
      <c r="T1149" s="29"/>
      <c r="U1149" s="29"/>
      <c r="V1149" s="48" t="n">
        <f aca="false">IF(S1149="m3_año",R1149,IF(OR(O1149="CG1",O1149="CG3",O1149="HG2"),T1149,R1149))</f>
        <v>4230.27175767891</v>
      </c>
      <c r="W1149" s="28" t="n">
        <v>365</v>
      </c>
      <c r="X1149" s="32"/>
      <c r="Y1149" s="28"/>
      <c r="Z1149" s="75" t="n">
        <v>8760</v>
      </c>
      <c r="AA1149" s="32" t="s">
        <v>2891</v>
      </c>
      <c r="AB1149" s="32" t="s">
        <v>447</v>
      </c>
      <c r="AC1149" s="33" t="s">
        <v>72</v>
      </c>
      <c r="AD1149" s="33" t="n">
        <f aca="false">VLOOKUP($O1149,Parámetros!$B$4:$H$25,3,0)</f>
        <v>196.356974196937</v>
      </c>
      <c r="AE1149" s="33" t="n">
        <f aca="false">VLOOKUP($O1149,Parámetros!$B$4:$H$25,4,0)</f>
        <v>1220.72799074218</v>
      </c>
      <c r="AF1149" s="33" t="n">
        <f aca="false">VLOOKUP($O1149,Parámetros!$B$4:$H$25,5,0)</f>
        <v>0.1</v>
      </c>
      <c r="AG1149" s="33" t="n">
        <f aca="false">VLOOKUP($O1149,Parámetros!$B$4:$H$25,6,0)</f>
        <v>640</v>
      </c>
      <c r="AH1149" s="33" t="n">
        <f aca="false">VLOOKUP($O1149,Parámetros!$B$4:$H$25,7,0)</f>
        <v>1920000</v>
      </c>
      <c r="AI1149" s="2" t="n">
        <v>95073.8272033899</v>
      </c>
      <c r="AJ1149" s="2" t="n">
        <v>2.57418E-006</v>
      </c>
      <c r="AK1149" s="34" t="n">
        <f aca="false">AD1149*V1149/1000000000</f>
        <v>0.000830643362368589</v>
      </c>
      <c r="AL1149" s="34" t="n">
        <f aca="false">AE1149*V1149/1000000000</f>
        <v>0.00516401114304477</v>
      </c>
      <c r="AM1149" s="34" t="n">
        <f aca="false">AF1149*V1149/1000000000</f>
        <v>4.23027175767891E-007</v>
      </c>
      <c r="AN1149" s="34" t="n">
        <f aca="false">AG1149*V1149/1000000000</f>
        <v>0.0027073739249145</v>
      </c>
      <c r="AO1149" s="34" t="n">
        <f aca="false">AH1149*V1149/1000000000</f>
        <v>8.12212177474351</v>
      </c>
      <c r="AP1149" s="35" t="n">
        <f aca="false">AJ1149*AI1149*EXP(P1149*4)</f>
        <v>0.25282164358423</v>
      </c>
      <c r="AQ1149" s="36" t="n">
        <f aca="false">AK1149/W1149</f>
        <v>2.275735239366E-006</v>
      </c>
      <c r="AR1149" s="37" t="n">
        <f aca="false">AL1149/W1149</f>
        <v>1.41479757343692E-005</v>
      </c>
      <c r="AS1149" s="37" t="n">
        <f aca="false">AM1149/W1149</f>
        <v>1.15897856374765E-009</v>
      </c>
      <c r="AT1149" s="37" t="n">
        <f aca="false">AN1149/W1149</f>
        <v>7.41746280798494E-006</v>
      </c>
      <c r="AU1149" s="37" t="n">
        <f aca="false">AO1149/W1149</f>
        <v>0.0222523884239548</v>
      </c>
      <c r="AV1149" s="49" t="n">
        <f aca="false">AP1149/W1149</f>
        <v>0.000692662037217068</v>
      </c>
      <c r="AW1149" s="39" t="n">
        <f aca="false">AK1149*1000000</f>
        <v>830.643362368589</v>
      </c>
      <c r="AX1149" s="40" t="n">
        <f aca="false">AL1149*1000000</f>
        <v>5164.01114304477</v>
      </c>
      <c r="AY1149" s="40" t="n">
        <f aca="false">AM1149*1000000</f>
        <v>0.423027175767891</v>
      </c>
      <c r="AZ1149" s="40" t="n">
        <f aca="false">AN1149*1000000</f>
        <v>2707.3739249145</v>
      </c>
      <c r="BA1149" s="40" t="n">
        <f aca="false">AO1149*1000000</f>
        <v>8122121.77474351</v>
      </c>
      <c r="BB1149" s="41" t="n">
        <f aca="false">AP1149*1000000</f>
        <v>252821.64358423</v>
      </c>
      <c r="BC1149" s="39" t="n">
        <f aca="false">AQ1149*1000000</f>
        <v>2.275735239366</v>
      </c>
      <c r="BD1149" s="40" t="n">
        <f aca="false">AR1149*1000000</f>
        <v>14.1479757343692</v>
      </c>
      <c r="BE1149" s="40" t="n">
        <f aca="false">AS1149*1000000</f>
        <v>0.00115897856374765</v>
      </c>
      <c r="BF1149" s="40" t="n">
        <f aca="false">AT1149*1000000</f>
        <v>7.41746280798494</v>
      </c>
      <c r="BG1149" s="40" t="n">
        <f aca="false">AU1149*1000000</f>
        <v>22252.3884239548</v>
      </c>
      <c r="BH1149" s="41" t="n">
        <f aca="false">AV1149*1000000</f>
        <v>692.662037217069</v>
      </c>
      <c r="BI1149" s="0" t="n">
        <v>0.1</v>
      </c>
      <c r="BJ1149" s="0" t="n">
        <f aca="false">R1149*BI1149</f>
        <v>423.027175767891</v>
      </c>
      <c r="BK1149" s="0" t="n">
        <v>0.1</v>
      </c>
      <c r="BL1149" s="0" t="n">
        <f aca="false">AI1149*BK1149</f>
        <v>9507.38272033899</v>
      </c>
      <c r="BM1149" s="45" t="n">
        <v>187.562005220738</v>
      </c>
      <c r="BN1149" s="45" t="n">
        <v>1012.03746873145</v>
      </c>
      <c r="BO1149" s="45" t="n">
        <v>0</v>
      </c>
      <c r="BP1149" s="45" t="n">
        <v>256</v>
      </c>
      <c r="BQ1149" s="45" t="n">
        <v>384000</v>
      </c>
      <c r="BR1149" s="0" t="n">
        <f aca="false">AJ1149*0.1</f>
        <v>2.57418E-007</v>
      </c>
      <c r="BS1149" s="0" t="n">
        <f aca="false">((((BJ1149/R1149)^2)+((BM1149/AD1149)^2))^(1/2))*AK1149</f>
        <v>0.000797774370401728</v>
      </c>
      <c r="BT1149" s="0" t="n">
        <f aca="false">((((BJ1149/R1149)^2)+((BN1149/AE1149)^2))^(1/2))*AL1149</f>
        <v>0.00431222542093917</v>
      </c>
      <c r="BU1149" s="0" t="n">
        <f aca="false">((((BJ1149/R1149)^2)+((BO1149/AF1149)^2))^(1/2))*AM1149</f>
        <v>4.23027175767891E-008</v>
      </c>
      <c r="BV1149" s="0" t="n">
        <f aca="false">((((BJ1149/R1149)^2)+((BP1149/AG1149)^2))^(1/2))*AN1149</f>
        <v>0.00111627886604656</v>
      </c>
      <c r="BW1149" s="0" t="n">
        <f aca="false">((((BJ1149/R1149)^2)+((BQ1149/AH1149)^2))^(1/2))*AO1149</f>
        <v>1.81616164098577</v>
      </c>
      <c r="BX1149" s="46" t="n">
        <f aca="false">((((BL1149/AI1149)^2)+((BR1149/AJ1149)^2))^(1/2))*AP1149</f>
        <v>0.0357543797218275</v>
      </c>
    </row>
    <row r="1150" customFormat="false" ht="15" hidden="false" customHeight="true" outlineLevel="0" collapsed="false">
      <c r="A1150" s="24" t="n">
        <v>4.60983333333333</v>
      </c>
      <c r="B1150" s="24" t="n">
        <v>-74.1127777777778</v>
      </c>
      <c r="C1150" s="47" t="n">
        <v>28</v>
      </c>
      <c r="D1150" s="47" t="n">
        <v>25</v>
      </c>
      <c r="E1150" s="47" t="n">
        <v>1824</v>
      </c>
      <c r="F1150" s="27" t="s">
        <v>2888</v>
      </c>
      <c r="G1150" s="28" t="s">
        <v>2889</v>
      </c>
      <c r="H1150" s="27" t="s">
        <v>2890</v>
      </c>
      <c r="I1150" s="28" t="s">
        <v>155</v>
      </c>
      <c r="J1150" s="28" t="s">
        <v>76</v>
      </c>
      <c r="K1150" s="55"/>
      <c r="L1150" s="55"/>
      <c r="M1150" s="28" t="n">
        <v>2003</v>
      </c>
      <c r="N1150" s="29" t="s">
        <v>67</v>
      </c>
      <c r="O1150" s="29" t="s">
        <v>415</v>
      </c>
      <c r="P1150" s="30" t="n">
        <v>0.00812487975091896</v>
      </c>
      <c r="Q1150" s="31" t="n">
        <v>4095</v>
      </c>
      <c r="R1150" s="31" t="n">
        <v>4230.27175767891</v>
      </c>
      <c r="S1150" s="29" t="s">
        <v>69</v>
      </c>
      <c r="T1150" s="29"/>
      <c r="U1150" s="29"/>
      <c r="V1150" s="48" t="n">
        <f aca="false">IF(S1150="m3_año",R1150,IF(OR(O1150="CG1",O1150="CG3",O1150="HG2"),T1150,R1150))</f>
        <v>4230.27175767891</v>
      </c>
      <c r="W1150" s="28" t="n">
        <v>365</v>
      </c>
      <c r="X1150" s="32"/>
      <c r="Y1150" s="28"/>
      <c r="Z1150" s="75" t="n">
        <v>8760</v>
      </c>
      <c r="AA1150" s="32" t="s">
        <v>2891</v>
      </c>
      <c r="AB1150" s="32" t="s">
        <v>447</v>
      </c>
      <c r="AC1150" s="33" t="s">
        <v>72</v>
      </c>
      <c r="AD1150" s="33" t="n">
        <f aca="false">VLOOKUP($O1150,Parámetros!$B$4:$H$25,3,0)</f>
        <v>196.356974196937</v>
      </c>
      <c r="AE1150" s="33" t="n">
        <f aca="false">VLOOKUP($O1150,Parámetros!$B$4:$H$25,4,0)</f>
        <v>1220.72799074218</v>
      </c>
      <c r="AF1150" s="33" t="n">
        <f aca="false">VLOOKUP($O1150,Parámetros!$B$4:$H$25,5,0)</f>
        <v>0.1</v>
      </c>
      <c r="AG1150" s="33" t="n">
        <f aca="false">VLOOKUP($O1150,Parámetros!$B$4:$H$25,6,0)</f>
        <v>640</v>
      </c>
      <c r="AH1150" s="33" t="n">
        <f aca="false">VLOOKUP($O1150,Parámetros!$B$4:$H$25,7,0)</f>
        <v>1920000</v>
      </c>
      <c r="AI1150" s="2" t="n">
        <v>95073.8272033899</v>
      </c>
      <c r="AJ1150" s="2" t="n">
        <v>2.57418E-006</v>
      </c>
      <c r="AK1150" s="34" t="n">
        <f aca="false">AD1150*V1150/1000000000</f>
        <v>0.000830643362368589</v>
      </c>
      <c r="AL1150" s="34" t="n">
        <f aca="false">AE1150*V1150/1000000000</f>
        <v>0.00516401114304477</v>
      </c>
      <c r="AM1150" s="34" t="n">
        <f aca="false">AF1150*V1150/1000000000</f>
        <v>4.23027175767891E-007</v>
      </c>
      <c r="AN1150" s="34" t="n">
        <f aca="false">AG1150*V1150/1000000000</f>
        <v>0.0027073739249145</v>
      </c>
      <c r="AO1150" s="34" t="n">
        <f aca="false">AH1150*V1150/1000000000</f>
        <v>8.12212177474351</v>
      </c>
      <c r="AP1150" s="35" t="n">
        <f aca="false">AJ1150*AI1150*EXP(P1150*4)</f>
        <v>0.25282164358423</v>
      </c>
      <c r="AQ1150" s="36" t="n">
        <f aca="false">AK1150/W1150</f>
        <v>2.275735239366E-006</v>
      </c>
      <c r="AR1150" s="37" t="n">
        <f aca="false">AL1150/W1150</f>
        <v>1.41479757343692E-005</v>
      </c>
      <c r="AS1150" s="37" t="n">
        <f aca="false">AM1150/W1150</f>
        <v>1.15897856374765E-009</v>
      </c>
      <c r="AT1150" s="37" t="n">
        <f aca="false">AN1150/W1150</f>
        <v>7.41746280798494E-006</v>
      </c>
      <c r="AU1150" s="37" t="n">
        <f aca="false">AO1150/W1150</f>
        <v>0.0222523884239548</v>
      </c>
      <c r="AV1150" s="49" t="n">
        <f aca="false">AP1150/W1150</f>
        <v>0.000692662037217068</v>
      </c>
      <c r="AW1150" s="39" t="n">
        <f aca="false">AK1150*1000000</f>
        <v>830.643362368589</v>
      </c>
      <c r="AX1150" s="40" t="n">
        <f aca="false">AL1150*1000000</f>
        <v>5164.01114304477</v>
      </c>
      <c r="AY1150" s="40" t="n">
        <f aca="false">AM1150*1000000</f>
        <v>0.423027175767891</v>
      </c>
      <c r="AZ1150" s="40" t="n">
        <f aca="false">AN1150*1000000</f>
        <v>2707.3739249145</v>
      </c>
      <c r="BA1150" s="40" t="n">
        <f aca="false">AO1150*1000000</f>
        <v>8122121.77474351</v>
      </c>
      <c r="BB1150" s="41" t="n">
        <f aca="false">AP1150*1000000</f>
        <v>252821.64358423</v>
      </c>
      <c r="BC1150" s="39" t="n">
        <f aca="false">AQ1150*1000000</f>
        <v>2.275735239366</v>
      </c>
      <c r="BD1150" s="40" t="n">
        <f aca="false">AR1150*1000000</f>
        <v>14.1479757343692</v>
      </c>
      <c r="BE1150" s="40" t="n">
        <f aca="false">AS1150*1000000</f>
        <v>0.00115897856374765</v>
      </c>
      <c r="BF1150" s="40" t="n">
        <f aca="false">AT1150*1000000</f>
        <v>7.41746280798494</v>
      </c>
      <c r="BG1150" s="40" t="n">
        <f aca="false">AU1150*1000000</f>
        <v>22252.3884239548</v>
      </c>
      <c r="BH1150" s="41" t="n">
        <f aca="false">AV1150*1000000</f>
        <v>692.662037217069</v>
      </c>
      <c r="BI1150" s="0" t="n">
        <v>0.1</v>
      </c>
      <c r="BJ1150" s="0" t="n">
        <f aca="false">R1150*BI1150</f>
        <v>423.027175767891</v>
      </c>
      <c r="BK1150" s="0" t="n">
        <v>0.1</v>
      </c>
      <c r="BL1150" s="0" t="n">
        <f aca="false">AI1150*BK1150</f>
        <v>9507.38272033899</v>
      </c>
      <c r="BM1150" s="45" t="n">
        <v>187.562005220738</v>
      </c>
      <c r="BN1150" s="45" t="n">
        <v>1012.03746873145</v>
      </c>
      <c r="BO1150" s="45" t="n">
        <v>0</v>
      </c>
      <c r="BP1150" s="45" t="n">
        <v>256</v>
      </c>
      <c r="BQ1150" s="45" t="n">
        <v>384000</v>
      </c>
      <c r="BR1150" s="0" t="n">
        <f aca="false">AJ1150*0.1</f>
        <v>2.57418E-007</v>
      </c>
      <c r="BS1150" s="0" t="n">
        <f aca="false">((((BJ1150/R1150)^2)+((BM1150/AD1150)^2))^(1/2))*AK1150</f>
        <v>0.000797774370401728</v>
      </c>
      <c r="BT1150" s="0" t="n">
        <f aca="false">((((BJ1150/R1150)^2)+((BN1150/AE1150)^2))^(1/2))*AL1150</f>
        <v>0.00431222542093917</v>
      </c>
      <c r="BU1150" s="0" t="n">
        <f aca="false">((((BJ1150/R1150)^2)+((BO1150/AF1150)^2))^(1/2))*AM1150</f>
        <v>4.23027175767891E-008</v>
      </c>
      <c r="BV1150" s="0" t="n">
        <f aca="false">((((BJ1150/R1150)^2)+((BP1150/AG1150)^2))^(1/2))*AN1150</f>
        <v>0.00111627886604656</v>
      </c>
      <c r="BW1150" s="0" t="n">
        <f aca="false">((((BJ1150/R1150)^2)+((BQ1150/AH1150)^2))^(1/2))*AO1150</f>
        <v>1.81616164098577</v>
      </c>
      <c r="BX1150" s="46" t="n">
        <f aca="false">((((BL1150/AI1150)^2)+((BR1150/AJ1150)^2))^(1/2))*AP1150</f>
        <v>0.0357543797218275</v>
      </c>
    </row>
    <row r="1151" customFormat="false" ht="45" hidden="false" customHeight="true" outlineLevel="0" collapsed="false">
      <c r="A1151" s="24" t="n">
        <v>4.65479326388456</v>
      </c>
      <c r="B1151" s="24" t="n">
        <v>-74.077118716725</v>
      </c>
      <c r="C1151" s="47" t="n">
        <v>32</v>
      </c>
      <c r="D1151" s="47" t="n">
        <v>30</v>
      </c>
      <c r="E1151" s="47" t="n">
        <v>2386</v>
      </c>
      <c r="F1151" s="27" t="s">
        <v>2892</v>
      </c>
      <c r="G1151" s="28" t="s">
        <v>2893</v>
      </c>
      <c r="H1151" s="27" t="s">
        <v>2894</v>
      </c>
      <c r="I1151" s="28" t="s">
        <v>1414</v>
      </c>
      <c r="J1151" s="28" t="s">
        <v>76</v>
      </c>
      <c r="K1151" s="55"/>
      <c r="L1151" s="55"/>
      <c r="M1151" s="28" t="n">
        <v>1991</v>
      </c>
      <c r="N1151" s="29" t="s">
        <v>67</v>
      </c>
      <c r="O1151" s="29" t="s">
        <v>415</v>
      </c>
      <c r="P1151" s="30" t="n">
        <v>0.00812487975091896</v>
      </c>
      <c r="Q1151" s="31" t="n">
        <v>12962.1857142857</v>
      </c>
      <c r="R1151" s="31" t="n">
        <v>13390.3707313631</v>
      </c>
      <c r="S1151" s="29" t="s">
        <v>69</v>
      </c>
      <c r="T1151" s="29"/>
      <c r="U1151" s="29"/>
      <c r="V1151" s="48" t="n">
        <f aca="false">IF(S1151="m3_año",R1151,IF(OR(O1151="CG1",O1151="CG3",O1151="HG2"),T1151,R1151))</f>
        <v>13390.3707313631</v>
      </c>
      <c r="W1151" s="28" t="n">
        <v>365</v>
      </c>
      <c r="X1151" s="32"/>
      <c r="Y1151" s="28"/>
      <c r="Z1151" s="75" t="n">
        <v>8760</v>
      </c>
      <c r="AA1151" s="32" t="s">
        <v>2895</v>
      </c>
      <c r="AB1151" s="32" t="s">
        <v>447</v>
      </c>
      <c r="AC1151" s="33" t="s">
        <v>72</v>
      </c>
      <c r="AD1151" s="33" t="n">
        <f aca="false">VLOOKUP($O1151,Parámetros!$B$4:$H$25,3,0)</f>
        <v>196.356974196937</v>
      </c>
      <c r="AE1151" s="33" t="n">
        <f aca="false">VLOOKUP($O1151,Parámetros!$B$4:$H$25,4,0)</f>
        <v>1220.72799074218</v>
      </c>
      <c r="AF1151" s="33" t="n">
        <f aca="false">VLOOKUP($O1151,Parámetros!$B$4:$H$25,5,0)</f>
        <v>0.1</v>
      </c>
      <c r="AG1151" s="33" t="n">
        <f aca="false">VLOOKUP($O1151,Parámetros!$B$4:$H$25,6,0)</f>
        <v>640</v>
      </c>
      <c r="AH1151" s="33" t="n">
        <f aca="false">VLOOKUP($O1151,Parámetros!$B$4:$H$25,7,0)</f>
        <v>1920000</v>
      </c>
      <c r="AI1151" s="2" t="n">
        <v>95073.8272033899</v>
      </c>
      <c r="AJ1151" s="2" t="n">
        <v>2.57418E-006</v>
      </c>
      <c r="AK1151" s="34" t="n">
        <f aca="false">AD1151*V1151/1000000000</f>
        <v>0.00262929268018568</v>
      </c>
      <c r="AL1151" s="34" t="n">
        <f aca="false">AE1151*V1151/1000000000</f>
        <v>0.0163460003581898</v>
      </c>
      <c r="AM1151" s="34" t="n">
        <f aca="false">AF1151*V1151/1000000000</f>
        <v>1.33903707313631E-006</v>
      </c>
      <c r="AN1151" s="34" t="n">
        <f aca="false">AG1151*V1151/1000000000</f>
        <v>0.00856983726807238</v>
      </c>
      <c r="AO1151" s="34" t="n">
        <f aca="false">AH1151*V1151/1000000000</f>
        <v>25.7095118042171</v>
      </c>
      <c r="AP1151" s="35" t="n">
        <f aca="false">AJ1151*AI1151*EXP(P1151*4)</f>
        <v>0.25282164358423</v>
      </c>
      <c r="AQ1151" s="36" t="n">
        <f aca="false">AK1151/W1151</f>
        <v>7.20354158954982E-006</v>
      </c>
      <c r="AR1151" s="37" t="n">
        <f aca="false">AL1151/W1151</f>
        <v>4.47835626251775E-005</v>
      </c>
      <c r="AS1151" s="37" t="n">
        <f aca="false">AM1151/W1151</f>
        <v>3.6685947209214E-009</v>
      </c>
      <c r="AT1151" s="37" t="n">
        <f aca="false">AN1151/W1151</f>
        <v>2.34790062138969E-005</v>
      </c>
      <c r="AU1151" s="37" t="n">
        <f aca="false">AO1151/W1151</f>
        <v>0.0704370186416908</v>
      </c>
      <c r="AV1151" s="49" t="n">
        <f aca="false">AP1151/W1151</f>
        <v>0.000692662037217068</v>
      </c>
      <c r="AW1151" s="39" t="n">
        <f aca="false">AK1151*1000000</f>
        <v>2629.29268018568</v>
      </c>
      <c r="AX1151" s="40" t="n">
        <f aca="false">AL1151*1000000</f>
        <v>16346.0003581898</v>
      </c>
      <c r="AY1151" s="40" t="n">
        <f aca="false">AM1151*1000000</f>
        <v>1.33903707313631</v>
      </c>
      <c r="AZ1151" s="40" t="n">
        <f aca="false">AN1151*1000000</f>
        <v>8569.83726807238</v>
      </c>
      <c r="BA1151" s="40" t="n">
        <f aca="false">AO1151*1000000</f>
        <v>25709511.8042172</v>
      </c>
      <c r="BB1151" s="41" t="n">
        <f aca="false">AP1151*1000000</f>
        <v>252821.64358423</v>
      </c>
      <c r="BC1151" s="39" t="n">
        <f aca="false">AQ1151*1000000</f>
        <v>7.20354158954982</v>
      </c>
      <c r="BD1151" s="40" t="n">
        <f aca="false">AR1151*1000000</f>
        <v>44.7835626251775</v>
      </c>
      <c r="BE1151" s="40" t="n">
        <f aca="false">AS1151*1000000</f>
        <v>0.0036685947209214</v>
      </c>
      <c r="BF1151" s="40" t="n">
        <f aca="false">AT1151*1000000</f>
        <v>23.4790062138969</v>
      </c>
      <c r="BG1151" s="40" t="n">
        <f aca="false">AU1151*1000000</f>
        <v>70437.0186416908</v>
      </c>
      <c r="BH1151" s="41" t="n">
        <f aca="false">AV1151*1000000</f>
        <v>692.662037217069</v>
      </c>
      <c r="BI1151" s="0" t="n">
        <v>0.1</v>
      </c>
      <c r="BJ1151" s="0" t="n">
        <f aca="false">R1151*BI1151</f>
        <v>1339.03707313631</v>
      </c>
      <c r="BK1151" s="0" t="n">
        <v>0.1</v>
      </c>
      <c r="BL1151" s="0" t="n">
        <f aca="false">AI1151*BK1151</f>
        <v>9507.38272033899</v>
      </c>
      <c r="BM1151" s="45" t="n">
        <v>187.562005220738</v>
      </c>
      <c r="BN1151" s="45" t="n">
        <v>1012.03746873145</v>
      </c>
      <c r="BO1151" s="45" t="n">
        <v>0</v>
      </c>
      <c r="BP1151" s="45" t="n">
        <v>256</v>
      </c>
      <c r="BQ1151" s="45" t="n">
        <v>384000</v>
      </c>
      <c r="BR1151" s="0" t="n">
        <f aca="false">AJ1151*0.1</f>
        <v>2.57418E-007</v>
      </c>
      <c r="BS1151" s="0" t="n">
        <f aca="false">((((BJ1151/R1151)^2)+((BM1151/AD1151)^2))^(1/2))*AK1151</f>
        <v>0.00252525019468732</v>
      </c>
      <c r="BT1151" s="0" t="n">
        <f aca="false">((((BJ1151/R1151)^2)+((BN1151/AE1151)^2))^(1/2))*AL1151</f>
        <v>0.0136497843096648</v>
      </c>
      <c r="BU1151" s="0" t="n">
        <f aca="false">((((BJ1151/R1151)^2)+((BO1151/AF1151)^2))^(1/2))*AM1151</f>
        <v>1.33903707313631E-007</v>
      </c>
      <c r="BV1151" s="0" t="n">
        <f aca="false">((((BJ1151/R1151)^2)+((BP1151/AG1151)^2))^(1/2))*AN1151</f>
        <v>0.00353343442506171</v>
      </c>
      <c r="BW1151" s="0" t="n">
        <f aca="false">((((BJ1151/R1151)^2)+((BQ1151/AH1151)^2))^(1/2))*AO1151</f>
        <v>5.74882160625628</v>
      </c>
      <c r="BX1151" s="46" t="n">
        <f aca="false">((((BL1151/AI1151)^2)+((BR1151/AJ1151)^2))^(1/2))*AP1151</f>
        <v>0.0357543797218275</v>
      </c>
    </row>
    <row r="1152" customFormat="false" ht="45" hidden="false" customHeight="true" outlineLevel="0" collapsed="false">
      <c r="A1152" s="24" t="n">
        <v>4.65479326388456</v>
      </c>
      <c r="B1152" s="24" t="n">
        <v>-74.077118716725</v>
      </c>
      <c r="C1152" s="47" t="n">
        <v>32</v>
      </c>
      <c r="D1152" s="47" t="n">
        <v>30</v>
      </c>
      <c r="E1152" s="47" t="n">
        <v>2386</v>
      </c>
      <c r="F1152" s="27" t="s">
        <v>2892</v>
      </c>
      <c r="G1152" s="28" t="s">
        <v>2893</v>
      </c>
      <c r="H1152" s="27" t="s">
        <v>2894</v>
      </c>
      <c r="I1152" s="28" t="s">
        <v>1414</v>
      </c>
      <c r="J1152" s="28" t="s">
        <v>76</v>
      </c>
      <c r="K1152" s="55"/>
      <c r="L1152" s="55"/>
      <c r="M1152" s="28" t="n">
        <v>1999</v>
      </c>
      <c r="N1152" s="29" t="s">
        <v>67</v>
      </c>
      <c r="O1152" s="29" t="s">
        <v>415</v>
      </c>
      <c r="P1152" s="30" t="n">
        <v>0.00812487975091896</v>
      </c>
      <c r="Q1152" s="31" t="n">
        <v>17282.9142857143</v>
      </c>
      <c r="R1152" s="31" t="n">
        <v>17853.8276418175</v>
      </c>
      <c r="S1152" s="29" t="s">
        <v>69</v>
      </c>
      <c r="T1152" s="29"/>
      <c r="U1152" s="29"/>
      <c r="V1152" s="48" t="n">
        <f aca="false">IF(S1152="m3_año",R1152,IF(OR(O1152="CG1",O1152="CG3",O1152="HG2"),T1152,R1152))</f>
        <v>17853.8276418175</v>
      </c>
      <c r="W1152" s="28" t="n">
        <v>365</v>
      </c>
      <c r="X1152" s="32"/>
      <c r="Y1152" s="28"/>
      <c r="Z1152" s="75" t="n">
        <v>8760</v>
      </c>
      <c r="AA1152" s="32" t="s">
        <v>2895</v>
      </c>
      <c r="AB1152" s="32" t="s">
        <v>447</v>
      </c>
      <c r="AC1152" s="33" t="s">
        <v>72</v>
      </c>
      <c r="AD1152" s="33" t="n">
        <f aca="false">VLOOKUP($O1152,Parámetros!$B$4:$H$25,3,0)</f>
        <v>196.356974196937</v>
      </c>
      <c r="AE1152" s="33" t="n">
        <f aca="false">VLOOKUP($O1152,Parámetros!$B$4:$H$25,4,0)</f>
        <v>1220.72799074218</v>
      </c>
      <c r="AF1152" s="33" t="n">
        <f aca="false">VLOOKUP($O1152,Parámetros!$B$4:$H$25,5,0)</f>
        <v>0.1</v>
      </c>
      <c r="AG1152" s="33" t="n">
        <f aca="false">VLOOKUP($O1152,Parámetros!$B$4:$H$25,6,0)</f>
        <v>640</v>
      </c>
      <c r="AH1152" s="33" t="n">
        <f aca="false">VLOOKUP($O1152,Parámetros!$B$4:$H$25,7,0)</f>
        <v>1920000</v>
      </c>
      <c r="AI1152" s="2" t="n">
        <v>95073.8272033899</v>
      </c>
      <c r="AJ1152" s="2" t="n">
        <v>2.57418E-006</v>
      </c>
      <c r="AK1152" s="34" t="n">
        <f aca="false">AD1152*V1152/1000000000</f>
        <v>0.00350572357358092</v>
      </c>
      <c r="AL1152" s="34" t="n">
        <f aca="false">AE1152*V1152/1000000000</f>
        <v>0.0217946671442531</v>
      </c>
      <c r="AM1152" s="34" t="n">
        <f aca="false">AF1152*V1152/1000000000</f>
        <v>1.78538276418175E-006</v>
      </c>
      <c r="AN1152" s="34" t="n">
        <f aca="false">AG1152*V1152/1000000000</f>
        <v>0.0114264496907632</v>
      </c>
      <c r="AO1152" s="34" t="n">
        <f aca="false">AH1152*V1152/1000000000</f>
        <v>34.2793490722896</v>
      </c>
      <c r="AP1152" s="35" t="n">
        <f aca="false">AJ1152*AI1152*EXP(P1152*4)</f>
        <v>0.25282164358423</v>
      </c>
      <c r="AQ1152" s="36" t="n">
        <f aca="false">AK1152/W1152</f>
        <v>9.60472211939978E-006</v>
      </c>
      <c r="AR1152" s="37" t="n">
        <f aca="false">AL1152/W1152</f>
        <v>5.97114168335701E-005</v>
      </c>
      <c r="AS1152" s="37" t="n">
        <f aca="false">AM1152/W1152</f>
        <v>4.89145962789521E-009</v>
      </c>
      <c r="AT1152" s="37" t="n">
        <f aca="false">AN1152/W1152</f>
        <v>3.13053416185293E-005</v>
      </c>
      <c r="AU1152" s="37" t="n">
        <f aca="false">AO1152/W1152</f>
        <v>0.0939160248555879</v>
      </c>
      <c r="AV1152" s="49" t="n">
        <f aca="false">AP1152/W1152</f>
        <v>0.000692662037217068</v>
      </c>
      <c r="AW1152" s="39" t="n">
        <f aca="false">AK1152*1000000</f>
        <v>3505.72357358092</v>
      </c>
      <c r="AX1152" s="40" t="n">
        <f aca="false">AL1152*1000000</f>
        <v>21794.6671442531</v>
      </c>
      <c r="AY1152" s="40" t="n">
        <f aca="false">AM1152*1000000</f>
        <v>1.78538276418175</v>
      </c>
      <c r="AZ1152" s="40" t="n">
        <f aca="false">AN1152*1000000</f>
        <v>11426.4496907632</v>
      </c>
      <c r="BA1152" s="40" t="n">
        <f aca="false">AO1152*1000000</f>
        <v>34279349.0722896</v>
      </c>
      <c r="BB1152" s="41" t="n">
        <f aca="false">AP1152*1000000</f>
        <v>252821.64358423</v>
      </c>
      <c r="BC1152" s="39" t="n">
        <f aca="false">AQ1152*1000000</f>
        <v>9.60472211939978</v>
      </c>
      <c r="BD1152" s="40" t="n">
        <f aca="false">AR1152*1000000</f>
        <v>59.7114168335701</v>
      </c>
      <c r="BE1152" s="40" t="n">
        <f aca="false">AS1152*1000000</f>
        <v>0.00489145962789521</v>
      </c>
      <c r="BF1152" s="40" t="n">
        <f aca="false">AT1152*1000000</f>
        <v>31.3053416185293</v>
      </c>
      <c r="BG1152" s="40" t="n">
        <f aca="false">AU1152*1000000</f>
        <v>93916.0248555879</v>
      </c>
      <c r="BH1152" s="41" t="n">
        <f aca="false">AV1152*1000000</f>
        <v>692.662037217069</v>
      </c>
      <c r="BI1152" s="0" t="n">
        <v>0.1</v>
      </c>
      <c r="BJ1152" s="0" t="n">
        <f aca="false">R1152*BI1152</f>
        <v>1785.38276418175</v>
      </c>
      <c r="BK1152" s="0" t="n">
        <v>0.1</v>
      </c>
      <c r="BL1152" s="0" t="n">
        <f aca="false">AI1152*BK1152</f>
        <v>9507.38272033899</v>
      </c>
      <c r="BM1152" s="45" t="n">
        <v>187.562005220738</v>
      </c>
      <c r="BN1152" s="45" t="n">
        <v>1012.03746873145</v>
      </c>
      <c r="BO1152" s="45" t="n">
        <v>0</v>
      </c>
      <c r="BP1152" s="45" t="n">
        <v>256</v>
      </c>
      <c r="BQ1152" s="45" t="n">
        <v>384000</v>
      </c>
      <c r="BR1152" s="0" t="n">
        <f aca="false">AJ1152*0.1</f>
        <v>2.57418E-007</v>
      </c>
      <c r="BS1152" s="0" t="n">
        <f aca="false">((((BJ1152/R1152)^2)+((BM1152/AD1152)^2))^(1/2))*AK1152</f>
        <v>0.0033670002595831</v>
      </c>
      <c r="BT1152" s="0" t="n">
        <f aca="false">((((BJ1152/R1152)^2)+((BN1152/AE1152)^2))^(1/2))*AL1152</f>
        <v>0.0181997124128864</v>
      </c>
      <c r="BU1152" s="0" t="n">
        <f aca="false">((((BJ1152/R1152)^2)+((BO1152/AF1152)^2))^(1/2))*AM1152</f>
        <v>1.78538276418175E-007</v>
      </c>
      <c r="BV1152" s="0" t="n">
        <f aca="false">((((BJ1152/R1152)^2)+((BP1152/AG1152)^2))^(1/2))*AN1152</f>
        <v>0.00471124590008229</v>
      </c>
      <c r="BW1152" s="0" t="n">
        <f aca="false">((((BJ1152/R1152)^2)+((BQ1152/AH1152)^2))^(1/2))*AO1152</f>
        <v>7.66509547500839</v>
      </c>
      <c r="BX1152" s="46" t="n">
        <f aca="false">((((BL1152/AI1152)^2)+((BR1152/AJ1152)^2))^(1/2))*AP1152</f>
        <v>0.0357543797218275</v>
      </c>
    </row>
    <row r="1153" customFormat="false" ht="30" hidden="false" customHeight="true" outlineLevel="0" collapsed="false">
      <c r="A1153" s="24" t="n">
        <v>4.65213216079419</v>
      </c>
      <c r="B1153" s="24" t="n">
        <v>-74.0766748626385</v>
      </c>
      <c r="C1153" s="47" t="n">
        <v>32</v>
      </c>
      <c r="D1153" s="47" t="n">
        <v>30</v>
      </c>
      <c r="E1153" s="47" t="n">
        <v>2386</v>
      </c>
      <c r="F1153" s="27" t="s">
        <v>2896</v>
      </c>
      <c r="G1153" s="28" t="s">
        <v>2897</v>
      </c>
      <c r="H1153" s="27" t="s">
        <v>2898</v>
      </c>
      <c r="I1153" s="28" t="s">
        <v>1414</v>
      </c>
      <c r="J1153" s="28" t="s">
        <v>65</v>
      </c>
      <c r="K1153" s="28" t="n">
        <v>20</v>
      </c>
      <c r="L1153" s="28"/>
      <c r="M1153" s="28" t="n">
        <v>2001</v>
      </c>
      <c r="N1153" s="29" t="s">
        <v>67</v>
      </c>
      <c r="O1153" s="29" t="s">
        <v>68</v>
      </c>
      <c r="P1153" s="56" t="n">
        <v>0.00426891489573758</v>
      </c>
      <c r="Q1153" s="31" t="n">
        <v>249.814285714286</v>
      </c>
      <c r="R1153" s="31" t="n">
        <v>254.116657797346</v>
      </c>
      <c r="S1153" s="29" t="s">
        <v>69</v>
      </c>
      <c r="T1153" s="29"/>
      <c r="U1153" s="29"/>
      <c r="V1153" s="48" t="n">
        <f aca="false">IF(S1153="m3_año",R1153,IF(OR(O1153="CG1",O1153="CG3",O1153="HG2"),T1153,R1153))</f>
        <v>254.116657797346</v>
      </c>
      <c r="W1153" s="28" t="n">
        <v>365</v>
      </c>
      <c r="X1153" s="32"/>
      <c r="Y1153" s="28"/>
      <c r="Z1153" s="75" t="n">
        <v>8760</v>
      </c>
      <c r="AA1153" s="32" t="s">
        <v>2899</v>
      </c>
      <c r="AB1153" s="32" t="s">
        <v>447</v>
      </c>
      <c r="AC1153" s="33" t="s">
        <v>72</v>
      </c>
      <c r="AD1153" s="33" t="n">
        <f aca="false">VLOOKUP($O1153,Parámetros!$B$4:$H$25,3,0)</f>
        <v>46.3856216091623</v>
      </c>
      <c r="AE1153" s="33" t="n">
        <f aca="false">VLOOKUP($O1153,Parámetros!$B$4:$H$25,4,0)</f>
        <v>1074.85364414012</v>
      </c>
      <c r="AF1153" s="33" t="n">
        <f aca="false">VLOOKUP($O1153,Parámetros!$B$4:$H$25,5,0)</f>
        <v>5.41099102083891</v>
      </c>
      <c r="AG1153" s="33" t="n">
        <f aca="false">VLOOKUP($O1153,Parámetros!$B$4:$H$25,6,0)</f>
        <v>1344</v>
      </c>
      <c r="AH1153" s="33" t="n">
        <f aca="false">VLOOKUP($O1153,Parámetros!$B$4:$H$25,7,0)</f>
        <v>1920000</v>
      </c>
      <c r="AI1153" s="51" t="n">
        <v>249.814285714286</v>
      </c>
      <c r="AJ1153" s="52" t="n">
        <v>8.8E-008</v>
      </c>
      <c r="AK1153" s="34" t="n">
        <f aca="false">AD1153*V1153/1000000000</f>
        <v>1.17873591331727E-005</v>
      </c>
      <c r="AL1153" s="34" t="n">
        <f aca="false">AE1153*V1153/1000000000</f>
        <v>0.000273138215670185</v>
      </c>
      <c r="AM1153" s="34" t="n">
        <f aca="false">AF1153*V1153/1000000000</f>
        <v>1.37502295358703E-006</v>
      </c>
      <c r="AN1153" s="34" t="n">
        <f aca="false">AG1153*V1153/1000000000</f>
        <v>0.000341532788079633</v>
      </c>
      <c r="AO1153" s="34" t="n">
        <f aca="false">AH1153*V1153/1000000000</f>
        <v>0.487903982970904</v>
      </c>
      <c r="AP1153" s="35" t="n">
        <f aca="false">AJ1153*AI1153*EXP(P1153*4)</f>
        <v>2.23622658861664E-005</v>
      </c>
      <c r="AQ1153" s="36" t="n">
        <f aca="false">AK1153/W1153</f>
        <v>3.2294134611432E-008</v>
      </c>
      <c r="AR1153" s="37" t="n">
        <f aca="false">AL1153/W1153</f>
        <v>7.48323878548453E-007</v>
      </c>
      <c r="AS1153" s="37" t="n">
        <f aca="false">AM1153/W1153</f>
        <v>3.76718617421105E-009</v>
      </c>
      <c r="AT1153" s="37" t="n">
        <f aca="false">AN1153/W1153</f>
        <v>9.35706268711324E-007</v>
      </c>
      <c r="AU1153" s="37" t="n">
        <f aca="false">AO1153/W1153</f>
        <v>0.00133672324101618</v>
      </c>
      <c r="AV1153" s="49" t="n">
        <f aca="false">AP1153/W1153</f>
        <v>6.12664818799081E-008</v>
      </c>
      <c r="AW1153" s="39" t="n">
        <f aca="false">AK1153*1000000</f>
        <v>11.7873591331727</v>
      </c>
      <c r="AX1153" s="40" t="n">
        <f aca="false">AL1153*1000000</f>
        <v>273.138215670185</v>
      </c>
      <c r="AY1153" s="40" t="n">
        <f aca="false">AM1153*1000000</f>
        <v>1.37502295358703</v>
      </c>
      <c r="AZ1153" s="40" t="n">
        <f aca="false">AN1153*1000000</f>
        <v>341.532788079633</v>
      </c>
      <c r="BA1153" s="40" t="n">
        <f aca="false">AO1153*1000000</f>
        <v>487903.982970904</v>
      </c>
      <c r="BB1153" s="41" t="n">
        <f aca="false">AP1153*1000000</f>
        <v>22.3622658861665</v>
      </c>
      <c r="BC1153" s="39" t="n">
        <f aca="false">AQ1153*1000000</f>
        <v>0.032294134611432</v>
      </c>
      <c r="BD1153" s="40" t="n">
        <f aca="false">AR1153*1000000</f>
        <v>0.748323878548453</v>
      </c>
      <c r="BE1153" s="40" t="n">
        <f aca="false">AS1153*1000000</f>
        <v>0.00376718617421105</v>
      </c>
      <c r="BF1153" s="40" t="n">
        <f aca="false">AT1153*1000000</f>
        <v>0.935706268711324</v>
      </c>
      <c r="BG1153" s="40" t="n">
        <f aca="false">AU1153*1000000</f>
        <v>1336.72324101618</v>
      </c>
      <c r="BH1153" s="41" t="n">
        <f aca="false">AV1153*1000000</f>
        <v>0.0612664818799081</v>
      </c>
      <c r="BI1153" s="0" t="n">
        <v>0.1</v>
      </c>
      <c r="BJ1153" s="0" t="n">
        <f aca="false">R1153*BI1153</f>
        <v>25.4116657797346</v>
      </c>
      <c r="BK1153" s="0" t="n">
        <v>0.1</v>
      </c>
      <c r="BL1153" s="0" t="n">
        <f aca="false">AI1153*BK1153</f>
        <v>24.9814285714286</v>
      </c>
      <c r="BM1153" s="45" t="n">
        <v>17.6498016718255</v>
      </c>
      <c r="BN1153" s="45" t="n">
        <v>910.91550745518</v>
      </c>
      <c r="BO1153" s="45" t="n">
        <v>5.31099102083891</v>
      </c>
      <c r="BP1153" s="45" t="n">
        <v>537.6</v>
      </c>
      <c r="BQ1153" s="45" t="n">
        <v>384000</v>
      </c>
      <c r="BR1153" s="0" t="n">
        <f aca="false">AJ1153*0.1</f>
        <v>8.8E-009</v>
      </c>
      <c r="BS1153" s="0" t="n">
        <f aca="false">((((BJ1153/R1153)^2)+((BM1153/AD1153)^2))^(1/2))*AK1153</f>
        <v>4.63741497080693E-006</v>
      </c>
      <c r="BT1153" s="0" t="n">
        <f aca="false">((((BJ1153/R1153)^2)+((BN1153/AE1153)^2))^(1/2))*AL1153</f>
        <v>0.000233084709245919</v>
      </c>
      <c r="BU1153" s="0" t="n">
        <f aca="false">((((BJ1153/R1153)^2)+((BO1153/AF1153)^2))^(1/2))*AM1153</f>
        <v>1.35659776993985E-006</v>
      </c>
      <c r="BV1153" s="0" t="n">
        <f aca="false">((((BJ1153/R1153)^2)+((BP1153/AG1153)^2))^(1/2))*AN1153</f>
        <v>0.000140817575986402</v>
      </c>
      <c r="BW1153" s="0" t="n">
        <f aca="false">((((BJ1153/R1153)^2)+((BQ1153/AH1153)^2))^(1/2))*AO1153</f>
        <v>0.109098647241584</v>
      </c>
      <c r="BX1153" s="46" t="n">
        <f aca="false">((((BL1153/AI1153)^2)+((BR1153/AJ1153)^2))^(1/2))*AP1153</f>
        <v>3.16250197016098E-006</v>
      </c>
    </row>
    <row r="1154" customFormat="false" ht="30" hidden="false" customHeight="true" outlineLevel="0" collapsed="false">
      <c r="A1154" s="24" t="n">
        <v>4.65526699261253</v>
      </c>
      <c r="B1154" s="24" t="n">
        <v>-74.0684302480332</v>
      </c>
      <c r="C1154" s="47" t="n">
        <v>33</v>
      </c>
      <c r="D1154" s="47" t="n">
        <v>30</v>
      </c>
      <c r="E1154" s="47" t="n">
        <v>2387</v>
      </c>
      <c r="F1154" s="27" t="s">
        <v>2900</v>
      </c>
      <c r="G1154" s="28" t="s">
        <v>2901</v>
      </c>
      <c r="H1154" s="27" t="s">
        <v>2902</v>
      </c>
      <c r="I1154" s="28" t="s">
        <v>1414</v>
      </c>
      <c r="J1154" s="28" t="s">
        <v>65</v>
      </c>
      <c r="K1154" s="28" t="n">
        <v>30</v>
      </c>
      <c r="L1154" s="28"/>
      <c r="M1154" s="28" t="n">
        <v>1991</v>
      </c>
      <c r="N1154" s="29" t="s">
        <v>67</v>
      </c>
      <c r="O1154" s="29" t="s">
        <v>68</v>
      </c>
      <c r="P1154" s="56" t="n">
        <v>0.00426891489573758</v>
      </c>
      <c r="Q1154" s="31" t="n">
        <v>43485</v>
      </c>
      <c r="R1154" s="31" t="n">
        <v>44233.9109339641</v>
      </c>
      <c r="S1154" s="29" t="s">
        <v>69</v>
      </c>
      <c r="T1154" s="29"/>
      <c r="U1154" s="29"/>
      <c r="V1154" s="48" t="n">
        <f aca="false">IF(S1154="m3_año",R1154,IF(OR(O1154="CG1",O1154="CG3",O1154="HG2"),T1154,R1154))</f>
        <v>44233.9109339641</v>
      </c>
      <c r="W1154" s="28" t="n">
        <v>365</v>
      </c>
      <c r="X1154" s="32"/>
      <c r="Y1154" s="28"/>
      <c r="Z1154" s="75" t="n">
        <v>8760</v>
      </c>
      <c r="AA1154" s="32" t="s">
        <v>2903</v>
      </c>
      <c r="AB1154" s="32" t="s">
        <v>447</v>
      </c>
      <c r="AC1154" s="33" t="s">
        <v>72</v>
      </c>
      <c r="AD1154" s="33" t="n">
        <f aca="false">VLOOKUP($O1154,Parámetros!$B$4:$H$25,3,0)</f>
        <v>46.3856216091623</v>
      </c>
      <c r="AE1154" s="33" t="n">
        <f aca="false">VLOOKUP($O1154,Parámetros!$B$4:$H$25,4,0)</f>
        <v>1074.85364414012</v>
      </c>
      <c r="AF1154" s="33" t="n">
        <f aca="false">VLOOKUP($O1154,Parámetros!$B$4:$H$25,5,0)</f>
        <v>5.41099102083891</v>
      </c>
      <c r="AG1154" s="33" t="n">
        <f aca="false">VLOOKUP($O1154,Parámetros!$B$4:$H$25,6,0)</f>
        <v>1344</v>
      </c>
      <c r="AH1154" s="33" t="n">
        <f aca="false">VLOOKUP($O1154,Parámetros!$B$4:$H$25,7,0)</f>
        <v>1920000</v>
      </c>
      <c r="AI1154" s="51" t="n">
        <v>43485</v>
      </c>
      <c r="AJ1154" s="52" t="n">
        <v>8.8E-008</v>
      </c>
      <c r="AK1154" s="34" t="n">
        <f aca="false">AD1154*V1154/1000000000</f>
        <v>0.00205181745487625</v>
      </c>
      <c r="AL1154" s="34" t="n">
        <f aca="false">AE1154*V1154/1000000000</f>
        <v>0.0475449803619408</v>
      </c>
      <c r="AM1154" s="34" t="n">
        <f aca="false">AF1154*V1154/1000000000</f>
        <v>0.000239349294880268</v>
      </c>
      <c r="AN1154" s="34" t="n">
        <f aca="false">AG1154*V1154/1000000000</f>
        <v>0.0594503762952477</v>
      </c>
      <c r="AO1154" s="34" t="n">
        <f aca="false">AH1154*V1154/1000000000</f>
        <v>84.9291089932111</v>
      </c>
      <c r="AP1154" s="35" t="n">
        <f aca="false">AJ1154*AI1154*EXP(P1154*4)</f>
        <v>0.00389258416218884</v>
      </c>
      <c r="AQ1154" s="36" t="n">
        <f aca="false">AK1154/W1154</f>
        <v>5.62141768459245E-006</v>
      </c>
      <c r="AR1154" s="37" t="n">
        <f aca="false">AL1154/W1154</f>
        <v>0.000130260220169701</v>
      </c>
      <c r="AS1154" s="37" t="n">
        <f aca="false">AM1154/W1154</f>
        <v>6.55751492822652E-007</v>
      </c>
      <c r="AT1154" s="37" t="n">
        <f aca="false">AN1154/W1154</f>
        <v>0.000162877743274651</v>
      </c>
      <c r="AU1154" s="37" t="n">
        <f aca="false">AO1154/W1154</f>
        <v>0.232682490392359</v>
      </c>
      <c r="AV1154" s="49" t="n">
        <f aca="false">AP1154/W1154</f>
        <v>1.06646141429831E-005</v>
      </c>
      <c r="AW1154" s="39" t="n">
        <f aca="false">AK1154*1000000</f>
        <v>2051.81745487625</v>
      </c>
      <c r="AX1154" s="40" t="n">
        <f aca="false">AL1154*1000000</f>
        <v>47544.9803619408</v>
      </c>
      <c r="AY1154" s="40" t="n">
        <f aca="false">AM1154*1000000</f>
        <v>239.349294880268</v>
      </c>
      <c r="AZ1154" s="40" t="n">
        <f aca="false">AN1154*1000000</f>
        <v>59450.3762952477</v>
      </c>
      <c r="BA1154" s="40" t="n">
        <f aca="false">AO1154*1000000</f>
        <v>84929108.9932111</v>
      </c>
      <c r="BB1154" s="41" t="n">
        <f aca="false">AP1154*1000000</f>
        <v>3892.58416218884</v>
      </c>
      <c r="BC1154" s="39" t="n">
        <f aca="false">AQ1154*1000000</f>
        <v>5.62141768459245</v>
      </c>
      <c r="BD1154" s="40" t="n">
        <f aca="false">AR1154*1000000</f>
        <v>130.260220169701</v>
      </c>
      <c r="BE1154" s="40" t="n">
        <f aca="false">AS1154*1000000</f>
        <v>0.655751492822652</v>
      </c>
      <c r="BF1154" s="40" t="n">
        <f aca="false">AT1154*1000000</f>
        <v>162.877743274651</v>
      </c>
      <c r="BG1154" s="40" t="n">
        <f aca="false">AU1154*1000000</f>
        <v>232682.490392359</v>
      </c>
      <c r="BH1154" s="41" t="n">
        <f aca="false">AV1154*1000000</f>
        <v>10.6646141429831</v>
      </c>
      <c r="BI1154" s="0" t="n">
        <v>0.1</v>
      </c>
      <c r="BJ1154" s="0" t="n">
        <f aca="false">R1154*BI1154</f>
        <v>4423.39109339641</v>
      </c>
      <c r="BK1154" s="0" t="n">
        <v>0.1</v>
      </c>
      <c r="BL1154" s="0" t="n">
        <f aca="false">AI1154*BK1154</f>
        <v>4348.5</v>
      </c>
      <c r="BM1154" s="45" t="n">
        <v>17.6498016718255</v>
      </c>
      <c r="BN1154" s="45" t="n">
        <v>910.91550745518</v>
      </c>
      <c r="BO1154" s="45" t="n">
        <v>5.31099102083891</v>
      </c>
      <c r="BP1154" s="45" t="n">
        <v>537.6</v>
      </c>
      <c r="BQ1154" s="45" t="n">
        <v>384000</v>
      </c>
      <c r="BR1154" s="0" t="n">
        <f aca="false">AJ1154*0.1</f>
        <v>8.8E-009</v>
      </c>
      <c r="BS1154" s="0" t="n">
        <f aca="false">((((BJ1154/R1154)^2)+((BM1154/AD1154)^2))^(1/2))*AK1154</f>
        <v>0.000807231617795375</v>
      </c>
      <c r="BT1154" s="0" t="n">
        <f aca="false">((((BJ1154/R1154)^2)+((BN1154/AE1154)^2))^(1/2))*AL1154</f>
        <v>0.0405728941904908</v>
      </c>
      <c r="BU1154" s="0" t="n">
        <f aca="false">((((BJ1154/R1154)^2)+((BO1154/AF1154)^2))^(1/2))*AM1154</f>
        <v>0.000236142035901436</v>
      </c>
      <c r="BV1154" s="0" t="n">
        <f aca="false">((((BJ1154/R1154)^2)+((BP1154/AG1154)^2))^(1/2))*AN1154</f>
        <v>0.0245120180948023</v>
      </c>
      <c r="BW1154" s="0" t="n">
        <f aca="false">((((BJ1154/R1154)^2)+((BQ1154/AH1154)^2))^(1/2))*AO1154</f>
        <v>18.9907260977309</v>
      </c>
      <c r="BX1154" s="46" t="n">
        <f aca="false">((((BL1154/AI1154)^2)+((BR1154/AJ1154)^2))^(1/2))*AP1154</f>
        <v>0.000550494531484618</v>
      </c>
    </row>
    <row r="1155" customFormat="false" ht="45" hidden="false" customHeight="true" outlineLevel="0" collapsed="false">
      <c r="A1155" s="24" t="n">
        <v>4.64672843881206</v>
      </c>
      <c r="B1155" s="24" t="n">
        <v>-74.107353442548</v>
      </c>
      <c r="C1155" s="47" t="n">
        <v>28</v>
      </c>
      <c r="D1155" s="47" t="n">
        <v>29</v>
      </c>
      <c r="E1155" s="47" t="n">
        <v>1876</v>
      </c>
      <c r="F1155" s="27" t="s">
        <v>2904</v>
      </c>
      <c r="G1155" s="28" t="s">
        <v>2905</v>
      </c>
      <c r="H1155" s="27" t="s">
        <v>2906</v>
      </c>
      <c r="I1155" s="28" t="s">
        <v>155</v>
      </c>
      <c r="J1155" s="28" t="s">
        <v>65</v>
      </c>
      <c r="K1155" s="28" t="n">
        <v>100</v>
      </c>
      <c r="L1155" s="28"/>
      <c r="M1155" s="28" t="n">
        <v>2006</v>
      </c>
      <c r="N1155" s="29" t="s">
        <v>67</v>
      </c>
      <c r="O1155" s="29" t="s">
        <v>68</v>
      </c>
      <c r="P1155" s="56" t="n">
        <v>0.00426891489573758</v>
      </c>
      <c r="Q1155" s="31" t="n">
        <v>27300</v>
      </c>
      <c r="R1155" s="31" t="n">
        <v>27770.1682993497</v>
      </c>
      <c r="S1155" s="29" t="s">
        <v>69</v>
      </c>
      <c r="T1155" s="29"/>
      <c r="U1155" s="29"/>
      <c r="V1155" s="48" t="n">
        <f aca="false">IF(S1155="m3_año",R1155,IF(OR(O1155="CG1",O1155="CG3",O1155="HG2"),T1155,R1155))</f>
        <v>27770.1682993497</v>
      </c>
      <c r="W1155" s="28" t="n">
        <v>365</v>
      </c>
      <c r="X1155" s="32"/>
      <c r="Y1155" s="28"/>
      <c r="Z1155" s="75" t="n">
        <v>8760</v>
      </c>
      <c r="AA1155" s="32" t="s">
        <v>2907</v>
      </c>
      <c r="AB1155" s="32" t="s">
        <v>447</v>
      </c>
      <c r="AC1155" s="33" t="s">
        <v>72</v>
      </c>
      <c r="AD1155" s="33" t="n">
        <f aca="false">VLOOKUP($O1155,Parámetros!$B$4:$H$25,3,0)</f>
        <v>46.3856216091623</v>
      </c>
      <c r="AE1155" s="33" t="n">
        <f aca="false">VLOOKUP($O1155,Parámetros!$B$4:$H$25,4,0)</f>
        <v>1074.85364414012</v>
      </c>
      <c r="AF1155" s="33" t="n">
        <f aca="false">VLOOKUP($O1155,Parámetros!$B$4:$H$25,5,0)</f>
        <v>5.41099102083891</v>
      </c>
      <c r="AG1155" s="33" t="n">
        <f aca="false">VLOOKUP($O1155,Parámetros!$B$4:$H$25,6,0)</f>
        <v>1344</v>
      </c>
      <c r="AH1155" s="33" t="n">
        <f aca="false">VLOOKUP($O1155,Parámetros!$B$4:$H$25,7,0)</f>
        <v>1920000</v>
      </c>
      <c r="AI1155" s="51" t="n">
        <v>27300</v>
      </c>
      <c r="AJ1155" s="52" t="n">
        <v>8.8E-008</v>
      </c>
      <c r="AK1155" s="34" t="n">
        <f aca="false">AD1155*V1155/1000000000</f>
        <v>0.00128813651875639</v>
      </c>
      <c r="AL1155" s="34" t="n">
        <f aca="false">AE1155*V1155/1000000000</f>
        <v>0.0298488665949405</v>
      </c>
      <c r="AM1155" s="34" t="n">
        <f aca="false">AF1155*V1155/1000000000</f>
        <v>0.000150264131314967</v>
      </c>
      <c r="AN1155" s="34" t="n">
        <f aca="false">AG1155*V1155/1000000000</f>
        <v>0.037323106194326</v>
      </c>
      <c r="AO1155" s="34" t="n">
        <f aca="false">AH1155*V1155/1000000000</f>
        <v>53.3187231347514</v>
      </c>
      <c r="AP1155" s="35" t="n">
        <f aca="false">AJ1155*AI1155*EXP(P1155*4)</f>
        <v>0.00244377481034277</v>
      </c>
      <c r="AQ1155" s="36" t="n">
        <f aca="false">AK1155/W1155</f>
        <v>3.52914114727778E-006</v>
      </c>
      <c r="AR1155" s="37" t="n">
        <f aca="false">AL1155/W1155</f>
        <v>8.1777716698467E-005</v>
      </c>
      <c r="AS1155" s="37" t="n">
        <f aca="false">AM1155/W1155</f>
        <v>4.11682551547854E-007</v>
      </c>
      <c r="AT1155" s="37" t="n">
        <f aca="false">AN1155/W1155</f>
        <v>0.000102255085463907</v>
      </c>
      <c r="AU1155" s="37" t="n">
        <f aca="false">AO1155/W1155</f>
        <v>0.146078693519867</v>
      </c>
      <c r="AV1155" s="49" t="n">
        <f aca="false">AP1155/W1155</f>
        <v>6.6952734529939E-006</v>
      </c>
      <c r="AW1155" s="39" t="n">
        <f aca="false">AK1155*1000000</f>
        <v>1288.13651875639</v>
      </c>
      <c r="AX1155" s="40" t="n">
        <f aca="false">AL1155*1000000</f>
        <v>29848.8665949405</v>
      </c>
      <c r="AY1155" s="40" t="n">
        <f aca="false">AM1155*1000000</f>
        <v>150.264131314967</v>
      </c>
      <c r="AZ1155" s="40" t="n">
        <f aca="false">AN1155*1000000</f>
        <v>37323.106194326</v>
      </c>
      <c r="BA1155" s="40" t="n">
        <f aca="false">AO1155*1000000</f>
        <v>53318723.1347514</v>
      </c>
      <c r="BB1155" s="41" t="n">
        <f aca="false">AP1155*1000000</f>
        <v>2443.77481034277</v>
      </c>
      <c r="BC1155" s="39" t="n">
        <f aca="false">AQ1155*1000000</f>
        <v>3.52914114727778</v>
      </c>
      <c r="BD1155" s="40" t="n">
        <f aca="false">AR1155*1000000</f>
        <v>81.777716698467</v>
      </c>
      <c r="BE1155" s="40" t="n">
        <f aca="false">AS1155*1000000</f>
        <v>0.411682551547854</v>
      </c>
      <c r="BF1155" s="40" t="n">
        <f aca="false">AT1155*1000000</f>
        <v>102.255085463907</v>
      </c>
      <c r="BG1155" s="40" t="n">
        <f aca="false">AU1155*1000000</f>
        <v>146078.693519867</v>
      </c>
      <c r="BH1155" s="41" t="n">
        <f aca="false">AV1155*1000000</f>
        <v>6.6952734529939</v>
      </c>
      <c r="BI1155" s="0" t="n">
        <v>0.1</v>
      </c>
      <c r="BJ1155" s="0" t="n">
        <f aca="false">R1155*BI1155</f>
        <v>2777.01682993497</v>
      </c>
      <c r="BK1155" s="0" t="n">
        <v>0.1</v>
      </c>
      <c r="BL1155" s="0" t="n">
        <f aca="false">AI1155*BK1155</f>
        <v>2730</v>
      </c>
      <c r="BM1155" s="45" t="n">
        <v>17.6498016718255</v>
      </c>
      <c r="BN1155" s="45" t="n">
        <v>910.91550745518</v>
      </c>
      <c r="BO1155" s="45" t="n">
        <v>5.31099102083891</v>
      </c>
      <c r="BP1155" s="45" t="n">
        <v>537.6</v>
      </c>
      <c r="BQ1155" s="45" t="n">
        <v>384000</v>
      </c>
      <c r="BR1155" s="0" t="n">
        <f aca="false">AJ1155*0.1</f>
        <v>8.8E-009</v>
      </c>
      <c r="BS1155" s="0" t="n">
        <f aca="false">((((BJ1155/R1155)^2)+((BM1155/AD1155)^2))^(1/2))*AK1155</f>
        <v>0.000506782181575573</v>
      </c>
      <c r="BT1155" s="0" t="n">
        <f aca="false">((((BJ1155/R1155)^2)+((BN1155/AE1155)^2))^(1/2))*AL1155</f>
        <v>0.0254717721375279</v>
      </c>
      <c r="BU1155" s="0" t="n">
        <f aca="false">((((BJ1155/R1155)^2)+((BO1155/AF1155)^2))^(1/2))*AM1155</f>
        <v>0.00014825060549866</v>
      </c>
      <c r="BV1155" s="0" t="n">
        <f aca="false">((((BJ1155/R1155)^2)+((BP1155/AG1155)^2))^(1/2))*AN1155</f>
        <v>0.0153887109115351</v>
      </c>
      <c r="BW1155" s="0" t="n">
        <f aca="false">((((BJ1155/R1155)^2)+((BQ1155/AH1155)^2))^(1/2))*AO1155</f>
        <v>11.9224289402795</v>
      </c>
      <c r="BX1155" s="46" t="n">
        <f aca="false">((((BL1155/AI1155)^2)+((BR1155/AJ1155)^2))^(1/2))*AP1155</f>
        <v>0.000345601948017249</v>
      </c>
    </row>
    <row r="1156" customFormat="false" ht="45" hidden="false" customHeight="true" outlineLevel="0" collapsed="false">
      <c r="A1156" s="24" t="n">
        <v>4.64672843881206</v>
      </c>
      <c r="B1156" s="24" t="n">
        <v>-74.107353442548</v>
      </c>
      <c r="C1156" s="47" t="n">
        <v>28</v>
      </c>
      <c r="D1156" s="47" t="n">
        <v>29</v>
      </c>
      <c r="E1156" s="47" t="n">
        <v>1876</v>
      </c>
      <c r="F1156" s="27" t="s">
        <v>2904</v>
      </c>
      <c r="G1156" s="28" t="s">
        <v>2905</v>
      </c>
      <c r="H1156" s="27" t="s">
        <v>2906</v>
      </c>
      <c r="I1156" s="28" t="s">
        <v>155</v>
      </c>
      <c r="J1156" s="28" t="s">
        <v>65</v>
      </c>
      <c r="K1156" s="28" t="n">
        <v>100</v>
      </c>
      <c r="L1156" s="28"/>
      <c r="M1156" s="28" t="n">
        <v>2006</v>
      </c>
      <c r="N1156" s="29" t="s">
        <v>67</v>
      </c>
      <c r="O1156" s="29" t="s">
        <v>68</v>
      </c>
      <c r="P1156" s="56" t="n">
        <v>0.00426891489573758</v>
      </c>
      <c r="Q1156" s="31" t="n">
        <v>27300</v>
      </c>
      <c r="R1156" s="31" t="n">
        <v>27770.1682993497</v>
      </c>
      <c r="S1156" s="29" t="s">
        <v>69</v>
      </c>
      <c r="T1156" s="29"/>
      <c r="U1156" s="29"/>
      <c r="V1156" s="48" t="n">
        <f aca="false">IF(S1156="m3_año",R1156,IF(OR(O1156="CG1",O1156="CG3",O1156="HG2"),T1156,R1156))</f>
        <v>27770.1682993497</v>
      </c>
      <c r="W1156" s="28" t="n">
        <v>365</v>
      </c>
      <c r="X1156" s="32"/>
      <c r="Y1156" s="28"/>
      <c r="Z1156" s="75" t="n">
        <v>8760</v>
      </c>
      <c r="AA1156" s="32" t="s">
        <v>2907</v>
      </c>
      <c r="AB1156" s="32" t="s">
        <v>447</v>
      </c>
      <c r="AC1156" s="33" t="s">
        <v>72</v>
      </c>
      <c r="AD1156" s="33" t="n">
        <f aca="false">VLOOKUP($O1156,Parámetros!$B$4:$H$25,3,0)</f>
        <v>46.3856216091623</v>
      </c>
      <c r="AE1156" s="33" t="n">
        <f aca="false">VLOOKUP($O1156,Parámetros!$B$4:$H$25,4,0)</f>
        <v>1074.85364414012</v>
      </c>
      <c r="AF1156" s="33" t="n">
        <f aca="false">VLOOKUP($O1156,Parámetros!$B$4:$H$25,5,0)</f>
        <v>5.41099102083891</v>
      </c>
      <c r="AG1156" s="33" t="n">
        <f aca="false">VLOOKUP($O1156,Parámetros!$B$4:$H$25,6,0)</f>
        <v>1344</v>
      </c>
      <c r="AH1156" s="33" t="n">
        <f aca="false">VLOOKUP($O1156,Parámetros!$B$4:$H$25,7,0)</f>
        <v>1920000</v>
      </c>
      <c r="AI1156" s="51" t="n">
        <v>27300</v>
      </c>
      <c r="AJ1156" s="52" t="n">
        <v>8.8E-008</v>
      </c>
      <c r="AK1156" s="34" t="n">
        <f aca="false">AD1156*V1156/1000000000</f>
        <v>0.00128813651875639</v>
      </c>
      <c r="AL1156" s="34" t="n">
        <f aca="false">AE1156*V1156/1000000000</f>
        <v>0.0298488665949405</v>
      </c>
      <c r="AM1156" s="34" t="n">
        <f aca="false">AF1156*V1156/1000000000</f>
        <v>0.000150264131314967</v>
      </c>
      <c r="AN1156" s="34" t="n">
        <f aca="false">AG1156*V1156/1000000000</f>
        <v>0.037323106194326</v>
      </c>
      <c r="AO1156" s="34" t="n">
        <f aca="false">AH1156*V1156/1000000000</f>
        <v>53.3187231347514</v>
      </c>
      <c r="AP1156" s="35" t="n">
        <f aca="false">AJ1156*AI1156*EXP(P1156*4)</f>
        <v>0.00244377481034277</v>
      </c>
      <c r="AQ1156" s="36" t="n">
        <f aca="false">AK1156/W1156</f>
        <v>3.52914114727778E-006</v>
      </c>
      <c r="AR1156" s="37" t="n">
        <f aca="false">AL1156/W1156</f>
        <v>8.1777716698467E-005</v>
      </c>
      <c r="AS1156" s="37" t="n">
        <f aca="false">AM1156/W1156</f>
        <v>4.11682551547854E-007</v>
      </c>
      <c r="AT1156" s="37" t="n">
        <f aca="false">AN1156/W1156</f>
        <v>0.000102255085463907</v>
      </c>
      <c r="AU1156" s="37" t="n">
        <f aca="false">AO1156/W1156</f>
        <v>0.146078693519867</v>
      </c>
      <c r="AV1156" s="49" t="n">
        <f aca="false">AP1156/W1156</f>
        <v>6.6952734529939E-006</v>
      </c>
      <c r="AW1156" s="39" t="n">
        <f aca="false">AK1156*1000000</f>
        <v>1288.13651875639</v>
      </c>
      <c r="AX1156" s="40" t="n">
        <f aca="false">AL1156*1000000</f>
        <v>29848.8665949405</v>
      </c>
      <c r="AY1156" s="40" t="n">
        <f aca="false">AM1156*1000000</f>
        <v>150.264131314967</v>
      </c>
      <c r="AZ1156" s="40" t="n">
        <f aca="false">AN1156*1000000</f>
        <v>37323.106194326</v>
      </c>
      <c r="BA1156" s="40" t="n">
        <f aca="false">AO1156*1000000</f>
        <v>53318723.1347514</v>
      </c>
      <c r="BB1156" s="41" t="n">
        <f aca="false">AP1156*1000000</f>
        <v>2443.77481034277</v>
      </c>
      <c r="BC1156" s="39" t="n">
        <f aca="false">AQ1156*1000000</f>
        <v>3.52914114727778</v>
      </c>
      <c r="BD1156" s="40" t="n">
        <f aca="false">AR1156*1000000</f>
        <v>81.777716698467</v>
      </c>
      <c r="BE1156" s="40" t="n">
        <f aca="false">AS1156*1000000</f>
        <v>0.411682551547854</v>
      </c>
      <c r="BF1156" s="40" t="n">
        <f aca="false">AT1156*1000000</f>
        <v>102.255085463907</v>
      </c>
      <c r="BG1156" s="40" t="n">
        <f aca="false">AU1156*1000000</f>
        <v>146078.693519867</v>
      </c>
      <c r="BH1156" s="41" t="n">
        <f aca="false">AV1156*1000000</f>
        <v>6.6952734529939</v>
      </c>
      <c r="BI1156" s="0" t="n">
        <v>0.1</v>
      </c>
      <c r="BJ1156" s="0" t="n">
        <f aca="false">R1156*BI1156</f>
        <v>2777.01682993497</v>
      </c>
      <c r="BK1156" s="0" t="n">
        <v>0.1</v>
      </c>
      <c r="BL1156" s="0" t="n">
        <f aca="false">AI1156*BK1156</f>
        <v>2730</v>
      </c>
      <c r="BM1156" s="45" t="n">
        <v>17.6498016718255</v>
      </c>
      <c r="BN1156" s="45" t="n">
        <v>910.91550745518</v>
      </c>
      <c r="BO1156" s="45" t="n">
        <v>5.31099102083891</v>
      </c>
      <c r="BP1156" s="45" t="n">
        <v>537.6</v>
      </c>
      <c r="BQ1156" s="45" t="n">
        <v>384000</v>
      </c>
      <c r="BR1156" s="0" t="n">
        <f aca="false">AJ1156*0.1</f>
        <v>8.8E-009</v>
      </c>
      <c r="BS1156" s="0" t="n">
        <f aca="false">((((BJ1156/R1156)^2)+((BM1156/AD1156)^2))^(1/2))*AK1156</f>
        <v>0.000506782181575573</v>
      </c>
      <c r="BT1156" s="0" t="n">
        <f aca="false">((((BJ1156/R1156)^2)+((BN1156/AE1156)^2))^(1/2))*AL1156</f>
        <v>0.0254717721375279</v>
      </c>
      <c r="BU1156" s="0" t="n">
        <f aca="false">((((BJ1156/R1156)^2)+((BO1156/AF1156)^2))^(1/2))*AM1156</f>
        <v>0.00014825060549866</v>
      </c>
      <c r="BV1156" s="0" t="n">
        <f aca="false">((((BJ1156/R1156)^2)+((BP1156/AG1156)^2))^(1/2))*AN1156</f>
        <v>0.0153887109115351</v>
      </c>
      <c r="BW1156" s="0" t="n">
        <f aca="false">((((BJ1156/R1156)^2)+((BQ1156/AH1156)^2))^(1/2))*AO1156</f>
        <v>11.9224289402795</v>
      </c>
      <c r="BX1156" s="46" t="n">
        <f aca="false">((((BL1156/AI1156)^2)+((BR1156/AJ1156)^2))^(1/2))*AP1156</f>
        <v>0.000345601948017249</v>
      </c>
    </row>
    <row r="1157" customFormat="false" ht="45" hidden="false" customHeight="true" outlineLevel="0" collapsed="false">
      <c r="A1157" s="24" t="n">
        <v>4.66142375932014</v>
      </c>
      <c r="B1157" s="24" t="n">
        <v>-74.0809028842097</v>
      </c>
      <c r="C1157" s="47" t="n">
        <v>31</v>
      </c>
      <c r="D1157" s="47" t="n">
        <v>31</v>
      </c>
      <c r="E1157" s="47" t="n">
        <v>2398</v>
      </c>
      <c r="F1157" s="27" t="s">
        <v>2908</v>
      </c>
      <c r="G1157" s="28" t="s">
        <v>2909</v>
      </c>
      <c r="H1157" s="27" t="s">
        <v>2910</v>
      </c>
      <c r="I1157" s="28" t="s">
        <v>1414</v>
      </c>
      <c r="J1157" s="28" t="s">
        <v>65</v>
      </c>
      <c r="K1157" s="28" t="n">
        <v>50</v>
      </c>
      <c r="L1157" s="28"/>
      <c r="M1157" s="28" t="n">
        <v>2000</v>
      </c>
      <c r="N1157" s="29" t="s">
        <v>67</v>
      </c>
      <c r="O1157" s="29" t="s">
        <v>68</v>
      </c>
      <c r="P1157" s="56" t="n">
        <v>0.00426891489573758</v>
      </c>
      <c r="Q1157" s="31" t="n">
        <v>65520</v>
      </c>
      <c r="R1157" s="31" t="n">
        <v>66648.4039184392</v>
      </c>
      <c r="S1157" s="29" t="s">
        <v>69</v>
      </c>
      <c r="T1157" s="29"/>
      <c r="U1157" s="29"/>
      <c r="V1157" s="48" t="n">
        <f aca="false">IF(S1157="m3_año",R1157,IF(OR(O1157="CG1",O1157="CG3",O1157="HG2"),T1157,R1157))</f>
        <v>66648.4039184392</v>
      </c>
      <c r="W1157" s="28" t="n">
        <v>365</v>
      </c>
      <c r="X1157" s="32"/>
      <c r="Y1157" s="28"/>
      <c r="Z1157" s="75" t="n">
        <v>8760</v>
      </c>
      <c r="AA1157" s="32" t="s">
        <v>2911</v>
      </c>
      <c r="AB1157" s="32" t="s">
        <v>447</v>
      </c>
      <c r="AC1157" s="33" t="s">
        <v>72</v>
      </c>
      <c r="AD1157" s="33" t="n">
        <f aca="false">VLOOKUP($O1157,Parámetros!$B$4:$H$25,3,0)</f>
        <v>46.3856216091623</v>
      </c>
      <c r="AE1157" s="33" t="n">
        <f aca="false">VLOOKUP($O1157,Parámetros!$B$4:$H$25,4,0)</f>
        <v>1074.85364414012</v>
      </c>
      <c r="AF1157" s="33" t="n">
        <f aca="false">VLOOKUP($O1157,Parámetros!$B$4:$H$25,5,0)</f>
        <v>5.41099102083891</v>
      </c>
      <c r="AG1157" s="33" t="n">
        <f aca="false">VLOOKUP($O1157,Parámetros!$B$4:$H$25,6,0)</f>
        <v>1344</v>
      </c>
      <c r="AH1157" s="33" t="n">
        <f aca="false">VLOOKUP($O1157,Parámetros!$B$4:$H$25,7,0)</f>
        <v>1920000</v>
      </c>
      <c r="AI1157" s="51" t="n">
        <v>65520</v>
      </c>
      <c r="AJ1157" s="52" t="n">
        <v>8.8E-008</v>
      </c>
      <c r="AK1157" s="34" t="n">
        <f aca="false">AD1157*V1157/1000000000</f>
        <v>0.00309152764501533</v>
      </c>
      <c r="AL1157" s="34" t="n">
        <f aca="false">AE1157*V1157/1000000000</f>
        <v>0.071637279827857</v>
      </c>
      <c r="AM1157" s="34" t="n">
        <f aca="false">AF1157*V1157/1000000000</f>
        <v>0.000360633915155919</v>
      </c>
      <c r="AN1157" s="34" t="n">
        <f aca="false">AG1157*V1157/1000000000</f>
        <v>0.0895754548663823</v>
      </c>
      <c r="AO1157" s="34" t="n">
        <f aca="false">AH1157*V1157/1000000000</f>
        <v>127.964935523403</v>
      </c>
      <c r="AP1157" s="35" t="n">
        <f aca="false">AJ1157*AI1157*EXP(P1157*4)</f>
        <v>0.00586505954482265</v>
      </c>
      <c r="AQ1157" s="36" t="n">
        <f aca="false">AK1157/W1157</f>
        <v>8.46993875346666E-006</v>
      </c>
      <c r="AR1157" s="37" t="n">
        <f aca="false">AL1157/W1157</f>
        <v>0.000196266520076321</v>
      </c>
      <c r="AS1157" s="37" t="n">
        <f aca="false">AM1157/W1157</f>
        <v>9.88038123714848E-007</v>
      </c>
      <c r="AT1157" s="37" t="n">
        <f aca="false">AN1157/W1157</f>
        <v>0.000245412205113376</v>
      </c>
      <c r="AU1157" s="37" t="n">
        <f aca="false">AO1157/W1157</f>
        <v>0.35058886444768</v>
      </c>
      <c r="AV1157" s="49" t="n">
        <f aca="false">AP1157/W1157</f>
        <v>1.60686562871853E-005</v>
      </c>
      <c r="AW1157" s="39" t="n">
        <f aca="false">AK1157*1000000</f>
        <v>3091.52764501533</v>
      </c>
      <c r="AX1157" s="40" t="n">
        <f aca="false">AL1157*1000000</f>
        <v>71637.279827857</v>
      </c>
      <c r="AY1157" s="40" t="n">
        <f aca="false">AM1157*1000000</f>
        <v>360.633915155919</v>
      </c>
      <c r="AZ1157" s="40" t="n">
        <f aca="false">AN1157*1000000</f>
        <v>89575.4548663823</v>
      </c>
      <c r="BA1157" s="40" t="n">
        <f aca="false">AO1157*1000000</f>
        <v>127964935.523403</v>
      </c>
      <c r="BB1157" s="41" t="n">
        <f aca="false">AP1157*1000000</f>
        <v>5865.05954482265</v>
      </c>
      <c r="BC1157" s="39" t="n">
        <f aca="false">AQ1157*1000000</f>
        <v>8.46993875346666</v>
      </c>
      <c r="BD1157" s="40" t="n">
        <f aca="false">AR1157*1000000</f>
        <v>196.266520076321</v>
      </c>
      <c r="BE1157" s="40" t="n">
        <f aca="false">AS1157*1000000</f>
        <v>0.988038123714848</v>
      </c>
      <c r="BF1157" s="40" t="n">
        <f aca="false">AT1157*1000000</f>
        <v>245.412205113376</v>
      </c>
      <c r="BG1157" s="40" t="n">
        <f aca="false">AU1157*1000000</f>
        <v>350588.86444768</v>
      </c>
      <c r="BH1157" s="41" t="n">
        <f aca="false">AV1157*1000000</f>
        <v>16.0686562871853</v>
      </c>
      <c r="BI1157" s="0" t="n">
        <v>0.1</v>
      </c>
      <c r="BJ1157" s="0" t="n">
        <f aca="false">R1157*BI1157</f>
        <v>6664.84039184392</v>
      </c>
      <c r="BK1157" s="0" t="n">
        <v>0.1</v>
      </c>
      <c r="BL1157" s="0" t="n">
        <f aca="false">AI1157*BK1157</f>
        <v>6552</v>
      </c>
      <c r="BM1157" s="45" t="n">
        <v>17.6498016718255</v>
      </c>
      <c r="BN1157" s="45" t="n">
        <v>910.91550745518</v>
      </c>
      <c r="BO1157" s="45" t="n">
        <v>5.31099102083891</v>
      </c>
      <c r="BP1157" s="45" t="n">
        <v>537.6</v>
      </c>
      <c r="BQ1157" s="45" t="n">
        <v>384000</v>
      </c>
      <c r="BR1157" s="0" t="n">
        <f aca="false">AJ1157*0.1</f>
        <v>8.8E-009</v>
      </c>
      <c r="BS1157" s="0" t="n">
        <f aca="false">((((BJ1157/R1157)^2)+((BM1157/AD1157)^2))^(1/2))*AK1157</f>
        <v>0.00121627723578137</v>
      </c>
      <c r="BT1157" s="0" t="n">
        <f aca="false">((((BJ1157/R1157)^2)+((BN1157/AE1157)^2))^(1/2))*AL1157</f>
        <v>0.0611322531300669</v>
      </c>
      <c r="BU1157" s="0" t="n">
        <f aca="false">((((BJ1157/R1157)^2)+((BO1157/AF1157)^2))^(1/2))*AM1157</f>
        <v>0.000355801453196783</v>
      </c>
      <c r="BV1157" s="0" t="n">
        <f aca="false">((((BJ1157/R1157)^2)+((BP1157/AG1157)^2))^(1/2))*AN1157</f>
        <v>0.0369329061876842</v>
      </c>
      <c r="BW1157" s="0" t="n">
        <f aca="false">((((BJ1157/R1157)^2)+((BQ1157/AH1157)^2))^(1/2))*AO1157</f>
        <v>28.6138294566707</v>
      </c>
      <c r="BX1157" s="46" t="n">
        <f aca="false">((((BL1157/AI1157)^2)+((BR1157/AJ1157)^2))^(1/2))*AP1157</f>
        <v>0.000829444675241397</v>
      </c>
    </row>
    <row r="1158" customFormat="false" ht="45" hidden="false" customHeight="true" outlineLevel="0" collapsed="false">
      <c r="A1158" s="24" t="n">
        <v>4.66363888888889</v>
      </c>
      <c r="B1158" s="24" t="n">
        <v>-74.07525</v>
      </c>
      <c r="C1158" s="47" t="n">
        <v>32</v>
      </c>
      <c r="D1158" s="47" t="n">
        <v>31</v>
      </c>
      <c r="E1158" s="47" t="n">
        <v>2399</v>
      </c>
      <c r="F1158" s="27" t="s">
        <v>2403</v>
      </c>
      <c r="G1158" s="28" t="s">
        <v>2404</v>
      </c>
      <c r="H1158" s="27" t="s">
        <v>2405</v>
      </c>
      <c r="I1158" s="28" t="s">
        <v>1414</v>
      </c>
      <c r="J1158" s="28" t="s">
        <v>1473</v>
      </c>
      <c r="K1158" s="55"/>
      <c r="L1158" s="55"/>
      <c r="M1158" s="28" t="n">
        <v>2001</v>
      </c>
      <c r="N1158" s="29" t="s">
        <v>67</v>
      </c>
      <c r="O1158" s="29" t="s">
        <v>142</v>
      </c>
      <c r="P1158" s="56" t="n">
        <v>0.00426891489573758</v>
      </c>
      <c r="Q1158" s="31" t="n">
        <v>28392</v>
      </c>
      <c r="R1158" s="31" t="n">
        <v>28880.9750313237</v>
      </c>
      <c r="S1158" s="29" t="s">
        <v>69</v>
      </c>
      <c r="T1158" s="29"/>
      <c r="U1158" s="29"/>
      <c r="V1158" s="48" t="n">
        <f aca="false">IF(S1158="m3_año",R1158,IF(OR(O1158="CG1",O1158="CG3",O1158="HG2"),T1158,R1158))</f>
        <v>28880.9750313237</v>
      </c>
      <c r="W1158" s="28" t="n">
        <v>365</v>
      </c>
      <c r="X1158" s="32"/>
      <c r="Y1158" s="28"/>
      <c r="Z1158" s="75" t="n">
        <v>8760</v>
      </c>
      <c r="AA1158" s="32" t="s">
        <v>2406</v>
      </c>
      <c r="AB1158" s="32" t="s">
        <v>447</v>
      </c>
      <c r="AC1158" s="33" t="s">
        <v>72</v>
      </c>
      <c r="AD1158" s="33" t="n">
        <f aca="false">VLOOKUP($O1158,Parámetros!$B$4:$H$25,3,0)</f>
        <v>30.4</v>
      </c>
      <c r="AE1158" s="33" t="n">
        <f aca="false">VLOOKUP($O1158,Parámetros!$B$4:$H$25,4,0)</f>
        <v>1504</v>
      </c>
      <c r="AF1158" s="33" t="n">
        <f aca="false">VLOOKUP($O1158,Parámetros!$B$4:$H$25,5,0)</f>
        <v>9.6</v>
      </c>
      <c r="AG1158" s="33" t="n">
        <f aca="false">VLOOKUP($O1158,Parámetros!$B$4:$H$25,6,0)</f>
        <v>640</v>
      </c>
      <c r="AH1158" s="33" t="n">
        <f aca="false">VLOOKUP($O1158,Parámetros!$B$4:$H$25,7,0)</f>
        <v>1920000</v>
      </c>
      <c r="AI1158" s="51" t="n">
        <v>28392</v>
      </c>
      <c r="AJ1158" s="52" t="n">
        <v>8.8E-008</v>
      </c>
      <c r="AK1158" s="34" t="n">
        <f aca="false">AD1158*V1158/1000000000</f>
        <v>0.00087798164095224</v>
      </c>
      <c r="AL1158" s="34" t="n">
        <f aca="false">AE1158*V1158/1000000000</f>
        <v>0.0434369864471108</v>
      </c>
      <c r="AM1158" s="34" t="n">
        <f aca="false">AF1158*V1158/1000000000</f>
        <v>0.000277257360300707</v>
      </c>
      <c r="AN1158" s="34" t="n">
        <f aca="false">AG1158*V1158/1000000000</f>
        <v>0.0184838240200472</v>
      </c>
      <c r="AO1158" s="34" t="n">
        <f aca="false">AH1158*V1158/1000000000</f>
        <v>55.4514720601415</v>
      </c>
      <c r="AP1158" s="35" t="n">
        <f aca="false">AJ1158*AI1158*EXP(P1158*4)</f>
        <v>0.00254152580275648</v>
      </c>
      <c r="AQ1158" s="36" t="n">
        <f aca="false">AK1158/W1158</f>
        <v>2.40542915329381E-006</v>
      </c>
      <c r="AR1158" s="37" t="n">
        <f aca="false">AL1158/W1158</f>
        <v>0.000119005442320852</v>
      </c>
      <c r="AS1158" s="37" t="n">
        <f aca="false">AM1158/W1158</f>
        <v>7.59609206303308E-007</v>
      </c>
      <c r="AT1158" s="37" t="n">
        <f aca="false">AN1158/W1158</f>
        <v>5.06406137535539E-005</v>
      </c>
      <c r="AU1158" s="37" t="n">
        <f aca="false">AO1158/W1158</f>
        <v>0.151921841260662</v>
      </c>
      <c r="AV1158" s="49" t="n">
        <f aca="false">AP1158/W1158</f>
        <v>6.96308439111365E-006</v>
      </c>
      <c r="AW1158" s="39" t="n">
        <f aca="false">AK1158*1000000</f>
        <v>877.98164095224</v>
      </c>
      <c r="AX1158" s="40" t="n">
        <f aca="false">AL1158*1000000</f>
        <v>43436.9864471108</v>
      </c>
      <c r="AY1158" s="40" t="n">
        <f aca="false">AM1158*1000000</f>
        <v>277.257360300707</v>
      </c>
      <c r="AZ1158" s="40" t="n">
        <f aca="false">AN1158*1000000</f>
        <v>18483.8240200472</v>
      </c>
      <c r="BA1158" s="40" t="n">
        <f aca="false">AO1158*1000000</f>
        <v>55451472.0601415</v>
      </c>
      <c r="BB1158" s="41" t="n">
        <f aca="false">AP1158*1000000</f>
        <v>2541.52580275648</v>
      </c>
      <c r="BC1158" s="39" t="n">
        <f aca="false">AQ1158*1000000</f>
        <v>2.40542915329381</v>
      </c>
      <c r="BD1158" s="40" t="n">
        <f aca="false">AR1158*1000000</f>
        <v>119.005442320852</v>
      </c>
      <c r="BE1158" s="40" t="n">
        <f aca="false">AS1158*1000000</f>
        <v>0.759609206303308</v>
      </c>
      <c r="BF1158" s="40" t="n">
        <f aca="false">AT1158*1000000</f>
        <v>50.6406137535539</v>
      </c>
      <c r="BG1158" s="40" t="n">
        <f aca="false">AU1158*1000000</f>
        <v>151921.841260662</v>
      </c>
      <c r="BH1158" s="41" t="n">
        <f aca="false">AV1158*1000000</f>
        <v>6.96308439111365</v>
      </c>
      <c r="BI1158" s="0" t="n">
        <v>0.1</v>
      </c>
      <c r="BJ1158" s="0" t="n">
        <f aca="false">R1158*BI1158</f>
        <v>2888.09750313237</v>
      </c>
      <c r="BK1158" s="0" t="n">
        <v>0.1</v>
      </c>
      <c r="BL1158" s="0" t="n">
        <f aca="false">AI1158*BK1158</f>
        <v>2839.2</v>
      </c>
      <c r="BM1158" s="45" t="n">
        <v>12.16</v>
      </c>
      <c r="BN1158" s="45" t="n">
        <v>601.6</v>
      </c>
      <c r="BO1158" s="45" t="n">
        <v>1.92</v>
      </c>
      <c r="BP1158" s="45" t="n">
        <v>256</v>
      </c>
      <c r="BQ1158" s="45" t="n">
        <v>384000</v>
      </c>
      <c r="BR1158" s="0" t="n">
        <f aca="false">AJ1158*0.1</f>
        <v>8.8E-009</v>
      </c>
      <c r="BS1158" s="0" t="n">
        <f aca="false">((((BJ1158/R1158)^2)+((BM1158/AD1158)^2))^(1/2))*AK1158</f>
        <v>0.000362001104299921</v>
      </c>
      <c r="BT1158" s="0" t="n">
        <f aca="false">((((BJ1158/R1158)^2)+((BN1158/AE1158)^2))^(1/2))*AL1158</f>
        <v>0.0179095283179961</v>
      </c>
      <c r="BU1158" s="0" t="n">
        <f aca="false">((((BJ1158/R1158)^2)+((BO1158/AF1158)^2))^(1/2))*AM1158</f>
        <v>6.19966304894533E-005</v>
      </c>
      <c r="BV1158" s="0" t="n">
        <f aca="false">((((BJ1158/R1158)^2)+((BP1158/AG1158)^2))^(1/2))*AN1158</f>
        <v>0.00762107587999833</v>
      </c>
      <c r="BW1158" s="0" t="n">
        <f aca="false">((((BJ1158/R1158)^2)+((BQ1158/AH1158)^2))^(1/2))*AO1158</f>
        <v>12.3993260978907</v>
      </c>
      <c r="BX1158" s="46" t="n">
        <f aca="false">((((BL1158/AI1158)^2)+((BR1158/AJ1158)^2))^(1/2))*AP1158</f>
        <v>0.000359426025937938</v>
      </c>
    </row>
    <row r="1159" customFormat="false" ht="30" hidden="false" customHeight="true" outlineLevel="0" collapsed="false">
      <c r="A1159" s="24" t="n">
        <v>4.71327281150312</v>
      </c>
      <c r="B1159" s="24" t="n">
        <v>-74.0618881837533</v>
      </c>
      <c r="C1159" s="47" t="n">
        <v>33</v>
      </c>
      <c r="D1159" s="47" t="n">
        <v>36</v>
      </c>
      <c r="E1159" s="47" t="n">
        <v>2465</v>
      </c>
      <c r="F1159" s="27" t="s">
        <v>2912</v>
      </c>
      <c r="G1159" s="28" t="s">
        <v>2913</v>
      </c>
      <c r="H1159" s="27" t="s">
        <v>2914</v>
      </c>
      <c r="I1159" s="28" t="s">
        <v>1476</v>
      </c>
      <c r="J1159" s="28" t="s">
        <v>76</v>
      </c>
      <c r="K1159" s="55"/>
      <c r="L1159" s="55"/>
      <c r="M1159" s="28" t="n">
        <v>2004</v>
      </c>
      <c r="N1159" s="29" t="s">
        <v>77</v>
      </c>
      <c r="O1159" s="29" t="s">
        <v>77</v>
      </c>
      <c r="P1159" s="50" t="n">
        <v>0.0119278052318739</v>
      </c>
      <c r="Q1159" s="31" t="n">
        <v>0.509046253356114</v>
      </c>
      <c r="R1159" s="31" t="n">
        <v>0.533922183406263</v>
      </c>
      <c r="S1159" s="29" t="s">
        <v>69</v>
      </c>
      <c r="T1159" s="29"/>
      <c r="U1159" s="29"/>
      <c r="V1159" s="48" t="n">
        <f aca="false">IF(S1159="m3_año",R1159,IF(OR(O1159="CG1",O1159="CG3",O1159="HG2"),T1159,R1159))</f>
        <v>0.533922183406263</v>
      </c>
      <c r="W1159" s="28" t="n">
        <v>365</v>
      </c>
      <c r="X1159" s="32"/>
      <c r="Y1159" s="28"/>
      <c r="Z1159" s="75" t="n">
        <v>8760</v>
      </c>
      <c r="AA1159" s="32" t="s">
        <v>2219</v>
      </c>
      <c r="AB1159" s="32" t="s">
        <v>447</v>
      </c>
      <c r="AC1159" s="33" t="s">
        <v>72</v>
      </c>
      <c r="AD1159" s="33" t="n">
        <f aca="false">VLOOKUP($O1159,Parámetros!$B$4:$H$25,3,0)</f>
        <v>24000</v>
      </c>
      <c r="AE1159" s="33" t="n">
        <f aca="false">VLOOKUP($O1159,Parámetros!$B$4:$H$25,4,0)</f>
        <v>2261000</v>
      </c>
      <c r="AF1159" s="33" t="n">
        <f aca="false">VLOOKUP($O1159,Parámetros!$B$4:$H$25,5,0)</f>
        <v>1200</v>
      </c>
      <c r="AG1159" s="33" t="n">
        <f aca="false">VLOOKUP($O1159,Parámetros!$B$4:$H$25,6,0)</f>
        <v>381000</v>
      </c>
      <c r="AH1159" s="33" t="n">
        <f aca="false">VLOOKUP($O1159,Parámetros!$B$4:$H$25,7,0)</f>
        <v>1500000000</v>
      </c>
      <c r="AI1159" s="73" t="n">
        <v>0.509046253356114</v>
      </c>
      <c r="AJ1159" s="2" t="n">
        <v>0.024</v>
      </c>
      <c r="AK1159" s="34" t="n">
        <f aca="false">AD1159*V1159/1000000000</f>
        <v>1.28141324017503E-005</v>
      </c>
      <c r="AL1159" s="34" t="n">
        <f aca="false">AE1159*V1159/1000000000</f>
        <v>0.00120719805668156</v>
      </c>
      <c r="AM1159" s="34" t="n">
        <f aca="false">AF1159*V1159/1000000000</f>
        <v>6.40706620087516E-007</v>
      </c>
      <c r="AN1159" s="34" t="n">
        <f aca="false">AG1159*V1159/1000000000</f>
        <v>0.000203424351877786</v>
      </c>
      <c r="AO1159" s="34" t="n">
        <f aca="false">AH1159*V1159/1000000000</f>
        <v>0.800883275109395</v>
      </c>
      <c r="AP1159" s="35" t="n">
        <f aca="false">AJ1159*AI1159*EXP(P1159*4)</f>
        <v>0.0128141324017503</v>
      </c>
      <c r="AQ1159" s="36" t="n">
        <f aca="false">AK1159/W1159</f>
        <v>3.51072120595899E-008</v>
      </c>
      <c r="AR1159" s="37" t="n">
        <f aca="false">AL1159/W1159</f>
        <v>3.30739193611387E-006</v>
      </c>
      <c r="AS1159" s="37" t="n">
        <f aca="false">AM1159/W1159</f>
        <v>1.7553606029795E-009</v>
      </c>
      <c r="AT1159" s="37" t="n">
        <f aca="false">AN1159/W1159</f>
        <v>5.5732699144599E-007</v>
      </c>
      <c r="AU1159" s="37" t="n">
        <f aca="false">AO1159/W1159</f>
        <v>0.00219420075372437</v>
      </c>
      <c r="AV1159" s="49" t="n">
        <f aca="false">AP1159/W1159</f>
        <v>3.51072120595899E-005</v>
      </c>
      <c r="AW1159" s="39" t="n">
        <f aca="false">AK1159*1000000</f>
        <v>12.8141324017503</v>
      </c>
      <c r="AX1159" s="40" t="n">
        <f aca="false">AL1159*1000000</f>
        <v>1207.19805668156</v>
      </c>
      <c r="AY1159" s="40" t="n">
        <f aca="false">AM1159*1000000</f>
        <v>0.640706620087516</v>
      </c>
      <c r="AZ1159" s="40" t="n">
        <f aca="false">AN1159*1000000</f>
        <v>203.424351877786</v>
      </c>
      <c r="BA1159" s="40" t="n">
        <f aca="false">AO1159*1000000</f>
        <v>800883.275109395</v>
      </c>
      <c r="BB1159" s="41" t="n">
        <f aca="false">AP1159*1000000</f>
        <v>12814.1324017503</v>
      </c>
      <c r="BC1159" s="39" t="n">
        <f aca="false">AQ1159*1000000</f>
        <v>0.0351072120595899</v>
      </c>
      <c r="BD1159" s="40" t="n">
        <f aca="false">AR1159*1000000</f>
        <v>3.30739193611386</v>
      </c>
      <c r="BE1159" s="40" t="n">
        <f aca="false">AS1159*1000000</f>
        <v>0.0017553606029795</v>
      </c>
      <c r="BF1159" s="40" t="n">
        <f aca="false">AT1159*1000000</f>
        <v>0.55732699144599</v>
      </c>
      <c r="BG1159" s="40" t="n">
        <f aca="false">AU1159*1000000</f>
        <v>2194.20075372437</v>
      </c>
      <c r="BH1159" s="41" t="n">
        <f aca="false">AV1159*1000000</f>
        <v>35.1072120595899</v>
      </c>
      <c r="BI1159" s="0" t="n">
        <v>0.1</v>
      </c>
      <c r="BJ1159" s="0" t="n">
        <f aca="false">R1159*BI1159</f>
        <v>0.0533922183406263</v>
      </c>
      <c r="BK1159" s="0" t="n">
        <v>0.1</v>
      </c>
      <c r="BL1159" s="0" t="n">
        <f aca="false">AI1159*BK1159</f>
        <v>0.0509046253356114</v>
      </c>
      <c r="BM1159" s="45" t="n">
        <v>0</v>
      </c>
      <c r="BN1159" s="45" t="n">
        <v>0</v>
      </c>
      <c r="BO1159" s="45" t="n">
        <v>0</v>
      </c>
      <c r="BP1159" s="45" t="n">
        <v>0</v>
      </c>
      <c r="BQ1159" s="45" t="n">
        <v>0</v>
      </c>
      <c r="BR1159" s="0" t="n">
        <f aca="false">AJ1159*0.1</f>
        <v>0.0024</v>
      </c>
      <c r="BS1159" s="0" t="n">
        <f aca="false">((((BJ1159/R1159)^2)+((BM1159/AD1159)^2))^(1/2))*AK1159</f>
        <v>1.28141324017503E-006</v>
      </c>
      <c r="BT1159" s="0" t="n">
        <f aca="false">((((BJ1159/R1159)^2)+((BN1159/AE1159)^2))^(1/2))*AL1159</f>
        <v>0.000120719805668156</v>
      </c>
      <c r="BU1159" s="0" t="n">
        <f aca="false">((((BJ1159/R1159)^2)+((BO1159/AF1159)^2))^(1/2))*AM1159</f>
        <v>6.40706620087516E-008</v>
      </c>
      <c r="BV1159" s="0" t="n">
        <f aca="false">((((BJ1159/R1159)^2)+((BP1159/AG1159)^2))^(1/2))*AN1159</f>
        <v>2.03424351877786E-005</v>
      </c>
      <c r="BW1159" s="0" t="n">
        <f aca="false">((((BJ1159/R1159)^2)+((BQ1159/AH1159)^2))^(1/2))*AO1159</f>
        <v>0.0800883275109395</v>
      </c>
      <c r="BX1159" s="46" t="n">
        <f aca="false">((((BL1159/AI1159)^2)+((BR1159/AJ1159)^2))^(1/2))*AP1159</f>
        <v>0.00181219198325998</v>
      </c>
    </row>
    <row r="1160" customFormat="false" ht="45" hidden="false" customHeight="true" outlineLevel="0" collapsed="false">
      <c r="A1160" s="24" t="n">
        <v>4.59146705318336</v>
      </c>
      <c r="B1160" s="24" t="n">
        <v>-74.0985039352762</v>
      </c>
      <c r="C1160" s="47" t="n">
        <v>29</v>
      </c>
      <c r="D1160" s="47" t="n">
        <v>23</v>
      </c>
      <c r="E1160" s="47" t="n">
        <v>2292</v>
      </c>
      <c r="F1160" s="27" t="s">
        <v>2915</v>
      </c>
      <c r="G1160" s="28" t="s">
        <v>2916</v>
      </c>
      <c r="H1160" s="27" t="s">
        <v>2917</v>
      </c>
      <c r="I1160" s="28" t="s">
        <v>1540</v>
      </c>
      <c r="J1160" s="28" t="s">
        <v>65</v>
      </c>
      <c r="K1160" s="28" t="n">
        <v>10</v>
      </c>
      <c r="L1160" s="28"/>
      <c r="M1160" s="28" t="n">
        <v>1992</v>
      </c>
      <c r="N1160" s="29" t="s">
        <v>67</v>
      </c>
      <c r="O1160" s="29" t="s">
        <v>68</v>
      </c>
      <c r="P1160" s="30" t="n">
        <v>-0.0720228740272761</v>
      </c>
      <c r="Q1160" s="31" t="n">
        <v>72</v>
      </c>
      <c r="R1160" s="31" t="n">
        <v>53.9778956478357</v>
      </c>
      <c r="S1160" s="29" t="s">
        <v>69</v>
      </c>
      <c r="T1160" s="29"/>
      <c r="U1160" s="29"/>
      <c r="V1160" s="48" t="n">
        <f aca="false">IF(S1160="m3_año",R1160,IF(OR(O1160="CG1",O1160="CG3",O1160="HG2"),T1160,R1160))</f>
        <v>53.9778956478357</v>
      </c>
      <c r="W1160" s="28" t="n">
        <v>365</v>
      </c>
      <c r="X1160" s="32"/>
      <c r="Y1160" s="28"/>
      <c r="Z1160" s="28" t="n">
        <v>0</v>
      </c>
      <c r="AA1160" s="32" t="s">
        <v>2918</v>
      </c>
      <c r="AB1160" s="32" t="s">
        <v>447</v>
      </c>
      <c r="AC1160" s="33" t="s">
        <v>72</v>
      </c>
      <c r="AD1160" s="33" t="n">
        <f aca="false">VLOOKUP($O1160,Parámetros!$B$4:$H$25,3,0)</f>
        <v>46.3856216091623</v>
      </c>
      <c r="AE1160" s="33" t="n">
        <f aca="false">VLOOKUP($O1160,Parámetros!$B$4:$H$25,4,0)</f>
        <v>1074.85364414012</v>
      </c>
      <c r="AF1160" s="33" t="n">
        <f aca="false">VLOOKUP($O1160,Parámetros!$B$4:$H$25,5,0)</f>
        <v>5.41099102083891</v>
      </c>
      <c r="AG1160" s="33" t="n">
        <f aca="false">VLOOKUP($O1160,Parámetros!$B$4:$H$25,6,0)</f>
        <v>1344</v>
      </c>
      <c r="AH1160" s="33" t="n">
        <f aca="false">VLOOKUP($O1160,Parámetros!$B$4:$H$25,7,0)</f>
        <v>1920000</v>
      </c>
      <c r="AI1160" s="2" t="n">
        <v>30259</v>
      </c>
      <c r="AJ1160" s="2" t="n">
        <v>7.6726E-006</v>
      </c>
      <c r="AK1160" s="34" t="n">
        <f aca="false">AD1160*V1160/1000000000</f>
        <v>2.50379824277936E-006</v>
      </c>
      <c r="AL1160" s="34" t="n">
        <f aca="false">AE1160*V1160/1000000000</f>
        <v>5.80183378400913E-005</v>
      </c>
      <c r="AM1160" s="34" t="n">
        <f aca="false">AF1160*V1160/1000000000</f>
        <v>2.92073908674219E-007</v>
      </c>
      <c r="AN1160" s="34" t="n">
        <f aca="false">AG1160*V1160/1000000000</f>
        <v>7.25462917506912E-005</v>
      </c>
      <c r="AO1160" s="34" t="n">
        <f aca="false">AH1160*V1160/1000000000</f>
        <v>0.103637559643845</v>
      </c>
      <c r="AP1160" s="35" t="n">
        <f aca="false">AJ1160*AI1160*EXP(P1160*4)</f>
        <v>0.174052626696996</v>
      </c>
      <c r="AQ1160" s="36" t="n">
        <f aca="false">AK1160/W1160</f>
        <v>6.85972121309412E-009</v>
      </c>
      <c r="AR1160" s="37" t="n">
        <f aca="false">AL1160/W1160</f>
        <v>1.58954350246826E-007</v>
      </c>
      <c r="AS1160" s="37" t="n">
        <f aca="false">AM1160/W1160</f>
        <v>8.00202489518407E-010</v>
      </c>
      <c r="AT1160" s="37" t="n">
        <f aca="false">AN1160/W1160</f>
        <v>1.98756963700524E-007</v>
      </c>
      <c r="AU1160" s="37" t="n">
        <f aca="false">AO1160/W1160</f>
        <v>0.000283938519572177</v>
      </c>
      <c r="AV1160" s="49" t="n">
        <f aca="false">AP1160/W1160</f>
        <v>0.00047685651149862</v>
      </c>
      <c r="AW1160" s="39" t="n">
        <f aca="false">AK1160*1000000</f>
        <v>2.50379824277936</v>
      </c>
      <c r="AX1160" s="40" t="n">
        <f aca="false">AL1160*1000000</f>
        <v>58.0183378400913</v>
      </c>
      <c r="AY1160" s="40" t="n">
        <f aca="false">AM1160*1000000</f>
        <v>0.292073908674219</v>
      </c>
      <c r="AZ1160" s="40" t="n">
        <f aca="false">AN1160*1000000</f>
        <v>72.5462917506912</v>
      </c>
      <c r="BA1160" s="40" t="n">
        <f aca="false">AO1160*1000000</f>
        <v>103637.559643845</v>
      </c>
      <c r="BB1160" s="41" t="n">
        <f aca="false">AP1160*1000000</f>
        <v>174052.626696996</v>
      </c>
      <c r="BC1160" s="39" t="n">
        <f aca="false">AQ1160*1000000</f>
        <v>0.00685972121309412</v>
      </c>
      <c r="BD1160" s="40" t="n">
        <f aca="false">AR1160*1000000</f>
        <v>0.158954350246826</v>
      </c>
      <c r="BE1160" s="40" t="n">
        <f aca="false">AS1160*1000000</f>
        <v>0.000800202489518407</v>
      </c>
      <c r="BF1160" s="40" t="n">
        <f aca="false">AT1160*1000000</f>
        <v>0.198756963700524</v>
      </c>
      <c r="BG1160" s="40" t="n">
        <f aca="false">AU1160*1000000</f>
        <v>283.938519572177</v>
      </c>
      <c r="BH1160" s="41" t="n">
        <f aca="false">AV1160*1000000</f>
        <v>476.85651149862</v>
      </c>
      <c r="BI1160" s="0" t="n">
        <v>0.1</v>
      </c>
      <c r="BJ1160" s="0" t="n">
        <f aca="false">R1160*BI1160</f>
        <v>5.39778956478357</v>
      </c>
      <c r="BK1160" s="0" t="n">
        <v>0.1</v>
      </c>
      <c r="BL1160" s="0" t="n">
        <f aca="false">AI1160*BK1160</f>
        <v>3025.9</v>
      </c>
      <c r="BM1160" s="45" t="n">
        <v>17.6498016718255</v>
      </c>
      <c r="BN1160" s="45" t="n">
        <v>910.91550745518</v>
      </c>
      <c r="BO1160" s="45" t="n">
        <v>5.31099102083891</v>
      </c>
      <c r="BP1160" s="45" t="n">
        <v>537.6</v>
      </c>
      <c r="BQ1160" s="45" t="n">
        <v>384000</v>
      </c>
      <c r="BR1160" s="0" t="n">
        <f aca="false">AJ1160*0.1</f>
        <v>7.6726E-007</v>
      </c>
      <c r="BS1160" s="0" t="n">
        <f aca="false">((((BJ1160/R1160)^2)+((BM1160/AD1160)^2))^(1/2))*AK1160</f>
        <v>9.85051131789841E-007</v>
      </c>
      <c r="BT1160" s="0" t="n">
        <f aca="false">((((BJ1160/R1160)^2)+((BN1160/AE1160)^2))^(1/2))*AL1160</f>
        <v>4.95104186472333E-005</v>
      </c>
      <c r="BU1160" s="0" t="n">
        <f aca="false">((((BJ1160/R1160)^2)+((BO1160/AF1160)^2))^(1/2))*AM1160</f>
        <v>2.8816014462262E-007</v>
      </c>
      <c r="BV1160" s="0" t="n">
        <f aca="false">((((BJ1160/R1160)^2)+((BP1160/AG1160)^2))^(1/2))*AN1160</f>
        <v>2.99116023634975E-005</v>
      </c>
      <c r="BW1160" s="0" t="n">
        <f aca="false">((((BJ1160/R1160)^2)+((BQ1160/AH1160)^2))^(1/2))*AO1160</f>
        <v>0.0231740628385825</v>
      </c>
      <c r="BX1160" s="46" t="n">
        <f aca="false">((((BL1160/AI1160)^2)+((BR1160/AJ1160)^2))^(1/2))*AP1160</f>
        <v>0.0246147585241554</v>
      </c>
    </row>
    <row r="1161" customFormat="false" ht="30" hidden="false" customHeight="true" outlineLevel="0" collapsed="false">
      <c r="A1161" s="24" t="n">
        <v>4.58741666666667</v>
      </c>
      <c r="B1161" s="24" t="n">
        <v>-74.1064166666667</v>
      </c>
      <c r="C1161" s="47" t="n">
        <v>28</v>
      </c>
      <c r="D1161" s="47" t="n">
        <v>23</v>
      </c>
      <c r="E1161" s="47" t="n">
        <v>1798</v>
      </c>
      <c r="F1161" s="27" t="s">
        <v>2919</v>
      </c>
      <c r="G1161" s="28" t="s">
        <v>2920</v>
      </c>
      <c r="H1161" s="27" t="s">
        <v>2921</v>
      </c>
      <c r="I1161" s="28" t="s">
        <v>1540</v>
      </c>
      <c r="J1161" s="28" t="s">
        <v>76</v>
      </c>
      <c r="K1161" s="55"/>
      <c r="L1161" s="55"/>
      <c r="M1161" s="28" t="n">
        <v>2004</v>
      </c>
      <c r="N1161" s="29" t="s">
        <v>67</v>
      </c>
      <c r="O1161" s="29" t="s">
        <v>142</v>
      </c>
      <c r="P1161" s="50" t="n">
        <v>-0.015549305289661</v>
      </c>
      <c r="Q1161" s="31" t="n">
        <v>2539.2</v>
      </c>
      <c r="R1161" s="31" t="n">
        <v>2386.07999427109</v>
      </c>
      <c r="S1161" s="29" t="s">
        <v>69</v>
      </c>
      <c r="T1161" s="29"/>
      <c r="U1161" s="29"/>
      <c r="V1161" s="48" t="n">
        <f aca="false">IF(S1161="m3_año",R1161,IF(OR(O1161="CG1",O1161="CG3",O1161="HG2"),T1161,R1161))</f>
        <v>2386.07999427109</v>
      </c>
      <c r="W1161" s="28" t="n">
        <v>365</v>
      </c>
      <c r="X1161" s="32"/>
      <c r="Y1161" s="28"/>
      <c r="Z1161" s="28" t="n">
        <v>0</v>
      </c>
      <c r="AA1161" s="32" t="s">
        <v>2922</v>
      </c>
      <c r="AB1161" s="32" t="s">
        <v>447</v>
      </c>
      <c r="AC1161" s="33" t="s">
        <v>72</v>
      </c>
      <c r="AD1161" s="33" t="n">
        <f aca="false">VLOOKUP($O1161,Parámetros!$B$4:$H$25,3,0)</f>
        <v>30.4</v>
      </c>
      <c r="AE1161" s="33" t="n">
        <f aca="false">VLOOKUP($O1161,Parámetros!$B$4:$H$25,4,0)</f>
        <v>1504</v>
      </c>
      <c r="AF1161" s="33" t="n">
        <f aca="false">VLOOKUP($O1161,Parámetros!$B$4:$H$25,5,0)</f>
        <v>9.6</v>
      </c>
      <c r="AG1161" s="33" t="n">
        <f aca="false">VLOOKUP($O1161,Parámetros!$B$4:$H$25,6,0)</f>
        <v>640</v>
      </c>
      <c r="AH1161" s="33" t="n">
        <f aca="false">VLOOKUP($O1161,Parámetros!$B$4:$H$25,7,0)</f>
        <v>1920000</v>
      </c>
      <c r="AI1161" s="51" t="n">
        <v>2539.2</v>
      </c>
      <c r="AJ1161" s="52" t="n">
        <v>8.8E-008</v>
      </c>
      <c r="AK1161" s="34" t="n">
        <f aca="false">AD1161*V1161/1000000000</f>
        <v>7.25368318258411E-005</v>
      </c>
      <c r="AL1161" s="34" t="n">
        <f aca="false">AE1161*V1161/1000000000</f>
        <v>0.00358866431138372</v>
      </c>
      <c r="AM1161" s="34" t="n">
        <f aca="false">AF1161*V1161/1000000000</f>
        <v>2.29063679450025E-005</v>
      </c>
      <c r="AN1161" s="34" t="n">
        <f aca="false">AG1161*V1161/1000000000</f>
        <v>0.0015270911963335</v>
      </c>
      <c r="AO1161" s="34" t="n">
        <f aca="false">AH1161*V1161/1000000000</f>
        <v>4.58127358900049</v>
      </c>
      <c r="AP1161" s="35" t="n">
        <f aca="false">AJ1161*AI1161*EXP(P1161*4)</f>
        <v>0.000209975039495856</v>
      </c>
      <c r="AQ1161" s="36" t="n">
        <f aca="false">AK1161/W1161</f>
        <v>1.98731046098195E-007</v>
      </c>
      <c r="AR1161" s="37" t="n">
        <f aca="false">AL1161/W1161</f>
        <v>9.83195701748964E-006</v>
      </c>
      <c r="AS1161" s="37" t="n">
        <f aca="false">AM1161/W1161</f>
        <v>6.27571724520615E-008</v>
      </c>
      <c r="AT1161" s="37" t="n">
        <f aca="false">AN1161/W1161</f>
        <v>4.1838114968041E-006</v>
      </c>
      <c r="AU1161" s="37" t="n">
        <f aca="false">AO1161/W1161</f>
        <v>0.0125514344904123</v>
      </c>
      <c r="AV1161" s="49" t="n">
        <f aca="false">AP1161/W1161</f>
        <v>5.75274080810564E-007</v>
      </c>
      <c r="AW1161" s="39" t="n">
        <f aca="false">AK1161*1000000</f>
        <v>72.5368318258411</v>
      </c>
      <c r="AX1161" s="40" t="n">
        <f aca="false">AL1161*1000000</f>
        <v>3588.66431138372</v>
      </c>
      <c r="AY1161" s="40" t="n">
        <f aca="false">AM1161*1000000</f>
        <v>22.9063679450025</v>
      </c>
      <c r="AZ1161" s="40" t="n">
        <f aca="false">AN1161*1000000</f>
        <v>1527.0911963335</v>
      </c>
      <c r="BA1161" s="40" t="n">
        <f aca="false">AO1161*1000000</f>
        <v>4581273.58900049</v>
      </c>
      <c r="BB1161" s="41" t="n">
        <f aca="false">AP1161*1000000</f>
        <v>209.975039495856</v>
      </c>
      <c r="BC1161" s="39" t="n">
        <f aca="false">AQ1161*1000000</f>
        <v>0.198731046098195</v>
      </c>
      <c r="BD1161" s="40" t="n">
        <f aca="false">AR1161*1000000</f>
        <v>9.83195701748964</v>
      </c>
      <c r="BE1161" s="40" t="n">
        <f aca="false">AS1161*1000000</f>
        <v>0.0627571724520615</v>
      </c>
      <c r="BF1161" s="40" t="n">
        <f aca="false">AT1161*1000000</f>
        <v>4.1838114968041</v>
      </c>
      <c r="BG1161" s="40" t="n">
        <f aca="false">AU1161*1000000</f>
        <v>12551.4344904123</v>
      </c>
      <c r="BH1161" s="41" t="n">
        <f aca="false">AV1161*1000000</f>
        <v>0.575274080810564</v>
      </c>
      <c r="BI1161" s="0" t="n">
        <v>0.1</v>
      </c>
      <c r="BJ1161" s="0" t="n">
        <f aca="false">R1161*BI1161</f>
        <v>238.607999427109</v>
      </c>
      <c r="BK1161" s="0" t="n">
        <v>0.1</v>
      </c>
      <c r="BL1161" s="0" t="n">
        <f aca="false">AI1161*BK1161</f>
        <v>253.92</v>
      </c>
      <c r="BM1161" s="45" t="n">
        <v>12.16</v>
      </c>
      <c r="BN1161" s="45" t="n">
        <v>601.6</v>
      </c>
      <c r="BO1161" s="45" t="n">
        <v>1.92</v>
      </c>
      <c r="BP1161" s="45" t="n">
        <v>256</v>
      </c>
      <c r="BQ1161" s="45" t="n">
        <v>384000</v>
      </c>
      <c r="BR1161" s="0" t="n">
        <f aca="false">AJ1161*0.1</f>
        <v>8.8E-009</v>
      </c>
      <c r="BS1161" s="0" t="n">
        <f aca="false">((((BJ1161/R1161)^2)+((BM1161/AD1161)^2))^(1/2))*AK1161</f>
        <v>2.99077019365608E-005</v>
      </c>
      <c r="BT1161" s="0" t="n">
        <f aca="false">((((BJ1161/R1161)^2)+((BN1161/AE1161)^2))^(1/2))*AL1161</f>
        <v>0.00147964420107195</v>
      </c>
      <c r="BU1161" s="0" t="n">
        <f aca="false">((((BJ1161/R1161)^2)+((BO1161/AF1161)^2))^(1/2))*AM1161</f>
        <v>5.12201958426477E-006</v>
      </c>
      <c r="BV1161" s="0" t="n">
        <f aca="false">((((BJ1161/R1161)^2)+((BP1161/AG1161)^2))^(1/2))*AN1161</f>
        <v>0.000629635830243385</v>
      </c>
      <c r="BW1161" s="0" t="n">
        <f aca="false">((((BJ1161/R1161)^2)+((BQ1161/AH1161)^2))^(1/2))*AO1161</f>
        <v>1.02440391685295</v>
      </c>
      <c r="BX1161" s="46" t="n">
        <f aca="false">((((BL1161/AI1161)^2)+((BR1161/AJ1161)^2))^(1/2))*AP1161</f>
        <v>2.96949548614866E-005</v>
      </c>
    </row>
    <row r="1162" customFormat="false" ht="30" hidden="false" customHeight="true" outlineLevel="0" collapsed="false">
      <c r="A1162" s="24" t="n">
        <v>4.5921524247181</v>
      </c>
      <c r="B1162" s="24" t="n">
        <v>-74.1048735254001</v>
      </c>
      <c r="C1162" s="47" t="n">
        <v>28</v>
      </c>
      <c r="D1162" s="47" t="n">
        <v>23</v>
      </c>
      <c r="E1162" s="47" t="n">
        <v>1798</v>
      </c>
      <c r="F1162" s="27" t="s">
        <v>2923</v>
      </c>
      <c r="G1162" s="28" t="s">
        <v>2924</v>
      </c>
      <c r="H1162" s="27" t="s">
        <v>2925</v>
      </c>
      <c r="I1162" s="28" t="s">
        <v>1540</v>
      </c>
      <c r="J1162" s="28" t="s">
        <v>65</v>
      </c>
      <c r="K1162" s="28" t="n">
        <v>25</v>
      </c>
      <c r="L1162" s="28"/>
      <c r="M1162" s="28" t="n">
        <v>1953</v>
      </c>
      <c r="N1162" s="29" t="s">
        <v>67</v>
      </c>
      <c r="O1162" s="29" t="s">
        <v>68</v>
      </c>
      <c r="P1162" s="53" t="n">
        <v>0.013557806644477</v>
      </c>
      <c r="Q1162" s="31" t="n">
        <v>18782.4</v>
      </c>
      <c r="R1162" s="31" t="n">
        <v>19829.1184806785</v>
      </c>
      <c r="S1162" s="29" t="s">
        <v>69</v>
      </c>
      <c r="T1162" s="29"/>
      <c r="U1162" s="29"/>
      <c r="V1162" s="48" t="n">
        <f aca="false">IF(S1162="m3_año",R1162,IF(OR(O1162="CG1",O1162="CG3",O1162="HG2"),T1162,R1162))</f>
        <v>19829.1184806785</v>
      </c>
      <c r="W1162" s="28" t="n">
        <v>365</v>
      </c>
      <c r="X1162" s="32"/>
      <c r="Y1162" s="28"/>
      <c r="Z1162" s="28" t="n">
        <v>8760</v>
      </c>
      <c r="AA1162" s="32" t="s">
        <v>2926</v>
      </c>
      <c r="AB1162" s="32" t="s">
        <v>447</v>
      </c>
      <c r="AC1162" s="33" t="s">
        <v>72</v>
      </c>
      <c r="AD1162" s="33" t="n">
        <f aca="false">VLOOKUP($O1162,Parámetros!$B$4:$H$25,3,0)</f>
        <v>46.3856216091623</v>
      </c>
      <c r="AE1162" s="33" t="n">
        <f aca="false">VLOOKUP($O1162,Parámetros!$B$4:$H$25,4,0)</f>
        <v>1074.85364414012</v>
      </c>
      <c r="AF1162" s="33" t="n">
        <f aca="false">VLOOKUP($O1162,Parámetros!$B$4:$H$25,5,0)</f>
        <v>5.41099102083891</v>
      </c>
      <c r="AG1162" s="33" t="n">
        <f aca="false">VLOOKUP($O1162,Parámetros!$B$4:$H$25,6,0)</f>
        <v>1344</v>
      </c>
      <c r="AH1162" s="33" t="n">
        <f aca="false">VLOOKUP($O1162,Parámetros!$B$4:$H$25,7,0)</f>
        <v>1920000</v>
      </c>
      <c r="AI1162" s="51" t="n">
        <v>18782.4</v>
      </c>
      <c r="AJ1162" s="52" t="n">
        <v>8.8E-008</v>
      </c>
      <c r="AK1162" s="34" t="n">
        <f aca="false">AD1162*V1162/1000000000</f>
        <v>0.000919785986688</v>
      </c>
      <c r="AL1162" s="34" t="n">
        <f aca="false">AE1162*V1162/1000000000</f>
        <v>0.0213134002590435</v>
      </c>
      <c r="AM1162" s="34" t="n">
        <f aca="false">AF1162*V1162/1000000000</f>
        <v>0.000107295182050102</v>
      </c>
      <c r="AN1162" s="34" t="n">
        <f aca="false">AG1162*V1162/1000000000</f>
        <v>0.0266503352380319</v>
      </c>
      <c r="AO1162" s="34" t="n">
        <f aca="false">AH1162*V1162/1000000000</f>
        <v>38.0719074829027</v>
      </c>
      <c r="AP1162" s="35" t="n">
        <f aca="false">AJ1162*AI1162*EXP(P1162*4)</f>
        <v>0.00174496242629971</v>
      </c>
      <c r="AQ1162" s="36" t="n">
        <f aca="false">AK1162/W1162</f>
        <v>2.51996160736438E-006</v>
      </c>
      <c r="AR1162" s="37" t="n">
        <f aca="false">AL1162/W1162</f>
        <v>5.83928774220369E-005</v>
      </c>
      <c r="AS1162" s="37" t="n">
        <f aca="false">AM1162/W1162</f>
        <v>2.93959402876992E-007</v>
      </c>
      <c r="AT1162" s="37" t="n">
        <f aca="false">AN1162/W1162</f>
        <v>7.30146170904984E-005</v>
      </c>
      <c r="AU1162" s="37" t="n">
        <f aca="false">AO1162/W1162</f>
        <v>0.104306595843569</v>
      </c>
      <c r="AV1162" s="49" t="n">
        <f aca="false">AP1162/W1162</f>
        <v>4.78071897616358E-006</v>
      </c>
      <c r="AW1162" s="39" t="n">
        <f aca="false">AK1162*1000000</f>
        <v>919.785986688</v>
      </c>
      <c r="AX1162" s="40" t="n">
        <f aca="false">AL1162*1000000</f>
        <v>21313.4002590435</v>
      </c>
      <c r="AY1162" s="40" t="n">
        <f aca="false">AM1162*1000000</f>
        <v>107.295182050102</v>
      </c>
      <c r="AZ1162" s="40" t="n">
        <f aca="false">AN1162*1000000</f>
        <v>26650.3352380319</v>
      </c>
      <c r="BA1162" s="40" t="n">
        <f aca="false">AO1162*1000000</f>
        <v>38071907.4829027</v>
      </c>
      <c r="BB1162" s="41" t="n">
        <f aca="false">AP1162*1000000</f>
        <v>1744.96242629971</v>
      </c>
      <c r="BC1162" s="39" t="n">
        <f aca="false">AQ1162*1000000</f>
        <v>2.51996160736438</v>
      </c>
      <c r="BD1162" s="40" t="n">
        <f aca="false">AR1162*1000000</f>
        <v>58.3928774220369</v>
      </c>
      <c r="BE1162" s="40" t="n">
        <f aca="false">AS1162*1000000</f>
        <v>0.293959402876992</v>
      </c>
      <c r="BF1162" s="40" t="n">
        <f aca="false">AT1162*1000000</f>
        <v>73.0146170904984</v>
      </c>
      <c r="BG1162" s="40" t="n">
        <f aca="false">AU1162*1000000</f>
        <v>104306.595843569</v>
      </c>
      <c r="BH1162" s="41" t="n">
        <f aca="false">AV1162*1000000</f>
        <v>4.78071897616358</v>
      </c>
      <c r="BI1162" s="0" t="n">
        <v>0.1</v>
      </c>
      <c r="BJ1162" s="0" t="n">
        <f aca="false">R1162*BI1162</f>
        <v>1982.91184806785</v>
      </c>
      <c r="BK1162" s="0" t="n">
        <v>0.1</v>
      </c>
      <c r="BL1162" s="0" t="n">
        <f aca="false">AI1162*BK1162</f>
        <v>1878.24</v>
      </c>
      <c r="BM1162" s="45" t="n">
        <v>17.6498016718255</v>
      </c>
      <c r="BN1162" s="45" t="n">
        <v>910.91550745518</v>
      </c>
      <c r="BO1162" s="45" t="n">
        <v>5.31099102083891</v>
      </c>
      <c r="BP1162" s="45" t="n">
        <v>537.6</v>
      </c>
      <c r="BQ1162" s="45" t="n">
        <v>384000</v>
      </c>
      <c r="BR1162" s="0" t="n">
        <f aca="false">AJ1162*0.1</f>
        <v>8.8E-009</v>
      </c>
      <c r="BS1162" s="0" t="n">
        <f aca="false">((((BJ1162/R1162)^2)+((BM1162/AD1162)^2))^(1/2))*AK1162</f>
        <v>0.000361864710866519</v>
      </c>
      <c r="BT1162" s="0" t="n">
        <f aca="false">((((BJ1162/R1162)^2)+((BN1162/AE1162)^2))^(1/2))*AL1162</f>
        <v>0.0181879627873812</v>
      </c>
      <c r="BU1162" s="0" t="n">
        <f aca="false">((((BJ1162/R1162)^2)+((BO1162/AF1162)^2))^(1/2))*AM1162</f>
        <v>0.000105857436281151</v>
      </c>
      <c r="BV1162" s="0" t="n">
        <f aca="false">((((BJ1162/R1162)^2)+((BP1162/AG1162)^2))^(1/2))*AN1162</f>
        <v>0.0109882147144526</v>
      </c>
      <c r="BW1162" s="0" t="n">
        <f aca="false">((((BJ1162/R1162)^2)+((BQ1162/AH1162)^2))^(1/2))*AO1162</f>
        <v>8.51313731648534</v>
      </c>
      <c r="BX1162" s="46" t="n">
        <f aca="false">((((BL1162/AI1162)^2)+((BR1162/AJ1162)^2))^(1/2))*AP1162</f>
        <v>0.000246774952910451</v>
      </c>
    </row>
    <row r="1163" customFormat="false" ht="30" hidden="false" customHeight="true" outlineLevel="0" collapsed="false">
      <c r="A1163" s="24" t="n">
        <v>4.5927538133297</v>
      </c>
      <c r="B1163" s="24" t="n">
        <v>-74.1081875280975</v>
      </c>
      <c r="C1163" s="47" t="n">
        <v>28</v>
      </c>
      <c r="D1163" s="47" t="n">
        <v>23</v>
      </c>
      <c r="E1163" s="47" t="n">
        <v>1798</v>
      </c>
      <c r="F1163" s="27" t="s">
        <v>2927</v>
      </c>
      <c r="G1163" s="28" t="s">
        <v>2928</v>
      </c>
      <c r="H1163" s="27" t="s">
        <v>2929</v>
      </c>
      <c r="I1163" s="28" t="s">
        <v>1540</v>
      </c>
      <c r="J1163" s="28" t="s">
        <v>76</v>
      </c>
      <c r="K1163" s="55"/>
      <c r="L1163" s="55"/>
      <c r="M1163" s="28" t="n">
        <v>1986</v>
      </c>
      <c r="N1163" s="29" t="s">
        <v>67</v>
      </c>
      <c r="O1163" s="29" t="s">
        <v>145</v>
      </c>
      <c r="P1163" s="50" t="n">
        <v>-0.0720228740272761</v>
      </c>
      <c r="Q1163" s="31" t="n">
        <v>3962.20238095238</v>
      </c>
      <c r="R1163" s="31" t="n">
        <v>2970.43537020352</v>
      </c>
      <c r="S1163" s="29" t="s">
        <v>69</v>
      </c>
      <c r="T1163" s="29"/>
      <c r="U1163" s="29"/>
      <c r="V1163" s="48" t="n">
        <f aca="false">IF(S1163="m3_año",R1163,IF(OR(O1163="CG1",O1163="CG3",O1163="HG2"),T1163,R1163))</f>
        <v>2970.43537020352</v>
      </c>
      <c r="W1163" s="28" t="n">
        <v>365</v>
      </c>
      <c r="X1163" s="32"/>
      <c r="Y1163" s="28"/>
      <c r="Z1163" s="28" t="n">
        <v>8760</v>
      </c>
      <c r="AA1163" s="32" t="s">
        <v>2930</v>
      </c>
      <c r="AB1163" s="32" t="s">
        <v>447</v>
      </c>
      <c r="AC1163" s="33" t="s">
        <v>72</v>
      </c>
      <c r="AD1163" s="33" t="n">
        <f aca="false">VLOOKUP($O1163,Parámetros!$B$4:$H$25,3,0)</f>
        <v>196.356974196937</v>
      </c>
      <c r="AE1163" s="33" t="n">
        <f aca="false">VLOOKUP($O1163,Parámetros!$B$4:$H$25,4,0)</f>
        <v>1220.72799074218</v>
      </c>
      <c r="AF1163" s="33" t="n">
        <f aca="false">VLOOKUP($O1163,Parámetros!$B$4:$H$25,5,0)</f>
        <v>69.6558973259153</v>
      </c>
      <c r="AG1163" s="33" t="n">
        <f aca="false">VLOOKUP($O1163,Parámetros!$B$4:$H$25,6,0)</f>
        <v>640</v>
      </c>
      <c r="AH1163" s="33" t="n">
        <f aca="false">VLOOKUP($O1163,Parámetros!$B$4:$H$25,7,0)</f>
        <v>1920000</v>
      </c>
      <c r="AI1163" s="2" t="n">
        <v>8608.38414634146</v>
      </c>
      <c r="AJ1163" s="2" t="n">
        <v>1.0442E-008</v>
      </c>
      <c r="AK1163" s="34" t="n">
        <f aca="false">AD1163*V1163/1000000000</f>
        <v>0.000583265701340722</v>
      </c>
      <c r="AL1163" s="34" t="n">
        <f aca="false">AE1163*V1163/1000000000</f>
        <v>0.00362609360109805</v>
      </c>
      <c r="AM1163" s="34" t="n">
        <f aca="false">AF1163*V1163/1000000000</f>
        <v>0.000206908341160164</v>
      </c>
      <c r="AN1163" s="34" t="n">
        <f aca="false">AG1163*V1163/1000000000</f>
        <v>0.00190107863693025</v>
      </c>
      <c r="AO1163" s="34" t="n">
        <f aca="false">AH1163*V1163/1000000000</f>
        <v>5.70323591079076</v>
      </c>
      <c r="AP1163" s="35" t="n">
        <f aca="false">AJ1163*AI1163*EXP(P1163*4)</f>
        <v>6.73889641570042E-005</v>
      </c>
      <c r="AQ1163" s="36" t="n">
        <f aca="false">AK1163/W1163</f>
        <v>1.59798822285129E-006</v>
      </c>
      <c r="AR1163" s="37" t="n">
        <f aca="false">AL1163/W1163</f>
        <v>9.93450301670698E-006</v>
      </c>
      <c r="AS1163" s="37" t="n">
        <f aca="false">AM1163/W1163</f>
        <v>5.66872167562092E-007</v>
      </c>
      <c r="AT1163" s="37" t="n">
        <f aca="false">AN1163/W1163</f>
        <v>5.20843462172672E-006</v>
      </c>
      <c r="AU1163" s="37" t="n">
        <f aca="false">AO1163/W1163</f>
        <v>0.0156253038651802</v>
      </c>
      <c r="AV1163" s="49" t="n">
        <f aca="false">AP1163/W1163</f>
        <v>1.84627299060286E-007</v>
      </c>
      <c r="AW1163" s="39" t="n">
        <f aca="false">AK1163*1000000</f>
        <v>583.265701340722</v>
      </c>
      <c r="AX1163" s="40" t="n">
        <f aca="false">AL1163*1000000</f>
        <v>3626.09360109805</v>
      </c>
      <c r="AY1163" s="40" t="n">
        <f aca="false">AM1163*1000000</f>
        <v>206.908341160164</v>
      </c>
      <c r="AZ1163" s="40" t="n">
        <f aca="false">AN1163*1000000</f>
        <v>1901.07863693025</v>
      </c>
      <c r="BA1163" s="40" t="n">
        <f aca="false">AO1163*1000000</f>
        <v>5703235.91079076</v>
      </c>
      <c r="BB1163" s="41" t="n">
        <f aca="false">AP1163*1000000</f>
        <v>67.3889641570042</v>
      </c>
      <c r="BC1163" s="39" t="n">
        <f aca="false">AQ1163*1000000</f>
        <v>1.59798822285129</v>
      </c>
      <c r="BD1163" s="40" t="n">
        <f aca="false">AR1163*1000000</f>
        <v>9.93450301670698</v>
      </c>
      <c r="BE1163" s="40" t="n">
        <f aca="false">AS1163*1000000</f>
        <v>0.566872167562092</v>
      </c>
      <c r="BF1163" s="40" t="n">
        <f aca="false">AT1163*1000000</f>
        <v>5.20843462172672</v>
      </c>
      <c r="BG1163" s="40" t="n">
        <f aca="false">AU1163*1000000</f>
        <v>15625.3038651802</v>
      </c>
      <c r="BH1163" s="41" t="n">
        <f aca="false">AV1163*1000000</f>
        <v>0.184627299060286</v>
      </c>
      <c r="BI1163" s="0" t="n">
        <v>0.1</v>
      </c>
      <c r="BJ1163" s="0" t="n">
        <f aca="false">R1163*BI1163</f>
        <v>297.043537020352</v>
      </c>
      <c r="BK1163" s="0" t="n">
        <v>0.1</v>
      </c>
      <c r="BL1163" s="0" t="n">
        <f aca="false">AI1163*BK1163</f>
        <v>860.838414634146</v>
      </c>
      <c r="BM1163" s="45" t="n">
        <v>187.562005220738</v>
      </c>
      <c r="BN1163" s="45" t="n">
        <v>1012.03746873145</v>
      </c>
      <c r="BO1163" s="45" t="n">
        <v>69.5558973259153</v>
      </c>
      <c r="BP1163" s="45" t="n">
        <v>256</v>
      </c>
      <c r="BQ1163" s="45" t="n">
        <v>384000</v>
      </c>
      <c r="BR1163" s="0" t="n">
        <f aca="false">AJ1163*0.1</f>
        <v>1.0442E-009</v>
      </c>
      <c r="BS1163" s="0" t="n">
        <f aca="false">((((BJ1163/R1163)^2)+((BM1163/AD1163)^2))^(1/2))*AK1163</f>
        <v>0.000560185572707362</v>
      </c>
      <c r="BT1163" s="0" t="n">
        <f aca="false">((((BJ1163/R1163)^2)+((BN1163/AE1163)^2))^(1/2))*AL1163</f>
        <v>0.00302798204190945</v>
      </c>
      <c r="BU1163" s="0" t="n">
        <f aca="false">((((BJ1163/R1163)^2)+((BO1163/AF1163)^2))^(1/2))*AM1163</f>
        <v>0.000207644742100385</v>
      </c>
      <c r="BV1163" s="0" t="n">
        <f aca="false">((((BJ1163/R1163)^2)+((BP1163/AG1163)^2))^(1/2))*AN1163</f>
        <v>0.000783834802266868</v>
      </c>
      <c r="BW1163" s="0" t="n">
        <f aca="false">((((BJ1163/R1163)^2)+((BQ1163/AH1163)^2))^(1/2))*AO1163</f>
        <v>1.27528231882461</v>
      </c>
      <c r="BX1163" s="46" t="n">
        <f aca="false">((((BL1163/AI1163)^2)+((BR1163/AJ1163)^2))^(1/2))*AP1163</f>
        <v>9.53023870651098E-006</v>
      </c>
    </row>
    <row r="1164" customFormat="false" ht="30" hidden="false" customHeight="true" outlineLevel="0" collapsed="false">
      <c r="A1164" s="24" t="n">
        <v>4.5927538133297</v>
      </c>
      <c r="B1164" s="24" t="n">
        <v>-74.1081875280975</v>
      </c>
      <c r="C1164" s="47" t="n">
        <v>28</v>
      </c>
      <c r="D1164" s="47" t="n">
        <v>23</v>
      </c>
      <c r="E1164" s="47" t="n">
        <v>1798</v>
      </c>
      <c r="F1164" s="27" t="s">
        <v>2927</v>
      </c>
      <c r="G1164" s="28" t="s">
        <v>2928</v>
      </c>
      <c r="H1164" s="27" t="s">
        <v>2929</v>
      </c>
      <c r="I1164" s="28" t="s">
        <v>1540</v>
      </c>
      <c r="J1164" s="28" t="s">
        <v>76</v>
      </c>
      <c r="K1164" s="55"/>
      <c r="L1164" s="55"/>
      <c r="M1164" s="28" t="n">
        <v>1986</v>
      </c>
      <c r="N1164" s="29" t="s">
        <v>67</v>
      </c>
      <c r="O1164" s="29" t="s">
        <v>145</v>
      </c>
      <c r="P1164" s="50" t="n">
        <v>-0.0720228740272761</v>
      </c>
      <c r="Q1164" s="31" t="n">
        <v>3962.20238095238</v>
      </c>
      <c r="R1164" s="31" t="n">
        <v>2970.43537020352</v>
      </c>
      <c r="S1164" s="29" t="s">
        <v>69</v>
      </c>
      <c r="T1164" s="29"/>
      <c r="U1164" s="29"/>
      <c r="V1164" s="48" t="n">
        <f aca="false">IF(S1164="m3_año",R1164,IF(OR(O1164="CG1",O1164="CG3",O1164="HG2"),T1164,R1164))</f>
        <v>2970.43537020352</v>
      </c>
      <c r="W1164" s="28" t="n">
        <v>365</v>
      </c>
      <c r="X1164" s="32"/>
      <c r="Y1164" s="28"/>
      <c r="Z1164" s="28" t="n">
        <v>8760</v>
      </c>
      <c r="AA1164" s="32" t="s">
        <v>2930</v>
      </c>
      <c r="AB1164" s="32" t="s">
        <v>447</v>
      </c>
      <c r="AC1164" s="33" t="s">
        <v>72</v>
      </c>
      <c r="AD1164" s="33" t="n">
        <f aca="false">VLOOKUP($O1164,Parámetros!$B$4:$H$25,3,0)</f>
        <v>196.356974196937</v>
      </c>
      <c r="AE1164" s="33" t="n">
        <f aca="false">VLOOKUP($O1164,Parámetros!$B$4:$H$25,4,0)</f>
        <v>1220.72799074218</v>
      </c>
      <c r="AF1164" s="33" t="n">
        <f aca="false">VLOOKUP($O1164,Parámetros!$B$4:$H$25,5,0)</f>
        <v>69.6558973259153</v>
      </c>
      <c r="AG1164" s="33" t="n">
        <f aca="false">VLOOKUP($O1164,Parámetros!$B$4:$H$25,6,0)</f>
        <v>640</v>
      </c>
      <c r="AH1164" s="33" t="n">
        <f aca="false">VLOOKUP($O1164,Parámetros!$B$4:$H$25,7,0)</f>
        <v>1920000</v>
      </c>
      <c r="AI1164" s="2" t="n">
        <v>8608.38414634146</v>
      </c>
      <c r="AJ1164" s="2" t="n">
        <v>1.0442E-008</v>
      </c>
      <c r="AK1164" s="34" t="n">
        <f aca="false">AD1164*V1164/1000000000</f>
        <v>0.000583265701340722</v>
      </c>
      <c r="AL1164" s="34" t="n">
        <f aca="false">AE1164*V1164/1000000000</f>
        <v>0.00362609360109805</v>
      </c>
      <c r="AM1164" s="34" t="n">
        <f aca="false">AF1164*V1164/1000000000</f>
        <v>0.000206908341160164</v>
      </c>
      <c r="AN1164" s="34" t="n">
        <f aca="false">AG1164*V1164/1000000000</f>
        <v>0.00190107863693025</v>
      </c>
      <c r="AO1164" s="34" t="n">
        <f aca="false">AH1164*V1164/1000000000</f>
        <v>5.70323591079076</v>
      </c>
      <c r="AP1164" s="35" t="n">
        <f aca="false">AJ1164*AI1164*EXP(P1164*4)</f>
        <v>6.73889641570042E-005</v>
      </c>
      <c r="AQ1164" s="36" t="n">
        <f aca="false">AK1164/W1164</f>
        <v>1.59798822285129E-006</v>
      </c>
      <c r="AR1164" s="37" t="n">
        <f aca="false">AL1164/W1164</f>
        <v>9.93450301670698E-006</v>
      </c>
      <c r="AS1164" s="37" t="n">
        <f aca="false">AM1164/W1164</f>
        <v>5.66872167562092E-007</v>
      </c>
      <c r="AT1164" s="37" t="n">
        <f aca="false">AN1164/W1164</f>
        <v>5.20843462172672E-006</v>
      </c>
      <c r="AU1164" s="37" t="n">
        <f aca="false">AO1164/W1164</f>
        <v>0.0156253038651802</v>
      </c>
      <c r="AV1164" s="49" t="n">
        <f aca="false">AP1164/W1164</f>
        <v>1.84627299060286E-007</v>
      </c>
      <c r="AW1164" s="39" t="n">
        <f aca="false">AK1164*1000000</f>
        <v>583.265701340722</v>
      </c>
      <c r="AX1164" s="40" t="n">
        <f aca="false">AL1164*1000000</f>
        <v>3626.09360109805</v>
      </c>
      <c r="AY1164" s="40" t="n">
        <f aca="false">AM1164*1000000</f>
        <v>206.908341160164</v>
      </c>
      <c r="AZ1164" s="40" t="n">
        <f aca="false">AN1164*1000000</f>
        <v>1901.07863693025</v>
      </c>
      <c r="BA1164" s="40" t="n">
        <f aca="false">AO1164*1000000</f>
        <v>5703235.91079076</v>
      </c>
      <c r="BB1164" s="41" t="n">
        <f aca="false">AP1164*1000000</f>
        <v>67.3889641570042</v>
      </c>
      <c r="BC1164" s="39" t="n">
        <f aca="false">AQ1164*1000000</f>
        <v>1.59798822285129</v>
      </c>
      <c r="BD1164" s="40" t="n">
        <f aca="false">AR1164*1000000</f>
        <v>9.93450301670698</v>
      </c>
      <c r="BE1164" s="40" t="n">
        <f aca="false">AS1164*1000000</f>
        <v>0.566872167562092</v>
      </c>
      <c r="BF1164" s="40" t="n">
        <f aca="false">AT1164*1000000</f>
        <v>5.20843462172672</v>
      </c>
      <c r="BG1164" s="40" t="n">
        <f aca="false">AU1164*1000000</f>
        <v>15625.3038651802</v>
      </c>
      <c r="BH1164" s="41" t="n">
        <f aca="false">AV1164*1000000</f>
        <v>0.184627299060286</v>
      </c>
      <c r="BI1164" s="0" t="n">
        <v>0.1</v>
      </c>
      <c r="BJ1164" s="0" t="n">
        <f aca="false">R1164*BI1164</f>
        <v>297.043537020352</v>
      </c>
      <c r="BK1164" s="0" t="n">
        <v>0.1</v>
      </c>
      <c r="BL1164" s="0" t="n">
        <f aca="false">AI1164*BK1164</f>
        <v>860.838414634146</v>
      </c>
      <c r="BM1164" s="45" t="n">
        <v>187.562005220738</v>
      </c>
      <c r="BN1164" s="45" t="n">
        <v>1012.03746873145</v>
      </c>
      <c r="BO1164" s="45" t="n">
        <v>69.5558973259153</v>
      </c>
      <c r="BP1164" s="45" t="n">
        <v>256</v>
      </c>
      <c r="BQ1164" s="45" t="n">
        <v>384000</v>
      </c>
      <c r="BR1164" s="0" t="n">
        <f aca="false">AJ1164*0.1</f>
        <v>1.0442E-009</v>
      </c>
      <c r="BS1164" s="0" t="n">
        <f aca="false">((((BJ1164/R1164)^2)+((BM1164/AD1164)^2))^(1/2))*AK1164</f>
        <v>0.000560185572707362</v>
      </c>
      <c r="BT1164" s="0" t="n">
        <f aca="false">((((BJ1164/R1164)^2)+((BN1164/AE1164)^2))^(1/2))*AL1164</f>
        <v>0.00302798204190945</v>
      </c>
      <c r="BU1164" s="0" t="n">
        <f aca="false">((((BJ1164/R1164)^2)+((BO1164/AF1164)^2))^(1/2))*AM1164</f>
        <v>0.000207644742100385</v>
      </c>
      <c r="BV1164" s="0" t="n">
        <f aca="false">((((BJ1164/R1164)^2)+((BP1164/AG1164)^2))^(1/2))*AN1164</f>
        <v>0.000783834802266868</v>
      </c>
      <c r="BW1164" s="0" t="n">
        <f aca="false">((((BJ1164/R1164)^2)+((BQ1164/AH1164)^2))^(1/2))*AO1164</f>
        <v>1.27528231882461</v>
      </c>
      <c r="BX1164" s="46" t="n">
        <f aca="false">((((BL1164/AI1164)^2)+((BR1164/AJ1164)^2))^(1/2))*AP1164</f>
        <v>9.53023870651098E-006</v>
      </c>
    </row>
    <row r="1165" customFormat="false" ht="30" hidden="false" customHeight="true" outlineLevel="0" collapsed="false">
      <c r="A1165" s="24" t="n">
        <v>4.5927538133297</v>
      </c>
      <c r="B1165" s="24" t="n">
        <v>-74.1081875280975</v>
      </c>
      <c r="C1165" s="47" t="n">
        <v>28</v>
      </c>
      <c r="D1165" s="47" t="n">
        <v>23</v>
      </c>
      <c r="E1165" s="47" t="n">
        <v>1798</v>
      </c>
      <c r="F1165" s="27" t="s">
        <v>2927</v>
      </c>
      <c r="G1165" s="28" t="s">
        <v>2928</v>
      </c>
      <c r="H1165" s="27" t="s">
        <v>2929</v>
      </c>
      <c r="I1165" s="28" t="s">
        <v>1540</v>
      </c>
      <c r="J1165" s="28" t="s">
        <v>76</v>
      </c>
      <c r="K1165" s="55"/>
      <c r="L1165" s="55"/>
      <c r="M1165" s="28" t="n">
        <v>1986</v>
      </c>
      <c r="N1165" s="29" t="s">
        <v>67</v>
      </c>
      <c r="O1165" s="29" t="s">
        <v>145</v>
      </c>
      <c r="P1165" s="50" t="n">
        <v>-0.0720228740272761</v>
      </c>
      <c r="Q1165" s="31" t="n">
        <v>3962.20238095238</v>
      </c>
      <c r="R1165" s="31" t="n">
        <v>2970.43537020352</v>
      </c>
      <c r="S1165" s="29" t="s">
        <v>69</v>
      </c>
      <c r="T1165" s="29"/>
      <c r="U1165" s="29"/>
      <c r="V1165" s="48" t="n">
        <f aca="false">IF(S1165="m3_año",R1165,IF(OR(O1165="CG1",O1165="CG3",O1165="HG2"),T1165,R1165))</f>
        <v>2970.43537020352</v>
      </c>
      <c r="W1165" s="28" t="n">
        <v>365</v>
      </c>
      <c r="X1165" s="32"/>
      <c r="Y1165" s="28"/>
      <c r="Z1165" s="28" t="n">
        <v>8760</v>
      </c>
      <c r="AA1165" s="32" t="s">
        <v>2930</v>
      </c>
      <c r="AB1165" s="32" t="s">
        <v>447</v>
      </c>
      <c r="AC1165" s="33" t="s">
        <v>72</v>
      </c>
      <c r="AD1165" s="33" t="n">
        <f aca="false">VLOOKUP($O1165,Parámetros!$B$4:$H$25,3,0)</f>
        <v>196.356974196937</v>
      </c>
      <c r="AE1165" s="33" t="n">
        <f aca="false">VLOOKUP($O1165,Parámetros!$B$4:$H$25,4,0)</f>
        <v>1220.72799074218</v>
      </c>
      <c r="AF1165" s="33" t="n">
        <f aca="false">VLOOKUP($O1165,Parámetros!$B$4:$H$25,5,0)</f>
        <v>69.6558973259153</v>
      </c>
      <c r="AG1165" s="33" t="n">
        <f aca="false">VLOOKUP($O1165,Parámetros!$B$4:$H$25,6,0)</f>
        <v>640</v>
      </c>
      <c r="AH1165" s="33" t="n">
        <f aca="false">VLOOKUP($O1165,Parámetros!$B$4:$H$25,7,0)</f>
        <v>1920000</v>
      </c>
      <c r="AI1165" s="2" t="n">
        <v>8608.38414634146</v>
      </c>
      <c r="AJ1165" s="2" t="n">
        <v>1.0442E-008</v>
      </c>
      <c r="AK1165" s="34" t="n">
        <f aca="false">AD1165*V1165/1000000000</f>
        <v>0.000583265701340722</v>
      </c>
      <c r="AL1165" s="34" t="n">
        <f aca="false">AE1165*V1165/1000000000</f>
        <v>0.00362609360109805</v>
      </c>
      <c r="AM1165" s="34" t="n">
        <f aca="false">AF1165*V1165/1000000000</f>
        <v>0.000206908341160164</v>
      </c>
      <c r="AN1165" s="34" t="n">
        <f aca="false">AG1165*V1165/1000000000</f>
        <v>0.00190107863693025</v>
      </c>
      <c r="AO1165" s="34" t="n">
        <f aca="false">AH1165*V1165/1000000000</f>
        <v>5.70323591079076</v>
      </c>
      <c r="AP1165" s="35" t="n">
        <f aca="false">AJ1165*AI1165*EXP(P1165*4)</f>
        <v>6.73889641570042E-005</v>
      </c>
      <c r="AQ1165" s="36" t="n">
        <f aca="false">AK1165/W1165</f>
        <v>1.59798822285129E-006</v>
      </c>
      <c r="AR1165" s="37" t="n">
        <f aca="false">AL1165/W1165</f>
        <v>9.93450301670698E-006</v>
      </c>
      <c r="AS1165" s="37" t="n">
        <f aca="false">AM1165/W1165</f>
        <v>5.66872167562092E-007</v>
      </c>
      <c r="AT1165" s="37" t="n">
        <f aca="false">AN1165/W1165</f>
        <v>5.20843462172672E-006</v>
      </c>
      <c r="AU1165" s="37" t="n">
        <f aca="false">AO1165/W1165</f>
        <v>0.0156253038651802</v>
      </c>
      <c r="AV1165" s="49" t="n">
        <f aca="false">AP1165/W1165</f>
        <v>1.84627299060286E-007</v>
      </c>
      <c r="AW1165" s="39" t="n">
        <f aca="false">AK1165*1000000</f>
        <v>583.265701340722</v>
      </c>
      <c r="AX1165" s="40" t="n">
        <f aca="false">AL1165*1000000</f>
        <v>3626.09360109805</v>
      </c>
      <c r="AY1165" s="40" t="n">
        <f aca="false">AM1165*1000000</f>
        <v>206.908341160164</v>
      </c>
      <c r="AZ1165" s="40" t="n">
        <f aca="false">AN1165*1000000</f>
        <v>1901.07863693025</v>
      </c>
      <c r="BA1165" s="40" t="n">
        <f aca="false">AO1165*1000000</f>
        <v>5703235.91079076</v>
      </c>
      <c r="BB1165" s="41" t="n">
        <f aca="false">AP1165*1000000</f>
        <v>67.3889641570042</v>
      </c>
      <c r="BC1165" s="39" t="n">
        <f aca="false">AQ1165*1000000</f>
        <v>1.59798822285129</v>
      </c>
      <c r="BD1165" s="40" t="n">
        <f aca="false">AR1165*1000000</f>
        <v>9.93450301670698</v>
      </c>
      <c r="BE1165" s="40" t="n">
        <f aca="false">AS1165*1000000</f>
        <v>0.566872167562092</v>
      </c>
      <c r="BF1165" s="40" t="n">
        <f aca="false">AT1165*1000000</f>
        <v>5.20843462172672</v>
      </c>
      <c r="BG1165" s="40" t="n">
        <f aca="false">AU1165*1000000</f>
        <v>15625.3038651802</v>
      </c>
      <c r="BH1165" s="41" t="n">
        <f aca="false">AV1165*1000000</f>
        <v>0.184627299060286</v>
      </c>
      <c r="BI1165" s="0" t="n">
        <v>0.1</v>
      </c>
      <c r="BJ1165" s="0" t="n">
        <f aca="false">R1165*BI1165</f>
        <v>297.043537020352</v>
      </c>
      <c r="BK1165" s="0" t="n">
        <v>0.1</v>
      </c>
      <c r="BL1165" s="0" t="n">
        <f aca="false">AI1165*BK1165</f>
        <v>860.838414634146</v>
      </c>
      <c r="BM1165" s="45" t="n">
        <v>187.562005220738</v>
      </c>
      <c r="BN1165" s="45" t="n">
        <v>1012.03746873145</v>
      </c>
      <c r="BO1165" s="45" t="n">
        <v>69.5558973259153</v>
      </c>
      <c r="BP1165" s="45" t="n">
        <v>256</v>
      </c>
      <c r="BQ1165" s="45" t="n">
        <v>384000</v>
      </c>
      <c r="BR1165" s="0" t="n">
        <f aca="false">AJ1165*0.1</f>
        <v>1.0442E-009</v>
      </c>
      <c r="BS1165" s="0" t="n">
        <f aca="false">((((BJ1165/R1165)^2)+((BM1165/AD1165)^2))^(1/2))*AK1165</f>
        <v>0.000560185572707362</v>
      </c>
      <c r="BT1165" s="0" t="n">
        <f aca="false">((((BJ1165/R1165)^2)+((BN1165/AE1165)^2))^(1/2))*AL1165</f>
        <v>0.00302798204190945</v>
      </c>
      <c r="BU1165" s="0" t="n">
        <f aca="false">((((BJ1165/R1165)^2)+((BO1165/AF1165)^2))^(1/2))*AM1165</f>
        <v>0.000207644742100385</v>
      </c>
      <c r="BV1165" s="0" t="n">
        <f aca="false">((((BJ1165/R1165)^2)+((BP1165/AG1165)^2))^(1/2))*AN1165</f>
        <v>0.000783834802266868</v>
      </c>
      <c r="BW1165" s="0" t="n">
        <f aca="false">((((BJ1165/R1165)^2)+((BQ1165/AH1165)^2))^(1/2))*AO1165</f>
        <v>1.27528231882461</v>
      </c>
      <c r="BX1165" s="46" t="n">
        <f aca="false">((((BL1165/AI1165)^2)+((BR1165/AJ1165)^2))^(1/2))*AP1165</f>
        <v>9.53023870651098E-006</v>
      </c>
    </row>
    <row r="1166" customFormat="false" ht="30" hidden="false" customHeight="true" outlineLevel="0" collapsed="false">
      <c r="A1166" s="24" t="n">
        <v>4.5927538133297</v>
      </c>
      <c r="B1166" s="24" t="n">
        <v>-74.1081875280975</v>
      </c>
      <c r="C1166" s="47" t="n">
        <v>28</v>
      </c>
      <c r="D1166" s="47" t="n">
        <v>23</v>
      </c>
      <c r="E1166" s="47" t="n">
        <v>1798</v>
      </c>
      <c r="F1166" s="27" t="s">
        <v>2927</v>
      </c>
      <c r="G1166" s="28" t="s">
        <v>2928</v>
      </c>
      <c r="H1166" s="27" t="s">
        <v>2929</v>
      </c>
      <c r="I1166" s="28" t="s">
        <v>1540</v>
      </c>
      <c r="J1166" s="28" t="s">
        <v>76</v>
      </c>
      <c r="K1166" s="55"/>
      <c r="L1166" s="55"/>
      <c r="M1166" s="28" t="n">
        <v>1986</v>
      </c>
      <c r="N1166" s="29" t="s">
        <v>67</v>
      </c>
      <c r="O1166" s="29" t="s">
        <v>145</v>
      </c>
      <c r="P1166" s="50" t="n">
        <v>-0.0720228740272761</v>
      </c>
      <c r="Q1166" s="31" t="n">
        <v>3962.20238095238</v>
      </c>
      <c r="R1166" s="31" t="n">
        <v>2970.43537020352</v>
      </c>
      <c r="S1166" s="29" t="s">
        <v>69</v>
      </c>
      <c r="T1166" s="29"/>
      <c r="U1166" s="29"/>
      <c r="V1166" s="48" t="n">
        <f aca="false">IF(S1166="m3_año",R1166,IF(OR(O1166="CG1",O1166="CG3",O1166="HG2"),T1166,R1166))</f>
        <v>2970.43537020352</v>
      </c>
      <c r="W1166" s="28" t="n">
        <v>365</v>
      </c>
      <c r="X1166" s="32"/>
      <c r="Y1166" s="28"/>
      <c r="Z1166" s="28" t="n">
        <v>8760</v>
      </c>
      <c r="AA1166" s="32" t="s">
        <v>2930</v>
      </c>
      <c r="AB1166" s="32" t="s">
        <v>447</v>
      </c>
      <c r="AC1166" s="33" t="s">
        <v>72</v>
      </c>
      <c r="AD1166" s="33" t="n">
        <f aca="false">VLOOKUP($O1166,Parámetros!$B$4:$H$25,3,0)</f>
        <v>196.356974196937</v>
      </c>
      <c r="AE1166" s="33" t="n">
        <f aca="false">VLOOKUP($O1166,Parámetros!$B$4:$H$25,4,0)</f>
        <v>1220.72799074218</v>
      </c>
      <c r="AF1166" s="33" t="n">
        <f aca="false">VLOOKUP($O1166,Parámetros!$B$4:$H$25,5,0)</f>
        <v>69.6558973259153</v>
      </c>
      <c r="AG1166" s="33" t="n">
        <f aca="false">VLOOKUP($O1166,Parámetros!$B$4:$H$25,6,0)</f>
        <v>640</v>
      </c>
      <c r="AH1166" s="33" t="n">
        <f aca="false">VLOOKUP($O1166,Parámetros!$B$4:$H$25,7,0)</f>
        <v>1920000</v>
      </c>
      <c r="AI1166" s="2" t="n">
        <v>8608.38414634146</v>
      </c>
      <c r="AJ1166" s="2" t="n">
        <v>1.0442E-008</v>
      </c>
      <c r="AK1166" s="34" t="n">
        <f aca="false">AD1166*V1166/1000000000</f>
        <v>0.000583265701340722</v>
      </c>
      <c r="AL1166" s="34" t="n">
        <f aca="false">AE1166*V1166/1000000000</f>
        <v>0.00362609360109805</v>
      </c>
      <c r="AM1166" s="34" t="n">
        <f aca="false">AF1166*V1166/1000000000</f>
        <v>0.000206908341160164</v>
      </c>
      <c r="AN1166" s="34" t="n">
        <f aca="false">AG1166*V1166/1000000000</f>
        <v>0.00190107863693025</v>
      </c>
      <c r="AO1166" s="34" t="n">
        <f aca="false">AH1166*V1166/1000000000</f>
        <v>5.70323591079076</v>
      </c>
      <c r="AP1166" s="35" t="n">
        <f aca="false">AJ1166*AI1166*EXP(P1166*4)</f>
        <v>6.73889641570042E-005</v>
      </c>
      <c r="AQ1166" s="36" t="n">
        <f aca="false">AK1166/W1166</f>
        <v>1.59798822285129E-006</v>
      </c>
      <c r="AR1166" s="37" t="n">
        <f aca="false">AL1166/W1166</f>
        <v>9.93450301670698E-006</v>
      </c>
      <c r="AS1166" s="37" t="n">
        <f aca="false">AM1166/W1166</f>
        <v>5.66872167562092E-007</v>
      </c>
      <c r="AT1166" s="37" t="n">
        <f aca="false">AN1166/W1166</f>
        <v>5.20843462172672E-006</v>
      </c>
      <c r="AU1166" s="37" t="n">
        <f aca="false">AO1166/W1166</f>
        <v>0.0156253038651802</v>
      </c>
      <c r="AV1166" s="49" t="n">
        <f aca="false">AP1166/W1166</f>
        <v>1.84627299060286E-007</v>
      </c>
      <c r="AW1166" s="39" t="n">
        <f aca="false">AK1166*1000000</f>
        <v>583.265701340722</v>
      </c>
      <c r="AX1166" s="40" t="n">
        <f aca="false">AL1166*1000000</f>
        <v>3626.09360109805</v>
      </c>
      <c r="AY1166" s="40" t="n">
        <f aca="false">AM1166*1000000</f>
        <v>206.908341160164</v>
      </c>
      <c r="AZ1166" s="40" t="n">
        <f aca="false">AN1166*1000000</f>
        <v>1901.07863693025</v>
      </c>
      <c r="BA1166" s="40" t="n">
        <f aca="false">AO1166*1000000</f>
        <v>5703235.91079076</v>
      </c>
      <c r="BB1166" s="41" t="n">
        <f aca="false">AP1166*1000000</f>
        <v>67.3889641570042</v>
      </c>
      <c r="BC1166" s="39" t="n">
        <f aca="false">AQ1166*1000000</f>
        <v>1.59798822285129</v>
      </c>
      <c r="BD1166" s="40" t="n">
        <f aca="false">AR1166*1000000</f>
        <v>9.93450301670698</v>
      </c>
      <c r="BE1166" s="40" t="n">
        <f aca="false">AS1166*1000000</f>
        <v>0.566872167562092</v>
      </c>
      <c r="BF1166" s="40" t="n">
        <f aca="false">AT1166*1000000</f>
        <v>5.20843462172672</v>
      </c>
      <c r="BG1166" s="40" t="n">
        <f aca="false">AU1166*1000000</f>
        <v>15625.3038651802</v>
      </c>
      <c r="BH1166" s="41" t="n">
        <f aca="false">AV1166*1000000</f>
        <v>0.184627299060286</v>
      </c>
      <c r="BI1166" s="0" t="n">
        <v>0.1</v>
      </c>
      <c r="BJ1166" s="0" t="n">
        <f aca="false">R1166*BI1166</f>
        <v>297.043537020352</v>
      </c>
      <c r="BK1166" s="0" t="n">
        <v>0.1</v>
      </c>
      <c r="BL1166" s="0" t="n">
        <f aca="false">AI1166*BK1166</f>
        <v>860.838414634146</v>
      </c>
      <c r="BM1166" s="45" t="n">
        <v>187.562005220738</v>
      </c>
      <c r="BN1166" s="45" t="n">
        <v>1012.03746873145</v>
      </c>
      <c r="BO1166" s="45" t="n">
        <v>69.5558973259153</v>
      </c>
      <c r="BP1166" s="45" t="n">
        <v>256</v>
      </c>
      <c r="BQ1166" s="45" t="n">
        <v>384000</v>
      </c>
      <c r="BR1166" s="0" t="n">
        <f aca="false">AJ1166*0.1</f>
        <v>1.0442E-009</v>
      </c>
      <c r="BS1166" s="0" t="n">
        <f aca="false">((((BJ1166/R1166)^2)+((BM1166/AD1166)^2))^(1/2))*AK1166</f>
        <v>0.000560185572707362</v>
      </c>
      <c r="BT1166" s="0" t="n">
        <f aca="false">((((BJ1166/R1166)^2)+((BN1166/AE1166)^2))^(1/2))*AL1166</f>
        <v>0.00302798204190945</v>
      </c>
      <c r="BU1166" s="0" t="n">
        <f aca="false">((((BJ1166/R1166)^2)+((BO1166/AF1166)^2))^(1/2))*AM1166</f>
        <v>0.000207644742100385</v>
      </c>
      <c r="BV1166" s="0" t="n">
        <f aca="false">((((BJ1166/R1166)^2)+((BP1166/AG1166)^2))^(1/2))*AN1166</f>
        <v>0.000783834802266868</v>
      </c>
      <c r="BW1166" s="0" t="n">
        <f aca="false">((((BJ1166/R1166)^2)+((BQ1166/AH1166)^2))^(1/2))*AO1166</f>
        <v>1.27528231882461</v>
      </c>
      <c r="BX1166" s="46" t="n">
        <f aca="false">((((BL1166/AI1166)^2)+((BR1166/AJ1166)^2))^(1/2))*AP1166</f>
        <v>9.53023870651098E-006</v>
      </c>
    </row>
    <row r="1167" customFormat="false" ht="30" hidden="false" customHeight="true" outlineLevel="0" collapsed="false">
      <c r="A1167" s="24" t="n">
        <v>4.5927538133297</v>
      </c>
      <c r="B1167" s="24" t="n">
        <v>-74.1081875280975</v>
      </c>
      <c r="C1167" s="47" t="n">
        <v>28</v>
      </c>
      <c r="D1167" s="47" t="n">
        <v>23</v>
      </c>
      <c r="E1167" s="47" t="n">
        <v>1798</v>
      </c>
      <c r="F1167" s="27" t="s">
        <v>2927</v>
      </c>
      <c r="G1167" s="28" t="s">
        <v>2928</v>
      </c>
      <c r="H1167" s="27" t="s">
        <v>2929</v>
      </c>
      <c r="I1167" s="28" t="s">
        <v>1540</v>
      </c>
      <c r="J1167" s="28" t="s">
        <v>76</v>
      </c>
      <c r="K1167" s="55"/>
      <c r="L1167" s="55"/>
      <c r="M1167" s="28" t="n">
        <v>1986</v>
      </c>
      <c r="N1167" s="29" t="s">
        <v>67</v>
      </c>
      <c r="O1167" s="29" t="s">
        <v>145</v>
      </c>
      <c r="P1167" s="50" t="n">
        <v>-0.0720228740272761</v>
      </c>
      <c r="Q1167" s="31" t="n">
        <v>3962.20238095238</v>
      </c>
      <c r="R1167" s="31" t="n">
        <v>2970.43537020352</v>
      </c>
      <c r="S1167" s="29" t="s">
        <v>69</v>
      </c>
      <c r="T1167" s="29"/>
      <c r="U1167" s="29"/>
      <c r="V1167" s="48" t="n">
        <f aca="false">IF(S1167="m3_año",R1167,IF(OR(O1167="CG1",O1167="CG3",O1167="HG2"),T1167,R1167))</f>
        <v>2970.43537020352</v>
      </c>
      <c r="W1167" s="28" t="n">
        <v>365</v>
      </c>
      <c r="X1167" s="32"/>
      <c r="Y1167" s="28"/>
      <c r="Z1167" s="28" t="n">
        <v>8760</v>
      </c>
      <c r="AA1167" s="32" t="s">
        <v>2931</v>
      </c>
      <c r="AB1167" s="32" t="s">
        <v>447</v>
      </c>
      <c r="AC1167" s="33" t="s">
        <v>72</v>
      </c>
      <c r="AD1167" s="33" t="n">
        <f aca="false">VLOOKUP($O1167,Parámetros!$B$4:$H$25,3,0)</f>
        <v>196.356974196937</v>
      </c>
      <c r="AE1167" s="33" t="n">
        <f aca="false">VLOOKUP($O1167,Parámetros!$B$4:$H$25,4,0)</f>
        <v>1220.72799074218</v>
      </c>
      <c r="AF1167" s="33" t="n">
        <f aca="false">VLOOKUP($O1167,Parámetros!$B$4:$H$25,5,0)</f>
        <v>69.6558973259153</v>
      </c>
      <c r="AG1167" s="33" t="n">
        <f aca="false">VLOOKUP($O1167,Parámetros!$B$4:$H$25,6,0)</f>
        <v>640</v>
      </c>
      <c r="AH1167" s="33" t="n">
        <f aca="false">VLOOKUP($O1167,Parámetros!$B$4:$H$25,7,0)</f>
        <v>1920000</v>
      </c>
      <c r="AI1167" s="51" t="n">
        <f aca="false">Q1167</f>
        <v>3962.20238095238</v>
      </c>
      <c r="AJ1167" s="2" t="n">
        <v>8.8E-007</v>
      </c>
      <c r="AK1167" s="34" t="n">
        <f aca="false">AD1167*V1167/1000000000</f>
        <v>0.000583265701340722</v>
      </c>
      <c r="AL1167" s="34" t="n">
        <f aca="false">AE1167*V1167/1000000000</f>
        <v>0.00362609360109805</v>
      </c>
      <c r="AM1167" s="34" t="n">
        <f aca="false">AF1167*V1167/1000000000</f>
        <v>0.000206908341160164</v>
      </c>
      <c r="AN1167" s="34" t="n">
        <f aca="false">AG1167*V1167/1000000000</f>
        <v>0.00190107863693025</v>
      </c>
      <c r="AO1167" s="34" t="n">
        <f aca="false">AH1167*V1167/1000000000</f>
        <v>5.70323591079076</v>
      </c>
      <c r="AP1167" s="35" t="n">
        <f aca="false">AJ1167*AI1167*EXP(P1167*4)</f>
        <v>0.0026139831257791</v>
      </c>
      <c r="AQ1167" s="36" t="n">
        <f aca="false">AK1167/W1167</f>
        <v>1.59798822285129E-006</v>
      </c>
      <c r="AR1167" s="37" t="n">
        <f aca="false">AL1167/W1167</f>
        <v>9.93450301670698E-006</v>
      </c>
      <c r="AS1167" s="37" t="n">
        <f aca="false">AM1167/W1167</f>
        <v>5.66872167562092E-007</v>
      </c>
      <c r="AT1167" s="37" t="n">
        <f aca="false">AN1167/W1167</f>
        <v>5.20843462172672E-006</v>
      </c>
      <c r="AU1167" s="37" t="n">
        <f aca="false">AO1167/W1167</f>
        <v>0.0156253038651802</v>
      </c>
      <c r="AV1167" s="49" t="n">
        <f aca="false">AP1167/W1167</f>
        <v>7.16159760487424E-006</v>
      </c>
      <c r="AW1167" s="39" t="n">
        <f aca="false">AK1167*1000000</f>
        <v>583.265701340722</v>
      </c>
      <c r="AX1167" s="40" t="n">
        <f aca="false">AL1167*1000000</f>
        <v>3626.09360109805</v>
      </c>
      <c r="AY1167" s="40" t="n">
        <f aca="false">AM1167*1000000</f>
        <v>206.908341160164</v>
      </c>
      <c r="AZ1167" s="40" t="n">
        <f aca="false">AN1167*1000000</f>
        <v>1901.07863693025</v>
      </c>
      <c r="BA1167" s="40" t="n">
        <f aca="false">AO1167*1000000</f>
        <v>5703235.91079076</v>
      </c>
      <c r="BB1167" s="41" t="n">
        <f aca="false">AP1167*1000000</f>
        <v>2613.9831257791</v>
      </c>
      <c r="BC1167" s="39" t="n">
        <f aca="false">AQ1167*1000000</f>
        <v>1.59798822285129</v>
      </c>
      <c r="BD1167" s="40" t="n">
        <f aca="false">AR1167*1000000</f>
        <v>9.93450301670698</v>
      </c>
      <c r="BE1167" s="40" t="n">
        <f aca="false">AS1167*1000000</f>
        <v>0.566872167562092</v>
      </c>
      <c r="BF1167" s="40" t="n">
        <f aca="false">AT1167*1000000</f>
        <v>5.20843462172672</v>
      </c>
      <c r="BG1167" s="40" t="n">
        <f aca="false">AU1167*1000000</f>
        <v>15625.3038651802</v>
      </c>
      <c r="BH1167" s="41" t="n">
        <f aca="false">AV1167*1000000</f>
        <v>7.16159760487424</v>
      </c>
      <c r="BI1167" s="0" t="n">
        <v>0.1</v>
      </c>
      <c r="BJ1167" s="0" t="n">
        <f aca="false">R1167*BI1167</f>
        <v>297.043537020352</v>
      </c>
      <c r="BK1167" s="0" t="n">
        <v>0.1</v>
      </c>
      <c r="BL1167" s="0" t="n">
        <f aca="false">AI1167*BK1167</f>
        <v>396.220238095238</v>
      </c>
      <c r="BM1167" s="45" t="n">
        <v>187.562005220738</v>
      </c>
      <c r="BN1167" s="45" t="n">
        <v>1012.03746873145</v>
      </c>
      <c r="BO1167" s="45" t="n">
        <v>69.5558973259153</v>
      </c>
      <c r="BP1167" s="45" t="n">
        <v>256</v>
      </c>
      <c r="BQ1167" s="45" t="n">
        <v>384000</v>
      </c>
      <c r="BR1167" s="0" t="n">
        <f aca="false">AJ1167*0.1</f>
        <v>8.8E-008</v>
      </c>
      <c r="BS1167" s="0" t="n">
        <f aca="false">((((BJ1167/R1167)^2)+((BM1167/AD1167)^2))^(1/2))*AK1167</f>
        <v>0.000560185572707362</v>
      </c>
      <c r="BT1167" s="0" t="n">
        <f aca="false">((((BJ1167/R1167)^2)+((BN1167/AE1167)^2))^(1/2))*AL1167</f>
        <v>0.00302798204190945</v>
      </c>
      <c r="BU1167" s="0" t="n">
        <f aca="false">((((BJ1167/R1167)^2)+((BO1167/AF1167)^2))^(1/2))*AM1167</f>
        <v>0.000207644742100385</v>
      </c>
      <c r="BV1167" s="0" t="n">
        <f aca="false">((((BJ1167/R1167)^2)+((BP1167/AG1167)^2))^(1/2))*AN1167</f>
        <v>0.000783834802266868</v>
      </c>
      <c r="BW1167" s="0" t="n">
        <f aca="false">((((BJ1167/R1167)^2)+((BQ1167/AH1167)^2))^(1/2))*AO1167</f>
        <v>1.27528231882461</v>
      </c>
      <c r="BX1167" s="46" t="n">
        <f aca="false">((((BL1167/AI1167)^2)+((BR1167/AJ1167)^2))^(1/2))*AP1167</f>
        <v>0.000369673038829122</v>
      </c>
    </row>
    <row r="1168" customFormat="false" ht="30" hidden="false" customHeight="true" outlineLevel="0" collapsed="false">
      <c r="A1168" s="24" t="n">
        <v>4.5927538133297</v>
      </c>
      <c r="B1168" s="24" t="n">
        <v>-74.1081875280975</v>
      </c>
      <c r="C1168" s="47" t="n">
        <v>28</v>
      </c>
      <c r="D1168" s="47" t="n">
        <v>23</v>
      </c>
      <c r="E1168" s="47" t="n">
        <v>1798</v>
      </c>
      <c r="F1168" s="27" t="s">
        <v>2927</v>
      </c>
      <c r="G1168" s="28" t="s">
        <v>2928</v>
      </c>
      <c r="H1168" s="27" t="s">
        <v>2929</v>
      </c>
      <c r="I1168" s="28" t="s">
        <v>1540</v>
      </c>
      <c r="J1168" s="28" t="s">
        <v>76</v>
      </c>
      <c r="K1168" s="55"/>
      <c r="L1168" s="55"/>
      <c r="M1168" s="28" t="n">
        <v>1994</v>
      </c>
      <c r="N1168" s="29" t="s">
        <v>67</v>
      </c>
      <c r="O1168" s="29" t="s">
        <v>145</v>
      </c>
      <c r="P1168" s="50" t="n">
        <v>-0.0720228740272761</v>
      </c>
      <c r="Q1168" s="31" t="n">
        <v>3962.20238095238</v>
      </c>
      <c r="R1168" s="31" t="n">
        <v>2970.43537020352</v>
      </c>
      <c r="S1168" s="29" t="s">
        <v>69</v>
      </c>
      <c r="T1168" s="29"/>
      <c r="U1168" s="29"/>
      <c r="V1168" s="48" t="n">
        <f aca="false">IF(S1168="m3_año",R1168,IF(OR(O1168="CG1",O1168="CG3",O1168="HG2"),T1168,R1168))</f>
        <v>2970.43537020352</v>
      </c>
      <c r="W1168" s="28" t="n">
        <v>365</v>
      </c>
      <c r="X1168" s="32"/>
      <c r="Y1168" s="28"/>
      <c r="Z1168" s="28" t="n">
        <v>8760</v>
      </c>
      <c r="AA1168" s="32" t="s">
        <v>2931</v>
      </c>
      <c r="AB1168" s="32" t="s">
        <v>447</v>
      </c>
      <c r="AC1168" s="33" t="s">
        <v>72</v>
      </c>
      <c r="AD1168" s="33" t="n">
        <f aca="false">VLOOKUP($O1168,Parámetros!$B$4:$H$25,3,0)</f>
        <v>196.356974196937</v>
      </c>
      <c r="AE1168" s="33" t="n">
        <f aca="false">VLOOKUP($O1168,Parámetros!$B$4:$H$25,4,0)</f>
        <v>1220.72799074218</v>
      </c>
      <c r="AF1168" s="33" t="n">
        <f aca="false">VLOOKUP($O1168,Parámetros!$B$4:$H$25,5,0)</f>
        <v>69.6558973259153</v>
      </c>
      <c r="AG1168" s="33" t="n">
        <f aca="false">VLOOKUP($O1168,Parámetros!$B$4:$H$25,6,0)</f>
        <v>640</v>
      </c>
      <c r="AH1168" s="33" t="n">
        <f aca="false">VLOOKUP($O1168,Parámetros!$B$4:$H$25,7,0)</f>
        <v>1920000</v>
      </c>
      <c r="AI1168" s="51" t="n">
        <f aca="false">Q1168</f>
        <v>3962.20238095238</v>
      </c>
      <c r="AJ1168" s="2" t="n">
        <v>2.57418E-006</v>
      </c>
      <c r="AK1168" s="34" t="n">
        <f aca="false">AD1168*V1168/1000000000</f>
        <v>0.000583265701340722</v>
      </c>
      <c r="AL1168" s="34" t="n">
        <f aca="false">AE1168*V1168/1000000000</f>
        <v>0.00362609360109805</v>
      </c>
      <c r="AM1168" s="34" t="n">
        <f aca="false">AF1168*V1168/1000000000</f>
        <v>0.000206908341160164</v>
      </c>
      <c r="AN1168" s="34" t="n">
        <f aca="false">AG1168*V1168/1000000000</f>
        <v>0.00190107863693025</v>
      </c>
      <c r="AO1168" s="34" t="n">
        <f aca="false">AH1168*V1168/1000000000</f>
        <v>5.70323591079076</v>
      </c>
      <c r="AP1168" s="35" t="n">
        <f aca="false">AJ1168*AI1168*EXP(P1168*4)</f>
        <v>0.0076464353212705</v>
      </c>
      <c r="AQ1168" s="36" t="n">
        <f aca="false">AK1168/W1168</f>
        <v>1.59798822285129E-006</v>
      </c>
      <c r="AR1168" s="37" t="n">
        <f aca="false">AL1168/W1168</f>
        <v>9.93450301670698E-006</v>
      </c>
      <c r="AS1168" s="37" t="n">
        <f aca="false">AM1168/W1168</f>
        <v>5.66872167562092E-007</v>
      </c>
      <c r="AT1168" s="37" t="n">
        <f aca="false">AN1168/W1168</f>
        <v>5.20843462172672E-006</v>
      </c>
      <c r="AU1168" s="37" t="n">
        <f aca="false">AO1168/W1168</f>
        <v>0.0156253038651802</v>
      </c>
      <c r="AV1168" s="49" t="n">
        <f aca="false">AP1168/W1168</f>
        <v>2.09491378664945E-005</v>
      </c>
      <c r="AW1168" s="39" t="n">
        <f aca="false">AK1168*1000000</f>
        <v>583.265701340722</v>
      </c>
      <c r="AX1168" s="40" t="n">
        <f aca="false">AL1168*1000000</f>
        <v>3626.09360109805</v>
      </c>
      <c r="AY1168" s="40" t="n">
        <f aca="false">AM1168*1000000</f>
        <v>206.908341160164</v>
      </c>
      <c r="AZ1168" s="40" t="n">
        <f aca="false">AN1168*1000000</f>
        <v>1901.07863693025</v>
      </c>
      <c r="BA1168" s="40" t="n">
        <f aca="false">AO1168*1000000</f>
        <v>5703235.91079076</v>
      </c>
      <c r="BB1168" s="41" t="n">
        <f aca="false">AP1168*1000000</f>
        <v>7646.4353212705</v>
      </c>
      <c r="BC1168" s="39" t="n">
        <f aca="false">AQ1168*1000000</f>
        <v>1.59798822285129</v>
      </c>
      <c r="BD1168" s="40" t="n">
        <f aca="false">AR1168*1000000</f>
        <v>9.93450301670698</v>
      </c>
      <c r="BE1168" s="40" t="n">
        <f aca="false">AS1168*1000000</f>
        <v>0.566872167562092</v>
      </c>
      <c r="BF1168" s="40" t="n">
        <f aca="false">AT1168*1000000</f>
        <v>5.20843462172672</v>
      </c>
      <c r="BG1168" s="40" t="n">
        <f aca="false">AU1168*1000000</f>
        <v>15625.3038651802</v>
      </c>
      <c r="BH1168" s="41" t="n">
        <f aca="false">AV1168*1000000</f>
        <v>20.9491378664945</v>
      </c>
      <c r="BI1168" s="0" t="n">
        <v>0.1</v>
      </c>
      <c r="BJ1168" s="0" t="n">
        <f aca="false">R1168*BI1168</f>
        <v>297.043537020352</v>
      </c>
      <c r="BK1168" s="0" t="n">
        <v>0.1</v>
      </c>
      <c r="BL1168" s="0" t="n">
        <f aca="false">AI1168*BK1168</f>
        <v>396.220238095238</v>
      </c>
      <c r="BM1168" s="45" t="n">
        <v>187.562005220738</v>
      </c>
      <c r="BN1168" s="45" t="n">
        <v>1012.03746873145</v>
      </c>
      <c r="BO1168" s="45" t="n">
        <v>69.5558973259153</v>
      </c>
      <c r="BP1168" s="45" t="n">
        <v>256</v>
      </c>
      <c r="BQ1168" s="45" t="n">
        <v>384000</v>
      </c>
      <c r="BR1168" s="0" t="n">
        <f aca="false">AJ1168*0.1</f>
        <v>2.57418E-007</v>
      </c>
      <c r="BS1168" s="0" t="n">
        <f aca="false">((((BJ1168/R1168)^2)+((BM1168/AD1168)^2))^(1/2))*AK1168</f>
        <v>0.000560185572707362</v>
      </c>
      <c r="BT1168" s="0" t="n">
        <f aca="false">((((BJ1168/R1168)^2)+((BN1168/AE1168)^2))^(1/2))*AL1168</f>
        <v>0.00302798204190945</v>
      </c>
      <c r="BU1168" s="0" t="n">
        <f aca="false">((((BJ1168/R1168)^2)+((BO1168/AF1168)^2))^(1/2))*AM1168</f>
        <v>0.000207644742100385</v>
      </c>
      <c r="BV1168" s="0" t="n">
        <f aca="false">((((BJ1168/R1168)^2)+((BP1168/AG1168)^2))^(1/2))*AN1168</f>
        <v>0.000783834802266868</v>
      </c>
      <c r="BW1168" s="0" t="n">
        <f aca="false">((((BJ1168/R1168)^2)+((BQ1168/AH1168)^2))^(1/2))*AO1168</f>
        <v>1.27528231882461</v>
      </c>
      <c r="BX1168" s="46" t="n">
        <f aca="false">((((BL1168/AI1168)^2)+((BR1168/AJ1168)^2))^(1/2))*AP1168</f>
        <v>0.00108136925351494</v>
      </c>
    </row>
    <row r="1169" customFormat="false" ht="30" hidden="false" customHeight="true" outlineLevel="0" collapsed="false">
      <c r="A1169" s="24" t="n">
        <v>4.5927538133297</v>
      </c>
      <c r="B1169" s="24" t="n">
        <v>-74.1081875280975</v>
      </c>
      <c r="C1169" s="47" t="n">
        <v>28</v>
      </c>
      <c r="D1169" s="47" t="n">
        <v>23</v>
      </c>
      <c r="E1169" s="47" t="n">
        <v>1798</v>
      </c>
      <c r="F1169" s="27" t="s">
        <v>2927</v>
      </c>
      <c r="G1169" s="28" t="s">
        <v>2928</v>
      </c>
      <c r="H1169" s="27" t="s">
        <v>2929</v>
      </c>
      <c r="I1169" s="28" t="s">
        <v>1540</v>
      </c>
      <c r="J1169" s="28" t="s">
        <v>76</v>
      </c>
      <c r="K1169" s="55"/>
      <c r="L1169" s="55"/>
      <c r="M1169" s="28" t="n">
        <v>1986</v>
      </c>
      <c r="N1169" s="29" t="s">
        <v>67</v>
      </c>
      <c r="O1169" s="29" t="s">
        <v>145</v>
      </c>
      <c r="P1169" s="50" t="n">
        <v>-0.0720228740272761</v>
      </c>
      <c r="Q1169" s="31" t="n">
        <v>3962.20238095238</v>
      </c>
      <c r="R1169" s="31" t="n">
        <v>2970.43537020352</v>
      </c>
      <c r="S1169" s="29" t="s">
        <v>69</v>
      </c>
      <c r="T1169" s="29"/>
      <c r="U1169" s="29"/>
      <c r="V1169" s="48" t="n">
        <f aca="false">IF(S1169="m3_año",R1169,IF(OR(O1169="CG1",O1169="CG3",O1169="HG2"),T1169,R1169))</f>
        <v>2970.43537020352</v>
      </c>
      <c r="W1169" s="28" t="n">
        <v>365</v>
      </c>
      <c r="X1169" s="32"/>
      <c r="Y1169" s="28"/>
      <c r="Z1169" s="28" t="n">
        <v>8760</v>
      </c>
      <c r="AA1169" s="32" t="s">
        <v>2931</v>
      </c>
      <c r="AB1169" s="32" t="s">
        <v>447</v>
      </c>
      <c r="AC1169" s="33" t="s">
        <v>72</v>
      </c>
      <c r="AD1169" s="33" t="n">
        <f aca="false">VLOOKUP($O1169,Parámetros!$B$4:$H$25,3,0)</f>
        <v>196.356974196937</v>
      </c>
      <c r="AE1169" s="33" t="n">
        <f aca="false">VLOOKUP($O1169,Parámetros!$B$4:$H$25,4,0)</f>
        <v>1220.72799074218</v>
      </c>
      <c r="AF1169" s="33" t="n">
        <f aca="false">VLOOKUP($O1169,Parámetros!$B$4:$H$25,5,0)</f>
        <v>69.6558973259153</v>
      </c>
      <c r="AG1169" s="33" t="n">
        <f aca="false">VLOOKUP($O1169,Parámetros!$B$4:$H$25,6,0)</f>
        <v>640</v>
      </c>
      <c r="AH1169" s="33" t="n">
        <f aca="false">VLOOKUP($O1169,Parámetros!$B$4:$H$25,7,0)</f>
        <v>1920000</v>
      </c>
      <c r="AI1169" s="2" t="n">
        <v>8608.38414634146</v>
      </c>
      <c r="AJ1169" s="2" t="n">
        <v>1.0442E-008</v>
      </c>
      <c r="AK1169" s="34" t="n">
        <f aca="false">AD1169*V1169/1000000000</f>
        <v>0.000583265701340722</v>
      </c>
      <c r="AL1169" s="34" t="n">
        <f aca="false">AE1169*V1169/1000000000</f>
        <v>0.00362609360109805</v>
      </c>
      <c r="AM1169" s="34" t="n">
        <f aca="false">AF1169*V1169/1000000000</f>
        <v>0.000206908341160164</v>
      </c>
      <c r="AN1169" s="34" t="n">
        <f aca="false">AG1169*V1169/1000000000</f>
        <v>0.00190107863693025</v>
      </c>
      <c r="AO1169" s="34" t="n">
        <f aca="false">AH1169*V1169/1000000000</f>
        <v>5.70323591079076</v>
      </c>
      <c r="AP1169" s="35" t="n">
        <f aca="false">AJ1169*AI1169*EXP(P1169*4)</f>
        <v>6.73889641570042E-005</v>
      </c>
      <c r="AQ1169" s="36" t="n">
        <f aca="false">AK1169/W1169</f>
        <v>1.59798822285129E-006</v>
      </c>
      <c r="AR1169" s="37" t="n">
        <f aca="false">AL1169/W1169</f>
        <v>9.93450301670698E-006</v>
      </c>
      <c r="AS1169" s="37" t="n">
        <f aca="false">AM1169/W1169</f>
        <v>5.66872167562092E-007</v>
      </c>
      <c r="AT1169" s="37" t="n">
        <f aca="false">AN1169/W1169</f>
        <v>5.20843462172672E-006</v>
      </c>
      <c r="AU1169" s="37" t="n">
        <f aca="false">AO1169/W1169</f>
        <v>0.0156253038651802</v>
      </c>
      <c r="AV1169" s="49" t="n">
        <f aca="false">AP1169/W1169</f>
        <v>1.84627299060286E-007</v>
      </c>
      <c r="AW1169" s="39" t="n">
        <f aca="false">AK1169*1000000</f>
        <v>583.265701340722</v>
      </c>
      <c r="AX1169" s="40" t="n">
        <f aca="false">AL1169*1000000</f>
        <v>3626.09360109805</v>
      </c>
      <c r="AY1169" s="40" t="n">
        <f aca="false">AM1169*1000000</f>
        <v>206.908341160164</v>
      </c>
      <c r="AZ1169" s="40" t="n">
        <f aca="false">AN1169*1000000</f>
        <v>1901.07863693025</v>
      </c>
      <c r="BA1169" s="40" t="n">
        <f aca="false">AO1169*1000000</f>
        <v>5703235.91079076</v>
      </c>
      <c r="BB1169" s="41" t="n">
        <f aca="false">AP1169*1000000</f>
        <v>67.3889641570042</v>
      </c>
      <c r="BC1169" s="39" t="n">
        <f aca="false">AQ1169*1000000</f>
        <v>1.59798822285129</v>
      </c>
      <c r="BD1169" s="40" t="n">
        <f aca="false">AR1169*1000000</f>
        <v>9.93450301670698</v>
      </c>
      <c r="BE1169" s="40" t="n">
        <f aca="false">AS1169*1000000</f>
        <v>0.566872167562092</v>
      </c>
      <c r="BF1169" s="40" t="n">
        <f aca="false">AT1169*1000000</f>
        <v>5.20843462172672</v>
      </c>
      <c r="BG1169" s="40" t="n">
        <f aca="false">AU1169*1000000</f>
        <v>15625.3038651802</v>
      </c>
      <c r="BH1169" s="41" t="n">
        <f aca="false">AV1169*1000000</f>
        <v>0.184627299060286</v>
      </c>
      <c r="BI1169" s="0" t="n">
        <v>0.1</v>
      </c>
      <c r="BJ1169" s="0" t="n">
        <f aca="false">R1169*BI1169</f>
        <v>297.043537020352</v>
      </c>
      <c r="BK1169" s="0" t="n">
        <v>0.1</v>
      </c>
      <c r="BL1169" s="0" t="n">
        <f aca="false">AI1169*BK1169</f>
        <v>860.838414634146</v>
      </c>
      <c r="BM1169" s="45" t="n">
        <v>187.562005220738</v>
      </c>
      <c r="BN1169" s="45" t="n">
        <v>1012.03746873145</v>
      </c>
      <c r="BO1169" s="45" t="n">
        <v>69.5558973259153</v>
      </c>
      <c r="BP1169" s="45" t="n">
        <v>256</v>
      </c>
      <c r="BQ1169" s="45" t="n">
        <v>384000</v>
      </c>
      <c r="BR1169" s="0" t="n">
        <f aca="false">AJ1169*0.1</f>
        <v>1.0442E-009</v>
      </c>
      <c r="BS1169" s="0" t="n">
        <f aca="false">((((BJ1169/R1169)^2)+((BM1169/AD1169)^2))^(1/2))*AK1169</f>
        <v>0.000560185572707362</v>
      </c>
      <c r="BT1169" s="0" t="n">
        <f aca="false">((((BJ1169/R1169)^2)+((BN1169/AE1169)^2))^(1/2))*AL1169</f>
        <v>0.00302798204190945</v>
      </c>
      <c r="BU1169" s="0" t="n">
        <f aca="false">((((BJ1169/R1169)^2)+((BO1169/AF1169)^2))^(1/2))*AM1169</f>
        <v>0.000207644742100385</v>
      </c>
      <c r="BV1169" s="0" t="n">
        <f aca="false">((((BJ1169/R1169)^2)+((BP1169/AG1169)^2))^(1/2))*AN1169</f>
        <v>0.000783834802266868</v>
      </c>
      <c r="BW1169" s="0" t="n">
        <f aca="false">((((BJ1169/R1169)^2)+((BQ1169/AH1169)^2))^(1/2))*AO1169</f>
        <v>1.27528231882461</v>
      </c>
      <c r="BX1169" s="46" t="n">
        <f aca="false">((((BL1169/AI1169)^2)+((BR1169/AJ1169)^2))^(1/2))*AP1169</f>
        <v>9.53023870651098E-006</v>
      </c>
    </row>
    <row r="1170" customFormat="false" ht="30" hidden="false" customHeight="true" outlineLevel="0" collapsed="false">
      <c r="A1170" s="24" t="n">
        <v>4.59275113383945</v>
      </c>
      <c r="B1170" s="24" t="n">
        <v>-74.096167746879</v>
      </c>
      <c r="C1170" s="47" t="n">
        <v>29</v>
      </c>
      <c r="D1170" s="47" t="n">
        <v>23</v>
      </c>
      <c r="E1170" s="47" t="n">
        <v>2292</v>
      </c>
      <c r="F1170" s="27" t="s">
        <v>2932</v>
      </c>
      <c r="G1170" s="28" t="s">
        <v>2933</v>
      </c>
      <c r="H1170" s="27" t="s">
        <v>2934</v>
      </c>
      <c r="I1170" s="28" t="s">
        <v>1540</v>
      </c>
      <c r="J1170" s="28" t="s">
        <v>76</v>
      </c>
      <c r="K1170" s="55"/>
      <c r="L1170" s="55"/>
      <c r="M1170" s="28" t="n">
        <v>2000</v>
      </c>
      <c r="N1170" s="29" t="s">
        <v>67</v>
      </c>
      <c r="O1170" s="29" t="s">
        <v>142</v>
      </c>
      <c r="P1170" s="50" t="n">
        <v>-0.015549305289661</v>
      </c>
      <c r="Q1170" s="31" t="n">
        <v>1895</v>
      </c>
      <c r="R1170" s="31" t="n">
        <v>1780.72683882472</v>
      </c>
      <c r="S1170" s="29" t="s">
        <v>69</v>
      </c>
      <c r="T1170" s="29"/>
      <c r="U1170" s="29"/>
      <c r="V1170" s="48" t="n">
        <f aca="false">IF(S1170="m3_año",R1170,IF(OR(O1170="CG1",O1170="CG3",O1170="HG2"),T1170,R1170))</f>
        <v>1780.72683882472</v>
      </c>
      <c r="W1170" s="28" t="n">
        <v>365</v>
      </c>
      <c r="X1170" s="32"/>
      <c r="Y1170" s="28"/>
      <c r="Z1170" s="28" t="n">
        <v>8760</v>
      </c>
      <c r="AA1170" s="32" t="s">
        <v>2935</v>
      </c>
      <c r="AB1170" s="32" t="s">
        <v>447</v>
      </c>
      <c r="AC1170" s="33" t="s">
        <v>72</v>
      </c>
      <c r="AD1170" s="33" t="n">
        <f aca="false">VLOOKUP($O1170,Parámetros!$B$4:$H$25,3,0)</f>
        <v>30.4</v>
      </c>
      <c r="AE1170" s="33" t="n">
        <f aca="false">VLOOKUP($O1170,Parámetros!$B$4:$H$25,4,0)</f>
        <v>1504</v>
      </c>
      <c r="AF1170" s="33" t="n">
        <f aca="false">VLOOKUP($O1170,Parámetros!$B$4:$H$25,5,0)</f>
        <v>9.6</v>
      </c>
      <c r="AG1170" s="33" t="n">
        <f aca="false">VLOOKUP($O1170,Parámetros!$B$4:$H$25,6,0)</f>
        <v>640</v>
      </c>
      <c r="AH1170" s="33" t="n">
        <f aca="false">VLOOKUP($O1170,Parámetros!$B$4:$H$25,7,0)</f>
        <v>1920000</v>
      </c>
      <c r="AI1170" s="51" t="n">
        <v>1895</v>
      </c>
      <c r="AJ1170" s="52" t="n">
        <v>8.8E-008</v>
      </c>
      <c r="AK1170" s="34" t="n">
        <f aca="false">AD1170*V1170/1000000000</f>
        <v>5.41340959002715E-005</v>
      </c>
      <c r="AL1170" s="34" t="n">
        <f aca="false">AE1170*V1170/1000000000</f>
        <v>0.00267821316559238</v>
      </c>
      <c r="AM1170" s="34" t="n">
        <f aca="false">AF1170*V1170/1000000000</f>
        <v>1.70949776527173E-005</v>
      </c>
      <c r="AN1170" s="34" t="n">
        <f aca="false">AG1170*V1170/1000000000</f>
        <v>0.00113966517684782</v>
      </c>
      <c r="AO1170" s="34" t="n">
        <f aca="false">AH1170*V1170/1000000000</f>
        <v>3.41899553054346</v>
      </c>
      <c r="AP1170" s="35" t="n">
        <f aca="false">AJ1170*AI1170*EXP(P1170*4)</f>
        <v>0.000156703961816575</v>
      </c>
      <c r="AQ1170" s="36" t="n">
        <f aca="false">AK1170/W1170</f>
        <v>1.48312591507593E-007</v>
      </c>
      <c r="AR1170" s="37" t="n">
        <f aca="false">AL1170/W1170</f>
        <v>7.33757031669145E-006</v>
      </c>
      <c r="AS1170" s="37" t="n">
        <f aca="false">AM1170/W1170</f>
        <v>4.68355552129241E-008</v>
      </c>
      <c r="AT1170" s="37" t="n">
        <f aca="false">AN1170/W1170</f>
        <v>3.12237034752828E-006</v>
      </c>
      <c r="AU1170" s="37" t="n">
        <f aca="false">AO1170/W1170</f>
        <v>0.00936711104258483</v>
      </c>
      <c r="AV1170" s="49" t="n">
        <f aca="false">AP1170/W1170</f>
        <v>4.29325922785137E-007</v>
      </c>
      <c r="AW1170" s="39" t="n">
        <f aca="false">AK1170*1000000</f>
        <v>54.1340959002715</v>
      </c>
      <c r="AX1170" s="40" t="n">
        <f aca="false">AL1170*1000000</f>
        <v>2678.21316559238</v>
      </c>
      <c r="AY1170" s="40" t="n">
        <f aca="false">AM1170*1000000</f>
        <v>17.0949776527173</v>
      </c>
      <c r="AZ1170" s="40" t="n">
        <f aca="false">AN1170*1000000</f>
        <v>1139.66517684782</v>
      </c>
      <c r="BA1170" s="40" t="n">
        <f aca="false">AO1170*1000000</f>
        <v>3418995.53054346</v>
      </c>
      <c r="BB1170" s="41" t="n">
        <f aca="false">AP1170*1000000</f>
        <v>156.703961816575</v>
      </c>
      <c r="BC1170" s="39" t="n">
        <f aca="false">AQ1170*1000000</f>
        <v>0.148312591507593</v>
      </c>
      <c r="BD1170" s="40" t="n">
        <f aca="false">AR1170*1000000</f>
        <v>7.33757031669145</v>
      </c>
      <c r="BE1170" s="40" t="n">
        <f aca="false">AS1170*1000000</f>
        <v>0.0468355552129242</v>
      </c>
      <c r="BF1170" s="40" t="n">
        <f aca="false">AT1170*1000000</f>
        <v>3.12237034752828</v>
      </c>
      <c r="BG1170" s="40" t="n">
        <f aca="false">AU1170*1000000</f>
        <v>9367.11104258483</v>
      </c>
      <c r="BH1170" s="41" t="n">
        <f aca="false">AV1170*1000000</f>
        <v>0.429325922785137</v>
      </c>
      <c r="BI1170" s="0" t="n">
        <v>0.1</v>
      </c>
      <c r="BJ1170" s="0" t="n">
        <f aca="false">R1170*BI1170</f>
        <v>178.072683882472</v>
      </c>
      <c r="BK1170" s="0" t="n">
        <v>0.1</v>
      </c>
      <c r="BL1170" s="0" t="n">
        <f aca="false">AI1170*BK1170</f>
        <v>189.5</v>
      </c>
      <c r="BM1170" s="45" t="n">
        <v>12.16</v>
      </c>
      <c r="BN1170" s="45" t="n">
        <v>601.6</v>
      </c>
      <c r="BO1170" s="45" t="n">
        <v>1.92</v>
      </c>
      <c r="BP1170" s="45" t="n">
        <v>256</v>
      </c>
      <c r="BQ1170" s="45" t="n">
        <v>384000</v>
      </c>
      <c r="BR1170" s="0" t="n">
        <f aca="false">AJ1170*0.1</f>
        <v>8.8E-009</v>
      </c>
      <c r="BS1170" s="0" t="n">
        <f aca="false">((((BJ1170/R1170)^2)+((BM1170/AD1170)^2))^(1/2))*AK1170</f>
        <v>2.23200595344135E-005</v>
      </c>
      <c r="BT1170" s="0" t="n">
        <f aca="false">((((BJ1170/R1170)^2)+((BN1170/AE1170)^2))^(1/2))*AL1170</f>
        <v>0.00110425557696572</v>
      </c>
      <c r="BU1170" s="0" t="n">
        <f aca="false">((((BJ1170/R1170)^2)+((BO1170/AF1170)^2))^(1/2))*AM1170</f>
        <v>3.82255321053157E-006</v>
      </c>
      <c r="BV1170" s="0" t="n">
        <f aca="false">((((BJ1170/R1170)^2)+((BP1170/AG1170)^2))^(1/2))*AN1170</f>
        <v>0.00046989599019818</v>
      </c>
      <c r="BW1170" s="0" t="n">
        <f aca="false">((((BJ1170/R1170)^2)+((BQ1170/AH1170)^2))^(1/2))*AO1170</f>
        <v>0.764510642106314</v>
      </c>
      <c r="BX1170" s="46" t="n">
        <f aca="false">((((BL1170/AI1170)^2)+((BR1170/AJ1170)^2))^(1/2))*AP1170</f>
        <v>2.21612868078596E-005</v>
      </c>
    </row>
    <row r="1171" customFormat="false" ht="30" hidden="false" customHeight="true" outlineLevel="0" collapsed="false">
      <c r="A1171" s="24" t="n">
        <v>4.59275113383945</v>
      </c>
      <c r="B1171" s="24" t="n">
        <v>-74.096167746879</v>
      </c>
      <c r="C1171" s="47" t="n">
        <v>29</v>
      </c>
      <c r="D1171" s="47" t="n">
        <v>23</v>
      </c>
      <c r="E1171" s="47" t="n">
        <v>2292</v>
      </c>
      <c r="F1171" s="27" t="s">
        <v>2932</v>
      </c>
      <c r="G1171" s="28" t="s">
        <v>2933</v>
      </c>
      <c r="H1171" s="27" t="s">
        <v>2934</v>
      </c>
      <c r="I1171" s="28" t="s">
        <v>1540</v>
      </c>
      <c r="J1171" s="28" t="s">
        <v>76</v>
      </c>
      <c r="K1171" s="55"/>
      <c r="L1171" s="55"/>
      <c r="M1171" s="28" t="n">
        <v>2000</v>
      </c>
      <c r="N1171" s="29" t="s">
        <v>67</v>
      </c>
      <c r="O1171" s="29" t="s">
        <v>142</v>
      </c>
      <c r="P1171" s="50" t="n">
        <v>-0.015549305289661</v>
      </c>
      <c r="Q1171" s="31" t="n">
        <v>0</v>
      </c>
      <c r="R1171" s="31" t="n">
        <v>0</v>
      </c>
      <c r="S1171" s="29" t="s">
        <v>69</v>
      </c>
      <c r="T1171" s="29"/>
      <c r="U1171" s="29"/>
      <c r="V1171" s="48" t="n">
        <f aca="false">IF(S1171="m3_año",R1171,IF(OR(O1171="CG1",O1171="CG3",O1171="HG2"),T1171,R1171))</f>
        <v>0</v>
      </c>
      <c r="W1171" s="28" t="n">
        <v>365</v>
      </c>
      <c r="X1171" s="32"/>
      <c r="Y1171" s="28"/>
      <c r="Z1171" s="28" t="n">
        <v>0</v>
      </c>
      <c r="AA1171" s="32" t="s">
        <v>2936</v>
      </c>
      <c r="AB1171" s="32" t="s">
        <v>447</v>
      </c>
      <c r="AC1171" s="33" t="s">
        <v>72</v>
      </c>
      <c r="AD1171" s="33" t="n">
        <f aca="false">VLOOKUP($O1171,Parámetros!$B$4:$H$25,3,0)</f>
        <v>30.4</v>
      </c>
      <c r="AE1171" s="33" t="n">
        <f aca="false">VLOOKUP($O1171,Parámetros!$B$4:$H$25,4,0)</f>
        <v>1504</v>
      </c>
      <c r="AF1171" s="33" t="n">
        <f aca="false">VLOOKUP($O1171,Parámetros!$B$4:$H$25,5,0)</f>
        <v>9.6</v>
      </c>
      <c r="AG1171" s="33" t="n">
        <f aca="false">VLOOKUP($O1171,Parámetros!$B$4:$H$25,6,0)</f>
        <v>640</v>
      </c>
      <c r="AH1171" s="33" t="n">
        <f aca="false">VLOOKUP($O1171,Parámetros!$B$4:$H$25,7,0)</f>
        <v>1920000</v>
      </c>
      <c r="AI1171" s="51" t="n">
        <v>0</v>
      </c>
      <c r="AJ1171" s="52" t="n">
        <v>8.8E-008</v>
      </c>
      <c r="AK1171" s="34" t="n">
        <f aca="false">AD1171*V1171/1000000000</f>
        <v>0</v>
      </c>
      <c r="AL1171" s="34" t="n">
        <f aca="false">AE1171*V1171/1000000000</f>
        <v>0</v>
      </c>
      <c r="AM1171" s="34" t="n">
        <f aca="false">AF1171*V1171/1000000000</f>
        <v>0</v>
      </c>
      <c r="AN1171" s="34" t="n">
        <f aca="false">AG1171*V1171/1000000000</f>
        <v>0</v>
      </c>
      <c r="AO1171" s="34" t="n">
        <f aca="false">AH1171*V1171/1000000000</f>
        <v>0</v>
      </c>
      <c r="AP1171" s="35" t="n">
        <f aca="false">AJ1171*AI1171*EXP(P1171*4)</f>
        <v>0</v>
      </c>
      <c r="AQ1171" s="36" t="n">
        <f aca="false">AK1171/W1171</f>
        <v>0</v>
      </c>
      <c r="AR1171" s="37" t="n">
        <f aca="false">AL1171/W1171</f>
        <v>0</v>
      </c>
      <c r="AS1171" s="37" t="n">
        <f aca="false">AM1171/W1171</f>
        <v>0</v>
      </c>
      <c r="AT1171" s="37" t="n">
        <f aca="false">AN1171/W1171</f>
        <v>0</v>
      </c>
      <c r="AU1171" s="37" t="n">
        <f aca="false">AO1171/W1171</f>
        <v>0</v>
      </c>
      <c r="AV1171" s="49" t="n">
        <f aca="false">AP1171/W1171</f>
        <v>0</v>
      </c>
      <c r="AW1171" s="39" t="n">
        <f aca="false">AK1171*1000000</f>
        <v>0</v>
      </c>
      <c r="AX1171" s="40" t="n">
        <f aca="false">AL1171*1000000</f>
        <v>0</v>
      </c>
      <c r="AY1171" s="40" t="n">
        <f aca="false">AM1171*1000000</f>
        <v>0</v>
      </c>
      <c r="AZ1171" s="40" t="n">
        <f aca="false">AN1171*1000000</f>
        <v>0</v>
      </c>
      <c r="BA1171" s="40" t="n">
        <f aca="false">AO1171*1000000</f>
        <v>0</v>
      </c>
      <c r="BB1171" s="41" t="n">
        <f aca="false">AP1171*1000000</f>
        <v>0</v>
      </c>
      <c r="BC1171" s="39" t="n">
        <f aca="false">AQ1171*1000000</f>
        <v>0</v>
      </c>
      <c r="BD1171" s="40" t="n">
        <f aca="false">AR1171*1000000</f>
        <v>0</v>
      </c>
      <c r="BE1171" s="40" t="n">
        <f aca="false">AS1171*1000000</f>
        <v>0</v>
      </c>
      <c r="BF1171" s="40" t="n">
        <f aca="false">AT1171*1000000</f>
        <v>0</v>
      </c>
      <c r="BG1171" s="40" t="n">
        <f aca="false">AU1171*1000000</f>
        <v>0</v>
      </c>
      <c r="BH1171" s="41" t="n">
        <f aca="false">AV1171*1000000</f>
        <v>0</v>
      </c>
      <c r="BI1171" s="0" t="n">
        <v>0.1</v>
      </c>
      <c r="BJ1171" s="0" t="n">
        <f aca="false">R1171*BI1171</f>
        <v>0</v>
      </c>
      <c r="BK1171" s="0" t="n">
        <v>0.1</v>
      </c>
      <c r="BL1171" s="0" t="n">
        <f aca="false">AI1171*BK1171</f>
        <v>0</v>
      </c>
      <c r="BM1171" s="45" t="n">
        <v>12.16</v>
      </c>
      <c r="BN1171" s="45" t="n">
        <v>601.6</v>
      </c>
      <c r="BO1171" s="45" t="n">
        <v>1.92</v>
      </c>
      <c r="BP1171" s="45" t="n">
        <v>256</v>
      </c>
      <c r="BQ1171" s="45" t="n">
        <v>384000</v>
      </c>
      <c r="BR1171" s="0" t="n">
        <f aca="false">AJ1171*0.1</f>
        <v>8.8E-009</v>
      </c>
      <c r="BS1171" s="0" t="e">
        <f aca="false">((((BJ1171/R1171)^2)+((BM1171/AD1171)^2))^(1/2))*AK1171</f>
        <v>#DIV/0!</v>
      </c>
      <c r="BT1171" s="0" t="e">
        <f aca="false">((((BJ1171/R1171)^2)+((BN1171/AE1171)^2))^(1/2))*AL1171</f>
        <v>#DIV/0!</v>
      </c>
      <c r="BU1171" s="0" t="e">
        <f aca="false">((((BJ1171/R1171)^2)+((BO1171/AF1171)^2))^(1/2))*AM1171</f>
        <v>#DIV/0!</v>
      </c>
      <c r="BV1171" s="0" t="e">
        <f aca="false">((((BJ1171/R1171)^2)+((BP1171/AG1171)^2))^(1/2))*AN1171</f>
        <v>#DIV/0!</v>
      </c>
      <c r="BW1171" s="0" t="e">
        <f aca="false">((((BJ1171/R1171)^2)+((BQ1171/AH1171)^2))^(1/2))*AO1171</f>
        <v>#DIV/0!</v>
      </c>
      <c r="BX1171" s="46" t="e">
        <f aca="false">((((BL1171/AI1171)^2)+((BR1171/AJ1171)^2))^(1/2))*AP1171</f>
        <v>#DIV/0!</v>
      </c>
    </row>
    <row r="1172" customFormat="false" ht="30" hidden="false" customHeight="true" outlineLevel="0" collapsed="false">
      <c r="A1172" s="24" t="n">
        <v>4.59275113383945</v>
      </c>
      <c r="B1172" s="24" t="n">
        <v>-74.096167746879</v>
      </c>
      <c r="C1172" s="47" t="n">
        <v>29</v>
      </c>
      <c r="D1172" s="47" t="n">
        <v>23</v>
      </c>
      <c r="E1172" s="47" t="n">
        <v>2292</v>
      </c>
      <c r="F1172" s="27" t="s">
        <v>2932</v>
      </c>
      <c r="G1172" s="28" t="s">
        <v>2933</v>
      </c>
      <c r="H1172" s="27" t="s">
        <v>2934</v>
      </c>
      <c r="I1172" s="28" t="s">
        <v>1540</v>
      </c>
      <c r="J1172" s="28" t="s">
        <v>76</v>
      </c>
      <c r="K1172" s="55"/>
      <c r="L1172" s="55"/>
      <c r="M1172" s="28" t="n">
        <v>2000</v>
      </c>
      <c r="N1172" s="29" t="s">
        <v>67</v>
      </c>
      <c r="O1172" s="29" t="s">
        <v>142</v>
      </c>
      <c r="P1172" s="50" t="n">
        <v>-0.015549305289661</v>
      </c>
      <c r="Q1172" s="31" t="n">
        <v>0</v>
      </c>
      <c r="R1172" s="31" t="n">
        <v>0</v>
      </c>
      <c r="S1172" s="29" t="s">
        <v>69</v>
      </c>
      <c r="T1172" s="29"/>
      <c r="U1172" s="29"/>
      <c r="V1172" s="48" t="n">
        <f aca="false">IF(S1172="m3_año",R1172,IF(OR(O1172="CG1",O1172="CG3",O1172="HG2"),T1172,R1172))</f>
        <v>0</v>
      </c>
      <c r="W1172" s="28" t="n">
        <v>365</v>
      </c>
      <c r="X1172" s="32"/>
      <c r="Y1172" s="28"/>
      <c r="Z1172" s="28" t="n">
        <v>0</v>
      </c>
      <c r="AA1172" s="32" t="s">
        <v>2936</v>
      </c>
      <c r="AB1172" s="32" t="s">
        <v>447</v>
      </c>
      <c r="AC1172" s="33" t="s">
        <v>72</v>
      </c>
      <c r="AD1172" s="33" t="n">
        <f aca="false">VLOOKUP($O1172,Parámetros!$B$4:$H$25,3,0)</f>
        <v>30.4</v>
      </c>
      <c r="AE1172" s="33" t="n">
        <f aca="false">VLOOKUP($O1172,Parámetros!$B$4:$H$25,4,0)</f>
        <v>1504</v>
      </c>
      <c r="AF1172" s="33" t="n">
        <f aca="false">VLOOKUP($O1172,Parámetros!$B$4:$H$25,5,0)</f>
        <v>9.6</v>
      </c>
      <c r="AG1172" s="33" t="n">
        <f aca="false">VLOOKUP($O1172,Parámetros!$B$4:$H$25,6,0)</f>
        <v>640</v>
      </c>
      <c r="AH1172" s="33" t="n">
        <f aca="false">VLOOKUP($O1172,Parámetros!$B$4:$H$25,7,0)</f>
        <v>1920000</v>
      </c>
      <c r="AI1172" s="51" t="n">
        <v>0</v>
      </c>
      <c r="AJ1172" s="52" t="n">
        <v>8.8E-008</v>
      </c>
      <c r="AK1172" s="34" t="n">
        <f aca="false">AD1172*V1172/1000000000</f>
        <v>0</v>
      </c>
      <c r="AL1172" s="34" t="n">
        <f aca="false">AE1172*V1172/1000000000</f>
        <v>0</v>
      </c>
      <c r="AM1172" s="34" t="n">
        <f aca="false">AF1172*V1172/1000000000</f>
        <v>0</v>
      </c>
      <c r="AN1172" s="34" t="n">
        <f aca="false">AG1172*V1172/1000000000</f>
        <v>0</v>
      </c>
      <c r="AO1172" s="34" t="n">
        <f aca="false">AH1172*V1172/1000000000</f>
        <v>0</v>
      </c>
      <c r="AP1172" s="35" t="n">
        <f aca="false">AJ1172*AI1172*EXP(P1172*4)</f>
        <v>0</v>
      </c>
      <c r="AQ1172" s="36" t="n">
        <f aca="false">AK1172/W1172</f>
        <v>0</v>
      </c>
      <c r="AR1172" s="37" t="n">
        <f aca="false">AL1172/W1172</f>
        <v>0</v>
      </c>
      <c r="AS1172" s="37" t="n">
        <f aca="false">AM1172/W1172</f>
        <v>0</v>
      </c>
      <c r="AT1172" s="37" t="n">
        <f aca="false">AN1172/W1172</f>
        <v>0</v>
      </c>
      <c r="AU1172" s="37" t="n">
        <f aca="false">AO1172/W1172</f>
        <v>0</v>
      </c>
      <c r="AV1172" s="49" t="n">
        <f aca="false">AP1172/W1172</f>
        <v>0</v>
      </c>
      <c r="AW1172" s="39" t="n">
        <f aca="false">AK1172*1000000</f>
        <v>0</v>
      </c>
      <c r="AX1172" s="40" t="n">
        <f aca="false">AL1172*1000000</f>
        <v>0</v>
      </c>
      <c r="AY1172" s="40" t="n">
        <f aca="false">AM1172*1000000</f>
        <v>0</v>
      </c>
      <c r="AZ1172" s="40" t="n">
        <f aca="false">AN1172*1000000</f>
        <v>0</v>
      </c>
      <c r="BA1172" s="40" t="n">
        <f aca="false">AO1172*1000000</f>
        <v>0</v>
      </c>
      <c r="BB1172" s="41" t="n">
        <f aca="false">AP1172*1000000</f>
        <v>0</v>
      </c>
      <c r="BC1172" s="39" t="n">
        <f aca="false">AQ1172*1000000</f>
        <v>0</v>
      </c>
      <c r="BD1172" s="40" t="n">
        <f aca="false">AR1172*1000000</f>
        <v>0</v>
      </c>
      <c r="BE1172" s="40" t="n">
        <f aca="false">AS1172*1000000</f>
        <v>0</v>
      </c>
      <c r="BF1172" s="40" t="n">
        <f aca="false">AT1172*1000000</f>
        <v>0</v>
      </c>
      <c r="BG1172" s="40" t="n">
        <f aca="false">AU1172*1000000</f>
        <v>0</v>
      </c>
      <c r="BH1172" s="41" t="n">
        <f aca="false">AV1172*1000000</f>
        <v>0</v>
      </c>
      <c r="BI1172" s="0" t="n">
        <v>0.1</v>
      </c>
      <c r="BJ1172" s="0" t="n">
        <f aca="false">R1172*BI1172</f>
        <v>0</v>
      </c>
      <c r="BK1172" s="0" t="n">
        <v>0.1</v>
      </c>
      <c r="BL1172" s="0" t="n">
        <f aca="false">AI1172*BK1172</f>
        <v>0</v>
      </c>
      <c r="BM1172" s="45" t="n">
        <v>12.16</v>
      </c>
      <c r="BN1172" s="45" t="n">
        <v>601.6</v>
      </c>
      <c r="BO1172" s="45" t="n">
        <v>1.92</v>
      </c>
      <c r="BP1172" s="45" t="n">
        <v>256</v>
      </c>
      <c r="BQ1172" s="45" t="n">
        <v>384000</v>
      </c>
      <c r="BR1172" s="0" t="n">
        <f aca="false">AJ1172*0.1</f>
        <v>8.8E-009</v>
      </c>
      <c r="BS1172" s="0" t="e">
        <f aca="false">((((BJ1172/R1172)^2)+((BM1172/AD1172)^2))^(1/2))*AK1172</f>
        <v>#DIV/0!</v>
      </c>
      <c r="BT1172" s="0" t="e">
        <f aca="false">((((BJ1172/R1172)^2)+((BN1172/AE1172)^2))^(1/2))*AL1172</f>
        <v>#DIV/0!</v>
      </c>
      <c r="BU1172" s="0" t="e">
        <f aca="false">((((BJ1172/R1172)^2)+((BO1172/AF1172)^2))^(1/2))*AM1172</f>
        <v>#DIV/0!</v>
      </c>
      <c r="BV1172" s="0" t="e">
        <f aca="false">((((BJ1172/R1172)^2)+((BP1172/AG1172)^2))^(1/2))*AN1172</f>
        <v>#DIV/0!</v>
      </c>
      <c r="BW1172" s="0" t="e">
        <f aca="false">((((BJ1172/R1172)^2)+((BQ1172/AH1172)^2))^(1/2))*AO1172</f>
        <v>#DIV/0!</v>
      </c>
      <c r="BX1172" s="46" t="e">
        <f aca="false">((((BL1172/AI1172)^2)+((BR1172/AJ1172)^2))^(1/2))*AP1172</f>
        <v>#DIV/0!</v>
      </c>
    </row>
    <row r="1173" customFormat="false" ht="15" hidden="false" customHeight="true" outlineLevel="0" collapsed="false">
      <c r="A1173" s="24" t="n">
        <v>4.5915</v>
      </c>
      <c r="B1173" s="24" t="n">
        <v>-74.0916666666667</v>
      </c>
      <c r="C1173" s="47" t="n">
        <v>30</v>
      </c>
      <c r="D1173" s="47" t="n">
        <v>23</v>
      </c>
      <c r="E1173" s="47" t="n">
        <v>2293</v>
      </c>
      <c r="F1173" s="27" t="s">
        <v>2937</v>
      </c>
      <c r="G1173" s="28" t="s">
        <v>2416</v>
      </c>
      <c r="H1173" s="27" t="s">
        <v>2938</v>
      </c>
      <c r="I1173" s="28" t="s">
        <v>1540</v>
      </c>
      <c r="J1173" s="28" t="s">
        <v>65</v>
      </c>
      <c r="K1173" s="28" t="n">
        <v>100</v>
      </c>
      <c r="L1173" s="28"/>
      <c r="M1173" s="28" t="n">
        <v>1979</v>
      </c>
      <c r="N1173" s="29" t="s">
        <v>67</v>
      </c>
      <c r="O1173" s="29" t="s">
        <v>68</v>
      </c>
      <c r="P1173" s="56" t="n">
        <v>0.00426891489573758</v>
      </c>
      <c r="Q1173" s="31" t="n">
        <v>76014.575</v>
      </c>
      <c r="R1173" s="31" t="n">
        <v>77323.7194488476</v>
      </c>
      <c r="S1173" s="29" t="s">
        <v>69</v>
      </c>
      <c r="T1173" s="29"/>
      <c r="U1173" s="29"/>
      <c r="V1173" s="48" t="n">
        <f aca="false">IF(S1173="m3_año",R1173,IF(OR(O1173="CG1",O1173="CG3",O1173="HG2"),T1173,R1173))</f>
        <v>77323.7194488476</v>
      </c>
      <c r="W1173" s="28" t="n">
        <v>365</v>
      </c>
      <c r="X1173" s="32"/>
      <c r="Y1173" s="28"/>
      <c r="Z1173" s="28" t="n">
        <v>8760</v>
      </c>
      <c r="AA1173" s="32" t="s">
        <v>2939</v>
      </c>
      <c r="AB1173" s="32" t="s">
        <v>447</v>
      </c>
      <c r="AC1173" s="33" t="s">
        <v>72</v>
      </c>
      <c r="AD1173" s="33" t="n">
        <f aca="false">VLOOKUP($O1173,Parámetros!$B$4:$H$25,3,0)</f>
        <v>46.3856216091623</v>
      </c>
      <c r="AE1173" s="33" t="n">
        <f aca="false">VLOOKUP($O1173,Parámetros!$B$4:$H$25,4,0)</f>
        <v>1074.85364414012</v>
      </c>
      <c r="AF1173" s="33" t="n">
        <f aca="false">VLOOKUP($O1173,Parámetros!$B$4:$H$25,5,0)</f>
        <v>5.41099102083891</v>
      </c>
      <c r="AG1173" s="33" t="n">
        <f aca="false">VLOOKUP($O1173,Parámetros!$B$4:$H$25,6,0)</f>
        <v>1344</v>
      </c>
      <c r="AH1173" s="33" t="n">
        <f aca="false">VLOOKUP($O1173,Parámetros!$B$4:$H$25,7,0)</f>
        <v>1920000</v>
      </c>
      <c r="AI1173" s="51" t="n">
        <v>76014.575</v>
      </c>
      <c r="AJ1173" s="52" t="n">
        <v>8.8E-008</v>
      </c>
      <c r="AK1173" s="34" t="n">
        <f aca="false">AD1173*V1173/1000000000</f>
        <v>0.00358670879176727</v>
      </c>
      <c r="AL1173" s="34" t="n">
        <f aca="false">AE1173*V1173/1000000000</f>
        <v>0.0831116816280621</v>
      </c>
      <c r="AM1173" s="34" t="n">
        <f aca="false">AF1173*V1173/1000000000</f>
        <v>0.000418397951635581</v>
      </c>
      <c r="AN1173" s="34" t="n">
        <f aca="false">AG1173*V1173/1000000000</f>
        <v>0.103923078939251</v>
      </c>
      <c r="AO1173" s="34" t="n">
        <f aca="false">AH1173*V1173/1000000000</f>
        <v>148.461541341787</v>
      </c>
      <c r="AP1173" s="35" t="n">
        <f aca="false">AJ1173*AI1173*EXP(P1173*4)</f>
        <v>0.00680448731149859</v>
      </c>
      <c r="AQ1173" s="36" t="n">
        <f aca="false">AK1173/W1173</f>
        <v>9.82659942949937E-006</v>
      </c>
      <c r="AR1173" s="37" t="n">
        <f aca="false">AL1173/W1173</f>
        <v>0.000227703237337156</v>
      </c>
      <c r="AS1173" s="37" t="n">
        <f aca="false">AM1173/W1173</f>
        <v>1.1462957579057E-006</v>
      </c>
      <c r="AT1173" s="37" t="n">
        <f aca="false">AN1173/W1173</f>
        <v>0.000284720764217126</v>
      </c>
      <c r="AU1173" s="37" t="n">
        <f aca="false">AO1173/W1173</f>
        <v>0.406743948881609</v>
      </c>
      <c r="AV1173" s="49" t="n">
        <f aca="false">AP1173/W1173</f>
        <v>1.86424309904071E-005</v>
      </c>
      <c r="AW1173" s="39" t="n">
        <f aca="false">AK1173*1000000</f>
        <v>3586.70879176727</v>
      </c>
      <c r="AX1173" s="40" t="n">
        <f aca="false">AL1173*1000000</f>
        <v>83111.6816280621</v>
      </c>
      <c r="AY1173" s="40" t="n">
        <f aca="false">AM1173*1000000</f>
        <v>418.397951635581</v>
      </c>
      <c r="AZ1173" s="40" t="n">
        <f aca="false">AN1173*1000000</f>
        <v>103923.078939251</v>
      </c>
      <c r="BA1173" s="40" t="n">
        <f aca="false">AO1173*1000000</f>
        <v>148461541.341787</v>
      </c>
      <c r="BB1173" s="41" t="n">
        <f aca="false">AP1173*1000000</f>
        <v>6804.48731149859</v>
      </c>
      <c r="BC1173" s="39" t="n">
        <f aca="false">AQ1173*1000000</f>
        <v>9.82659942949936</v>
      </c>
      <c r="BD1173" s="40" t="n">
        <f aca="false">AR1173*1000000</f>
        <v>227.703237337156</v>
      </c>
      <c r="BE1173" s="40" t="n">
        <f aca="false">AS1173*1000000</f>
        <v>1.1462957579057</v>
      </c>
      <c r="BF1173" s="40" t="n">
        <f aca="false">AT1173*1000000</f>
        <v>284.720764217126</v>
      </c>
      <c r="BG1173" s="40" t="n">
        <f aca="false">AU1173*1000000</f>
        <v>406743.948881609</v>
      </c>
      <c r="BH1173" s="41" t="n">
        <f aca="false">AV1173*1000000</f>
        <v>18.6424309904071</v>
      </c>
      <c r="BI1173" s="0" t="n">
        <v>0.1</v>
      </c>
      <c r="BJ1173" s="0" t="n">
        <f aca="false">R1173*BI1173</f>
        <v>7732.37194488476</v>
      </c>
      <c r="BK1173" s="0" t="n">
        <v>0.1</v>
      </c>
      <c r="BL1173" s="0" t="n">
        <f aca="false">AI1173*BK1173</f>
        <v>7601.4575</v>
      </c>
      <c r="BM1173" s="45" t="n">
        <v>17.6498016718255</v>
      </c>
      <c r="BN1173" s="45" t="n">
        <v>910.91550745518</v>
      </c>
      <c r="BO1173" s="45" t="n">
        <v>5.31099102083891</v>
      </c>
      <c r="BP1173" s="45" t="n">
        <v>537.6</v>
      </c>
      <c r="BQ1173" s="45" t="n">
        <v>384000</v>
      </c>
      <c r="BR1173" s="0" t="n">
        <f aca="false">AJ1173*0.1</f>
        <v>8.8E-009</v>
      </c>
      <c r="BS1173" s="0" t="n">
        <f aca="false">((((BJ1173/R1173)^2)+((BM1173/AD1173)^2))^(1/2))*AK1173</f>
        <v>0.00141109275274872</v>
      </c>
      <c r="BT1173" s="0" t="n">
        <f aca="false">((((BJ1173/R1173)^2)+((BN1173/AE1173)^2))^(1/2))*AL1173</f>
        <v>0.0709240268692683</v>
      </c>
      <c r="BU1173" s="0" t="n">
        <f aca="false">((((BJ1173/R1173)^2)+((BO1173/AF1173)^2))^(1/2))*AM1173</f>
        <v>0.000412791456793893</v>
      </c>
      <c r="BV1173" s="0" t="n">
        <f aca="false">((((BJ1173/R1173)^2)+((BP1173/AG1173)^2))^(1/2))*AN1173</f>
        <v>0.0428485831405935</v>
      </c>
      <c r="BW1173" s="0" t="n">
        <f aca="false">((((BJ1173/R1173)^2)+((BQ1173/AH1173)^2))^(1/2))*AO1173</f>
        <v>33.1970098484632</v>
      </c>
      <c r="BX1173" s="46" t="n">
        <f aca="false">((((BL1173/AI1173)^2)+((BR1173/AJ1173)^2))^(1/2))*AP1173</f>
        <v>0.000962299824091694</v>
      </c>
    </row>
    <row r="1174" customFormat="false" ht="15" hidden="false" customHeight="true" outlineLevel="0" collapsed="false">
      <c r="A1174" s="24" t="n">
        <v>4.5915</v>
      </c>
      <c r="B1174" s="24" t="n">
        <v>-74.0916666666667</v>
      </c>
      <c r="C1174" s="47" t="n">
        <v>30</v>
      </c>
      <c r="D1174" s="47" t="n">
        <v>23</v>
      </c>
      <c r="E1174" s="47" t="n">
        <v>2293</v>
      </c>
      <c r="F1174" s="27" t="s">
        <v>2937</v>
      </c>
      <c r="G1174" s="28" t="s">
        <v>2416</v>
      </c>
      <c r="H1174" s="27" t="s">
        <v>2938</v>
      </c>
      <c r="I1174" s="28" t="s">
        <v>1540</v>
      </c>
      <c r="J1174" s="28" t="s">
        <v>65</v>
      </c>
      <c r="K1174" s="28" t="n">
        <v>100</v>
      </c>
      <c r="L1174" s="28"/>
      <c r="M1174" s="28" t="n">
        <v>1967</v>
      </c>
      <c r="N1174" s="29" t="s">
        <v>67</v>
      </c>
      <c r="O1174" s="29" t="s">
        <v>68</v>
      </c>
      <c r="P1174" s="56" t="n">
        <v>0.00426891489573758</v>
      </c>
      <c r="Q1174" s="31" t="n">
        <v>76014.575</v>
      </c>
      <c r="R1174" s="31" t="n">
        <v>77323.7194488476</v>
      </c>
      <c r="S1174" s="29" t="s">
        <v>69</v>
      </c>
      <c r="T1174" s="29"/>
      <c r="U1174" s="29"/>
      <c r="V1174" s="48" t="n">
        <f aca="false">IF(S1174="m3_año",R1174,IF(OR(O1174="CG1",O1174="CG3",O1174="HG2"),T1174,R1174))</f>
        <v>77323.7194488476</v>
      </c>
      <c r="W1174" s="28" t="n">
        <v>365</v>
      </c>
      <c r="X1174" s="32"/>
      <c r="Y1174" s="28"/>
      <c r="Z1174" s="28" t="n">
        <v>8760</v>
      </c>
      <c r="AA1174" s="32" t="s">
        <v>2939</v>
      </c>
      <c r="AB1174" s="32" t="s">
        <v>447</v>
      </c>
      <c r="AC1174" s="33" t="s">
        <v>72</v>
      </c>
      <c r="AD1174" s="33" t="n">
        <f aca="false">VLOOKUP($O1174,Parámetros!$B$4:$H$25,3,0)</f>
        <v>46.3856216091623</v>
      </c>
      <c r="AE1174" s="33" t="n">
        <f aca="false">VLOOKUP($O1174,Parámetros!$B$4:$H$25,4,0)</f>
        <v>1074.85364414012</v>
      </c>
      <c r="AF1174" s="33" t="n">
        <f aca="false">VLOOKUP($O1174,Parámetros!$B$4:$H$25,5,0)</f>
        <v>5.41099102083891</v>
      </c>
      <c r="AG1174" s="33" t="n">
        <f aca="false">VLOOKUP($O1174,Parámetros!$B$4:$H$25,6,0)</f>
        <v>1344</v>
      </c>
      <c r="AH1174" s="33" t="n">
        <f aca="false">VLOOKUP($O1174,Parámetros!$B$4:$H$25,7,0)</f>
        <v>1920000</v>
      </c>
      <c r="AI1174" s="51" t="n">
        <v>76014.575</v>
      </c>
      <c r="AJ1174" s="52" t="n">
        <v>8.8E-008</v>
      </c>
      <c r="AK1174" s="34" t="n">
        <f aca="false">AD1174*V1174/1000000000</f>
        <v>0.00358670879176727</v>
      </c>
      <c r="AL1174" s="34" t="n">
        <f aca="false">AE1174*V1174/1000000000</f>
        <v>0.0831116816280621</v>
      </c>
      <c r="AM1174" s="34" t="n">
        <f aca="false">AF1174*V1174/1000000000</f>
        <v>0.000418397951635581</v>
      </c>
      <c r="AN1174" s="34" t="n">
        <f aca="false">AG1174*V1174/1000000000</f>
        <v>0.103923078939251</v>
      </c>
      <c r="AO1174" s="34" t="n">
        <f aca="false">AH1174*V1174/1000000000</f>
        <v>148.461541341787</v>
      </c>
      <c r="AP1174" s="35" t="n">
        <f aca="false">AJ1174*AI1174*EXP(P1174*4)</f>
        <v>0.00680448731149859</v>
      </c>
      <c r="AQ1174" s="36" t="n">
        <f aca="false">AK1174/W1174</f>
        <v>9.82659942949937E-006</v>
      </c>
      <c r="AR1174" s="37" t="n">
        <f aca="false">AL1174/W1174</f>
        <v>0.000227703237337156</v>
      </c>
      <c r="AS1174" s="37" t="n">
        <f aca="false">AM1174/W1174</f>
        <v>1.1462957579057E-006</v>
      </c>
      <c r="AT1174" s="37" t="n">
        <f aca="false">AN1174/W1174</f>
        <v>0.000284720764217126</v>
      </c>
      <c r="AU1174" s="37" t="n">
        <f aca="false">AO1174/W1174</f>
        <v>0.406743948881609</v>
      </c>
      <c r="AV1174" s="49" t="n">
        <f aca="false">AP1174/W1174</f>
        <v>1.86424309904071E-005</v>
      </c>
      <c r="AW1174" s="39" t="n">
        <f aca="false">AK1174*1000000</f>
        <v>3586.70879176727</v>
      </c>
      <c r="AX1174" s="40" t="n">
        <f aca="false">AL1174*1000000</f>
        <v>83111.6816280621</v>
      </c>
      <c r="AY1174" s="40" t="n">
        <f aca="false">AM1174*1000000</f>
        <v>418.397951635581</v>
      </c>
      <c r="AZ1174" s="40" t="n">
        <f aca="false">AN1174*1000000</f>
        <v>103923.078939251</v>
      </c>
      <c r="BA1174" s="40" t="n">
        <f aca="false">AO1174*1000000</f>
        <v>148461541.341787</v>
      </c>
      <c r="BB1174" s="41" t="n">
        <f aca="false">AP1174*1000000</f>
        <v>6804.48731149859</v>
      </c>
      <c r="BC1174" s="39" t="n">
        <f aca="false">AQ1174*1000000</f>
        <v>9.82659942949936</v>
      </c>
      <c r="BD1174" s="40" t="n">
        <f aca="false">AR1174*1000000</f>
        <v>227.703237337156</v>
      </c>
      <c r="BE1174" s="40" t="n">
        <f aca="false">AS1174*1000000</f>
        <v>1.1462957579057</v>
      </c>
      <c r="BF1174" s="40" t="n">
        <f aca="false">AT1174*1000000</f>
        <v>284.720764217126</v>
      </c>
      <c r="BG1174" s="40" t="n">
        <f aca="false">AU1174*1000000</f>
        <v>406743.948881609</v>
      </c>
      <c r="BH1174" s="41" t="n">
        <f aca="false">AV1174*1000000</f>
        <v>18.6424309904071</v>
      </c>
      <c r="BI1174" s="0" t="n">
        <v>0.1</v>
      </c>
      <c r="BJ1174" s="0" t="n">
        <f aca="false">R1174*BI1174</f>
        <v>7732.37194488476</v>
      </c>
      <c r="BK1174" s="0" t="n">
        <v>0.1</v>
      </c>
      <c r="BL1174" s="0" t="n">
        <f aca="false">AI1174*BK1174</f>
        <v>7601.4575</v>
      </c>
      <c r="BM1174" s="45" t="n">
        <v>17.6498016718255</v>
      </c>
      <c r="BN1174" s="45" t="n">
        <v>910.91550745518</v>
      </c>
      <c r="BO1174" s="45" t="n">
        <v>5.31099102083891</v>
      </c>
      <c r="BP1174" s="45" t="n">
        <v>537.6</v>
      </c>
      <c r="BQ1174" s="45" t="n">
        <v>384000</v>
      </c>
      <c r="BR1174" s="0" t="n">
        <f aca="false">AJ1174*0.1</f>
        <v>8.8E-009</v>
      </c>
      <c r="BS1174" s="0" t="n">
        <f aca="false">((((BJ1174/R1174)^2)+((BM1174/AD1174)^2))^(1/2))*AK1174</f>
        <v>0.00141109275274872</v>
      </c>
      <c r="BT1174" s="0" t="n">
        <f aca="false">((((BJ1174/R1174)^2)+((BN1174/AE1174)^2))^(1/2))*AL1174</f>
        <v>0.0709240268692683</v>
      </c>
      <c r="BU1174" s="0" t="n">
        <f aca="false">((((BJ1174/R1174)^2)+((BO1174/AF1174)^2))^(1/2))*AM1174</f>
        <v>0.000412791456793893</v>
      </c>
      <c r="BV1174" s="0" t="n">
        <f aca="false">((((BJ1174/R1174)^2)+((BP1174/AG1174)^2))^(1/2))*AN1174</f>
        <v>0.0428485831405935</v>
      </c>
      <c r="BW1174" s="0" t="n">
        <f aca="false">((((BJ1174/R1174)^2)+((BQ1174/AH1174)^2))^(1/2))*AO1174</f>
        <v>33.1970098484632</v>
      </c>
      <c r="BX1174" s="46" t="n">
        <f aca="false">((((BL1174/AI1174)^2)+((BR1174/AJ1174)^2))^(1/2))*AP1174</f>
        <v>0.000962299824091694</v>
      </c>
    </row>
    <row r="1175" customFormat="false" ht="15" hidden="false" customHeight="true" outlineLevel="0" collapsed="false">
      <c r="A1175" s="24" t="n">
        <v>4.59308333333333</v>
      </c>
      <c r="B1175" s="24" t="n">
        <v>-74.088</v>
      </c>
      <c r="C1175" s="47" t="n">
        <v>30</v>
      </c>
      <c r="D1175" s="47" t="n">
        <v>23</v>
      </c>
      <c r="E1175" s="47" t="n">
        <v>2293</v>
      </c>
      <c r="F1175" s="27" t="s">
        <v>2940</v>
      </c>
      <c r="G1175" s="28" t="s">
        <v>2416</v>
      </c>
      <c r="H1175" s="27" t="s">
        <v>2941</v>
      </c>
      <c r="I1175" s="28" t="s">
        <v>1540</v>
      </c>
      <c r="J1175" s="28" t="s">
        <v>65</v>
      </c>
      <c r="K1175" s="28" t="n">
        <v>100</v>
      </c>
      <c r="L1175" s="28"/>
      <c r="M1175" s="28" t="n">
        <v>1998</v>
      </c>
      <c r="N1175" s="29" t="s">
        <v>67</v>
      </c>
      <c r="O1175" s="29" t="s">
        <v>68</v>
      </c>
      <c r="P1175" s="56" t="n">
        <v>0.00426891489573758</v>
      </c>
      <c r="Q1175" s="31" t="n">
        <v>9562.5</v>
      </c>
      <c r="R1175" s="31" t="n">
        <v>9727.18807188759</v>
      </c>
      <c r="S1175" s="29" t="s">
        <v>69</v>
      </c>
      <c r="T1175" s="29"/>
      <c r="U1175" s="29"/>
      <c r="V1175" s="48" t="n">
        <f aca="false">IF(S1175="m3_año",R1175,IF(OR(O1175="CG1",O1175="CG3",O1175="HG2"),T1175,R1175))</f>
        <v>9727.18807188759</v>
      </c>
      <c r="W1175" s="28" t="n">
        <v>365</v>
      </c>
      <c r="X1175" s="32"/>
      <c r="Y1175" s="28"/>
      <c r="Z1175" s="28" t="n">
        <v>8760</v>
      </c>
      <c r="AA1175" s="32" t="s">
        <v>2002</v>
      </c>
      <c r="AB1175" s="32" t="s">
        <v>447</v>
      </c>
      <c r="AC1175" s="33" t="s">
        <v>72</v>
      </c>
      <c r="AD1175" s="33" t="n">
        <f aca="false">VLOOKUP($O1175,Parámetros!$B$4:$H$25,3,0)</f>
        <v>46.3856216091623</v>
      </c>
      <c r="AE1175" s="33" t="n">
        <f aca="false">VLOOKUP($O1175,Parámetros!$B$4:$H$25,4,0)</f>
        <v>1074.85364414012</v>
      </c>
      <c r="AF1175" s="33" t="n">
        <f aca="false">VLOOKUP($O1175,Parámetros!$B$4:$H$25,5,0)</f>
        <v>5.41099102083891</v>
      </c>
      <c r="AG1175" s="33" t="n">
        <f aca="false">VLOOKUP($O1175,Parámetros!$B$4:$H$25,6,0)</f>
        <v>1344</v>
      </c>
      <c r="AH1175" s="33" t="n">
        <f aca="false">VLOOKUP($O1175,Parámetros!$B$4:$H$25,7,0)</f>
        <v>1920000</v>
      </c>
      <c r="AI1175" s="51" t="n">
        <v>9562.5</v>
      </c>
      <c r="AJ1175" s="52" t="n">
        <v>8.8E-008</v>
      </c>
      <c r="AK1175" s="34" t="n">
        <f aca="false">AD1175*V1175/1000000000</f>
        <v>0.000451201665223735</v>
      </c>
      <c r="AL1175" s="34" t="n">
        <f aca="false">AE1175*V1175/1000000000</f>
        <v>0.0104553035463047</v>
      </c>
      <c r="AM1175" s="34" t="n">
        <f aca="false">AF1175*V1175/1000000000</f>
        <v>5.26337273149951E-005</v>
      </c>
      <c r="AN1175" s="34" t="n">
        <f aca="false">AG1175*V1175/1000000000</f>
        <v>0.0130733407686169</v>
      </c>
      <c r="AO1175" s="34" t="n">
        <f aca="false">AH1175*V1175/1000000000</f>
        <v>18.6762010980242</v>
      </c>
      <c r="AP1175" s="35" t="n">
        <f aca="false">AJ1175*AI1175*EXP(P1175*4)</f>
        <v>0.000855992550326108</v>
      </c>
      <c r="AQ1175" s="36" t="n">
        <f aca="false">AK1175/W1175</f>
        <v>1.23616894581845E-006</v>
      </c>
      <c r="AR1175" s="37" t="n">
        <f aca="false">AL1175/W1175</f>
        <v>2.86446672501498E-005</v>
      </c>
      <c r="AS1175" s="37" t="n">
        <f aca="false">AM1175/W1175</f>
        <v>1.44201992643822E-007</v>
      </c>
      <c r="AT1175" s="37" t="n">
        <f aca="false">AN1175/W1175</f>
        <v>3.58173719688135E-005</v>
      </c>
      <c r="AU1175" s="37" t="n">
        <f aca="false">AO1175/W1175</f>
        <v>0.0511676742411621</v>
      </c>
      <c r="AV1175" s="49" t="n">
        <f aca="false">AP1175/W1175</f>
        <v>2.3451850693866E-006</v>
      </c>
      <c r="AW1175" s="39" t="n">
        <f aca="false">AK1175*1000000</f>
        <v>451.201665223735</v>
      </c>
      <c r="AX1175" s="40" t="n">
        <f aca="false">AL1175*1000000</f>
        <v>10455.3035463047</v>
      </c>
      <c r="AY1175" s="40" t="n">
        <f aca="false">AM1175*1000000</f>
        <v>52.6337273149951</v>
      </c>
      <c r="AZ1175" s="40" t="n">
        <f aca="false">AN1175*1000000</f>
        <v>13073.3407686169</v>
      </c>
      <c r="BA1175" s="40" t="n">
        <f aca="false">AO1175*1000000</f>
        <v>18676201.0980242</v>
      </c>
      <c r="BB1175" s="41" t="n">
        <f aca="false">AP1175*1000000</f>
        <v>855.992550326108</v>
      </c>
      <c r="BC1175" s="39" t="n">
        <f aca="false">AQ1175*1000000</f>
        <v>1.23616894581845</v>
      </c>
      <c r="BD1175" s="40" t="n">
        <f aca="false">AR1175*1000000</f>
        <v>28.6446672501498</v>
      </c>
      <c r="BE1175" s="40" t="n">
        <f aca="false">AS1175*1000000</f>
        <v>0.144201992643822</v>
      </c>
      <c r="BF1175" s="40" t="n">
        <f aca="false">AT1175*1000000</f>
        <v>35.8173719688135</v>
      </c>
      <c r="BG1175" s="40" t="n">
        <f aca="false">AU1175*1000000</f>
        <v>51167.6742411621</v>
      </c>
      <c r="BH1175" s="41" t="n">
        <f aca="false">AV1175*1000000</f>
        <v>2.3451850693866</v>
      </c>
      <c r="BI1175" s="0" t="n">
        <v>0.1</v>
      </c>
      <c r="BJ1175" s="0" t="n">
        <f aca="false">R1175*BI1175</f>
        <v>972.718807188759</v>
      </c>
      <c r="BK1175" s="0" t="n">
        <v>0.1</v>
      </c>
      <c r="BL1175" s="0" t="n">
        <f aca="false">AI1175*BK1175</f>
        <v>956.25</v>
      </c>
      <c r="BM1175" s="45" t="n">
        <v>17.6498016718255</v>
      </c>
      <c r="BN1175" s="45" t="n">
        <v>910.91550745518</v>
      </c>
      <c r="BO1175" s="45" t="n">
        <v>5.31099102083891</v>
      </c>
      <c r="BP1175" s="45" t="n">
        <v>537.6</v>
      </c>
      <c r="BQ1175" s="45" t="n">
        <v>384000</v>
      </c>
      <c r="BR1175" s="0" t="n">
        <f aca="false">AJ1175*0.1</f>
        <v>8.8E-009</v>
      </c>
      <c r="BS1175" s="0" t="n">
        <f aca="false">((((BJ1175/R1175)^2)+((BM1175/AD1175)^2))^(1/2))*AK1175</f>
        <v>0.000177512989425509</v>
      </c>
      <c r="BT1175" s="0" t="n">
        <f aca="false">((((BJ1175/R1175)^2)+((BN1175/AE1175)^2))^(1/2))*AL1175</f>
        <v>0.00892211798773298</v>
      </c>
      <c r="BU1175" s="0" t="n">
        <f aca="false">((((BJ1175/R1175)^2)+((BO1175/AF1175)^2))^(1/2))*AM1175</f>
        <v>5.19284401128546E-005</v>
      </c>
      <c r="BV1175" s="0" t="n">
        <f aca="false">((((BJ1175/R1175)^2)+((BP1175/AG1175)^2))^(1/2))*AN1175</f>
        <v>0.00539027648687012</v>
      </c>
      <c r="BW1175" s="0" t="n">
        <f aca="false">((((BJ1175/R1175)^2)+((BQ1175/AH1175)^2))^(1/2))*AO1175</f>
        <v>4.17612552166383</v>
      </c>
      <c r="BX1175" s="46" t="n">
        <f aca="false">((((BL1175/AI1175)^2)+((BR1175/AJ1175)^2))^(1/2))*AP1175</f>
        <v>0.000121055627396152</v>
      </c>
    </row>
    <row r="1176" customFormat="false" ht="14" hidden="false" customHeight="false" outlineLevel="0" collapsed="false">
      <c r="A1176" s="24" t="n">
        <v>4.59308333333333</v>
      </c>
      <c r="B1176" s="24" t="n">
        <v>-74.088</v>
      </c>
      <c r="C1176" s="47" t="n">
        <v>30</v>
      </c>
      <c r="D1176" s="47" t="n">
        <v>23</v>
      </c>
      <c r="E1176" s="47" t="n">
        <v>2293</v>
      </c>
      <c r="F1176" s="27" t="s">
        <v>2940</v>
      </c>
      <c r="G1176" s="28" t="s">
        <v>2416</v>
      </c>
      <c r="H1176" s="27" t="s">
        <v>2941</v>
      </c>
      <c r="I1176" s="28" t="s">
        <v>1540</v>
      </c>
      <c r="J1176" s="28" t="s">
        <v>65</v>
      </c>
      <c r="K1176" s="28" t="n">
        <v>60</v>
      </c>
      <c r="L1176" s="28"/>
      <c r="M1176" s="28" t="n">
        <v>1975</v>
      </c>
      <c r="N1176" s="29" t="s">
        <v>124</v>
      </c>
      <c r="O1176" s="29" t="s">
        <v>125</v>
      </c>
      <c r="P1176" s="56" t="n">
        <v>0.00426891489573758</v>
      </c>
      <c r="Q1176" s="58" t="n">
        <v>50</v>
      </c>
      <c r="R1176" s="31" t="n">
        <v>50.861114101373</v>
      </c>
      <c r="S1176" s="4" t="s">
        <v>69</v>
      </c>
      <c r="T1176" s="4"/>
      <c r="U1176" s="4"/>
      <c r="V1176" s="48" t="n">
        <f aca="false">IF(S1176="m3_año",R1176,IF(OR(O1176="CG1",O1176="CG3",O1176="HG2"),T1176,R1176))</f>
        <v>50.861114101373</v>
      </c>
      <c r="W1176" s="28" t="n">
        <v>365</v>
      </c>
      <c r="X1176" s="32"/>
      <c r="Y1176" s="28"/>
      <c r="Z1176" s="28" t="n">
        <v>0</v>
      </c>
      <c r="AA1176" s="32" t="s">
        <v>2942</v>
      </c>
      <c r="AB1176" s="32" t="s">
        <v>447</v>
      </c>
      <c r="AC1176" s="33" t="s">
        <v>72</v>
      </c>
      <c r="AD1176" s="33" t="n">
        <f aca="false">VLOOKUP($O1176,Parámetros!$B$4:$H$25,3,0)</f>
        <v>840000</v>
      </c>
      <c r="AE1176" s="33" t="n">
        <f aca="false">VLOOKUP($O1176,Parámetros!$B$4:$H$25,4,0)</f>
        <v>2400000</v>
      </c>
      <c r="AF1176" s="33" t="n">
        <f aca="false">VLOOKUP($O1176,Parámetros!$B$4:$H$25,5,0)</f>
        <v>1800000</v>
      </c>
      <c r="AG1176" s="33" t="n">
        <f aca="false">VLOOKUP($O1176,Parámetros!$B$4:$H$25,6,0)</f>
        <v>600000</v>
      </c>
      <c r="AH1176" s="33" t="n">
        <f aca="false">VLOOKUP($O1176,Parámetros!$B$4:$H$25,7,0)</f>
        <v>2676000000</v>
      </c>
      <c r="AI1176" s="51" t="n">
        <v>50</v>
      </c>
      <c r="AJ1176" s="2" t="n">
        <v>0.0912</v>
      </c>
      <c r="AK1176" s="34" t="n">
        <f aca="false">AD1176*V1176/1000000000</f>
        <v>0.0427233358451533</v>
      </c>
      <c r="AL1176" s="34" t="n">
        <f aca="false">AE1176*V1176/1000000000</f>
        <v>0.122066673843295</v>
      </c>
      <c r="AM1176" s="34" t="n">
        <f aca="false">AF1176*V1176/1000000000</f>
        <v>0.0915500053824714</v>
      </c>
      <c r="AN1176" s="34" t="n">
        <f aca="false">AG1176*V1176/1000000000</f>
        <v>0.0305166684608238</v>
      </c>
      <c r="AO1176" s="34" t="n">
        <f aca="false">AH1176*V1176/1000000000</f>
        <v>136.104341335274</v>
      </c>
      <c r="AP1176" s="35" t="n">
        <f aca="false">AJ1176*AI1176*EXP(P1176*4)</f>
        <v>4.63853360604522</v>
      </c>
      <c r="AQ1176" s="36" t="n">
        <f aca="false">AK1176/W1176</f>
        <v>0.000117050235192201</v>
      </c>
      <c r="AR1176" s="37" t="n">
        <f aca="false">AL1176/W1176</f>
        <v>0.000334429243406288</v>
      </c>
      <c r="AS1176" s="37" t="n">
        <f aca="false">AM1176/W1176</f>
        <v>0.000250821932554716</v>
      </c>
      <c r="AT1176" s="37" t="n">
        <f aca="false">AN1176/W1176</f>
        <v>8.36073108515721E-005</v>
      </c>
      <c r="AU1176" s="37" t="n">
        <f aca="false">AO1176/W1176</f>
        <v>0.372888606398011</v>
      </c>
      <c r="AV1176" s="49" t="n">
        <f aca="false">AP1176/W1176</f>
        <v>0.012708311249439</v>
      </c>
      <c r="AW1176" s="39" t="n">
        <f aca="false">AK1176*1000000</f>
        <v>42723.3358451533</v>
      </c>
      <c r="AX1176" s="40" t="n">
        <f aca="false">AL1176*1000000</f>
        <v>122066.673843295</v>
      </c>
      <c r="AY1176" s="40" t="n">
        <f aca="false">AM1176*1000000</f>
        <v>91550.0053824714</v>
      </c>
      <c r="AZ1176" s="40" t="n">
        <f aca="false">AN1176*1000000</f>
        <v>30516.6684608238</v>
      </c>
      <c r="BA1176" s="40" t="n">
        <f aca="false">AO1176*1000000</f>
        <v>136104341.335274</v>
      </c>
      <c r="BB1176" s="41" t="n">
        <f aca="false">AP1176*1000000</f>
        <v>4638533.60604522</v>
      </c>
      <c r="BC1176" s="39" t="n">
        <f aca="false">AQ1176*1000000</f>
        <v>117.050235192201</v>
      </c>
      <c r="BD1176" s="40" t="n">
        <f aca="false">AR1176*1000000</f>
        <v>334.429243406288</v>
      </c>
      <c r="BE1176" s="40" t="n">
        <f aca="false">AS1176*1000000</f>
        <v>250.821932554716</v>
      </c>
      <c r="BF1176" s="40" t="n">
        <f aca="false">AT1176*1000000</f>
        <v>83.6073108515721</v>
      </c>
      <c r="BG1176" s="40" t="n">
        <f aca="false">AU1176*1000000</f>
        <v>372888.606398011</v>
      </c>
      <c r="BH1176" s="41" t="n">
        <f aca="false">AV1176*1000000</f>
        <v>12708.311249439</v>
      </c>
      <c r="BI1176" s="0" t="n">
        <v>0.1</v>
      </c>
      <c r="BJ1176" s="0" t="n">
        <f aca="false">R1176*BI1176</f>
        <v>5.0861114101373</v>
      </c>
      <c r="BK1176" s="0" t="n">
        <v>0.1</v>
      </c>
      <c r="BL1176" s="0" t="n">
        <f aca="false">AI1176*BK1176</f>
        <v>5</v>
      </c>
      <c r="BM1176" s="45" t="n">
        <v>336000</v>
      </c>
      <c r="BN1176" s="45" t="n">
        <v>480000</v>
      </c>
      <c r="BO1176" s="45" t="n">
        <v>360000</v>
      </c>
      <c r="BP1176" s="45" t="n">
        <v>120000</v>
      </c>
      <c r="BQ1176" s="45" t="n">
        <v>1070400000</v>
      </c>
      <c r="BR1176" s="0" t="n">
        <f aca="false">AJ1176*0.1</f>
        <v>0.00912</v>
      </c>
      <c r="BS1176" s="0" t="n">
        <f aca="false">((((BJ1176/R1176)^2)+((BM1176/AD1176)^2))^(1/2))*AK1176</f>
        <v>0.0176152826368304</v>
      </c>
      <c r="BT1176" s="0" t="n">
        <f aca="false">((((BJ1176/R1176)^2)+((BN1176/AE1176)^2))^(1/2))*AL1176</f>
        <v>0.0272949380500904</v>
      </c>
      <c r="BU1176" s="0" t="n">
        <f aca="false">((((BJ1176/R1176)^2)+((BO1176/AF1176)^2))^(1/2))*AM1176</f>
        <v>0.0204712035375678</v>
      </c>
      <c r="BV1176" s="0" t="n">
        <f aca="false">((((BJ1176/R1176)^2)+((BP1176/AG1176)^2))^(1/2))*AN1176</f>
        <v>0.00682373451252259</v>
      </c>
      <c r="BW1176" s="0" t="n">
        <f aca="false">((((BJ1176/R1176)^2)+((BQ1176/AH1176)^2))^(1/2))*AO1176</f>
        <v>56.1172575430455</v>
      </c>
      <c r="BX1176" s="46" t="n">
        <f aca="false">((((BL1176/AI1176)^2)+((BR1176/AJ1176)^2))^(1/2))*AP1176</f>
        <v>0.655987713519253</v>
      </c>
    </row>
    <row r="1177" customFormat="false" ht="30" hidden="false" customHeight="true" outlineLevel="0" collapsed="false">
      <c r="A1177" s="24" t="n">
        <v>4.57665072102293</v>
      </c>
      <c r="B1177" s="24" t="n">
        <v>-74.0913312212767</v>
      </c>
      <c r="C1177" s="47" t="n">
        <v>30</v>
      </c>
      <c r="D1177" s="47" t="n">
        <v>21</v>
      </c>
      <c r="E1177" s="47" t="n">
        <v>2267</v>
      </c>
      <c r="F1177" s="27" t="s">
        <v>2943</v>
      </c>
      <c r="G1177" s="28" t="s">
        <v>2416</v>
      </c>
      <c r="H1177" s="27" t="s">
        <v>2944</v>
      </c>
      <c r="I1177" s="28" t="s">
        <v>1540</v>
      </c>
      <c r="J1177" s="28" t="s">
        <v>65</v>
      </c>
      <c r="K1177" s="28" t="n">
        <v>200</v>
      </c>
      <c r="L1177" s="28"/>
      <c r="M1177" s="28" t="n">
        <v>1975</v>
      </c>
      <c r="N1177" s="29" t="s">
        <v>67</v>
      </c>
      <c r="O1177" s="29" t="s">
        <v>108</v>
      </c>
      <c r="P1177" s="56" t="n">
        <v>0.00426891489573758</v>
      </c>
      <c r="Q1177" s="31" t="n">
        <v>32500</v>
      </c>
      <c r="R1177" s="31" t="n">
        <v>33059.7241658925</v>
      </c>
      <c r="S1177" s="29" t="s">
        <v>69</v>
      </c>
      <c r="T1177" s="29"/>
      <c r="U1177" s="29"/>
      <c r="V1177" s="48" t="n">
        <f aca="false">IF(S1177="m3_año",R1177,IF(OR(O1177="CG1",O1177="CG3",O1177="HG2"),T1177,R1177))</f>
        <v>33059.7241658925</v>
      </c>
      <c r="W1177" s="28" t="n">
        <v>365</v>
      </c>
      <c r="X1177" s="32"/>
      <c r="Y1177" s="28"/>
      <c r="Z1177" s="28" t="n">
        <v>4392</v>
      </c>
      <c r="AA1177" s="32" t="s">
        <v>2945</v>
      </c>
      <c r="AB1177" s="32" t="s">
        <v>447</v>
      </c>
      <c r="AC1177" s="33" t="s">
        <v>72</v>
      </c>
      <c r="AD1177" s="33" t="n">
        <f aca="false">VLOOKUP($O1177,Parámetros!$B$4:$H$25,3,0)</f>
        <v>589.42211574465</v>
      </c>
      <c r="AE1177" s="33" t="n">
        <f aca="false">VLOOKUP($O1177,Parámetros!$B$4:$H$25,4,0)</f>
        <v>6395.37711993333</v>
      </c>
      <c r="AF1177" s="33" t="n">
        <f aca="false">VLOOKUP($O1177,Parámetros!$B$4:$H$25,5,0)</f>
        <v>22.4256162208741</v>
      </c>
      <c r="AG1177" s="33" t="n">
        <f aca="false">VLOOKUP($O1177,Parámetros!$B$4:$H$25,6,0)</f>
        <v>1344</v>
      </c>
      <c r="AH1177" s="33" t="n">
        <f aca="false">VLOOKUP($O1177,Parámetros!$B$4:$H$25,7,0)</f>
        <v>1920000</v>
      </c>
      <c r="AI1177" s="51" t="n">
        <v>32500</v>
      </c>
      <c r="AJ1177" s="52" t="n">
        <v>8.8E-008</v>
      </c>
      <c r="AK1177" s="34" t="n">
        <f aca="false">AD1177*V1177/1000000000</f>
        <v>0.0194861325637949</v>
      </c>
      <c r="AL1177" s="34" t="n">
        <f aca="false">AE1177*V1177/1000000000</f>
        <v>0.211429403521856</v>
      </c>
      <c r="AM1177" s="34" t="n">
        <f aca="false">AF1177*V1177/1000000000</f>
        <v>0.000741384686512262</v>
      </c>
      <c r="AN1177" s="34" t="n">
        <f aca="false">AG1177*V1177/1000000000</f>
        <v>0.0444322692789595</v>
      </c>
      <c r="AO1177" s="34" t="n">
        <f aca="false">AH1177*V1177/1000000000</f>
        <v>63.4746703985136</v>
      </c>
      <c r="AP1177" s="35" t="n">
        <f aca="false">AJ1177*AI1177*EXP(P1177*4)</f>
        <v>0.00290925572659854</v>
      </c>
      <c r="AQ1177" s="36" t="n">
        <f aca="false">AK1177/W1177</f>
        <v>5.33866645583422E-005</v>
      </c>
      <c r="AR1177" s="37" t="n">
        <f aca="false">AL1177/W1177</f>
        <v>0.000579258639785907</v>
      </c>
      <c r="AS1177" s="37" t="n">
        <f aca="false">AM1177/W1177</f>
        <v>2.0311909219514E-006</v>
      </c>
      <c r="AT1177" s="37" t="n">
        <f aca="false">AN1177/W1177</f>
        <v>0.000121732244599889</v>
      </c>
      <c r="AU1177" s="37" t="n">
        <f aca="false">AO1177/W1177</f>
        <v>0.17390320657127</v>
      </c>
      <c r="AV1177" s="49" t="n">
        <f aca="false">AP1177/W1177</f>
        <v>7.97056363451654E-006</v>
      </c>
      <c r="AW1177" s="39" t="n">
        <f aca="false">AK1177*1000000</f>
        <v>19486.1325637949</v>
      </c>
      <c r="AX1177" s="40" t="n">
        <f aca="false">AL1177*1000000</f>
        <v>211429.403521856</v>
      </c>
      <c r="AY1177" s="40" t="n">
        <f aca="false">AM1177*1000000</f>
        <v>741.384686512262</v>
      </c>
      <c r="AZ1177" s="40" t="n">
        <f aca="false">AN1177*1000000</f>
        <v>44432.2692789595</v>
      </c>
      <c r="BA1177" s="40" t="n">
        <f aca="false">AO1177*1000000</f>
        <v>63474670.3985136</v>
      </c>
      <c r="BB1177" s="41" t="n">
        <f aca="false">AP1177*1000000</f>
        <v>2909.25572659854</v>
      </c>
      <c r="BC1177" s="39" t="n">
        <f aca="false">AQ1177*1000000</f>
        <v>53.3866645583422</v>
      </c>
      <c r="BD1177" s="40" t="n">
        <f aca="false">AR1177*1000000</f>
        <v>579.258639785907</v>
      </c>
      <c r="BE1177" s="40" t="n">
        <f aca="false">AS1177*1000000</f>
        <v>2.0311909219514</v>
      </c>
      <c r="BF1177" s="40" t="n">
        <f aca="false">AT1177*1000000</f>
        <v>121.732244599889</v>
      </c>
      <c r="BG1177" s="40" t="n">
        <f aca="false">AU1177*1000000</f>
        <v>173903.20657127</v>
      </c>
      <c r="BH1177" s="41" t="n">
        <f aca="false">AV1177*1000000</f>
        <v>7.97056363451654</v>
      </c>
      <c r="BI1177" s="0" t="n">
        <v>0.1</v>
      </c>
      <c r="BJ1177" s="0" t="n">
        <f aca="false">R1177*BI1177</f>
        <v>3305.97241658925</v>
      </c>
      <c r="BK1177" s="0" t="n">
        <v>0.1</v>
      </c>
      <c r="BL1177" s="0" t="n">
        <f aca="false">AI1177*BK1177</f>
        <v>3250</v>
      </c>
      <c r="BM1177" s="45" t="n">
        <v>491.492522079561</v>
      </c>
      <c r="BN1177" s="45" t="n">
        <v>4911.75996922289</v>
      </c>
      <c r="BO1177" s="45" t="n">
        <v>16.2785205146239</v>
      </c>
      <c r="BP1177" s="45" t="n">
        <v>537.6</v>
      </c>
      <c r="BQ1177" s="45" t="n">
        <v>384000</v>
      </c>
      <c r="BR1177" s="0" t="n">
        <f aca="false">AJ1177*0.1</f>
        <v>8.8E-009</v>
      </c>
      <c r="BS1177" s="0" t="n">
        <f aca="false">((((BJ1177/R1177)^2)+((BM1177/AD1177)^2))^(1/2))*AK1177</f>
        <v>0.016365033757165</v>
      </c>
      <c r="BT1177" s="0" t="n">
        <f aca="false">((((BJ1177/R1177)^2)+((BN1177/AE1177)^2))^(1/2))*AL1177</f>
        <v>0.163752107329658</v>
      </c>
      <c r="BU1177" s="0" t="n">
        <f aca="false">((((BJ1177/R1177)^2)+((BO1177/AF1177)^2))^(1/2))*AM1177</f>
        <v>0.000543246127944205</v>
      </c>
      <c r="BV1177" s="0" t="n">
        <f aca="false">((((BJ1177/R1177)^2)+((BP1177/AG1177)^2))^(1/2))*AN1177</f>
        <v>0.0183198939423037</v>
      </c>
      <c r="BW1177" s="0" t="n">
        <f aca="false">((((BJ1177/R1177)^2)+((BQ1177/AH1177)^2))^(1/2))*AO1177</f>
        <v>14.193367786047</v>
      </c>
      <c r="BX1177" s="46" t="n">
        <f aca="false">((((BL1177/AI1177)^2)+((BR1177/AJ1177)^2))^(1/2))*AP1177</f>
        <v>0.000411430890496725</v>
      </c>
    </row>
    <row r="1178" customFormat="false" ht="30" hidden="false" customHeight="true" outlineLevel="0" collapsed="false">
      <c r="A1178" s="24" t="n">
        <v>4.57665072102293</v>
      </c>
      <c r="B1178" s="24" t="n">
        <v>-74.0913312212767</v>
      </c>
      <c r="C1178" s="47" t="n">
        <v>30</v>
      </c>
      <c r="D1178" s="47" t="n">
        <v>21</v>
      </c>
      <c r="E1178" s="47" t="n">
        <v>2267</v>
      </c>
      <c r="F1178" s="27" t="s">
        <v>2943</v>
      </c>
      <c r="G1178" s="28" t="s">
        <v>2416</v>
      </c>
      <c r="H1178" s="27" t="s">
        <v>2944</v>
      </c>
      <c r="I1178" s="28" t="s">
        <v>1540</v>
      </c>
      <c r="J1178" s="28" t="s">
        <v>65</v>
      </c>
      <c r="K1178" s="28" t="n">
        <v>200</v>
      </c>
      <c r="L1178" s="28"/>
      <c r="M1178" s="28" t="n">
        <v>1975</v>
      </c>
      <c r="N1178" s="29" t="s">
        <v>67</v>
      </c>
      <c r="O1178" s="29" t="s">
        <v>108</v>
      </c>
      <c r="P1178" s="56" t="n">
        <v>0.00426891489573758</v>
      </c>
      <c r="Q1178" s="31" t="n">
        <v>32500</v>
      </c>
      <c r="R1178" s="31" t="n">
        <v>33059.7241658925</v>
      </c>
      <c r="S1178" s="29" t="s">
        <v>69</v>
      </c>
      <c r="T1178" s="29"/>
      <c r="U1178" s="29"/>
      <c r="V1178" s="48" t="n">
        <f aca="false">IF(S1178="m3_año",R1178,IF(OR(O1178="CG1",O1178="CG3",O1178="HG2"),T1178,R1178))</f>
        <v>33059.7241658925</v>
      </c>
      <c r="W1178" s="28" t="n">
        <v>365</v>
      </c>
      <c r="X1178" s="32"/>
      <c r="Y1178" s="28"/>
      <c r="Z1178" s="28" t="n">
        <v>4392</v>
      </c>
      <c r="AA1178" s="32" t="s">
        <v>2945</v>
      </c>
      <c r="AB1178" s="32" t="s">
        <v>447</v>
      </c>
      <c r="AC1178" s="33" t="s">
        <v>72</v>
      </c>
      <c r="AD1178" s="33" t="n">
        <f aca="false">VLOOKUP($O1178,Parámetros!$B$4:$H$25,3,0)</f>
        <v>589.42211574465</v>
      </c>
      <c r="AE1178" s="33" t="n">
        <f aca="false">VLOOKUP($O1178,Parámetros!$B$4:$H$25,4,0)</f>
        <v>6395.37711993333</v>
      </c>
      <c r="AF1178" s="33" t="n">
        <f aca="false">VLOOKUP($O1178,Parámetros!$B$4:$H$25,5,0)</f>
        <v>22.4256162208741</v>
      </c>
      <c r="AG1178" s="33" t="n">
        <f aca="false">VLOOKUP($O1178,Parámetros!$B$4:$H$25,6,0)</f>
        <v>1344</v>
      </c>
      <c r="AH1178" s="33" t="n">
        <f aca="false">VLOOKUP($O1178,Parámetros!$B$4:$H$25,7,0)</f>
        <v>1920000</v>
      </c>
      <c r="AI1178" s="51" t="n">
        <v>32500</v>
      </c>
      <c r="AJ1178" s="52" t="n">
        <v>8.8E-008</v>
      </c>
      <c r="AK1178" s="34" t="n">
        <f aca="false">AD1178*V1178/1000000000</f>
        <v>0.0194861325637949</v>
      </c>
      <c r="AL1178" s="34" t="n">
        <f aca="false">AE1178*V1178/1000000000</f>
        <v>0.211429403521856</v>
      </c>
      <c r="AM1178" s="34" t="n">
        <f aca="false">AF1178*V1178/1000000000</f>
        <v>0.000741384686512262</v>
      </c>
      <c r="AN1178" s="34" t="n">
        <f aca="false">AG1178*V1178/1000000000</f>
        <v>0.0444322692789595</v>
      </c>
      <c r="AO1178" s="34" t="n">
        <f aca="false">AH1178*V1178/1000000000</f>
        <v>63.4746703985136</v>
      </c>
      <c r="AP1178" s="35" t="n">
        <f aca="false">AJ1178*AI1178*EXP(P1178*4)</f>
        <v>0.00290925572659854</v>
      </c>
      <c r="AQ1178" s="36" t="n">
        <f aca="false">AK1178/W1178</f>
        <v>5.33866645583422E-005</v>
      </c>
      <c r="AR1178" s="37" t="n">
        <f aca="false">AL1178/W1178</f>
        <v>0.000579258639785907</v>
      </c>
      <c r="AS1178" s="37" t="n">
        <f aca="false">AM1178/W1178</f>
        <v>2.0311909219514E-006</v>
      </c>
      <c r="AT1178" s="37" t="n">
        <f aca="false">AN1178/W1178</f>
        <v>0.000121732244599889</v>
      </c>
      <c r="AU1178" s="37" t="n">
        <f aca="false">AO1178/W1178</f>
        <v>0.17390320657127</v>
      </c>
      <c r="AV1178" s="49" t="n">
        <f aca="false">AP1178/W1178</f>
        <v>7.97056363451654E-006</v>
      </c>
      <c r="AW1178" s="39" t="n">
        <f aca="false">AK1178*1000000</f>
        <v>19486.1325637949</v>
      </c>
      <c r="AX1178" s="40" t="n">
        <f aca="false">AL1178*1000000</f>
        <v>211429.403521856</v>
      </c>
      <c r="AY1178" s="40" t="n">
        <f aca="false">AM1178*1000000</f>
        <v>741.384686512262</v>
      </c>
      <c r="AZ1178" s="40" t="n">
        <f aca="false">AN1178*1000000</f>
        <v>44432.2692789595</v>
      </c>
      <c r="BA1178" s="40" t="n">
        <f aca="false">AO1178*1000000</f>
        <v>63474670.3985136</v>
      </c>
      <c r="BB1178" s="41" t="n">
        <f aca="false">AP1178*1000000</f>
        <v>2909.25572659854</v>
      </c>
      <c r="BC1178" s="39" t="n">
        <f aca="false">AQ1178*1000000</f>
        <v>53.3866645583422</v>
      </c>
      <c r="BD1178" s="40" t="n">
        <f aca="false">AR1178*1000000</f>
        <v>579.258639785907</v>
      </c>
      <c r="BE1178" s="40" t="n">
        <f aca="false">AS1178*1000000</f>
        <v>2.0311909219514</v>
      </c>
      <c r="BF1178" s="40" t="n">
        <f aca="false">AT1178*1000000</f>
        <v>121.732244599889</v>
      </c>
      <c r="BG1178" s="40" t="n">
        <f aca="false">AU1178*1000000</f>
        <v>173903.20657127</v>
      </c>
      <c r="BH1178" s="41" t="n">
        <f aca="false">AV1178*1000000</f>
        <v>7.97056363451654</v>
      </c>
      <c r="BI1178" s="0" t="n">
        <v>0.1</v>
      </c>
      <c r="BJ1178" s="0" t="n">
        <f aca="false">R1178*BI1178</f>
        <v>3305.97241658925</v>
      </c>
      <c r="BK1178" s="0" t="n">
        <v>0.1</v>
      </c>
      <c r="BL1178" s="0" t="n">
        <f aca="false">AI1178*BK1178</f>
        <v>3250</v>
      </c>
      <c r="BM1178" s="45" t="n">
        <v>491.492522079561</v>
      </c>
      <c r="BN1178" s="45" t="n">
        <v>4911.75996922289</v>
      </c>
      <c r="BO1178" s="45" t="n">
        <v>16.2785205146239</v>
      </c>
      <c r="BP1178" s="45" t="n">
        <v>537.6</v>
      </c>
      <c r="BQ1178" s="45" t="n">
        <v>384000</v>
      </c>
      <c r="BR1178" s="0" t="n">
        <f aca="false">AJ1178*0.1</f>
        <v>8.8E-009</v>
      </c>
      <c r="BS1178" s="0" t="n">
        <f aca="false">((((BJ1178/R1178)^2)+((BM1178/AD1178)^2))^(1/2))*AK1178</f>
        <v>0.016365033757165</v>
      </c>
      <c r="BT1178" s="0" t="n">
        <f aca="false">((((BJ1178/R1178)^2)+((BN1178/AE1178)^2))^(1/2))*AL1178</f>
        <v>0.163752107329658</v>
      </c>
      <c r="BU1178" s="0" t="n">
        <f aca="false">((((BJ1178/R1178)^2)+((BO1178/AF1178)^2))^(1/2))*AM1178</f>
        <v>0.000543246127944205</v>
      </c>
      <c r="BV1178" s="0" t="n">
        <f aca="false">((((BJ1178/R1178)^2)+((BP1178/AG1178)^2))^(1/2))*AN1178</f>
        <v>0.0183198939423037</v>
      </c>
      <c r="BW1178" s="0" t="n">
        <f aca="false">((((BJ1178/R1178)^2)+((BQ1178/AH1178)^2))^(1/2))*AO1178</f>
        <v>14.193367786047</v>
      </c>
      <c r="BX1178" s="46" t="n">
        <f aca="false">((((BL1178/AI1178)^2)+((BR1178/AJ1178)^2))^(1/2))*AP1178</f>
        <v>0.000411430890496725</v>
      </c>
    </row>
    <row r="1179" customFormat="false" ht="30" hidden="false" customHeight="true" outlineLevel="0" collapsed="false">
      <c r="A1179" s="24" t="n">
        <v>4.56986111111111</v>
      </c>
      <c r="B1179" s="24" t="n">
        <v>-74.0835833333333</v>
      </c>
      <c r="C1179" s="47" t="n">
        <v>31</v>
      </c>
      <c r="D1179" s="47" t="n">
        <v>21</v>
      </c>
      <c r="E1179" s="47" t="n">
        <v>2268</v>
      </c>
      <c r="F1179" s="27" t="s">
        <v>2946</v>
      </c>
      <c r="G1179" s="28" t="s">
        <v>2416</v>
      </c>
      <c r="H1179" s="27" t="s">
        <v>2947</v>
      </c>
      <c r="I1179" s="28" t="s">
        <v>2948</v>
      </c>
      <c r="J1179" s="28" t="s">
        <v>65</v>
      </c>
      <c r="K1179" s="28" t="n">
        <v>60</v>
      </c>
      <c r="L1179" s="28"/>
      <c r="M1179" s="28" t="n">
        <v>2007</v>
      </c>
      <c r="N1179" s="29" t="s">
        <v>67</v>
      </c>
      <c r="O1179" s="29" t="s">
        <v>68</v>
      </c>
      <c r="P1179" s="56" t="n">
        <v>0.00426891489573758</v>
      </c>
      <c r="Q1179" s="31" t="n">
        <v>23372.44</v>
      </c>
      <c r="R1179" s="31" t="n">
        <v>23774.9667533499</v>
      </c>
      <c r="S1179" s="29" t="s">
        <v>69</v>
      </c>
      <c r="T1179" s="29"/>
      <c r="U1179" s="29"/>
      <c r="V1179" s="48" t="n">
        <f aca="false">IF(S1179="m3_año",R1179,IF(OR(O1179="CG1",O1179="CG3",O1179="HG2"),T1179,R1179))</f>
        <v>23774.9667533499</v>
      </c>
      <c r="W1179" s="28" t="n">
        <v>365</v>
      </c>
      <c r="X1179" s="32"/>
      <c r="Y1179" s="28"/>
      <c r="Z1179" s="28" t="n">
        <v>8760</v>
      </c>
      <c r="AA1179" s="32" t="s">
        <v>2002</v>
      </c>
      <c r="AB1179" s="32" t="s">
        <v>447</v>
      </c>
      <c r="AC1179" s="33" t="s">
        <v>72</v>
      </c>
      <c r="AD1179" s="33" t="n">
        <f aca="false">VLOOKUP($O1179,Parámetros!$B$4:$H$25,3,0)</f>
        <v>46.3856216091623</v>
      </c>
      <c r="AE1179" s="33" t="n">
        <f aca="false">VLOOKUP($O1179,Parámetros!$B$4:$H$25,4,0)</f>
        <v>1074.85364414012</v>
      </c>
      <c r="AF1179" s="33" t="n">
        <f aca="false">VLOOKUP($O1179,Parámetros!$B$4:$H$25,5,0)</f>
        <v>5.41099102083891</v>
      </c>
      <c r="AG1179" s="33" t="n">
        <f aca="false">VLOOKUP($O1179,Parámetros!$B$4:$H$25,6,0)</f>
        <v>1344</v>
      </c>
      <c r="AH1179" s="33" t="n">
        <f aca="false">VLOOKUP($O1179,Parámetros!$B$4:$H$25,7,0)</f>
        <v>1920000</v>
      </c>
      <c r="AI1179" s="51" t="n">
        <v>23372.44</v>
      </c>
      <c r="AJ1179" s="52" t="n">
        <v>8.8E-008</v>
      </c>
      <c r="AK1179" s="34" t="n">
        <f aca="false">AD1179*V1179/1000000000</f>
        <v>0.0011028166115913</v>
      </c>
      <c r="AL1179" s="34" t="n">
        <f aca="false">AE1179*V1179/1000000000</f>
        <v>0.0255546096541483</v>
      </c>
      <c r="AM1179" s="34" t="n">
        <f aca="false">AF1179*V1179/1000000000</f>
        <v>0.00012864613162312</v>
      </c>
      <c r="AN1179" s="34" t="n">
        <f aca="false">AG1179*V1179/1000000000</f>
        <v>0.0319535553165023</v>
      </c>
      <c r="AO1179" s="34" t="n">
        <f aca="false">AH1179*V1179/1000000000</f>
        <v>45.6479361664318</v>
      </c>
      <c r="AP1179" s="35" t="n">
        <f aca="false">AJ1179*AI1179*EXP(P1179*4)</f>
        <v>0.00209219707429479</v>
      </c>
      <c r="AQ1179" s="36" t="n">
        <f aca="false">AK1179/W1179</f>
        <v>3.02141537422275E-006</v>
      </c>
      <c r="AR1179" s="37" t="n">
        <f aca="false">AL1179/W1179</f>
        <v>7.00126291894475E-005</v>
      </c>
      <c r="AS1179" s="37" t="n">
        <f aca="false">AM1179/W1179</f>
        <v>3.52455155131835E-007</v>
      </c>
      <c r="AT1179" s="37" t="n">
        <f aca="false">AN1179/W1179</f>
        <v>8.75439871684993E-005</v>
      </c>
      <c r="AU1179" s="37" t="n">
        <f aca="false">AO1179/W1179</f>
        <v>0.125062838812142</v>
      </c>
      <c r="AV1179" s="49" t="n">
        <f aca="false">AP1179/W1179</f>
        <v>5.73204677888984E-006</v>
      </c>
      <c r="AW1179" s="39" t="n">
        <f aca="false">AK1179*1000000</f>
        <v>1102.8166115913</v>
      </c>
      <c r="AX1179" s="40" t="n">
        <f aca="false">AL1179*1000000</f>
        <v>25554.6096541483</v>
      </c>
      <c r="AY1179" s="40" t="n">
        <f aca="false">AM1179*1000000</f>
        <v>128.64613162312</v>
      </c>
      <c r="AZ1179" s="40" t="n">
        <f aca="false">AN1179*1000000</f>
        <v>31953.5553165023</v>
      </c>
      <c r="BA1179" s="40" t="n">
        <f aca="false">AO1179*1000000</f>
        <v>45647936.1664318</v>
      </c>
      <c r="BB1179" s="41" t="n">
        <f aca="false">AP1179*1000000</f>
        <v>2092.19707429479</v>
      </c>
      <c r="BC1179" s="39" t="n">
        <f aca="false">AQ1179*1000000</f>
        <v>3.02141537422275</v>
      </c>
      <c r="BD1179" s="40" t="n">
        <f aca="false">AR1179*1000000</f>
        <v>70.0126291894475</v>
      </c>
      <c r="BE1179" s="40" t="n">
        <f aca="false">AS1179*1000000</f>
        <v>0.352455155131835</v>
      </c>
      <c r="BF1179" s="40" t="n">
        <f aca="false">AT1179*1000000</f>
        <v>87.5439871684994</v>
      </c>
      <c r="BG1179" s="40" t="n">
        <f aca="false">AU1179*1000000</f>
        <v>125062.838812142</v>
      </c>
      <c r="BH1179" s="41" t="n">
        <f aca="false">AV1179*1000000</f>
        <v>5.73204677888984</v>
      </c>
      <c r="BI1179" s="0" t="n">
        <v>0.1</v>
      </c>
      <c r="BJ1179" s="0" t="n">
        <f aca="false">R1179*BI1179</f>
        <v>2377.49667533499</v>
      </c>
      <c r="BK1179" s="0" t="n">
        <v>0.1</v>
      </c>
      <c r="BL1179" s="0" t="n">
        <f aca="false">AI1179*BK1179</f>
        <v>2337.244</v>
      </c>
      <c r="BM1179" s="45" t="n">
        <v>17.6498016718255</v>
      </c>
      <c r="BN1179" s="45" t="n">
        <v>910.91550745518</v>
      </c>
      <c r="BO1179" s="45" t="n">
        <v>5.31099102083891</v>
      </c>
      <c r="BP1179" s="45" t="n">
        <v>537.6</v>
      </c>
      <c r="BQ1179" s="45" t="n">
        <v>384000</v>
      </c>
      <c r="BR1179" s="0" t="n">
        <f aca="false">AJ1179*0.1</f>
        <v>8.8E-009</v>
      </c>
      <c r="BS1179" s="0" t="n">
        <f aca="false">((((BJ1179/R1179)^2)+((BM1179/AD1179)^2))^(1/2))*AK1179</f>
        <v>0.000433873118386233</v>
      </c>
      <c r="BT1179" s="0" t="n">
        <f aca="false">((((BJ1179/R1179)^2)+((BN1179/AE1179)^2))^(1/2))*AL1179</f>
        <v>0.0218072331860089</v>
      </c>
      <c r="BU1179" s="0" t="n">
        <f aca="false">((((BJ1179/R1179)^2)+((BO1179/AF1179)^2))^(1/2))*AM1179</f>
        <v>0.000126922285054252</v>
      </c>
      <c r="BV1179" s="0" t="n">
        <f aca="false">((((BJ1179/R1179)^2)+((BP1179/AG1179)^2))^(1/2))*AN1179</f>
        <v>0.0131747883683956</v>
      </c>
      <c r="BW1179" s="0" t="n">
        <f aca="false">((((BJ1179/R1179)^2)+((BQ1179/AH1179)^2))^(1/2))*AO1179</f>
        <v>10.2071888300713</v>
      </c>
      <c r="BX1179" s="46" t="n">
        <f aca="false">((((BL1179/AI1179)^2)+((BR1179/AJ1179)^2))^(1/2))*AP1179</f>
        <v>0.0002958813477625</v>
      </c>
    </row>
    <row r="1180" customFormat="false" ht="15" hidden="false" customHeight="true" outlineLevel="0" collapsed="false">
      <c r="A1180" s="24" t="n">
        <v>4.56986111111111</v>
      </c>
      <c r="B1180" s="24" t="n">
        <v>-74.0835833333333</v>
      </c>
      <c r="C1180" s="47" t="n">
        <v>31</v>
      </c>
      <c r="D1180" s="47" t="n">
        <v>21</v>
      </c>
      <c r="E1180" s="47" t="n">
        <v>2268</v>
      </c>
      <c r="F1180" s="27" t="s">
        <v>2946</v>
      </c>
      <c r="G1180" s="28" t="s">
        <v>2416</v>
      </c>
      <c r="H1180" s="27" t="s">
        <v>2947</v>
      </c>
      <c r="I1180" s="28" t="s">
        <v>2948</v>
      </c>
      <c r="J1180" s="28" t="s">
        <v>65</v>
      </c>
      <c r="K1180" s="28" t="n">
        <v>60</v>
      </c>
      <c r="L1180" s="28"/>
      <c r="M1180" s="28" t="n">
        <v>1986</v>
      </c>
      <c r="N1180" s="29" t="s">
        <v>67</v>
      </c>
      <c r="O1180" s="29" t="s">
        <v>68</v>
      </c>
      <c r="P1180" s="56" t="n">
        <v>0.00426891489573758</v>
      </c>
      <c r="Q1180" s="31" t="n">
        <v>23372.44</v>
      </c>
      <c r="R1180" s="31" t="n">
        <v>23774.9667533499</v>
      </c>
      <c r="S1180" s="29" t="s">
        <v>69</v>
      </c>
      <c r="T1180" s="29"/>
      <c r="U1180" s="29"/>
      <c r="V1180" s="48" t="n">
        <f aca="false">IF(S1180="m3_año",R1180,IF(OR(O1180="CG1",O1180="CG3",O1180="HG2"),T1180,R1180))</f>
        <v>23774.9667533499</v>
      </c>
      <c r="W1180" s="28" t="n">
        <v>365</v>
      </c>
      <c r="X1180" s="32"/>
      <c r="Y1180" s="28"/>
      <c r="Z1180" s="28" t="n">
        <v>0</v>
      </c>
      <c r="AA1180" s="32" t="s">
        <v>2949</v>
      </c>
      <c r="AB1180" s="32" t="s">
        <v>447</v>
      </c>
      <c r="AC1180" s="33" t="s">
        <v>72</v>
      </c>
      <c r="AD1180" s="33" t="n">
        <f aca="false">VLOOKUP($O1180,Parámetros!$B$4:$H$25,3,0)</f>
        <v>46.3856216091623</v>
      </c>
      <c r="AE1180" s="33" t="n">
        <f aca="false">VLOOKUP($O1180,Parámetros!$B$4:$H$25,4,0)</f>
        <v>1074.85364414012</v>
      </c>
      <c r="AF1180" s="33" t="n">
        <f aca="false">VLOOKUP($O1180,Parámetros!$B$4:$H$25,5,0)</f>
        <v>5.41099102083891</v>
      </c>
      <c r="AG1180" s="33" t="n">
        <f aca="false">VLOOKUP($O1180,Parámetros!$B$4:$H$25,6,0)</f>
        <v>1344</v>
      </c>
      <c r="AH1180" s="33" t="n">
        <f aca="false">VLOOKUP($O1180,Parámetros!$B$4:$H$25,7,0)</f>
        <v>1920000</v>
      </c>
      <c r="AI1180" s="51" t="n">
        <v>23372.44</v>
      </c>
      <c r="AJ1180" s="52" t="n">
        <v>8.8E-008</v>
      </c>
      <c r="AK1180" s="34" t="n">
        <f aca="false">AD1180*V1180/1000000000</f>
        <v>0.0011028166115913</v>
      </c>
      <c r="AL1180" s="34" t="n">
        <f aca="false">AE1180*V1180/1000000000</f>
        <v>0.0255546096541483</v>
      </c>
      <c r="AM1180" s="34" t="n">
        <f aca="false">AF1180*V1180/1000000000</f>
        <v>0.00012864613162312</v>
      </c>
      <c r="AN1180" s="34" t="n">
        <f aca="false">AG1180*V1180/1000000000</f>
        <v>0.0319535553165023</v>
      </c>
      <c r="AO1180" s="34" t="n">
        <f aca="false">AH1180*V1180/1000000000</f>
        <v>45.6479361664318</v>
      </c>
      <c r="AP1180" s="35" t="n">
        <f aca="false">AJ1180*AI1180*EXP(P1180*4)</f>
        <v>0.00209219707429479</v>
      </c>
      <c r="AQ1180" s="36" t="n">
        <f aca="false">AK1180/W1180</f>
        <v>3.02141537422275E-006</v>
      </c>
      <c r="AR1180" s="37" t="n">
        <f aca="false">AL1180/W1180</f>
        <v>7.00126291894475E-005</v>
      </c>
      <c r="AS1180" s="37" t="n">
        <f aca="false">AM1180/W1180</f>
        <v>3.52455155131835E-007</v>
      </c>
      <c r="AT1180" s="37" t="n">
        <f aca="false">AN1180/W1180</f>
        <v>8.75439871684993E-005</v>
      </c>
      <c r="AU1180" s="37" t="n">
        <f aca="false">AO1180/W1180</f>
        <v>0.125062838812142</v>
      </c>
      <c r="AV1180" s="49" t="n">
        <f aca="false">AP1180/W1180</f>
        <v>5.73204677888984E-006</v>
      </c>
      <c r="AW1180" s="39" t="n">
        <f aca="false">AK1180*1000000</f>
        <v>1102.8166115913</v>
      </c>
      <c r="AX1180" s="40" t="n">
        <f aca="false">AL1180*1000000</f>
        <v>25554.6096541483</v>
      </c>
      <c r="AY1180" s="40" t="n">
        <f aca="false">AM1180*1000000</f>
        <v>128.64613162312</v>
      </c>
      <c r="AZ1180" s="40" t="n">
        <f aca="false">AN1180*1000000</f>
        <v>31953.5553165023</v>
      </c>
      <c r="BA1180" s="40" t="n">
        <f aca="false">AO1180*1000000</f>
        <v>45647936.1664318</v>
      </c>
      <c r="BB1180" s="41" t="n">
        <f aca="false">AP1180*1000000</f>
        <v>2092.19707429479</v>
      </c>
      <c r="BC1180" s="39" t="n">
        <f aca="false">AQ1180*1000000</f>
        <v>3.02141537422275</v>
      </c>
      <c r="BD1180" s="40" t="n">
        <f aca="false">AR1180*1000000</f>
        <v>70.0126291894475</v>
      </c>
      <c r="BE1180" s="40" t="n">
        <f aca="false">AS1180*1000000</f>
        <v>0.352455155131835</v>
      </c>
      <c r="BF1180" s="40" t="n">
        <f aca="false">AT1180*1000000</f>
        <v>87.5439871684994</v>
      </c>
      <c r="BG1180" s="40" t="n">
        <f aca="false">AU1180*1000000</f>
        <v>125062.838812142</v>
      </c>
      <c r="BH1180" s="41" t="n">
        <f aca="false">AV1180*1000000</f>
        <v>5.73204677888984</v>
      </c>
      <c r="BI1180" s="0" t="n">
        <v>0.1</v>
      </c>
      <c r="BJ1180" s="0" t="n">
        <f aca="false">R1180*BI1180</f>
        <v>2377.49667533499</v>
      </c>
      <c r="BK1180" s="0" t="n">
        <v>0.1</v>
      </c>
      <c r="BL1180" s="0" t="n">
        <f aca="false">AI1180*BK1180</f>
        <v>2337.244</v>
      </c>
      <c r="BM1180" s="45" t="n">
        <v>17.6498016718255</v>
      </c>
      <c r="BN1180" s="45" t="n">
        <v>910.91550745518</v>
      </c>
      <c r="BO1180" s="45" t="n">
        <v>5.31099102083891</v>
      </c>
      <c r="BP1180" s="45" t="n">
        <v>537.6</v>
      </c>
      <c r="BQ1180" s="45" t="n">
        <v>384000</v>
      </c>
      <c r="BR1180" s="0" t="n">
        <f aca="false">AJ1180*0.1</f>
        <v>8.8E-009</v>
      </c>
      <c r="BS1180" s="0" t="n">
        <f aca="false">((((BJ1180/R1180)^2)+((BM1180/AD1180)^2))^(1/2))*AK1180</f>
        <v>0.000433873118386233</v>
      </c>
      <c r="BT1180" s="0" t="n">
        <f aca="false">((((BJ1180/R1180)^2)+((BN1180/AE1180)^2))^(1/2))*AL1180</f>
        <v>0.0218072331860089</v>
      </c>
      <c r="BU1180" s="0" t="n">
        <f aca="false">((((BJ1180/R1180)^2)+((BO1180/AF1180)^2))^(1/2))*AM1180</f>
        <v>0.000126922285054252</v>
      </c>
      <c r="BV1180" s="0" t="n">
        <f aca="false">((((BJ1180/R1180)^2)+((BP1180/AG1180)^2))^(1/2))*AN1180</f>
        <v>0.0131747883683956</v>
      </c>
      <c r="BW1180" s="0" t="n">
        <f aca="false">((((BJ1180/R1180)^2)+((BQ1180/AH1180)^2))^(1/2))*AO1180</f>
        <v>10.2071888300713</v>
      </c>
      <c r="BX1180" s="46" t="n">
        <f aca="false">((((BL1180/AI1180)^2)+((BR1180/AJ1180)^2))^(1/2))*AP1180</f>
        <v>0.0002958813477625</v>
      </c>
    </row>
    <row r="1181" customFormat="false" ht="45" hidden="false" customHeight="true" outlineLevel="0" collapsed="false">
      <c r="A1181" s="24" t="n">
        <v>4.56986111111111</v>
      </c>
      <c r="B1181" s="24" t="n">
        <v>-74.0835833333333</v>
      </c>
      <c r="C1181" s="47" t="n">
        <v>31</v>
      </c>
      <c r="D1181" s="47" t="n">
        <v>21</v>
      </c>
      <c r="E1181" s="47" t="n">
        <v>2268</v>
      </c>
      <c r="F1181" s="27" t="s">
        <v>2946</v>
      </c>
      <c r="G1181" s="28" t="s">
        <v>2416</v>
      </c>
      <c r="H1181" s="27" t="s">
        <v>2947</v>
      </c>
      <c r="I1181" s="28" t="s">
        <v>2948</v>
      </c>
      <c r="J1181" s="28" t="s">
        <v>834</v>
      </c>
      <c r="K1181" s="28" t="n">
        <v>0.75</v>
      </c>
      <c r="L1181" s="28"/>
      <c r="M1181" s="28" t="n">
        <v>1984</v>
      </c>
      <c r="N1181" s="29" t="s">
        <v>124</v>
      </c>
      <c r="O1181" s="29" t="s">
        <v>645</v>
      </c>
      <c r="P1181" s="56" t="n">
        <v>0.00426891489573758</v>
      </c>
      <c r="Q1181" s="72" t="n">
        <v>50</v>
      </c>
      <c r="R1181" s="31" t="n">
        <v>50.861114101373</v>
      </c>
      <c r="S1181" s="4" t="s">
        <v>69</v>
      </c>
      <c r="T1181" s="4"/>
      <c r="U1181" s="4"/>
      <c r="V1181" s="48" t="n">
        <f aca="false">IF(S1181="m3_año",R1181,IF(OR(O1181="CG1",O1181="CG3",O1181="HG2"),T1181,R1181))</f>
        <v>50.861114101373</v>
      </c>
      <c r="W1181" s="28" t="n">
        <v>365</v>
      </c>
      <c r="X1181" s="32"/>
      <c r="Y1181" s="28"/>
      <c r="Z1181" s="28" t="n">
        <v>0</v>
      </c>
      <c r="AA1181" s="32" t="s">
        <v>2950</v>
      </c>
      <c r="AB1181" s="32" t="s">
        <v>447</v>
      </c>
      <c r="AC1181" s="33" t="s">
        <v>72</v>
      </c>
      <c r="AD1181" s="33" t="n">
        <f aca="false">VLOOKUP($O1181,Parámetros!$B$4:$H$25,3,0)</f>
        <v>476000</v>
      </c>
      <c r="AE1181" s="33" t="n">
        <f aca="false">VLOOKUP($O1181,Parámetros!$B$4:$H$25,4,0)</f>
        <v>2142000</v>
      </c>
      <c r="AF1181" s="33" t="n">
        <f aca="false">VLOOKUP($O1181,Parámetros!$B$4:$H$25,5,0)</f>
        <v>1704000</v>
      </c>
      <c r="AG1181" s="33" t="n">
        <f aca="false">VLOOKUP($O1181,Parámetros!$B$4:$H$25,6,0)</f>
        <v>595000</v>
      </c>
      <c r="AH1181" s="33" t="n">
        <f aca="false">VLOOKUP($O1181,Parámetros!$B$4:$H$25,7,0)</f>
        <v>2676000000</v>
      </c>
      <c r="AI1181" s="51" t="n">
        <v>50</v>
      </c>
      <c r="AJ1181" s="2" t="n">
        <v>0.0912</v>
      </c>
      <c r="AK1181" s="34" t="n">
        <f aca="false">AD1181*V1181/1000000000</f>
        <v>0.0242098903122535</v>
      </c>
      <c r="AL1181" s="34" t="n">
        <f aca="false">AE1181*V1181/1000000000</f>
        <v>0.108944506405141</v>
      </c>
      <c r="AM1181" s="34" t="n">
        <f aca="false">AF1181*V1181/1000000000</f>
        <v>0.0866673384287396</v>
      </c>
      <c r="AN1181" s="34" t="n">
        <f aca="false">AG1181*V1181/1000000000</f>
        <v>0.0302623628903169</v>
      </c>
      <c r="AO1181" s="34" t="n">
        <f aca="false">AH1181*V1181/1000000000</f>
        <v>136.104341335274</v>
      </c>
      <c r="AP1181" s="35" t="n">
        <f aca="false">AJ1181*AI1181*EXP(P1181*4)</f>
        <v>4.63853360604522</v>
      </c>
      <c r="AQ1181" s="36" t="n">
        <f aca="false">AK1181/W1181</f>
        <v>6.63284666089138E-005</v>
      </c>
      <c r="AR1181" s="37" t="n">
        <f aca="false">AL1181/W1181</f>
        <v>0.000298478099740112</v>
      </c>
      <c r="AS1181" s="37" t="n">
        <f aca="false">AM1181/W1181</f>
        <v>0.000237444762818465</v>
      </c>
      <c r="AT1181" s="37" t="n">
        <f aca="false">AN1181/W1181</f>
        <v>8.29105832611423E-005</v>
      </c>
      <c r="AU1181" s="37" t="n">
        <f aca="false">AO1181/W1181</f>
        <v>0.372888606398011</v>
      </c>
      <c r="AV1181" s="49" t="n">
        <f aca="false">AP1181/W1181</f>
        <v>0.012708311249439</v>
      </c>
      <c r="AW1181" s="39" t="n">
        <f aca="false">AK1181*1000000</f>
        <v>24209.8903122535</v>
      </c>
      <c r="AX1181" s="40" t="n">
        <f aca="false">AL1181*1000000</f>
        <v>108944.506405141</v>
      </c>
      <c r="AY1181" s="40" t="n">
        <f aca="false">AM1181*1000000</f>
        <v>86667.3384287396</v>
      </c>
      <c r="AZ1181" s="40" t="n">
        <f aca="false">AN1181*1000000</f>
        <v>30262.3628903169</v>
      </c>
      <c r="BA1181" s="40" t="n">
        <f aca="false">AO1181*1000000</f>
        <v>136104341.335274</v>
      </c>
      <c r="BB1181" s="41" t="n">
        <f aca="false">AP1181*1000000</f>
        <v>4638533.60604522</v>
      </c>
      <c r="BC1181" s="39" t="n">
        <f aca="false">AQ1181*1000000</f>
        <v>66.3284666089138</v>
      </c>
      <c r="BD1181" s="40" t="n">
        <f aca="false">AR1181*1000000</f>
        <v>298.478099740112</v>
      </c>
      <c r="BE1181" s="40" t="n">
        <f aca="false">AS1181*1000000</f>
        <v>237.444762818465</v>
      </c>
      <c r="BF1181" s="40" t="n">
        <f aca="false">AT1181*1000000</f>
        <v>82.9105832611423</v>
      </c>
      <c r="BG1181" s="40" t="n">
        <f aca="false">AU1181*1000000</f>
        <v>372888.606398011</v>
      </c>
      <c r="BH1181" s="41" t="n">
        <f aca="false">AV1181*1000000</f>
        <v>12708.311249439</v>
      </c>
      <c r="BI1181" s="0" t="n">
        <v>0.1</v>
      </c>
      <c r="BJ1181" s="0" t="n">
        <f aca="false">R1181*BI1181</f>
        <v>5.0861114101373</v>
      </c>
      <c r="BK1181" s="0" t="n">
        <v>0.1</v>
      </c>
      <c r="BL1181" s="0" t="n">
        <f aca="false">AI1181*BK1181</f>
        <v>5</v>
      </c>
      <c r="BM1181" s="45" t="n">
        <v>190400</v>
      </c>
      <c r="BN1181" s="45" t="n">
        <v>428400</v>
      </c>
      <c r="BO1181" s="45" t="n">
        <v>340800</v>
      </c>
      <c r="BP1181" s="45" t="n">
        <v>119000</v>
      </c>
      <c r="BQ1181" s="45" t="n">
        <v>1070400000</v>
      </c>
      <c r="BR1181" s="0" t="n">
        <f aca="false">AJ1181*0.1</f>
        <v>0.00912</v>
      </c>
      <c r="BS1181" s="0" t="n">
        <f aca="false">((((BJ1181/R1181)^2)+((BM1181/AD1181)^2))^(1/2))*AK1181</f>
        <v>0.00998199349420391</v>
      </c>
      <c r="BT1181" s="0" t="n">
        <f aca="false">((((BJ1181/R1181)^2)+((BN1181/AE1181)^2))^(1/2))*AL1181</f>
        <v>0.0243607322097056</v>
      </c>
      <c r="BU1181" s="0" t="n">
        <f aca="false">((((BJ1181/R1181)^2)+((BO1181/AF1181)^2))^(1/2))*AM1181</f>
        <v>0.0193794060155642</v>
      </c>
      <c r="BV1181" s="0" t="n">
        <f aca="false">((((BJ1181/R1181)^2)+((BP1181/AG1181)^2))^(1/2))*AN1181</f>
        <v>0.00676687005825157</v>
      </c>
      <c r="BW1181" s="0" t="n">
        <f aca="false">((((BJ1181/R1181)^2)+((BQ1181/AH1181)^2))^(1/2))*AO1181</f>
        <v>56.1172575430455</v>
      </c>
      <c r="BX1181" s="46" t="n">
        <f aca="false">((((BL1181/AI1181)^2)+((BR1181/AJ1181)^2))^(1/2))*AP1181</f>
        <v>0.655987713519253</v>
      </c>
    </row>
    <row r="1182" customFormat="false" ht="15" hidden="false" customHeight="true" outlineLevel="0" collapsed="false">
      <c r="A1182" s="24" t="n">
        <v>4.57027777777778</v>
      </c>
      <c r="B1182" s="24" t="n">
        <v>-74.0834444444444</v>
      </c>
      <c r="C1182" s="47" t="n">
        <v>31</v>
      </c>
      <c r="D1182" s="47" t="n">
        <v>21</v>
      </c>
      <c r="E1182" s="47" t="n">
        <v>2268</v>
      </c>
      <c r="F1182" s="27" t="s">
        <v>2951</v>
      </c>
      <c r="G1182" s="28" t="s">
        <v>2416</v>
      </c>
      <c r="H1182" s="27" t="s">
        <v>2952</v>
      </c>
      <c r="I1182" s="28" t="s">
        <v>2948</v>
      </c>
      <c r="J1182" s="28" t="s">
        <v>65</v>
      </c>
      <c r="K1182" s="28" t="n">
        <v>150</v>
      </c>
      <c r="L1182" s="28"/>
      <c r="M1182" s="28" t="n">
        <v>1975</v>
      </c>
      <c r="N1182" s="29" t="s">
        <v>67</v>
      </c>
      <c r="O1182" s="29" t="s">
        <v>108</v>
      </c>
      <c r="P1182" s="56" t="n">
        <v>0.00426891489573758</v>
      </c>
      <c r="Q1182" s="31" t="n">
        <v>89527.2</v>
      </c>
      <c r="R1182" s="31" t="n">
        <v>91069.0626875289</v>
      </c>
      <c r="S1182" s="29" t="s">
        <v>69</v>
      </c>
      <c r="T1182" s="29"/>
      <c r="U1182" s="29"/>
      <c r="V1182" s="48" t="n">
        <f aca="false">IF(S1182="m3_año",R1182,IF(OR(O1182="CG1",O1182="CG3",O1182="HG2"),T1182,R1182))</f>
        <v>91069.0626875289</v>
      </c>
      <c r="W1182" s="28" t="n">
        <v>365</v>
      </c>
      <c r="X1182" s="32"/>
      <c r="Y1182" s="28"/>
      <c r="Z1182" s="28" t="n">
        <v>8760</v>
      </c>
      <c r="AA1182" s="32" t="s">
        <v>2002</v>
      </c>
      <c r="AB1182" s="32" t="s">
        <v>447</v>
      </c>
      <c r="AC1182" s="33" t="s">
        <v>72</v>
      </c>
      <c r="AD1182" s="33" t="n">
        <f aca="false">VLOOKUP($O1182,Parámetros!$B$4:$H$25,3,0)</f>
        <v>589.42211574465</v>
      </c>
      <c r="AE1182" s="33" t="n">
        <f aca="false">VLOOKUP($O1182,Parámetros!$B$4:$H$25,4,0)</f>
        <v>6395.37711993333</v>
      </c>
      <c r="AF1182" s="33" t="n">
        <f aca="false">VLOOKUP($O1182,Parámetros!$B$4:$H$25,5,0)</f>
        <v>22.4256162208741</v>
      </c>
      <c r="AG1182" s="33" t="n">
        <f aca="false">VLOOKUP($O1182,Parámetros!$B$4:$H$25,6,0)</f>
        <v>1344</v>
      </c>
      <c r="AH1182" s="33" t="n">
        <f aca="false">VLOOKUP($O1182,Parámetros!$B$4:$H$25,7,0)</f>
        <v>1920000</v>
      </c>
      <c r="AI1182" s="51" t="n">
        <v>89527.2</v>
      </c>
      <c r="AJ1182" s="52" t="n">
        <v>8.8E-008</v>
      </c>
      <c r="AK1182" s="34" t="n">
        <f aca="false">AD1182*V1182/1000000000</f>
        <v>0.0536781196081655</v>
      </c>
      <c r="AL1182" s="34" t="n">
        <f aca="false">AE1182*V1182/1000000000</f>
        <v>0.582420999845597</v>
      </c>
      <c r="AM1182" s="34" t="n">
        <f aca="false">AF1182*V1182/1000000000</f>
        <v>0.00204227984942525</v>
      </c>
      <c r="AN1182" s="34" t="n">
        <f aca="false">AG1182*V1182/1000000000</f>
        <v>0.122396820252039</v>
      </c>
      <c r="AO1182" s="34" t="n">
        <f aca="false">AH1182*V1182/1000000000</f>
        <v>174.852600360055</v>
      </c>
      <c r="AP1182" s="35" t="n">
        <f aca="false">AJ1182*AI1182*EXP(P1182*4)</f>
        <v>0.00801407751650254</v>
      </c>
      <c r="AQ1182" s="36" t="n">
        <f aca="false">AK1182/W1182</f>
        <v>0.000147063341392234</v>
      </c>
      <c r="AR1182" s="37" t="n">
        <f aca="false">AL1182/W1182</f>
        <v>0.00159567397217972</v>
      </c>
      <c r="AS1182" s="37" t="n">
        <f aca="false">AM1182/W1182</f>
        <v>5.59528725869931E-006</v>
      </c>
      <c r="AT1182" s="37" t="n">
        <f aca="false">AN1182/W1182</f>
        <v>0.000335333754115175</v>
      </c>
      <c r="AU1182" s="37" t="n">
        <f aca="false">AO1182/W1182</f>
        <v>0.479048220164536</v>
      </c>
      <c r="AV1182" s="49" t="n">
        <f aca="false">AP1182/W1182</f>
        <v>2.19563767575412E-005</v>
      </c>
      <c r="AW1182" s="39" t="n">
        <f aca="false">AK1182*1000000</f>
        <v>53678.1196081655</v>
      </c>
      <c r="AX1182" s="40" t="n">
        <f aca="false">AL1182*1000000</f>
        <v>582420.999845597</v>
      </c>
      <c r="AY1182" s="40" t="n">
        <f aca="false">AM1182*1000000</f>
        <v>2042.27984942525</v>
      </c>
      <c r="AZ1182" s="40" t="n">
        <f aca="false">AN1182*1000000</f>
        <v>122396.820252039</v>
      </c>
      <c r="BA1182" s="40" t="n">
        <f aca="false">AO1182*1000000</f>
        <v>174852600.360055</v>
      </c>
      <c r="BB1182" s="41" t="n">
        <f aca="false">AP1182*1000000</f>
        <v>8014.07751650254</v>
      </c>
      <c r="BC1182" s="39" t="n">
        <f aca="false">AQ1182*1000000</f>
        <v>147.063341392234</v>
      </c>
      <c r="BD1182" s="40" t="n">
        <f aca="false">AR1182*1000000</f>
        <v>1595.67397217972</v>
      </c>
      <c r="BE1182" s="40" t="n">
        <f aca="false">AS1182*1000000</f>
        <v>5.59528725869931</v>
      </c>
      <c r="BF1182" s="40" t="n">
        <f aca="false">AT1182*1000000</f>
        <v>335.333754115175</v>
      </c>
      <c r="BG1182" s="40" t="n">
        <f aca="false">AU1182*1000000</f>
        <v>479048.220164536</v>
      </c>
      <c r="BH1182" s="41" t="n">
        <f aca="false">AV1182*1000000</f>
        <v>21.9563767575412</v>
      </c>
      <c r="BI1182" s="0" t="n">
        <v>0.1</v>
      </c>
      <c r="BJ1182" s="0" t="n">
        <f aca="false">R1182*BI1182</f>
        <v>9106.90626875289</v>
      </c>
      <c r="BK1182" s="0" t="n">
        <v>0.1</v>
      </c>
      <c r="BL1182" s="0" t="n">
        <f aca="false">AI1182*BK1182</f>
        <v>8952.72</v>
      </c>
      <c r="BM1182" s="45" t="n">
        <v>491.492522079561</v>
      </c>
      <c r="BN1182" s="45" t="n">
        <v>4911.75996922289</v>
      </c>
      <c r="BO1182" s="45" t="n">
        <v>16.2785205146239</v>
      </c>
      <c r="BP1182" s="45" t="n">
        <v>537.6</v>
      </c>
      <c r="BQ1182" s="45" t="n">
        <v>384000</v>
      </c>
      <c r="BR1182" s="0" t="n">
        <f aca="false">AJ1182*0.1</f>
        <v>8.8E-009</v>
      </c>
      <c r="BS1182" s="0" t="n">
        <f aca="false">((((BJ1182/R1182)^2)+((BM1182/AD1182)^2))^(1/2))*AK1182</f>
        <v>0.0450804815441372</v>
      </c>
      <c r="BT1182" s="0" t="n">
        <f aca="false">((((BJ1182/R1182)^2)+((BN1182/AE1182)^2))^(1/2))*AL1182</f>
        <v>0.4510851588715</v>
      </c>
      <c r="BU1182" s="0" t="n">
        <f aca="false">((((BJ1182/R1182)^2)+((BO1182/AF1182)^2))^(1/2))*AM1182</f>
        <v>0.00149647091525189</v>
      </c>
      <c r="BV1182" s="0" t="n">
        <f aca="false">((((BJ1182/R1182)^2)+((BP1182/AG1182)^2))^(1/2))*AN1182</f>
        <v>0.0504655018138895</v>
      </c>
      <c r="BW1182" s="0" t="n">
        <f aca="false">((((BJ1182/R1182)^2)+((BQ1182/AH1182)^2))^(1/2))*AO1182</f>
        <v>39.0982300447688</v>
      </c>
      <c r="BX1182" s="46" t="n">
        <f aca="false">((((BL1182/AI1182)^2)+((BR1182/AJ1182)^2))^(1/2))*AP1182</f>
        <v>0.00113336171137472</v>
      </c>
    </row>
    <row r="1183" customFormat="false" ht="15" hidden="false" customHeight="true" outlineLevel="0" collapsed="false">
      <c r="A1183" s="24" t="n">
        <v>4.57027777777778</v>
      </c>
      <c r="B1183" s="24" t="n">
        <v>-74.0834444444444</v>
      </c>
      <c r="C1183" s="47" t="n">
        <v>31</v>
      </c>
      <c r="D1183" s="47" t="n">
        <v>21</v>
      </c>
      <c r="E1183" s="47" t="n">
        <v>2268</v>
      </c>
      <c r="F1183" s="27" t="s">
        <v>2951</v>
      </c>
      <c r="G1183" s="28" t="s">
        <v>2416</v>
      </c>
      <c r="H1183" s="27" t="s">
        <v>2952</v>
      </c>
      <c r="I1183" s="28" t="s">
        <v>2948</v>
      </c>
      <c r="J1183" s="28" t="s">
        <v>65</v>
      </c>
      <c r="K1183" s="28" t="n">
        <v>125</v>
      </c>
      <c r="L1183" s="28"/>
      <c r="M1183" s="28" t="n">
        <v>1962</v>
      </c>
      <c r="N1183" s="29" t="s">
        <v>67</v>
      </c>
      <c r="O1183" s="29" t="s">
        <v>108</v>
      </c>
      <c r="P1183" s="56" t="n">
        <v>0.00426891489573758</v>
      </c>
      <c r="Q1183" s="31" t="n">
        <v>42857.1428571429</v>
      </c>
      <c r="R1183" s="31" t="n">
        <v>43595.2406583198</v>
      </c>
      <c r="S1183" s="29" t="s">
        <v>69</v>
      </c>
      <c r="T1183" s="29"/>
      <c r="U1183" s="29"/>
      <c r="V1183" s="48" t="n">
        <f aca="false">IF(S1183="m3_año",R1183,IF(OR(O1183="CG1",O1183="CG3",O1183="HG2"),T1183,R1183))</f>
        <v>43595.2406583198</v>
      </c>
      <c r="W1183" s="28" t="n">
        <v>365</v>
      </c>
      <c r="X1183" s="32"/>
      <c r="Y1183" s="28"/>
      <c r="Z1183" s="28" t="n">
        <v>0</v>
      </c>
      <c r="AA1183" s="32" t="s">
        <v>2953</v>
      </c>
      <c r="AB1183" s="32" t="s">
        <v>447</v>
      </c>
      <c r="AC1183" s="33" t="s">
        <v>72</v>
      </c>
      <c r="AD1183" s="33" t="n">
        <f aca="false">VLOOKUP($O1183,Parámetros!$B$4:$H$25,3,0)</f>
        <v>589.42211574465</v>
      </c>
      <c r="AE1183" s="33" t="n">
        <f aca="false">VLOOKUP($O1183,Parámetros!$B$4:$H$25,4,0)</f>
        <v>6395.37711993333</v>
      </c>
      <c r="AF1183" s="33" t="n">
        <f aca="false">VLOOKUP($O1183,Parámetros!$B$4:$H$25,5,0)</f>
        <v>22.4256162208741</v>
      </c>
      <c r="AG1183" s="33" t="n">
        <f aca="false">VLOOKUP($O1183,Parámetros!$B$4:$H$25,6,0)</f>
        <v>1344</v>
      </c>
      <c r="AH1183" s="33" t="n">
        <f aca="false">VLOOKUP($O1183,Parámetros!$B$4:$H$25,7,0)</f>
        <v>1920000</v>
      </c>
      <c r="AI1183" s="51" t="n">
        <v>42857.1428571429</v>
      </c>
      <c r="AJ1183" s="52" t="n">
        <v>8.8E-008</v>
      </c>
      <c r="AK1183" s="34" t="n">
        <f aca="false">AD1183*V1183/1000000000</f>
        <v>0.025695998985224</v>
      </c>
      <c r="AL1183" s="34" t="n">
        <f aca="false">AE1183*V1183/1000000000</f>
        <v>0.278808004644206</v>
      </c>
      <c r="AM1183" s="34" t="n">
        <f aca="false">AF1183*V1183/1000000000</f>
        <v>0.000977650136060127</v>
      </c>
      <c r="AN1183" s="34" t="n">
        <f aca="false">AG1183*V1183/1000000000</f>
        <v>0.0585920034447818</v>
      </c>
      <c r="AO1183" s="34" t="n">
        <f aca="false">AH1183*V1183/1000000000</f>
        <v>83.702862063974</v>
      </c>
      <c r="AP1183" s="35" t="n">
        <f aca="false">AJ1183*AI1183*EXP(P1183*4)</f>
        <v>0.00383638117793214</v>
      </c>
      <c r="AQ1183" s="36" t="n">
        <f aca="false">AK1183/W1183</f>
        <v>7.03999972197919E-005</v>
      </c>
      <c r="AR1183" s="37" t="n">
        <f aca="false">AL1183/W1183</f>
        <v>0.000763857546970427</v>
      </c>
      <c r="AS1183" s="37" t="n">
        <f aca="false">AM1183/W1183</f>
        <v>2.6784935234524E-006</v>
      </c>
      <c r="AT1183" s="37" t="n">
        <f aca="false">AN1183/W1183</f>
        <v>0.000160526036835019</v>
      </c>
      <c r="AU1183" s="37" t="n">
        <f aca="false">AO1183/W1183</f>
        <v>0.229322909764312</v>
      </c>
      <c r="AV1183" s="49" t="n">
        <f aca="false">AP1183/W1183</f>
        <v>1.05106333641976E-005</v>
      </c>
      <c r="AW1183" s="39" t="n">
        <f aca="false">AK1183*1000000</f>
        <v>25695.998985224</v>
      </c>
      <c r="AX1183" s="40" t="n">
        <f aca="false">AL1183*1000000</f>
        <v>278808.004644206</v>
      </c>
      <c r="AY1183" s="40" t="n">
        <f aca="false">AM1183*1000000</f>
        <v>977.650136060127</v>
      </c>
      <c r="AZ1183" s="40" t="n">
        <f aca="false">AN1183*1000000</f>
        <v>58592.0034447818</v>
      </c>
      <c r="BA1183" s="40" t="n">
        <f aca="false">AO1183*1000000</f>
        <v>83702862.063974</v>
      </c>
      <c r="BB1183" s="41" t="n">
        <f aca="false">AP1183*1000000</f>
        <v>3836.38117793214</v>
      </c>
      <c r="BC1183" s="39" t="n">
        <f aca="false">AQ1183*1000000</f>
        <v>70.3999972197919</v>
      </c>
      <c r="BD1183" s="40" t="n">
        <f aca="false">AR1183*1000000</f>
        <v>763.857546970427</v>
      </c>
      <c r="BE1183" s="40" t="n">
        <f aca="false">AS1183*1000000</f>
        <v>2.6784935234524</v>
      </c>
      <c r="BF1183" s="40" t="n">
        <f aca="false">AT1183*1000000</f>
        <v>160.526036835019</v>
      </c>
      <c r="BG1183" s="40" t="n">
        <f aca="false">AU1183*1000000</f>
        <v>229322.909764312</v>
      </c>
      <c r="BH1183" s="41" t="n">
        <f aca="false">AV1183*1000000</f>
        <v>10.5106333641976</v>
      </c>
      <c r="BI1183" s="0" t="n">
        <v>0.1</v>
      </c>
      <c r="BJ1183" s="0" t="n">
        <f aca="false">R1183*BI1183</f>
        <v>4359.52406583198</v>
      </c>
      <c r="BK1183" s="0" t="n">
        <v>0.1</v>
      </c>
      <c r="BL1183" s="0" t="n">
        <f aca="false">AI1183*BK1183</f>
        <v>4285.71428571429</v>
      </c>
      <c r="BM1183" s="45" t="n">
        <v>491.492522079561</v>
      </c>
      <c r="BN1183" s="45" t="n">
        <v>4911.75996922289</v>
      </c>
      <c r="BO1183" s="45" t="n">
        <v>16.2785205146239</v>
      </c>
      <c r="BP1183" s="45" t="n">
        <v>537.6</v>
      </c>
      <c r="BQ1183" s="45" t="n">
        <v>384000</v>
      </c>
      <c r="BR1183" s="0" t="n">
        <f aca="false">AJ1183*0.1</f>
        <v>8.8E-009</v>
      </c>
      <c r="BS1183" s="0" t="n">
        <f aca="false">((((BJ1183/R1183)^2)+((BM1183/AD1183)^2))^(1/2))*AK1183</f>
        <v>0.0215802642951626</v>
      </c>
      <c r="BT1183" s="0" t="n">
        <f aca="false">((((BJ1183/R1183)^2)+((BN1183/AE1183)^2))^(1/2))*AL1183</f>
        <v>0.215936844830318</v>
      </c>
      <c r="BU1183" s="0" t="n">
        <f aca="false">((((BJ1183/R1183)^2)+((BO1183/AF1183)^2))^(1/2))*AM1183</f>
        <v>0.000716368520365985</v>
      </c>
      <c r="BV1183" s="0" t="n">
        <f aca="false">((((BJ1183/R1183)^2)+((BP1183/AG1183)^2))^(1/2))*AN1183</f>
        <v>0.0241581019019389</v>
      </c>
      <c r="BW1183" s="0" t="n">
        <f aca="false">((((BJ1183/R1183)^2)+((BQ1183/AH1183)^2))^(1/2))*AO1183</f>
        <v>18.7165289486334</v>
      </c>
      <c r="BX1183" s="46" t="n">
        <f aca="false">((((BL1183/AI1183)^2)+((BR1183/AJ1183)^2))^(1/2))*AP1183</f>
        <v>0.00054254622922645</v>
      </c>
    </row>
    <row r="1184" customFormat="false" ht="30" hidden="false" customHeight="true" outlineLevel="0" collapsed="false">
      <c r="A1184" s="24" t="n">
        <v>4.58258012532426</v>
      </c>
      <c r="B1184" s="24" t="n">
        <v>-74.0989944027242</v>
      </c>
      <c r="C1184" s="47" t="n">
        <v>29</v>
      </c>
      <c r="D1184" s="47" t="n">
        <v>22</v>
      </c>
      <c r="E1184" s="47" t="n">
        <v>2279</v>
      </c>
      <c r="F1184" s="27" t="s">
        <v>2954</v>
      </c>
      <c r="G1184" s="28" t="s">
        <v>2955</v>
      </c>
      <c r="H1184" s="27" t="s">
        <v>2956</v>
      </c>
      <c r="I1184" s="28" t="s">
        <v>1540</v>
      </c>
      <c r="J1184" s="28" t="s">
        <v>65</v>
      </c>
      <c r="K1184" s="28" t="n">
        <v>10</v>
      </c>
      <c r="L1184" s="28"/>
      <c r="M1184" s="28" t="n">
        <v>1954</v>
      </c>
      <c r="N1184" s="29" t="s">
        <v>67</v>
      </c>
      <c r="O1184" s="29" t="s">
        <v>68</v>
      </c>
      <c r="P1184" s="53" t="n">
        <v>0.013557806644477</v>
      </c>
      <c r="Q1184" s="31" t="n">
        <v>5460</v>
      </c>
      <c r="R1184" s="31" t="n">
        <v>5764.27862810422</v>
      </c>
      <c r="S1184" s="29" t="s">
        <v>69</v>
      </c>
      <c r="T1184" s="29"/>
      <c r="U1184" s="29"/>
      <c r="V1184" s="48" t="n">
        <f aca="false">IF(S1184="m3_año",R1184,IF(OR(O1184="CG1",O1184="CG3",O1184="HG2"),T1184,R1184))</f>
        <v>5764.27862810422</v>
      </c>
      <c r="W1184" s="28" t="n">
        <v>365</v>
      </c>
      <c r="X1184" s="32" t="s">
        <v>98</v>
      </c>
      <c r="Y1184" s="28"/>
      <c r="Z1184" s="28" t="n">
        <v>2920</v>
      </c>
      <c r="AA1184" s="32" t="s">
        <v>2957</v>
      </c>
      <c r="AB1184" s="32" t="s">
        <v>447</v>
      </c>
      <c r="AC1184" s="33" t="s">
        <v>72</v>
      </c>
      <c r="AD1184" s="33" t="n">
        <f aca="false">VLOOKUP($O1184,Parámetros!$B$4:$H$25,3,0)</f>
        <v>46.3856216091623</v>
      </c>
      <c r="AE1184" s="33" t="n">
        <f aca="false">VLOOKUP($O1184,Parámetros!$B$4:$H$25,4,0)</f>
        <v>1074.85364414012</v>
      </c>
      <c r="AF1184" s="33" t="n">
        <f aca="false">VLOOKUP($O1184,Parámetros!$B$4:$H$25,5,0)</f>
        <v>5.41099102083891</v>
      </c>
      <c r="AG1184" s="33" t="n">
        <f aca="false">VLOOKUP($O1184,Parámetros!$B$4:$H$25,6,0)</f>
        <v>1344</v>
      </c>
      <c r="AH1184" s="33" t="n">
        <f aca="false">VLOOKUP($O1184,Parámetros!$B$4:$H$25,7,0)</f>
        <v>1920000</v>
      </c>
      <c r="AI1184" s="51" t="n">
        <v>5460</v>
      </c>
      <c r="AJ1184" s="52" t="n">
        <v>8.8E-008</v>
      </c>
      <c r="AK1184" s="34" t="n">
        <f aca="false">AD1184*V1184/1000000000</f>
        <v>0.000267379647293024</v>
      </c>
      <c r="AL1184" s="34" t="n">
        <f aca="false">AE1184*V1184/1000000000</f>
        <v>0.00619575588925683</v>
      </c>
      <c r="AM1184" s="34" t="n">
        <f aca="false">AF1184*V1184/1000000000</f>
        <v>3.11904598982856E-005</v>
      </c>
      <c r="AN1184" s="34" t="n">
        <f aca="false">AG1184*V1184/1000000000</f>
        <v>0.00774719047617207</v>
      </c>
      <c r="AO1184" s="34" t="n">
        <f aca="false">AH1184*V1184/1000000000</f>
        <v>11.0674149659601</v>
      </c>
      <c r="AP1184" s="35" t="n">
        <f aca="false">AJ1184*AI1184*EXP(P1184*4)</f>
        <v>0.000507256519273171</v>
      </c>
      <c r="AQ1184" s="36" t="n">
        <f aca="false">AK1184/W1184</f>
        <v>7.32546978884996E-007</v>
      </c>
      <c r="AR1184" s="37" t="n">
        <f aca="false">AL1184/W1184</f>
        <v>1.69746736691968E-005</v>
      </c>
      <c r="AS1184" s="37" t="n">
        <f aca="false">AM1184/W1184</f>
        <v>8.54533147898235E-008</v>
      </c>
      <c r="AT1184" s="37" t="n">
        <f aca="false">AN1184/W1184</f>
        <v>2.12251793867728E-005</v>
      </c>
      <c r="AU1184" s="37" t="n">
        <f aca="false">AO1184/W1184</f>
        <v>0.0303216848382469</v>
      </c>
      <c r="AV1184" s="49" t="n">
        <f aca="false">AP1184/W1184</f>
        <v>1.38974388841965E-006</v>
      </c>
      <c r="AW1184" s="39" t="n">
        <f aca="false">AK1184*1000000</f>
        <v>267.379647293024</v>
      </c>
      <c r="AX1184" s="40" t="n">
        <f aca="false">AL1184*1000000</f>
        <v>6195.75588925683</v>
      </c>
      <c r="AY1184" s="40" t="n">
        <f aca="false">AM1184*1000000</f>
        <v>31.1904598982856</v>
      </c>
      <c r="AZ1184" s="40" t="n">
        <f aca="false">AN1184*1000000</f>
        <v>7747.19047617207</v>
      </c>
      <c r="BA1184" s="40" t="n">
        <f aca="false">AO1184*1000000</f>
        <v>11067414.9659601</v>
      </c>
      <c r="BB1184" s="41" t="n">
        <f aca="false">AP1184*1000000</f>
        <v>507.256519273171</v>
      </c>
      <c r="BC1184" s="39" t="n">
        <f aca="false">AQ1184*1000000</f>
        <v>0.732546978884996</v>
      </c>
      <c r="BD1184" s="40" t="n">
        <f aca="false">AR1184*1000000</f>
        <v>16.9746736691968</v>
      </c>
      <c r="BE1184" s="40" t="n">
        <f aca="false">AS1184*1000000</f>
        <v>0.0854533147898235</v>
      </c>
      <c r="BF1184" s="40" t="n">
        <f aca="false">AT1184*1000000</f>
        <v>21.2251793867728</v>
      </c>
      <c r="BG1184" s="40" t="n">
        <f aca="false">AU1184*1000000</f>
        <v>30321.6848382469</v>
      </c>
      <c r="BH1184" s="41" t="n">
        <f aca="false">AV1184*1000000</f>
        <v>1.38974388841965</v>
      </c>
      <c r="BI1184" s="0" t="n">
        <v>0.1</v>
      </c>
      <c r="BJ1184" s="0" t="n">
        <f aca="false">R1184*BI1184</f>
        <v>576.427862810422</v>
      </c>
      <c r="BK1184" s="0" t="n">
        <v>0.1</v>
      </c>
      <c r="BL1184" s="0" t="n">
        <f aca="false">AI1184*BK1184</f>
        <v>546</v>
      </c>
      <c r="BM1184" s="45" t="n">
        <v>17.6498016718255</v>
      </c>
      <c r="BN1184" s="45" t="n">
        <v>910.91550745518</v>
      </c>
      <c r="BO1184" s="45" t="n">
        <v>5.31099102083891</v>
      </c>
      <c r="BP1184" s="45" t="n">
        <v>537.6</v>
      </c>
      <c r="BQ1184" s="45" t="n">
        <v>384000</v>
      </c>
      <c r="BR1184" s="0" t="n">
        <f aca="false">AJ1184*0.1</f>
        <v>8.8E-009</v>
      </c>
      <c r="BS1184" s="0" t="n">
        <f aca="false">((((BJ1184/R1184)^2)+((BM1184/AD1184)^2))^(1/2))*AK1184</f>
        <v>0.000105193229903058</v>
      </c>
      <c r="BT1184" s="0" t="n">
        <f aca="false">((((BJ1184/R1184)^2)+((BN1184/AE1184)^2))^(1/2))*AL1184</f>
        <v>0.00528719848470385</v>
      </c>
      <c r="BU1184" s="0" t="n">
        <f aca="false">((((BJ1184/R1184)^2)+((BO1184/AF1184)^2))^(1/2))*AM1184</f>
        <v>3.07725105468462E-005</v>
      </c>
      <c r="BV1184" s="0" t="n">
        <f aca="false">((((BJ1184/R1184)^2)+((BP1184/AG1184)^2))^(1/2))*AN1184</f>
        <v>0.00319424846350366</v>
      </c>
      <c r="BW1184" s="0" t="n">
        <f aca="false">((((BJ1184/R1184)^2)+((BQ1184/AH1184)^2))^(1/2))*AO1184</f>
        <v>2.47474921990853</v>
      </c>
      <c r="BX1184" s="46" t="n">
        <f aca="false">((((BL1184/AI1184)^2)+((BR1184/AJ1184)^2))^(1/2))*AP1184</f>
        <v>7.17369049158288E-005</v>
      </c>
    </row>
    <row r="1185" customFormat="false" ht="30" hidden="false" customHeight="true" outlineLevel="0" collapsed="false">
      <c r="A1185" s="24" t="n">
        <v>4.58258012532426</v>
      </c>
      <c r="B1185" s="24" t="n">
        <v>-74.0989944027242</v>
      </c>
      <c r="C1185" s="47" t="n">
        <v>29</v>
      </c>
      <c r="D1185" s="47" t="n">
        <v>22</v>
      </c>
      <c r="E1185" s="47" t="n">
        <v>2279</v>
      </c>
      <c r="F1185" s="27" t="s">
        <v>2954</v>
      </c>
      <c r="G1185" s="28" t="s">
        <v>2955</v>
      </c>
      <c r="H1185" s="27" t="s">
        <v>2956</v>
      </c>
      <c r="I1185" s="28" t="s">
        <v>1540</v>
      </c>
      <c r="J1185" s="28" t="s">
        <v>65</v>
      </c>
      <c r="K1185" s="28" t="n">
        <v>6</v>
      </c>
      <c r="L1185" s="28"/>
      <c r="M1185" s="28" t="n">
        <v>2008</v>
      </c>
      <c r="N1185" s="29" t="s">
        <v>67</v>
      </c>
      <c r="O1185" s="29" t="s">
        <v>68</v>
      </c>
      <c r="P1185" s="53" t="n">
        <v>0.013557806644477</v>
      </c>
      <c r="Q1185" s="31" t="n">
        <v>3640</v>
      </c>
      <c r="R1185" s="31" t="n">
        <v>3842.85241873614</v>
      </c>
      <c r="S1185" s="29" t="s">
        <v>69</v>
      </c>
      <c r="T1185" s="29"/>
      <c r="U1185" s="29"/>
      <c r="V1185" s="48" t="n">
        <f aca="false">IF(S1185="m3_año",R1185,IF(OR(O1185="CG1",O1185="CG3",O1185="HG2"),T1185,R1185))</f>
        <v>3842.85241873614</v>
      </c>
      <c r="W1185" s="28" t="n">
        <v>365</v>
      </c>
      <c r="X1185" s="32" t="s">
        <v>98</v>
      </c>
      <c r="Y1185" s="28"/>
      <c r="Z1185" s="28" t="n">
        <v>2920</v>
      </c>
      <c r="AA1185" s="32" t="s">
        <v>2957</v>
      </c>
      <c r="AB1185" s="32" t="s">
        <v>447</v>
      </c>
      <c r="AC1185" s="33" t="s">
        <v>72</v>
      </c>
      <c r="AD1185" s="33" t="n">
        <f aca="false">VLOOKUP($O1185,Parámetros!$B$4:$H$25,3,0)</f>
        <v>46.3856216091623</v>
      </c>
      <c r="AE1185" s="33" t="n">
        <f aca="false">VLOOKUP($O1185,Parámetros!$B$4:$H$25,4,0)</f>
        <v>1074.85364414012</v>
      </c>
      <c r="AF1185" s="33" t="n">
        <f aca="false">VLOOKUP($O1185,Parámetros!$B$4:$H$25,5,0)</f>
        <v>5.41099102083891</v>
      </c>
      <c r="AG1185" s="33" t="n">
        <f aca="false">VLOOKUP($O1185,Parámetros!$B$4:$H$25,6,0)</f>
        <v>1344</v>
      </c>
      <c r="AH1185" s="33" t="n">
        <f aca="false">VLOOKUP($O1185,Parámetros!$B$4:$H$25,7,0)</f>
        <v>1920000</v>
      </c>
      <c r="AI1185" s="51" t="n">
        <v>3640</v>
      </c>
      <c r="AJ1185" s="52" t="n">
        <v>8.8E-008</v>
      </c>
      <c r="AK1185" s="34" t="n">
        <f aca="false">AD1185*V1185/1000000000</f>
        <v>0.000178253098195349</v>
      </c>
      <c r="AL1185" s="34" t="n">
        <f aca="false">AE1185*V1185/1000000000</f>
        <v>0.00413050392617121</v>
      </c>
      <c r="AM1185" s="34" t="n">
        <f aca="false">AF1185*V1185/1000000000</f>
        <v>2.07936399321903E-005</v>
      </c>
      <c r="AN1185" s="34" t="n">
        <f aca="false">AG1185*V1185/1000000000</f>
        <v>0.00516479365078137</v>
      </c>
      <c r="AO1185" s="34" t="n">
        <f aca="false">AH1185*V1185/1000000000</f>
        <v>7.37827664397339</v>
      </c>
      <c r="AP1185" s="35" t="n">
        <f aca="false">AJ1185*AI1185*EXP(P1185*4)</f>
        <v>0.000338171012848781</v>
      </c>
      <c r="AQ1185" s="36" t="n">
        <f aca="false">AK1185/W1185</f>
        <v>4.88364652589996E-007</v>
      </c>
      <c r="AR1185" s="37" t="n">
        <f aca="false">AL1185/W1185</f>
        <v>1.13164491127978E-005</v>
      </c>
      <c r="AS1185" s="37" t="n">
        <f aca="false">AM1185/W1185</f>
        <v>5.69688765265489E-008</v>
      </c>
      <c r="AT1185" s="37" t="n">
        <f aca="false">AN1185/W1185</f>
        <v>1.41501195911818E-005</v>
      </c>
      <c r="AU1185" s="37" t="n">
        <f aca="false">AO1185/W1185</f>
        <v>0.0202144565588312</v>
      </c>
      <c r="AV1185" s="49" t="n">
        <f aca="false">AP1185/W1185</f>
        <v>9.26495925613098E-007</v>
      </c>
      <c r="AW1185" s="39" t="n">
        <f aca="false">AK1185*1000000</f>
        <v>178.253098195349</v>
      </c>
      <c r="AX1185" s="40" t="n">
        <f aca="false">AL1185*1000000</f>
        <v>4130.50392617121</v>
      </c>
      <c r="AY1185" s="40" t="n">
        <f aca="false">AM1185*1000000</f>
        <v>20.7936399321903</v>
      </c>
      <c r="AZ1185" s="40" t="n">
        <f aca="false">AN1185*1000000</f>
        <v>5164.79365078137</v>
      </c>
      <c r="BA1185" s="40" t="n">
        <f aca="false">AO1185*1000000</f>
        <v>7378276.64397339</v>
      </c>
      <c r="BB1185" s="41" t="n">
        <f aca="false">AP1185*1000000</f>
        <v>338.171012848781</v>
      </c>
      <c r="BC1185" s="39" t="n">
        <f aca="false">AQ1185*1000000</f>
        <v>0.488364652589996</v>
      </c>
      <c r="BD1185" s="40" t="n">
        <f aca="false">AR1185*1000000</f>
        <v>11.3164491127978</v>
      </c>
      <c r="BE1185" s="40" t="n">
        <f aca="false">AS1185*1000000</f>
        <v>0.0569688765265489</v>
      </c>
      <c r="BF1185" s="40" t="n">
        <f aca="false">AT1185*1000000</f>
        <v>14.1501195911818</v>
      </c>
      <c r="BG1185" s="40" t="n">
        <f aca="false">AU1185*1000000</f>
        <v>20214.4565588312</v>
      </c>
      <c r="BH1185" s="41" t="n">
        <f aca="false">AV1185*1000000</f>
        <v>0.926495925613098</v>
      </c>
      <c r="BI1185" s="0" t="n">
        <v>0.1</v>
      </c>
      <c r="BJ1185" s="0" t="n">
        <f aca="false">R1185*BI1185</f>
        <v>384.285241873614</v>
      </c>
      <c r="BK1185" s="0" t="n">
        <v>0.1</v>
      </c>
      <c r="BL1185" s="0" t="n">
        <f aca="false">AI1185*BK1185</f>
        <v>364</v>
      </c>
      <c r="BM1185" s="45" t="n">
        <v>17.6498016718255</v>
      </c>
      <c r="BN1185" s="45" t="n">
        <v>910.91550745518</v>
      </c>
      <c r="BO1185" s="45" t="n">
        <v>5.31099102083891</v>
      </c>
      <c r="BP1185" s="45" t="n">
        <v>537.6</v>
      </c>
      <c r="BQ1185" s="45" t="n">
        <v>384000</v>
      </c>
      <c r="BR1185" s="0" t="n">
        <f aca="false">AJ1185*0.1</f>
        <v>8.8E-009</v>
      </c>
      <c r="BS1185" s="0" t="n">
        <f aca="false">((((BJ1185/R1185)^2)+((BM1185/AD1185)^2))^(1/2))*AK1185</f>
        <v>7.01288199353719E-005</v>
      </c>
      <c r="BT1185" s="0" t="n">
        <f aca="false">((((BJ1185/R1185)^2)+((BN1185/AE1185)^2))^(1/2))*AL1185</f>
        <v>0.00352479898980256</v>
      </c>
      <c r="BU1185" s="0" t="n">
        <f aca="false">((((BJ1185/R1185)^2)+((BO1185/AF1185)^2))^(1/2))*AM1185</f>
        <v>2.05150070312308E-005</v>
      </c>
      <c r="BV1185" s="0" t="n">
        <f aca="false">((((BJ1185/R1185)^2)+((BP1185/AG1185)^2))^(1/2))*AN1185</f>
        <v>0.00212949897566911</v>
      </c>
      <c r="BW1185" s="0" t="n">
        <f aca="false">((((BJ1185/R1185)^2)+((BQ1185/AH1185)^2))^(1/2))*AO1185</f>
        <v>1.64983281327235</v>
      </c>
      <c r="BX1185" s="46" t="n">
        <f aca="false">((((BL1185/AI1185)^2)+((BR1185/AJ1185)^2))^(1/2))*AP1185</f>
        <v>4.78246032772192E-005</v>
      </c>
    </row>
    <row r="1186" customFormat="false" ht="60" hidden="false" customHeight="true" outlineLevel="0" collapsed="false">
      <c r="A1186" s="24" t="n">
        <v>4.59144359160098</v>
      </c>
      <c r="B1186" s="24" t="n">
        <v>-74.1508033596629</v>
      </c>
      <c r="C1186" s="47" t="n">
        <v>23</v>
      </c>
      <c r="D1186" s="47" t="n">
        <v>23</v>
      </c>
      <c r="E1186" s="47" t="n">
        <v>1793</v>
      </c>
      <c r="F1186" s="27" t="s">
        <v>2958</v>
      </c>
      <c r="G1186" s="28" t="s">
        <v>2959</v>
      </c>
      <c r="H1186" s="27" t="s">
        <v>2960</v>
      </c>
      <c r="I1186" s="28" t="s">
        <v>1495</v>
      </c>
      <c r="J1186" s="28" t="s">
        <v>65</v>
      </c>
      <c r="K1186" s="28" t="n">
        <v>300</v>
      </c>
      <c r="L1186" s="28"/>
      <c r="M1186" s="28" t="n">
        <v>1974</v>
      </c>
      <c r="N1186" s="29" t="s">
        <v>67</v>
      </c>
      <c r="O1186" s="29" t="s">
        <v>108</v>
      </c>
      <c r="P1186" s="50" t="n">
        <v>0.00842863539816588</v>
      </c>
      <c r="Q1186" s="31" t="n">
        <v>394368</v>
      </c>
      <c r="R1186" s="31" t="n">
        <v>407890.609761953</v>
      </c>
      <c r="S1186" s="29" t="s">
        <v>69</v>
      </c>
      <c r="T1186" s="29"/>
      <c r="U1186" s="29"/>
      <c r="V1186" s="48" t="n">
        <f aca="false">IF(S1186="m3_año",R1186,IF(OR(O1186="CG1",O1186="CG3",O1186="HG2"),T1186,R1186))</f>
        <v>407890.609761953</v>
      </c>
      <c r="W1186" s="28" t="n">
        <v>365</v>
      </c>
      <c r="X1186" s="32"/>
      <c r="Y1186" s="28"/>
      <c r="Z1186" s="28" t="n">
        <v>8760</v>
      </c>
      <c r="AA1186" s="32" t="s">
        <v>2961</v>
      </c>
      <c r="AB1186" s="32" t="s">
        <v>447</v>
      </c>
      <c r="AC1186" s="33" t="s">
        <v>72</v>
      </c>
      <c r="AD1186" s="33" t="n">
        <f aca="false">VLOOKUP($O1186,Parámetros!$B$4:$H$25,3,0)</f>
        <v>589.42211574465</v>
      </c>
      <c r="AE1186" s="33" t="n">
        <f aca="false">VLOOKUP($O1186,Parámetros!$B$4:$H$25,4,0)</f>
        <v>6395.37711993333</v>
      </c>
      <c r="AF1186" s="33" t="n">
        <f aca="false">VLOOKUP($O1186,Parámetros!$B$4:$H$25,5,0)</f>
        <v>22.4256162208741</v>
      </c>
      <c r="AG1186" s="33" t="n">
        <f aca="false">VLOOKUP($O1186,Parámetros!$B$4:$H$25,6,0)</f>
        <v>1344</v>
      </c>
      <c r="AH1186" s="33" t="n">
        <f aca="false">VLOOKUP($O1186,Parámetros!$B$4:$H$25,7,0)</f>
        <v>1920000</v>
      </c>
      <c r="AI1186" s="51" t="n">
        <v>394368</v>
      </c>
      <c r="AJ1186" s="52" t="n">
        <v>8.8E-008</v>
      </c>
      <c r="AK1186" s="34" t="n">
        <f aca="false">AD1186*V1186/1000000000</f>
        <v>0.240419746198266</v>
      </c>
      <c r="AL1186" s="34" t="n">
        <f aca="false">AE1186*V1186/1000000000</f>
        <v>2.60861427310725</v>
      </c>
      <c r="AM1186" s="34" t="n">
        <f aca="false">AF1186*V1186/1000000000</f>
        <v>0.00914719827461988</v>
      </c>
      <c r="AN1186" s="34" t="n">
        <f aca="false">AG1186*V1186/1000000000</f>
        <v>0.548204979520065</v>
      </c>
      <c r="AO1186" s="34" t="n">
        <f aca="false">AH1186*V1186/1000000000</f>
        <v>783.14997074295</v>
      </c>
      <c r="AP1186" s="35" t="n">
        <f aca="false">AJ1186*AI1186*EXP(P1186*4)</f>
        <v>0.0358943736590519</v>
      </c>
      <c r="AQ1186" s="36" t="n">
        <f aca="false">AK1186/W1186</f>
        <v>0.000658684236159632</v>
      </c>
      <c r="AR1186" s="37" t="n">
        <f aca="false">AL1186/W1186</f>
        <v>0.00714688841947191</v>
      </c>
      <c r="AS1186" s="37" t="n">
        <f aca="false">AM1186/W1186</f>
        <v>2.50608171907394E-005</v>
      </c>
      <c r="AT1186" s="37" t="n">
        <f aca="false">AN1186/W1186</f>
        <v>0.0015019314507399</v>
      </c>
      <c r="AU1186" s="37" t="n">
        <f aca="false">AO1186/W1186</f>
        <v>2.14561635819986</v>
      </c>
      <c r="AV1186" s="49" t="n">
        <f aca="false">AP1186/W1186</f>
        <v>9.83407497508271E-005</v>
      </c>
      <c r="AW1186" s="39" t="n">
        <f aca="false">AK1186*1000000</f>
        <v>240419.746198266</v>
      </c>
      <c r="AX1186" s="40" t="n">
        <f aca="false">AL1186*1000000</f>
        <v>2608614.27310725</v>
      </c>
      <c r="AY1186" s="40" t="n">
        <f aca="false">AM1186*1000000</f>
        <v>9147.19827461988</v>
      </c>
      <c r="AZ1186" s="40" t="n">
        <f aca="false">AN1186*1000000</f>
        <v>548204.979520065</v>
      </c>
      <c r="BA1186" s="40" t="n">
        <f aca="false">AO1186*1000000</f>
        <v>783149970.74295</v>
      </c>
      <c r="BB1186" s="41" t="n">
        <f aca="false">AP1186*1000000</f>
        <v>35894.3736590519</v>
      </c>
      <c r="BC1186" s="39" t="n">
        <f aca="false">AQ1186*1000000</f>
        <v>658.684236159632</v>
      </c>
      <c r="BD1186" s="40" t="n">
        <f aca="false">AR1186*1000000</f>
        <v>7146.88841947191</v>
      </c>
      <c r="BE1186" s="40" t="n">
        <f aca="false">AS1186*1000000</f>
        <v>25.0608171907394</v>
      </c>
      <c r="BF1186" s="40" t="n">
        <f aca="false">AT1186*1000000</f>
        <v>1501.9314507399</v>
      </c>
      <c r="BG1186" s="40" t="n">
        <f aca="false">AU1186*1000000</f>
        <v>2145616.35819986</v>
      </c>
      <c r="BH1186" s="41" t="n">
        <f aca="false">AV1186*1000000</f>
        <v>98.3407497508271</v>
      </c>
      <c r="BI1186" s="0" t="n">
        <v>0.1</v>
      </c>
      <c r="BJ1186" s="0" t="n">
        <f aca="false">R1186*BI1186</f>
        <v>40789.0609761953</v>
      </c>
      <c r="BK1186" s="0" t="n">
        <v>0.1</v>
      </c>
      <c r="BL1186" s="0" t="n">
        <f aca="false">AI1186*BK1186</f>
        <v>39436.8</v>
      </c>
      <c r="BM1186" s="45" t="n">
        <v>491.492522079561</v>
      </c>
      <c r="BN1186" s="45" t="n">
        <v>4911.75996922289</v>
      </c>
      <c r="BO1186" s="45" t="n">
        <v>16.2785205146239</v>
      </c>
      <c r="BP1186" s="45" t="n">
        <v>537.6</v>
      </c>
      <c r="BQ1186" s="45" t="n">
        <v>384000</v>
      </c>
      <c r="BR1186" s="0" t="n">
        <f aca="false">AJ1186*0.1</f>
        <v>8.8E-009</v>
      </c>
      <c r="BS1186" s="0" t="n">
        <f aca="false">((((BJ1186/R1186)^2)+((BM1186/AD1186)^2))^(1/2))*AK1186</f>
        <v>0.201911654328673</v>
      </c>
      <c r="BT1186" s="0" t="n">
        <f aca="false">((((BJ1186/R1186)^2)+((BN1186/AE1186)^2))^(1/2))*AL1186</f>
        <v>2.02037217773912</v>
      </c>
      <c r="BU1186" s="0" t="n">
        <f aca="false">((((BJ1186/R1186)^2)+((BO1186/AF1186)^2))^(1/2))*AM1186</f>
        <v>0.00670256633921312</v>
      </c>
      <c r="BV1186" s="0" t="n">
        <f aca="false">((((BJ1186/R1186)^2)+((BP1186/AG1186)^2))^(1/2))*AN1186</f>
        <v>0.226030703505079</v>
      </c>
      <c r="BW1186" s="0" t="n">
        <f aca="false">((((BJ1186/R1186)^2)+((BQ1186/AH1186)^2))^(1/2))*AO1186</f>
        <v>175.117657115821</v>
      </c>
      <c r="BX1186" s="46" t="n">
        <f aca="false">((((BL1186/AI1186)^2)+((BR1186/AJ1186)^2))^(1/2))*AP1186</f>
        <v>0.00507623100415188</v>
      </c>
    </row>
    <row r="1187" customFormat="false" ht="60" hidden="false" customHeight="true" outlineLevel="0" collapsed="false">
      <c r="A1187" s="24" t="n">
        <v>4.59144359160098</v>
      </c>
      <c r="B1187" s="24" t="n">
        <v>-74.1508033596629</v>
      </c>
      <c r="C1187" s="47" t="n">
        <v>23</v>
      </c>
      <c r="D1187" s="47" t="n">
        <v>23</v>
      </c>
      <c r="E1187" s="47" t="n">
        <v>1793</v>
      </c>
      <c r="F1187" s="27" t="s">
        <v>2958</v>
      </c>
      <c r="G1187" s="28" t="s">
        <v>2959</v>
      </c>
      <c r="H1187" s="27" t="s">
        <v>2960</v>
      </c>
      <c r="I1187" s="28" t="s">
        <v>1495</v>
      </c>
      <c r="J1187" s="28" t="s">
        <v>65</v>
      </c>
      <c r="K1187" s="28" t="n">
        <v>300</v>
      </c>
      <c r="L1187" s="28"/>
      <c r="M1187" s="28" t="n">
        <v>1998</v>
      </c>
      <c r="N1187" s="29" t="s">
        <v>172</v>
      </c>
      <c r="O1187" s="29" t="s">
        <v>244</v>
      </c>
      <c r="P1187" s="50" t="n">
        <v>0.00842863539816588</v>
      </c>
      <c r="Q1187" s="31" t="n">
        <v>1300000</v>
      </c>
      <c r="R1187" s="31" t="n">
        <v>1344576.11340306</v>
      </c>
      <c r="S1187" s="29" t="s">
        <v>86</v>
      </c>
      <c r="T1187" s="29" t="n">
        <f aca="false">((R1187*Parámetros!$D$30)/1000)/Parámetros!$D$29</f>
        <v>1101884.89293421</v>
      </c>
      <c r="U1187" s="29" t="s">
        <v>69</v>
      </c>
      <c r="V1187" s="48" t="n">
        <f aca="false">IF(S1187="m3_año",R1187,IF(OR(O1187="CG1",O1187="CG3",O1187="HG2"),T1187,R1187))</f>
        <v>1344576.11340306</v>
      </c>
      <c r="W1187" s="28" t="n">
        <v>365</v>
      </c>
      <c r="X1187" s="32"/>
      <c r="Y1187" s="28"/>
      <c r="Z1187" s="28" t="n">
        <v>8760</v>
      </c>
      <c r="AA1187" s="32" t="s">
        <v>447</v>
      </c>
      <c r="AB1187" s="32" t="s">
        <v>447</v>
      </c>
      <c r="AC1187" s="33" t="s">
        <v>246</v>
      </c>
      <c r="AD1187" s="33" t="n">
        <f aca="false">VLOOKUP($O1187,Parámetros!$B$4:$H$25,3,0)</f>
        <v>5.87787643204989</v>
      </c>
      <c r="AE1187" s="33" t="n">
        <f aca="false">VLOOKUP($O1187,Parámetros!$B$4:$H$25,4,0)</f>
        <v>7.61681695814629</v>
      </c>
      <c r="AF1187" s="33" t="n">
        <f aca="false">VLOOKUP($O1187,Parámetros!$B$4:$H$25,5,0)</f>
        <v>22.1296397414769</v>
      </c>
      <c r="AG1187" s="33" t="n">
        <f aca="false">VLOOKUP($O1187,Parámetros!$B$4:$H$25,6,0)</f>
        <v>0.3</v>
      </c>
      <c r="AH1187" s="33" t="n">
        <f aca="false">VLOOKUP($O1187,Parámetros!$B$4:$H$25,7,0)</f>
        <v>2840</v>
      </c>
      <c r="AI1187" s="51" t="n">
        <v>1300000</v>
      </c>
      <c r="AJ1187" s="2" t="n">
        <v>2E-005</v>
      </c>
      <c r="AK1187" s="34" t="n">
        <f aca="false">AD1187*V1187/1000000000</f>
        <v>0.00790325224806909</v>
      </c>
      <c r="AL1187" s="34" t="n">
        <f aca="false">AE1187*V1187/1000000000</f>
        <v>0.0102413901420869</v>
      </c>
      <c r="AM1187" s="34" t="n">
        <f aca="false">AF1187*V1187/1000000000</f>
        <v>0.0297549849946049</v>
      </c>
      <c r="AN1187" s="34" t="n">
        <f aca="false">AG1187*V1187/1000000000</f>
        <v>0.000403372834020918</v>
      </c>
      <c r="AO1187" s="34" t="n">
        <f aca="false">AH1187*V1187/1000000000</f>
        <v>3.81859616206469</v>
      </c>
      <c r="AP1187" s="35" t="n">
        <f aca="false">AJ1187*AI1187*EXP(P1187*4)</f>
        <v>26.8915222680613</v>
      </c>
      <c r="AQ1187" s="36" t="n">
        <f aca="false">AK1187/W1187</f>
        <v>2.16527458851208E-005</v>
      </c>
      <c r="AR1187" s="37" t="n">
        <f aca="false">AL1187/W1187</f>
        <v>2.80586031290051E-005</v>
      </c>
      <c r="AS1187" s="37" t="n">
        <f aca="false">AM1187/W1187</f>
        <v>8.1520506834534E-005</v>
      </c>
      <c r="AT1187" s="37" t="n">
        <f aca="false">AN1187/W1187</f>
        <v>1.1051310521121E-006</v>
      </c>
      <c r="AU1187" s="37" t="n">
        <f aca="false">AO1187/W1187</f>
        <v>0.0104619072933279</v>
      </c>
      <c r="AV1187" s="49" t="n">
        <f aca="false">AP1187/W1187</f>
        <v>0.0736754034741405</v>
      </c>
      <c r="AW1187" s="39" t="n">
        <f aca="false">AK1187*1000000</f>
        <v>7903.25224806909</v>
      </c>
      <c r="AX1187" s="40" t="n">
        <f aca="false">AL1187*1000000</f>
        <v>10241.3901420869</v>
      </c>
      <c r="AY1187" s="40" t="n">
        <f aca="false">AM1187*1000000</f>
        <v>29754.9849946049</v>
      </c>
      <c r="AZ1187" s="40" t="n">
        <f aca="false">AN1187*1000000</f>
        <v>403.372834020918</v>
      </c>
      <c r="BA1187" s="40" t="n">
        <f aca="false">AO1187*1000000</f>
        <v>3818596.16206469</v>
      </c>
      <c r="BB1187" s="41" t="n">
        <f aca="false">AP1187*1000000</f>
        <v>26891522.2680613</v>
      </c>
      <c r="BC1187" s="39" t="n">
        <f aca="false">AQ1187*1000000</f>
        <v>21.6527458851208</v>
      </c>
      <c r="BD1187" s="40" t="n">
        <f aca="false">AR1187*1000000</f>
        <v>28.0586031290051</v>
      </c>
      <c r="BE1187" s="40" t="n">
        <f aca="false">AS1187*1000000</f>
        <v>81.520506834534</v>
      </c>
      <c r="BF1187" s="40" t="n">
        <f aca="false">AT1187*1000000</f>
        <v>1.1051310521121</v>
      </c>
      <c r="BG1187" s="40" t="n">
        <f aca="false">AU1187*1000000</f>
        <v>10461.9072933279</v>
      </c>
      <c r="BH1187" s="41" t="n">
        <f aca="false">AV1187*1000000</f>
        <v>73675.4034741405</v>
      </c>
      <c r="BI1187" s="0" t="n">
        <v>0.1</v>
      </c>
      <c r="BJ1187" s="0" t="n">
        <f aca="false">R1187*BI1187</f>
        <v>134457.611340306</v>
      </c>
      <c r="BK1187" s="0" t="n">
        <v>0.1</v>
      </c>
      <c r="BL1187" s="0" t="n">
        <f aca="false">AI1187*BK1187</f>
        <v>130000</v>
      </c>
      <c r="BM1187" s="45" t="n">
        <v>4.12476460504249</v>
      </c>
      <c r="BN1187" s="45" t="n">
        <v>5.03041792329344</v>
      </c>
      <c r="BO1187" s="45" t="n">
        <v>17.5971907346429</v>
      </c>
      <c r="BP1187" s="45" t="n">
        <v>0.12</v>
      </c>
      <c r="BQ1187" s="45" t="n">
        <v>2840</v>
      </c>
      <c r="BR1187" s="0" t="n">
        <f aca="false">AJ1187*0.1</f>
        <v>2E-006</v>
      </c>
      <c r="BS1187" s="0" t="n">
        <f aca="false">((((BJ1187/R1187)^2)+((BM1187/AD1187)^2))^(1/2))*AK1187</f>
        <v>0.00560208845484089</v>
      </c>
      <c r="BT1187" s="0" t="n">
        <f aca="false">((((BJ1187/R1187)^2)+((BN1187/AE1187)^2))^(1/2))*AL1187</f>
        <v>0.00684087550201333</v>
      </c>
      <c r="BU1187" s="0" t="n">
        <f aca="false">((((BJ1187/R1187)^2)+((BO1187/AF1187)^2))^(1/2))*AM1187</f>
        <v>0.023847122784749</v>
      </c>
      <c r="BV1187" s="0" t="n">
        <f aca="false">((((BJ1187/R1187)^2)+((BP1187/AG1187)^2))^(1/2))*AN1187</f>
        <v>0.000166314880117299</v>
      </c>
      <c r="BW1187" s="0" t="n">
        <f aca="false">((((BJ1187/R1187)^2)+((BQ1187/AH1187)^2))^(1/2))*AO1187</f>
        <v>3.83764164760397</v>
      </c>
      <c r="BX1187" s="46" t="n">
        <f aca="false">((((BL1187/AI1187)^2)+((BR1187/AJ1187)^2))^(1/2))*AP1187</f>
        <v>3.80303555043503</v>
      </c>
    </row>
    <row r="1188" customFormat="false" ht="60" hidden="false" customHeight="true" outlineLevel="0" collapsed="false">
      <c r="A1188" s="24" t="n">
        <v>4.59144359160098</v>
      </c>
      <c r="B1188" s="24" t="n">
        <v>-74.1508033596629</v>
      </c>
      <c r="C1188" s="47" t="n">
        <v>23</v>
      </c>
      <c r="D1188" s="47" t="n">
        <v>23</v>
      </c>
      <c r="E1188" s="47" t="n">
        <v>1793</v>
      </c>
      <c r="F1188" s="27" t="s">
        <v>2958</v>
      </c>
      <c r="G1188" s="28" t="s">
        <v>2959</v>
      </c>
      <c r="H1188" s="27" t="s">
        <v>2960</v>
      </c>
      <c r="I1188" s="28" t="s">
        <v>1495</v>
      </c>
      <c r="J1188" s="28" t="s">
        <v>65</v>
      </c>
      <c r="K1188" s="28" t="n">
        <v>100</v>
      </c>
      <c r="L1188" s="28"/>
      <c r="M1188" s="28" t="n">
        <v>2005</v>
      </c>
      <c r="N1188" s="29" t="s">
        <v>67</v>
      </c>
      <c r="O1188" s="29" t="s">
        <v>68</v>
      </c>
      <c r="P1188" s="50" t="n">
        <v>0.00842863539816588</v>
      </c>
      <c r="Q1188" s="31" t="n">
        <v>299520</v>
      </c>
      <c r="R1188" s="31" t="n">
        <v>309790.336528066</v>
      </c>
      <c r="S1188" s="29" t="s">
        <v>69</v>
      </c>
      <c r="T1188" s="29"/>
      <c r="U1188" s="29"/>
      <c r="V1188" s="48" t="n">
        <f aca="false">IF(S1188="m3_año",R1188,IF(OR(O1188="CG1",O1188="CG3",O1188="HG2"),T1188,R1188))</f>
        <v>309790.336528066</v>
      </c>
      <c r="W1188" s="28" t="n">
        <v>365</v>
      </c>
      <c r="X1188" s="32"/>
      <c r="Y1188" s="28"/>
      <c r="Z1188" s="28" t="n">
        <v>8760</v>
      </c>
      <c r="AA1188" s="32" t="s">
        <v>2961</v>
      </c>
      <c r="AB1188" s="32" t="s">
        <v>447</v>
      </c>
      <c r="AC1188" s="33" t="s">
        <v>72</v>
      </c>
      <c r="AD1188" s="33" t="n">
        <f aca="false">VLOOKUP($O1188,Parámetros!$B$4:$H$25,3,0)</f>
        <v>46.3856216091623</v>
      </c>
      <c r="AE1188" s="33" t="n">
        <f aca="false">VLOOKUP($O1188,Parámetros!$B$4:$H$25,4,0)</f>
        <v>1074.85364414012</v>
      </c>
      <c r="AF1188" s="33" t="n">
        <f aca="false">VLOOKUP($O1188,Parámetros!$B$4:$H$25,5,0)</f>
        <v>5.41099102083891</v>
      </c>
      <c r="AG1188" s="33" t="n">
        <f aca="false">VLOOKUP($O1188,Parámetros!$B$4:$H$25,6,0)</f>
        <v>1344</v>
      </c>
      <c r="AH1188" s="33" t="n">
        <f aca="false">VLOOKUP($O1188,Parámetros!$B$4:$H$25,7,0)</f>
        <v>1920000</v>
      </c>
      <c r="AI1188" s="51" t="n">
        <v>299520</v>
      </c>
      <c r="AJ1188" s="52" t="n">
        <v>8.8E-008</v>
      </c>
      <c r="AK1188" s="34" t="n">
        <f aca="false">AD1188*V1188/1000000000</f>
        <v>0.0143698173283659</v>
      </c>
      <c r="AL1188" s="34" t="n">
        <f aca="false">AE1188*V1188/1000000000</f>
        <v>0.332979272136586</v>
      </c>
      <c r="AM1188" s="34" t="n">
        <f aca="false">AF1188*V1188/1000000000</f>
        <v>0.00167627272929603</v>
      </c>
      <c r="AN1188" s="34" t="n">
        <f aca="false">AG1188*V1188/1000000000</f>
        <v>0.416358212293721</v>
      </c>
      <c r="AO1188" s="34" t="n">
        <f aca="false">AH1188*V1188/1000000000</f>
        <v>594.797446133887</v>
      </c>
      <c r="AP1188" s="35" t="n">
        <f aca="false">AJ1188*AI1188*EXP(P1188*4)</f>
        <v>0.0272615496144698</v>
      </c>
      <c r="AQ1188" s="36" t="n">
        <f aca="false">AK1188/W1188</f>
        <v>3.93693625434683E-005</v>
      </c>
      <c r="AR1188" s="37" t="n">
        <f aca="false">AL1188/W1188</f>
        <v>0.0009122719784564</v>
      </c>
      <c r="AS1188" s="37" t="n">
        <f aca="false">AM1188/W1188</f>
        <v>4.59252802546857E-006</v>
      </c>
      <c r="AT1188" s="37" t="n">
        <f aca="false">AN1188/W1188</f>
        <v>0.0011407074309417</v>
      </c>
      <c r="AU1188" s="37" t="n">
        <f aca="false">AO1188/W1188</f>
        <v>1.62958204420243</v>
      </c>
      <c r="AV1188" s="49" t="n">
        <f aca="false">AP1188/W1188</f>
        <v>7.46891770259446E-005</v>
      </c>
      <c r="AW1188" s="39" t="n">
        <f aca="false">AK1188*1000000</f>
        <v>14369.8173283659</v>
      </c>
      <c r="AX1188" s="40" t="n">
        <f aca="false">AL1188*1000000</f>
        <v>332979.272136586</v>
      </c>
      <c r="AY1188" s="40" t="n">
        <f aca="false">AM1188*1000000</f>
        <v>1676.27272929603</v>
      </c>
      <c r="AZ1188" s="40" t="n">
        <f aca="false">AN1188*1000000</f>
        <v>416358.212293721</v>
      </c>
      <c r="BA1188" s="40" t="n">
        <f aca="false">AO1188*1000000</f>
        <v>594797446.133887</v>
      </c>
      <c r="BB1188" s="41" t="n">
        <f aca="false">AP1188*1000000</f>
        <v>27261.5496144698</v>
      </c>
      <c r="BC1188" s="39" t="n">
        <f aca="false">AQ1188*1000000</f>
        <v>39.3693625434683</v>
      </c>
      <c r="BD1188" s="40" t="n">
        <f aca="false">AR1188*1000000</f>
        <v>912.2719784564</v>
      </c>
      <c r="BE1188" s="40" t="n">
        <f aca="false">AS1188*1000000</f>
        <v>4.59252802546857</v>
      </c>
      <c r="BF1188" s="40" t="n">
        <f aca="false">AT1188*1000000</f>
        <v>1140.7074309417</v>
      </c>
      <c r="BG1188" s="40" t="n">
        <f aca="false">AU1188*1000000</f>
        <v>1629582.04420243</v>
      </c>
      <c r="BH1188" s="41" t="n">
        <f aca="false">AV1188*1000000</f>
        <v>74.6891770259446</v>
      </c>
      <c r="BI1188" s="0" t="n">
        <v>0.1</v>
      </c>
      <c r="BJ1188" s="0" t="n">
        <f aca="false">R1188*BI1188</f>
        <v>30979.0336528066</v>
      </c>
      <c r="BK1188" s="0" t="n">
        <v>0.1</v>
      </c>
      <c r="BL1188" s="0" t="n">
        <f aca="false">AI1188*BK1188</f>
        <v>29952</v>
      </c>
      <c r="BM1188" s="45" t="n">
        <v>17.6498016718255</v>
      </c>
      <c r="BN1188" s="45" t="n">
        <v>910.91550745518</v>
      </c>
      <c r="BO1188" s="45" t="n">
        <v>5.31099102083891</v>
      </c>
      <c r="BP1188" s="45" t="n">
        <v>537.6</v>
      </c>
      <c r="BQ1188" s="45" t="n">
        <v>384000</v>
      </c>
      <c r="BR1188" s="0" t="n">
        <f aca="false">AJ1188*0.1</f>
        <v>8.8E-009</v>
      </c>
      <c r="BS1188" s="0" t="n">
        <f aca="false">((((BJ1188/R1188)^2)+((BM1188/AD1188)^2))^(1/2))*AK1188</f>
        <v>0.00565341271555782</v>
      </c>
      <c r="BT1188" s="0" t="n">
        <f aca="false">((((BJ1188/R1188)^2)+((BN1188/AE1188)^2))^(1/2))*AL1188</f>
        <v>0.284150559600165</v>
      </c>
      <c r="BU1188" s="0" t="n">
        <f aca="false">((((BJ1188/R1188)^2)+((BO1188/AF1188)^2))^(1/2))*AM1188</f>
        <v>0.00165381082580601</v>
      </c>
      <c r="BV1188" s="0" t="n">
        <f aca="false">((((BJ1188/R1188)^2)+((BP1188/AG1188)^2))^(1/2))*AN1188</f>
        <v>0.171668888738035</v>
      </c>
      <c r="BW1188" s="0" t="n">
        <f aca="false">((((BJ1188/R1188)^2)+((BQ1188/AH1188)^2))^(1/2))*AO1188</f>
        <v>133.000752239864</v>
      </c>
      <c r="BX1188" s="46" t="n">
        <f aca="false">((((BL1188/AI1188)^2)+((BR1188/AJ1188)^2))^(1/2))*AP1188</f>
        <v>0.00385536531960902</v>
      </c>
    </row>
    <row r="1189" customFormat="false" ht="30" hidden="false" customHeight="true" outlineLevel="0" collapsed="false">
      <c r="A1189" s="24" t="n">
        <v>4.59095136719286</v>
      </c>
      <c r="B1189" s="24" t="n">
        <v>-74.1481843554531</v>
      </c>
      <c r="C1189" s="47" t="n">
        <v>24</v>
      </c>
      <c r="D1189" s="47" t="n">
        <v>23</v>
      </c>
      <c r="E1189" s="47" t="n">
        <v>1794</v>
      </c>
      <c r="F1189" s="27" t="s">
        <v>2962</v>
      </c>
      <c r="G1189" s="28" t="s">
        <v>1930</v>
      </c>
      <c r="H1189" s="27" t="s">
        <v>2963</v>
      </c>
      <c r="I1189" s="28" t="s">
        <v>1495</v>
      </c>
      <c r="J1189" s="28" t="s">
        <v>65</v>
      </c>
      <c r="K1189" s="28" t="n">
        <v>600</v>
      </c>
      <c r="L1189" s="28"/>
      <c r="M1189" s="28" t="n">
        <v>2004</v>
      </c>
      <c r="N1189" s="29" t="s">
        <v>172</v>
      </c>
      <c r="O1189" s="29" t="s">
        <v>244</v>
      </c>
      <c r="P1189" s="53" t="n">
        <v>0.01</v>
      </c>
      <c r="Q1189" s="31" t="n">
        <v>4800</v>
      </c>
      <c r="R1189" s="31" t="n">
        <v>4995.89171612346</v>
      </c>
      <c r="S1189" s="29" t="s">
        <v>86</v>
      </c>
      <c r="T1189" s="29" t="n">
        <f aca="false">((R1189*Parámetros!$D$30)/1000)/Parámetros!$D$29</f>
        <v>4094.15097729125</v>
      </c>
      <c r="U1189" s="29" t="s">
        <v>69</v>
      </c>
      <c r="V1189" s="48" t="n">
        <f aca="false">IF(S1189="m3_año",R1189,IF(OR(O1189="CG1",O1189="CG3",O1189="HG2"),T1189,R1189))</f>
        <v>4995.89171612346</v>
      </c>
      <c r="W1189" s="28" t="n">
        <v>365</v>
      </c>
      <c r="X1189" s="32"/>
      <c r="Y1189" s="28"/>
      <c r="Z1189" s="28" t="n">
        <v>8760</v>
      </c>
      <c r="AA1189" s="32" t="s">
        <v>2964</v>
      </c>
      <c r="AB1189" s="32" t="s">
        <v>447</v>
      </c>
      <c r="AC1189" s="33" t="s">
        <v>246</v>
      </c>
      <c r="AD1189" s="33" t="n">
        <f aca="false">VLOOKUP($O1189,Parámetros!$B$4:$H$25,3,0)</f>
        <v>5.87787643204989</v>
      </c>
      <c r="AE1189" s="33" t="n">
        <f aca="false">VLOOKUP($O1189,Parámetros!$B$4:$H$25,4,0)</f>
        <v>7.61681695814629</v>
      </c>
      <c r="AF1189" s="33" t="n">
        <f aca="false">VLOOKUP($O1189,Parámetros!$B$4:$H$25,5,0)</f>
        <v>22.1296397414769</v>
      </c>
      <c r="AG1189" s="33" t="n">
        <f aca="false">VLOOKUP($O1189,Parámetros!$B$4:$H$25,6,0)</f>
        <v>0.3</v>
      </c>
      <c r="AH1189" s="33" t="n">
        <f aca="false">VLOOKUP($O1189,Parámetros!$B$4:$H$25,7,0)</f>
        <v>2840</v>
      </c>
      <c r="AI1189" s="51" t="n">
        <v>4800</v>
      </c>
      <c r="AJ1189" s="2" t="n">
        <v>2E-005</v>
      </c>
      <c r="AK1189" s="34" t="n">
        <f aca="false">AD1189*V1189/1000000000</f>
        <v>2.93652341752754E-005</v>
      </c>
      <c r="AL1189" s="34" t="n">
        <f aca="false">AE1189*V1189/1000000000</f>
        <v>3.80527927444317E-005</v>
      </c>
      <c r="AM1189" s="34" t="n">
        <f aca="false">AF1189*V1189/1000000000</f>
        <v>0.000110557283865241</v>
      </c>
      <c r="AN1189" s="34" t="n">
        <f aca="false">AG1189*V1189/1000000000</f>
        <v>1.49876751483704E-006</v>
      </c>
      <c r="AO1189" s="34" t="n">
        <f aca="false">AH1189*V1189/1000000000</f>
        <v>0.0141883324737906</v>
      </c>
      <c r="AP1189" s="35" t="n">
        <f aca="false">AJ1189*AI1189*EXP(P1189*4)</f>
        <v>0.0999178343224693</v>
      </c>
      <c r="AQ1189" s="36" t="n">
        <f aca="false">AK1189/W1189</f>
        <v>8.04526963706175E-008</v>
      </c>
      <c r="AR1189" s="37" t="n">
        <f aca="false">AL1189/W1189</f>
        <v>1.04254226697073E-007</v>
      </c>
      <c r="AS1189" s="37" t="n">
        <f aca="false">AM1189/W1189</f>
        <v>3.02896668123948E-007</v>
      </c>
      <c r="AT1189" s="37" t="n">
        <f aca="false">AN1189/W1189</f>
        <v>4.10621236941654E-009</v>
      </c>
      <c r="AU1189" s="37" t="n">
        <f aca="false">AO1189/W1189</f>
        <v>3.88721437638099E-005</v>
      </c>
      <c r="AV1189" s="49" t="n">
        <f aca="false">AP1189/W1189</f>
        <v>0.000273747491294436</v>
      </c>
      <c r="AW1189" s="39" t="n">
        <f aca="false">AK1189*1000000</f>
        <v>29.3652341752754</v>
      </c>
      <c r="AX1189" s="40" t="n">
        <f aca="false">AL1189*1000000</f>
        <v>38.0527927444317</v>
      </c>
      <c r="AY1189" s="40" t="n">
        <f aca="false">AM1189*1000000</f>
        <v>110.557283865241</v>
      </c>
      <c r="AZ1189" s="40" t="n">
        <f aca="false">AN1189*1000000</f>
        <v>1.49876751483704</v>
      </c>
      <c r="BA1189" s="40" t="n">
        <f aca="false">AO1189*1000000</f>
        <v>14188.3324737906</v>
      </c>
      <c r="BB1189" s="41" t="n">
        <f aca="false">AP1189*1000000</f>
        <v>99917.8343224693</v>
      </c>
      <c r="BC1189" s="39" t="n">
        <f aca="false">AQ1189*1000000</f>
        <v>0.0804526963706175</v>
      </c>
      <c r="BD1189" s="40" t="n">
        <f aca="false">AR1189*1000000</f>
        <v>0.104254226697073</v>
      </c>
      <c r="BE1189" s="40" t="n">
        <f aca="false">AS1189*1000000</f>
        <v>0.302896668123948</v>
      </c>
      <c r="BF1189" s="40" t="n">
        <f aca="false">AT1189*1000000</f>
        <v>0.00410621236941654</v>
      </c>
      <c r="BG1189" s="40" t="n">
        <f aca="false">AU1189*1000000</f>
        <v>38.8721437638099</v>
      </c>
      <c r="BH1189" s="41" t="n">
        <f aca="false">AV1189*1000000</f>
        <v>273.747491294436</v>
      </c>
      <c r="BI1189" s="0" t="n">
        <v>0.1</v>
      </c>
      <c r="BJ1189" s="0" t="n">
        <f aca="false">R1189*BI1189</f>
        <v>499.589171612346</v>
      </c>
      <c r="BK1189" s="0" t="n">
        <v>0.1</v>
      </c>
      <c r="BL1189" s="0" t="n">
        <f aca="false">AI1189*BK1189</f>
        <v>480</v>
      </c>
      <c r="BM1189" s="45" t="n">
        <v>4.12476460504249</v>
      </c>
      <c r="BN1189" s="45" t="n">
        <v>5.03041792329344</v>
      </c>
      <c r="BO1189" s="45" t="n">
        <v>17.5971907346429</v>
      </c>
      <c r="BP1189" s="45" t="n">
        <v>0.12</v>
      </c>
      <c r="BQ1189" s="45" t="n">
        <v>2840</v>
      </c>
      <c r="BR1189" s="0" t="n">
        <f aca="false">AJ1189*0.1</f>
        <v>2E-006</v>
      </c>
      <c r="BS1189" s="0" t="n">
        <f aca="false">((((BJ1189/R1189)^2)+((BM1189/AD1189)^2))^(1/2))*AK1189</f>
        <v>2.08150561545345E-005</v>
      </c>
      <c r="BT1189" s="0" t="n">
        <f aca="false">((((BJ1189/R1189)^2)+((BN1189/AE1189)^2))^(1/2))*AL1189</f>
        <v>2.54178792192297E-005</v>
      </c>
      <c r="BU1189" s="0" t="n">
        <f aca="false">((((BJ1189/R1189)^2)+((BO1189/AF1189)^2))^(1/2))*AM1189</f>
        <v>8.8606098223904E-005</v>
      </c>
      <c r="BV1189" s="0" t="n">
        <f aca="false">((((BJ1189/R1189)^2)+((BP1189/AG1189)^2))^(1/2))*AN1189</f>
        <v>6.17957677191759E-007</v>
      </c>
      <c r="BW1189" s="0" t="n">
        <f aca="false">((((BJ1189/R1189)^2)+((BQ1189/AH1189)^2))^(1/2))*AO1189</f>
        <v>0.0142590976632706</v>
      </c>
      <c r="BX1189" s="46" t="n">
        <f aca="false">((((BL1189/AI1189)^2)+((BR1189/AJ1189)^2))^(1/2))*AP1189</f>
        <v>0.0141305156421784</v>
      </c>
    </row>
    <row r="1190" customFormat="false" ht="30" hidden="false" customHeight="true" outlineLevel="0" collapsed="false">
      <c r="A1190" s="24" t="n">
        <v>4.59458333333333</v>
      </c>
      <c r="B1190" s="24" t="n">
        <v>-74.1457222222222</v>
      </c>
      <c r="C1190" s="47" t="n">
        <v>24</v>
      </c>
      <c r="D1190" s="47" t="n">
        <v>23</v>
      </c>
      <c r="E1190" s="47" t="n">
        <v>1794</v>
      </c>
      <c r="F1190" s="27" t="s">
        <v>2965</v>
      </c>
      <c r="G1190" s="28" t="s">
        <v>2966</v>
      </c>
      <c r="H1190" s="27" t="s">
        <v>2967</v>
      </c>
      <c r="I1190" s="28" t="s">
        <v>1495</v>
      </c>
      <c r="J1190" s="28" t="s">
        <v>65</v>
      </c>
      <c r="K1190" s="28" t="n">
        <v>100</v>
      </c>
      <c r="L1190" s="28"/>
      <c r="M1190" s="28" t="n">
        <v>1968</v>
      </c>
      <c r="N1190" s="29" t="s">
        <v>911</v>
      </c>
      <c r="O1190" s="29" t="s">
        <v>186</v>
      </c>
      <c r="P1190" s="30" t="n">
        <v>-0.015549305289661</v>
      </c>
      <c r="Q1190" s="31" t="n">
        <v>137.790059431427</v>
      </c>
      <c r="R1190" s="31" t="n">
        <v>129.480979922319</v>
      </c>
      <c r="S1190" s="4" t="s">
        <v>69</v>
      </c>
      <c r="T1190" s="4"/>
      <c r="U1190" s="4"/>
      <c r="V1190" s="48" t="n">
        <f aca="false">IF(S1190="m3_año",R1190,IF(OR(O1190="CG1",O1190="CG3",O1190="HG2"),T1190,R1190))</f>
        <v>129.480979922319</v>
      </c>
      <c r="W1190" s="28" t="n">
        <v>365</v>
      </c>
      <c r="X1190" s="32"/>
      <c r="Y1190" s="28"/>
      <c r="Z1190" s="28" t="n">
        <v>8760</v>
      </c>
      <c r="AA1190" s="32" t="s">
        <v>2968</v>
      </c>
      <c r="AB1190" s="32" t="s">
        <v>447</v>
      </c>
      <c r="AC1190" s="33" t="s">
        <v>72</v>
      </c>
      <c r="AD1190" s="33" t="n">
        <f aca="false">VLOOKUP($O1190,Parámetros!$B$4:$H$25,3,0)</f>
        <v>6028806.22</v>
      </c>
      <c r="AE1190" s="33" t="n">
        <f aca="false">VLOOKUP($O1190,Parámetros!$B$4:$H$25,4,0)</f>
        <v>4168764.244</v>
      </c>
      <c r="AF1190" s="33" t="n">
        <f aca="false">VLOOKUP($O1190,Parámetros!$B$4:$H$25,5,0)</f>
        <v>26460000</v>
      </c>
      <c r="AG1190" s="33" t="n">
        <f aca="false">VLOOKUP($O1190,Parámetros!$B$4:$H$25,6,0)</f>
        <v>600000</v>
      </c>
      <c r="AH1190" s="33" t="n">
        <f aca="false">VLOOKUP($O1190,Parámetros!$B$4:$H$25,7,0)</f>
        <v>2640000</v>
      </c>
      <c r="AI1190" s="2" t="n">
        <v>26143.9814814815</v>
      </c>
      <c r="AJ1190" s="2" t="n">
        <v>3E-008</v>
      </c>
      <c r="AK1190" s="34" t="n">
        <f aca="false">AD1190*V1190/1000000000</f>
        <v>0.780615737127372</v>
      </c>
      <c r="AL1190" s="34" t="n">
        <f aca="false">AE1190*V1190/1000000000</f>
        <v>0.539775679378245</v>
      </c>
      <c r="AM1190" s="34" t="n">
        <f aca="false">AF1190*V1190/1000000000</f>
        <v>3.42606672874456</v>
      </c>
      <c r="AN1190" s="34" t="n">
        <f aca="false">AG1190*V1190/1000000000</f>
        <v>0.0776885879533914</v>
      </c>
      <c r="AO1190" s="34" t="n">
        <f aca="false">AH1190*V1190/1000000000</f>
        <v>0.341829786994922</v>
      </c>
      <c r="AP1190" s="35" t="n">
        <f aca="false">AJ1190*AI1190*EXP(P1190*4)</f>
        <v>0.000737023052735785</v>
      </c>
      <c r="AQ1190" s="36" t="n">
        <f aca="false">AK1190/W1190</f>
        <v>0.00213867325240376</v>
      </c>
      <c r="AR1190" s="37" t="n">
        <f aca="false">AL1190/W1190</f>
        <v>0.00147883747774862</v>
      </c>
      <c r="AS1190" s="37" t="n">
        <f aca="false">AM1190/W1190</f>
        <v>0.00938648418834126</v>
      </c>
      <c r="AT1190" s="37" t="n">
        <f aca="false">AN1190/W1190</f>
        <v>0.000212845446447648</v>
      </c>
      <c r="AU1190" s="37" t="n">
        <f aca="false">AO1190/W1190</f>
        <v>0.00093651996436965</v>
      </c>
      <c r="AV1190" s="49" t="n">
        <f aca="false">AP1190/W1190</f>
        <v>2.01924124037201E-006</v>
      </c>
      <c r="AW1190" s="39" t="n">
        <f aca="false">AK1190*1000000</f>
        <v>780615.737127372</v>
      </c>
      <c r="AX1190" s="40" t="n">
        <f aca="false">AL1190*1000000</f>
        <v>539775.679378245</v>
      </c>
      <c r="AY1190" s="40" t="n">
        <f aca="false">AM1190*1000000</f>
        <v>3426066.72874456</v>
      </c>
      <c r="AZ1190" s="40" t="n">
        <f aca="false">AN1190*1000000</f>
        <v>77688.5879533914</v>
      </c>
      <c r="BA1190" s="40" t="n">
        <f aca="false">AO1190*1000000</f>
        <v>341829.786994922</v>
      </c>
      <c r="BB1190" s="41" t="n">
        <f aca="false">AP1190*1000000</f>
        <v>737.023052735785</v>
      </c>
      <c r="BC1190" s="39" t="n">
        <f aca="false">AQ1190*1000000</f>
        <v>2138.67325240376</v>
      </c>
      <c r="BD1190" s="40" t="n">
        <f aca="false">AR1190*1000000</f>
        <v>1478.83747774862</v>
      </c>
      <c r="BE1190" s="40" t="n">
        <f aca="false">AS1190*1000000</f>
        <v>9386.48418834126</v>
      </c>
      <c r="BF1190" s="40" t="n">
        <f aca="false">AT1190*1000000</f>
        <v>212.845446447648</v>
      </c>
      <c r="BG1190" s="40" t="n">
        <f aca="false">AU1190*1000000</f>
        <v>936.51996436965</v>
      </c>
      <c r="BH1190" s="41" t="n">
        <f aca="false">AV1190*1000000</f>
        <v>2.01924124037201</v>
      </c>
      <c r="BI1190" s="0" t="n">
        <v>0.1</v>
      </c>
      <c r="BJ1190" s="0" t="n">
        <f aca="false">R1190*BI1190</f>
        <v>12.9480979922319</v>
      </c>
      <c r="BK1190" s="0" t="n">
        <v>0.1</v>
      </c>
      <c r="BL1190" s="0" t="n">
        <f aca="false">AI1190*BK1190</f>
        <v>2614.39814814815</v>
      </c>
      <c r="BM1190" s="45" t="n">
        <v>2023172.266</v>
      </c>
      <c r="BN1190" s="45" t="n">
        <v>598737.966</v>
      </c>
      <c r="BO1190" s="0" t="n">
        <f aca="false">AF1190*0.1</f>
        <v>2646000</v>
      </c>
      <c r="BP1190" s="0" t="n">
        <f aca="false">AG1190*0.1</f>
        <v>60000</v>
      </c>
      <c r="BQ1190" s="0" t="n">
        <f aca="false">AH1190*0.1</f>
        <v>264000</v>
      </c>
      <c r="BR1190" s="0" t="n">
        <f aca="false">AJ1190*0.1</f>
        <v>3E-009</v>
      </c>
      <c r="BS1190" s="0" t="n">
        <f aca="false">((((BJ1190/R1190)^2)+((BM1190/AD1190)^2))^(1/2))*AK1190</f>
        <v>0.273345697510811</v>
      </c>
      <c r="BT1190" s="0" t="n">
        <f aca="false">((((BJ1190/R1190)^2)+((BN1190/AE1190)^2))^(1/2))*AL1190</f>
        <v>0.0944655024353883</v>
      </c>
      <c r="BU1190" s="0" t="n">
        <f aca="false">((((BJ1190/R1190)^2)+((BO1190/AF1190)^2))^(1/2))*AM1190</f>
        <v>0.484519003338578</v>
      </c>
      <c r="BV1190" s="0" t="n">
        <f aca="false">((((BJ1190/R1190)^2)+((BP1190/AG1190)^2))^(1/2))*AN1190</f>
        <v>0.0109868254725301</v>
      </c>
      <c r="BW1190" s="0" t="n">
        <f aca="false">((((BJ1190/R1190)^2)+((BQ1190/AH1190)^2))^(1/2))*AO1190</f>
        <v>0.0483420320791325</v>
      </c>
      <c r="BX1190" s="46" t="n">
        <f aca="false">((((BL1190/AI1190)^2)+((BR1190/AJ1190)^2))^(1/2))*AP1190</f>
        <v>0.000104230799696057</v>
      </c>
    </row>
    <row r="1191" customFormat="false" ht="30" hidden="false" customHeight="true" outlineLevel="0" collapsed="false">
      <c r="A1191" s="24" t="n">
        <v>4.59458333333333</v>
      </c>
      <c r="B1191" s="24" t="n">
        <v>-74.1457222222222</v>
      </c>
      <c r="C1191" s="47" t="n">
        <v>24</v>
      </c>
      <c r="D1191" s="47" t="n">
        <v>23</v>
      </c>
      <c r="E1191" s="47" t="n">
        <v>1794</v>
      </c>
      <c r="F1191" s="27" t="s">
        <v>2965</v>
      </c>
      <c r="G1191" s="28" t="s">
        <v>2966</v>
      </c>
      <c r="H1191" s="27" t="s">
        <v>2967</v>
      </c>
      <c r="I1191" s="28" t="s">
        <v>1495</v>
      </c>
      <c r="J1191" s="28" t="s">
        <v>65</v>
      </c>
      <c r="K1191" s="28" t="n">
        <v>300</v>
      </c>
      <c r="L1191" s="28"/>
      <c r="M1191" s="28" t="n">
        <v>1982</v>
      </c>
      <c r="N1191" s="29" t="s">
        <v>911</v>
      </c>
      <c r="O1191" s="29" t="s">
        <v>186</v>
      </c>
      <c r="P1191" s="30" t="n">
        <v>-0.015549305289661</v>
      </c>
      <c r="Q1191" s="31" t="n">
        <v>413.37017829428</v>
      </c>
      <c r="R1191" s="31" t="n">
        <v>388.442939766956</v>
      </c>
      <c r="S1191" s="4" t="s">
        <v>69</v>
      </c>
      <c r="T1191" s="4"/>
      <c r="U1191" s="4"/>
      <c r="V1191" s="48" t="n">
        <f aca="false">IF(S1191="m3_año",R1191,IF(OR(O1191="CG1",O1191="CG3",O1191="HG2"),T1191,R1191))</f>
        <v>388.442939766956</v>
      </c>
      <c r="W1191" s="28" t="n">
        <v>365</v>
      </c>
      <c r="X1191" s="32"/>
      <c r="Y1191" s="28"/>
      <c r="Z1191" s="28" t="n">
        <v>8760</v>
      </c>
      <c r="AA1191" s="32" t="s">
        <v>2968</v>
      </c>
      <c r="AB1191" s="32" t="s">
        <v>447</v>
      </c>
      <c r="AC1191" s="33" t="s">
        <v>72</v>
      </c>
      <c r="AD1191" s="33" t="n">
        <f aca="false">VLOOKUP($O1191,Parámetros!$B$4:$H$25,3,0)</f>
        <v>6028806.22</v>
      </c>
      <c r="AE1191" s="33" t="n">
        <f aca="false">VLOOKUP($O1191,Parámetros!$B$4:$H$25,4,0)</f>
        <v>4168764.244</v>
      </c>
      <c r="AF1191" s="33" t="n">
        <f aca="false">VLOOKUP($O1191,Parámetros!$B$4:$H$25,5,0)</f>
        <v>26460000</v>
      </c>
      <c r="AG1191" s="33" t="n">
        <f aca="false">VLOOKUP($O1191,Parámetros!$B$4:$H$25,6,0)</f>
        <v>600000</v>
      </c>
      <c r="AH1191" s="33" t="n">
        <f aca="false">VLOOKUP($O1191,Parámetros!$B$4:$H$25,7,0)</f>
        <v>2640000</v>
      </c>
      <c r="AI1191" s="2" t="n">
        <v>26143.9814814815</v>
      </c>
      <c r="AJ1191" s="2" t="n">
        <v>3E-008</v>
      </c>
      <c r="AK1191" s="34" t="n">
        <f aca="false">AD1191*V1191/1000000000</f>
        <v>2.34184721138211</v>
      </c>
      <c r="AL1191" s="34" t="n">
        <f aca="false">AE1191*V1191/1000000000</f>
        <v>1.61932703813473</v>
      </c>
      <c r="AM1191" s="34" t="n">
        <f aca="false">AF1191*V1191/1000000000</f>
        <v>10.2782001862337</v>
      </c>
      <c r="AN1191" s="34" t="n">
        <f aca="false">AG1191*V1191/1000000000</f>
        <v>0.233065763860174</v>
      </c>
      <c r="AO1191" s="34" t="n">
        <f aca="false">AH1191*V1191/1000000000</f>
        <v>1.02548936098476</v>
      </c>
      <c r="AP1191" s="35" t="n">
        <f aca="false">AJ1191*AI1191*EXP(P1191*4)</f>
        <v>0.000737023052735785</v>
      </c>
      <c r="AQ1191" s="36" t="n">
        <f aca="false">AK1191/W1191</f>
        <v>0.00641601975721126</v>
      </c>
      <c r="AR1191" s="37" t="n">
        <f aca="false">AL1191/W1191</f>
        <v>0.00443651243324584</v>
      </c>
      <c r="AS1191" s="37" t="n">
        <f aca="false">AM1191/W1191</f>
        <v>0.0281594525650237</v>
      </c>
      <c r="AT1191" s="37" t="n">
        <f aca="false">AN1191/W1191</f>
        <v>0.000638536339342941</v>
      </c>
      <c r="AU1191" s="37" t="n">
        <f aca="false">AO1191/W1191</f>
        <v>0.00280955989310894</v>
      </c>
      <c r="AV1191" s="49" t="n">
        <f aca="false">AP1191/W1191</f>
        <v>2.01924124037201E-006</v>
      </c>
      <c r="AW1191" s="39" t="n">
        <f aca="false">AK1191*1000000</f>
        <v>2341847.21138211</v>
      </c>
      <c r="AX1191" s="40" t="n">
        <f aca="false">AL1191*1000000</f>
        <v>1619327.03813473</v>
      </c>
      <c r="AY1191" s="40" t="n">
        <f aca="false">AM1191*1000000</f>
        <v>10278200.1862337</v>
      </c>
      <c r="AZ1191" s="40" t="n">
        <f aca="false">AN1191*1000000</f>
        <v>233065.763860174</v>
      </c>
      <c r="BA1191" s="40" t="n">
        <f aca="false">AO1191*1000000</f>
        <v>1025489.36098476</v>
      </c>
      <c r="BB1191" s="41" t="n">
        <f aca="false">AP1191*1000000</f>
        <v>737.023052735785</v>
      </c>
      <c r="BC1191" s="39" t="n">
        <f aca="false">AQ1191*1000000</f>
        <v>6416.01975721126</v>
      </c>
      <c r="BD1191" s="40" t="n">
        <f aca="false">AR1191*1000000</f>
        <v>4436.51243324584</v>
      </c>
      <c r="BE1191" s="40" t="n">
        <f aca="false">AS1191*1000000</f>
        <v>28159.4525650237</v>
      </c>
      <c r="BF1191" s="40" t="n">
        <f aca="false">AT1191*1000000</f>
        <v>638.536339342941</v>
      </c>
      <c r="BG1191" s="40" t="n">
        <f aca="false">AU1191*1000000</f>
        <v>2809.55989310894</v>
      </c>
      <c r="BH1191" s="41" t="n">
        <f aca="false">AV1191*1000000</f>
        <v>2.01924124037201</v>
      </c>
      <c r="BI1191" s="0" t="n">
        <v>0.1</v>
      </c>
      <c r="BJ1191" s="0" t="n">
        <f aca="false">R1191*BI1191</f>
        <v>38.8442939766956</v>
      </c>
      <c r="BK1191" s="0" t="n">
        <v>0.1</v>
      </c>
      <c r="BL1191" s="0" t="n">
        <f aca="false">AI1191*BK1191</f>
        <v>2614.39814814815</v>
      </c>
      <c r="BM1191" s="45" t="n">
        <v>2023172.266</v>
      </c>
      <c r="BN1191" s="45" t="n">
        <v>598737.966</v>
      </c>
      <c r="BO1191" s="0" t="n">
        <f aca="false">AF1191*0.1</f>
        <v>2646000</v>
      </c>
      <c r="BP1191" s="0" t="n">
        <f aca="false">AG1191*0.1</f>
        <v>60000</v>
      </c>
      <c r="BQ1191" s="0" t="n">
        <f aca="false">AH1191*0.1</f>
        <v>264000</v>
      </c>
      <c r="BR1191" s="0" t="n">
        <f aca="false">AJ1191*0.1</f>
        <v>3E-009</v>
      </c>
      <c r="BS1191" s="0" t="n">
        <f aca="false">((((BJ1191/R1191)^2)+((BM1191/AD1191)^2))^(1/2))*AK1191</f>
        <v>0.820037092532431</v>
      </c>
      <c r="BT1191" s="0" t="n">
        <f aca="false">((((BJ1191/R1191)^2)+((BN1191/AE1191)^2))^(1/2))*AL1191</f>
        <v>0.283396507306164</v>
      </c>
      <c r="BU1191" s="0" t="n">
        <f aca="false">((((BJ1191/R1191)^2)+((BO1191/AF1191)^2))^(1/2))*AM1191</f>
        <v>1.45355701001573</v>
      </c>
      <c r="BV1191" s="0" t="n">
        <f aca="false">((((BJ1191/R1191)^2)+((BP1191/AG1191)^2))^(1/2))*AN1191</f>
        <v>0.0329604764175903</v>
      </c>
      <c r="BW1191" s="0" t="n">
        <f aca="false">((((BJ1191/R1191)^2)+((BQ1191/AH1191)^2))^(1/2))*AO1191</f>
        <v>0.145026096237397</v>
      </c>
      <c r="BX1191" s="46" t="n">
        <f aca="false">((((BL1191/AI1191)^2)+((BR1191/AJ1191)^2))^(1/2))*AP1191</f>
        <v>0.000104230799696057</v>
      </c>
    </row>
    <row r="1192" customFormat="false" ht="30" hidden="false" customHeight="true" outlineLevel="0" collapsed="false">
      <c r="A1192" s="24" t="n">
        <v>4.59458333333333</v>
      </c>
      <c r="B1192" s="24" t="n">
        <v>-74.1457222222222</v>
      </c>
      <c r="C1192" s="47" t="n">
        <v>24</v>
      </c>
      <c r="D1192" s="47" t="n">
        <v>23</v>
      </c>
      <c r="E1192" s="47" t="n">
        <v>1794</v>
      </c>
      <c r="F1192" s="27" t="s">
        <v>2965</v>
      </c>
      <c r="G1192" s="28" t="s">
        <v>2966</v>
      </c>
      <c r="H1192" s="27" t="s">
        <v>2967</v>
      </c>
      <c r="I1192" s="28" t="s">
        <v>1495</v>
      </c>
      <c r="J1192" s="28" t="s">
        <v>76</v>
      </c>
      <c r="K1192" s="55"/>
      <c r="L1192" s="55"/>
      <c r="M1192" s="28" t="n">
        <v>2007</v>
      </c>
      <c r="N1192" s="29" t="s">
        <v>911</v>
      </c>
      <c r="O1192" s="4" t="s">
        <v>2969</v>
      </c>
      <c r="P1192" s="30" t="n">
        <v>-0.015549305289661</v>
      </c>
      <c r="Q1192" s="31" t="n">
        <v>321.510138673329</v>
      </c>
      <c r="R1192" s="31" t="n">
        <v>302.12228648541</v>
      </c>
      <c r="S1192" s="4" t="s">
        <v>69</v>
      </c>
      <c r="T1192" s="4"/>
      <c r="U1192" s="4"/>
      <c r="V1192" s="48" t="n">
        <f aca="false">IF(S1192="m3_año",R1192,IF(OR(O1192="CG1",O1192="CG3",O1192="HG2"),T1192,R1192))</f>
        <v>302.12228648541</v>
      </c>
      <c r="W1192" s="28" t="n">
        <v>365</v>
      </c>
      <c r="X1192" s="32"/>
      <c r="Y1192" s="28"/>
      <c r="Z1192" s="28" t="n">
        <v>8760</v>
      </c>
      <c r="AA1192" s="32" t="s">
        <v>2968</v>
      </c>
      <c r="AB1192" s="32" t="s">
        <v>447</v>
      </c>
      <c r="AC1192" s="33" t="s">
        <v>72</v>
      </c>
      <c r="AD1192" s="33" t="n">
        <f aca="false">VLOOKUP($O1192,Parámetros!$B$4:$H$25,3,0)</f>
        <v>2968843.141</v>
      </c>
      <c r="AE1192" s="33" t="n">
        <f aca="false">VLOOKUP($O1192,Parámetros!$B$4:$H$25,4,0)</f>
        <v>1108945.154</v>
      </c>
      <c r="AF1192" s="33" t="n">
        <f aca="false">VLOOKUP($O1192,Parámetros!$B$4:$H$25,5,0)</f>
        <v>26460000</v>
      </c>
      <c r="AG1192" s="33" t="n">
        <f aca="false">VLOOKUP($O1192,Parámetros!$B$4:$H$25,6,0)</f>
        <v>600000</v>
      </c>
      <c r="AH1192" s="33" t="n">
        <f aca="false">VLOOKUP($O1192,Parámetros!$B$4:$H$25,7,0)</f>
        <v>2640000</v>
      </c>
      <c r="AI1192" s="51" t="n">
        <v>321.510138673329</v>
      </c>
      <c r="AJ1192" s="2" t="n">
        <v>0.0912</v>
      </c>
      <c r="AK1192" s="34" t="n">
        <f aca="false">AD1192*V1192/1000000000</f>
        <v>0.896953677975446</v>
      </c>
      <c r="AL1192" s="34" t="n">
        <f aca="false">AE1192*V1192/1000000000</f>
        <v>0.335037045513395</v>
      </c>
      <c r="AM1192" s="34" t="n">
        <f aca="false">AF1192*V1192/1000000000</f>
        <v>7.99415570040395</v>
      </c>
      <c r="AN1192" s="34" t="n">
        <f aca="false">AG1192*V1192/1000000000</f>
        <v>0.181273371891246</v>
      </c>
      <c r="AO1192" s="34" t="n">
        <f aca="false">AH1192*V1192/1000000000</f>
        <v>0.797602836321482</v>
      </c>
      <c r="AP1192" s="35" t="n">
        <f aca="false">AJ1192*AI1192*EXP(P1192*4)</f>
        <v>27.5535525274694</v>
      </c>
      <c r="AQ1192" s="36" t="n">
        <f aca="false">AK1192/W1192</f>
        <v>0.00245740733691903</v>
      </c>
      <c r="AR1192" s="37" t="n">
        <f aca="false">AL1192/W1192</f>
        <v>0.000917909713735329</v>
      </c>
      <c r="AS1192" s="37" t="n">
        <f aca="false">AM1192/W1192</f>
        <v>0.0219017964394629</v>
      </c>
      <c r="AT1192" s="37" t="n">
        <f aca="false">AN1192/W1192</f>
        <v>0.00049663937504451</v>
      </c>
      <c r="AU1192" s="37" t="n">
        <f aca="false">AO1192/W1192</f>
        <v>0.00218521325019584</v>
      </c>
      <c r="AV1192" s="49" t="n">
        <f aca="false">AP1192/W1192</f>
        <v>0.0754891850067656</v>
      </c>
      <c r="AW1192" s="39" t="n">
        <f aca="false">AK1192*1000000</f>
        <v>896953.677975446</v>
      </c>
      <c r="AX1192" s="40" t="n">
        <f aca="false">AL1192*1000000</f>
        <v>335037.045513395</v>
      </c>
      <c r="AY1192" s="40" t="n">
        <f aca="false">AM1192*1000000</f>
        <v>7994155.70040395</v>
      </c>
      <c r="AZ1192" s="40" t="n">
        <f aca="false">AN1192*1000000</f>
        <v>181273.371891246</v>
      </c>
      <c r="BA1192" s="40" t="n">
        <f aca="false">AO1192*1000000</f>
        <v>797602.836321482</v>
      </c>
      <c r="BB1192" s="41" t="n">
        <f aca="false">AP1192*1000000</f>
        <v>27553552.5274694</v>
      </c>
      <c r="BC1192" s="39" t="n">
        <f aca="false">AQ1192*1000000</f>
        <v>2457.40733691903</v>
      </c>
      <c r="BD1192" s="40" t="n">
        <f aca="false">AR1192*1000000</f>
        <v>917.909713735329</v>
      </c>
      <c r="BE1192" s="40" t="n">
        <f aca="false">AS1192*1000000</f>
        <v>21901.7964394629</v>
      </c>
      <c r="BF1192" s="40" t="n">
        <f aca="false">AT1192*1000000</f>
        <v>496.63937504451</v>
      </c>
      <c r="BG1192" s="40" t="n">
        <f aca="false">AU1192*1000000</f>
        <v>2185.21325019584</v>
      </c>
      <c r="BH1192" s="41" t="n">
        <f aca="false">AV1192*1000000</f>
        <v>75489.1850067656</v>
      </c>
      <c r="BI1192" s="0" t="n">
        <v>0.1</v>
      </c>
      <c r="BJ1192" s="0" t="n">
        <f aca="false">R1192*BI1192</f>
        <v>30.212228648541</v>
      </c>
      <c r="BK1192" s="0" t="n">
        <v>0.1</v>
      </c>
      <c r="BL1192" s="0" t="n">
        <f aca="false">AI1192*BK1192</f>
        <v>32.1510138673329</v>
      </c>
      <c r="BM1192" s="45" t="n">
        <v>2364070.847</v>
      </c>
      <c r="BN1192" s="45" t="n">
        <v>451327.576</v>
      </c>
      <c r="BO1192" s="0" t="n">
        <f aca="false">AF1192*0.1</f>
        <v>2646000</v>
      </c>
      <c r="BP1192" s="0" t="n">
        <f aca="false">AG1192*0.1</f>
        <v>60000</v>
      </c>
      <c r="BQ1192" s="0" t="n">
        <f aca="false">AH1192*0.1</f>
        <v>264000</v>
      </c>
      <c r="BR1192" s="0" t="n">
        <f aca="false">AJ1192*0.1</f>
        <v>0.00912</v>
      </c>
      <c r="BS1192" s="0" t="n">
        <f aca="false">((((BJ1192/R1192)^2)+((BM1192/AD1192)^2))^(1/2))*AK1192</f>
        <v>0.719848511276039</v>
      </c>
      <c r="BT1192" s="0" t="n">
        <f aca="false">((((BJ1192/R1192)^2)+((BN1192/AE1192)^2))^(1/2))*AL1192</f>
        <v>0.140411856572189</v>
      </c>
      <c r="BU1192" s="0" t="n">
        <f aca="false">((((BJ1192/R1192)^2)+((BO1192/AF1192)^2))^(1/2))*AM1192</f>
        <v>1.13054434112335</v>
      </c>
      <c r="BV1192" s="0" t="n">
        <f aca="false">((((BJ1192/R1192)^2)+((BP1192/AG1192)^2))^(1/2))*AN1192</f>
        <v>0.0256359261025702</v>
      </c>
      <c r="BW1192" s="0" t="n">
        <f aca="false">((((BJ1192/R1192)^2)+((BQ1192/AH1192)^2))^(1/2))*AO1192</f>
        <v>0.112798074851309</v>
      </c>
      <c r="BX1192" s="46" t="n">
        <f aca="false">((((BL1192/AI1192)^2)+((BR1192/AJ1192)^2))^(1/2))*AP1192</f>
        <v>3.89666076759067</v>
      </c>
    </row>
    <row r="1193" customFormat="false" ht="30" hidden="false" customHeight="true" outlineLevel="0" collapsed="false">
      <c r="A1193" s="24" t="n">
        <v>4.59275113383945</v>
      </c>
      <c r="B1193" s="24" t="n">
        <v>-74.096167746879</v>
      </c>
      <c r="C1193" s="47" t="n">
        <v>29</v>
      </c>
      <c r="D1193" s="47" t="n">
        <v>23</v>
      </c>
      <c r="E1193" s="47" t="n">
        <v>2292</v>
      </c>
      <c r="F1193" s="27" t="s">
        <v>2970</v>
      </c>
      <c r="G1193" s="28" t="s">
        <v>2971</v>
      </c>
      <c r="H1193" s="27" t="s">
        <v>2972</v>
      </c>
      <c r="I1193" s="28" t="s">
        <v>1495</v>
      </c>
      <c r="J1193" s="28" t="s">
        <v>65</v>
      </c>
      <c r="K1193" s="28" t="n">
        <v>200</v>
      </c>
      <c r="L1193" s="28"/>
      <c r="M1193" s="28" t="n">
        <v>2006</v>
      </c>
      <c r="N1193" s="29" t="s">
        <v>172</v>
      </c>
      <c r="O1193" s="29" t="s">
        <v>244</v>
      </c>
      <c r="P1193" s="53" t="n">
        <v>0.01</v>
      </c>
      <c r="Q1193" s="31" t="n">
        <v>260000</v>
      </c>
      <c r="R1193" s="31" t="n">
        <v>270610.801290021</v>
      </c>
      <c r="S1193" s="29" t="s">
        <v>86</v>
      </c>
      <c r="T1193" s="29" t="n">
        <f aca="false">((R1193*Parámetros!$D$30)/1000)/Parámetros!$D$29</f>
        <v>221766.511269943</v>
      </c>
      <c r="U1193" s="29" t="s">
        <v>69</v>
      </c>
      <c r="V1193" s="48" t="n">
        <f aca="false">IF(S1193="m3_año",R1193,IF(OR(O1193="CG1",O1193="CG3",O1193="HG2"),T1193,R1193))</f>
        <v>270610.801290021</v>
      </c>
      <c r="W1193" s="28" t="n">
        <v>365</v>
      </c>
      <c r="X1193" s="32" t="s">
        <v>98</v>
      </c>
      <c r="Y1193" s="28"/>
      <c r="Z1193" s="28" t="n">
        <v>2920</v>
      </c>
      <c r="AA1193" s="32" t="s">
        <v>2973</v>
      </c>
      <c r="AB1193" s="32" t="s">
        <v>447</v>
      </c>
      <c r="AC1193" s="33" t="s">
        <v>246</v>
      </c>
      <c r="AD1193" s="33" t="n">
        <f aca="false">VLOOKUP($O1193,Parámetros!$B$4:$H$25,3,0)</f>
        <v>5.87787643204989</v>
      </c>
      <c r="AE1193" s="33" t="n">
        <f aca="false">VLOOKUP($O1193,Parámetros!$B$4:$H$25,4,0)</f>
        <v>7.61681695814629</v>
      </c>
      <c r="AF1193" s="33" t="n">
        <f aca="false">VLOOKUP($O1193,Parámetros!$B$4:$H$25,5,0)</f>
        <v>22.1296397414769</v>
      </c>
      <c r="AG1193" s="33" t="n">
        <f aca="false">VLOOKUP($O1193,Parámetros!$B$4:$H$25,6,0)</f>
        <v>0.3</v>
      </c>
      <c r="AH1193" s="33" t="n">
        <f aca="false">VLOOKUP($O1193,Parámetros!$B$4:$H$25,7,0)</f>
        <v>2840</v>
      </c>
      <c r="AI1193" s="51" t="n">
        <v>260000</v>
      </c>
      <c r="AJ1193" s="2" t="n">
        <v>2E-005</v>
      </c>
      <c r="AK1193" s="34" t="n">
        <f aca="false">AD1193*V1193/1000000000</f>
        <v>0.00159061685116075</v>
      </c>
      <c r="AL1193" s="34" t="n">
        <f aca="false">AE1193*V1193/1000000000</f>
        <v>0.00206119294032339</v>
      </c>
      <c r="AM1193" s="34" t="n">
        <f aca="false">AF1193*V1193/1000000000</f>
        <v>0.00598851954270056</v>
      </c>
      <c r="AN1193" s="34" t="n">
        <f aca="false">AG1193*V1193/1000000000</f>
        <v>8.11832403870063E-005</v>
      </c>
      <c r="AO1193" s="34" t="n">
        <f aca="false">AH1193*V1193/1000000000</f>
        <v>0.76853467566366</v>
      </c>
      <c r="AP1193" s="35" t="n">
        <f aca="false">AJ1193*AI1193*EXP(P1193*4)</f>
        <v>5.41221602580042</v>
      </c>
      <c r="AQ1193" s="36" t="n">
        <f aca="false">AK1193/W1193</f>
        <v>4.35785438674178E-006</v>
      </c>
      <c r="AR1193" s="37" t="n">
        <f aca="false">AL1193/W1193</f>
        <v>5.64710394609147E-006</v>
      </c>
      <c r="AS1193" s="37" t="n">
        <f aca="false">AM1193/W1193</f>
        <v>1.64069028567139E-005</v>
      </c>
      <c r="AT1193" s="37" t="n">
        <f aca="false">AN1193/W1193</f>
        <v>2.2241983667673E-007</v>
      </c>
      <c r="AU1193" s="37" t="n">
        <f aca="false">AO1193/W1193</f>
        <v>0.00210557445387304</v>
      </c>
      <c r="AV1193" s="49" t="n">
        <f aca="false">AP1193/W1193</f>
        <v>0.014827989111782</v>
      </c>
      <c r="AW1193" s="39" t="n">
        <f aca="false">AK1193*1000000</f>
        <v>1590.61685116075</v>
      </c>
      <c r="AX1193" s="40" t="n">
        <f aca="false">AL1193*1000000</f>
        <v>2061.19294032339</v>
      </c>
      <c r="AY1193" s="40" t="n">
        <f aca="false">AM1193*1000000</f>
        <v>5988.51954270056</v>
      </c>
      <c r="AZ1193" s="40" t="n">
        <f aca="false">AN1193*1000000</f>
        <v>81.1832403870063</v>
      </c>
      <c r="BA1193" s="40" t="n">
        <f aca="false">AO1193*1000000</f>
        <v>768534.67566366</v>
      </c>
      <c r="BB1193" s="41" t="n">
        <f aca="false">AP1193*1000000</f>
        <v>5412216.02580042</v>
      </c>
      <c r="BC1193" s="39" t="n">
        <f aca="false">AQ1193*1000000</f>
        <v>4.35785438674178</v>
      </c>
      <c r="BD1193" s="40" t="n">
        <f aca="false">AR1193*1000000</f>
        <v>5.64710394609147</v>
      </c>
      <c r="BE1193" s="40" t="n">
        <f aca="false">AS1193*1000000</f>
        <v>16.4069028567139</v>
      </c>
      <c r="BF1193" s="40" t="n">
        <f aca="false">AT1193*1000000</f>
        <v>0.22241983667673</v>
      </c>
      <c r="BG1193" s="40" t="n">
        <f aca="false">AU1193*1000000</f>
        <v>2105.57445387304</v>
      </c>
      <c r="BH1193" s="41" t="n">
        <f aca="false">AV1193*1000000</f>
        <v>14827.989111782</v>
      </c>
      <c r="BI1193" s="0" t="n">
        <v>0.1</v>
      </c>
      <c r="BJ1193" s="0" t="n">
        <f aca="false">R1193*BI1193</f>
        <v>27061.0801290021</v>
      </c>
      <c r="BK1193" s="0" t="n">
        <v>0.1</v>
      </c>
      <c r="BL1193" s="0" t="n">
        <f aca="false">AI1193*BK1193</f>
        <v>26000</v>
      </c>
      <c r="BM1193" s="45" t="n">
        <v>4.12476460504249</v>
      </c>
      <c r="BN1193" s="45" t="n">
        <v>5.03041792329344</v>
      </c>
      <c r="BO1193" s="45" t="n">
        <v>17.5971907346429</v>
      </c>
      <c r="BP1193" s="45" t="n">
        <v>0.12</v>
      </c>
      <c r="BQ1193" s="45" t="n">
        <v>2840</v>
      </c>
      <c r="BR1193" s="0" t="n">
        <f aca="false">AJ1193*0.1</f>
        <v>2E-006</v>
      </c>
      <c r="BS1193" s="0" t="n">
        <f aca="false">((((BJ1193/R1193)^2)+((BM1193/AD1193)^2))^(1/2))*AK1193</f>
        <v>0.00112748220837062</v>
      </c>
      <c r="BT1193" s="0" t="n">
        <f aca="false">((((BJ1193/R1193)^2)+((BN1193/AE1193)^2))^(1/2))*AL1193</f>
        <v>0.00137680179104161</v>
      </c>
      <c r="BU1193" s="0" t="n">
        <f aca="false">((((BJ1193/R1193)^2)+((BO1193/AF1193)^2))^(1/2))*AM1193</f>
        <v>0.00479949698712814</v>
      </c>
      <c r="BV1193" s="0" t="n">
        <f aca="false">((((BJ1193/R1193)^2)+((BP1193/AG1193)^2))^(1/2))*AN1193</f>
        <v>3.34727075145536E-005</v>
      </c>
      <c r="BW1193" s="0" t="n">
        <f aca="false">((((BJ1193/R1193)^2)+((BQ1193/AH1193)^2))^(1/2))*AO1193</f>
        <v>0.772367790093826</v>
      </c>
      <c r="BX1193" s="46" t="n">
        <f aca="false">((((BL1193/AI1193)^2)+((BR1193/AJ1193)^2))^(1/2))*AP1193</f>
        <v>0.765402930617997</v>
      </c>
    </row>
    <row r="1194" customFormat="false" ht="30" hidden="false" customHeight="true" outlineLevel="0" collapsed="false">
      <c r="A1194" s="24" t="n">
        <v>4.59275113383945</v>
      </c>
      <c r="B1194" s="24" t="n">
        <v>-74.096167746879</v>
      </c>
      <c r="C1194" s="47" t="n">
        <v>29</v>
      </c>
      <c r="D1194" s="47" t="n">
        <v>23</v>
      </c>
      <c r="E1194" s="47" t="n">
        <v>2292</v>
      </c>
      <c r="F1194" s="27" t="s">
        <v>2974</v>
      </c>
      <c r="G1194" s="28" t="s">
        <v>2971</v>
      </c>
      <c r="H1194" s="27" t="s">
        <v>2972</v>
      </c>
      <c r="I1194" s="28" t="s">
        <v>1495</v>
      </c>
      <c r="J1194" s="28" t="s">
        <v>65</v>
      </c>
      <c r="K1194" s="28" t="n">
        <v>125</v>
      </c>
      <c r="L1194" s="28"/>
      <c r="M1194" s="28" t="n">
        <v>1982</v>
      </c>
      <c r="N1194" s="29" t="s">
        <v>67</v>
      </c>
      <c r="O1194" s="29" t="s">
        <v>108</v>
      </c>
      <c r="P1194" s="53" t="n">
        <v>0.01</v>
      </c>
      <c r="Q1194" s="31" t="n">
        <v>14040</v>
      </c>
      <c r="R1194" s="31" t="n">
        <v>14612.9832696611</v>
      </c>
      <c r="S1194" s="29" t="s">
        <v>69</v>
      </c>
      <c r="T1194" s="29"/>
      <c r="U1194" s="29"/>
      <c r="V1194" s="48" t="n">
        <f aca="false">IF(S1194="m3_año",R1194,IF(OR(O1194="CG1",O1194="CG3",O1194="HG2"),T1194,R1194))</f>
        <v>14612.9832696611</v>
      </c>
      <c r="W1194" s="28" t="n">
        <v>365</v>
      </c>
      <c r="X1194" s="32"/>
      <c r="Y1194" s="28"/>
      <c r="Z1194" s="28" t="n">
        <v>8760</v>
      </c>
      <c r="AA1194" s="32" t="s">
        <v>2973</v>
      </c>
      <c r="AB1194" s="32" t="s">
        <v>447</v>
      </c>
      <c r="AC1194" s="33" t="s">
        <v>72</v>
      </c>
      <c r="AD1194" s="33" t="n">
        <f aca="false">VLOOKUP($O1194,Parámetros!$B$4:$H$25,3,0)</f>
        <v>589.42211574465</v>
      </c>
      <c r="AE1194" s="33" t="n">
        <f aca="false">VLOOKUP($O1194,Parámetros!$B$4:$H$25,4,0)</f>
        <v>6395.37711993333</v>
      </c>
      <c r="AF1194" s="33" t="n">
        <f aca="false">VLOOKUP($O1194,Parámetros!$B$4:$H$25,5,0)</f>
        <v>22.4256162208741</v>
      </c>
      <c r="AG1194" s="33" t="n">
        <f aca="false">VLOOKUP($O1194,Parámetros!$B$4:$H$25,6,0)</f>
        <v>1344</v>
      </c>
      <c r="AH1194" s="33" t="n">
        <f aca="false">VLOOKUP($O1194,Parámetros!$B$4:$H$25,7,0)</f>
        <v>1920000</v>
      </c>
      <c r="AI1194" s="51" t="n">
        <v>14040</v>
      </c>
      <c r="AJ1194" s="52" t="n">
        <v>8.8E-008</v>
      </c>
      <c r="AK1194" s="34" t="n">
        <f aca="false">AD1194*V1194/1000000000</f>
        <v>0.00861321551614482</v>
      </c>
      <c r="AL1194" s="34" t="n">
        <f aca="false">AE1194*V1194/1000000000</f>
        <v>0.0934555388567591</v>
      </c>
      <c r="AM1194" s="34" t="n">
        <f aca="false">AF1194*V1194/1000000000</f>
        <v>0.000327705154647474</v>
      </c>
      <c r="AN1194" s="34" t="n">
        <f aca="false">AG1194*V1194/1000000000</f>
        <v>0.0196398495144245</v>
      </c>
      <c r="AO1194" s="34" t="n">
        <f aca="false">AH1194*V1194/1000000000</f>
        <v>28.0569278777493</v>
      </c>
      <c r="AP1194" s="35" t="n">
        <f aca="false">AJ1194*AI1194*EXP(P1194*4)</f>
        <v>0.00128594252773018</v>
      </c>
      <c r="AQ1194" s="36" t="n">
        <f aca="false">AK1194/W1194</f>
        <v>2.35978507291639E-005</v>
      </c>
      <c r="AR1194" s="37" t="n">
        <f aca="false">AL1194/W1194</f>
        <v>0.000256042572210299</v>
      </c>
      <c r="AS1194" s="37" t="n">
        <f aca="false">AM1194/W1194</f>
        <v>8.97822341499928E-007</v>
      </c>
      <c r="AT1194" s="37" t="n">
        <f aca="false">AN1194/W1194</f>
        <v>5.38078068888343E-005</v>
      </c>
      <c r="AU1194" s="37" t="n">
        <f aca="false">AO1194/W1194</f>
        <v>0.0768682955554776</v>
      </c>
      <c r="AV1194" s="49" t="n">
        <f aca="false">AP1194/W1194</f>
        <v>3.5231302129594E-006</v>
      </c>
      <c r="AW1194" s="39" t="n">
        <f aca="false">AK1194*1000000</f>
        <v>8613.21551614482</v>
      </c>
      <c r="AX1194" s="40" t="n">
        <f aca="false">AL1194*1000000</f>
        <v>93455.5388567591</v>
      </c>
      <c r="AY1194" s="40" t="n">
        <f aca="false">AM1194*1000000</f>
        <v>327.705154647474</v>
      </c>
      <c r="AZ1194" s="40" t="n">
        <f aca="false">AN1194*1000000</f>
        <v>19639.8495144245</v>
      </c>
      <c r="BA1194" s="40" t="n">
        <f aca="false">AO1194*1000000</f>
        <v>28056927.8777493</v>
      </c>
      <c r="BB1194" s="41" t="n">
        <f aca="false">AP1194*1000000</f>
        <v>1285.94252773018</v>
      </c>
      <c r="BC1194" s="39" t="n">
        <f aca="false">AQ1194*1000000</f>
        <v>23.5978507291639</v>
      </c>
      <c r="BD1194" s="40" t="n">
        <f aca="false">AR1194*1000000</f>
        <v>256.042572210299</v>
      </c>
      <c r="BE1194" s="40" t="n">
        <f aca="false">AS1194*1000000</f>
        <v>0.897822341499928</v>
      </c>
      <c r="BF1194" s="40" t="n">
        <f aca="false">AT1194*1000000</f>
        <v>53.8078068888343</v>
      </c>
      <c r="BG1194" s="40" t="n">
        <f aca="false">AU1194*1000000</f>
        <v>76868.2955554776</v>
      </c>
      <c r="BH1194" s="41" t="n">
        <f aca="false">AV1194*1000000</f>
        <v>3.5231302129594</v>
      </c>
      <c r="BI1194" s="0" t="n">
        <v>0.1</v>
      </c>
      <c r="BJ1194" s="0" t="n">
        <f aca="false">R1194*BI1194</f>
        <v>1461.29832696611</v>
      </c>
      <c r="BK1194" s="0" t="n">
        <v>0.1</v>
      </c>
      <c r="BL1194" s="0" t="n">
        <f aca="false">AI1194*BK1194</f>
        <v>1404</v>
      </c>
      <c r="BM1194" s="45" t="n">
        <v>491.492522079561</v>
      </c>
      <c r="BN1194" s="45" t="n">
        <v>4911.75996922289</v>
      </c>
      <c r="BO1194" s="45" t="n">
        <v>16.2785205146239</v>
      </c>
      <c r="BP1194" s="45" t="n">
        <v>537.6</v>
      </c>
      <c r="BQ1194" s="45" t="n">
        <v>384000</v>
      </c>
      <c r="BR1194" s="0" t="n">
        <f aca="false">AJ1194*0.1</f>
        <v>8.8E-009</v>
      </c>
      <c r="BS1194" s="0" t="n">
        <f aca="false">((((BJ1194/R1194)^2)+((BM1194/AD1194)^2))^(1/2))*AK1194</f>
        <v>0.00723363459721821</v>
      </c>
      <c r="BT1194" s="0" t="n">
        <f aca="false">((((BJ1194/R1194)^2)+((BN1194/AE1194)^2))^(1/2))*AL1194</f>
        <v>0.0723813300066426</v>
      </c>
      <c r="BU1194" s="0" t="n">
        <f aca="false">((((BJ1194/R1194)^2)+((BO1194/AF1194)^2))^(1/2))*AM1194</f>
        <v>0.0002401244045208</v>
      </c>
      <c r="BV1194" s="0" t="n">
        <f aca="false">((((BJ1194/R1194)^2)+((BP1194/AG1194)^2))^(1/2))*AN1194</f>
        <v>0.0080977174019208</v>
      </c>
      <c r="BW1194" s="0" t="n">
        <f aca="false">((((BJ1194/R1194)^2)+((BQ1194/AH1194)^2))^(1/2))*AO1194</f>
        <v>6.27371979744564</v>
      </c>
      <c r="BX1194" s="46" t="n">
        <f aca="false">((((BL1194/AI1194)^2)+((BR1194/AJ1194)^2))^(1/2))*AP1194</f>
        <v>0.000181859736314836</v>
      </c>
    </row>
    <row r="1195" customFormat="false" ht="45" hidden="false" customHeight="true" outlineLevel="0" collapsed="false">
      <c r="A1195" s="24" t="n">
        <v>4.59317230083622</v>
      </c>
      <c r="B1195" s="24" t="n">
        <v>-74.1487784938519</v>
      </c>
      <c r="C1195" s="47" t="n">
        <v>24</v>
      </c>
      <c r="D1195" s="47" t="n">
        <v>23</v>
      </c>
      <c r="E1195" s="47" t="n">
        <v>1794</v>
      </c>
      <c r="F1195" s="27" t="s">
        <v>2975</v>
      </c>
      <c r="G1195" s="28" t="s">
        <v>2959</v>
      </c>
      <c r="H1195" s="27" t="s">
        <v>2976</v>
      </c>
      <c r="I1195" s="28" t="s">
        <v>1495</v>
      </c>
      <c r="J1195" s="28" t="s">
        <v>65</v>
      </c>
      <c r="K1195" s="28" t="n">
        <v>125</v>
      </c>
      <c r="L1195" s="28"/>
      <c r="M1195" s="28" t="n">
        <v>1980</v>
      </c>
      <c r="N1195" s="29" t="s">
        <v>67</v>
      </c>
      <c r="O1195" s="29" t="s">
        <v>108</v>
      </c>
      <c r="P1195" s="50" t="n">
        <v>0.00842863539816588</v>
      </c>
      <c r="Q1195" s="31" t="n">
        <v>433250</v>
      </c>
      <c r="R1195" s="31" t="n">
        <v>448105.847024521</v>
      </c>
      <c r="S1195" s="29" t="s">
        <v>69</v>
      </c>
      <c r="T1195" s="29"/>
      <c r="U1195" s="29"/>
      <c r="V1195" s="48" t="n">
        <f aca="false">IF(S1195="m3_año",R1195,IF(OR(O1195="CG1",O1195="CG3",O1195="HG2"),T1195,R1195))</f>
        <v>448105.847024521</v>
      </c>
      <c r="W1195" s="28" t="n">
        <v>365</v>
      </c>
      <c r="X1195" s="32"/>
      <c r="Y1195" s="28"/>
      <c r="Z1195" s="28" t="n">
        <v>8760</v>
      </c>
      <c r="AA1195" s="32" t="s">
        <v>2977</v>
      </c>
      <c r="AB1195" s="32" t="s">
        <v>447</v>
      </c>
      <c r="AC1195" s="33" t="s">
        <v>72</v>
      </c>
      <c r="AD1195" s="33" t="n">
        <f aca="false">VLOOKUP($O1195,Parámetros!$B$4:$H$25,3,0)</f>
        <v>589.42211574465</v>
      </c>
      <c r="AE1195" s="33" t="n">
        <f aca="false">VLOOKUP($O1195,Parámetros!$B$4:$H$25,4,0)</f>
        <v>6395.37711993333</v>
      </c>
      <c r="AF1195" s="33" t="n">
        <f aca="false">VLOOKUP($O1195,Parámetros!$B$4:$H$25,5,0)</f>
        <v>22.4256162208741</v>
      </c>
      <c r="AG1195" s="33" t="n">
        <f aca="false">VLOOKUP($O1195,Parámetros!$B$4:$H$25,6,0)</f>
        <v>1344</v>
      </c>
      <c r="AH1195" s="33" t="n">
        <f aca="false">VLOOKUP($O1195,Parámetros!$B$4:$H$25,7,0)</f>
        <v>1920000</v>
      </c>
      <c r="AI1195" s="51" t="n">
        <v>433250</v>
      </c>
      <c r="AJ1195" s="52" t="n">
        <v>8.8E-008</v>
      </c>
      <c r="AK1195" s="34" t="n">
        <f aca="false">AD1195*V1195/1000000000</f>
        <v>0.264123496430742</v>
      </c>
      <c r="AL1195" s="34" t="n">
        <f aca="false">AE1195*V1195/1000000000</f>
        <v>2.86580588136897</v>
      </c>
      <c r="AM1195" s="34" t="n">
        <f aca="false">AF1195*V1195/1000000000</f>
        <v>0.0100490497517016</v>
      </c>
      <c r="AN1195" s="34" t="n">
        <f aca="false">AG1195*V1195/1000000000</f>
        <v>0.602254258400956</v>
      </c>
      <c r="AO1195" s="34" t="n">
        <f aca="false">AH1195*V1195/1000000000</f>
        <v>860.36322628708</v>
      </c>
      <c r="AP1195" s="35" t="n">
        <f aca="false">AJ1195*AI1195*EXP(P1195*4)</f>
        <v>0.0394333145381578</v>
      </c>
      <c r="AQ1195" s="36" t="n">
        <f aca="false">AK1195/W1195</f>
        <v>0.00072362601761847</v>
      </c>
      <c r="AR1195" s="37" t="n">
        <f aca="false">AL1195/W1195</f>
        <v>0.0078515229626547</v>
      </c>
      <c r="AS1195" s="37" t="n">
        <f aca="false">AM1195/W1195</f>
        <v>2.75316431553469E-005</v>
      </c>
      <c r="AT1195" s="37" t="n">
        <f aca="false">AN1195/W1195</f>
        <v>0.00165001166685193</v>
      </c>
      <c r="AU1195" s="37" t="n">
        <f aca="false">AO1195/W1195</f>
        <v>2.35715952407419</v>
      </c>
      <c r="AV1195" s="49" t="n">
        <f aca="false">AP1195/W1195</f>
        <v>0.000108036478186734</v>
      </c>
      <c r="AW1195" s="39" t="n">
        <f aca="false">AK1195*1000000</f>
        <v>264123.496430742</v>
      </c>
      <c r="AX1195" s="40" t="n">
        <f aca="false">AL1195*1000000</f>
        <v>2865805.88136897</v>
      </c>
      <c r="AY1195" s="40" t="n">
        <f aca="false">AM1195*1000000</f>
        <v>10049.0497517016</v>
      </c>
      <c r="AZ1195" s="40" t="n">
        <f aca="false">AN1195*1000000</f>
        <v>602254.258400956</v>
      </c>
      <c r="BA1195" s="40" t="n">
        <f aca="false">AO1195*1000000</f>
        <v>860363226.28708</v>
      </c>
      <c r="BB1195" s="41" t="n">
        <f aca="false">AP1195*1000000</f>
        <v>39433.3145381578</v>
      </c>
      <c r="BC1195" s="39" t="n">
        <f aca="false">AQ1195*1000000</f>
        <v>723.62601761847</v>
      </c>
      <c r="BD1195" s="40" t="n">
        <f aca="false">AR1195*1000000</f>
        <v>7851.5229626547</v>
      </c>
      <c r="BE1195" s="40" t="n">
        <f aca="false">AS1195*1000000</f>
        <v>27.5316431553469</v>
      </c>
      <c r="BF1195" s="40" t="n">
        <f aca="false">AT1195*1000000</f>
        <v>1650.01166685193</v>
      </c>
      <c r="BG1195" s="40" t="n">
        <f aca="false">AU1195*1000000</f>
        <v>2357159.52407419</v>
      </c>
      <c r="BH1195" s="41" t="n">
        <f aca="false">AV1195*1000000</f>
        <v>108.036478186734</v>
      </c>
      <c r="BI1195" s="0" t="n">
        <v>0.1</v>
      </c>
      <c r="BJ1195" s="0" t="n">
        <f aca="false">R1195*BI1195</f>
        <v>44810.5847024521</v>
      </c>
      <c r="BK1195" s="0" t="n">
        <v>0.1</v>
      </c>
      <c r="BL1195" s="0" t="n">
        <f aca="false">AI1195*BK1195</f>
        <v>43325</v>
      </c>
      <c r="BM1195" s="45" t="n">
        <v>491.492522079561</v>
      </c>
      <c r="BN1195" s="45" t="n">
        <v>4911.75996922289</v>
      </c>
      <c r="BO1195" s="45" t="n">
        <v>16.2785205146239</v>
      </c>
      <c r="BP1195" s="45" t="n">
        <v>537.6</v>
      </c>
      <c r="BQ1195" s="45" t="n">
        <v>384000</v>
      </c>
      <c r="BR1195" s="0" t="n">
        <f aca="false">AJ1195*0.1</f>
        <v>8.8E-009</v>
      </c>
      <c r="BS1195" s="0" t="n">
        <f aca="false">((((BJ1195/R1195)^2)+((BM1195/AD1195)^2))^(1/2))*AK1195</f>
        <v>0.221818768860297</v>
      </c>
      <c r="BT1195" s="0" t="n">
        <f aca="false">((((BJ1195/R1195)^2)+((BN1195/AE1195)^2))^(1/2))*AL1195</f>
        <v>2.21956712006419</v>
      </c>
      <c r="BU1195" s="0" t="n">
        <f aca="false">((((BJ1195/R1195)^2)+((BO1195/AF1195)^2))^(1/2))*AM1195</f>
        <v>0.00736339375016251</v>
      </c>
      <c r="BV1195" s="0" t="n">
        <f aca="false">((((BJ1195/R1195)^2)+((BP1195/AG1195)^2))^(1/2))*AN1195</f>
        <v>0.248315792086517</v>
      </c>
      <c r="BW1195" s="0" t="n">
        <f aca="false">((((BJ1195/R1195)^2)+((BQ1195/AH1195)^2))^(1/2))*AO1195</f>
        <v>192.383065931895</v>
      </c>
      <c r="BX1195" s="46" t="n">
        <f aca="false">((((BL1195/AI1195)^2)+((BR1195/AJ1195)^2))^(1/2))*AP1195</f>
        <v>0.0055767128229187</v>
      </c>
    </row>
    <row r="1196" customFormat="false" ht="45" hidden="false" customHeight="true" outlineLevel="0" collapsed="false">
      <c r="A1196" s="24" t="n">
        <v>4.59252777777778</v>
      </c>
      <c r="B1196" s="24" t="n">
        <v>-74.1480277777778</v>
      </c>
      <c r="C1196" s="47" t="n">
        <v>24</v>
      </c>
      <c r="D1196" s="47" t="n">
        <v>23</v>
      </c>
      <c r="E1196" s="47" t="n">
        <v>1794</v>
      </c>
      <c r="F1196" s="27" t="s">
        <v>2978</v>
      </c>
      <c r="G1196" s="28" t="s">
        <v>2979</v>
      </c>
      <c r="H1196" s="27" t="s">
        <v>2980</v>
      </c>
      <c r="I1196" s="28" t="s">
        <v>1495</v>
      </c>
      <c r="J1196" s="28" t="s">
        <v>65</v>
      </c>
      <c r="K1196" s="28" t="n">
        <v>300</v>
      </c>
      <c r="L1196" s="28"/>
      <c r="M1196" s="28" t="n">
        <v>2003</v>
      </c>
      <c r="N1196" s="29" t="s">
        <v>172</v>
      </c>
      <c r="O1196" s="29" t="s">
        <v>244</v>
      </c>
      <c r="P1196" s="56" t="n">
        <v>0.00426891489573758</v>
      </c>
      <c r="Q1196" s="31" t="n">
        <v>536842.105263158</v>
      </c>
      <c r="R1196" s="31" t="n">
        <v>546087.751404216</v>
      </c>
      <c r="S1196" s="29" t="s">
        <v>86</v>
      </c>
      <c r="T1196" s="29" t="n">
        <f aca="false">((R1196*Parámetros!$D$30)/1000)/Parámetros!$D$29</f>
        <v>447520.848757143</v>
      </c>
      <c r="U1196" s="29" t="s">
        <v>69</v>
      </c>
      <c r="V1196" s="48" t="n">
        <f aca="false">IF(S1196="m3_año",R1196,IF(OR(O1196="CG1",O1196="CG3",O1196="HG2"),T1196,R1196))</f>
        <v>546087.751404216</v>
      </c>
      <c r="W1196" s="28" t="n">
        <v>365</v>
      </c>
      <c r="X1196" s="32"/>
      <c r="Y1196" s="28"/>
      <c r="Z1196" s="28" t="n">
        <v>8760</v>
      </c>
      <c r="AA1196" s="32" t="s">
        <v>2981</v>
      </c>
      <c r="AB1196" s="32" t="s">
        <v>2982</v>
      </c>
      <c r="AC1196" s="33" t="s">
        <v>246</v>
      </c>
      <c r="AD1196" s="33" t="n">
        <f aca="false">VLOOKUP($O1196,Parámetros!$B$4:$H$25,3,0)</f>
        <v>5.87787643204989</v>
      </c>
      <c r="AE1196" s="33" t="n">
        <f aca="false">VLOOKUP($O1196,Parámetros!$B$4:$H$25,4,0)</f>
        <v>7.61681695814629</v>
      </c>
      <c r="AF1196" s="33" t="n">
        <f aca="false">VLOOKUP($O1196,Parámetros!$B$4:$H$25,5,0)</f>
        <v>22.1296397414769</v>
      </c>
      <c r="AG1196" s="33" t="n">
        <f aca="false">VLOOKUP($O1196,Parámetros!$B$4:$H$25,6,0)</f>
        <v>0.3</v>
      </c>
      <c r="AH1196" s="33" t="n">
        <f aca="false">VLOOKUP($O1196,Parámetros!$B$4:$H$25,7,0)</f>
        <v>2840</v>
      </c>
      <c r="AI1196" s="2" t="n">
        <v>1159.09146341463</v>
      </c>
      <c r="AJ1196" s="2" t="n">
        <v>0.000142</v>
      </c>
      <c r="AK1196" s="34" t="n">
        <f aca="false">AD1196*V1196/1000000000</f>
        <v>0.00320983632380996</v>
      </c>
      <c r="AL1196" s="34" t="n">
        <f aca="false">AE1196*V1196/1000000000</f>
        <v>0.00415945044553161</v>
      </c>
      <c r="AM1196" s="34" t="n">
        <f aca="false">AF1196*V1196/1000000000</f>
        <v>0.0120847252058085</v>
      </c>
      <c r="AN1196" s="34" t="n">
        <f aca="false">AG1196*V1196/1000000000</f>
        <v>0.000163826325421265</v>
      </c>
      <c r="AO1196" s="34" t="n">
        <f aca="false">AH1196*V1196/1000000000</f>
        <v>1.55088921398797</v>
      </c>
      <c r="AP1196" s="35" t="n">
        <f aca="false">AJ1196*AI1196*EXP(P1196*4)</f>
        <v>0.167425620216031</v>
      </c>
      <c r="AQ1196" s="36" t="n">
        <f aca="false">AK1196/W1196</f>
        <v>8.79407212002729E-006</v>
      </c>
      <c r="AR1196" s="37" t="n">
        <f aca="false">AL1196/W1196</f>
        <v>1.13957546452921E-005</v>
      </c>
      <c r="AS1196" s="37" t="n">
        <f aca="false">AM1196/W1196</f>
        <v>3.31088361802973E-005</v>
      </c>
      <c r="AT1196" s="37" t="n">
        <f aca="false">AN1196/W1196</f>
        <v>4.48839247729493E-007</v>
      </c>
      <c r="AU1196" s="37" t="n">
        <f aca="false">AO1196/W1196</f>
        <v>0.00424901154517253</v>
      </c>
      <c r="AV1196" s="49" t="n">
        <f aca="false">AP1196/W1196</f>
        <v>0.00045870032935899</v>
      </c>
      <c r="AW1196" s="39" t="n">
        <f aca="false">AK1196*1000000</f>
        <v>3209.83632380996</v>
      </c>
      <c r="AX1196" s="40" t="n">
        <f aca="false">AL1196*1000000</f>
        <v>4159.45044553161</v>
      </c>
      <c r="AY1196" s="40" t="n">
        <f aca="false">AM1196*1000000</f>
        <v>12084.7252058085</v>
      </c>
      <c r="AZ1196" s="40" t="n">
        <f aca="false">AN1196*1000000</f>
        <v>163.826325421265</v>
      </c>
      <c r="BA1196" s="40" t="n">
        <f aca="false">AO1196*1000000</f>
        <v>1550889.21398797</v>
      </c>
      <c r="BB1196" s="41" t="n">
        <f aca="false">AP1196*1000000</f>
        <v>167425.620216031</v>
      </c>
      <c r="BC1196" s="39" t="n">
        <f aca="false">AQ1196*1000000</f>
        <v>8.79407212002729</v>
      </c>
      <c r="BD1196" s="40" t="n">
        <f aca="false">AR1196*1000000</f>
        <v>11.3957546452921</v>
      </c>
      <c r="BE1196" s="40" t="n">
        <f aca="false">AS1196*1000000</f>
        <v>33.1088361802973</v>
      </c>
      <c r="BF1196" s="40" t="n">
        <f aca="false">AT1196*1000000</f>
        <v>0.448839247729493</v>
      </c>
      <c r="BG1196" s="40" t="n">
        <f aca="false">AU1196*1000000</f>
        <v>4249.01154517253</v>
      </c>
      <c r="BH1196" s="41" t="n">
        <f aca="false">AV1196*1000000</f>
        <v>458.70032935899</v>
      </c>
      <c r="BI1196" s="0" t="n">
        <v>0.1</v>
      </c>
      <c r="BJ1196" s="0" t="n">
        <f aca="false">R1196*BI1196</f>
        <v>54608.7751404216</v>
      </c>
      <c r="BK1196" s="0" t="n">
        <v>0.1</v>
      </c>
      <c r="BL1196" s="0" t="n">
        <f aca="false">AI1196*BK1196</f>
        <v>115.909146341463</v>
      </c>
      <c r="BM1196" s="45" t="n">
        <v>4.12476460504249</v>
      </c>
      <c r="BN1196" s="45" t="n">
        <v>5.03041792329344</v>
      </c>
      <c r="BO1196" s="45" t="n">
        <v>17.5971907346429</v>
      </c>
      <c r="BP1196" s="45" t="n">
        <v>0.12</v>
      </c>
      <c r="BQ1196" s="45" t="n">
        <v>2840</v>
      </c>
      <c r="BR1196" s="0" t="n">
        <f aca="false">AJ1196*0.1</f>
        <v>1.42E-005</v>
      </c>
      <c r="BS1196" s="0" t="n">
        <f aca="false">((((BJ1196/R1196)^2)+((BM1196/AD1196)^2))^(1/2))*AK1196</f>
        <v>0.00227523890762034</v>
      </c>
      <c r="BT1196" s="0" t="n">
        <f aca="false">((((BJ1196/R1196)^2)+((BN1196/AE1196)^2))^(1/2))*AL1196</f>
        <v>0.00277836136109522</v>
      </c>
      <c r="BU1196" s="0" t="n">
        <f aca="false">((((BJ1196/R1196)^2)+((BO1196/AF1196)^2))^(1/2))*AM1196</f>
        <v>0.00968529897948594</v>
      </c>
      <c r="BV1196" s="0" t="n">
        <f aca="false">((((BJ1196/R1196)^2)+((BP1196/AG1196)^2))^(1/2))*AN1196</f>
        <v>6.75473243968686E-005</v>
      </c>
      <c r="BW1196" s="0" t="n">
        <f aca="false">((((BJ1196/R1196)^2)+((BQ1196/AH1196)^2))^(1/2))*AO1196</f>
        <v>1.55862437027171</v>
      </c>
      <c r="BX1196" s="46" t="n">
        <f aca="false">((((BL1196/AI1196)^2)+((BR1196/AJ1196)^2))^(1/2))*AP1196</f>
        <v>0.0236775582798239</v>
      </c>
    </row>
    <row r="1197" customFormat="false" ht="45" hidden="false" customHeight="true" outlineLevel="0" collapsed="false">
      <c r="A1197" s="24" t="n">
        <v>4.59252777777778</v>
      </c>
      <c r="B1197" s="24" t="n">
        <v>-74.1480277777778</v>
      </c>
      <c r="C1197" s="47" t="n">
        <v>24</v>
      </c>
      <c r="D1197" s="47" t="n">
        <v>23</v>
      </c>
      <c r="E1197" s="47" t="n">
        <v>1794</v>
      </c>
      <c r="F1197" s="27" t="s">
        <v>2978</v>
      </c>
      <c r="G1197" s="28" t="s">
        <v>2979</v>
      </c>
      <c r="H1197" s="27" t="s">
        <v>2980</v>
      </c>
      <c r="I1197" s="28" t="s">
        <v>1495</v>
      </c>
      <c r="J1197" s="28" t="s">
        <v>65</v>
      </c>
      <c r="K1197" s="28" t="n">
        <v>270</v>
      </c>
      <c r="L1197" s="28"/>
      <c r="M1197" s="28" t="n">
        <v>2003</v>
      </c>
      <c r="N1197" s="29" t="s">
        <v>172</v>
      </c>
      <c r="O1197" s="29" t="s">
        <v>244</v>
      </c>
      <c r="P1197" s="56" t="n">
        <v>0.00426891489573758</v>
      </c>
      <c r="Q1197" s="31" t="n">
        <v>483157.894736842</v>
      </c>
      <c r="R1197" s="31" t="n">
        <v>491478.976263794</v>
      </c>
      <c r="S1197" s="29" t="s">
        <v>86</v>
      </c>
      <c r="T1197" s="29" t="n">
        <f aca="false">((R1197*Parámetros!$D$30)/1000)/Parámetros!$D$29</f>
        <v>402768.763881428</v>
      </c>
      <c r="U1197" s="29" t="s">
        <v>69</v>
      </c>
      <c r="V1197" s="48" t="n">
        <f aca="false">IF(S1197="m3_año",R1197,IF(OR(O1197="CG1",O1197="CG3",O1197="HG2"),T1197,R1197))</f>
        <v>491478.976263794</v>
      </c>
      <c r="W1197" s="28" t="n">
        <v>365</v>
      </c>
      <c r="X1197" s="32"/>
      <c r="Y1197" s="28"/>
      <c r="Z1197" s="28" t="n">
        <v>8760</v>
      </c>
      <c r="AA1197" s="32" t="s">
        <v>2981</v>
      </c>
      <c r="AB1197" s="32" t="s">
        <v>2982</v>
      </c>
      <c r="AC1197" s="33" t="s">
        <v>246</v>
      </c>
      <c r="AD1197" s="33" t="n">
        <f aca="false">VLOOKUP($O1197,Parámetros!$B$4:$H$25,3,0)</f>
        <v>5.87787643204989</v>
      </c>
      <c r="AE1197" s="33" t="n">
        <f aca="false">VLOOKUP($O1197,Parámetros!$B$4:$H$25,4,0)</f>
        <v>7.61681695814629</v>
      </c>
      <c r="AF1197" s="33" t="n">
        <f aca="false">VLOOKUP($O1197,Parámetros!$B$4:$H$25,5,0)</f>
        <v>22.1296397414769</v>
      </c>
      <c r="AG1197" s="33" t="n">
        <f aca="false">VLOOKUP($O1197,Parámetros!$B$4:$H$25,6,0)</f>
        <v>0.3</v>
      </c>
      <c r="AH1197" s="33" t="n">
        <f aca="false">VLOOKUP($O1197,Parámetros!$B$4:$H$25,7,0)</f>
        <v>2840</v>
      </c>
      <c r="AI1197" s="2" t="n">
        <v>1159.09146341463</v>
      </c>
      <c r="AJ1197" s="2" t="n">
        <v>0.000142</v>
      </c>
      <c r="AK1197" s="34" t="n">
        <f aca="false">AD1197*V1197/1000000000</f>
        <v>0.00288885269142896</v>
      </c>
      <c r="AL1197" s="34" t="n">
        <f aca="false">AE1197*V1197/1000000000</f>
        <v>0.00374350540097844</v>
      </c>
      <c r="AM1197" s="34" t="n">
        <f aca="false">AF1197*V1197/1000000000</f>
        <v>0.0108762526852276</v>
      </c>
      <c r="AN1197" s="34" t="n">
        <f aca="false">AG1197*V1197/1000000000</f>
        <v>0.000147443692879138</v>
      </c>
      <c r="AO1197" s="34" t="n">
        <f aca="false">AH1197*V1197/1000000000</f>
        <v>1.39580029258918</v>
      </c>
      <c r="AP1197" s="35" t="n">
        <f aca="false">AJ1197*AI1197*EXP(P1197*4)</f>
        <v>0.167425620216031</v>
      </c>
      <c r="AQ1197" s="36" t="n">
        <f aca="false">AK1197/W1197</f>
        <v>7.91466490802455E-006</v>
      </c>
      <c r="AR1197" s="37" t="n">
        <f aca="false">AL1197/W1197</f>
        <v>1.02561791807629E-005</v>
      </c>
      <c r="AS1197" s="37" t="n">
        <f aca="false">AM1197/W1197</f>
        <v>2.97979525622675E-005</v>
      </c>
      <c r="AT1197" s="37" t="n">
        <f aca="false">AN1197/W1197</f>
        <v>4.03955322956543E-007</v>
      </c>
      <c r="AU1197" s="37" t="n">
        <f aca="false">AO1197/W1197</f>
        <v>0.00382411039065527</v>
      </c>
      <c r="AV1197" s="49" t="n">
        <f aca="false">AP1197/W1197</f>
        <v>0.00045870032935899</v>
      </c>
      <c r="AW1197" s="39" t="n">
        <f aca="false">AK1197*1000000</f>
        <v>2888.85269142896</v>
      </c>
      <c r="AX1197" s="40" t="n">
        <f aca="false">AL1197*1000000</f>
        <v>3743.50540097844</v>
      </c>
      <c r="AY1197" s="40" t="n">
        <f aca="false">AM1197*1000000</f>
        <v>10876.2526852276</v>
      </c>
      <c r="AZ1197" s="40" t="n">
        <f aca="false">AN1197*1000000</f>
        <v>147.443692879138</v>
      </c>
      <c r="BA1197" s="40" t="n">
        <f aca="false">AO1197*1000000</f>
        <v>1395800.29258918</v>
      </c>
      <c r="BB1197" s="41" t="n">
        <f aca="false">AP1197*1000000</f>
        <v>167425.620216031</v>
      </c>
      <c r="BC1197" s="39" t="n">
        <f aca="false">AQ1197*1000000</f>
        <v>7.91466490802455</v>
      </c>
      <c r="BD1197" s="40" t="n">
        <f aca="false">AR1197*1000000</f>
        <v>10.2561791807629</v>
      </c>
      <c r="BE1197" s="40" t="n">
        <f aca="false">AS1197*1000000</f>
        <v>29.7979525622675</v>
      </c>
      <c r="BF1197" s="40" t="n">
        <f aca="false">AT1197*1000000</f>
        <v>0.403955322956543</v>
      </c>
      <c r="BG1197" s="40" t="n">
        <f aca="false">AU1197*1000000</f>
        <v>3824.11039065527</v>
      </c>
      <c r="BH1197" s="41" t="n">
        <f aca="false">AV1197*1000000</f>
        <v>458.70032935899</v>
      </c>
      <c r="BI1197" s="0" t="n">
        <v>0.1</v>
      </c>
      <c r="BJ1197" s="0" t="n">
        <f aca="false">R1197*BI1197</f>
        <v>49147.8976263794</v>
      </c>
      <c r="BK1197" s="0" t="n">
        <v>0.1</v>
      </c>
      <c r="BL1197" s="0" t="n">
        <f aca="false">AI1197*BK1197</f>
        <v>115.909146341463</v>
      </c>
      <c r="BM1197" s="45" t="n">
        <v>4.12476460504249</v>
      </c>
      <c r="BN1197" s="45" t="n">
        <v>5.03041792329344</v>
      </c>
      <c r="BO1197" s="45" t="n">
        <v>17.5971907346429</v>
      </c>
      <c r="BP1197" s="45" t="n">
        <v>0.12</v>
      </c>
      <c r="BQ1197" s="45" t="n">
        <v>2840</v>
      </c>
      <c r="BR1197" s="0" t="n">
        <f aca="false">AJ1197*0.1</f>
        <v>1.42E-005</v>
      </c>
      <c r="BS1197" s="0" t="n">
        <f aca="false">((((BJ1197/R1197)^2)+((BM1197/AD1197)^2))^(1/2))*AK1197</f>
        <v>0.00204771501685831</v>
      </c>
      <c r="BT1197" s="0" t="n">
        <f aca="false">((((BJ1197/R1197)^2)+((BN1197/AE1197)^2))^(1/2))*AL1197</f>
        <v>0.0025005252249857</v>
      </c>
      <c r="BU1197" s="0" t="n">
        <f aca="false">((((BJ1197/R1197)^2)+((BO1197/AF1197)^2))^(1/2))*AM1197</f>
        <v>0.00871676908153734</v>
      </c>
      <c r="BV1197" s="0" t="n">
        <f aca="false">((((BJ1197/R1197)^2)+((BP1197/AG1197)^2))^(1/2))*AN1197</f>
        <v>6.07925919571817E-005</v>
      </c>
      <c r="BW1197" s="0" t="n">
        <f aca="false">((((BJ1197/R1197)^2)+((BQ1197/AH1197)^2))^(1/2))*AO1197</f>
        <v>1.40276193324454</v>
      </c>
      <c r="BX1197" s="46" t="n">
        <f aca="false">((((BL1197/AI1197)^2)+((BR1197/AJ1197)^2))^(1/2))*AP1197</f>
        <v>0.0236775582798239</v>
      </c>
    </row>
    <row r="1198" customFormat="false" ht="28" hidden="false" customHeight="false" outlineLevel="0" collapsed="false">
      <c r="A1198" s="24" t="n">
        <v>4.59252777777778</v>
      </c>
      <c r="B1198" s="24" t="n">
        <v>-74.1480277777778</v>
      </c>
      <c r="C1198" s="47" t="n">
        <v>24</v>
      </c>
      <c r="D1198" s="47" t="n">
        <v>23</v>
      </c>
      <c r="E1198" s="47" t="n">
        <v>1794</v>
      </c>
      <c r="F1198" s="27" t="s">
        <v>2983</v>
      </c>
      <c r="G1198" s="28" t="s">
        <v>2979</v>
      </c>
      <c r="H1198" s="27" t="s">
        <v>2980</v>
      </c>
      <c r="I1198" s="28" t="s">
        <v>1495</v>
      </c>
      <c r="J1198" s="28" t="s">
        <v>65</v>
      </c>
      <c r="K1198" s="28" t="n">
        <v>200</v>
      </c>
      <c r="L1198" s="28"/>
      <c r="M1198" s="55"/>
      <c r="N1198" s="29" t="s">
        <v>124</v>
      </c>
      <c r="O1198" s="29" t="s">
        <v>125</v>
      </c>
      <c r="P1198" s="56" t="n">
        <v>0.00426891489573758</v>
      </c>
      <c r="Q1198" s="31" t="n">
        <v>6.81379414770791</v>
      </c>
      <c r="R1198" s="31" t="n">
        <v>6.9311432321968</v>
      </c>
      <c r="S1198" s="4" t="s">
        <v>69</v>
      </c>
      <c r="T1198" s="4"/>
      <c r="U1198" s="4"/>
      <c r="V1198" s="48" t="n">
        <f aca="false">IF(S1198="m3_año",R1198,IF(OR(O1198="CG1",O1198="CG3",O1198="HG2"),T1198,R1198))</f>
        <v>6.9311432321968</v>
      </c>
      <c r="W1198" s="28" t="n">
        <v>365</v>
      </c>
      <c r="X1198" s="32"/>
      <c r="Y1198" s="28"/>
      <c r="Z1198" s="28" t="n">
        <v>0</v>
      </c>
      <c r="AA1198" s="32" t="s">
        <v>2984</v>
      </c>
      <c r="AB1198" s="32" t="s">
        <v>447</v>
      </c>
      <c r="AC1198" s="33" t="s">
        <v>72</v>
      </c>
      <c r="AD1198" s="33" t="n">
        <f aca="false">VLOOKUP($O1198,Parámetros!$B$4:$H$25,3,0)</f>
        <v>840000</v>
      </c>
      <c r="AE1198" s="33" t="n">
        <f aca="false">VLOOKUP($O1198,Parámetros!$B$4:$H$25,4,0)</f>
        <v>2400000</v>
      </c>
      <c r="AF1198" s="33" t="n">
        <f aca="false">VLOOKUP($O1198,Parámetros!$B$4:$H$25,5,0)</f>
        <v>1800000</v>
      </c>
      <c r="AG1198" s="33" t="n">
        <f aca="false">VLOOKUP($O1198,Parámetros!$B$4:$H$25,6,0)</f>
        <v>600000</v>
      </c>
      <c r="AH1198" s="33" t="n">
        <f aca="false">VLOOKUP($O1198,Parámetros!$B$4:$H$25,7,0)</f>
        <v>2676000000</v>
      </c>
      <c r="AI1198" s="2" t="n">
        <v>1159.09146341463</v>
      </c>
      <c r="AJ1198" s="2" t="n">
        <v>0.000142</v>
      </c>
      <c r="AK1198" s="34" t="n">
        <f aca="false">AD1198*V1198/1000000000</f>
        <v>0.00582216031504531</v>
      </c>
      <c r="AL1198" s="34" t="n">
        <f aca="false">AE1198*V1198/1000000000</f>
        <v>0.0166347437572723</v>
      </c>
      <c r="AM1198" s="34" t="n">
        <f aca="false">AF1198*V1198/1000000000</f>
        <v>0.0124760578179542</v>
      </c>
      <c r="AN1198" s="34" t="n">
        <f aca="false">AG1198*V1198/1000000000</f>
        <v>0.00415868593931808</v>
      </c>
      <c r="AO1198" s="34" t="n">
        <f aca="false">AH1198*V1198/1000000000</f>
        <v>18.5477392893586</v>
      </c>
      <c r="AP1198" s="35" t="n">
        <f aca="false">AJ1198*AI1198*EXP(P1198*4)</f>
        <v>0.167425620216031</v>
      </c>
      <c r="AQ1198" s="36" t="n">
        <f aca="false">AK1198/W1198</f>
        <v>1.59511241508091E-005</v>
      </c>
      <c r="AR1198" s="37" t="n">
        <f aca="false">AL1198/W1198</f>
        <v>4.55746404308831E-005</v>
      </c>
      <c r="AS1198" s="37" t="n">
        <f aca="false">AM1198/W1198</f>
        <v>3.41809803231623E-005</v>
      </c>
      <c r="AT1198" s="37" t="n">
        <f aca="false">AN1198/W1198</f>
        <v>1.13936601077208E-005</v>
      </c>
      <c r="AU1198" s="37" t="n">
        <f aca="false">AO1198/W1198</f>
        <v>0.0508157240804346</v>
      </c>
      <c r="AV1198" s="49" t="n">
        <f aca="false">AP1198/W1198</f>
        <v>0.00045870032935899</v>
      </c>
      <c r="AW1198" s="39" t="n">
        <f aca="false">AK1198*1000000</f>
        <v>5822.16031504531</v>
      </c>
      <c r="AX1198" s="40" t="n">
        <f aca="false">AL1198*1000000</f>
        <v>16634.7437572723</v>
      </c>
      <c r="AY1198" s="40" t="n">
        <f aca="false">AM1198*1000000</f>
        <v>12476.0578179542</v>
      </c>
      <c r="AZ1198" s="40" t="n">
        <f aca="false">AN1198*1000000</f>
        <v>4158.68593931808</v>
      </c>
      <c r="BA1198" s="40" t="n">
        <f aca="false">AO1198*1000000</f>
        <v>18547739.2893586</v>
      </c>
      <c r="BB1198" s="41" t="n">
        <f aca="false">AP1198*1000000</f>
        <v>167425.620216031</v>
      </c>
      <c r="BC1198" s="39" t="n">
        <f aca="false">AQ1198*1000000</f>
        <v>15.9511241508091</v>
      </c>
      <c r="BD1198" s="40" t="n">
        <f aca="false">AR1198*1000000</f>
        <v>45.5746404308831</v>
      </c>
      <c r="BE1198" s="40" t="n">
        <f aca="false">AS1198*1000000</f>
        <v>34.1809803231623</v>
      </c>
      <c r="BF1198" s="40" t="n">
        <f aca="false">AT1198*1000000</f>
        <v>11.3936601077208</v>
      </c>
      <c r="BG1198" s="40" t="n">
        <f aca="false">AU1198*1000000</f>
        <v>50815.7240804346</v>
      </c>
      <c r="BH1198" s="41" t="n">
        <f aca="false">AV1198*1000000</f>
        <v>458.70032935899</v>
      </c>
      <c r="BI1198" s="0" t="n">
        <v>0.1</v>
      </c>
      <c r="BJ1198" s="0" t="n">
        <f aca="false">R1198*BI1198</f>
        <v>0.69311432321968</v>
      </c>
      <c r="BK1198" s="0" t="n">
        <v>0.1</v>
      </c>
      <c r="BL1198" s="0" t="n">
        <f aca="false">AI1198*BK1198</f>
        <v>115.909146341463</v>
      </c>
      <c r="BM1198" s="45" t="n">
        <v>336000</v>
      </c>
      <c r="BN1198" s="45" t="n">
        <v>480000</v>
      </c>
      <c r="BO1198" s="45" t="n">
        <v>360000</v>
      </c>
      <c r="BP1198" s="45" t="n">
        <v>120000</v>
      </c>
      <c r="BQ1198" s="45" t="n">
        <v>1070400000</v>
      </c>
      <c r="BR1198" s="0" t="n">
        <f aca="false">AJ1198*0.1</f>
        <v>1.42E-005</v>
      </c>
      <c r="BS1198" s="0" t="n">
        <f aca="false">((((BJ1198/R1198)^2)+((BM1198/AD1198)^2))^(1/2))*AK1198</f>
        <v>0.00240053819482112</v>
      </c>
      <c r="BT1198" s="0" t="n">
        <f aca="false">((((BJ1198/R1198)^2)+((BN1198/AE1198)^2))^(1/2))*AL1198</f>
        <v>0.00371964178295512</v>
      </c>
      <c r="BU1198" s="0" t="n">
        <f aca="false">((((BJ1198/R1198)^2)+((BO1198/AF1198)^2))^(1/2))*AM1198</f>
        <v>0.00278973133721634</v>
      </c>
      <c r="BV1198" s="0" t="n">
        <f aca="false">((((BJ1198/R1198)^2)+((BP1198/AG1198)^2))^(1/2))*AN1198</f>
        <v>0.000929910445738779</v>
      </c>
      <c r="BW1198" s="0" t="n">
        <f aca="false">((((BJ1198/R1198)^2)+((BQ1198/AH1198)^2))^(1/2))*AO1198</f>
        <v>7.64742882064443</v>
      </c>
      <c r="BX1198" s="46" t="n">
        <f aca="false">((((BL1198/AI1198)^2)+((BR1198/AJ1198)^2))^(1/2))*AP1198</f>
        <v>0.0236775582798239</v>
      </c>
    </row>
    <row r="1199" customFormat="false" ht="14" hidden="false" customHeight="false" outlineLevel="0" collapsed="false">
      <c r="A1199" s="24" t="n">
        <v>4.59308333333333</v>
      </c>
      <c r="B1199" s="24" t="n">
        <v>-74.088</v>
      </c>
      <c r="C1199" s="47" t="n">
        <v>30</v>
      </c>
      <c r="D1199" s="47" t="n">
        <v>23</v>
      </c>
      <c r="E1199" s="47" t="n">
        <v>2293</v>
      </c>
      <c r="F1199" s="27" t="s">
        <v>2985</v>
      </c>
      <c r="G1199" s="28" t="s">
        <v>2986</v>
      </c>
      <c r="H1199" s="27" t="s">
        <v>2987</v>
      </c>
      <c r="I1199" s="28" t="s">
        <v>1495</v>
      </c>
      <c r="J1199" s="28" t="s">
        <v>65</v>
      </c>
      <c r="K1199" s="28" t="n">
        <v>20</v>
      </c>
      <c r="L1199" s="28"/>
      <c r="M1199" s="28" t="n">
        <v>1996</v>
      </c>
      <c r="N1199" s="29" t="s">
        <v>124</v>
      </c>
      <c r="O1199" s="29" t="s">
        <v>125</v>
      </c>
      <c r="P1199" s="50" t="n">
        <v>0.0383522936065591</v>
      </c>
      <c r="Q1199" s="31" t="n">
        <v>4.73180149146383</v>
      </c>
      <c r="R1199" s="31" t="n">
        <v>5.51634315822765</v>
      </c>
      <c r="S1199" s="4" t="s">
        <v>69</v>
      </c>
      <c r="T1199" s="4"/>
      <c r="U1199" s="4"/>
      <c r="V1199" s="48" t="n">
        <f aca="false">IF(S1199="m3_año",R1199,IF(OR(O1199="CG1",O1199="CG3",O1199="HG2"),T1199,R1199))</f>
        <v>5.51634315822765</v>
      </c>
      <c r="W1199" s="28" t="n">
        <v>365</v>
      </c>
      <c r="X1199" s="32"/>
      <c r="Y1199" s="28"/>
      <c r="Z1199" s="28" t="n">
        <v>8760</v>
      </c>
      <c r="AA1199" s="32" t="s">
        <v>2988</v>
      </c>
      <c r="AB1199" s="32" t="s">
        <v>447</v>
      </c>
      <c r="AC1199" s="33" t="s">
        <v>72</v>
      </c>
      <c r="AD1199" s="33" t="n">
        <f aca="false">VLOOKUP($O1199,Parámetros!$B$4:$H$25,3,0)</f>
        <v>840000</v>
      </c>
      <c r="AE1199" s="33" t="n">
        <f aca="false">VLOOKUP($O1199,Parámetros!$B$4:$H$25,4,0)</f>
        <v>2400000</v>
      </c>
      <c r="AF1199" s="33" t="n">
        <f aca="false">VLOOKUP($O1199,Parámetros!$B$4:$H$25,5,0)</f>
        <v>1800000</v>
      </c>
      <c r="AG1199" s="33" t="n">
        <f aca="false">VLOOKUP($O1199,Parámetros!$B$4:$H$25,6,0)</f>
        <v>600000</v>
      </c>
      <c r="AH1199" s="33" t="n">
        <f aca="false">VLOOKUP($O1199,Parámetros!$B$4:$H$25,7,0)</f>
        <v>2676000000</v>
      </c>
      <c r="AI1199" s="2" t="n">
        <v>1910.574</v>
      </c>
      <c r="AJ1199" s="2" t="n">
        <v>1.21066666666667E-008</v>
      </c>
      <c r="AK1199" s="34" t="n">
        <f aca="false">AD1199*V1199/1000000000</f>
        <v>0.00463372825291123</v>
      </c>
      <c r="AL1199" s="34" t="n">
        <f aca="false">AE1199*V1199/1000000000</f>
        <v>0.0132392235797464</v>
      </c>
      <c r="AM1199" s="34" t="n">
        <f aca="false">AF1199*V1199/1000000000</f>
        <v>0.00992941768480977</v>
      </c>
      <c r="AN1199" s="34" t="n">
        <f aca="false">AG1199*V1199/1000000000</f>
        <v>0.00330980589493659</v>
      </c>
      <c r="AO1199" s="34" t="n">
        <f aca="false">AH1199*V1199/1000000000</f>
        <v>14.7617342914172</v>
      </c>
      <c r="AP1199" s="35" t="n">
        <f aca="false">AJ1199*AI1199*EXP(P1199*4)</f>
        <v>2.69657936232483E-005</v>
      </c>
      <c r="AQ1199" s="36" t="n">
        <f aca="false">AK1199/W1199</f>
        <v>1.26951458983869E-005</v>
      </c>
      <c r="AR1199" s="37" t="n">
        <f aca="false">AL1199/W1199</f>
        <v>3.62718454239626E-005</v>
      </c>
      <c r="AS1199" s="37" t="n">
        <f aca="false">AM1199/W1199</f>
        <v>2.7203884067972E-005</v>
      </c>
      <c r="AT1199" s="37" t="n">
        <f aca="false">AN1199/W1199</f>
        <v>9.06796135599066E-006</v>
      </c>
      <c r="AU1199" s="37" t="n">
        <f aca="false">AO1199/W1199</f>
        <v>0.0404431076477183</v>
      </c>
      <c r="AV1199" s="49" t="n">
        <f aca="false">AP1199/W1199</f>
        <v>7.38788866390363E-008</v>
      </c>
      <c r="AW1199" s="39" t="n">
        <f aca="false">AK1199*1000000</f>
        <v>4633.72825291123</v>
      </c>
      <c r="AX1199" s="40" t="n">
        <f aca="false">AL1199*1000000</f>
        <v>13239.2235797464</v>
      </c>
      <c r="AY1199" s="40" t="n">
        <f aca="false">AM1199*1000000</f>
        <v>9929.41768480977</v>
      </c>
      <c r="AZ1199" s="40" t="n">
        <f aca="false">AN1199*1000000</f>
        <v>3309.80589493659</v>
      </c>
      <c r="BA1199" s="40" t="n">
        <f aca="false">AO1199*1000000</f>
        <v>14761734.2914172</v>
      </c>
      <c r="BB1199" s="41" t="n">
        <f aca="false">AP1199*1000000</f>
        <v>26.9657936232483</v>
      </c>
      <c r="BC1199" s="39" t="n">
        <f aca="false">AQ1199*1000000</f>
        <v>12.6951458983869</v>
      </c>
      <c r="BD1199" s="40" t="n">
        <f aca="false">AR1199*1000000</f>
        <v>36.2718454239626</v>
      </c>
      <c r="BE1199" s="40" t="n">
        <f aca="false">AS1199*1000000</f>
        <v>27.203884067972</v>
      </c>
      <c r="BF1199" s="40" t="n">
        <f aca="false">AT1199*1000000</f>
        <v>9.06796135599066</v>
      </c>
      <c r="BG1199" s="40" t="n">
        <f aca="false">AU1199*1000000</f>
        <v>40443.1076477183</v>
      </c>
      <c r="BH1199" s="41" t="n">
        <f aca="false">AV1199*1000000</f>
        <v>0.0738788866390364</v>
      </c>
      <c r="BI1199" s="0" t="n">
        <v>0.1</v>
      </c>
      <c r="BJ1199" s="0" t="n">
        <f aca="false">R1199*BI1199</f>
        <v>0.551634315822765</v>
      </c>
      <c r="BK1199" s="0" t="n">
        <v>0.1</v>
      </c>
      <c r="BL1199" s="0" t="n">
        <f aca="false">AI1199*BK1199</f>
        <v>191.0574</v>
      </c>
      <c r="BM1199" s="45" t="n">
        <v>336000</v>
      </c>
      <c r="BN1199" s="45" t="n">
        <v>480000</v>
      </c>
      <c r="BO1199" s="45" t="n">
        <v>360000</v>
      </c>
      <c r="BP1199" s="45" t="n">
        <v>120000</v>
      </c>
      <c r="BQ1199" s="45" t="n">
        <v>1070400000</v>
      </c>
      <c r="BR1199" s="0" t="n">
        <f aca="false">AJ1199*0.1</f>
        <v>1.21066666666667E-009</v>
      </c>
      <c r="BS1199" s="0" t="n">
        <f aca="false">((((BJ1199/R1199)^2)+((BM1199/AD1199)^2))^(1/2))*AK1199</f>
        <v>0.00191053510271618</v>
      </c>
      <c r="BT1199" s="0" t="n">
        <f aca="false">((((BJ1199/R1199)^2)+((BN1199/AE1199)^2))^(1/2))*AL1199</f>
        <v>0.0029603803893631</v>
      </c>
      <c r="BU1199" s="0" t="n">
        <f aca="false">((((BJ1199/R1199)^2)+((BO1199/AF1199)^2))^(1/2))*AM1199</f>
        <v>0.00222028529202232</v>
      </c>
      <c r="BV1199" s="0" t="n">
        <f aca="false">((((BJ1199/R1199)^2)+((BP1199/AG1199)^2))^(1/2))*AN1199</f>
        <v>0.000740095097340774</v>
      </c>
      <c r="BW1199" s="0" t="n">
        <f aca="false">((((BJ1199/R1199)^2)+((BQ1199/AH1199)^2))^(1/2))*AO1199</f>
        <v>6.08641897008154</v>
      </c>
      <c r="BX1199" s="46" t="n">
        <f aca="false">((((BL1199/AI1199)^2)+((BR1199/AJ1199)^2))^(1/2))*AP1199</f>
        <v>3.81353910621516E-006</v>
      </c>
    </row>
    <row r="1200" customFormat="false" ht="45" hidden="false" customHeight="true" outlineLevel="0" collapsed="false">
      <c r="A1200" s="24" t="n">
        <v>4.59294444444444</v>
      </c>
      <c r="B1200" s="24" t="n">
        <v>-74.1493055555556</v>
      </c>
      <c r="C1200" s="47" t="n">
        <v>24</v>
      </c>
      <c r="D1200" s="47" t="n">
        <v>23</v>
      </c>
      <c r="E1200" s="47" t="n">
        <v>1794</v>
      </c>
      <c r="F1200" s="27" t="s">
        <v>2989</v>
      </c>
      <c r="G1200" s="28" t="s">
        <v>2990</v>
      </c>
      <c r="H1200" s="27" t="s">
        <v>2991</v>
      </c>
      <c r="I1200" s="28" t="s">
        <v>1495</v>
      </c>
      <c r="J1200" s="28" t="s">
        <v>65</v>
      </c>
      <c r="K1200" s="28" t="n">
        <v>300</v>
      </c>
      <c r="L1200" s="28"/>
      <c r="M1200" s="28" t="n">
        <v>1973</v>
      </c>
      <c r="N1200" s="29" t="s">
        <v>911</v>
      </c>
      <c r="O1200" s="4" t="s">
        <v>186</v>
      </c>
      <c r="P1200" s="30" t="n">
        <v>-0.0848513586021754</v>
      </c>
      <c r="Q1200" s="31" t="n">
        <v>613.241473293712</v>
      </c>
      <c r="R1200" s="31" t="n">
        <v>436.7466787435</v>
      </c>
      <c r="S1200" s="4" t="s">
        <v>69</v>
      </c>
      <c r="T1200" s="4"/>
      <c r="U1200" s="4"/>
      <c r="V1200" s="48" t="n">
        <f aca="false">IF(S1200="m3_año",R1200,IF(OR(O1200="CG1",O1200="CG3",O1200="HG2"),T1200,R1200))</f>
        <v>436.7466787435</v>
      </c>
      <c r="W1200" s="28" t="n">
        <v>365</v>
      </c>
      <c r="X1200" s="32"/>
      <c r="Y1200" s="28"/>
      <c r="Z1200" s="28" t="n">
        <v>8760</v>
      </c>
      <c r="AA1200" s="32" t="s">
        <v>2992</v>
      </c>
      <c r="AB1200" s="32" t="s">
        <v>447</v>
      </c>
      <c r="AC1200" s="33" t="s">
        <v>72</v>
      </c>
      <c r="AD1200" s="33" t="n">
        <f aca="false">VLOOKUP($O1200,Parámetros!$B$4:$H$25,3,0)</f>
        <v>6028806.22</v>
      </c>
      <c r="AE1200" s="33" t="n">
        <f aca="false">VLOOKUP($O1200,Parámetros!$B$4:$H$25,4,0)</f>
        <v>4168764.244</v>
      </c>
      <c r="AF1200" s="33" t="n">
        <f aca="false">VLOOKUP($O1200,Parámetros!$B$4:$H$25,5,0)</f>
        <v>26460000</v>
      </c>
      <c r="AG1200" s="33" t="n">
        <f aca="false">VLOOKUP($O1200,Parámetros!$B$4:$H$25,6,0)</f>
        <v>600000</v>
      </c>
      <c r="AH1200" s="33" t="n">
        <f aca="false">VLOOKUP($O1200,Parámetros!$B$4:$H$25,7,0)</f>
        <v>2640000</v>
      </c>
      <c r="AI1200" s="2" t="n">
        <v>30259</v>
      </c>
      <c r="AJ1200" s="2" t="n">
        <v>7.6726E-006</v>
      </c>
      <c r="AK1200" s="34" t="n">
        <f aca="false">AD1200*V1200/1000000000</f>
        <v>2.63306109337315</v>
      </c>
      <c r="AL1200" s="34" t="n">
        <f aca="false">AE1200*V1200/1000000000</f>
        <v>1.82069393803166</v>
      </c>
      <c r="AM1200" s="34" t="n">
        <f aca="false">AF1200*V1200/1000000000</f>
        <v>11.556317119553</v>
      </c>
      <c r="AN1200" s="34" t="n">
        <f aca="false">AG1200*V1200/1000000000</f>
        <v>0.2620480072461</v>
      </c>
      <c r="AO1200" s="34" t="n">
        <f aca="false">AH1200*V1200/1000000000</f>
        <v>1.15301123188284</v>
      </c>
      <c r="AP1200" s="35" t="n">
        <f aca="false">AJ1200*AI1200*EXP(P1200*4)</f>
        <v>0.165346581926619</v>
      </c>
      <c r="AQ1200" s="36" t="n">
        <f aca="false">AK1200/W1200</f>
        <v>0.00721386600924152</v>
      </c>
      <c r="AR1200" s="37" t="n">
        <f aca="false">AL1200/W1200</f>
        <v>0.00498820256994975</v>
      </c>
      <c r="AS1200" s="37" t="n">
        <f aca="false">AM1200/W1200</f>
        <v>0.0316611427932959</v>
      </c>
      <c r="AT1200" s="37" t="n">
        <f aca="false">AN1200/W1200</f>
        <v>0.000717939745879726</v>
      </c>
      <c r="AU1200" s="37" t="n">
        <f aca="false">AO1200/W1200</f>
        <v>0.00315893488187079</v>
      </c>
      <c r="AV1200" s="49" t="n">
        <f aca="false">AP1200/W1200</f>
        <v>0.000453004334045531</v>
      </c>
      <c r="AW1200" s="39" t="n">
        <f aca="false">AK1200*1000000</f>
        <v>2633061.09337315</v>
      </c>
      <c r="AX1200" s="40" t="n">
        <f aca="false">AL1200*1000000</f>
        <v>1820693.93803166</v>
      </c>
      <c r="AY1200" s="40" t="n">
        <f aca="false">AM1200*1000000</f>
        <v>11556317.119553</v>
      </c>
      <c r="AZ1200" s="40" t="n">
        <f aca="false">AN1200*1000000</f>
        <v>262048.0072461</v>
      </c>
      <c r="BA1200" s="40" t="n">
        <f aca="false">AO1200*1000000</f>
        <v>1153011.23188284</v>
      </c>
      <c r="BB1200" s="41" t="n">
        <f aca="false">AP1200*1000000</f>
        <v>165346.581926619</v>
      </c>
      <c r="BC1200" s="39" t="n">
        <f aca="false">AQ1200*1000000</f>
        <v>7213.86600924152</v>
      </c>
      <c r="BD1200" s="40" t="n">
        <f aca="false">AR1200*1000000</f>
        <v>4988.20256994975</v>
      </c>
      <c r="BE1200" s="40" t="n">
        <f aca="false">AS1200*1000000</f>
        <v>31661.1427932959</v>
      </c>
      <c r="BF1200" s="40" t="n">
        <f aca="false">AT1200*1000000</f>
        <v>717.939745879726</v>
      </c>
      <c r="BG1200" s="40" t="n">
        <f aca="false">AU1200*1000000</f>
        <v>3158.93488187079</v>
      </c>
      <c r="BH1200" s="41" t="n">
        <f aca="false">AV1200*1000000</f>
        <v>453.004334045531</v>
      </c>
      <c r="BI1200" s="0" t="n">
        <v>0.1</v>
      </c>
      <c r="BJ1200" s="0" t="n">
        <f aca="false">R1200*BI1200</f>
        <v>43.67466787435</v>
      </c>
      <c r="BK1200" s="0" t="n">
        <v>0.1</v>
      </c>
      <c r="BL1200" s="0" t="n">
        <f aca="false">AI1200*BK1200</f>
        <v>3025.9</v>
      </c>
      <c r="BM1200" s="45" t="n">
        <v>2023172.266</v>
      </c>
      <c r="BN1200" s="45" t="n">
        <v>598737.966</v>
      </c>
      <c r="BO1200" s="0" t="n">
        <f aca="false">AF1200*0.1</f>
        <v>2646000</v>
      </c>
      <c r="BP1200" s="0" t="n">
        <f aca="false">AG1200*0.1</f>
        <v>60000</v>
      </c>
      <c r="BQ1200" s="0" t="n">
        <f aca="false">AH1200*0.1</f>
        <v>264000</v>
      </c>
      <c r="BR1200" s="0" t="n">
        <f aca="false">AJ1200*0.1</f>
        <v>7.6726E-007</v>
      </c>
      <c r="BS1200" s="0" t="n">
        <f aca="false">((((BJ1200/R1200)^2)+((BM1200/AD1200)^2))^(1/2))*AK1200</f>
        <v>0.922010519292446</v>
      </c>
      <c r="BT1200" s="0" t="n">
        <f aca="false">((((BJ1200/R1200)^2)+((BN1200/AE1200)^2))^(1/2))*AL1200</f>
        <v>0.318637489994623</v>
      </c>
      <c r="BU1200" s="0" t="n">
        <f aca="false">((((BJ1200/R1200)^2)+((BO1200/AF1200)^2))^(1/2))*AM1200</f>
        <v>1.63431004015563</v>
      </c>
      <c r="BV1200" s="0" t="n">
        <f aca="false">((((BJ1200/R1200)^2)+((BP1200/AG1200)^2))^(1/2))*AN1200</f>
        <v>0.0370591845840278</v>
      </c>
      <c r="BW1200" s="0" t="n">
        <f aca="false">((((BJ1200/R1200)^2)+((BQ1200/AH1200)^2))^(1/2))*AO1200</f>
        <v>0.163060412169722</v>
      </c>
      <c r="BX1200" s="46" t="n">
        <f aca="false">((((BL1200/AI1200)^2)+((BR1200/AJ1200)^2))^(1/2))*AP1200</f>
        <v>0.0233835378652658</v>
      </c>
    </row>
    <row r="1201" customFormat="false" ht="30" hidden="false" customHeight="true" outlineLevel="0" collapsed="false">
      <c r="A1201" s="24" t="n">
        <v>4.56363343405672</v>
      </c>
      <c r="B1201" s="24" t="n">
        <v>-74.1374063267835</v>
      </c>
      <c r="C1201" s="47" t="n">
        <v>25</v>
      </c>
      <c r="D1201" s="47" t="n">
        <v>20</v>
      </c>
      <c r="E1201" s="47" t="n">
        <v>1756</v>
      </c>
      <c r="F1201" s="27" t="s">
        <v>2993</v>
      </c>
      <c r="G1201" s="28" t="s">
        <v>2994</v>
      </c>
      <c r="H1201" s="27" t="s">
        <v>2995</v>
      </c>
      <c r="I1201" s="28" t="s">
        <v>1495</v>
      </c>
      <c r="J1201" s="28" t="s">
        <v>65</v>
      </c>
      <c r="K1201" s="28" t="n">
        <v>200</v>
      </c>
      <c r="L1201" s="28"/>
      <c r="M1201" s="28" t="n">
        <v>1973</v>
      </c>
      <c r="N1201" s="29" t="s">
        <v>172</v>
      </c>
      <c r="O1201" s="29" t="s">
        <v>244</v>
      </c>
      <c r="P1201" s="30" t="n">
        <v>0.00842863539816588</v>
      </c>
      <c r="Q1201" s="31" t="n">
        <v>249600</v>
      </c>
      <c r="R1201" s="31" t="n">
        <v>258158.613773388</v>
      </c>
      <c r="S1201" s="29" t="s">
        <v>86</v>
      </c>
      <c r="T1201" s="29" t="n">
        <f aca="false">((R1201*Parámetros!$D$30)/1000)/Parámetros!$D$29</f>
        <v>211561.899443369</v>
      </c>
      <c r="U1201" s="29" t="s">
        <v>69</v>
      </c>
      <c r="V1201" s="48" t="n">
        <f aca="false">IF(S1201="m3_año",R1201,IF(OR(O1201="CG1",O1201="CG3",O1201="HG2"),T1201,R1201))</f>
        <v>258158.613773388</v>
      </c>
      <c r="W1201" s="28" t="n">
        <v>365</v>
      </c>
      <c r="X1201" s="32"/>
      <c r="Y1201" s="28"/>
      <c r="Z1201" s="28" t="n">
        <v>8760</v>
      </c>
      <c r="AA1201" s="32" t="s">
        <v>2996</v>
      </c>
      <c r="AB1201" s="32" t="s">
        <v>447</v>
      </c>
      <c r="AC1201" s="33" t="s">
        <v>246</v>
      </c>
      <c r="AD1201" s="33" t="n">
        <f aca="false">VLOOKUP($O1201,Parámetros!$B$4:$H$25,3,0)</f>
        <v>5.87787643204989</v>
      </c>
      <c r="AE1201" s="33" t="n">
        <f aca="false">VLOOKUP($O1201,Parámetros!$B$4:$H$25,4,0)</f>
        <v>7.61681695814629</v>
      </c>
      <c r="AF1201" s="33" t="n">
        <f aca="false">VLOOKUP($O1201,Parámetros!$B$4:$H$25,5,0)</f>
        <v>22.1296397414769</v>
      </c>
      <c r="AG1201" s="33" t="n">
        <f aca="false">VLOOKUP($O1201,Parámetros!$B$4:$H$25,6,0)</f>
        <v>0.3</v>
      </c>
      <c r="AH1201" s="33" t="n">
        <f aca="false">VLOOKUP($O1201,Parámetros!$B$4:$H$25,7,0)</f>
        <v>2840</v>
      </c>
      <c r="AI1201" s="51" t="n">
        <v>249600</v>
      </c>
      <c r="AJ1201" s="2" t="n">
        <v>2E-005</v>
      </c>
      <c r="AK1201" s="34" t="n">
        <f aca="false">AD1201*V1201/1000000000</f>
        <v>0.00151742443162927</v>
      </c>
      <c r="AL1201" s="34" t="n">
        <f aca="false">AE1201*V1201/1000000000</f>
        <v>0.00196634690728068</v>
      </c>
      <c r="AM1201" s="34" t="n">
        <f aca="false">AF1201*V1201/1000000000</f>
        <v>0.00571295711896415</v>
      </c>
      <c r="AN1201" s="34" t="n">
        <f aca="false">AG1201*V1201/1000000000</f>
        <v>7.74475841320164E-005</v>
      </c>
      <c r="AO1201" s="34" t="n">
        <f aca="false">AH1201*V1201/1000000000</f>
        <v>0.733170463116422</v>
      </c>
      <c r="AP1201" s="35" t="n">
        <f aca="false">AJ1201*AI1201*EXP(P1201*4)</f>
        <v>5.16317227546776</v>
      </c>
      <c r="AQ1201" s="36" t="n">
        <f aca="false">AK1201/W1201</f>
        <v>4.1573272099432E-006</v>
      </c>
      <c r="AR1201" s="37" t="n">
        <f aca="false">AL1201/W1201</f>
        <v>5.38725180076899E-006</v>
      </c>
      <c r="AS1201" s="37" t="n">
        <f aca="false">AM1201/W1201</f>
        <v>1.56519373122306E-005</v>
      </c>
      <c r="AT1201" s="37" t="n">
        <f aca="false">AN1201/W1201</f>
        <v>2.12185162005524E-007</v>
      </c>
      <c r="AU1201" s="37" t="n">
        <f aca="false">AO1201/W1201</f>
        <v>0.00200868620031896</v>
      </c>
      <c r="AV1201" s="49" t="n">
        <f aca="false">AP1201/W1201</f>
        <v>0.014145677467035</v>
      </c>
      <c r="AW1201" s="39" t="n">
        <f aca="false">AK1201*1000000</f>
        <v>1517.42443162927</v>
      </c>
      <c r="AX1201" s="40" t="n">
        <f aca="false">AL1201*1000000</f>
        <v>1966.34690728068</v>
      </c>
      <c r="AY1201" s="40" t="n">
        <f aca="false">AM1201*1000000</f>
        <v>5712.95711896415</v>
      </c>
      <c r="AZ1201" s="40" t="n">
        <f aca="false">AN1201*1000000</f>
        <v>77.4475841320164</v>
      </c>
      <c r="BA1201" s="40" t="n">
        <f aca="false">AO1201*1000000</f>
        <v>733170.463116422</v>
      </c>
      <c r="BB1201" s="41" t="n">
        <f aca="false">AP1201*1000000</f>
        <v>5163172.27546776</v>
      </c>
      <c r="BC1201" s="39" t="n">
        <f aca="false">AQ1201*1000000</f>
        <v>4.1573272099432</v>
      </c>
      <c r="BD1201" s="40" t="n">
        <f aca="false">AR1201*1000000</f>
        <v>5.38725180076899</v>
      </c>
      <c r="BE1201" s="40" t="n">
        <f aca="false">AS1201*1000000</f>
        <v>15.6519373122306</v>
      </c>
      <c r="BF1201" s="40" t="n">
        <f aca="false">AT1201*1000000</f>
        <v>0.212185162005524</v>
      </c>
      <c r="BG1201" s="40" t="n">
        <f aca="false">AU1201*1000000</f>
        <v>2008.68620031896</v>
      </c>
      <c r="BH1201" s="41" t="n">
        <f aca="false">AV1201*1000000</f>
        <v>14145.677467035</v>
      </c>
      <c r="BI1201" s="0" t="n">
        <v>0.1</v>
      </c>
      <c r="BJ1201" s="0" t="n">
        <f aca="false">R1201*BI1201</f>
        <v>25815.8613773388</v>
      </c>
      <c r="BK1201" s="0" t="n">
        <v>0.1</v>
      </c>
      <c r="BL1201" s="0" t="n">
        <f aca="false">AI1201*BK1201</f>
        <v>24960</v>
      </c>
      <c r="BM1201" s="45" t="n">
        <v>4.12476460504249</v>
      </c>
      <c r="BN1201" s="45" t="n">
        <v>5.03041792329344</v>
      </c>
      <c r="BO1201" s="45" t="n">
        <v>17.5971907346429</v>
      </c>
      <c r="BP1201" s="45" t="n">
        <v>0.12</v>
      </c>
      <c r="BQ1201" s="45" t="n">
        <v>2840</v>
      </c>
      <c r="BR1201" s="0" t="n">
        <f aca="false">AJ1201*0.1</f>
        <v>2E-006</v>
      </c>
      <c r="BS1201" s="0" t="n">
        <f aca="false">((((BJ1201/R1201)^2)+((BM1201/AD1201)^2))^(1/2))*AK1201</f>
        <v>0.00107560098332945</v>
      </c>
      <c r="BT1201" s="0" t="n">
        <f aca="false">((((BJ1201/R1201)^2)+((BN1201/AE1201)^2))^(1/2))*AL1201</f>
        <v>0.00131344809638656</v>
      </c>
      <c r="BU1201" s="0" t="n">
        <f aca="false">((((BJ1201/R1201)^2)+((BO1201/AF1201)^2))^(1/2))*AM1201</f>
        <v>0.00457864757467182</v>
      </c>
      <c r="BV1201" s="0" t="n">
        <f aca="false">((((BJ1201/R1201)^2)+((BP1201/AG1201)^2))^(1/2))*AN1201</f>
        <v>3.19324569825214E-005</v>
      </c>
      <c r="BW1201" s="0" t="n">
        <f aca="false">((((BJ1201/R1201)^2)+((BQ1201/AH1201)^2))^(1/2))*AO1201</f>
        <v>0.736827196339964</v>
      </c>
      <c r="BX1201" s="46" t="n">
        <f aca="false">((((BL1201/AI1201)^2)+((BR1201/AJ1201)^2))^(1/2))*AP1201</f>
        <v>0.730182825683527</v>
      </c>
    </row>
    <row r="1202" customFormat="false" ht="30" hidden="false" customHeight="true" outlineLevel="0" collapsed="false">
      <c r="A1202" s="24" t="n">
        <v>4.56363343405672</v>
      </c>
      <c r="B1202" s="24" t="n">
        <v>-74.1374063267835</v>
      </c>
      <c r="C1202" s="47" t="n">
        <v>25</v>
      </c>
      <c r="D1202" s="47" t="n">
        <v>20</v>
      </c>
      <c r="E1202" s="47" t="n">
        <v>1756</v>
      </c>
      <c r="F1202" s="27" t="s">
        <v>2993</v>
      </c>
      <c r="G1202" s="28" t="s">
        <v>2994</v>
      </c>
      <c r="H1202" s="27" t="s">
        <v>2995</v>
      </c>
      <c r="I1202" s="28" t="s">
        <v>1495</v>
      </c>
      <c r="J1202" s="28" t="s">
        <v>65</v>
      </c>
      <c r="K1202" s="28" t="n">
        <v>200</v>
      </c>
      <c r="L1202" s="28"/>
      <c r="M1202" s="28" t="n">
        <v>1984</v>
      </c>
      <c r="N1202" s="29" t="s">
        <v>172</v>
      </c>
      <c r="O1202" s="29" t="s">
        <v>244</v>
      </c>
      <c r="P1202" s="30" t="n">
        <v>0.00842863539816588</v>
      </c>
      <c r="Q1202" s="31" t="n">
        <v>249600</v>
      </c>
      <c r="R1202" s="31" t="n">
        <v>258158.613773388</v>
      </c>
      <c r="S1202" s="29" t="s">
        <v>86</v>
      </c>
      <c r="T1202" s="29" t="n">
        <f aca="false">((R1202*Parámetros!$D$30)/1000)/Parámetros!$D$29</f>
        <v>211561.899443369</v>
      </c>
      <c r="U1202" s="29" t="s">
        <v>69</v>
      </c>
      <c r="V1202" s="48" t="n">
        <f aca="false">IF(S1202="m3_año",R1202,IF(OR(O1202="CG1",O1202="CG3",O1202="HG2"),T1202,R1202))</f>
        <v>258158.613773388</v>
      </c>
      <c r="W1202" s="28" t="n">
        <v>365</v>
      </c>
      <c r="X1202" s="32"/>
      <c r="Y1202" s="28"/>
      <c r="Z1202" s="28" t="n">
        <v>8760</v>
      </c>
      <c r="AA1202" s="32" t="s">
        <v>2996</v>
      </c>
      <c r="AB1202" s="32" t="s">
        <v>447</v>
      </c>
      <c r="AC1202" s="33" t="s">
        <v>246</v>
      </c>
      <c r="AD1202" s="33" t="n">
        <f aca="false">VLOOKUP($O1202,Parámetros!$B$4:$H$25,3,0)</f>
        <v>5.87787643204989</v>
      </c>
      <c r="AE1202" s="33" t="n">
        <f aca="false">VLOOKUP($O1202,Parámetros!$B$4:$H$25,4,0)</f>
        <v>7.61681695814629</v>
      </c>
      <c r="AF1202" s="33" t="n">
        <f aca="false">VLOOKUP($O1202,Parámetros!$B$4:$H$25,5,0)</f>
        <v>22.1296397414769</v>
      </c>
      <c r="AG1202" s="33" t="n">
        <f aca="false">VLOOKUP($O1202,Parámetros!$B$4:$H$25,6,0)</f>
        <v>0.3</v>
      </c>
      <c r="AH1202" s="33" t="n">
        <f aca="false">VLOOKUP($O1202,Parámetros!$B$4:$H$25,7,0)</f>
        <v>2840</v>
      </c>
      <c r="AI1202" s="51" t="n">
        <v>249600</v>
      </c>
      <c r="AJ1202" s="2" t="n">
        <v>2E-005</v>
      </c>
      <c r="AK1202" s="34" t="n">
        <f aca="false">AD1202*V1202/1000000000</f>
        <v>0.00151742443162927</v>
      </c>
      <c r="AL1202" s="34" t="n">
        <f aca="false">AE1202*V1202/1000000000</f>
        <v>0.00196634690728068</v>
      </c>
      <c r="AM1202" s="34" t="n">
        <f aca="false">AF1202*V1202/1000000000</f>
        <v>0.00571295711896415</v>
      </c>
      <c r="AN1202" s="34" t="n">
        <f aca="false">AG1202*V1202/1000000000</f>
        <v>7.74475841320164E-005</v>
      </c>
      <c r="AO1202" s="34" t="n">
        <f aca="false">AH1202*V1202/1000000000</f>
        <v>0.733170463116422</v>
      </c>
      <c r="AP1202" s="35" t="n">
        <f aca="false">AJ1202*AI1202*EXP(P1202*4)</f>
        <v>5.16317227546776</v>
      </c>
      <c r="AQ1202" s="36" t="n">
        <f aca="false">AK1202/W1202</f>
        <v>4.1573272099432E-006</v>
      </c>
      <c r="AR1202" s="37" t="n">
        <f aca="false">AL1202/W1202</f>
        <v>5.38725180076899E-006</v>
      </c>
      <c r="AS1202" s="37" t="n">
        <f aca="false">AM1202/W1202</f>
        <v>1.56519373122306E-005</v>
      </c>
      <c r="AT1202" s="37" t="n">
        <f aca="false">AN1202/W1202</f>
        <v>2.12185162005524E-007</v>
      </c>
      <c r="AU1202" s="37" t="n">
        <f aca="false">AO1202/W1202</f>
        <v>0.00200868620031896</v>
      </c>
      <c r="AV1202" s="49" t="n">
        <f aca="false">AP1202/W1202</f>
        <v>0.014145677467035</v>
      </c>
      <c r="AW1202" s="39" t="n">
        <f aca="false">AK1202*1000000</f>
        <v>1517.42443162927</v>
      </c>
      <c r="AX1202" s="40" t="n">
        <f aca="false">AL1202*1000000</f>
        <v>1966.34690728068</v>
      </c>
      <c r="AY1202" s="40" t="n">
        <f aca="false">AM1202*1000000</f>
        <v>5712.95711896415</v>
      </c>
      <c r="AZ1202" s="40" t="n">
        <f aca="false">AN1202*1000000</f>
        <v>77.4475841320164</v>
      </c>
      <c r="BA1202" s="40" t="n">
        <f aca="false">AO1202*1000000</f>
        <v>733170.463116422</v>
      </c>
      <c r="BB1202" s="41" t="n">
        <f aca="false">AP1202*1000000</f>
        <v>5163172.27546776</v>
      </c>
      <c r="BC1202" s="39" t="n">
        <f aca="false">AQ1202*1000000</f>
        <v>4.1573272099432</v>
      </c>
      <c r="BD1202" s="40" t="n">
        <f aca="false">AR1202*1000000</f>
        <v>5.38725180076899</v>
      </c>
      <c r="BE1202" s="40" t="n">
        <f aca="false">AS1202*1000000</f>
        <v>15.6519373122306</v>
      </c>
      <c r="BF1202" s="40" t="n">
        <f aca="false">AT1202*1000000</f>
        <v>0.212185162005524</v>
      </c>
      <c r="BG1202" s="40" t="n">
        <f aca="false">AU1202*1000000</f>
        <v>2008.68620031896</v>
      </c>
      <c r="BH1202" s="41" t="n">
        <f aca="false">AV1202*1000000</f>
        <v>14145.677467035</v>
      </c>
      <c r="BI1202" s="0" t="n">
        <v>0.1</v>
      </c>
      <c r="BJ1202" s="0" t="n">
        <f aca="false">R1202*BI1202</f>
        <v>25815.8613773388</v>
      </c>
      <c r="BK1202" s="0" t="n">
        <v>0.1</v>
      </c>
      <c r="BL1202" s="0" t="n">
        <f aca="false">AI1202*BK1202</f>
        <v>24960</v>
      </c>
      <c r="BM1202" s="45" t="n">
        <v>4.12476460504249</v>
      </c>
      <c r="BN1202" s="45" t="n">
        <v>5.03041792329344</v>
      </c>
      <c r="BO1202" s="45" t="n">
        <v>17.5971907346429</v>
      </c>
      <c r="BP1202" s="45" t="n">
        <v>0.12</v>
      </c>
      <c r="BQ1202" s="45" t="n">
        <v>2840</v>
      </c>
      <c r="BR1202" s="0" t="n">
        <f aca="false">AJ1202*0.1</f>
        <v>2E-006</v>
      </c>
      <c r="BS1202" s="0" t="n">
        <f aca="false">((((BJ1202/R1202)^2)+((BM1202/AD1202)^2))^(1/2))*AK1202</f>
        <v>0.00107560098332945</v>
      </c>
      <c r="BT1202" s="0" t="n">
        <f aca="false">((((BJ1202/R1202)^2)+((BN1202/AE1202)^2))^(1/2))*AL1202</f>
        <v>0.00131344809638656</v>
      </c>
      <c r="BU1202" s="0" t="n">
        <f aca="false">((((BJ1202/R1202)^2)+((BO1202/AF1202)^2))^(1/2))*AM1202</f>
        <v>0.00457864757467182</v>
      </c>
      <c r="BV1202" s="0" t="n">
        <f aca="false">((((BJ1202/R1202)^2)+((BP1202/AG1202)^2))^(1/2))*AN1202</f>
        <v>3.19324569825214E-005</v>
      </c>
      <c r="BW1202" s="0" t="n">
        <f aca="false">((((BJ1202/R1202)^2)+((BQ1202/AH1202)^2))^(1/2))*AO1202</f>
        <v>0.736827196339964</v>
      </c>
      <c r="BX1202" s="46" t="n">
        <f aca="false">((((BL1202/AI1202)^2)+((BR1202/AJ1202)^2))^(1/2))*AP1202</f>
        <v>0.730182825683527</v>
      </c>
    </row>
    <row r="1203" customFormat="false" ht="30" hidden="false" customHeight="true" outlineLevel="0" collapsed="false">
      <c r="A1203" s="24" t="n">
        <v>4.56363343405672</v>
      </c>
      <c r="B1203" s="24" t="n">
        <v>-74.1374063267835</v>
      </c>
      <c r="C1203" s="47" t="n">
        <v>25</v>
      </c>
      <c r="D1203" s="47" t="n">
        <v>20</v>
      </c>
      <c r="E1203" s="47" t="n">
        <v>1756</v>
      </c>
      <c r="F1203" s="27" t="s">
        <v>2997</v>
      </c>
      <c r="G1203" s="28" t="s">
        <v>2994</v>
      </c>
      <c r="H1203" s="27" t="s">
        <v>2995</v>
      </c>
      <c r="I1203" s="28" t="s">
        <v>1495</v>
      </c>
      <c r="J1203" s="28" t="s">
        <v>65</v>
      </c>
      <c r="K1203" s="28" t="n">
        <v>60</v>
      </c>
      <c r="L1203" s="28"/>
      <c r="M1203" s="28" t="n">
        <v>1982</v>
      </c>
      <c r="N1203" s="29" t="s">
        <v>67</v>
      </c>
      <c r="O1203" s="29" t="s">
        <v>68</v>
      </c>
      <c r="P1203" s="30" t="n">
        <v>0.00842863539816588</v>
      </c>
      <c r="Q1203" s="31" t="n">
        <v>18720</v>
      </c>
      <c r="R1203" s="31" t="n">
        <v>19361.8960330041</v>
      </c>
      <c r="S1203" s="29" t="s">
        <v>69</v>
      </c>
      <c r="T1203" s="29"/>
      <c r="U1203" s="29"/>
      <c r="V1203" s="48" t="n">
        <f aca="false">IF(S1203="m3_año",R1203,IF(OR(O1203="CG1",O1203="CG3",O1203="HG2"),T1203,R1203))</f>
        <v>19361.8960330041</v>
      </c>
      <c r="W1203" s="28" t="n">
        <v>365</v>
      </c>
      <c r="X1203" s="32"/>
      <c r="Y1203" s="28"/>
      <c r="Z1203" s="28" t="n">
        <v>8760</v>
      </c>
      <c r="AA1203" s="32" t="s">
        <v>2996</v>
      </c>
      <c r="AB1203" s="32" t="s">
        <v>447</v>
      </c>
      <c r="AC1203" s="33" t="s">
        <v>72</v>
      </c>
      <c r="AD1203" s="33" t="n">
        <f aca="false">VLOOKUP($O1203,Parámetros!$B$4:$H$25,3,0)</f>
        <v>46.3856216091623</v>
      </c>
      <c r="AE1203" s="33" t="n">
        <f aca="false">VLOOKUP($O1203,Parámetros!$B$4:$H$25,4,0)</f>
        <v>1074.85364414012</v>
      </c>
      <c r="AF1203" s="33" t="n">
        <f aca="false">VLOOKUP($O1203,Parámetros!$B$4:$H$25,5,0)</f>
        <v>5.41099102083891</v>
      </c>
      <c r="AG1203" s="33" t="n">
        <f aca="false">VLOOKUP($O1203,Parámetros!$B$4:$H$25,6,0)</f>
        <v>1344</v>
      </c>
      <c r="AH1203" s="33" t="n">
        <f aca="false">VLOOKUP($O1203,Parámetros!$B$4:$H$25,7,0)</f>
        <v>1920000</v>
      </c>
      <c r="AI1203" s="51" t="n">
        <v>18720</v>
      </c>
      <c r="AJ1203" s="52" t="n">
        <v>8.8E-008</v>
      </c>
      <c r="AK1203" s="34" t="n">
        <f aca="false">AD1203*V1203/1000000000</f>
        <v>0.000898113583022869</v>
      </c>
      <c r="AL1203" s="34" t="n">
        <f aca="false">AE1203*V1203/1000000000</f>
        <v>0.0208112045085366</v>
      </c>
      <c r="AM1203" s="34" t="n">
        <f aca="false">AF1203*V1203/1000000000</f>
        <v>0.000104767045581002</v>
      </c>
      <c r="AN1203" s="34" t="n">
        <f aca="false">AG1203*V1203/1000000000</f>
        <v>0.0260223882683575</v>
      </c>
      <c r="AO1203" s="34" t="n">
        <f aca="false">AH1203*V1203/1000000000</f>
        <v>37.1748403833679</v>
      </c>
      <c r="AP1203" s="35" t="n">
        <f aca="false">AJ1203*AI1203*EXP(P1203*4)</f>
        <v>0.00170384685090436</v>
      </c>
      <c r="AQ1203" s="36" t="n">
        <f aca="false">AK1203/W1203</f>
        <v>2.46058515896676E-006</v>
      </c>
      <c r="AR1203" s="37" t="n">
        <f aca="false">AL1203/W1203</f>
        <v>5.70169986535249E-005</v>
      </c>
      <c r="AS1203" s="37" t="n">
        <f aca="false">AM1203/W1203</f>
        <v>2.87033001591785E-007</v>
      </c>
      <c r="AT1203" s="37" t="n">
        <f aca="false">AN1203/W1203</f>
        <v>7.12942144338562E-005</v>
      </c>
      <c r="AU1203" s="37" t="n">
        <f aca="false">AO1203/W1203</f>
        <v>0.101848877762652</v>
      </c>
      <c r="AV1203" s="49" t="n">
        <f aca="false">AP1203/W1203</f>
        <v>4.66807356412154E-006</v>
      </c>
      <c r="AW1203" s="39" t="n">
        <f aca="false">AK1203*1000000</f>
        <v>898.113583022869</v>
      </c>
      <c r="AX1203" s="40" t="n">
        <f aca="false">AL1203*1000000</f>
        <v>20811.2045085366</v>
      </c>
      <c r="AY1203" s="40" t="n">
        <f aca="false">AM1203*1000000</f>
        <v>104.767045581002</v>
      </c>
      <c r="AZ1203" s="40" t="n">
        <f aca="false">AN1203*1000000</f>
        <v>26022.3882683575</v>
      </c>
      <c r="BA1203" s="40" t="n">
        <f aca="false">AO1203*1000000</f>
        <v>37174840.3833679</v>
      </c>
      <c r="BB1203" s="41" t="n">
        <f aca="false">AP1203*1000000</f>
        <v>1703.84685090436</v>
      </c>
      <c r="BC1203" s="39" t="n">
        <f aca="false">AQ1203*1000000</f>
        <v>2.46058515896676</v>
      </c>
      <c r="BD1203" s="40" t="n">
        <f aca="false">AR1203*1000000</f>
        <v>57.0169986535249</v>
      </c>
      <c r="BE1203" s="40" t="n">
        <f aca="false">AS1203*1000000</f>
        <v>0.287033001591785</v>
      </c>
      <c r="BF1203" s="40" t="n">
        <f aca="false">AT1203*1000000</f>
        <v>71.2942144338562</v>
      </c>
      <c r="BG1203" s="40" t="n">
        <f aca="false">AU1203*1000000</f>
        <v>101848.877762652</v>
      </c>
      <c r="BH1203" s="41" t="n">
        <f aca="false">AV1203*1000000</f>
        <v>4.66807356412154</v>
      </c>
      <c r="BI1203" s="0" t="n">
        <v>0.1</v>
      </c>
      <c r="BJ1203" s="0" t="n">
        <f aca="false">R1203*BI1203</f>
        <v>1936.18960330041</v>
      </c>
      <c r="BK1203" s="0" t="n">
        <v>0.1</v>
      </c>
      <c r="BL1203" s="0" t="n">
        <f aca="false">AI1203*BK1203</f>
        <v>1872</v>
      </c>
      <c r="BM1203" s="45" t="n">
        <v>17.6498016718255</v>
      </c>
      <c r="BN1203" s="45" t="n">
        <v>910.91550745518</v>
      </c>
      <c r="BO1203" s="45" t="n">
        <v>5.31099102083891</v>
      </c>
      <c r="BP1203" s="45" t="n">
        <v>537.6</v>
      </c>
      <c r="BQ1203" s="45" t="n">
        <v>384000</v>
      </c>
      <c r="BR1203" s="0" t="n">
        <f aca="false">AJ1203*0.1</f>
        <v>8.8E-009</v>
      </c>
      <c r="BS1203" s="0" t="n">
        <f aca="false">((((BJ1203/R1203)^2)+((BM1203/AD1203)^2))^(1/2))*AK1203</f>
        <v>0.000353338294722363</v>
      </c>
      <c r="BT1203" s="0" t="n">
        <f aca="false">((((BJ1203/R1203)^2)+((BN1203/AE1203)^2))^(1/2))*AL1203</f>
        <v>0.0177594099750103</v>
      </c>
      <c r="BU1203" s="0" t="n">
        <f aca="false">((((BJ1203/R1203)^2)+((BO1203/AF1203)^2))^(1/2))*AM1203</f>
        <v>0.000103363176612875</v>
      </c>
      <c r="BV1203" s="0" t="n">
        <f aca="false">((((BJ1203/R1203)^2)+((BP1203/AG1203)^2))^(1/2))*AN1203</f>
        <v>0.0107293055461272</v>
      </c>
      <c r="BW1203" s="0" t="n">
        <f aca="false">((((BJ1203/R1203)^2)+((BQ1203/AH1203)^2))^(1/2))*AO1203</f>
        <v>8.31254701499149</v>
      </c>
      <c r="BX1203" s="46" t="n">
        <f aca="false">((((BL1203/AI1203)^2)+((BR1203/AJ1203)^2))^(1/2))*AP1203</f>
        <v>0.000240960332475564</v>
      </c>
    </row>
    <row r="1204" customFormat="false" ht="30" hidden="false" customHeight="true" outlineLevel="0" collapsed="false">
      <c r="A1204" s="24" t="n">
        <v>4.5623693015523</v>
      </c>
      <c r="B1204" s="24" t="n">
        <v>-74.1344224348076</v>
      </c>
      <c r="C1204" s="47" t="n">
        <v>25</v>
      </c>
      <c r="D1204" s="47" t="n">
        <v>20</v>
      </c>
      <c r="E1204" s="47" t="n">
        <v>1756</v>
      </c>
      <c r="F1204" s="27" t="s">
        <v>2998</v>
      </c>
      <c r="G1204" s="28" t="s">
        <v>2999</v>
      </c>
      <c r="H1204" s="27" t="s">
        <v>3000</v>
      </c>
      <c r="I1204" s="28" t="s">
        <v>1495</v>
      </c>
      <c r="J1204" s="28" t="s">
        <v>65</v>
      </c>
      <c r="K1204" s="28" t="n">
        <v>30</v>
      </c>
      <c r="L1204" s="28"/>
      <c r="M1204" s="28" t="n">
        <v>1991</v>
      </c>
      <c r="N1204" s="29" t="s">
        <v>67</v>
      </c>
      <c r="O1204" s="29" t="s">
        <v>68</v>
      </c>
      <c r="P1204" s="30" t="n">
        <v>-0.0449824446976217</v>
      </c>
      <c r="Q1204" s="31" t="n">
        <v>20000</v>
      </c>
      <c r="R1204" s="31" t="n">
        <v>16706.577343104</v>
      </c>
      <c r="S1204" s="29" t="s">
        <v>69</v>
      </c>
      <c r="T1204" s="29"/>
      <c r="U1204" s="29"/>
      <c r="V1204" s="48" t="n">
        <f aca="false">IF(S1204="m3_año",R1204,IF(OR(O1204="CG1",O1204="CG3",O1204="HG2"),T1204,R1204))</f>
        <v>16706.577343104</v>
      </c>
      <c r="W1204" s="28" t="n">
        <v>365</v>
      </c>
      <c r="X1204" s="32"/>
      <c r="Y1204" s="28"/>
      <c r="Z1204" s="28" t="n">
        <v>8760</v>
      </c>
      <c r="AA1204" s="32" t="s">
        <v>3001</v>
      </c>
      <c r="AB1204" s="32" t="s">
        <v>447</v>
      </c>
      <c r="AC1204" s="33" t="s">
        <v>72</v>
      </c>
      <c r="AD1204" s="33" t="n">
        <f aca="false">VLOOKUP($O1204,Parámetros!$B$4:$H$25,3,0)</f>
        <v>46.3856216091623</v>
      </c>
      <c r="AE1204" s="33" t="n">
        <f aca="false">VLOOKUP($O1204,Parámetros!$B$4:$H$25,4,0)</f>
        <v>1074.85364414012</v>
      </c>
      <c r="AF1204" s="33" t="n">
        <f aca="false">VLOOKUP($O1204,Parámetros!$B$4:$H$25,5,0)</f>
        <v>5.41099102083891</v>
      </c>
      <c r="AG1204" s="33" t="n">
        <f aca="false">VLOOKUP($O1204,Parámetros!$B$4:$H$25,6,0)</f>
        <v>1344</v>
      </c>
      <c r="AH1204" s="33" t="n">
        <f aca="false">VLOOKUP($O1204,Parámetros!$B$4:$H$25,7,0)</f>
        <v>1920000</v>
      </c>
      <c r="AI1204" s="51" t="n">
        <v>20000</v>
      </c>
      <c r="AJ1204" s="52" t="n">
        <v>8.8E-008</v>
      </c>
      <c r="AK1204" s="34" t="n">
        <f aca="false">AD1204*V1204/1000000000</f>
        <v>0.000774944975021426</v>
      </c>
      <c r="AL1204" s="34" t="n">
        <f aca="false">AE1204*V1204/1000000000</f>
        <v>0.0179571255383441</v>
      </c>
      <c r="AM1204" s="34" t="n">
        <f aca="false">AF1204*V1204/1000000000</f>
        <v>9.03991399924865E-005</v>
      </c>
      <c r="AN1204" s="34" t="n">
        <f aca="false">AG1204*V1204/1000000000</f>
        <v>0.0224536399491318</v>
      </c>
      <c r="AO1204" s="34" t="n">
        <f aca="false">AH1204*V1204/1000000000</f>
        <v>32.0766284987597</v>
      </c>
      <c r="AP1204" s="35" t="n">
        <f aca="false">AJ1204*AI1204*EXP(P1204*4)</f>
        <v>0.00147017880619316</v>
      </c>
      <c r="AQ1204" s="36" t="n">
        <f aca="false">AK1204/W1204</f>
        <v>2.12313691786692E-006</v>
      </c>
      <c r="AR1204" s="37" t="n">
        <f aca="false">AL1204/W1204</f>
        <v>4.91976042146414E-005</v>
      </c>
      <c r="AS1204" s="37" t="n">
        <f aca="false">AM1204/W1204</f>
        <v>2.47668876691744E-007</v>
      </c>
      <c r="AT1204" s="37" t="n">
        <f aca="false">AN1204/W1204</f>
        <v>6.15168217784432E-005</v>
      </c>
      <c r="AU1204" s="37" t="n">
        <f aca="false">AO1204/W1204</f>
        <v>0.0878811739692046</v>
      </c>
      <c r="AV1204" s="49" t="n">
        <f aca="false">AP1204/W1204</f>
        <v>4.02788714025522E-006</v>
      </c>
      <c r="AW1204" s="39" t="n">
        <f aca="false">AK1204*1000000</f>
        <v>774.944975021426</v>
      </c>
      <c r="AX1204" s="40" t="n">
        <f aca="false">AL1204*1000000</f>
        <v>17957.1255383441</v>
      </c>
      <c r="AY1204" s="40" t="n">
        <f aca="false">AM1204*1000000</f>
        <v>90.3991399924865</v>
      </c>
      <c r="AZ1204" s="40" t="n">
        <f aca="false">AN1204*1000000</f>
        <v>22453.6399491318</v>
      </c>
      <c r="BA1204" s="40" t="n">
        <f aca="false">AO1204*1000000</f>
        <v>32076628.4987597</v>
      </c>
      <c r="BB1204" s="41" t="n">
        <f aca="false">AP1204*1000000</f>
        <v>1470.17880619316</v>
      </c>
      <c r="BC1204" s="39" t="n">
        <f aca="false">AQ1204*1000000</f>
        <v>2.12313691786692</v>
      </c>
      <c r="BD1204" s="40" t="n">
        <f aca="false">AR1204*1000000</f>
        <v>49.1976042146414</v>
      </c>
      <c r="BE1204" s="40" t="n">
        <f aca="false">AS1204*1000000</f>
        <v>0.247668876691744</v>
      </c>
      <c r="BF1204" s="40" t="n">
        <f aca="false">AT1204*1000000</f>
        <v>61.5168217784432</v>
      </c>
      <c r="BG1204" s="40" t="n">
        <f aca="false">AU1204*1000000</f>
        <v>87881.1739692046</v>
      </c>
      <c r="BH1204" s="41" t="n">
        <f aca="false">AV1204*1000000</f>
        <v>4.02788714025522</v>
      </c>
      <c r="BI1204" s="0" t="n">
        <v>0.1</v>
      </c>
      <c r="BJ1204" s="0" t="n">
        <f aca="false">R1204*BI1204</f>
        <v>1670.6577343104</v>
      </c>
      <c r="BK1204" s="0" t="n">
        <v>0.1</v>
      </c>
      <c r="BL1204" s="0" t="n">
        <f aca="false">AI1204*BK1204</f>
        <v>2000</v>
      </c>
      <c r="BM1204" s="45" t="n">
        <v>17.6498016718255</v>
      </c>
      <c r="BN1204" s="45" t="n">
        <v>910.91550745518</v>
      </c>
      <c r="BO1204" s="45" t="n">
        <v>5.31099102083891</v>
      </c>
      <c r="BP1204" s="45" t="n">
        <v>537.6</v>
      </c>
      <c r="BQ1204" s="45" t="n">
        <v>384000</v>
      </c>
      <c r="BR1204" s="0" t="n">
        <f aca="false">AJ1204*0.1</f>
        <v>8.8E-009</v>
      </c>
      <c r="BS1204" s="0" t="n">
        <f aca="false">((((BJ1204/R1204)^2)+((BM1204/AD1204)^2))^(1/2))*AK1204</f>
        <v>0.000304880965118153</v>
      </c>
      <c r="BT1204" s="0" t="n">
        <f aca="false">((((BJ1204/R1204)^2)+((BN1204/AE1204)^2))^(1/2))*AL1204</f>
        <v>0.0153238585626972</v>
      </c>
      <c r="BU1204" s="0" t="n">
        <f aca="false">((((BJ1204/R1204)^2)+((BO1204/AF1204)^2))^(1/2))*AM1204</f>
        <v>8.91877996642662E-005</v>
      </c>
      <c r="BV1204" s="0" t="n">
        <f aca="false">((((BJ1204/R1204)^2)+((BP1204/AG1204)^2))^(1/2))*AN1204</f>
        <v>0.00925787291898587</v>
      </c>
      <c r="BW1204" s="0" t="n">
        <f aca="false">((((BJ1204/R1204)^2)+((BQ1204/AH1204)^2))^(1/2))*AO1204</f>
        <v>7.17255218122337</v>
      </c>
      <c r="BX1204" s="46" t="n">
        <f aca="false">((((BL1204/AI1204)^2)+((BR1204/AJ1204)^2))^(1/2))*AP1204</f>
        <v>0.000207914680683185</v>
      </c>
    </row>
    <row r="1205" customFormat="false" ht="45" hidden="false" customHeight="true" outlineLevel="0" collapsed="false">
      <c r="A1205" s="24" t="n">
        <v>4.59144359160098</v>
      </c>
      <c r="B1205" s="24" t="n">
        <v>-74.1508033596629</v>
      </c>
      <c r="C1205" s="47" t="n">
        <v>23</v>
      </c>
      <c r="D1205" s="47" t="n">
        <v>23</v>
      </c>
      <c r="E1205" s="47" t="n">
        <v>1793</v>
      </c>
      <c r="F1205" s="27" t="s">
        <v>3002</v>
      </c>
      <c r="G1205" s="28" t="s">
        <v>3003</v>
      </c>
      <c r="H1205" s="27" t="s">
        <v>3004</v>
      </c>
      <c r="I1205" s="28" t="s">
        <v>1540</v>
      </c>
      <c r="J1205" s="28" t="s">
        <v>65</v>
      </c>
      <c r="K1205" s="28" t="n">
        <v>40</v>
      </c>
      <c r="L1205" s="28"/>
      <c r="M1205" s="28" t="n">
        <v>2001</v>
      </c>
      <c r="N1205" s="29" t="s">
        <v>67</v>
      </c>
      <c r="O1205" s="29" t="s">
        <v>68</v>
      </c>
      <c r="P1205" s="53" t="n">
        <v>0.013557806644477</v>
      </c>
      <c r="Q1205" s="31" t="n">
        <v>31536</v>
      </c>
      <c r="R1205" s="31" t="n">
        <v>33293.4598563909</v>
      </c>
      <c r="S1205" s="29" t="s">
        <v>69</v>
      </c>
      <c r="T1205" s="29"/>
      <c r="U1205" s="29"/>
      <c r="V1205" s="48" t="n">
        <f aca="false">IF(S1205="m3_año",R1205,IF(OR(O1205="CG1",O1205="CG3",O1205="HG2"),T1205,R1205))</f>
        <v>33293.4598563909</v>
      </c>
      <c r="W1205" s="28" t="n">
        <v>365</v>
      </c>
      <c r="X1205" s="32" t="s">
        <v>98</v>
      </c>
      <c r="Y1205" s="28"/>
      <c r="Z1205" s="28" t="n">
        <v>2920</v>
      </c>
      <c r="AA1205" s="32" t="s">
        <v>3005</v>
      </c>
      <c r="AB1205" s="32" t="s">
        <v>447</v>
      </c>
      <c r="AC1205" s="33" t="s">
        <v>72</v>
      </c>
      <c r="AD1205" s="33" t="n">
        <f aca="false">VLOOKUP($O1205,Parámetros!$B$4:$H$25,3,0)</f>
        <v>46.3856216091623</v>
      </c>
      <c r="AE1205" s="33" t="n">
        <f aca="false">VLOOKUP($O1205,Parámetros!$B$4:$H$25,4,0)</f>
        <v>1074.85364414012</v>
      </c>
      <c r="AF1205" s="33" t="n">
        <f aca="false">VLOOKUP($O1205,Parámetros!$B$4:$H$25,5,0)</f>
        <v>5.41099102083891</v>
      </c>
      <c r="AG1205" s="33" t="n">
        <f aca="false">VLOOKUP($O1205,Parámetros!$B$4:$H$25,6,0)</f>
        <v>1344</v>
      </c>
      <c r="AH1205" s="33" t="n">
        <f aca="false">VLOOKUP($O1205,Parámetros!$B$4:$H$25,7,0)</f>
        <v>1920000</v>
      </c>
      <c r="AI1205" s="2" t="n">
        <v>1159.09146341463</v>
      </c>
      <c r="AJ1205" s="2" t="n">
        <v>0.000142</v>
      </c>
      <c r="AK1205" s="34" t="n">
        <f aca="false">AD1205*V1205/1000000000</f>
        <v>0.00154433783095838</v>
      </c>
      <c r="AL1205" s="34" t="n">
        <f aca="false">AE1205*V1205/1000000000</f>
        <v>0.0357855966526746</v>
      </c>
      <c r="AM1205" s="34" t="n">
        <f aca="false">AF1205*V1205/1000000000</f>
        <v>0.000180150612335592</v>
      </c>
      <c r="AN1205" s="34" t="n">
        <f aca="false">AG1205*V1205/1000000000</f>
        <v>0.0447464100469894</v>
      </c>
      <c r="AO1205" s="34" t="n">
        <f aca="false">AH1205*V1205/1000000000</f>
        <v>63.9234429242705</v>
      </c>
      <c r="AP1205" s="35" t="n">
        <f aca="false">AJ1205*AI1205*EXP(P1205*4)</f>
        <v>0.17376342735938</v>
      </c>
      <c r="AQ1205" s="36" t="n">
        <f aca="false">AK1205/W1205</f>
        <v>4.23106255057091E-006</v>
      </c>
      <c r="AR1205" s="37" t="n">
        <f aca="false">AL1205/W1205</f>
        <v>9.80427305552727E-005</v>
      </c>
      <c r="AS1205" s="37" t="n">
        <f aca="false">AM1205/W1205</f>
        <v>4.93563321467375E-007</v>
      </c>
      <c r="AT1205" s="37" t="n">
        <f aca="false">AN1205/W1205</f>
        <v>0.000122592904238327</v>
      </c>
      <c r="AU1205" s="37" t="n">
        <f aca="false">AO1205/W1205</f>
        <v>0.175132720340467</v>
      </c>
      <c r="AV1205" s="49" t="n">
        <f aca="false">AP1205/W1205</f>
        <v>0.000476064184546247</v>
      </c>
      <c r="AW1205" s="39" t="n">
        <f aca="false">AK1205*1000000</f>
        <v>1544.33783095838</v>
      </c>
      <c r="AX1205" s="40" t="n">
        <f aca="false">AL1205*1000000</f>
        <v>35785.5966526746</v>
      </c>
      <c r="AY1205" s="40" t="n">
        <f aca="false">AM1205*1000000</f>
        <v>180.150612335592</v>
      </c>
      <c r="AZ1205" s="40" t="n">
        <f aca="false">AN1205*1000000</f>
        <v>44746.4100469894</v>
      </c>
      <c r="BA1205" s="40" t="n">
        <f aca="false">AO1205*1000000</f>
        <v>63923442.9242705</v>
      </c>
      <c r="BB1205" s="41" t="n">
        <f aca="false">AP1205*1000000</f>
        <v>173763.42735938</v>
      </c>
      <c r="BC1205" s="39" t="n">
        <f aca="false">AQ1205*1000000</f>
        <v>4.23106255057091</v>
      </c>
      <c r="BD1205" s="40" t="n">
        <f aca="false">AR1205*1000000</f>
        <v>98.0427305552728</v>
      </c>
      <c r="BE1205" s="40" t="n">
        <f aca="false">AS1205*1000000</f>
        <v>0.493563321467375</v>
      </c>
      <c r="BF1205" s="40" t="n">
        <f aca="false">AT1205*1000000</f>
        <v>122.592904238327</v>
      </c>
      <c r="BG1205" s="40" t="n">
        <f aca="false">AU1205*1000000</f>
        <v>175132.720340467</v>
      </c>
      <c r="BH1205" s="41" t="n">
        <f aca="false">AV1205*1000000</f>
        <v>476.064184546247</v>
      </c>
      <c r="BI1205" s="0" t="n">
        <v>0.1</v>
      </c>
      <c r="BJ1205" s="0" t="n">
        <f aca="false">R1205*BI1205</f>
        <v>3329.34598563909</v>
      </c>
      <c r="BK1205" s="0" t="n">
        <v>0.1</v>
      </c>
      <c r="BL1205" s="0" t="n">
        <f aca="false">AI1205*BK1205</f>
        <v>115.909146341463</v>
      </c>
      <c r="BM1205" s="45" t="n">
        <v>17.6498016718255</v>
      </c>
      <c r="BN1205" s="45" t="n">
        <v>910.91550745518</v>
      </c>
      <c r="BO1205" s="45" t="n">
        <v>5.31099102083891</v>
      </c>
      <c r="BP1205" s="45" t="n">
        <v>537.6</v>
      </c>
      <c r="BQ1205" s="45" t="n">
        <v>384000</v>
      </c>
      <c r="BR1205" s="0" t="n">
        <f aca="false">AJ1205*0.1</f>
        <v>1.42E-005</v>
      </c>
      <c r="BS1205" s="0" t="n">
        <f aca="false">((((BJ1205/R1205)^2)+((BM1205/AD1205)^2))^(1/2))*AK1205</f>
        <v>0.000607577600407112</v>
      </c>
      <c r="BT1205" s="0" t="n">
        <f aca="false">((((BJ1205/R1205)^2)+((BN1205/AE1205)^2))^(1/2))*AL1205</f>
        <v>0.0305379288303334</v>
      </c>
      <c r="BU1205" s="0" t="n">
        <f aca="false">((((BJ1205/R1205)^2)+((BO1205/AF1205)^2))^(1/2))*AM1205</f>
        <v>0.000177736610367279</v>
      </c>
      <c r="BV1205" s="0" t="n">
        <f aca="false">((((BJ1205/R1205)^2)+((BP1205/AG1205)^2))^(1/2))*AN1205</f>
        <v>0.0184494174990937</v>
      </c>
      <c r="BW1205" s="0" t="n">
        <f aca="false">((((BJ1205/R1205)^2)+((BQ1205/AH1205)^2))^(1/2))*AO1205</f>
        <v>14.2937163734497</v>
      </c>
      <c r="BX1205" s="46" t="n">
        <f aca="false">((((BL1205/AI1205)^2)+((BR1205/AJ1205)^2))^(1/2))*AP1205</f>
        <v>0.0245738595616068</v>
      </c>
    </row>
    <row r="1206" customFormat="false" ht="30" hidden="false" customHeight="true" outlineLevel="0" collapsed="false">
      <c r="A1206" s="24" t="n">
        <v>4.63393159597339</v>
      </c>
      <c r="B1206" s="24" t="n">
        <v>-74.1188081810008</v>
      </c>
      <c r="C1206" s="47" t="n">
        <v>27</v>
      </c>
      <c r="D1206" s="47" t="n">
        <v>28</v>
      </c>
      <c r="E1206" s="47" t="n">
        <v>1862</v>
      </c>
      <c r="F1206" s="27" t="s">
        <v>3006</v>
      </c>
      <c r="G1206" s="28" t="s">
        <v>3007</v>
      </c>
      <c r="H1206" s="27" t="s">
        <v>3008</v>
      </c>
      <c r="I1206" s="28" t="s">
        <v>155</v>
      </c>
      <c r="J1206" s="28" t="s">
        <v>65</v>
      </c>
      <c r="K1206" s="28" t="n">
        <v>3.8</v>
      </c>
      <c r="L1206" s="28"/>
      <c r="M1206" s="28" t="n">
        <v>1980</v>
      </c>
      <c r="N1206" s="29" t="s">
        <v>67</v>
      </c>
      <c r="O1206" s="29" t="s">
        <v>68</v>
      </c>
      <c r="P1206" s="50" t="n">
        <v>0.00842863539816588</v>
      </c>
      <c r="Q1206" s="31" t="n">
        <v>16250</v>
      </c>
      <c r="R1206" s="31" t="n">
        <v>16807.2014175383</v>
      </c>
      <c r="S1206" s="29" t="s">
        <v>69</v>
      </c>
      <c r="T1206" s="29"/>
      <c r="U1206" s="29"/>
      <c r="V1206" s="48" t="n">
        <f aca="false">IF(S1206="m3_año",R1206,IF(OR(O1206="CG1",O1206="CG3",O1206="HG2"),T1206,R1206))</f>
        <v>16807.2014175383</v>
      </c>
      <c r="W1206" s="28" t="n">
        <v>365</v>
      </c>
      <c r="X1206" s="32"/>
      <c r="Y1206" s="28"/>
      <c r="Z1206" s="28" t="n">
        <v>8760</v>
      </c>
      <c r="AA1206" s="32" t="s">
        <v>3009</v>
      </c>
      <c r="AB1206" s="32" t="s">
        <v>3010</v>
      </c>
      <c r="AC1206" s="33" t="s">
        <v>72</v>
      </c>
      <c r="AD1206" s="33" t="n">
        <f aca="false">VLOOKUP($O1206,Parámetros!$B$4:$H$25,3,0)</f>
        <v>46.3856216091623</v>
      </c>
      <c r="AE1206" s="33" t="n">
        <f aca="false">VLOOKUP($O1206,Parámetros!$B$4:$H$25,4,0)</f>
        <v>1074.85364414012</v>
      </c>
      <c r="AF1206" s="33" t="n">
        <f aca="false">VLOOKUP($O1206,Parámetros!$B$4:$H$25,5,0)</f>
        <v>5.41099102083891</v>
      </c>
      <c r="AG1206" s="33" t="n">
        <f aca="false">VLOOKUP($O1206,Parámetros!$B$4:$H$25,6,0)</f>
        <v>1344</v>
      </c>
      <c r="AH1206" s="33" t="n">
        <f aca="false">VLOOKUP($O1206,Parámetros!$B$4:$H$25,7,0)</f>
        <v>1920000</v>
      </c>
      <c r="AI1206" s="51" t="n">
        <v>16250</v>
      </c>
      <c r="AJ1206" s="52" t="n">
        <v>8.8E-008</v>
      </c>
      <c r="AK1206" s="34" t="n">
        <f aca="false">AD1206*V1206/1000000000</f>
        <v>0.000779612485262908</v>
      </c>
      <c r="AL1206" s="34" t="n">
        <f aca="false">AE1206*V1206/1000000000</f>
        <v>0.018065281691438</v>
      </c>
      <c r="AM1206" s="34" t="n">
        <f aca="false">AF1206*V1206/1000000000</f>
        <v>9.09436159557307E-005</v>
      </c>
      <c r="AN1206" s="34" t="n">
        <f aca="false">AG1206*V1206/1000000000</f>
        <v>0.0225888787051715</v>
      </c>
      <c r="AO1206" s="34" t="n">
        <f aca="false">AH1206*V1206/1000000000</f>
        <v>32.2698267216735</v>
      </c>
      <c r="AP1206" s="35" t="n">
        <f aca="false">AJ1206*AI1206*EXP(P1206*4)</f>
        <v>0.00147903372474337</v>
      </c>
      <c r="AQ1206" s="36" t="n">
        <f aca="false">AK1206/W1206</f>
        <v>2.13592461715865E-006</v>
      </c>
      <c r="AR1206" s="37" t="n">
        <f aca="false">AL1206/W1206</f>
        <v>4.9493922442296E-005</v>
      </c>
      <c r="AS1206" s="37" t="n">
        <f aca="false">AM1206/W1206</f>
        <v>2.49160591659536E-007</v>
      </c>
      <c r="AT1206" s="37" t="n">
        <f aca="false">AN1206/W1206</f>
        <v>6.1887338918278E-005</v>
      </c>
      <c r="AU1206" s="37" t="n">
        <f aca="false">AO1206/W1206</f>
        <v>0.0884104841689686</v>
      </c>
      <c r="AV1206" s="49" t="n">
        <f aca="false">AP1206/W1206</f>
        <v>4.05214719107773E-006</v>
      </c>
      <c r="AW1206" s="39" t="n">
        <f aca="false">AK1206*1000000</f>
        <v>779.612485262908</v>
      </c>
      <c r="AX1206" s="40" t="n">
        <f aca="false">AL1206*1000000</f>
        <v>18065.281691438</v>
      </c>
      <c r="AY1206" s="40" t="n">
        <f aca="false">AM1206*1000000</f>
        <v>90.9436159557308</v>
      </c>
      <c r="AZ1206" s="40" t="n">
        <f aca="false">AN1206*1000000</f>
        <v>22588.8787051715</v>
      </c>
      <c r="BA1206" s="40" t="n">
        <f aca="false">AO1206*1000000</f>
        <v>32269826.7216735</v>
      </c>
      <c r="BB1206" s="41" t="n">
        <f aca="false">AP1206*1000000</f>
        <v>1479.03372474337</v>
      </c>
      <c r="BC1206" s="39" t="n">
        <f aca="false">AQ1206*1000000</f>
        <v>2.13592461715865</v>
      </c>
      <c r="BD1206" s="40" t="n">
        <f aca="false">AR1206*1000000</f>
        <v>49.493922442296</v>
      </c>
      <c r="BE1206" s="40" t="n">
        <f aca="false">AS1206*1000000</f>
        <v>0.249160591659536</v>
      </c>
      <c r="BF1206" s="40" t="n">
        <f aca="false">AT1206*1000000</f>
        <v>61.887338918278</v>
      </c>
      <c r="BG1206" s="40" t="n">
        <f aca="false">AU1206*1000000</f>
        <v>88410.4841689686</v>
      </c>
      <c r="BH1206" s="41" t="n">
        <f aca="false">AV1206*1000000</f>
        <v>4.05214719107773</v>
      </c>
      <c r="BI1206" s="0" t="n">
        <v>0.1</v>
      </c>
      <c r="BJ1206" s="0" t="n">
        <f aca="false">R1206*BI1206</f>
        <v>1680.72014175383</v>
      </c>
      <c r="BK1206" s="0" t="n">
        <v>0.1</v>
      </c>
      <c r="BL1206" s="0" t="n">
        <f aca="false">AI1206*BK1206</f>
        <v>1625</v>
      </c>
      <c r="BM1206" s="45" t="n">
        <v>17.6498016718255</v>
      </c>
      <c r="BN1206" s="45" t="n">
        <v>910.91550745518</v>
      </c>
      <c r="BO1206" s="45" t="n">
        <v>5.31099102083891</v>
      </c>
      <c r="BP1206" s="45" t="n">
        <v>537.6</v>
      </c>
      <c r="BQ1206" s="45" t="n">
        <v>384000</v>
      </c>
      <c r="BR1206" s="0" t="n">
        <f aca="false">AJ1206*0.1</f>
        <v>8.8E-009</v>
      </c>
      <c r="BS1206" s="0" t="n">
        <f aca="false">((((BJ1206/R1206)^2)+((BM1206/AD1206)^2))^(1/2))*AK1206</f>
        <v>0.000306717269724274</v>
      </c>
      <c r="BT1206" s="0" t="n">
        <f aca="false">((((BJ1206/R1206)^2)+((BN1206/AE1206)^2))^(1/2))*AL1206</f>
        <v>0.0154161544921965</v>
      </c>
      <c r="BU1206" s="0" t="n">
        <f aca="false">((((BJ1206/R1206)^2)+((BO1206/AF1206)^2))^(1/2))*AM1206</f>
        <v>8.97249796986766E-005</v>
      </c>
      <c r="BV1206" s="0" t="n">
        <f aca="false">((((BJ1206/R1206)^2)+((BP1206/AG1206)^2))^(1/2))*AN1206</f>
        <v>0.00931363328656875</v>
      </c>
      <c r="BW1206" s="0" t="n">
        <f aca="false">((((BJ1206/R1206)^2)+((BQ1206/AH1206)^2))^(1/2))*AO1206</f>
        <v>7.21575261718012</v>
      </c>
      <c r="BX1206" s="46" t="n">
        <f aca="false">((((BL1206/AI1206)^2)+((BR1206/AJ1206)^2))^(1/2))*AP1206</f>
        <v>0.000209166955273927</v>
      </c>
    </row>
    <row r="1207" customFormat="false" ht="45" hidden="false" customHeight="true" outlineLevel="0" collapsed="false">
      <c r="A1207" s="24" t="n">
        <v>4.63158050822666</v>
      </c>
      <c r="B1207" s="24" t="n">
        <v>-74.1832665919067</v>
      </c>
      <c r="C1207" s="47" t="n">
        <v>20</v>
      </c>
      <c r="D1207" s="47" t="n">
        <v>27</v>
      </c>
      <c r="E1207" s="47" t="n">
        <v>1842</v>
      </c>
      <c r="F1207" s="27" t="s">
        <v>3011</v>
      </c>
      <c r="G1207" s="28" t="s">
        <v>3012</v>
      </c>
      <c r="H1207" s="27" t="s">
        <v>3013</v>
      </c>
      <c r="I1207" s="28" t="s">
        <v>443</v>
      </c>
      <c r="J1207" s="28" t="s">
        <v>76</v>
      </c>
      <c r="K1207" s="28" t="n">
        <v>234.431665421957</v>
      </c>
      <c r="L1207" s="28"/>
      <c r="M1207" s="28" t="n">
        <v>2007</v>
      </c>
      <c r="N1207" s="29" t="s">
        <v>67</v>
      </c>
      <c r="O1207" s="29" t="s">
        <v>145</v>
      </c>
      <c r="P1207" s="30" t="n">
        <v>0.00937137873539989</v>
      </c>
      <c r="Q1207" s="31" t="n">
        <v>5880</v>
      </c>
      <c r="R1207" s="31" t="n">
        <v>6104.59811674047</v>
      </c>
      <c r="S1207" s="29" t="s">
        <v>69</v>
      </c>
      <c r="T1207" s="29"/>
      <c r="U1207" s="29"/>
      <c r="V1207" s="48" t="n">
        <f aca="false">IF(S1207="m3_año",R1207,IF(OR(O1207="CG1",O1207="CG3",O1207="HG2"),T1207,R1207))</f>
        <v>6104.59811674047</v>
      </c>
      <c r="W1207" s="28" t="n">
        <v>365</v>
      </c>
      <c r="X1207" s="32" t="s">
        <v>98</v>
      </c>
      <c r="Y1207" s="28"/>
      <c r="Z1207" s="28" t="n">
        <v>2920</v>
      </c>
      <c r="AA1207" s="32" t="s">
        <v>3014</v>
      </c>
      <c r="AB1207" s="32" t="s">
        <v>3015</v>
      </c>
      <c r="AC1207" s="33" t="s">
        <v>72</v>
      </c>
      <c r="AD1207" s="33" t="n">
        <f aca="false">VLOOKUP($O1207,Parámetros!$B$4:$H$25,3,0)</f>
        <v>196.356974196937</v>
      </c>
      <c r="AE1207" s="33" t="n">
        <f aca="false">VLOOKUP($O1207,Parámetros!$B$4:$H$25,4,0)</f>
        <v>1220.72799074218</v>
      </c>
      <c r="AF1207" s="33" t="n">
        <f aca="false">VLOOKUP($O1207,Parámetros!$B$4:$H$25,5,0)</f>
        <v>69.6558973259153</v>
      </c>
      <c r="AG1207" s="33" t="n">
        <f aca="false">VLOOKUP($O1207,Parámetros!$B$4:$H$25,6,0)</f>
        <v>640</v>
      </c>
      <c r="AH1207" s="33" t="n">
        <f aca="false">VLOOKUP($O1207,Parámetros!$B$4:$H$25,7,0)</f>
        <v>1920000</v>
      </c>
      <c r="AI1207" s="51" t="n">
        <f aca="false">Q1207</f>
        <v>5880</v>
      </c>
      <c r="AJ1207" s="57" t="n">
        <v>8.8E-008</v>
      </c>
      <c r="AK1207" s="34" t="n">
        <f aca="false">AD1207*V1207/1000000000</f>
        <v>0.00119868041489148</v>
      </c>
      <c r="AL1207" s="34" t="n">
        <f aca="false">AE1207*V1207/1000000000</f>
        <v>0.00745205379333709</v>
      </c>
      <c r="AM1207" s="34" t="n">
        <f aca="false">AF1207*V1207/1000000000</f>
        <v>0.00042522125963565</v>
      </c>
      <c r="AN1207" s="34" t="n">
        <f aca="false">AG1207*V1207/1000000000</f>
        <v>0.0039069427947139</v>
      </c>
      <c r="AO1207" s="34" t="n">
        <f aca="false">AH1207*V1207/1000000000</f>
        <v>11.7208283841417</v>
      </c>
      <c r="AP1207" s="35" t="n">
        <f aca="false">AJ1207*AI1207*EXP(P1207*4)</f>
        <v>0.000537204634273162</v>
      </c>
      <c r="AQ1207" s="36" t="n">
        <f aca="false">AK1207/W1207</f>
        <v>3.28405593120953E-006</v>
      </c>
      <c r="AR1207" s="37" t="n">
        <f aca="false">AL1207/W1207</f>
        <v>2.04165857351701E-005</v>
      </c>
      <c r="AS1207" s="37" t="n">
        <f aca="false">AM1207/W1207</f>
        <v>1.16498975242644E-006</v>
      </c>
      <c r="AT1207" s="37" t="n">
        <f aca="false">AN1207/W1207</f>
        <v>1.07039528622299E-005</v>
      </c>
      <c r="AU1207" s="37" t="n">
        <f aca="false">AO1207/W1207</f>
        <v>0.0321118585866896</v>
      </c>
      <c r="AV1207" s="49" t="n">
        <f aca="false">AP1207/W1207</f>
        <v>1.47179351855661E-006</v>
      </c>
      <c r="AW1207" s="39" t="n">
        <f aca="false">AK1207*1000000</f>
        <v>1198.68041489148</v>
      </c>
      <c r="AX1207" s="40" t="n">
        <f aca="false">AL1207*1000000</f>
        <v>7452.05379333709</v>
      </c>
      <c r="AY1207" s="40" t="n">
        <f aca="false">AM1207*1000000</f>
        <v>425.22125963565</v>
      </c>
      <c r="AZ1207" s="40" t="n">
        <f aca="false">AN1207*1000000</f>
        <v>3906.9427947139</v>
      </c>
      <c r="BA1207" s="40" t="n">
        <f aca="false">AO1207*1000000</f>
        <v>11720828.3841417</v>
      </c>
      <c r="BB1207" s="41" t="n">
        <f aca="false">AP1207*1000000</f>
        <v>537.204634273162</v>
      </c>
      <c r="BC1207" s="39" t="n">
        <f aca="false">AQ1207*1000000</f>
        <v>3.28405593120953</v>
      </c>
      <c r="BD1207" s="40" t="n">
        <f aca="false">AR1207*1000000</f>
        <v>20.4165857351701</v>
      </c>
      <c r="BE1207" s="40" t="n">
        <f aca="false">AS1207*1000000</f>
        <v>1.16498975242644</v>
      </c>
      <c r="BF1207" s="40" t="n">
        <f aca="false">AT1207*1000000</f>
        <v>10.7039528622299</v>
      </c>
      <c r="BG1207" s="40" t="n">
        <f aca="false">AU1207*1000000</f>
        <v>32111.8585866896</v>
      </c>
      <c r="BH1207" s="41" t="n">
        <f aca="false">AV1207*1000000</f>
        <v>1.47179351855661</v>
      </c>
      <c r="BI1207" s="0" t="n">
        <v>0.1</v>
      </c>
      <c r="BJ1207" s="0" t="n">
        <f aca="false">R1207*BI1207</f>
        <v>610.459811674047</v>
      </c>
      <c r="BK1207" s="0" t="n">
        <v>0.1</v>
      </c>
      <c r="BL1207" s="0" t="n">
        <f aca="false">AI1207*BK1207</f>
        <v>588</v>
      </c>
      <c r="BM1207" s="45" t="n">
        <v>187.562005220738</v>
      </c>
      <c r="BN1207" s="45" t="n">
        <v>1012.03746873145</v>
      </c>
      <c r="BO1207" s="45" t="n">
        <v>69.5558973259153</v>
      </c>
      <c r="BP1207" s="45" t="n">
        <v>256</v>
      </c>
      <c r="BQ1207" s="45" t="n">
        <v>384000</v>
      </c>
      <c r="BR1207" s="0" t="n">
        <f aca="false">AJ1207*0.1</f>
        <v>8.8E-009</v>
      </c>
      <c r="BS1207" s="0" t="n">
        <f aca="false">((((BJ1207/R1207)^2)+((BM1207/AD1207)^2))^(1/2))*AK1207</f>
        <v>0.00115124800440962</v>
      </c>
      <c r="BT1207" s="0" t="n">
        <f aca="false">((((BJ1207/R1207)^2)+((BN1207/AE1207)^2))^(1/2))*AL1207</f>
        <v>0.00622286337416522</v>
      </c>
      <c r="BU1207" s="0" t="n">
        <f aca="false">((((BJ1207/R1207)^2)+((BO1207/AF1207)^2))^(1/2))*AM1207</f>
        <v>0.000426734651186915</v>
      </c>
      <c r="BV1207" s="0" t="n">
        <f aca="false">((((BJ1207/R1207)^2)+((BP1207/AG1207)^2))^(1/2))*AN1207</f>
        <v>0.00161087378158513</v>
      </c>
      <c r="BW1207" s="0" t="n">
        <f aca="false">((((BJ1207/R1207)^2)+((BQ1207/AH1207)^2))^(1/2))*AO1207</f>
        <v>2.62085690195499</v>
      </c>
      <c r="BX1207" s="46" t="n">
        <f aca="false">((((BL1207/AI1207)^2)+((BR1207/AJ1207)^2))^(1/2))*AP1207</f>
        <v>7.59722079558784E-005</v>
      </c>
    </row>
    <row r="1208" customFormat="false" ht="30" hidden="false" customHeight="true" outlineLevel="0" collapsed="false">
      <c r="A1208" s="24" t="n">
        <v>4.61553746516783</v>
      </c>
      <c r="B1208" s="24" t="n">
        <v>-74.1777764271197</v>
      </c>
      <c r="C1208" s="47" t="n">
        <v>20</v>
      </c>
      <c r="D1208" s="47" t="n">
        <v>26</v>
      </c>
      <c r="E1208" s="47" t="n">
        <v>1829</v>
      </c>
      <c r="F1208" s="27" t="s">
        <v>3016</v>
      </c>
      <c r="G1208" s="28" t="s">
        <v>3017</v>
      </c>
      <c r="H1208" s="27" t="s">
        <v>3018</v>
      </c>
      <c r="I1208" s="28" t="s">
        <v>216</v>
      </c>
      <c r="J1208" s="28" t="s">
        <v>76</v>
      </c>
      <c r="K1208" s="55"/>
      <c r="L1208" s="55"/>
      <c r="M1208" s="28" t="n">
        <v>2003</v>
      </c>
      <c r="N1208" s="29" t="s">
        <v>67</v>
      </c>
      <c r="O1208" s="29" t="s">
        <v>145</v>
      </c>
      <c r="P1208" s="50" t="n">
        <v>0.00842863539816588</v>
      </c>
      <c r="Q1208" s="31" t="n">
        <v>15850.75</v>
      </c>
      <c r="R1208" s="31" t="n">
        <v>16394.2614073258</v>
      </c>
      <c r="S1208" s="29" t="s">
        <v>69</v>
      </c>
      <c r="T1208" s="29"/>
      <c r="U1208" s="29"/>
      <c r="V1208" s="48" t="n">
        <f aca="false">IF(S1208="m3_año",R1208,IF(OR(O1208="CG1",O1208="CG3",O1208="HG2"),T1208,R1208))</f>
        <v>16394.2614073258</v>
      </c>
      <c r="W1208" s="28" t="n">
        <v>365</v>
      </c>
      <c r="X1208" s="32" t="s">
        <v>98</v>
      </c>
      <c r="Y1208" s="28"/>
      <c r="Z1208" s="28" t="n">
        <v>2832</v>
      </c>
      <c r="AA1208" s="32" t="s">
        <v>3019</v>
      </c>
      <c r="AB1208" s="32" t="s">
        <v>3020</v>
      </c>
      <c r="AC1208" s="33" t="s">
        <v>72</v>
      </c>
      <c r="AD1208" s="33" t="n">
        <f aca="false">VLOOKUP($O1208,Parámetros!$B$4:$H$25,3,0)</f>
        <v>196.356974196937</v>
      </c>
      <c r="AE1208" s="33" t="n">
        <f aca="false">VLOOKUP($O1208,Parámetros!$B$4:$H$25,4,0)</f>
        <v>1220.72799074218</v>
      </c>
      <c r="AF1208" s="33" t="n">
        <f aca="false">VLOOKUP($O1208,Parámetros!$B$4:$H$25,5,0)</f>
        <v>69.6558973259153</v>
      </c>
      <c r="AG1208" s="33" t="n">
        <f aca="false">VLOOKUP($O1208,Parámetros!$B$4:$H$25,6,0)</f>
        <v>640</v>
      </c>
      <c r="AH1208" s="33" t="n">
        <f aca="false">VLOOKUP($O1208,Parámetros!$B$4:$H$25,7,0)</f>
        <v>1920000</v>
      </c>
      <c r="AI1208" s="51" t="n">
        <v>15850.75</v>
      </c>
      <c r="AJ1208" s="52" t="n">
        <v>8.8E-008</v>
      </c>
      <c r="AK1208" s="34" t="n">
        <f aca="false">AD1208*V1208/1000000000</f>
        <v>0.00321912756413611</v>
      </c>
      <c r="AL1208" s="34" t="n">
        <f aca="false">AE1208*V1208/1000000000</f>
        <v>0.0200129337874669</v>
      </c>
      <c r="AM1208" s="34" t="n">
        <f aca="false">AF1208*V1208/1000000000</f>
        <v>0.0011419569893229</v>
      </c>
      <c r="AN1208" s="34" t="n">
        <f aca="false">AG1208*V1208/1000000000</f>
        <v>0.0104923273006885</v>
      </c>
      <c r="AO1208" s="34" t="n">
        <f aca="false">AH1208*V1208/1000000000</f>
        <v>31.4769819020655</v>
      </c>
      <c r="AP1208" s="35" t="n">
        <f aca="false">AJ1208*AI1208*EXP(P1208*4)</f>
        <v>0.00144269500384467</v>
      </c>
      <c r="AQ1208" s="36" t="n">
        <f aca="false">AK1208/W1208</f>
        <v>8.81952757297565E-006</v>
      </c>
      <c r="AR1208" s="37" t="n">
        <f aca="false">AL1208/W1208</f>
        <v>5.48299555821011E-005</v>
      </c>
      <c r="AS1208" s="37" t="n">
        <f aca="false">AM1208/W1208</f>
        <v>3.12864928581617E-006</v>
      </c>
      <c r="AT1208" s="37" t="n">
        <f aca="false">AN1208/W1208</f>
        <v>2.87461021936672E-005</v>
      </c>
      <c r="AU1208" s="37" t="n">
        <f aca="false">AO1208/W1208</f>
        <v>0.0862383065810015</v>
      </c>
      <c r="AV1208" s="49" t="n">
        <f aca="false">AP1208/W1208</f>
        <v>3.95258905162925E-006</v>
      </c>
      <c r="AW1208" s="39" t="n">
        <f aca="false">AK1208*1000000</f>
        <v>3219.12756413611</v>
      </c>
      <c r="AX1208" s="40" t="n">
        <f aca="false">AL1208*1000000</f>
        <v>20012.9337874669</v>
      </c>
      <c r="AY1208" s="40" t="n">
        <f aca="false">AM1208*1000000</f>
        <v>1141.9569893229</v>
      </c>
      <c r="AZ1208" s="40" t="n">
        <f aca="false">AN1208*1000000</f>
        <v>10492.3273006885</v>
      </c>
      <c r="BA1208" s="40" t="n">
        <f aca="false">AO1208*1000000</f>
        <v>31476981.9020655</v>
      </c>
      <c r="BB1208" s="41" t="n">
        <f aca="false">AP1208*1000000</f>
        <v>1442.69500384467</v>
      </c>
      <c r="BC1208" s="39" t="n">
        <f aca="false">AQ1208*1000000</f>
        <v>8.81952757297565</v>
      </c>
      <c r="BD1208" s="40" t="n">
        <f aca="false">AR1208*1000000</f>
        <v>54.8299555821011</v>
      </c>
      <c r="BE1208" s="40" t="n">
        <f aca="false">AS1208*1000000</f>
        <v>3.12864928581617</v>
      </c>
      <c r="BF1208" s="40" t="n">
        <f aca="false">AT1208*1000000</f>
        <v>28.7461021936672</v>
      </c>
      <c r="BG1208" s="40" t="n">
        <f aca="false">AU1208*1000000</f>
        <v>86238.3065810015</v>
      </c>
      <c r="BH1208" s="41" t="n">
        <f aca="false">AV1208*1000000</f>
        <v>3.95258905162925</v>
      </c>
      <c r="BI1208" s="0" t="n">
        <v>0.1</v>
      </c>
      <c r="BJ1208" s="0" t="n">
        <f aca="false">R1208*BI1208</f>
        <v>1639.42614073258</v>
      </c>
      <c r="BK1208" s="0" t="n">
        <v>0.1</v>
      </c>
      <c r="BL1208" s="0" t="n">
        <f aca="false">AI1208*BK1208</f>
        <v>1585.075</v>
      </c>
      <c r="BM1208" s="45" t="n">
        <v>187.562005220738</v>
      </c>
      <c r="BN1208" s="45" t="n">
        <v>1012.03746873145</v>
      </c>
      <c r="BO1208" s="45" t="n">
        <v>69.5558973259153</v>
      </c>
      <c r="BP1208" s="45" t="n">
        <v>256</v>
      </c>
      <c r="BQ1208" s="45" t="n">
        <v>384000</v>
      </c>
      <c r="BR1208" s="0" t="n">
        <f aca="false">AJ1208*0.1</f>
        <v>8.8E-009</v>
      </c>
      <c r="BS1208" s="0" t="n">
        <f aca="false">((((BJ1208/R1208)^2)+((BM1208/AD1208)^2))^(1/2))*AK1208</f>
        <v>0.00309174500401528</v>
      </c>
      <c r="BT1208" s="0" t="n">
        <f aca="false">((((BJ1208/R1208)^2)+((BN1208/AE1208)^2))^(1/2))*AL1208</f>
        <v>0.0167118697917843</v>
      </c>
      <c r="BU1208" s="0" t="n">
        <f aca="false">((((BJ1208/R1208)^2)+((BO1208/AF1208)^2))^(1/2))*AM1208</f>
        <v>0.00114602129236605</v>
      </c>
      <c r="BV1208" s="0" t="n">
        <f aca="false">((((BJ1208/R1208)^2)+((BP1208/AG1208)^2))^(1/2))*AN1208</f>
        <v>0.00432609737192906</v>
      </c>
      <c r="BW1208" s="0" t="n">
        <f aca="false">((((BJ1208/R1208)^2)+((BQ1208/AH1208)^2))^(1/2))*AO1208</f>
        <v>7.03846712595492</v>
      </c>
      <c r="BX1208" s="46" t="n">
        <f aca="false">((((BL1208/AI1208)^2)+((BR1208/AJ1208)^2))^(1/2))*AP1208</f>
        <v>0.000204027884080504</v>
      </c>
    </row>
    <row r="1209" customFormat="false" ht="15" hidden="false" customHeight="true" outlineLevel="0" collapsed="false">
      <c r="A1209" s="24" t="n">
        <v>4.69076245127292</v>
      </c>
      <c r="B1209" s="24" t="n">
        <v>-74.0745976186435</v>
      </c>
      <c r="C1209" s="47" t="n">
        <v>32</v>
      </c>
      <c r="D1209" s="47" t="n">
        <v>34</v>
      </c>
      <c r="E1209" s="47" t="n">
        <v>2438</v>
      </c>
      <c r="F1209" s="27" t="s">
        <v>3021</v>
      </c>
      <c r="G1209" s="28" t="s">
        <v>3022</v>
      </c>
      <c r="H1209" s="27" t="s">
        <v>3023</v>
      </c>
      <c r="I1209" s="28" t="s">
        <v>1476</v>
      </c>
      <c r="J1209" s="28" t="s">
        <v>65</v>
      </c>
      <c r="K1209" s="28" t="n">
        <v>150</v>
      </c>
      <c r="L1209" s="28"/>
      <c r="M1209" s="28" t="n">
        <v>1987</v>
      </c>
      <c r="N1209" s="29" t="s">
        <v>67</v>
      </c>
      <c r="O1209" s="29" t="s">
        <v>108</v>
      </c>
      <c r="P1209" s="50" t="n">
        <v>0.00842863539816588</v>
      </c>
      <c r="Q1209" s="31" t="n">
        <v>5965.75</v>
      </c>
      <c r="R1209" s="31" t="n">
        <v>6170.31149887256</v>
      </c>
      <c r="S1209" s="29" t="s">
        <v>69</v>
      </c>
      <c r="T1209" s="29"/>
      <c r="U1209" s="29"/>
      <c r="V1209" s="48" t="n">
        <f aca="false">IF(S1209="m3_año",R1209,IF(OR(O1209="CG1",O1209="CG3",O1209="HG2"),T1209,R1209))</f>
        <v>6170.31149887256</v>
      </c>
      <c r="W1209" s="28" t="n">
        <v>365</v>
      </c>
      <c r="X1209" s="32"/>
      <c r="Y1209" s="28"/>
      <c r="Z1209" s="28" t="n">
        <v>8760</v>
      </c>
      <c r="AA1209" s="32" t="s">
        <v>3024</v>
      </c>
      <c r="AB1209" s="32" t="s">
        <v>447</v>
      </c>
      <c r="AC1209" s="33" t="s">
        <v>72</v>
      </c>
      <c r="AD1209" s="33" t="n">
        <f aca="false">VLOOKUP($O1209,Parámetros!$B$4:$H$25,3,0)</f>
        <v>589.42211574465</v>
      </c>
      <c r="AE1209" s="33" t="n">
        <f aca="false">VLOOKUP($O1209,Parámetros!$B$4:$H$25,4,0)</f>
        <v>6395.37711993333</v>
      </c>
      <c r="AF1209" s="33" t="n">
        <f aca="false">VLOOKUP($O1209,Parámetros!$B$4:$H$25,5,0)</f>
        <v>22.4256162208741</v>
      </c>
      <c r="AG1209" s="33" t="n">
        <f aca="false">VLOOKUP($O1209,Parámetros!$B$4:$H$25,6,0)</f>
        <v>1344</v>
      </c>
      <c r="AH1209" s="33" t="n">
        <f aca="false">VLOOKUP($O1209,Parámetros!$B$4:$H$25,7,0)</f>
        <v>1920000</v>
      </c>
      <c r="AI1209" s="51" t="n">
        <v>5965.75</v>
      </c>
      <c r="AJ1209" s="52" t="n">
        <v>8.8E-008</v>
      </c>
      <c r="AK1209" s="34" t="n">
        <f aca="false">AD1209*V1209/1000000000</f>
        <v>0.00363691805846901</v>
      </c>
      <c r="AL1209" s="34" t="n">
        <f aca="false">AE1209*V1209/1000000000</f>
        <v>0.0394614689827511</v>
      </c>
      <c r="AM1209" s="34" t="n">
        <f aca="false">AF1209*V1209/1000000000</f>
        <v>0.000138373037636962</v>
      </c>
      <c r="AN1209" s="34" t="n">
        <f aca="false">AG1209*V1209/1000000000</f>
        <v>0.00829289865448472</v>
      </c>
      <c r="AO1209" s="34" t="n">
        <f aca="false">AH1209*V1209/1000000000</f>
        <v>11.8469980778353</v>
      </c>
      <c r="AP1209" s="35" t="n">
        <f aca="false">AJ1209*AI1209*EXP(P1209*4)</f>
        <v>0.000542987411900785</v>
      </c>
      <c r="AQ1209" s="36" t="n">
        <f aca="false">AK1209/W1209</f>
        <v>9.96415906429865E-006</v>
      </c>
      <c r="AR1209" s="37" t="n">
        <f aca="false">AL1209/W1209</f>
        <v>0.000108113613651373</v>
      </c>
      <c r="AS1209" s="37" t="n">
        <f aca="false">AM1209/W1209</f>
        <v>3.79104212704007E-007</v>
      </c>
      <c r="AT1209" s="37" t="n">
        <f aca="false">AN1209/W1209</f>
        <v>2.27202702862595E-005</v>
      </c>
      <c r="AU1209" s="37" t="n">
        <f aca="false">AO1209/W1209</f>
        <v>0.0324575289803707</v>
      </c>
      <c r="AV1209" s="49" t="n">
        <f aca="false">AP1209/W1209</f>
        <v>1.48763674493366E-006</v>
      </c>
      <c r="AW1209" s="39" t="n">
        <f aca="false">AK1209*1000000</f>
        <v>3636.91805846901</v>
      </c>
      <c r="AX1209" s="40" t="n">
        <f aca="false">AL1209*1000000</f>
        <v>39461.4689827511</v>
      </c>
      <c r="AY1209" s="40" t="n">
        <f aca="false">AM1209*1000000</f>
        <v>138.373037636963</v>
      </c>
      <c r="AZ1209" s="40" t="n">
        <f aca="false">AN1209*1000000</f>
        <v>8292.89865448472</v>
      </c>
      <c r="BA1209" s="40" t="n">
        <f aca="false">AO1209*1000000</f>
        <v>11846998.0778353</v>
      </c>
      <c r="BB1209" s="41" t="n">
        <f aca="false">AP1209*1000000</f>
        <v>542.987411900785</v>
      </c>
      <c r="BC1209" s="39" t="n">
        <f aca="false">AQ1209*1000000</f>
        <v>9.96415906429865</v>
      </c>
      <c r="BD1209" s="40" t="n">
        <f aca="false">AR1209*1000000</f>
        <v>108.113613651373</v>
      </c>
      <c r="BE1209" s="40" t="n">
        <f aca="false">AS1209*1000000</f>
        <v>0.379104212704007</v>
      </c>
      <c r="BF1209" s="40" t="n">
        <f aca="false">AT1209*1000000</f>
        <v>22.7202702862595</v>
      </c>
      <c r="BG1209" s="40" t="n">
        <f aca="false">AU1209*1000000</f>
        <v>32457.5289803707</v>
      </c>
      <c r="BH1209" s="41" t="n">
        <f aca="false">AV1209*1000000</f>
        <v>1.48763674493366</v>
      </c>
      <c r="BI1209" s="0" t="n">
        <v>0.1</v>
      </c>
      <c r="BJ1209" s="0" t="n">
        <f aca="false">R1209*BI1209</f>
        <v>617.031149887256</v>
      </c>
      <c r="BK1209" s="0" t="n">
        <v>0.1</v>
      </c>
      <c r="BL1209" s="0" t="n">
        <f aca="false">AI1209*BK1209</f>
        <v>596.575</v>
      </c>
      <c r="BM1209" s="45" t="n">
        <v>491.492522079561</v>
      </c>
      <c r="BN1209" s="45" t="n">
        <v>4911.75996922289</v>
      </c>
      <c r="BO1209" s="45" t="n">
        <v>16.2785205146239</v>
      </c>
      <c r="BP1209" s="45" t="n">
        <v>537.6</v>
      </c>
      <c r="BQ1209" s="45" t="n">
        <v>384000</v>
      </c>
      <c r="BR1209" s="0" t="n">
        <f aca="false">AJ1209*0.1</f>
        <v>8.8E-009</v>
      </c>
      <c r="BS1209" s="0" t="n">
        <f aca="false">((((BJ1209/R1209)^2)+((BM1209/AD1209)^2))^(1/2))*AK1209</f>
        <v>0.0030543919684439</v>
      </c>
      <c r="BT1209" s="0" t="n">
        <f aca="false">((((BJ1209/R1209)^2)+((BN1209/AE1209)^2))^(1/2))*AL1209</f>
        <v>0.0305629141293086</v>
      </c>
      <c r="BU1209" s="0" t="n">
        <f aca="false">((((BJ1209/R1209)^2)+((BO1209/AF1209)^2))^(1/2))*AM1209</f>
        <v>0.000101392189878897</v>
      </c>
      <c r="BV1209" s="0" t="n">
        <f aca="false">((((BJ1209/R1209)^2)+((BP1209/AG1209)^2))^(1/2))*AN1209</f>
        <v>0.00341924970949831</v>
      </c>
      <c r="BW1209" s="0" t="n">
        <f aca="false">((((BJ1209/R1209)^2)+((BQ1209/AH1209)^2))^(1/2))*AO1209</f>
        <v>2.64906930313491</v>
      </c>
      <c r="BX1209" s="46" t="n">
        <f aca="false">((((BL1209/AI1209)^2)+((BR1209/AJ1209)^2))^(1/2))*AP1209</f>
        <v>7.67900162107956E-005</v>
      </c>
    </row>
    <row r="1210" customFormat="false" ht="30" hidden="false" customHeight="true" outlineLevel="0" collapsed="false">
      <c r="A1210" s="24" t="n">
        <v>4.69291666666667</v>
      </c>
      <c r="B1210" s="24" t="n">
        <v>-74.07625</v>
      </c>
      <c r="C1210" s="47" t="n">
        <v>32</v>
      </c>
      <c r="D1210" s="47" t="n">
        <v>34</v>
      </c>
      <c r="E1210" s="47" t="n">
        <v>2438</v>
      </c>
      <c r="F1210" s="27" t="s">
        <v>3025</v>
      </c>
      <c r="G1210" s="28" t="s">
        <v>3026</v>
      </c>
      <c r="H1210" s="27" t="s">
        <v>3027</v>
      </c>
      <c r="I1210" s="28" t="s">
        <v>1476</v>
      </c>
      <c r="J1210" s="28" t="s">
        <v>65</v>
      </c>
      <c r="K1210" s="28" t="n">
        <v>40</v>
      </c>
      <c r="L1210" s="28"/>
      <c r="M1210" s="28" t="n">
        <v>1988</v>
      </c>
      <c r="N1210" s="29" t="s">
        <v>67</v>
      </c>
      <c r="O1210" s="29" t="s">
        <v>68</v>
      </c>
      <c r="P1210" s="53" t="n">
        <v>0.013557806644477</v>
      </c>
      <c r="Q1210" s="31" t="n">
        <v>33271</v>
      </c>
      <c r="R1210" s="31" t="n">
        <v>35125.1491274094</v>
      </c>
      <c r="S1210" s="29" t="s">
        <v>69</v>
      </c>
      <c r="T1210" s="29"/>
      <c r="U1210" s="29"/>
      <c r="V1210" s="48" t="n">
        <f aca="false">IF(S1210="m3_año",R1210,IF(OR(O1210="CG1",O1210="CG3",O1210="HG2"),T1210,R1210))</f>
        <v>35125.1491274094</v>
      </c>
      <c r="W1210" s="28" t="n">
        <v>365</v>
      </c>
      <c r="X1210" s="32"/>
      <c r="Y1210" s="28"/>
      <c r="Z1210" s="28" t="n">
        <v>8760</v>
      </c>
      <c r="AA1210" s="32" t="s">
        <v>3028</v>
      </c>
      <c r="AB1210" s="32" t="s">
        <v>447</v>
      </c>
      <c r="AC1210" s="33" t="s">
        <v>72</v>
      </c>
      <c r="AD1210" s="33" t="n">
        <f aca="false">VLOOKUP($O1210,Parámetros!$B$4:$H$25,3,0)</f>
        <v>46.3856216091623</v>
      </c>
      <c r="AE1210" s="33" t="n">
        <f aca="false">VLOOKUP($O1210,Parámetros!$B$4:$H$25,4,0)</f>
        <v>1074.85364414012</v>
      </c>
      <c r="AF1210" s="33" t="n">
        <f aca="false">VLOOKUP($O1210,Parámetros!$B$4:$H$25,5,0)</f>
        <v>5.41099102083891</v>
      </c>
      <c r="AG1210" s="33" t="n">
        <f aca="false">VLOOKUP($O1210,Parámetros!$B$4:$H$25,6,0)</f>
        <v>1344</v>
      </c>
      <c r="AH1210" s="33" t="n">
        <f aca="false">VLOOKUP($O1210,Parámetros!$B$4:$H$25,7,0)</f>
        <v>1920000</v>
      </c>
      <c r="AI1210" s="51" t="n">
        <v>33271</v>
      </c>
      <c r="AJ1210" s="52" t="n">
        <v>8.8E-008</v>
      </c>
      <c r="AK1210" s="34" t="n">
        <f aca="false">AD1210*V1210/1000000000</f>
        <v>0.00162930187638941</v>
      </c>
      <c r="AL1210" s="34" t="n">
        <f aca="false">AE1210*V1210/1000000000</f>
        <v>0.0377543945405611</v>
      </c>
      <c r="AM1210" s="34" t="n">
        <f aca="false">AF1210*V1210/1000000000</f>
        <v>0.00019006186653404</v>
      </c>
      <c r="AN1210" s="34" t="n">
        <f aca="false">AG1210*V1210/1000000000</f>
        <v>0.0472082004272382</v>
      </c>
      <c r="AO1210" s="34" t="n">
        <f aca="false">AH1210*V1210/1000000000</f>
        <v>67.440286324626</v>
      </c>
      <c r="AP1210" s="35" t="n">
        <f aca="false">AJ1210*AI1210*EXP(P1210*4)</f>
        <v>0.00309101312321203</v>
      </c>
      <c r="AQ1210" s="36" t="n">
        <f aca="false">AK1210/W1210</f>
        <v>4.46384075723126E-006</v>
      </c>
      <c r="AR1210" s="37" t="n">
        <f aca="false">AL1210/W1210</f>
        <v>0.0001034366973714</v>
      </c>
      <c r="AS1210" s="37" t="n">
        <f aca="false">AM1210/W1210</f>
        <v>5.20717442559014E-007</v>
      </c>
      <c r="AT1210" s="37" t="n">
        <f aca="false">AN1210/W1210</f>
        <v>0.000129337535417091</v>
      </c>
      <c r="AU1210" s="37" t="n">
        <f aca="false">AO1210/W1210</f>
        <v>0.184767907738701</v>
      </c>
      <c r="AV1210" s="49" t="n">
        <f aca="false">AP1210/W1210</f>
        <v>8.46852910469049E-006</v>
      </c>
      <c r="AW1210" s="39" t="n">
        <f aca="false">AK1210*1000000</f>
        <v>1629.30187638941</v>
      </c>
      <c r="AX1210" s="40" t="n">
        <f aca="false">AL1210*1000000</f>
        <v>37754.3945405611</v>
      </c>
      <c r="AY1210" s="40" t="n">
        <f aca="false">AM1210*1000000</f>
        <v>190.06186653404</v>
      </c>
      <c r="AZ1210" s="40" t="n">
        <f aca="false">AN1210*1000000</f>
        <v>47208.2004272382</v>
      </c>
      <c r="BA1210" s="40" t="n">
        <f aca="false">AO1210*1000000</f>
        <v>67440286.324626</v>
      </c>
      <c r="BB1210" s="41" t="n">
        <f aca="false">AP1210*1000000</f>
        <v>3091.01312321203</v>
      </c>
      <c r="BC1210" s="39" t="n">
        <f aca="false">AQ1210*1000000</f>
        <v>4.46384075723126</v>
      </c>
      <c r="BD1210" s="40" t="n">
        <f aca="false">AR1210*1000000</f>
        <v>103.4366973714</v>
      </c>
      <c r="BE1210" s="40" t="n">
        <f aca="false">AS1210*1000000</f>
        <v>0.520717442559014</v>
      </c>
      <c r="BF1210" s="40" t="n">
        <f aca="false">AT1210*1000000</f>
        <v>129.337535417091</v>
      </c>
      <c r="BG1210" s="40" t="n">
        <f aca="false">AU1210*1000000</f>
        <v>184767.907738702</v>
      </c>
      <c r="BH1210" s="41" t="n">
        <f aca="false">AV1210*1000000</f>
        <v>8.46852910469049</v>
      </c>
      <c r="BI1210" s="0" t="n">
        <v>0.1</v>
      </c>
      <c r="BJ1210" s="0" t="n">
        <f aca="false">R1210*BI1210</f>
        <v>3512.51491274094</v>
      </c>
      <c r="BK1210" s="0" t="n">
        <v>0.1</v>
      </c>
      <c r="BL1210" s="0" t="n">
        <f aca="false">AI1210*BK1210</f>
        <v>3327.1</v>
      </c>
      <c r="BM1210" s="45" t="n">
        <v>17.6498016718255</v>
      </c>
      <c r="BN1210" s="45" t="n">
        <v>910.91550745518</v>
      </c>
      <c r="BO1210" s="45" t="n">
        <v>5.31099102083891</v>
      </c>
      <c r="BP1210" s="45" t="n">
        <v>537.6</v>
      </c>
      <c r="BQ1210" s="45" t="n">
        <v>384000</v>
      </c>
      <c r="BR1210" s="0" t="n">
        <f aca="false">AJ1210*0.1</f>
        <v>8.8E-009</v>
      </c>
      <c r="BS1210" s="0" t="n">
        <f aca="false">((((BJ1210/R1210)^2)+((BM1210/AD1210)^2))^(1/2))*AK1210</f>
        <v>0.000641004386832352</v>
      </c>
      <c r="BT1210" s="0" t="n">
        <f aca="false">((((BJ1210/R1210)^2)+((BN1210/AE1210)^2))^(1/2))*AL1210</f>
        <v>0.0322180184587146</v>
      </c>
      <c r="BU1210" s="0" t="n">
        <f aca="false">((((BJ1210/R1210)^2)+((BO1210/AF1210)^2))^(1/2))*AM1210</f>
        <v>0.000187515054652769</v>
      </c>
      <c r="BV1210" s="0" t="n">
        <f aca="false">((((BJ1210/R1210)^2)+((BP1210/AG1210)^2))^(1/2))*AN1210</f>
        <v>0.0194644396756832</v>
      </c>
      <c r="BW1210" s="0" t="n">
        <f aca="false">((((BJ1210/R1210)^2)+((BQ1210/AH1210)^2))^(1/2))*AO1210</f>
        <v>15.0801064643913</v>
      </c>
      <c r="BX1210" s="46" t="n">
        <f aca="false">((((BL1210/AI1210)^2)+((BR1210/AJ1210)^2))^(1/2))*AP1210</f>
        <v>0.000437135268031967</v>
      </c>
    </row>
    <row r="1211" customFormat="false" ht="30" hidden="false" customHeight="true" outlineLevel="0" collapsed="false">
      <c r="A1211" s="24" t="n">
        <v>4.6913455698863</v>
      </c>
      <c r="B1211" s="24" t="n">
        <v>-74.0758695067144</v>
      </c>
      <c r="C1211" s="47" t="n">
        <v>32</v>
      </c>
      <c r="D1211" s="47" t="n">
        <v>34</v>
      </c>
      <c r="E1211" s="47" t="n">
        <v>2438</v>
      </c>
      <c r="F1211" s="27" t="s">
        <v>3029</v>
      </c>
      <c r="G1211" s="28" t="s">
        <v>3030</v>
      </c>
      <c r="H1211" s="27" t="s">
        <v>3031</v>
      </c>
      <c r="I1211" s="28" t="s">
        <v>1476</v>
      </c>
      <c r="J1211" s="28" t="s">
        <v>76</v>
      </c>
      <c r="K1211" s="55"/>
      <c r="L1211" s="55"/>
      <c r="M1211" s="28" t="n">
        <v>2001</v>
      </c>
      <c r="N1211" s="29" t="s">
        <v>67</v>
      </c>
      <c r="O1211" s="29" t="s">
        <v>145</v>
      </c>
      <c r="P1211" s="30" t="n">
        <v>0.0141316269503235</v>
      </c>
      <c r="Q1211" s="31" t="n">
        <v>46592</v>
      </c>
      <c r="R1211" s="31" t="n">
        <v>49301.5420949324</v>
      </c>
      <c r="S1211" s="29" t="s">
        <v>69</v>
      </c>
      <c r="T1211" s="29"/>
      <c r="U1211" s="29"/>
      <c r="V1211" s="48" t="n">
        <f aca="false">IF(S1211="m3_año",R1211,IF(OR(O1211="CG1",O1211="CG3",O1211="HG2"),T1211,R1211))</f>
        <v>49301.5420949324</v>
      </c>
      <c r="W1211" s="28" t="n">
        <v>365</v>
      </c>
      <c r="X1211" s="32" t="s">
        <v>98</v>
      </c>
      <c r="Y1211" s="28"/>
      <c r="Z1211" s="28" t="n">
        <v>2920</v>
      </c>
      <c r="AA1211" s="32" t="s">
        <v>3032</v>
      </c>
      <c r="AB1211" s="32" t="s">
        <v>311</v>
      </c>
      <c r="AC1211" s="33" t="s">
        <v>72</v>
      </c>
      <c r="AD1211" s="33" t="n">
        <f aca="false">VLOOKUP($O1211,Parámetros!$B$4:$H$25,3,0)</f>
        <v>196.356974196937</v>
      </c>
      <c r="AE1211" s="33" t="n">
        <f aca="false">VLOOKUP($O1211,Parámetros!$B$4:$H$25,4,0)</f>
        <v>1220.72799074218</v>
      </c>
      <c r="AF1211" s="33" t="n">
        <f aca="false">VLOOKUP($O1211,Parámetros!$B$4:$H$25,5,0)</f>
        <v>69.6558973259153</v>
      </c>
      <c r="AG1211" s="33" t="n">
        <f aca="false">VLOOKUP($O1211,Parámetros!$B$4:$H$25,6,0)</f>
        <v>640</v>
      </c>
      <c r="AH1211" s="33" t="n">
        <f aca="false">VLOOKUP($O1211,Parámetros!$B$4:$H$25,7,0)</f>
        <v>1920000</v>
      </c>
      <c r="AI1211" s="2" t="n">
        <v>2.98030327868852</v>
      </c>
      <c r="AJ1211" s="2" t="n">
        <v>1.362E-005</v>
      </c>
      <c r="AK1211" s="34" t="n">
        <f aca="false">AD1211*V1211/1000000000</f>
        <v>0.00968070162900385</v>
      </c>
      <c r="AL1211" s="34" t="n">
        <f aca="false">AE1211*V1211/1000000000</f>
        <v>0.0601837724220378</v>
      </c>
      <c r="AM1211" s="34" t="n">
        <f aca="false">AF1211*V1211/1000000000</f>
        <v>0.0034341431541739</v>
      </c>
      <c r="AN1211" s="34" t="n">
        <f aca="false">AG1211*V1211/1000000000</f>
        <v>0.0315529869407567</v>
      </c>
      <c r="AO1211" s="34" t="n">
        <f aca="false">AH1211*V1211/1000000000</f>
        <v>94.6589608222702</v>
      </c>
      <c r="AP1211" s="35" t="n">
        <f aca="false">AJ1211*AI1211*EXP(P1211*4)</f>
        <v>4.29523291043529E-005</v>
      </c>
      <c r="AQ1211" s="36" t="n">
        <f aca="false">AK1211/W1211</f>
        <v>2.65224702164489E-005</v>
      </c>
      <c r="AR1211" s="37" t="n">
        <f aca="false">AL1211/W1211</f>
        <v>0.000164887047731611</v>
      </c>
      <c r="AS1211" s="37" t="n">
        <f aca="false">AM1211/W1211</f>
        <v>9.40861138129836E-006</v>
      </c>
      <c r="AT1211" s="37" t="n">
        <f aca="false">AN1211/W1211</f>
        <v>8.64465395637171E-005</v>
      </c>
      <c r="AU1211" s="37" t="n">
        <f aca="false">AO1211/W1211</f>
        <v>0.259339618691151</v>
      </c>
      <c r="AV1211" s="49" t="n">
        <f aca="false">AP1211/W1211</f>
        <v>1.17677613984528E-007</v>
      </c>
      <c r="AW1211" s="39" t="n">
        <f aca="false">AK1211*1000000</f>
        <v>9680.70162900385</v>
      </c>
      <c r="AX1211" s="40" t="n">
        <f aca="false">AL1211*1000000</f>
        <v>60183.7724220378</v>
      </c>
      <c r="AY1211" s="40" t="n">
        <f aca="false">AM1211*1000000</f>
        <v>3434.1431541739</v>
      </c>
      <c r="AZ1211" s="40" t="n">
        <f aca="false">AN1211*1000000</f>
        <v>31552.9869407567</v>
      </c>
      <c r="BA1211" s="40" t="n">
        <f aca="false">AO1211*1000000</f>
        <v>94658960.8222702</v>
      </c>
      <c r="BB1211" s="41" t="n">
        <f aca="false">AP1211*1000000</f>
        <v>42.9523291043529</v>
      </c>
      <c r="BC1211" s="39" t="n">
        <f aca="false">AQ1211*1000000</f>
        <v>26.5224702164489</v>
      </c>
      <c r="BD1211" s="40" t="n">
        <f aca="false">AR1211*1000000</f>
        <v>164.887047731611</v>
      </c>
      <c r="BE1211" s="40" t="n">
        <f aca="false">AS1211*1000000</f>
        <v>9.40861138129836</v>
      </c>
      <c r="BF1211" s="40" t="n">
        <f aca="false">AT1211*1000000</f>
        <v>86.4465395637171</v>
      </c>
      <c r="BG1211" s="40" t="n">
        <f aca="false">AU1211*1000000</f>
        <v>259339.618691151</v>
      </c>
      <c r="BH1211" s="41" t="n">
        <f aca="false">AV1211*1000000</f>
        <v>0.117677613984528</v>
      </c>
      <c r="BI1211" s="0" t="n">
        <v>0.1</v>
      </c>
      <c r="BJ1211" s="0" t="n">
        <f aca="false">R1211*BI1211</f>
        <v>4930.15420949324</v>
      </c>
      <c r="BK1211" s="0" t="n">
        <v>0.1</v>
      </c>
      <c r="BL1211" s="0" t="n">
        <f aca="false">AI1211*BK1211</f>
        <v>0.298030327868852</v>
      </c>
      <c r="BM1211" s="45" t="n">
        <v>187.562005220738</v>
      </c>
      <c r="BN1211" s="45" t="n">
        <v>1012.03746873145</v>
      </c>
      <c r="BO1211" s="45" t="n">
        <v>69.5558973259153</v>
      </c>
      <c r="BP1211" s="45" t="n">
        <v>256</v>
      </c>
      <c r="BQ1211" s="45" t="n">
        <v>384000</v>
      </c>
      <c r="BR1211" s="0" t="n">
        <f aca="false">AJ1211*0.1</f>
        <v>1.362E-006</v>
      </c>
      <c r="BS1211" s="0" t="n">
        <f aca="false">((((BJ1211/R1211)^2)+((BM1211/AD1211)^2))^(1/2))*AK1211</f>
        <v>0.00929763120613311</v>
      </c>
      <c r="BT1211" s="0" t="n">
        <f aca="false">((((BJ1211/R1211)^2)+((BN1211/AE1211)^2))^(1/2))*AL1211</f>
        <v>0.0502566679616631</v>
      </c>
      <c r="BU1211" s="0" t="n">
        <f aca="false">((((BJ1211/R1211)^2)+((BO1211/AF1211)^2))^(1/2))*AM1211</f>
        <v>0.00344636550457993</v>
      </c>
      <c r="BV1211" s="0" t="n">
        <f aca="false">((((BJ1211/R1211)^2)+((BP1211/AG1211)^2))^(1/2))*AN1211</f>
        <v>0.0130096297960475</v>
      </c>
      <c r="BW1211" s="0" t="n">
        <f aca="false">((((BJ1211/R1211)^2)+((BQ1211/AH1211)^2))^(1/2))*AO1211</f>
        <v>21.1663871078086</v>
      </c>
      <c r="BX1211" s="46" t="n">
        <f aca="false">((((BL1211/AI1211)^2)+((BR1211/AJ1211)^2))^(1/2))*AP1211</f>
        <v>6.07437663548884E-006</v>
      </c>
    </row>
    <row r="1212" customFormat="false" ht="30" hidden="false" customHeight="true" outlineLevel="0" collapsed="false">
      <c r="A1212" s="24" t="n">
        <v>4.69257926260022</v>
      </c>
      <c r="B1212" s="24" t="n">
        <v>-74.0772016660147</v>
      </c>
      <c r="C1212" s="47" t="n">
        <v>32</v>
      </c>
      <c r="D1212" s="47" t="n">
        <v>34</v>
      </c>
      <c r="E1212" s="47" t="n">
        <v>2438</v>
      </c>
      <c r="F1212" s="27" t="s">
        <v>3033</v>
      </c>
      <c r="G1212" s="28" t="s">
        <v>3034</v>
      </c>
      <c r="H1212" s="27" t="s">
        <v>3035</v>
      </c>
      <c r="I1212" s="28" t="s">
        <v>1476</v>
      </c>
      <c r="J1212" s="28" t="s">
        <v>65</v>
      </c>
      <c r="K1212" s="28" t="n">
        <v>300</v>
      </c>
      <c r="L1212" s="28"/>
      <c r="M1212" s="28" t="n">
        <v>1994</v>
      </c>
      <c r="N1212" s="29" t="s">
        <v>67</v>
      </c>
      <c r="O1212" s="29" t="s">
        <v>108</v>
      </c>
      <c r="P1212" s="50" t="n">
        <v>0.0383522936065591</v>
      </c>
      <c r="Q1212" s="31" t="n">
        <v>989898</v>
      </c>
      <c r="R1212" s="31" t="n">
        <v>1154024.96691676</v>
      </c>
      <c r="S1212" s="29" t="s">
        <v>69</v>
      </c>
      <c r="T1212" s="29"/>
      <c r="U1212" s="29"/>
      <c r="V1212" s="48" t="n">
        <f aca="false">IF(S1212="m3_año",R1212,IF(OR(O1212="CG1",O1212="CG3",O1212="HG2"),T1212,R1212))</f>
        <v>1154024.96691676</v>
      </c>
      <c r="W1212" s="28" t="n">
        <v>365</v>
      </c>
      <c r="X1212" s="32"/>
      <c r="Y1212" s="28"/>
      <c r="Z1212" s="28" t="n">
        <v>8760</v>
      </c>
      <c r="AA1212" s="32" t="s">
        <v>3019</v>
      </c>
      <c r="AB1212" s="32" t="s">
        <v>311</v>
      </c>
      <c r="AC1212" s="33" t="s">
        <v>72</v>
      </c>
      <c r="AD1212" s="33" t="n">
        <f aca="false">VLOOKUP($O1212,Parámetros!$B$4:$H$25,3,0)</f>
        <v>589.42211574465</v>
      </c>
      <c r="AE1212" s="33" t="n">
        <f aca="false">VLOOKUP($O1212,Parámetros!$B$4:$H$25,4,0)</f>
        <v>6395.37711993333</v>
      </c>
      <c r="AF1212" s="33" t="n">
        <f aca="false">VLOOKUP($O1212,Parámetros!$B$4:$H$25,5,0)</f>
        <v>22.4256162208741</v>
      </c>
      <c r="AG1212" s="33" t="n">
        <f aca="false">VLOOKUP($O1212,Parámetros!$B$4:$H$25,6,0)</f>
        <v>1344</v>
      </c>
      <c r="AH1212" s="33" t="n">
        <f aca="false">VLOOKUP($O1212,Parámetros!$B$4:$H$25,7,0)</f>
        <v>1920000</v>
      </c>
      <c r="AI1212" s="51" t="n">
        <v>989898</v>
      </c>
      <c r="AJ1212" s="52" t="n">
        <v>8.8E-008</v>
      </c>
      <c r="AK1212" s="34" t="n">
        <f aca="false">AD1212*V1212/1000000000</f>
        <v>0.680207837622226</v>
      </c>
      <c r="AL1212" s="34" t="n">
        <f aca="false">AE1212*V1212/1000000000</f>
        <v>7.38042486925126</v>
      </c>
      <c r="AM1212" s="34" t="n">
        <f aca="false">AF1212*V1212/1000000000</f>
        <v>0.0258797210173822</v>
      </c>
      <c r="AN1212" s="34" t="n">
        <f aca="false">AG1212*V1212/1000000000</f>
        <v>1.55100955553613</v>
      </c>
      <c r="AO1212" s="34" t="n">
        <f aca="false">AH1212*V1212/1000000000</f>
        <v>2215.72793648018</v>
      </c>
      <c r="AP1212" s="35" t="n">
        <f aca="false">AJ1212*AI1212*EXP(P1212*4)</f>
        <v>0.101554197088675</v>
      </c>
      <c r="AQ1212" s="36" t="n">
        <f aca="false">AK1212/W1212</f>
        <v>0.00186358311677322</v>
      </c>
      <c r="AR1212" s="37" t="n">
        <f aca="false">AL1212/W1212</f>
        <v>0.0202203421075377</v>
      </c>
      <c r="AS1212" s="37" t="n">
        <f aca="false">AM1212/W1212</f>
        <v>7.09033452531019E-005</v>
      </c>
      <c r="AT1212" s="37" t="n">
        <f aca="false">AN1212/W1212</f>
        <v>0.00424934124804418</v>
      </c>
      <c r="AU1212" s="37" t="n">
        <f aca="false">AO1212/W1212</f>
        <v>6.07048749720597</v>
      </c>
      <c r="AV1212" s="49" t="n">
        <f aca="false">AP1212/W1212</f>
        <v>0.000278230676955274</v>
      </c>
      <c r="AW1212" s="39" t="n">
        <f aca="false">AK1212*1000000</f>
        <v>680207.837622226</v>
      </c>
      <c r="AX1212" s="40" t="n">
        <f aca="false">AL1212*1000000</f>
        <v>7380424.86925126</v>
      </c>
      <c r="AY1212" s="40" t="n">
        <f aca="false">AM1212*1000000</f>
        <v>25879.7210173822</v>
      </c>
      <c r="AZ1212" s="40" t="n">
        <f aca="false">AN1212*1000000</f>
        <v>1551009.55553613</v>
      </c>
      <c r="BA1212" s="40" t="n">
        <f aca="false">AO1212*1000000</f>
        <v>2215727936.48018</v>
      </c>
      <c r="BB1212" s="41" t="n">
        <f aca="false">AP1212*1000000</f>
        <v>101554.197088675</v>
      </c>
      <c r="BC1212" s="39" t="n">
        <f aca="false">AQ1212*1000000</f>
        <v>1863.58311677322</v>
      </c>
      <c r="BD1212" s="40" t="n">
        <f aca="false">AR1212*1000000</f>
        <v>20220.3421075377</v>
      </c>
      <c r="BE1212" s="40" t="n">
        <f aca="false">AS1212*1000000</f>
        <v>70.9033452531019</v>
      </c>
      <c r="BF1212" s="40" t="n">
        <f aca="false">AT1212*1000000</f>
        <v>4249.34124804418</v>
      </c>
      <c r="BG1212" s="40" t="n">
        <f aca="false">AU1212*1000000</f>
        <v>6070487.49720597</v>
      </c>
      <c r="BH1212" s="41" t="n">
        <f aca="false">AV1212*1000000</f>
        <v>278.230676955274</v>
      </c>
      <c r="BI1212" s="0" t="n">
        <v>0.1</v>
      </c>
      <c r="BJ1212" s="0" t="n">
        <f aca="false">R1212*BI1212</f>
        <v>115402.496691676</v>
      </c>
      <c r="BK1212" s="0" t="n">
        <v>0.1</v>
      </c>
      <c r="BL1212" s="0" t="n">
        <f aca="false">AI1212*BK1212</f>
        <v>98989.8</v>
      </c>
      <c r="BM1212" s="45" t="n">
        <v>491.492522079561</v>
      </c>
      <c r="BN1212" s="45" t="n">
        <v>4911.75996922289</v>
      </c>
      <c r="BO1212" s="45" t="n">
        <v>16.2785205146239</v>
      </c>
      <c r="BP1212" s="45" t="n">
        <v>537.6</v>
      </c>
      <c r="BQ1212" s="45" t="n">
        <v>384000</v>
      </c>
      <c r="BR1212" s="0" t="n">
        <f aca="false">AJ1212*0.1</f>
        <v>8.8E-009</v>
      </c>
      <c r="BS1212" s="0" t="n">
        <f aca="false">((((BJ1212/R1212)^2)+((BM1212/AD1212)^2))^(1/2))*AK1212</f>
        <v>0.57125877534357</v>
      </c>
      <c r="BT1212" s="0" t="n">
        <f aca="false">((((BJ1212/R1212)^2)+((BN1212/AE1212)^2))^(1/2))*AL1212</f>
        <v>5.71614025862386</v>
      </c>
      <c r="BU1212" s="0" t="n">
        <f aca="false">((((BJ1212/R1212)^2)+((BO1212/AF1212)^2))^(1/2))*AM1212</f>
        <v>0.0189632433616993</v>
      </c>
      <c r="BV1212" s="0" t="n">
        <f aca="false">((((BJ1212/R1212)^2)+((BP1212/AG1212)^2))^(1/2))*AN1212</f>
        <v>0.639497622381775</v>
      </c>
      <c r="BW1212" s="0" t="n">
        <f aca="false">((((BJ1212/R1212)^2)+((BQ1212/AH1212)^2))^(1/2))*AO1212</f>
        <v>495.451828561502</v>
      </c>
      <c r="BX1212" s="46" t="n">
        <f aca="false">((((BL1212/AI1212)^2)+((BR1212/AJ1212)^2))^(1/2))*AP1212</f>
        <v>0.0143619322838715</v>
      </c>
    </row>
    <row r="1213" customFormat="false" ht="30" hidden="false" customHeight="true" outlineLevel="0" collapsed="false">
      <c r="A1213" s="24" t="n">
        <v>4.69257926260022</v>
      </c>
      <c r="B1213" s="24" t="n">
        <v>-74.0772016660147</v>
      </c>
      <c r="C1213" s="47" t="n">
        <v>32</v>
      </c>
      <c r="D1213" s="47" t="n">
        <v>34</v>
      </c>
      <c r="E1213" s="47" t="n">
        <v>2438</v>
      </c>
      <c r="F1213" s="27" t="s">
        <v>3033</v>
      </c>
      <c r="G1213" s="28" t="s">
        <v>3034</v>
      </c>
      <c r="H1213" s="27" t="s">
        <v>3035</v>
      </c>
      <c r="I1213" s="28" t="s">
        <v>1476</v>
      </c>
      <c r="J1213" s="28" t="s">
        <v>65</v>
      </c>
      <c r="K1213" s="28" t="n">
        <v>200</v>
      </c>
      <c r="L1213" s="28"/>
      <c r="M1213" s="28" t="n">
        <v>1988</v>
      </c>
      <c r="N1213" s="29" t="s">
        <v>67</v>
      </c>
      <c r="O1213" s="29" t="s">
        <v>108</v>
      </c>
      <c r="P1213" s="50" t="n">
        <v>0.0383522936065591</v>
      </c>
      <c r="Q1213" s="31" t="n">
        <v>42857.1428571429</v>
      </c>
      <c r="R1213" s="31" t="n">
        <v>49962.9384723086</v>
      </c>
      <c r="S1213" s="29" t="s">
        <v>69</v>
      </c>
      <c r="T1213" s="29"/>
      <c r="U1213" s="29"/>
      <c r="V1213" s="48" t="n">
        <f aca="false">IF(S1213="m3_año",R1213,IF(OR(O1213="CG1",O1213="CG3",O1213="HG2"),T1213,R1213))</f>
        <v>49962.9384723086</v>
      </c>
      <c r="W1213" s="28" t="n">
        <v>365</v>
      </c>
      <c r="X1213" s="32"/>
      <c r="Y1213" s="28"/>
      <c r="Z1213" s="28" t="n">
        <v>0</v>
      </c>
      <c r="AA1213" s="32" t="s">
        <v>3036</v>
      </c>
      <c r="AB1213" s="32" t="s">
        <v>311</v>
      </c>
      <c r="AC1213" s="33" t="s">
        <v>72</v>
      </c>
      <c r="AD1213" s="33" t="n">
        <f aca="false">VLOOKUP($O1213,Parámetros!$B$4:$H$25,3,0)</f>
        <v>589.42211574465</v>
      </c>
      <c r="AE1213" s="33" t="n">
        <f aca="false">VLOOKUP($O1213,Parámetros!$B$4:$H$25,4,0)</f>
        <v>6395.37711993333</v>
      </c>
      <c r="AF1213" s="33" t="n">
        <f aca="false">VLOOKUP($O1213,Parámetros!$B$4:$H$25,5,0)</f>
        <v>22.4256162208741</v>
      </c>
      <c r="AG1213" s="33" t="n">
        <f aca="false">VLOOKUP($O1213,Parámetros!$B$4:$H$25,6,0)</f>
        <v>1344</v>
      </c>
      <c r="AH1213" s="33" t="n">
        <f aca="false">VLOOKUP($O1213,Parámetros!$B$4:$H$25,7,0)</f>
        <v>1920000</v>
      </c>
      <c r="AI1213" s="51" t="n">
        <v>42857.1428571429</v>
      </c>
      <c r="AJ1213" s="52" t="n">
        <v>8.8E-008</v>
      </c>
      <c r="AK1213" s="34" t="n">
        <f aca="false">AD1213*V1213/1000000000</f>
        <v>0.0294492609031679</v>
      </c>
      <c r="AL1213" s="34" t="n">
        <f aca="false">AE1213*V1213/1000000000</f>
        <v>0.319531833550439</v>
      </c>
      <c r="AM1213" s="34" t="n">
        <f aca="false">AF1213*V1213/1000000000</f>
        <v>0.00112044968344714</v>
      </c>
      <c r="AN1213" s="34" t="n">
        <f aca="false">AG1213*V1213/1000000000</f>
        <v>0.0671501893067827</v>
      </c>
      <c r="AO1213" s="34" t="n">
        <f aca="false">AH1213*V1213/1000000000</f>
        <v>95.9288418668325</v>
      </c>
      <c r="AP1213" s="35" t="n">
        <f aca="false">AJ1213*AI1213*EXP(P1213*4)</f>
        <v>0.00439673858556315</v>
      </c>
      <c r="AQ1213" s="36" t="n">
        <f aca="false">AK1213/W1213</f>
        <v>8.06829065840216E-005</v>
      </c>
      <c r="AR1213" s="37" t="n">
        <f aca="false">AL1213/W1213</f>
        <v>0.000875429680960107</v>
      </c>
      <c r="AS1213" s="37" t="n">
        <f aca="false">AM1213/W1213</f>
        <v>3.06972516012915E-006</v>
      </c>
      <c r="AT1213" s="37" t="n">
        <f aca="false">AN1213/W1213</f>
        <v>0.000183973121388446</v>
      </c>
      <c r="AU1213" s="37" t="n">
        <f aca="false">AO1213/W1213</f>
        <v>0.262818744840637</v>
      </c>
      <c r="AV1213" s="49" t="n">
        <f aca="false">AP1213/W1213</f>
        <v>1.20458591385292E-005</v>
      </c>
      <c r="AW1213" s="39" t="n">
        <f aca="false">AK1213*1000000</f>
        <v>29449.2609031679</v>
      </c>
      <c r="AX1213" s="40" t="n">
        <f aca="false">AL1213*1000000</f>
        <v>319531.833550439</v>
      </c>
      <c r="AY1213" s="40" t="n">
        <f aca="false">AM1213*1000000</f>
        <v>1120.44968344714</v>
      </c>
      <c r="AZ1213" s="40" t="n">
        <f aca="false">AN1213*1000000</f>
        <v>67150.1893067827</v>
      </c>
      <c r="BA1213" s="40" t="n">
        <f aca="false">AO1213*1000000</f>
        <v>95928841.8668325</v>
      </c>
      <c r="BB1213" s="41" t="n">
        <f aca="false">AP1213*1000000</f>
        <v>4396.73858556315</v>
      </c>
      <c r="BC1213" s="39" t="n">
        <f aca="false">AQ1213*1000000</f>
        <v>80.6829065840217</v>
      </c>
      <c r="BD1213" s="40" t="n">
        <f aca="false">AR1213*1000000</f>
        <v>875.429680960107</v>
      </c>
      <c r="BE1213" s="40" t="n">
        <f aca="false">AS1213*1000000</f>
        <v>3.06972516012915</v>
      </c>
      <c r="BF1213" s="40" t="n">
        <f aca="false">AT1213*1000000</f>
        <v>183.973121388446</v>
      </c>
      <c r="BG1213" s="40" t="n">
        <f aca="false">AU1213*1000000</f>
        <v>262818.744840637</v>
      </c>
      <c r="BH1213" s="41" t="n">
        <f aca="false">AV1213*1000000</f>
        <v>12.0458591385292</v>
      </c>
      <c r="BI1213" s="0" t="n">
        <v>0.1</v>
      </c>
      <c r="BJ1213" s="0" t="n">
        <f aca="false">R1213*BI1213</f>
        <v>4996.29384723086</v>
      </c>
      <c r="BK1213" s="0" t="n">
        <v>0.1</v>
      </c>
      <c r="BL1213" s="0" t="n">
        <f aca="false">AI1213*BK1213</f>
        <v>4285.71428571429</v>
      </c>
      <c r="BM1213" s="45" t="n">
        <v>491.492522079561</v>
      </c>
      <c r="BN1213" s="45" t="n">
        <v>4911.75996922289</v>
      </c>
      <c r="BO1213" s="45" t="n">
        <v>16.2785205146239</v>
      </c>
      <c r="BP1213" s="45" t="n">
        <v>537.6</v>
      </c>
      <c r="BQ1213" s="45" t="n">
        <v>384000</v>
      </c>
      <c r="BR1213" s="0" t="n">
        <f aca="false">AJ1213*0.1</f>
        <v>8.8E-009</v>
      </c>
      <c r="BS1213" s="0" t="n">
        <f aca="false">((((BJ1213/R1213)^2)+((BM1213/AD1213)^2))^(1/2))*AK1213</f>
        <v>0.0247323652975316</v>
      </c>
      <c r="BT1213" s="0" t="n">
        <f aca="false">((((BJ1213/R1213)^2)+((BN1213/AE1213)^2))^(1/2))*AL1213</f>
        <v>0.247477456925167</v>
      </c>
      <c r="BU1213" s="0" t="n">
        <f aca="false">((((BJ1213/R1213)^2)+((BO1213/AF1213)^2))^(1/2))*AM1213</f>
        <v>0.000821004214360585</v>
      </c>
      <c r="BV1213" s="0" t="n">
        <f aca="false">((((BJ1213/R1213)^2)+((BP1213/AG1213)^2))^(1/2))*AN1213</f>
        <v>0.0276867323292087</v>
      </c>
      <c r="BW1213" s="0" t="n">
        <f aca="false">((((BJ1213/R1213)^2)+((BQ1213/AH1213)^2))^(1/2))*AO1213</f>
        <v>21.4503411417065</v>
      </c>
      <c r="BX1213" s="46" t="n">
        <f aca="false">((((BL1213/AI1213)^2)+((BR1213/AJ1213)^2))^(1/2))*AP1213</f>
        <v>0.000621792733791251</v>
      </c>
    </row>
    <row r="1214" customFormat="false" ht="30" hidden="false" customHeight="true" outlineLevel="0" collapsed="false">
      <c r="A1214" s="24" t="n">
        <v>4.69373626325076</v>
      </c>
      <c r="B1214" s="24" t="n">
        <v>-74.0759274147663</v>
      </c>
      <c r="C1214" s="47" t="n">
        <v>32</v>
      </c>
      <c r="D1214" s="47" t="n">
        <v>34</v>
      </c>
      <c r="E1214" s="47" t="n">
        <v>2438</v>
      </c>
      <c r="F1214" s="27" t="s">
        <v>3037</v>
      </c>
      <c r="G1214" s="28" t="s">
        <v>3038</v>
      </c>
      <c r="H1214" s="27" t="s">
        <v>3039</v>
      </c>
      <c r="I1214" s="28" t="s">
        <v>1476</v>
      </c>
      <c r="J1214" s="28" t="s">
        <v>76</v>
      </c>
      <c r="K1214" s="55"/>
      <c r="L1214" s="55"/>
      <c r="M1214" s="28" t="n">
        <v>1993</v>
      </c>
      <c r="N1214" s="29" t="s">
        <v>124</v>
      </c>
      <c r="O1214" s="29" t="s">
        <v>645</v>
      </c>
      <c r="P1214" s="50" t="n">
        <v>0.0119278052318739</v>
      </c>
      <c r="Q1214" s="31" t="n">
        <v>62.138017185903</v>
      </c>
      <c r="R1214" s="31" t="n">
        <v>65.1745604445568</v>
      </c>
      <c r="S1214" s="4" t="s">
        <v>69</v>
      </c>
      <c r="T1214" s="4"/>
      <c r="U1214" s="4"/>
      <c r="V1214" s="48" t="n">
        <f aca="false">IF(S1214="m3_año",R1214,IF(OR(O1214="CG1",O1214="CG3",O1214="HG2"),T1214,R1214))</f>
        <v>65.1745604445568</v>
      </c>
      <c r="W1214" s="28" t="n">
        <v>365</v>
      </c>
      <c r="X1214" s="32"/>
      <c r="Y1214" s="28"/>
      <c r="Z1214" s="28" t="n">
        <v>8760</v>
      </c>
      <c r="AA1214" s="32" t="s">
        <v>3040</v>
      </c>
      <c r="AB1214" s="32" t="s">
        <v>3041</v>
      </c>
      <c r="AC1214" s="33" t="s">
        <v>72</v>
      </c>
      <c r="AD1214" s="33" t="n">
        <f aca="false">VLOOKUP($O1214,Parámetros!$B$4:$H$25,3,0)</f>
        <v>476000</v>
      </c>
      <c r="AE1214" s="33" t="n">
        <f aca="false">VLOOKUP($O1214,Parámetros!$B$4:$H$25,4,0)</f>
        <v>2142000</v>
      </c>
      <c r="AF1214" s="33" t="n">
        <f aca="false">VLOOKUP($O1214,Parámetros!$B$4:$H$25,5,0)</f>
        <v>1704000</v>
      </c>
      <c r="AG1214" s="33" t="n">
        <f aca="false">VLOOKUP($O1214,Parámetros!$B$4:$H$25,6,0)</f>
        <v>595000</v>
      </c>
      <c r="AH1214" s="33" t="n">
        <f aca="false">VLOOKUP($O1214,Parámetros!$B$4:$H$25,7,0)</f>
        <v>2676000000</v>
      </c>
      <c r="AI1214" s="51" t="n">
        <v>62.138017185903</v>
      </c>
      <c r="AJ1214" s="2" t="n">
        <v>0.0912</v>
      </c>
      <c r="AK1214" s="34" t="n">
        <f aca="false">AD1214*V1214/1000000000</f>
        <v>0.031023090771609</v>
      </c>
      <c r="AL1214" s="34" t="n">
        <f aca="false">AE1214*V1214/1000000000</f>
        <v>0.139603908472241</v>
      </c>
      <c r="AM1214" s="34" t="n">
        <f aca="false">AF1214*V1214/1000000000</f>
        <v>0.111057450997525</v>
      </c>
      <c r="AN1214" s="34" t="n">
        <f aca="false">AG1214*V1214/1000000000</f>
        <v>0.0387788634645113</v>
      </c>
      <c r="AO1214" s="34" t="n">
        <f aca="false">AH1214*V1214/1000000000</f>
        <v>174.407123749634</v>
      </c>
      <c r="AP1214" s="35" t="n">
        <f aca="false">AJ1214*AI1214*EXP(P1214*4)</f>
        <v>5.94391991254358</v>
      </c>
      <c r="AQ1214" s="36" t="n">
        <f aca="false">AK1214/W1214</f>
        <v>8.4994769237285E-005</v>
      </c>
      <c r="AR1214" s="37" t="n">
        <f aca="false">AL1214/W1214</f>
        <v>0.000382476461567783</v>
      </c>
      <c r="AS1214" s="37" t="n">
        <f aca="false">AM1214/W1214</f>
        <v>0.000304266989034315</v>
      </c>
      <c r="AT1214" s="37" t="n">
        <f aca="false">AN1214/W1214</f>
        <v>0.000106243461546606</v>
      </c>
      <c r="AU1214" s="37" t="n">
        <f aca="false">AO1214/W1214</f>
        <v>0.477827736300367</v>
      </c>
      <c r="AV1214" s="49" t="n">
        <f aca="false">AP1214/W1214</f>
        <v>0.0162847120891605</v>
      </c>
      <c r="AW1214" s="39" t="n">
        <f aca="false">AK1214*1000000</f>
        <v>31023.090771609</v>
      </c>
      <c r="AX1214" s="40" t="n">
        <f aca="false">AL1214*1000000</f>
        <v>139603.908472241</v>
      </c>
      <c r="AY1214" s="40" t="n">
        <f aca="false">AM1214*1000000</f>
        <v>111057.450997525</v>
      </c>
      <c r="AZ1214" s="40" t="n">
        <f aca="false">AN1214*1000000</f>
        <v>38778.8634645113</v>
      </c>
      <c r="BA1214" s="40" t="n">
        <f aca="false">AO1214*1000000</f>
        <v>174407123.749634</v>
      </c>
      <c r="BB1214" s="41" t="n">
        <f aca="false">AP1214*1000000</f>
        <v>5943919.91254358</v>
      </c>
      <c r="BC1214" s="39" t="n">
        <f aca="false">AQ1214*1000000</f>
        <v>84.994769237285</v>
      </c>
      <c r="BD1214" s="40" t="n">
        <f aca="false">AR1214*1000000</f>
        <v>382.476461567783</v>
      </c>
      <c r="BE1214" s="40" t="n">
        <f aca="false">AS1214*1000000</f>
        <v>304.266989034314</v>
      </c>
      <c r="BF1214" s="40" t="n">
        <f aca="false">AT1214*1000000</f>
        <v>106.243461546606</v>
      </c>
      <c r="BG1214" s="40" t="n">
        <f aca="false">AU1214*1000000</f>
        <v>477827.736300367</v>
      </c>
      <c r="BH1214" s="41" t="n">
        <f aca="false">AV1214*1000000</f>
        <v>16284.7120891605</v>
      </c>
      <c r="BI1214" s="0" t="n">
        <v>0.1</v>
      </c>
      <c r="BJ1214" s="0" t="n">
        <f aca="false">R1214*BI1214</f>
        <v>6.51745604445568</v>
      </c>
      <c r="BK1214" s="0" t="n">
        <v>0.1</v>
      </c>
      <c r="BL1214" s="0" t="n">
        <f aca="false">AI1214*BK1214</f>
        <v>6.2138017185903</v>
      </c>
      <c r="BM1214" s="45" t="n">
        <v>190400</v>
      </c>
      <c r="BN1214" s="45" t="n">
        <v>428400</v>
      </c>
      <c r="BO1214" s="45" t="n">
        <v>340800</v>
      </c>
      <c r="BP1214" s="45" t="n">
        <v>119000</v>
      </c>
      <c r="BQ1214" s="45" t="n">
        <v>1070400000</v>
      </c>
      <c r="BR1214" s="0" t="n">
        <f aca="false">AJ1214*0.1</f>
        <v>0.00912</v>
      </c>
      <c r="BS1214" s="0" t="n">
        <f aca="false">((((BJ1214/R1214)^2)+((BM1214/AD1214)^2))^(1/2))*AK1214</f>
        <v>0.0127911480084469</v>
      </c>
      <c r="BT1214" s="0" t="n">
        <f aca="false">((((BJ1214/R1214)^2)+((BN1214/AE1214)^2))^(1/2))*AL1214</f>
        <v>0.0312163829268589</v>
      </c>
      <c r="BU1214" s="0" t="n">
        <f aca="false">((((BJ1214/R1214)^2)+((BO1214/AF1214)^2))^(1/2))*AM1214</f>
        <v>0.0248332009838317</v>
      </c>
      <c r="BV1214" s="0" t="n">
        <f aca="false">((((BJ1214/R1214)^2)+((BP1214/AG1214)^2))^(1/2))*AN1214</f>
        <v>0.00867121747968303</v>
      </c>
      <c r="BW1214" s="0" t="n">
        <f aca="false">((((BJ1214/R1214)^2)+((BQ1214/AH1214)^2))^(1/2))*AO1214</f>
        <v>71.9098993079912</v>
      </c>
      <c r="BX1214" s="46" t="n">
        <f aca="false">((((BL1214/AI1214)^2)+((BR1214/AJ1214)^2))^(1/2))*AP1214</f>
        <v>0.840597215397864</v>
      </c>
    </row>
    <row r="1215" customFormat="false" ht="30" hidden="false" customHeight="true" outlineLevel="0" collapsed="false">
      <c r="A1215" s="24" t="n">
        <v>4.69373626325076</v>
      </c>
      <c r="B1215" s="24" t="n">
        <v>-74.0759274147663</v>
      </c>
      <c r="C1215" s="47" t="n">
        <v>32</v>
      </c>
      <c r="D1215" s="47" t="n">
        <v>34</v>
      </c>
      <c r="E1215" s="47" t="n">
        <v>2438</v>
      </c>
      <c r="F1215" s="27" t="s">
        <v>3037</v>
      </c>
      <c r="G1215" s="28" t="s">
        <v>3038</v>
      </c>
      <c r="H1215" s="27" t="s">
        <v>3039</v>
      </c>
      <c r="I1215" s="28" t="s">
        <v>1476</v>
      </c>
      <c r="J1215" s="28" t="s">
        <v>76</v>
      </c>
      <c r="K1215" s="55"/>
      <c r="L1215" s="55"/>
      <c r="M1215" s="28" t="n">
        <v>1993</v>
      </c>
      <c r="N1215" s="29" t="s">
        <v>124</v>
      </c>
      <c r="O1215" s="29" t="s">
        <v>645</v>
      </c>
      <c r="P1215" s="50" t="n">
        <v>0.0119278052318739</v>
      </c>
      <c r="Q1215" s="31" t="n">
        <v>30.6052920467881</v>
      </c>
      <c r="R1215" s="31" t="n">
        <v>32.1009029055281</v>
      </c>
      <c r="S1215" s="4" t="s">
        <v>69</v>
      </c>
      <c r="T1215" s="4"/>
      <c r="U1215" s="4"/>
      <c r="V1215" s="48" t="n">
        <f aca="false">IF(S1215="m3_año",R1215,IF(OR(O1215="CG1",O1215="CG3",O1215="HG2"),T1215,R1215))</f>
        <v>32.1009029055281</v>
      </c>
      <c r="W1215" s="28" t="n">
        <v>365</v>
      </c>
      <c r="X1215" s="32"/>
      <c r="Y1215" s="28"/>
      <c r="Z1215" s="28" t="n">
        <v>8760</v>
      </c>
      <c r="AA1215" s="32" t="s">
        <v>447</v>
      </c>
      <c r="AB1215" s="32" t="s">
        <v>3042</v>
      </c>
      <c r="AC1215" s="33" t="s">
        <v>72</v>
      </c>
      <c r="AD1215" s="33" t="n">
        <f aca="false">VLOOKUP($O1215,Parámetros!$B$4:$H$25,3,0)</f>
        <v>476000</v>
      </c>
      <c r="AE1215" s="33" t="n">
        <f aca="false">VLOOKUP($O1215,Parámetros!$B$4:$H$25,4,0)</f>
        <v>2142000</v>
      </c>
      <c r="AF1215" s="33" t="n">
        <f aca="false">VLOOKUP($O1215,Parámetros!$B$4:$H$25,5,0)</f>
        <v>1704000</v>
      </c>
      <c r="AG1215" s="33" t="n">
        <f aca="false">VLOOKUP($O1215,Parámetros!$B$4:$H$25,6,0)</f>
        <v>595000</v>
      </c>
      <c r="AH1215" s="33" t="n">
        <f aca="false">VLOOKUP($O1215,Parámetros!$B$4:$H$25,7,0)</f>
        <v>2676000000</v>
      </c>
      <c r="AI1215" s="2" t="n">
        <v>26143.9814814815</v>
      </c>
      <c r="AJ1215" s="2" t="n">
        <v>3E-008</v>
      </c>
      <c r="AK1215" s="34" t="n">
        <f aca="false">AD1215*V1215/1000000000</f>
        <v>0.0152800297830314</v>
      </c>
      <c r="AL1215" s="34" t="n">
        <f aca="false">AE1215*V1215/1000000000</f>
        <v>0.0687601340236412</v>
      </c>
      <c r="AM1215" s="34" t="n">
        <f aca="false">AF1215*V1215/1000000000</f>
        <v>0.0546999385510199</v>
      </c>
      <c r="AN1215" s="34" t="n">
        <f aca="false">AG1215*V1215/1000000000</f>
        <v>0.0191000372287892</v>
      </c>
      <c r="AO1215" s="34" t="n">
        <f aca="false">AH1215*V1215/1000000000</f>
        <v>85.9020161751932</v>
      </c>
      <c r="AP1215" s="35" t="n">
        <f aca="false">AJ1215*AI1215*EXP(P1215*4)</f>
        <v>0.000822647347868425</v>
      </c>
      <c r="AQ1215" s="36" t="n">
        <f aca="false">AK1215/W1215</f>
        <v>4.18630952959764E-005</v>
      </c>
      <c r="AR1215" s="37" t="n">
        <f aca="false">AL1215/W1215</f>
        <v>0.000188383928831894</v>
      </c>
      <c r="AS1215" s="37" t="n">
        <f aca="false">AM1215/W1215</f>
        <v>0.00014986284534526</v>
      </c>
      <c r="AT1215" s="37" t="n">
        <f aca="false">AN1215/W1215</f>
        <v>5.23288691199705E-005</v>
      </c>
      <c r="AU1215" s="37" t="n">
        <f aca="false">AO1215/W1215</f>
        <v>0.235347989521077</v>
      </c>
      <c r="AV1215" s="49" t="n">
        <f aca="false">AP1215/W1215</f>
        <v>2.25382835032445E-006</v>
      </c>
      <c r="AW1215" s="39" t="n">
        <f aca="false">AK1215*1000000</f>
        <v>15280.0297830314</v>
      </c>
      <c r="AX1215" s="40" t="n">
        <f aca="false">AL1215*1000000</f>
        <v>68760.1340236412</v>
      </c>
      <c r="AY1215" s="40" t="n">
        <f aca="false">AM1215*1000000</f>
        <v>54699.9385510199</v>
      </c>
      <c r="AZ1215" s="40" t="n">
        <f aca="false">AN1215*1000000</f>
        <v>19100.0372287892</v>
      </c>
      <c r="BA1215" s="40" t="n">
        <f aca="false">AO1215*1000000</f>
        <v>85902016.1751932</v>
      </c>
      <c r="BB1215" s="41" t="n">
        <f aca="false">AP1215*1000000</f>
        <v>822.647347868425</v>
      </c>
      <c r="BC1215" s="39" t="n">
        <f aca="false">AQ1215*1000000</f>
        <v>41.8630952959764</v>
      </c>
      <c r="BD1215" s="40" t="n">
        <f aca="false">AR1215*1000000</f>
        <v>188.383928831894</v>
      </c>
      <c r="BE1215" s="40" t="n">
        <f aca="false">AS1215*1000000</f>
        <v>149.86284534526</v>
      </c>
      <c r="BF1215" s="40" t="n">
        <f aca="false">AT1215*1000000</f>
        <v>52.3288691199705</v>
      </c>
      <c r="BG1215" s="40" t="n">
        <f aca="false">AU1215*1000000</f>
        <v>235347.989521077</v>
      </c>
      <c r="BH1215" s="41" t="n">
        <f aca="false">AV1215*1000000</f>
        <v>2.25382835032445</v>
      </c>
      <c r="BI1215" s="0" t="n">
        <v>0.1</v>
      </c>
      <c r="BJ1215" s="0" t="n">
        <f aca="false">R1215*BI1215</f>
        <v>3.21009029055281</v>
      </c>
      <c r="BK1215" s="0" t="n">
        <v>0.1</v>
      </c>
      <c r="BL1215" s="0" t="n">
        <f aca="false">AI1215*BK1215</f>
        <v>2614.39814814815</v>
      </c>
      <c r="BM1215" s="45" t="n">
        <v>190400</v>
      </c>
      <c r="BN1215" s="45" t="n">
        <v>428400</v>
      </c>
      <c r="BO1215" s="45" t="n">
        <v>340800</v>
      </c>
      <c r="BP1215" s="45" t="n">
        <v>119000</v>
      </c>
      <c r="BQ1215" s="45" t="n">
        <v>1070400000</v>
      </c>
      <c r="BR1215" s="0" t="n">
        <f aca="false">AJ1215*0.1</f>
        <v>3E-009</v>
      </c>
      <c r="BS1215" s="0" t="n">
        <f aca="false">((((BJ1215/R1215)^2)+((BM1215/AD1215)^2))^(1/2))*AK1215</f>
        <v>0.00630011767580221</v>
      </c>
      <c r="BT1215" s="0" t="n">
        <f aca="false">((((BJ1215/R1215)^2)+((BN1215/AE1215)^2))^(1/2))*AL1215</f>
        <v>0.0153752333818858</v>
      </c>
      <c r="BU1215" s="0" t="n">
        <f aca="false">((((BJ1215/R1215)^2)+((BO1215/AF1215)^2))^(1/2))*AM1215</f>
        <v>0.0122312780965142</v>
      </c>
      <c r="BV1215" s="0" t="n">
        <f aca="false">((((BJ1215/R1215)^2)+((BP1215/AG1215)^2))^(1/2))*AN1215</f>
        <v>0.00427089816163494</v>
      </c>
      <c r="BW1215" s="0" t="n">
        <f aca="false">((((BJ1215/R1215)^2)+((BQ1215/AH1215)^2))^(1/2))*AO1215</f>
        <v>35.4183086143838</v>
      </c>
      <c r="BX1215" s="46" t="n">
        <f aca="false">((((BL1215/AI1215)^2)+((BR1215/AJ1215)^2))^(1/2))*AP1215</f>
        <v>0.000116339903640578</v>
      </c>
    </row>
    <row r="1216" customFormat="false" ht="30" hidden="false" customHeight="true" outlineLevel="0" collapsed="false">
      <c r="A1216" s="24" t="n">
        <v>4.74762434837244</v>
      </c>
      <c r="B1216" s="24" t="n">
        <v>-74.0482173924207</v>
      </c>
      <c r="C1216" s="47" t="n">
        <v>35</v>
      </c>
      <c r="D1216" s="47" t="n">
        <v>40</v>
      </c>
      <c r="E1216" s="47" t="n">
        <v>593</v>
      </c>
      <c r="F1216" s="27" t="s">
        <v>3043</v>
      </c>
      <c r="G1216" s="28" t="s">
        <v>3044</v>
      </c>
      <c r="H1216" s="27" t="s">
        <v>3045</v>
      </c>
      <c r="I1216" s="28" t="s">
        <v>1476</v>
      </c>
      <c r="J1216" s="28" t="s">
        <v>65</v>
      </c>
      <c r="K1216" s="28" t="n">
        <v>15</v>
      </c>
      <c r="L1216" s="28"/>
      <c r="M1216" s="28" t="n">
        <v>2006</v>
      </c>
      <c r="N1216" s="29" t="s">
        <v>67</v>
      </c>
      <c r="O1216" s="29" t="s">
        <v>68</v>
      </c>
      <c r="P1216" s="56" t="n">
        <v>0.00426891489573758</v>
      </c>
      <c r="Q1216" s="31" t="n">
        <v>12570.215</v>
      </c>
      <c r="R1216" s="31" t="n">
        <v>12786.7027878758</v>
      </c>
      <c r="S1216" s="29" t="s">
        <v>69</v>
      </c>
      <c r="T1216" s="29"/>
      <c r="U1216" s="29"/>
      <c r="V1216" s="48" t="n">
        <f aca="false">IF(S1216="m3_año",R1216,IF(OR(O1216="CG1",O1216="CG3",O1216="HG2"),T1216,R1216))</f>
        <v>12786.7027878758</v>
      </c>
      <c r="W1216" s="28" t="n">
        <v>365</v>
      </c>
      <c r="X1216" s="32"/>
      <c r="Y1216" s="28"/>
      <c r="Z1216" s="28" t="n">
        <v>8760</v>
      </c>
      <c r="AA1216" s="32" t="s">
        <v>3046</v>
      </c>
      <c r="AB1216" s="32" t="s">
        <v>447</v>
      </c>
      <c r="AC1216" s="33" t="s">
        <v>72</v>
      </c>
      <c r="AD1216" s="33" t="n">
        <f aca="false">VLOOKUP($O1216,Parámetros!$B$4:$H$25,3,0)</f>
        <v>46.3856216091623</v>
      </c>
      <c r="AE1216" s="33" t="n">
        <f aca="false">VLOOKUP($O1216,Parámetros!$B$4:$H$25,4,0)</f>
        <v>1074.85364414012</v>
      </c>
      <c r="AF1216" s="33" t="n">
        <f aca="false">VLOOKUP($O1216,Parámetros!$B$4:$H$25,5,0)</f>
        <v>5.41099102083891</v>
      </c>
      <c r="AG1216" s="33" t="n">
        <f aca="false">VLOOKUP($O1216,Parámetros!$B$4:$H$25,6,0)</f>
        <v>1344</v>
      </c>
      <c r="AH1216" s="33" t="n">
        <f aca="false">VLOOKUP($O1216,Parámetros!$B$4:$H$25,7,0)</f>
        <v>1920000</v>
      </c>
      <c r="AI1216" s="51" t="n">
        <v>12570.215</v>
      </c>
      <c r="AJ1216" s="52" t="n">
        <v>8.8E-008</v>
      </c>
      <c r="AK1216" s="34" t="n">
        <f aca="false">AD1216*V1216/1000000000</f>
        <v>0.000593119157147228</v>
      </c>
      <c r="AL1216" s="34" t="n">
        <f aca="false">AE1216*V1216/1000000000</f>
        <v>0.0137438340880849</v>
      </c>
      <c r="AM1216" s="34" t="n">
        <f aca="false">AF1216*V1216/1000000000</f>
        <v>6.91887339713318E-005</v>
      </c>
      <c r="AN1216" s="34" t="n">
        <f aca="false">AG1216*V1216/1000000000</f>
        <v>0.0171853285469051</v>
      </c>
      <c r="AO1216" s="34" t="n">
        <f aca="false">AH1216*V1216/1000000000</f>
        <v>24.5504693527215</v>
      </c>
      <c r="AP1216" s="35" t="n">
        <f aca="false">AJ1216*AI1216*EXP(P1216*4)</f>
        <v>0.00112522984533307</v>
      </c>
      <c r="AQ1216" s="36" t="n">
        <f aca="false">AK1216/W1216</f>
        <v>1.62498399218419E-006</v>
      </c>
      <c r="AR1216" s="37" t="n">
        <f aca="false">AL1216/W1216</f>
        <v>3.7654339967356E-005</v>
      </c>
      <c r="AS1216" s="37" t="n">
        <f aca="false">AM1216/W1216</f>
        <v>1.89558175263923E-007</v>
      </c>
      <c r="AT1216" s="37" t="n">
        <f aca="false">AN1216/W1216</f>
        <v>4.7083091909329E-005</v>
      </c>
      <c r="AU1216" s="37" t="n">
        <f aca="false">AO1216/W1216</f>
        <v>0.06726155987047</v>
      </c>
      <c r="AV1216" s="49" t="n">
        <f aca="false">AP1216/W1216</f>
        <v>3.08282149406321E-006</v>
      </c>
      <c r="AW1216" s="39" t="n">
        <f aca="false">AK1216*1000000</f>
        <v>593.119157147228</v>
      </c>
      <c r="AX1216" s="40" t="n">
        <f aca="false">AL1216*1000000</f>
        <v>13743.8340880849</v>
      </c>
      <c r="AY1216" s="40" t="n">
        <f aca="false">AM1216*1000000</f>
        <v>69.1887339713318</v>
      </c>
      <c r="AZ1216" s="40" t="n">
        <f aca="false">AN1216*1000000</f>
        <v>17185.3285469051</v>
      </c>
      <c r="BA1216" s="40" t="n">
        <f aca="false">AO1216*1000000</f>
        <v>24550469.3527215</v>
      </c>
      <c r="BB1216" s="41" t="n">
        <f aca="false">AP1216*1000000</f>
        <v>1125.22984533307</v>
      </c>
      <c r="BC1216" s="39" t="n">
        <f aca="false">AQ1216*1000000</f>
        <v>1.62498399218419</v>
      </c>
      <c r="BD1216" s="40" t="n">
        <f aca="false">AR1216*1000000</f>
        <v>37.654339967356</v>
      </c>
      <c r="BE1216" s="40" t="n">
        <f aca="false">AS1216*1000000</f>
        <v>0.189558175263923</v>
      </c>
      <c r="BF1216" s="40" t="n">
        <f aca="false">AT1216*1000000</f>
        <v>47.083091909329</v>
      </c>
      <c r="BG1216" s="40" t="n">
        <f aca="false">AU1216*1000000</f>
        <v>67261.55987047</v>
      </c>
      <c r="BH1216" s="41" t="n">
        <f aca="false">AV1216*1000000</f>
        <v>3.08282149406321</v>
      </c>
      <c r="BI1216" s="0" t="n">
        <v>0.1</v>
      </c>
      <c r="BJ1216" s="0" t="n">
        <f aca="false">R1216*BI1216</f>
        <v>1278.67027878758</v>
      </c>
      <c r="BK1216" s="0" t="n">
        <v>0.1</v>
      </c>
      <c r="BL1216" s="0" t="n">
        <f aca="false">AI1216*BK1216</f>
        <v>1257.0215</v>
      </c>
      <c r="BM1216" s="45" t="n">
        <v>17.6498016718255</v>
      </c>
      <c r="BN1216" s="45" t="n">
        <v>910.91550745518</v>
      </c>
      <c r="BO1216" s="45" t="n">
        <v>5.31099102083891</v>
      </c>
      <c r="BP1216" s="45" t="n">
        <v>537.6</v>
      </c>
      <c r="BQ1216" s="45" t="n">
        <v>384000</v>
      </c>
      <c r="BR1216" s="0" t="n">
        <f aca="false">AJ1216*0.1</f>
        <v>8.8E-009</v>
      </c>
      <c r="BS1216" s="0" t="n">
        <f aca="false">((((BJ1216/R1216)^2)+((BM1216/AD1216)^2))^(1/2))*AK1216</f>
        <v>0.000233346556064981</v>
      </c>
      <c r="BT1216" s="0" t="n">
        <f aca="false">((((BJ1216/R1216)^2)+((BN1216/AE1216)^2))^(1/2))*AL1216</f>
        <v>0.0117284121684884</v>
      </c>
      <c r="BU1216" s="0" t="n">
        <f aca="false">((((BJ1216/R1216)^2)+((BO1216/AF1216)^2))^(1/2))*AM1216</f>
        <v>6.82616111721E-005</v>
      </c>
      <c r="BV1216" s="0" t="n">
        <f aca="false">((((BJ1216/R1216)^2)+((BP1216/AG1216)^2))^(1/2))*AN1216</f>
        <v>0.00708569248098321</v>
      </c>
      <c r="BW1216" s="0" t="n">
        <f aca="false">((((BJ1216/R1216)^2)+((BQ1216/AH1216)^2))^(1/2))*AO1216</f>
        <v>5.48965183522106</v>
      </c>
      <c r="BX1216" s="46" t="n">
        <f aca="false">((((BL1216/AI1216)^2)+((BR1216/AJ1216)^2))^(1/2))*AP1216</f>
        <v>0.000159131530805701</v>
      </c>
    </row>
    <row r="1217" customFormat="false" ht="30" hidden="false" customHeight="true" outlineLevel="0" collapsed="false">
      <c r="A1217" s="24" t="n">
        <v>4.72792097460347</v>
      </c>
      <c r="B1217" s="24" t="n">
        <v>-74.0514711689085</v>
      </c>
      <c r="C1217" s="47" t="n">
        <v>34</v>
      </c>
      <c r="D1217" s="47" t="n">
        <v>38</v>
      </c>
      <c r="E1217" s="47" t="n">
        <v>2492</v>
      </c>
      <c r="F1217" s="27" t="s">
        <v>3047</v>
      </c>
      <c r="G1217" s="28" t="s">
        <v>3048</v>
      </c>
      <c r="H1217" s="27" t="s">
        <v>3049</v>
      </c>
      <c r="I1217" s="28" t="s">
        <v>1476</v>
      </c>
      <c r="J1217" s="28" t="s">
        <v>76</v>
      </c>
      <c r="K1217" s="55"/>
      <c r="L1217" s="55"/>
      <c r="M1217" s="28" t="n">
        <v>1995</v>
      </c>
      <c r="N1217" s="29" t="s">
        <v>77</v>
      </c>
      <c r="O1217" s="29" t="s">
        <v>77</v>
      </c>
      <c r="P1217" s="30" t="n">
        <v>-0.0558905599345948</v>
      </c>
      <c r="Q1217" s="31" t="n">
        <v>4.07237002684892</v>
      </c>
      <c r="R1217" s="31" t="n">
        <v>3.25653226364253</v>
      </c>
      <c r="S1217" s="29" t="s">
        <v>69</v>
      </c>
      <c r="T1217" s="29"/>
      <c r="U1217" s="29"/>
      <c r="V1217" s="48" t="n">
        <f aca="false">IF(S1217="m3_año",R1217,IF(OR(O1217="CG1",O1217="CG3",O1217="HG2"),T1217,R1217))</f>
        <v>3.25653226364253</v>
      </c>
      <c r="W1217" s="28" t="n">
        <v>365</v>
      </c>
      <c r="X1217" s="32"/>
      <c r="Y1217" s="28"/>
      <c r="Z1217" s="28" t="n">
        <v>8760</v>
      </c>
      <c r="AA1217" s="32" t="s">
        <v>3050</v>
      </c>
      <c r="AB1217" s="32" t="s">
        <v>3051</v>
      </c>
      <c r="AC1217" s="33" t="s">
        <v>72</v>
      </c>
      <c r="AD1217" s="33" t="n">
        <f aca="false">VLOOKUP($O1217,Parámetros!$B$4:$H$25,3,0)</f>
        <v>24000</v>
      </c>
      <c r="AE1217" s="33" t="n">
        <f aca="false">VLOOKUP($O1217,Parámetros!$B$4:$H$25,4,0)</f>
        <v>2261000</v>
      </c>
      <c r="AF1217" s="33" t="n">
        <f aca="false">VLOOKUP($O1217,Parámetros!$B$4:$H$25,5,0)</f>
        <v>1200</v>
      </c>
      <c r="AG1217" s="33" t="n">
        <f aca="false">VLOOKUP($O1217,Parámetros!$B$4:$H$25,6,0)</f>
        <v>381000</v>
      </c>
      <c r="AH1217" s="33" t="n">
        <f aca="false">VLOOKUP($O1217,Parámetros!$B$4:$H$25,7,0)</f>
        <v>1500000000</v>
      </c>
      <c r="AI1217" s="51" t="n">
        <f aca="false">Q1217</f>
        <v>4.07237002684892</v>
      </c>
      <c r="AJ1217" s="80" t="n">
        <v>0.024</v>
      </c>
      <c r="AK1217" s="34" t="n">
        <f aca="false">AD1217*V1217/1000000000</f>
        <v>7.81567743274207E-005</v>
      </c>
      <c r="AL1217" s="34" t="n">
        <f aca="false">AE1217*V1217/1000000000</f>
        <v>0.00736301944809576</v>
      </c>
      <c r="AM1217" s="34" t="n">
        <f aca="false">AF1217*V1217/1000000000</f>
        <v>3.90783871637104E-006</v>
      </c>
      <c r="AN1217" s="34" t="n">
        <f aca="false">AG1217*V1217/1000000000</f>
        <v>0.0012407387924478</v>
      </c>
      <c r="AO1217" s="34" t="n">
        <f aca="false">AH1217*V1217/1000000000</f>
        <v>4.8847983954638</v>
      </c>
      <c r="AP1217" s="35" t="n">
        <f aca="false">AJ1217*AI1217*EXP(P1217*4)</f>
        <v>0.0781567743274206</v>
      </c>
      <c r="AQ1217" s="36" t="n">
        <f aca="false">AK1217/W1217</f>
        <v>2.14128148842249E-007</v>
      </c>
      <c r="AR1217" s="37" t="n">
        <f aca="false">AL1217/W1217</f>
        <v>2.01726560221802E-005</v>
      </c>
      <c r="AS1217" s="37" t="n">
        <f aca="false">AM1217/W1217</f>
        <v>1.07064074421124E-008</v>
      </c>
      <c r="AT1217" s="37" t="n">
        <f aca="false">AN1217/W1217</f>
        <v>3.3992843628707E-006</v>
      </c>
      <c r="AU1217" s="37" t="n">
        <f aca="false">AO1217/W1217</f>
        <v>0.0133830093026405</v>
      </c>
      <c r="AV1217" s="49" t="n">
        <f aca="false">AP1217/W1217</f>
        <v>0.000214128148842248</v>
      </c>
      <c r="AW1217" s="39" t="n">
        <f aca="false">AK1217*1000000</f>
        <v>78.1567743274207</v>
      </c>
      <c r="AX1217" s="40" t="n">
        <f aca="false">AL1217*1000000</f>
        <v>7363.01944809576</v>
      </c>
      <c r="AY1217" s="40" t="n">
        <f aca="false">AM1217*1000000</f>
        <v>3.90783871637104</v>
      </c>
      <c r="AZ1217" s="40" t="n">
        <f aca="false">AN1217*1000000</f>
        <v>1240.7387924478</v>
      </c>
      <c r="BA1217" s="40" t="n">
        <f aca="false">AO1217*1000000</f>
        <v>4884798.3954638</v>
      </c>
      <c r="BB1217" s="41" t="n">
        <f aca="false">AP1217*1000000</f>
        <v>78156.7743274206</v>
      </c>
      <c r="BC1217" s="39" t="n">
        <f aca="false">AQ1217*1000000</f>
        <v>0.214128148842249</v>
      </c>
      <c r="BD1217" s="40" t="n">
        <f aca="false">AR1217*1000000</f>
        <v>20.1726560221802</v>
      </c>
      <c r="BE1217" s="40" t="n">
        <f aca="false">AS1217*1000000</f>
        <v>0.0107064074421124</v>
      </c>
      <c r="BF1217" s="40" t="n">
        <f aca="false">AT1217*1000000</f>
        <v>3.3992843628707</v>
      </c>
      <c r="BG1217" s="40" t="n">
        <f aca="false">AU1217*1000000</f>
        <v>13383.0093026405</v>
      </c>
      <c r="BH1217" s="41" t="n">
        <f aca="false">AV1217*1000000</f>
        <v>214.128148842248</v>
      </c>
      <c r="BI1217" s="0" t="n">
        <v>0.1</v>
      </c>
      <c r="BJ1217" s="0" t="n">
        <f aca="false">R1217*BI1217</f>
        <v>0.325653226364253</v>
      </c>
      <c r="BK1217" s="0" t="n">
        <v>0.1</v>
      </c>
      <c r="BL1217" s="0" t="n">
        <f aca="false">AI1217*BK1217</f>
        <v>0.407237002684892</v>
      </c>
      <c r="BM1217" s="45" t="n">
        <v>0</v>
      </c>
      <c r="BN1217" s="45" t="n">
        <v>0</v>
      </c>
      <c r="BO1217" s="45" t="n">
        <v>0</v>
      </c>
      <c r="BP1217" s="45" t="n">
        <v>0</v>
      </c>
      <c r="BQ1217" s="45" t="n">
        <v>0</v>
      </c>
      <c r="BR1217" s="0" t="n">
        <f aca="false">AJ1217*0.1</f>
        <v>0.0024</v>
      </c>
      <c r="BS1217" s="0" t="n">
        <f aca="false">((((BJ1217/R1217)^2)+((BM1217/AD1217)^2))^(1/2))*AK1217</f>
        <v>7.81567743274207E-006</v>
      </c>
      <c r="BT1217" s="0" t="n">
        <f aca="false">((((BJ1217/R1217)^2)+((BN1217/AE1217)^2))^(1/2))*AL1217</f>
        <v>0.000736301944809576</v>
      </c>
      <c r="BU1217" s="0" t="n">
        <f aca="false">((((BJ1217/R1217)^2)+((BO1217/AF1217)^2))^(1/2))*AM1217</f>
        <v>3.90783871637104E-007</v>
      </c>
      <c r="BV1217" s="0" t="n">
        <f aca="false">((((BJ1217/R1217)^2)+((BP1217/AG1217)^2))^(1/2))*AN1217</f>
        <v>0.00012407387924478</v>
      </c>
      <c r="BW1217" s="0" t="n">
        <f aca="false">((((BJ1217/R1217)^2)+((BQ1217/AH1217)^2))^(1/2))*AO1217</f>
        <v>0.48847983954638</v>
      </c>
      <c r="BX1217" s="46" t="n">
        <f aca="false">((((BL1217/AI1217)^2)+((BR1217/AJ1217)^2))^(1/2))*AP1217</f>
        <v>0.0110530370245172</v>
      </c>
    </row>
    <row r="1218" customFormat="false" ht="45" hidden="false" customHeight="true" outlineLevel="0" collapsed="false">
      <c r="A1218" s="24" t="n">
        <v>4.72792097460347</v>
      </c>
      <c r="B1218" s="24" t="n">
        <v>-74.0514711689085</v>
      </c>
      <c r="C1218" s="47" t="n">
        <v>34</v>
      </c>
      <c r="D1218" s="47" t="n">
        <v>38</v>
      </c>
      <c r="E1218" s="47" t="n">
        <v>2492</v>
      </c>
      <c r="F1218" s="27" t="s">
        <v>3047</v>
      </c>
      <c r="G1218" s="28" t="s">
        <v>3048</v>
      </c>
      <c r="H1218" s="27" t="s">
        <v>3049</v>
      </c>
      <c r="I1218" s="28" t="s">
        <v>1476</v>
      </c>
      <c r="J1218" s="28" t="s">
        <v>76</v>
      </c>
      <c r="K1218" s="55"/>
      <c r="L1218" s="55"/>
      <c r="M1218" s="28" t="n">
        <v>1988</v>
      </c>
      <c r="N1218" s="29" t="s">
        <v>172</v>
      </c>
      <c r="O1218" s="29" t="s">
        <v>85</v>
      </c>
      <c r="P1218" s="30" t="n">
        <v>-0.0558905599345948</v>
      </c>
      <c r="Q1218" s="31" t="n">
        <v>735</v>
      </c>
      <c r="R1218" s="31" t="n">
        <v>587.753862737595</v>
      </c>
      <c r="S1218" s="29" t="s">
        <v>86</v>
      </c>
      <c r="T1218" s="29" t="n">
        <f aca="false">((R1218*Parámetros!$D$30)/1000)/Parámetros!$D$29</f>
        <v>481.666374747015</v>
      </c>
      <c r="U1218" s="29" t="s">
        <v>69</v>
      </c>
      <c r="V1218" s="48" t="n">
        <f aca="false">IF(S1218="m3_año",R1218,IF(OR(O1218="CG1",O1218="CG3",O1218="HG2"),T1218,R1218))</f>
        <v>587.753862737595</v>
      </c>
      <c r="W1218" s="28" t="n">
        <v>365</v>
      </c>
      <c r="X1218" s="32"/>
      <c r="Y1218" s="28"/>
      <c r="Z1218" s="28" t="n">
        <v>8760</v>
      </c>
      <c r="AA1218" s="32" t="s">
        <v>3052</v>
      </c>
      <c r="AB1218" s="32" t="s">
        <v>3053</v>
      </c>
      <c r="AC1218" s="33" t="s">
        <v>246</v>
      </c>
      <c r="AD1218" s="33" t="n">
        <f aca="false">VLOOKUP($O1218,Parámetros!$B$4:$H$25,3,0)</f>
        <v>12.7152226842523</v>
      </c>
      <c r="AE1218" s="33" t="n">
        <f aca="false">VLOOKUP($O1218,Parámetros!$B$4:$H$25,4,0)</f>
        <v>4.56382485732941</v>
      </c>
      <c r="AF1218" s="33" t="n">
        <f aca="false">VLOOKUP($O1218,Parámetros!$B$4:$H$25,5,0)</f>
        <v>12.0799261022882</v>
      </c>
      <c r="AG1218" s="33" t="n">
        <f aca="false">VLOOKUP($O1218,Parámetros!$B$4:$H$25,6,0)</f>
        <v>6.25</v>
      </c>
      <c r="AH1218" s="33" t="n">
        <f aca="false">VLOOKUP($O1218,Parámetros!$B$4:$H$25,7,0)</f>
        <v>2343</v>
      </c>
      <c r="AI1218" s="2" t="n">
        <v>26143.9814814815</v>
      </c>
      <c r="AJ1218" s="2" t="n">
        <v>3E-008</v>
      </c>
      <c r="AK1218" s="34" t="n">
        <f aca="false">AD1218*V1218/1000000000</f>
        <v>7.47342124823798E-006</v>
      </c>
      <c r="AL1218" s="34" t="n">
        <f aca="false">AE1218*V1218/1000000000</f>
        <v>2.68240568875321E-006</v>
      </c>
      <c r="AM1218" s="34" t="n">
        <f aca="false">AF1218*V1218/1000000000</f>
        <v>7.10002322820459E-006</v>
      </c>
      <c r="AN1218" s="34" t="n">
        <f aca="false">AG1218*V1218/1000000000</f>
        <v>3.67346164210997E-006</v>
      </c>
      <c r="AO1218" s="34" t="n">
        <f aca="false">AH1218*V1218/1000000000</f>
        <v>0.00137710730039419</v>
      </c>
      <c r="AP1218" s="35" t="n">
        <f aca="false">AJ1218*AI1218*EXP(P1218*4)</f>
        <v>0.000627192902166568</v>
      </c>
      <c r="AQ1218" s="36" t="n">
        <f aca="false">AK1218/W1218</f>
        <v>2.04751267075013E-008</v>
      </c>
      <c r="AR1218" s="37" t="n">
        <f aca="false">AL1218/W1218</f>
        <v>7.34905668151565E-009</v>
      </c>
      <c r="AS1218" s="37" t="n">
        <f aca="false">AM1218/W1218</f>
        <v>1.94521184334372E-008</v>
      </c>
      <c r="AT1218" s="37" t="n">
        <f aca="false">AN1218/W1218</f>
        <v>1.00642784715342E-008</v>
      </c>
      <c r="AU1218" s="37" t="n">
        <f aca="false">AO1218/W1218</f>
        <v>3.77289671340873E-006</v>
      </c>
      <c r="AV1218" s="49" t="n">
        <f aca="false">AP1218/W1218</f>
        <v>1.71833671826457E-006</v>
      </c>
      <c r="AW1218" s="39" t="n">
        <f aca="false">AK1218*1000000</f>
        <v>7.47342124823798</v>
      </c>
      <c r="AX1218" s="40" t="n">
        <f aca="false">AL1218*1000000</f>
        <v>2.68240568875321</v>
      </c>
      <c r="AY1218" s="40" t="n">
        <f aca="false">AM1218*1000000</f>
        <v>7.10002322820459</v>
      </c>
      <c r="AZ1218" s="40" t="n">
        <f aca="false">AN1218*1000000</f>
        <v>3.67346164210997</v>
      </c>
      <c r="BA1218" s="40" t="n">
        <f aca="false">AO1218*1000000</f>
        <v>1377.10730039419</v>
      </c>
      <c r="BB1218" s="41" t="n">
        <f aca="false">AP1218*1000000</f>
        <v>627.192902166568</v>
      </c>
      <c r="BC1218" s="39" t="n">
        <f aca="false">AQ1218*1000000</f>
        <v>0.0204751267075013</v>
      </c>
      <c r="BD1218" s="40" t="n">
        <f aca="false">AR1218*1000000</f>
        <v>0.00734905668151565</v>
      </c>
      <c r="BE1218" s="40" t="n">
        <f aca="false">AS1218*1000000</f>
        <v>0.0194521184334372</v>
      </c>
      <c r="BF1218" s="40" t="n">
        <f aca="false">AT1218*1000000</f>
        <v>0.0100642784715342</v>
      </c>
      <c r="BG1218" s="40" t="n">
        <f aca="false">AU1218*1000000</f>
        <v>3.77289671340873</v>
      </c>
      <c r="BH1218" s="41" t="n">
        <f aca="false">AV1218*1000000</f>
        <v>1.71833671826457</v>
      </c>
      <c r="BI1218" s="0" t="n">
        <v>0.1</v>
      </c>
      <c r="BJ1218" s="0" t="n">
        <f aca="false">R1218*BI1218</f>
        <v>58.7753862737595</v>
      </c>
      <c r="BK1218" s="0" t="n">
        <v>0.1</v>
      </c>
      <c r="BL1218" s="0" t="n">
        <f aca="false">AI1218*BK1218</f>
        <v>2614.39814814815</v>
      </c>
      <c r="BM1218" s="45" t="n">
        <v>8.79744109323615</v>
      </c>
      <c r="BN1218" s="45" t="n">
        <v>3.62683450723467</v>
      </c>
      <c r="BO1218" s="45" t="n">
        <v>10.0538529184284</v>
      </c>
      <c r="BP1218" s="45" t="n">
        <v>12.5</v>
      </c>
      <c r="BQ1218" s="45" t="n">
        <v>2343</v>
      </c>
      <c r="BR1218" s="0" t="n">
        <f aca="false">AJ1218*0.1</f>
        <v>3E-009</v>
      </c>
      <c r="BS1218" s="0" t="n">
        <f aca="false">((((BJ1218/R1218)^2)+((BM1218/AD1218)^2))^(1/2))*AK1218</f>
        <v>5.22445871136819E-006</v>
      </c>
      <c r="BT1218" s="0" t="n">
        <f aca="false">((((BJ1218/R1218)^2)+((BN1218/AE1218)^2))^(1/2))*AL1218</f>
        <v>2.14849672273454E-006</v>
      </c>
      <c r="BU1218" s="0" t="n">
        <f aca="false">((((BJ1218/R1218)^2)+((BO1218/AF1218)^2))^(1/2))*AM1218</f>
        <v>5.95169221748061E-006</v>
      </c>
      <c r="BV1218" s="0" t="n">
        <f aca="false">((((BJ1218/R1218)^2)+((BP1218/AG1218)^2))^(1/2))*AN1218</f>
        <v>7.35610120570494E-006</v>
      </c>
      <c r="BW1218" s="0" t="n">
        <f aca="false">((((BJ1218/R1218)^2)+((BQ1218/AH1218)^2))^(1/2))*AO1218</f>
        <v>0.00138397570858991</v>
      </c>
      <c r="BX1218" s="46" t="n">
        <f aca="false">((((BL1218/AI1218)^2)+((BR1218/AJ1218)^2))^(1/2))*AP1218</f>
        <v>8.86984708468102E-005</v>
      </c>
    </row>
    <row r="1219" customFormat="false" ht="30" hidden="false" customHeight="true" outlineLevel="0" collapsed="false">
      <c r="A1219" s="24" t="n">
        <v>4.72764393644567</v>
      </c>
      <c r="B1219" s="24" t="n">
        <v>-74.0533617887083</v>
      </c>
      <c r="C1219" s="47" t="n">
        <v>34</v>
      </c>
      <c r="D1219" s="47" t="n">
        <v>38</v>
      </c>
      <c r="E1219" s="47" t="n">
        <v>2492</v>
      </c>
      <c r="F1219" s="27" t="s">
        <v>3054</v>
      </c>
      <c r="G1219" s="28" t="s">
        <v>3055</v>
      </c>
      <c r="H1219" s="27" t="s">
        <v>3056</v>
      </c>
      <c r="I1219" s="28" t="s">
        <v>1476</v>
      </c>
      <c r="J1219" s="28" t="s">
        <v>76</v>
      </c>
      <c r="K1219" s="55"/>
      <c r="L1219" s="55"/>
      <c r="M1219" s="28" t="n">
        <v>2000</v>
      </c>
      <c r="N1219" s="29" t="s">
        <v>67</v>
      </c>
      <c r="O1219" s="29" t="s">
        <v>415</v>
      </c>
      <c r="P1219" s="30" t="n">
        <v>0.00812487975091896</v>
      </c>
      <c r="Q1219" s="31" t="n">
        <v>15739.875</v>
      </c>
      <c r="R1219" s="31" t="n">
        <v>16259.8165279356</v>
      </c>
      <c r="S1219" s="29" t="s">
        <v>69</v>
      </c>
      <c r="T1219" s="29"/>
      <c r="U1219" s="29"/>
      <c r="V1219" s="48" t="n">
        <f aca="false">IF(S1219="m3_año",R1219,IF(OR(O1219="CG1",O1219="CG3",O1219="HG2"),T1219,R1219))</f>
        <v>16259.8165279356</v>
      </c>
      <c r="W1219" s="28" t="n">
        <v>365</v>
      </c>
      <c r="X1219" s="32"/>
      <c r="Y1219" s="28"/>
      <c r="Z1219" s="28" t="n">
        <v>8760</v>
      </c>
      <c r="AA1219" s="32" t="s">
        <v>3057</v>
      </c>
      <c r="AB1219" s="32" t="s">
        <v>3058</v>
      </c>
      <c r="AC1219" s="33" t="s">
        <v>72</v>
      </c>
      <c r="AD1219" s="33" t="n">
        <f aca="false">VLOOKUP($O1219,Parámetros!$B$4:$H$25,3,0)</f>
        <v>196.356974196937</v>
      </c>
      <c r="AE1219" s="33" t="n">
        <f aca="false">VLOOKUP($O1219,Parámetros!$B$4:$H$25,4,0)</f>
        <v>1220.72799074218</v>
      </c>
      <c r="AF1219" s="33" t="n">
        <f aca="false">VLOOKUP($O1219,Parámetros!$B$4:$H$25,5,0)</f>
        <v>0.1</v>
      </c>
      <c r="AG1219" s="33" t="n">
        <f aca="false">VLOOKUP($O1219,Parámetros!$B$4:$H$25,6,0)</f>
        <v>640</v>
      </c>
      <c r="AH1219" s="33" t="n">
        <f aca="false">VLOOKUP($O1219,Parámetros!$B$4:$H$25,7,0)</f>
        <v>1920000</v>
      </c>
      <c r="AI1219" s="2" t="n">
        <v>95073.8272033899</v>
      </c>
      <c r="AJ1219" s="2" t="n">
        <v>2.57418E-006</v>
      </c>
      <c r="AK1219" s="34" t="n">
        <f aca="false">AD1219*V1219/1000000000</f>
        <v>0.00319272837442278</v>
      </c>
      <c r="AL1219" s="34" t="n">
        <f aca="false">AE1219*V1219/1000000000</f>
        <v>0.0198488131599833</v>
      </c>
      <c r="AM1219" s="34" t="n">
        <f aca="false">AF1219*V1219/1000000000</f>
        <v>1.62598165279356E-006</v>
      </c>
      <c r="AN1219" s="34" t="n">
        <f aca="false">AG1219*V1219/1000000000</f>
        <v>0.0104062825778788</v>
      </c>
      <c r="AO1219" s="34" t="n">
        <f aca="false">AH1219*V1219/1000000000</f>
        <v>31.2188477336363</v>
      </c>
      <c r="AP1219" s="35" t="n">
        <f aca="false">AJ1219*AI1219*EXP(P1219*4)</f>
        <v>0.25282164358423</v>
      </c>
      <c r="AQ1219" s="36" t="n">
        <f aca="false">AK1219/W1219</f>
        <v>8.74720102581584E-006</v>
      </c>
      <c r="AR1219" s="37" t="n">
        <f aca="false">AL1219/W1219</f>
        <v>5.43803100273515E-005</v>
      </c>
      <c r="AS1219" s="37" t="n">
        <f aca="false">AM1219/W1219</f>
        <v>4.45474425422893E-009</v>
      </c>
      <c r="AT1219" s="37" t="n">
        <f aca="false">AN1219/W1219</f>
        <v>2.85103632270652E-005</v>
      </c>
      <c r="AU1219" s="37" t="n">
        <f aca="false">AO1219/W1219</f>
        <v>0.0855310896811955</v>
      </c>
      <c r="AV1219" s="49" t="n">
        <f aca="false">AP1219/W1219</f>
        <v>0.000692662037217068</v>
      </c>
      <c r="AW1219" s="39" t="n">
        <f aca="false">AK1219*1000000</f>
        <v>3192.72837442278</v>
      </c>
      <c r="AX1219" s="40" t="n">
        <f aca="false">AL1219*1000000</f>
        <v>19848.8131599833</v>
      </c>
      <c r="AY1219" s="40" t="n">
        <f aca="false">AM1219*1000000</f>
        <v>1.62598165279356</v>
      </c>
      <c r="AZ1219" s="40" t="n">
        <f aca="false">AN1219*1000000</f>
        <v>10406.2825778788</v>
      </c>
      <c r="BA1219" s="40" t="n">
        <f aca="false">AO1219*1000000</f>
        <v>31218847.7336364</v>
      </c>
      <c r="BB1219" s="41" t="n">
        <f aca="false">AP1219*1000000</f>
        <v>252821.64358423</v>
      </c>
      <c r="BC1219" s="39" t="n">
        <f aca="false">AQ1219*1000000</f>
        <v>8.74720102581584</v>
      </c>
      <c r="BD1219" s="40" t="n">
        <f aca="false">AR1219*1000000</f>
        <v>54.3803100273516</v>
      </c>
      <c r="BE1219" s="40" t="n">
        <f aca="false">AS1219*1000000</f>
        <v>0.00445474425422893</v>
      </c>
      <c r="BF1219" s="40" t="n">
        <f aca="false">AT1219*1000000</f>
        <v>28.5103632270652</v>
      </c>
      <c r="BG1219" s="40" t="n">
        <f aca="false">AU1219*1000000</f>
        <v>85531.0896811955</v>
      </c>
      <c r="BH1219" s="41" t="n">
        <f aca="false">AV1219*1000000</f>
        <v>692.662037217069</v>
      </c>
      <c r="BI1219" s="0" t="n">
        <v>0.1</v>
      </c>
      <c r="BJ1219" s="0" t="n">
        <f aca="false">R1219*BI1219</f>
        <v>1625.98165279356</v>
      </c>
      <c r="BK1219" s="0" t="n">
        <v>0.1</v>
      </c>
      <c r="BL1219" s="0" t="n">
        <f aca="false">AI1219*BK1219</f>
        <v>9507.38272033899</v>
      </c>
      <c r="BM1219" s="45" t="n">
        <v>187.562005220738</v>
      </c>
      <c r="BN1219" s="45" t="n">
        <v>1012.03746873145</v>
      </c>
      <c r="BO1219" s="45" t="n">
        <v>0</v>
      </c>
      <c r="BP1219" s="45" t="n">
        <v>256</v>
      </c>
      <c r="BQ1219" s="45" t="n">
        <v>384000</v>
      </c>
      <c r="BR1219" s="0" t="n">
        <f aca="false">AJ1219*0.1</f>
        <v>2.57418E-007</v>
      </c>
      <c r="BS1219" s="0" t="n">
        <f aca="false">((((BJ1219/R1219)^2)+((BM1219/AD1219)^2))^(1/2))*AK1219</f>
        <v>0.00306639044403587</v>
      </c>
      <c r="BT1219" s="0" t="n">
        <f aca="false">((((BJ1219/R1219)^2)+((BN1219/AE1219)^2))^(1/2))*AL1219</f>
        <v>0.0165748202924065</v>
      </c>
      <c r="BU1219" s="0" t="n">
        <f aca="false">((((BJ1219/R1219)^2)+((BO1219/AF1219)^2))^(1/2))*AM1219</f>
        <v>1.62598165279356E-007</v>
      </c>
      <c r="BV1219" s="0" t="n">
        <f aca="false">((((BJ1219/R1219)^2)+((BP1219/AG1219)^2))^(1/2))*AN1219</f>
        <v>0.00429062022386191</v>
      </c>
      <c r="BW1219" s="0" t="n">
        <f aca="false">((((BJ1219/R1219)^2)+((BQ1219/AH1219)^2))^(1/2))*AO1219</f>
        <v>6.98074657116261</v>
      </c>
      <c r="BX1219" s="46" t="n">
        <f aca="false">((((BL1219/AI1219)^2)+((BR1219/AJ1219)^2))^(1/2))*AP1219</f>
        <v>0.0357543797218275</v>
      </c>
    </row>
    <row r="1220" customFormat="false" ht="30" hidden="false" customHeight="true" outlineLevel="0" collapsed="false">
      <c r="A1220" s="24" t="n">
        <v>4.72764393644567</v>
      </c>
      <c r="B1220" s="24" t="n">
        <v>-74.0533617887083</v>
      </c>
      <c r="C1220" s="47" t="n">
        <v>34</v>
      </c>
      <c r="D1220" s="47" t="n">
        <v>38</v>
      </c>
      <c r="E1220" s="47" t="n">
        <v>2492</v>
      </c>
      <c r="F1220" s="27" t="s">
        <v>3054</v>
      </c>
      <c r="G1220" s="28" t="s">
        <v>3055</v>
      </c>
      <c r="H1220" s="27" t="s">
        <v>3056</v>
      </c>
      <c r="I1220" s="28" t="s">
        <v>1476</v>
      </c>
      <c r="J1220" s="28" t="s">
        <v>76</v>
      </c>
      <c r="K1220" s="55"/>
      <c r="L1220" s="55"/>
      <c r="M1220" s="28" t="n">
        <v>2007</v>
      </c>
      <c r="N1220" s="29" t="s">
        <v>67</v>
      </c>
      <c r="O1220" s="29" t="s">
        <v>415</v>
      </c>
      <c r="P1220" s="30" t="n">
        <v>0.00812487975091896</v>
      </c>
      <c r="Q1220" s="31" t="n">
        <v>15739.875</v>
      </c>
      <c r="R1220" s="31" t="n">
        <v>16259.8165279356</v>
      </c>
      <c r="S1220" s="29" t="s">
        <v>69</v>
      </c>
      <c r="T1220" s="29"/>
      <c r="U1220" s="29"/>
      <c r="V1220" s="48" t="n">
        <f aca="false">IF(S1220="m3_año",R1220,IF(OR(O1220="CG1",O1220="CG3",O1220="HG2"),T1220,R1220))</f>
        <v>16259.8165279356</v>
      </c>
      <c r="W1220" s="28" t="n">
        <v>365</v>
      </c>
      <c r="X1220" s="32"/>
      <c r="Y1220" s="28"/>
      <c r="Z1220" s="28" t="n">
        <v>8760</v>
      </c>
      <c r="AA1220" s="32" t="s">
        <v>3059</v>
      </c>
      <c r="AB1220" s="32" t="s">
        <v>447</v>
      </c>
      <c r="AC1220" s="33" t="s">
        <v>72</v>
      </c>
      <c r="AD1220" s="33" t="n">
        <f aca="false">VLOOKUP($O1220,Parámetros!$B$4:$H$25,3,0)</f>
        <v>196.356974196937</v>
      </c>
      <c r="AE1220" s="33" t="n">
        <f aca="false">VLOOKUP($O1220,Parámetros!$B$4:$H$25,4,0)</f>
        <v>1220.72799074218</v>
      </c>
      <c r="AF1220" s="33" t="n">
        <f aca="false">VLOOKUP($O1220,Parámetros!$B$4:$H$25,5,0)</f>
        <v>0.1</v>
      </c>
      <c r="AG1220" s="33" t="n">
        <f aca="false">VLOOKUP($O1220,Parámetros!$B$4:$H$25,6,0)</f>
        <v>640</v>
      </c>
      <c r="AH1220" s="33" t="n">
        <f aca="false">VLOOKUP($O1220,Parámetros!$B$4:$H$25,7,0)</f>
        <v>1920000</v>
      </c>
      <c r="AI1220" s="2" t="n">
        <v>95073.8272033899</v>
      </c>
      <c r="AJ1220" s="2" t="n">
        <v>2.57418E-006</v>
      </c>
      <c r="AK1220" s="34" t="n">
        <f aca="false">AD1220*V1220/1000000000</f>
        <v>0.00319272837442278</v>
      </c>
      <c r="AL1220" s="34" t="n">
        <f aca="false">AE1220*V1220/1000000000</f>
        <v>0.0198488131599833</v>
      </c>
      <c r="AM1220" s="34" t="n">
        <f aca="false">AF1220*V1220/1000000000</f>
        <v>1.62598165279356E-006</v>
      </c>
      <c r="AN1220" s="34" t="n">
        <f aca="false">AG1220*V1220/1000000000</f>
        <v>0.0104062825778788</v>
      </c>
      <c r="AO1220" s="34" t="n">
        <f aca="false">AH1220*V1220/1000000000</f>
        <v>31.2188477336363</v>
      </c>
      <c r="AP1220" s="35" t="n">
        <f aca="false">AJ1220*AI1220*EXP(P1220*4)</f>
        <v>0.25282164358423</v>
      </c>
      <c r="AQ1220" s="36" t="n">
        <f aca="false">AK1220/W1220</f>
        <v>8.74720102581584E-006</v>
      </c>
      <c r="AR1220" s="37" t="n">
        <f aca="false">AL1220/W1220</f>
        <v>5.43803100273515E-005</v>
      </c>
      <c r="AS1220" s="37" t="n">
        <f aca="false">AM1220/W1220</f>
        <v>4.45474425422893E-009</v>
      </c>
      <c r="AT1220" s="37" t="n">
        <f aca="false">AN1220/W1220</f>
        <v>2.85103632270652E-005</v>
      </c>
      <c r="AU1220" s="37" t="n">
        <f aca="false">AO1220/W1220</f>
        <v>0.0855310896811955</v>
      </c>
      <c r="AV1220" s="49" t="n">
        <f aca="false">AP1220/W1220</f>
        <v>0.000692662037217068</v>
      </c>
      <c r="AW1220" s="39" t="n">
        <f aca="false">AK1220*1000000</f>
        <v>3192.72837442278</v>
      </c>
      <c r="AX1220" s="40" t="n">
        <f aca="false">AL1220*1000000</f>
        <v>19848.8131599833</v>
      </c>
      <c r="AY1220" s="40" t="n">
        <f aca="false">AM1220*1000000</f>
        <v>1.62598165279356</v>
      </c>
      <c r="AZ1220" s="40" t="n">
        <f aca="false">AN1220*1000000</f>
        <v>10406.2825778788</v>
      </c>
      <c r="BA1220" s="40" t="n">
        <f aca="false">AO1220*1000000</f>
        <v>31218847.7336364</v>
      </c>
      <c r="BB1220" s="41" t="n">
        <f aca="false">AP1220*1000000</f>
        <v>252821.64358423</v>
      </c>
      <c r="BC1220" s="39" t="n">
        <f aca="false">AQ1220*1000000</f>
        <v>8.74720102581584</v>
      </c>
      <c r="BD1220" s="40" t="n">
        <f aca="false">AR1220*1000000</f>
        <v>54.3803100273516</v>
      </c>
      <c r="BE1220" s="40" t="n">
        <f aca="false">AS1220*1000000</f>
        <v>0.00445474425422893</v>
      </c>
      <c r="BF1220" s="40" t="n">
        <f aca="false">AT1220*1000000</f>
        <v>28.5103632270652</v>
      </c>
      <c r="BG1220" s="40" t="n">
        <f aca="false">AU1220*1000000</f>
        <v>85531.0896811955</v>
      </c>
      <c r="BH1220" s="41" t="n">
        <f aca="false">AV1220*1000000</f>
        <v>692.662037217069</v>
      </c>
      <c r="BI1220" s="0" t="n">
        <v>0.1</v>
      </c>
      <c r="BJ1220" s="0" t="n">
        <f aca="false">R1220*BI1220</f>
        <v>1625.98165279356</v>
      </c>
      <c r="BK1220" s="0" t="n">
        <v>0.1</v>
      </c>
      <c r="BL1220" s="0" t="n">
        <f aca="false">AI1220*BK1220</f>
        <v>9507.38272033899</v>
      </c>
      <c r="BM1220" s="45" t="n">
        <v>187.562005220738</v>
      </c>
      <c r="BN1220" s="45" t="n">
        <v>1012.03746873145</v>
      </c>
      <c r="BO1220" s="45" t="n">
        <v>0</v>
      </c>
      <c r="BP1220" s="45" t="n">
        <v>256</v>
      </c>
      <c r="BQ1220" s="45" t="n">
        <v>384000</v>
      </c>
      <c r="BR1220" s="0" t="n">
        <f aca="false">AJ1220*0.1</f>
        <v>2.57418E-007</v>
      </c>
      <c r="BS1220" s="0" t="n">
        <f aca="false">((((BJ1220/R1220)^2)+((BM1220/AD1220)^2))^(1/2))*AK1220</f>
        <v>0.00306639044403587</v>
      </c>
      <c r="BT1220" s="0" t="n">
        <f aca="false">((((BJ1220/R1220)^2)+((BN1220/AE1220)^2))^(1/2))*AL1220</f>
        <v>0.0165748202924065</v>
      </c>
      <c r="BU1220" s="0" t="n">
        <f aca="false">((((BJ1220/R1220)^2)+((BO1220/AF1220)^2))^(1/2))*AM1220</f>
        <v>1.62598165279356E-007</v>
      </c>
      <c r="BV1220" s="0" t="n">
        <f aca="false">((((BJ1220/R1220)^2)+((BP1220/AG1220)^2))^(1/2))*AN1220</f>
        <v>0.00429062022386191</v>
      </c>
      <c r="BW1220" s="0" t="n">
        <f aca="false">((((BJ1220/R1220)^2)+((BQ1220/AH1220)^2))^(1/2))*AO1220</f>
        <v>6.98074657116261</v>
      </c>
      <c r="BX1220" s="46" t="n">
        <f aca="false">((((BL1220/AI1220)^2)+((BR1220/AJ1220)^2))^(1/2))*AP1220</f>
        <v>0.0357543797218275</v>
      </c>
    </row>
    <row r="1221" customFormat="false" ht="30" hidden="false" customHeight="true" outlineLevel="0" collapsed="false">
      <c r="A1221" s="24" t="n">
        <v>4.72764393644567</v>
      </c>
      <c r="B1221" s="24" t="n">
        <v>-74.0533617887083</v>
      </c>
      <c r="C1221" s="47" t="n">
        <v>34</v>
      </c>
      <c r="D1221" s="47" t="n">
        <v>38</v>
      </c>
      <c r="E1221" s="47" t="n">
        <v>2492</v>
      </c>
      <c r="F1221" s="27" t="s">
        <v>3054</v>
      </c>
      <c r="G1221" s="28" t="s">
        <v>3055</v>
      </c>
      <c r="H1221" s="27" t="s">
        <v>3056</v>
      </c>
      <c r="I1221" s="28" t="s">
        <v>1476</v>
      </c>
      <c r="J1221" s="28" t="s">
        <v>76</v>
      </c>
      <c r="K1221" s="55"/>
      <c r="L1221" s="55"/>
      <c r="M1221" s="28" t="n">
        <v>1996</v>
      </c>
      <c r="N1221" s="29" t="s">
        <v>67</v>
      </c>
      <c r="O1221" s="29" t="s">
        <v>415</v>
      </c>
      <c r="P1221" s="30" t="n">
        <v>0.00812487975091896</v>
      </c>
      <c r="Q1221" s="31" t="n">
        <v>15739.875</v>
      </c>
      <c r="R1221" s="31" t="n">
        <v>16259.8165279356</v>
      </c>
      <c r="S1221" s="29" t="s">
        <v>69</v>
      </c>
      <c r="T1221" s="29"/>
      <c r="U1221" s="29"/>
      <c r="V1221" s="48" t="n">
        <f aca="false">IF(S1221="m3_año",R1221,IF(OR(O1221="CG1",O1221="CG3",O1221="HG2"),T1221,R1221))</f>
        <v>16259.8165279356</v>
      </c>
      <c r="W1221" s="28" t="n">
        <v>365</v>
      </c>
      <c r="X1221" s="32"/>
      <c r="Y1221" s="28"/>
      <c r="Z1221" s="28" t="n">
        <v>8760</v>
      </c>
      <c r="AA1221" s="32" t="s">
        <v>447</v>
      </c>
      <c r="AB1221" s="32" t="s">
        <v>447</v>
      </c>
      <c r="AC1221" s="33" t="s">
        <v>72</v>
      </c>
      <c r="AD1221" s="33" t="n">
        <f aca="false">VLOOKUP($O1221,Parámetros!$B$4:$H$25,3,0)</f>
        <v>196.356974196937</v>
      </c>
      <c r="AE1221" s="33" t="n">
        <f aca="false">VLOOKUP($O1221,Parámetros!$B$4:$H$25,4,0)</f>
        <v>1220.72799074218</v>
      </c>
      <c r="AF1221" s="33" t="n">
        <f aca="false">VLOOKUP($O1221,Parámetros!$B$4:$H$25,5,0)</f>
        <v>0.1</v>
      </c>
      <c r="AG1221" s="33" t="n">
        <f aca="false">VLOOKUP($O1221,Parámetros!$B$4:$H$25,6,0)</f>
        <v>640</v>
      </c>
      <c r="AH1221" s="33" t="n">
        <f aca="false">VLOOKUP($O1221,Parámetros!$B$4:$H$25,7,0)</f>
        <v>1920000</v>
      </c>
      <c r="AI1221" s="2" t="n">
        <v>95073.8272033899</v>
      </c>
      <c r="AJ1221" s="2" t="n">
        <v>2.57418E-006</v>
      </c>
      <c r="AK1221" s="34" t="n">
        <f aca="false">AD1221*V1221/1000000000</f>
        <v>0.00319272837442278</v>
      </c>
      <c r="AL1221" s="34" t="n">
        <f aca="false">AE1221*V1221/1000000000</f>
        <v>0.0198488131599833</v>
      </c>
      <c r="AM1221" s="34" t="n">
        <f aca="false">AF1221*V1221/1000000000</f>
        <v>1.62598165279356E-006</v>
      </c>
      <c r="AN1221" s="34" t="n">
        <f aca="false">AG1221*V1221/1000000000</f>
        <v>0.0104062825778788</v>
      </c>
      <c r="AO1221" s="34" t="n">
        <f aca="false">AH1221*V1221/1000000000</f>
        <v>31.2188477336363</v>
      </c>
      <c r="AP1221" s="35" t="n">
        <f aca="false">AJ1221*AI1221*EXP(P1221*4)</f>
        <v>0.25282164358423</v>
      </c>
      <c r="AQ1221" s="36" t="n">
        <f aca="false">AK1221/W1221</f>
        <v>8.74720102581584E-006</v>
      </c>
      <c r="AR1221" s="37" t="n">
        <f aca="false">AL1221/W1221</f>
        <v>5.43803100273515E-005</v>
      </c>
      <c r="AS1221" s="37" t="n">
        <f aca="false">AM1221/W1221</f>
        <v>4.45474425422893E-009</v>
      </c>
      <c r="AT1221" s="37" t="n">
        <f aca="false">AN1221/W1221</f>
        <v>2.85103632270652E-005</v>
      </c>
      <c r="AU1221" s="37" t="n">
        <f aca="false">AO1221/W1221</f>
        <v>0.0855310896811955</v>
      </c>
      <c r="AV1221" s="49" t="n">
        <f aca="false">AP1221/W1221</f>
        <v>0.000692662037217068</v>
      </c>
      <c r="AW1221" s="39" t="n">
        <f aca="false">AK1221*1000000</f>
        <v>3192.72837442278</v>
      </c>
      <c r="AX1221" s="40" t="n">
        <f aca="false">AL1221*1000000</f>
        <v>19848.8131599833</v>
      </c>
      <c r="AY1221" s="40" t="n">
        <f aca="false">AM1221*1000000</f>
        <v>1.62598165279356</v>
      </c>
      <c r="AZ1221" s="40" t="n">
        <f aca="false">AN1221*1000000</f>
        <v>10406.2825778788</v>
      </c>
      <c r="BA1221" s="40" t="n">
        <f aca="false">AO1221*1000000</f>
        <v>31218847.7336364</v>
      </c>
      <c r="BB1221" s="41" t="n">
        <f aca="false">AP1221*1000000</f>
        <v>252821.64358423</v>
      </c>
      <c r="BC1221" s="39" t="n">
        <f aca="false">AQ1221*1000000</f>
        <v>8.74720102581584</v>
      </c>
      <c r="BD1221" s="40" t="n">
        <f aca="false">AR1221*1000000</f>
        <v>54.3803100273516</v>
      </c>
      <c r="BE1221" s="40" t="n">
        <f aca="false">AS1221*1000000</f>
        <v>0.00445474425422893</v>
      </c>
      <c r="BF1221" s="40" t="n">
        <f aca="false">AT1221*1000000</f>
        <v>28.5103632270652</v>
      </c>
      <c r="BG1221" s="40" t="n">
        <f aca="false">AU1221*1000000</f>
        <v>85531.0896811955</v>
      </c>
      <c r="BH1221" s="41" t="n">
        <f aca="false">AV1221*1000000</f>
        <v>692.662037217069</v>
      </c>
      <c r="BI1221" s="0" t="n">
        <v>0.1</v>
      </c>
      <c r="BJ1221" s="0" t="n">
        <f aca="false">R1221*BI1221</f>
        <v>1625.98165279356</v>
      </c>
      <c r="BK1221" s="0" t="n">
        <v>0.1</v>
      </c>
      <c r="BL1221" s="0" t="n">
        <f aca="false">AI1221*BK1221</f>
        <v>9507.38272033899</v>
      </c>
      <c r="BM1221" s="45" t="n">
        <v>187.562005220738</v>
      </c>
      <c r="BN1221" s="45" t="n">
        <v>1012.03746873145</v>
      </c>
      <c r="BO1221" s="45" t="n">
        <v>0</v>
      </c>
      <c r="BP1221" s="45" t="n">
        <v>256</v>
      </c>
      <c r="BQ1221" s="45" t="n">
        <v>384000</v>
      </c>
      <c r="BR1221" s="0" t="n">
        <f aca="false">AJ1221*0.1</f>
        <v>2.57418E-007</v>
      </c>
      <c r="BS1221" s="0" t="n">
        <f aca="false">((((BJ1221/R1221)^2)+((BM1221/AD1221)^2))^(1/2))*AK1221</f>
        <v>0.00306639044403587</v>
      </c>
      <c r="BT1221" s="0" t="n">
        <f aca="false">((((BJ1221/R1221)^2)+((BN1221/AE1221)^2))^(1/2))*AL1221</f>
        <v>0.0165748202924065</v>
      </c>
      <c r="BU1221" s="0" t="n">
        <f aca="false">((((BJ1221/R1221)^2)+((BO1221/AF1221)^2))^(1/2))*AM1221</f>
        <v>1.62598165279356E-007</v>
      </c>
      <c r="BV1221" s="0" t="n">
        <f aca="false">((((BJ1221/R1221)^2)+((BP1221/AG1221)^2))^(1/2))*AN1221</f>
        <v>0.00429062022386191</v>
      </c>
      <c r="BW1221" s="0" t="n">
        <f aca="false">((((BJ1221/R1221)^2)+((BQ1221/AH1221)^2))^(1/2))*AO1221</f>
        <v>6.98074657116261</v>
      </c>
      <c r="BX1221" s="46" t="n">
        <f aca="false">((((BL1221/AI1221)^2)+((BR1221/AJ1221)^2))^(1/2))*AP1221</f>
        <v>0.0357543797218275</v>
      </c>
    </row>
    <row r="1222" customFormat="false" ht="30" hidden="false" customHeight="true" outlineLevel="0" collapsed="false">
      <c r="A1222" s="24" t="n">
        <v>4.72764393644567</v>
      </c>
      <c r="B1222" s="24" t="n">
        <v>-74.0533617887083</v>
      </c>
      <c r="C1222" s="47" t="n">
        <v>34</v>
      </c>
      <c r="D1222" s="47" t="n">
        <v>38</v>
      </c>
      <c r="E1222" s="47" t="n">
        <v>2492</v>
      </c>
      <c r="F1222" s="27" t="s">
        <v>3054</v>
      </c>
      <c r="G1222" s="28" t="s">
        <v>3055</v>
      </c>
      <c r="H1222" s="27" t="s">
        <v>3056</v>
      </c>
      <c r="I1222" s="28" t="s">
        <v>1476</v>
      </c>
      <c r="J1222" s="28" t="s">
        <v>76</v>
      </c>
      <c r="K1222" s="55"/>
      <c r="L1222" s="55"/>
      <c r="M1222" s="28" t="n">
        <v>2000</v>
      </c>
      <c r="N1222" s="29" t="s">
        <v>67</v>
      </c>
      <c r="O1222" s="29" t="s">
        <v>415</v>
      </c>
      <c r="P1222" s="30" t="n">
        <v>0.00812487975091896</v>
      </c>
      <c r="Q1222" s="31" t="n">
        <v>15739.875</v>
      </c>
      <c r="R1222" s="31" t="n">
        <v>16259.8165279356</v>
      </c>
      <c r="S1222" s="29" t="s">
        <v>69</v>
      </c>
      <c r="T1222" s="29"/>
      <c r="U1222" s="29"/>
      <c r="V1222" s="48" t="n">
        <f aca="false">IF(S1222="m3_año",R1222,IF(OR(O1222="CG1",O1222="CG3",O1222="HG2"),T1222,R1222))</f>
        <v>16259.8165279356</v>
      </c>
      <c r="W1222" s="28" t="n">
        <v>365</v>
      </c>
      <c r="X1222" s="32"/>
      <c r="Y1222" s="28"/>
      <c r="Z1222" s="28" t="n">
        <v>8760</v>
      </c>
      <c r="AA1222" s="32" t="s">
        <v>447</v>
      </c>
      <c r="AB1222" s="32" t="s">
        <v>447</v>
      </c>
      <c r="AC1222" s="33" t="s">
        <v>72</v>
      </c>
      <c r="AD1222" s="33" t="n">
        <f aca="false">VLOOKUP($O1222,Parámetros!$B$4:$H$25,3,0)</f>
        <v>196.356974196937</v>
      </c>
      <c r="AE1222" s="33" t="n">
        <f aca="false">VLOOKUP($O1222,Parámetros!$B$4:$H$25,4,0)</f>
        <v>1220.72799074218</v>
      </c>
      <c r="AF1222" s="33" t="n">
        <f aca="false">VLOOKUP($O1222,Parámetros!$B$4:$H$25,5,0)</f>
        <v>0.1</v>
      </c>
      <c r="AG1222" s="33" t="n">
        <f aca="false">VLOOKUP($O1222,Parámetros!$B$4:$H$25,6,0)</f>
        <v>640</v>
      </c>
      <c r="AH1222" s="33" t="n">
        <f aca="false">VLOOKUP($O1222,Parámetros!$B$4:$H$25,7,0)</f>
        <v>1920000</v>
      </c>
      <c r="AI1222" s="2" t="n">
        <v>95073.8272033899</v>
      </c>
      <c r="AJ1222" s="2" t="n">
        <v>2.57418E-006</v>
      </c>
      <c r="AK1222" s="34" t="n">
        <f aca="false">AD1222*V1222/1000000000</f>
        <v>0.00319272837442278</v>
      </c>
      <c r="AL1222" s="34" t="n">
        <f aca="false">AE1222*V1222/1000000000</f>
        <v>0.0198488131599833</v>
      </c>
      <c r="AM1222" s="34" t="n">
        <f aca="false">AF1222*V1222/1000000000</f>
        <v>1.62598165279356E-006</v>
      </c>
      <c r="AN1222" s="34" t="n">
        <f aca="false">AG1222*V1222/1000000000</f>
        <v>0.0104062825778788</v>
      </c>
      <c r="AO1222" s="34" t="n">
        <f aca="false">AH1222*V1222/1000000000</f>
        <v>31.2188477336363</v>
      </c>
      <c r="AP1222" s="35" t="n">
        <f aca="false">AJ1222*AI1222*EXP(P1222*4)</f>
        <v>0.25282164358423</v>
      </c>
      <c r="AQ1222" s="36" t="n">
        <f aca="false">AK1222/W1222</f>
        <v>8.74720102581584E-006</v>
      </c>
      <c r="AR1222" s="37" t="n">
        <f aca="false">AL1222/W1222</f>
        <v>5.43803100273515E-005</v>
      </c>
      <c r="AS1222" s="37" t="n">
        <f aca="false">AM1222/W1222</f>
        <v>4.45474425422893E-009</v>
      </c>
      <c r="AT1222" s="37" t="n">
        <f aca="false">AN1222/W1222</f>
        <v>2.85103632270652E-005</v>
      </c>
      <c r="AU1222" s="37" t="n">
        <f aca="false">AO1222/W1222</f>
        <v>0.0855310896811955</v>
      </c>
      <c r="AV1222" s="49" t="n">
        <f aca="false">AP1222/W1222</f>
        <v>0.000692662037217068</v>
      </c>
      <c r="AW1222" s="39" t="n">
        <f aca="false">AK1222*1000000</f>
        <v>3192.72837442278</v>
      </c>
      <c r="AX1222" s="40" t="n">
        <f aca="false">AL1222*1000000</f>
        <v>19848.8131599833</v>
      </c>
      <c r="AY1222" s="40" t="n">
        <f aca="false">AM1222*1000000</f>
        <v>1.62598165279356</v>
      </c>
      <c r="AZ1222" s="40" t="n">
        <f aca="false">AN1222*1000000</f>
        <v>10406.2825778788</v>
      </c>
      <c r="BA1222" s="40" t="n">
        <f aca="false">AO1222*1000000</f>
        <v>31218847.7336364</v>
      </c>
      <c r="BB1222" s="41" t="n">
        <f aca="false">AP1222*1000000</f>
        <v>252821.64358423</v>
      </c>
      <c r="BC1222" s="39" t="n">
        <f aca="false">AQ1222*1000000</f>
        <v>8.74720102581584</v>
      </c>
      <c r="BD1222" s="40" t="n">
        <f aca="false">AR1222*1000000</f>
        <v>54.3803100273516</v>
      </c>
      <c r="BE1222" s="40" t="n">
        <f aca="false">AS1222*1000000</f>
        <v>0.00445474425422893</v>
      </c>
      <c r="BF1222" s="40" t="n">
        <f aca="false">AT1222*1000000</f>
        <v>28.5103632270652</v>
      </c>
      <c r="BG1222" s="40" t="n">
        <f aca="false">AU1222*1000000</f>
        <v>85531.0896811955</v>
      </c>
      <c r="BH1222" s="41" t="n">
        <f aca="false">AV1222*1000000</f>
        <v>692.662037217069</v>
      </c>
      <c r="BI1222" s="0" t="n">
        <v>0.1</v>
      </c>
      <c r="BJ1222" s="0" t="n">
        <f aca="false">R1222*BI1222</f>
        <v>1625.98165279356</v>
      </c>
      <c r="BK1222" s="0" t="n">
        <v>0.1</v>
      </c>
      <c r="BL1222" s="0" t="n">
        <f aca="false">AI1222*BK1222</f>
        <v>9507.38272033899</v>
      </c>
      <c r="BM1222" s="45" t="n">
        <v>187.562005220738</v>
      </c>
      <c r="BN1222" s="45" t="n">
        <v>1012.03746873145</v>
      </c>
      <c r="BO1222" s="45" t="n">
        <v>0</v>
      </c>
      <c r="BP1222" s="45" t="n">
        <v>256</v>
      </c>
      <c r="BQ1222" s="45" t="n">
        <v>384000</v>
      </c>
      <c r="BR1222" s="0" t="n">
        <f aca="false">AJ1222*0.1</f>
        <v>2.57418E-007</v>
      </c>
      <c r="BS1222" s="0" t="n">
        <f aca="false">((((BJ1222/R1222)^2)+((BM1222/AD1222)^2))^(1/2))*AK1222</f>
        <v>0.00306639044403587</v>
      </c>
      <c r="BT1222" s="0" t="n">
        <f aca="false">((((BJ1222/R1222)^2)+((BN1222/AE1222)^2))^(1/2))*AL1222</f>
        <v>0.0165748202924065</v>
      </c>
      <c r="BU1222" s="0" t="n">
        <f aca="false">((((BJ1222/R1222)^2)+((BO1222/AF1222)^2))^(1/2))*AM1222</f>
        <v>1.62598165279356E-007</v>
      </c>
      <c r="BV1222" s="0" t="n">
        <f aca="false">((((BJ1222/R1222)^2)+((BP1222/AG1222)^2))^(1/2))*AN1222</f>
        <v>0.00429062022386191</v>
      </c>
      <c r="BW1222" s="0" t="n">
        <f aca="false">((((BJ1222/R1222)^2)+((BQ1222/AH1222)^2))^(1/2))*AO1222</f>
        <v>6.98074657116261</v>
      </c>
      <c r="BX1222" s="46" t="n">
        <f aca="false">((((BL1222/AI1222)^2)+((BR1222/AJ1222)^2))^(1/2))*AP1222</f>
        <v>0.0357543797218275</v>
      </c>
    </row>
    <row r="1223" customFormat="false" ht="30" hidden="false" customHeight="true" outlineLevel="0" collapsed="false">
      <c r="A1223" s="24" t="n">
        <v>4.72764393644567</v>
      </c>
      <c r="B1223" s="24" t="n">
        <v>-74.0533617887083</v>
      </c>
      <c r="C1223" s="47" t="n">
        <v>34</v>
      </c>
      <c r="D1223" s="47" t="n">
        <v>38</v>
      </c>
      <c r="E1223" s="47" t="n">
        <v>2492</v>
      </c>
      <c r="F1223" s="27" t="s">
        <v>3054</v>
      </c>
      <c r="G1223" s="28" t="s">
        <v>3055</v>
      </c>
      <c r="H1223" s="27" t="s">
        <v>3056</v>
      </c>
      <c r="I1223" s="28" t="s">
        <v>1476</v>
      </c>
      <c r="J1223" s="28" t="s">
        <v>76</v>
      </c>
      <c r="K1223" s="55"/>
      <c r="L1223" s="55"/>
      <c r="M1223" s="28" t="n">
        <v>1998</v>
      </c>
      <c r="N1223" s="29" t="s">
        <v>67</v>
      </c>
      <c r="O1223" s="29" t="s">
        <v>415</v>
      </c>
      <c r="P1223" s="30" t="n">
        <v>0.00812487975091896</v>
      </c>
      <c r="Q1223" s="31" t="n">
        <v>15739.875</v>
      </c>
      <c r="R1223" s="31" t="n">
        <v>16259.8165279356</v>
      </c>
      <c r="S1223" s="29" t="s">
        <v>69</v>
      </c>
      <c r="T1223" s="29"/>
      <c r="U1223" s="29"/>
      <c r="V1223" s="48" t="n">
        <f aca="false">IF(S1223="m3_año",R1223,IF(OR(O1223="CG1",O1223="CG3",O1223="HG2"),T1223,R1223))</f>
        <v>16259.8165279356</v>
      </c>
      <c r="W1223" s="28" t="n">
        <v>365</v>
      </c>
      <c r="X1223" s="32"/>
      <c r="Y1223" s="28"/>
      <c r="Z1223" s="28" t="n">
        <v>8760</v>
      </c>
      <c r="AA1223" s="32" t="s">
        <v>447</v>
      </c>
      <c r="AB1223" s="32" t="s">
        <v>447</v>
      </c>
      <c r="AC1223" s="33" t="s">
        <v>72</v>
      </c>
      <c r="AD1223" s="33" t="n">
        <f aca="false">VLOOKUP($O1223,Parámetros!$B$4:$H$25,3,0)</f>
        <v>196.356974196937</v>
      </c>
      <c r="AE1223" s="33" t="n">
        <f aca="false">VLOOKUP($O1223,Parámetros!$B$4:$H$25,4,0)</f>
        <v>1220.72799074218</v>
      </c>
      <c r="AF1223" s="33" t="n">
        <f aca="false">VLOOKUP($O1223,Parámetros!$B$4:$H$25,5,0)</f>
        <v>0.1</v>
      </c>
      <c r="AG1223" s="33" t="n">
        <f aca="false">VLOOKUP($O1223,Parámetros!$B$4:$H$25,6,0)</f>
        <v>640</v>
      </c>
      <c r="AH1223" s="33" t="n">
        <f aca="false">VLOOKUP($O1223,Parámetros!$B$4:$H$25,7,0)</f>
        <v>1920000</v>
      </c>
      <c r="AI1223" s="2" t="n">
        <v>95073.8272033899</v>
      </c>
      <c r="AJ1223" s="2" t="n">
        <v>2.57418E-006</v>
      </c>
      <c r="AK1223" s="34" t="n">
        <f aca="false">AD1223*V1223/1000000000</f>
        <v>0.00319272837442278</v>
      </c>
      <c r="AL1223" s="34" t="n">
        <f aca="false">AE1223*V1223/1000000000</f>
        <v>0.0198488131599833</v>
      </c>
      <c r="AM1223" s="34" t="n">
        <f aca="false">AF1223*V1223/1000000000</f>
        <v>1.62598165279356E-006</v>
      </c>
      <c r="AN1223" s="34" t="n">
        <f aca="false">AG1223*V1223/1000000000</f>
        <v>0.0104062825778788</v>
      </c>
      <c r="AO1223" s="34" t="n">
        <f aca="false">AH1223*V1223/1000000000</f>
        <v>31.2188477336363</v>
      </c>
      <c r="AP1223" s="35" t="n">
        <f aca="false">AJ1223*AI1223*EXP(P1223*4)</f>
        <v>0.25282164358423</v>
      </c>
      <c r="AQ1223" s="36" t="n">
        <f aca="false">AK1223/W1223</f>
        <v>8.74720102581584E-006</v>
      </c>
      <c r="AR1223" s="37" t="n">
        <f aca="false">AL1223/W1223</f>
        <v>5.43803100273515E-005</v>
      </c>
      <c r="AS1223" s="37" t="n">
        <f aca="false">AM1223/W1223</f>
        <v>4.45474425422893E-009</v>
      </c>
      <c r="AT1223" s="37" t="n">
        <f aca="false">AN1223/W1223</f>
        <v>2.85103632270652E-005</v>
      </c>
      <c r="AU1223" s="37" t="n">
        <f aca="false">AO1223/W1223</f>
        <v>0.0855310896811955</v>
      </c>
      <c r="AV1223" s="49" t="n">
        <f aca="false">AP1223/W1223</f>
        <v>0.000692662037217068</v>
      </c>
      <c r="AW1223" s="39" t="n">
        <f aca="false">AK1223*1000000</f>
        <v>3192.72837442278</v>
      </c>
      <c r="AX1223" s="40" t="n">
        <f aca="false">AL1223*1000000</f>
        <v>19848.8131599833</v>
      </c>
      <c r="AY1223" s="40" t="n">
        <f aca="false">AM1223*1000000</f>
        <v>1.62598165279356</v>
      </c>
      <c r="AZ1223" s="40" t="n">
        <f aca="false">AN1223*1000000</f>
        <v>10406.2825778788</v>
      </c>
      <c r="BA1223" s="40" t="n">
        <f aca="false">AO1223*1000000</f>
        <v>31218847.7336364</v>
      </c>
      <c r="BB1223" s="41" t="n">
        <f aca="false">AP1223*1000000</f>
        <v>252821.64358423</v>
      </c>
      <c r="BC1223" s="39" t="n">
        <f aca="false">AQ1223*1000000</f>
        <v>8.74720102581584</v>
      </c>
      <c r="BD1223" s="40" t="n">
        <f aca="false">AR1223*1000000</f>
        <v>54.3803100273516</v>
      </c>
      <c r="BE1223" s="40" t="n">
        <f aca="false">AS1223*1000000</f>
        <v>0.00445474425422893</v>
      </c>
      <c r="BF1223" s="40" t="n">
        <f aca="false">AT1223*1000000</f>
        <v>28.5103632270652</v>
      </c>
      <c r="BG1223" s="40" t="n">
        <f aca="false">AU1223*1000000</f>
        <v>85531.0896811955</v>
      </c>
      <c r="BH1223" s="41" t="n">
        <f aca="false">AV1223*1000000</f>
        <v>692.662037217069</v>
      </c>
      <c r="BI1223" s="0" t="n">
        <v>0.1</v>
      </c>
      <c r="BJ1223" s="0" t="n">
        <f aca="false">R1223*BI1223</f>
        <v>1625.98165279356</v>
      </c>
      <c r="BK1223" s="0" t="n">
        <v>0.1</v>
      </c>
      <c r="BL1223" s="0" t="n">
        <f aca="false">AI1223*BK1223</f>
        <v>9507.38272033899</v>
      </c>
      <c r="BM1223" s="45" t="n">
        <v>187.562005220738</v>
      </c>
      <c r="BN1223" s="45" t="n">
        <v>1012.03746873145</v>
      </c>
      <c r="BO1223" s="45" t="n">
        <v>0</v>
      </c>
      <c r="BP1223" s="45" t="n">
        <v>256</v>
      </c>
      <c r="BQ1223" s="45" t="n">
        <v>384000</v>
      </c>
      <c r="BR1223" s="0" t="n">
        <f aca="false">AJ1223*0.1</f>
        <v>2.57418E-007</v>
      </c>
      <c r="BS1223" s="0" t="n">
        <f aca="false">((((BJ1223/R1223)^2)+((BM1223/AD1223)^2))^(1/2))*AK1223</f>
        <v>0.00306639044403587</v>
      </c>
      <c r="BT1223" s="0" t="n">
        <f aca="false">((((BJ1223/R1223)^2)+((BN1223/AE1223)^2))^(1/2))*AL1223</f>
        <v>0.0165748202924065</v>
      </c>
      <c r="BU1223" s="0" t="n">
        <f aca="false">((((BJ1223/R1223)^2)+((BO1223/AF1223)^2))^(1/2))*AM1223</f>
        <v>1.62598165279356E-007</v>
      </c>
      <c r="BV1223" s="0" t="n">
        <f aca="false">((((BJ1223/R1223)^2)+((BP1223/AG1223)^2))^(1/2))*AN1223</f>
        <v>0.00429062022386191</v>
      </c>
      <c r="BW1223" s="0" t="n">
        <f aca="false">((((BJ1223/R1223)^2)+((BQ1223/AH1223)^2))^(1/2))*AO1223</f>
        <v>6.98074657116261</v>
      </c>
      <c r="BX1223" s="46" t="n">
        <f aca="false">((((BL1223/AI1223)^2)+((BR1223/AJ1223)^2))^(1/2))*AP1223</f>
        <v>0.0357543797218275</v>
      </c>
    </row>
    <row r="1224" customFormat="false" ht="30" hidden="false" customHeight="true" outlineLevel="0" collapsed="false">
      <c r="A1224" s="24" t="n">
        <v>4.72764393644567</v>
      </c>
      <c r="B1224" s="24" t="n">
        <v>-74.0533617887083</v>
      </c>
      <c r="C1224" s="47" t="n">
        <v>34</v>
      </c>
      <c r="D1224" s="47" t="n">
        <v>38</v>
      </c>
      <c r="E1224" s="47" t="n">
        <v>2492</v>
      </c>
      <c r="F1224" s="27" t="s">
        <v>3054</v>
      </c>
      <c r="G1224" s="28" t="s">
        <v>3055</v>
      </c>
      <c r="H1224" s="27" t="s">
        <v>3056</v>
      </c>
      <c r="I1224" s="28" t="s">
        <v>1476</v>
      </c>
      <c r="J1224" s="28" t="s">
        <v>76</v>
      </c>
      <c r="K1224" s="55"/>
      <c r="L1224" s="55"/>
      <c r="M1224" s="28" t="n">
        <v>1999</v>
      </c>
      <c r="N1224" s="29" t="s">
        <v>67</v>
      </c>
      <c r="O1224" s="29" t="s">
        <v>415</v>
      </c>
      <c r="P1224" s="30" t="n">
        <v>0.00812487975091896</v>
      </c>
      <c r="Q1224" s="31" t="n">
        <v>15739.875</v>
      </c>
      <c r="R1224" s="31" t="n">
        <v>16259.8165279356</v>
      </c>
      <c r="S1224" s="29" t="s">
        <v>69</v>
      </c>
      <c r="T1224" s="29"/>
      <c r="U1224" s="29"/>
      <c r="V1224" s="48" t="n">
        <f aca="false">IF(S1224="m3_año",R1224,IF(OR(O1224="CG1",O1224="CG3",O1224="HG2"),T1224,R1224))</f>
        <v>16259.8165279356</v>
      </c>
      <c r="W1224" s="28" t="n">
        <v>365</v>
      </c>
      <c r="X1224" s="32"/>
      <c r="Y1224" s="28"/>
      <c r="Z1224" s="28" t="n">
        <v>8760</v>
      </c>
      <c r="AA1224" s="32" t="s">
        <v>447</v>
      </c>
      <c r="AB1224" s="32" t="s">
        <v>447</v>
      </c>
      <c r="AC1224" s="33" t="s">
        <v>72</v>
      </c>
      <c r="AD1224" s="33" t="n">
        <f aca="false">VLOOKUP($O1224,Parámetros!$B$4:$H$25,3,0)</f>
        <v>196.356974196937</v>
      </c>
      <c r="AE1224" s="33" t="n">
        <f aca="false">VLOOKUP($O1224,Parámetros!$B$4:$H$25,4,0)</f>
        <v>1220.72799074218</v>
      </c>
      <c r="AF1224" s="33" t="n">
        <f aca="false">VLOOKUP($O1224,Parámetros!$B$4:$H$25,5,0)</f>
        <v>0.1</v>
      </c>
      <c r="AG1224" s="33" t="n">
        <f aca="false">VLOOKUP($O1224,Parámetros!$B$4:$H$25,6,0)</f>
        <v>640</v>
      </c>
      <c r="AH1224" s="33" t="n">
        <f aca="false">VLOOKUP($O1224,Parámetros!$B$4:$H$25,7,0)</f>
        <v>1920000</v>
      </c>
      <c r="AI1224" s="2" t="n">
        <v>95073.8272033899</v>
      </c>
      <c r="AJ1224" s="2" t="n">
        <v>2.57418E-006</v>
      </c>
      <c r="AK1224" s="34" t="n">
        <f aca="false">AD1224*V1224/1000000000</f>
        <v>0.00319272837442278</v>
      </c>
      <c r="AL1224" s="34" t="n">
        <f aca="false">AE1224*V1224/1000000000</f>
        <v>0.0198488131599833</v>
      </c>
      <c r="AM1224" s="34" t="n">
        <f aca="false">AF1224*V1224/1000000000</f>
        <v>1.62598165279356E-006</v>
      </c>
      <c r="AN1224" s="34" t="n">
        <f aca="false">AG1224*V1224/1000000000</f>
        <v>0.0104062825778788</v>
      </c>
      <c r="AO1224" s="34" t="n">
        <f aca="false">AH1224*V1224/1000000000</f>
        <v>31.2188477336363</v>
      </c>
      <c r="AP1224" s="35" t="n">
        <f aca="false">AJ1224*AI1224*EXP(P1224*4)</f>
        <v>0.25282164358423</v>
      </c>
      <c r="AQ1224" s="36" t="n">
        <f aca="false">AK1224/W1224</f>
        <v>8.74720102581584E-006</v>
      </c>
      <c r="AR1224" s="37" t="n">
        <f aca="false">AL1224/W1224</f>
        <v>5.43803100273515E-005</v>
      </c>
      <c r="AS1224" s="37" t="n">
        <f aca="false">AM1224/W1224</f>
        <v>4.45474425422893E-009</v>
      </c>
      <c r="AT1224" s="37" t="n">
        <f aca="false">AN1224/W1224</f>
        <v>2.85103632270652E-005</v>
      </c>
      <c r="AU1224" s="37" t="n">
        <f aca="false">AO1224/W1224</f>
        <v>0.0855310896811955</v>
      </c>
      <c r="AV1224" s="49" t="n">
        <f aca="false">AP1224/W1224</f>
        <v>0.000692662037217068</v>
      </c>
      <c r="AW1224" s="39" t="n">
        <f aca="false">AK1224*1000000</f>
        <v>3192.72837442278</v>
      </c>
      <c r="AX1224" s="40" t="n">
        <f aca="false">AL1224*1000000</f>
        <v>19848.8131599833</v>
      </c>
      <c r="AY1224" s="40" t="n">
        <f aca="false">AM1224*1000000</f>
        <v>1.62598165279356</v>
      </c>
      <c r="AZ1224" s="40" t="n">
        <f aca="false">AN1224*1000000</f>
        <v>10406.2825778788</v>
      </c>
      <c r="BA1224" s="40" t="n">
        <f aca="false">AO1224*1000000</f>
        <v>31218847.7336364</v>
      </c>
      <c r="BB1224" s="41" t="n">
        <f aca="false">AP1224*1000000</f>
        <v>252821.64358423</v>
      </c>
      <c r="BC1224" s="39" t="n">
        <f aca="false">AQ1224*1000000</f>
        <v>8.74720102581584</v>
      </c>
      <c r="BD1224" s="40" t="n">
        <f aca="false">AR1224*1000000</f>
        <v>54.3803100273516</v>
      </c>
      <c r="BE1224" s="40" t="n">
        <f aca="false">AS1224*1000000</f>
        <v>0.00445474425422893</v>
      </c>
      <c r="BF1224" s="40" t="n">
        <f aca="false">AT1224*1000000</f>
        <v>28.5103632270652</v>
      </c>
      <c r="BG1224" s="40" t="n">
        <f aca="false">AU1224*1000000</f>
        <v>85531.0896811955</v>
      </c>
      <c r="BH1224" s="41" t="n">
        <f aca="false">AV1224*1000000</f>
        <v>692.662037217069</v>
      </c>
      <c r="BI1224" s="0" t="n">
        <v>0.1</v>
      </c>
      <c r="BJ1224" s="0" t="n">
        <f aca="false">R1224*BI1224</f>
        <v>1625.98165279356</v>
      </c>
      <c r="BK1224" s="0" t="n">
        <v>0.1</v>
      </c>
      <c r="BL1224" s="0" t="n">
        <f aca="false">AI1224*BK1224</f>
        <v>9507.38272033899</v>
      </c>
      <c r="BM1224" s="45" t="n">
        <v>187.562005220738</v>
      </c>
      <c r="BN1224" s="45" t="n">
        <v>1012.03746873145</v>
      </c>
      <c r="BO1224" s="45" t="n">
        <v>0</v>
      </c>
      <c r="BP1224" s="45" t="n">
        <v>256</v>
      </c>
      <c r="BQ1224" s="45" t="n">
        <v>384000</v>
      </c>
      <c r="BR1224" s="0" t="n">
        <f aca="false">AJ1224*0.1</f>
        <v>2.57418E-007</v>
      </c>
      <c r="BS1224" s="0" t="n">
        <f aca="false">((((BJ1224/R1224)^2)+((BM1224/AD1224)^2))^(1/2))*AK1224</f>
        <v>0.00306639044403587</v>
      </c>
      <c r="BT1224" s="0" t="n">
        <f aca="false">((((BJ1224/R1224)^2)+((BN1224/AE1224)^2))^(1/2))*AL1224</f>
        <v>0.0165748202924065</v>
      </c>
      <c r="BU1224" s="0" t="n">
        <f aca="false">((((BJ1224/R1224)^2)+((BO1224/AF1224)^2))^(1/2))*AM1224</f>
        <v>1.62598165279356E-007</v>
      </c>
      <c r="BV1224" s="0" t="n">
        <f aca="false">((((BJ1224/R1224)^2)+((BP1224/AG1224)^2))^(1/2))*AN1224</f>
        <v>0.00429062022386191</v>
      </c>
      <c r="BW1224" s="0" t="n">
        <f aca="false">((((BJ1224/R1224)^2)+((BQ1224/AH1224)^2))^(1/2))*AO1224</f>
        <v>6.98074657116261</v>
      </c>
      <c r="BX1224" s="46" t="n">
        <f aca="false">((((BL1224/AI1224)^2)+((BR1224/AJ1224)^2))^(1/2))*AP1224</f>
        <v>0.0357543797218275</v>
      </c>
    </row>
    <row r="1225" customFormat="false" ht="30" hidden="false" customHeight="true" outlineLevel="0" collapsed="false">
      <c r="A1225" s="24" t="n">
        <v>4.75275</v>
      </c>
      <c r="B1225" s="24" t="n">
        <v>-74.0539722222222</v>
      </c>
      <c r="C1225" s="47" t="n">
        <v>34</v>
      </c>
      <c r="D1225" s="47" t="n">
        <v>41</v>
      </c>
      <c r="E1225" s="47" t="n">
        <v>617</v>
      </c>
      <c r="F1225" s="27" t="s">
        <v>3060</v>
      </c>
      <c r="G1225" s="28" t="s">
        <v>3061</v>
      </c>
      <c r="H1225" s="27" t="s">
        <v>3062</v>
      </c>
      <c r="I1225" s="28" t="s">
        <v>1476</v>
      </c>
      <c r="J1225" s="28" t="s">
        <v>65</v>
      </c>
      <c r="K1225" s="28" t="n">
        <v>50</v>
      </c>
      <c r="L1225" s="28"/>
      <c r="M1225" s="28" t="n">
        <v>1988</v>
      </c>
      <c r="N1225" s="29" t="s">
        <v>67</v>
      </c>
      <c r="O1225" s="29" t="s">
        <v>68</v>
      </c>
      <c r="P1225" s="50" t="n">
        <v>0.0306495041710611</v>
      </c>
      <c r="Q1225" s="31" t="n">
        <v>18615</v>
      </c>
      <c r="R1225" s="31" t="n">
        <v>21042.9528795663</v>
      </c>
      <c r="S1225" s="29" t="s">
        <v>69</v>
      </c>
      <c r="T1225" s="29"/>
      <c r="U1225" s="29"/>
      <c r="V1225" s="48" t="n">
        <f aca="false">IF(S1225="m3_año",R1225,IF(OR(O1225="CG1",O1225="CG3",O1225="HG2"),T1225,R1225))</f>
        <v>21042.9528795663</v>
      </c>
      <c r="W1225" s="28" t="n">
        <v>365</v>
      </c>
      <c r="X1225" s="32"/>
      <c r="Y1225" s="28" t="n">
        <v>3</v>
      </c>
      <c r="Z1225" s="28" t="n">
        <v>8688</v>
      </c>
      <c r="AA1225" s="32" t="s">
        <v>3063</v>
      </c>
      <c r="AB1225" s="32" t="s">
        <v>3064</v>
      </c>
      <c r="AC1225" s="33" t="s">
        <v>72</v>
      </c>
      <c r="AD1225" s="33" t="n">
        <f aca="false">VLOOKUP($O1225,Parámetros!$B$4:$H$25,3,0)</f>
        <v>46.3856216091623</v>
      </c>
      <c r="AE1225" s="33" t="n">
        <f aca="false">VLOOKUP($O1225,Parámetros!$B$4:$H$25,4,0)</f>
        <v>1074.85364414012</v>
      </c>
      <c r="AF1225" s="33" t="n">
        <f aca="false">VLOOKUP($O1225,Parámetros!$B$4:$H$25,5,0)</f>
        <v>5.41099102083891</v>
      </c>
      <c r="AG1225" s="33" t="n">
        <f aca="false">VLOOKUP($O1225,Parámetros!$B$4:$H$25,6,0)</f>
        <v>1344</v>
      </c>
      <c r="AH1225" s="33" t="n">
        <f aca="false">VLOOKUP($O1225,Parámetros!$B$4:$H$25,7,0)</f>
        <v>1920000</v>
      </c>
      <c r="AI1225" s="51" t="n">
        <v>18615</v>
      </c>
      <c r="AJ1225" s="52" t="n">
        <v>8.8E-008</v>
      </c>
      <c r="AK1225" s="34" t="n">
        <f aca="false">AD1225*V1225/1000000000</f>
        <v>0.000976090449810994</v>
      </c>
      <c r="AL1225" s="34" t="n">
        <f aca="false">AE1225*V1225/1000000000</f>
        <v>0.0226180945860707</v>
      </c>
      <c r="AM1225" s="34" t="n">
        <f aca="false">AF1225*V1225/1000000000</f>
        <v>0.00011386322908327</v>
      </c>
      <c r="AN1225" s="34" t="n">
        <f aca="false">AG1225*V1225/1000000000</f>
        <v>0.0282817286701371</v>
      </c>
      <c r="AO1225" s="34" t="n">
        <f aca="false">AH1225*V1225/1000000000</f>
        <v>40.4024695287673</v>
      </c>
      <c r="AP1225" s="35" t="n">
        <f aca="false">AJ1225*AI1225*EXP(P1225*4)</f>
        <v>0.00185177985340184</v>
      </c>
      <c r="AQ1225" s="36" t="n">
        <f aca="false">AK1225/W1225</f>
        <v>2.67422041044108E-006</v>
      </c>
      <c r="AR1225" s="37" t="n">
        <f aca="false">AL1225/W1225</f>
        <v>6.19673824275909E-005</v>
      </c>
      <c r="AS1225" s="37" t="n">
        <f aca="false">AM1225/W1225</f>
        <v>3.1195405228293E-007</v>
      </c>
      <c r="AT1225" s="37" t="n">
        <f aca="false">AN1225/W1225</f>
        <v>7.74841881373619E-005</v>
      </c>
      <c r="AU1225" s="37" t="n">
        <f aca="false">AO1225/W1225</f>
        <v>0.110691697339088</v>
      </c>
      <c r="AV1225" s="49" t="n">
        <f aca="false">AP1225/W1225</f>
        <v>5.07336946137489E-006</v>
      </c>
      <c r="AW1225" s="39" t="n">
        <f aca="false">AK1225*1000000</f>
        <v>976.090449810994</v>
      </c>
      <c r="AX1225" s="40" t="n">
        <f aca="false">AL1225*1000000</f>
        <v>22618.0945860707</v>
      </c>
      <c r="AY1225" s="40" t="n">
        <f aca="false">AM1225*1000000</f>
        <v>113.86322908327</v>
      </c>
      <c r="AZ1225" s="40" t="n">
        <f aca="false">AN1225*1000000</f>
        <v>28281.7286701371</v>
      </c>
      <c r="BA1225" s="40" t="n">
        <f aca="false">AO1225*1000000</f>
        <v>40402469.5287673</v>
      </c>
      <c r="BB1225" s="41" t="n">
        <f aca="false">AP1225*1000000</f>
        <v>1851.77985340184</v>
      </c>
      <c r="BC1225" s="39" t="n">
        <f aca="false">AQ1225*1000000</f>
        <v>2.67422041044108</v>
      </c>
      <c r="BD1225" s="40" t="n">
        <f aca="false">AR1225*1000000</f>
        <v>61.9673824275909</v>
      </c>
      <c r="BE1225" s="40" t="n">
        <f aca="false">AS1225*1000000</f>
        <v>0.31195405228293</v>
      </c>
      <c r="BF1225" s="40" t="n">
        <f aca="false">AT1225*1000000</f>
        <v>77.4841881373619</v>
      </c>
      <c r="BG1225" s="40" t="n">
        <f aca="false">AU1225*1000000</f>
        <v>110691.697339088</v>
      </c>
      <c r="BH1225" s="41" t="n">
        <f aca="false">AV1225*1000000</f>
        <v>5.07336946137489</v>
      </c>
      <c r="BI1225" s="0" t="n">
        <v>0.1</v>
      </c>
      <c r="BJ1225" s="0" t="n">
        <f aca="false">R1225*BI1225</f>
        <v>2104.29528795663</v>
      </c>
      <c r="BK1225" s="0" t="n">
        <v>0.1</v>
      </c>
      <c r="BL1225" s="0" t="n">
        <f aca="false">AI1225*BK1225</f>
        <v>1861.5</v>
      </c>
      <c r="BM1225" s="45" t="n">
        <v>17.6498016718255</v>
      </c>
      <c r="BN1225" s="45" t="n">
        <v>910.91550745518</v>
      </c>
      <c r="BO1225" s="45" t="n">
        <v>5.31099102083891</v>
      </c>
      <c r="BP1225" s="45" t="n">
        <v>537.6</v>
      </c>
      <c r="BQ1225" s="45" t="n">
        <v>384000</v>
      </c>
      <c r="BR1225" s="0" t="n">
        <f aca="false">AJ1225*0.1</f>
        <v>8.8E-009</v>
      </c>
      <c r="BS1225" s="0" t="n">
        <f aca="false">((((BJ1225/R1225)^2)+((BM1225/AD1225)^2))^(1/2))*AK1225</f>
        <v>0.000384016166273948</v>
      </c>
      <c r="BT1225" s="0" t="n">
        <f aca="false">((((BJ1225/R1225)^2)+((BN1225/AE1225)^2))^(1/2))*AL1225</f>
        <v>0.0193013342616869</v>
      </c>
      <c r="BU1225" s="0" t="n">
        <f aca="false">((((BJ1225/R1225)^2)+((BO1225/AF1225)^2))^(1/2))*AM1225</f>
        <v>0.000112337472076052</v>
      </c>
      <c r="BV1225" s="0" t="n">
        <f aca="false">((((BJ1225/R1225)^2)+((BP1225/AG1225)^2))^(1/2))*AN1225</f>
        <v>0.0116608554582035</v>
      </c>
      <c r="BW1225" s="0" t="n">
        <f aca="false">((((BJ1225/R1225)^2)+((BQ1225/AH1225)^2))^(1/2))*AO1225</f>
        <v>9.03426683251876</v>
      </c>
      <c r="BX1225" s="46" t="n">
        <f aca="false">((((BL1225/AI1225)^2)+((BR1225/AJ1225)^2))^(1/2))*AP1225</f>
        <v>0.000261881218321014</v>
      </c>
    </row>
    <row r="1226" customFormat="false" ht="14" hidden="false" customHeight="false" outlineLevel="0" collapsed="false">
      <c r="A1226" s="24" t="n">
        <v>4.75275</v>
      </c>
      <c r="B1226" s="24" t="n">
        <v>-74.0539722222222</v>
      </c>
      <c r="C1226" s="47" t="n">
        <v>34</v>
      </c>
      <c r="D1226" s="47" t="n">
        <v>41</v>
      </c>
      <c r="E1226" s="47" t="n">
        <v>617</v>
      </c>
      <c r="F1226" s="27" t="s">
        <v>3060</v>
      </c>
      <c r="G1226" s="28" t="s">
        <v>3061</v>
      </c>
      <c r="H1226" s="27" t="s">
        <v>3062</v>
      </c>
      <c r="I1226" s="28" t="s">
        <v>1476</v>
      </c>
      <c r="J1226" s="28" t="s">
        <v>65</v>
      </c>
      <c r="K1226" s="28" t="n">
        <v>30</v>
      </c>
      <c r="L1226" s="28"/>
      <c r="M1226" s="28" t="n">
        <v>1960</v>
      </c>
      <c r="N1226" s="29" t="s">
        <v>124</v>
      </c>
      <c r="O1226" s="29" t="s">
        <v>125</v>
      </c>
      <c r="P1226" s="50" t="n">
        <v>0.0306495041710611</v>
      </c>
      <c r="Q1226" s="31" t="n">
        <v>34.0689707385396</v>
      </c>
      <c r="R1226" s="31" t="n">
        <v>38.5125837177766</v>
      </c>
      <c r="S1226" s="4" t="s">
        <v>69</v>
      </c>
      <c r="T1226" s="4"/>
      <c r="U1226" s="4"/>
      <c r="V1226" s="48" t="n">
        <f aca="false">IF(S1226="m3_año",R1226,IF(OR(O1226="CG1",O1226="CG3",O1226="HG2"),T1226,R1226))</f>
        <v>38.5125837177766</v>
      </c>
      <c r="W1226" s="28" t="n">
        <v>365</v>
      </c>
      <c r="X1226" s="32"/>
      <c r="Y1226" s="28"/>
      <c r="Z1226" s="28" t="n">
        <v>0</v>
      </c>
      <c r="AA1226" s="32" t="s">
        <v>3065</v>
      </c>
      <c r="AB1226" s="32" t="s">
        <v>447</v>
      </c>
      <c r="AC1226" s="33" t="s">
        <v>72</v>
      </c>
      <c r="AD1226" s="33" t="n">
        <f aca="false">VLOOKUP($O1226,Parámetros!$B$4:$H$25,3,0)</f>
        <v>840000</v>
      </c>
      <c r="AE1226" s="33" t="n">
        <f aca="false">VLOOKUP($O1226,Parámetros!$B$4:$H$25,4,0)</f>
        <v>2400000</v>
      </c>
      <c r="AF1226" s="33" t="n">
        <f aca="false">VLOOKUP($O1226,Parámetros!$B$4:$H$25,5,0)</f>
        <v>1800000</v>
      </c>
      <c r="AG1226" s="33" t="n">
        <f aca="false">VLOOKUP($O1226,Parámetros!$B$4:$H$25,6,0)</f>
        <v>600000</v>
      </c>
      <c r="AH1226" s="33" t="n">
        <f aca="false">VLOOKUP($O1226,Parámetros!$B$4:$H$25,7,0)</f>
        <v>2676000000</v>
      </c>
      <c r="AI1226" s="51" t="n">
        <v>34.0689707385396</v>
      </c>
      <c r="AJ1226" s="2" t="n">
        <v>0.0912</v>
      </c>
      <c r="AK1226" s="34" t="n">
        <f aca="false">AD1226*V1226/1000000000</f>
        <v>0.0323505703229323</v>
      </c>
      <c r="AL1226" s="34" t="n">
        <f aca="false">AE1226*V1226/1000000000</f>
        <v>0.0924302009226638</v>
      </c>
      <c r="AM1226" s="34" t="n">
        <f aca="false">AF1226*V1226/1000000000</f>
        <v>0.0693226506919979</v>
      </c>
      <c r="AN1226" s="34" t="n">
        <f aca="false">AG1226*V1226/1000000000</f>
        <v>0.023107550230666</v>
      </c>
      <c r="AO1226" s="34" t="n">
        <f aca="false">AH1226*V1226/1000000000</f>
        <v>103.05967402877</v>
      </c>
      <c r="AP1226" s="35" t="n">
        <f aca="false">AJ1226*AI1226*EXP(P1226*4)</f>
        <v>3.51234763506123</v>
      </c>
      <c r="AQ1226" s="36" t="n">
        <f aca="false">AK1226/W1226</f>
        <v>8.86316995148831E-005</v>
      </c>
      <c r="AR1226" s="37" t="n">
        <f aca="false">AL1226/W1226</f>
        <v>0.00025323342718538</v>
      </c>
      <c r="AS1226" s="37" t="n">
        <f aca="false">AM1226/W1226</f>
        <v>0.000189925070389035</v>
      </c>
      <c r="AT1226" s="37" t="n">
        <f aca="false">AN1226/W1226</f>
        <v>6.33083567963451E-005</v>
      </c>
      <c r="AU1226" s="37" t="n">
        <f aca="false">AO1226/W1226</f>
        <v>0.282355271311699</v>
      </c>
      <c r="AV1226" s="49" t="n">
        <f aca="false">AP1226/W1226</f>
        <v>0.00962287023304447</v>
      </c>
      <c r="AW1226" s="39" t="n">
        <f aca="false">AK1226*1000000</f>
        <v>32350.5703229323</v>
      </c>
      <c r="AX1226" s="40" t="n">
        <f aca="false">AL1226*1000000</f>
        <v>92430.2009226638</v>
      </c>
      <c r="AY1226" s="40" t="n">
        <f aca="false">AM1226*1000000</f>
        <v>69322.6506919979</v>
      </c>
      <c r="AZ1226" s="40" t="n">
        <f aca="false">AN1226*1000000</f>
        <v>23107.550230666</v>
      </c>
      <c r="BA1226" s="40" t="n">
        <f aca="false">AO1226*1000000</f>
        <v>103059674.02877</v>
      </c>
      <c r="BB1226" s="41" t="n">
        <f aca="false">AP1226*1000000</f>
        <v>3512347.63506123</v>
      </c>
      <c r="BC1226" s="39" t="n">
        <f aca="false">AQ1226*1000000</f>
        <v>88.6316995148831</v>
      </c>
      <c r="BD1226" s="40" t="n">
        <f aca="false">AR1226*1000000</f>
        <v>253.23342718538</v>
      </c>
      <c r="BE1226" s="40" t="n">
        <f aca="false">AS1226*1000000</f>
        <v>189.925070389035</v>
      </c>
      <c r="BF1226" s="40" t="n">
        <f aca="false">AT1226*1000000</f>
        <v>63.3083567963451</v>
      </c>
      <c r="BG1226" s="40" t="n">
        <f aca="false">AU1226*1000000</f>
        <v>282355.271311699</v>
      </c>
      <c r="BH1226" s="41" t="n">
        <f aca="false">AV1226*1000000</f>
        <v>9622.87023304447</v>
      </c>
      <c r="BI1226" s="0" t="n">
        <v>0.1</v>
      </c>
      <c r="BJ1226" s="0" t="n">
        <f aca="false">R1226*BI1226</f>
        <v>3.85125837177766</v>
      </c>
      <c r="BK1226" s="0" t="n">
        <v>0.1</v>
      </c>
      <c r="BL1226" s="0" t="n">
        <f aca="false">AI1226*BK1226</f>
        <v>3.40689707385396</v>
      </c>
      <c r="BM1226" s="45" t="n">
        <v>336000</v>
      </c>
      <c r="BN1226" s="45" t="n">
        <v>480000</v>
      </c>
      <c r="BO1226" s="45" t="n">
        <v>360000</v>
      </c>
      <c r="BP1226" s="45" t="n">
        <v>120000</v>
      </c>
      <c r="BQ1226" s="45" t="n">
        <v>1070400000</v>
      </c>
      <c r="BR1226" s="0" t="n">
        <f aca="false">AJ1226*0.1</f>
        <v>0.00912</v>
      </c>
      <c r="BS1226" s="0" t="n">
        <f aca="false">((((BJ1226/R1226)^2)+((BM1226/AD1226)^2))^(1/2))*AK1226</f>
        <v>0.0133384818490422</v>
      </c>
      <c r="BT1226" s="0" t="n">
        <f aca="false">((((BJ1226/R1226)^2)+((BN1226/AE1226)^2))^(1/2))*AL1226</f>
        <v>0.020668021243704</v>
      </c>
      <c r="BU1226" s="0" t="n">
        <f aca="false">((((BJ1226/R1226)^2)+((BO1226/AF1226)^2))^(1/2))*AM1226</f>
        <v>0.015501015932778</v>
      </c>
      <c r="BV1226" s="0" t="n">
        <f aca="false">((((BJ1226/R1226)^2)+((BP1226/AG1226)^2))^(1/2))*AN1226</f>
        <v>0.005167005310926</v>
      </c>
      <c r="BW1226" s="0" t="n">
        <f aca="false">((((BJ1226/R1226)^2)+((BQ1226/AH1226)^2))^(1/2))*AO1226</f>
        <v>42.4925921762345</v>
      </c>
      <c r="BX1226" s="46" t="n">
        <f aca="false">((((BL1226/AI1226)^2)+((BR1226/AJ1226)^2))^(1/2))*AP1226</f>
        <v>0.496720966127266</v>
      </c>
    </row>
    <row r="1227" customFormat="false" ht="30" hidden="false" customHeight="true" outlineLevel="0" collapsed="false">
      <c r="A1227" s="24" t="n">
        <v>4.73443245535826</v>
      </c>
      <c r="B1227" s="24" t="n">
        <v>-74.0841911436973</v>
      </c>
      <c r="C1227" s="47" t="n">
        <v>31</v>
      </c>
      <c r="D1227" s="47" t="n">
        <v>39</v>
      </c>
      <c r="E1227" s="47" t="n">
        <v>564</v>
      </c>
      <c r="F1227" s="27" t="s">
        <v>3066</v>
      </c>
      <c r="G1227" s="28" t="s">
        <v>3067</v>
      </c>
      <c r="H1227" s="27" t="s">
        <v>3068</v>
      </c>
      <c r="I1227" s="28" t="s">
        <v>1476</v>
      </c>
      <c r="J1227" s="28" t="s">
        <v>65</v>
      </c>
      <c r="K1227" s="28" t="n">
        <v>30</v>
      </c>
      <c r="L1227" s="28"/>
      <c r="M1227" s="28" t="n">
        <v>1994</v>
      </c>
      <c r="N1227" s="29" t="s">
        <v>67</v>
      </c>
      <c r="O1227" s="29" t="s">
        <v>68</v>
      </c>
      <c r="P1227" s="50" t="n">
        <v>0.0356710045865324</v>
      </c>
      <c r="Q1227" s="31" t="n">
        <v>20778</v>
      </c>
      <c r="R1227" s="31" t="n">
        <v>23964.6242409215</v>
      </c>
      <c r="S1227" s="29" t="s">
        <v>69</v>
      </c>
      <c r="T1227" s="29"/>
      <c r="U1227" s="29"/>
      <c r="V1227" s="48" t="n">
        <f aca="false">IF(S1227="m3_año",R1227,IF(OR(O1227="CG1",O1227="CG3",O1227="HG2"),T1227,R1227))</f>
        <v>23964.6242409215</v>
      </c>
      <c r="W1227" s="28" t="n">
        <v>365</v>
      </c>
      <c r="X1227" s="32"/>
      <c r="Y1227" s="28"/>
      <c r="Z1227" s="28" t="n">
        <v>4368</v>
      </c>
      <c r="AA1227" s="32" t="s">
        <v>3069</v>
      </c>
      <c r="AB1227" s="32" t="s">
        <v>447</v>
      </c>
      <c r="AC1227" s="33" t="s">
        <v>72</v>
      </c>
      <c r="AD1227" s="33" t="n">
        <f aca="false">VLOOKUP($O1227,Parámetros!$B$4:$H$25,3,0)</f>
        <v>46.3856216091623</v>
      </c>
      <c r="AE1227" s="33" t="n">
        <f aca="false">VLOOKUP($O1227,Parámetros!$B$4:$H$25,4,0)</f>
        <v>1074.85364414012</v>
      </c>
      <c r="AF1227" s="33" t="n">
        <f aca="false">VLOOKUP($O1227,Parámetros!$B$4:$H$25,5,0)</f>
        <v>5.41099102083891</v>
      </c>
      <c r="AG1227" s="33" t="n">
        <f aca="false">VLOOKUP($O1227,Parámetros!$B$4:$H$25,6,0)</f>
        <v>1344</v>
      </c>
      <c r="AH1227" s="33" t="n">
        <f aca="false">VLOOKUP($O1227,Parámetros!$B$4:$H$25,7,0)</f>
        <v>1920000</v>
      </c>
      <c r="AI1227" s="2" t="n">
        <v>29509.1627659574</v>
      </c>
      <c r="AJ1227" s="2" t="n">
        <v>1.9976E-005</v>
      </c>
      <c r="AK1227" s="34" t="n">
        <f aca="false">AD1227*V1227/1000000000</f>
        <v>0.00111161399204514</v>
      </c>
      <c r="AL1227" s="34" t="n">
        <f aca="false">AE1227*V1227/1000000000</f>
        <v>0.0257584636958031</v>
      </c>
      <c r="AM1227" s="34" t="n">
        <f aca="false">AF1227*V1227/1000000000</f>
        <v>0.000129672366585405</v>
      </c>
      <c r="AN1227" s="34" t="n">
        <f aca="false">AG1227*V1227/1000000000</f>
        <v>0.0322084549797985</v>
      </c>
      <c r="AO1227" s="34" t="n">
        <f aca="false">AH1227*V1227/1000000000</f>
        <v>46.0120785425693</v>
      </c>
      <c r="AP1227" s="35" t="n">
        <f aca="false">AJ1227*AI1227*EXP(P1227*4)</f>
        <v>0.679880052125845</v>
      </c>
      <c r="AQ1227" s="36" t="n">
        <f aca="false">AK1227/W1227</f>
        <v>3.04551778642505E-006</v>
      </c>
      <c r="AR1227" s="37" t="n">
        <f aca="false">AL1227/W1227</f>
        <v>7.05711334131593E-005</v>
      </c>
      <c r="AS1227" s="37" t="n">
        <f aca="false">AM1227/W1227</f>
        <v>3.55266757768232E-007</v>
      </c>
      <c r="AT1227" s="37" t="n">
        <f aca="false">AN1227/W1227</f>
        <v>8.82423424104068E-005</v>
      </c>
      <c r="AU1227" s="37" t="n">
        <f aca="false">AO1227/W1227</f>
        <v>0.126060489157724</v>
      </c>
      <c r="AV1227" s="49" t="n">
        <f aca="false">AP1227/W1227</f>
        <v>0.00186268507431738</v>
      </c>
      <c r="AW1227" s="39" t="n">
        <f aca="false">AK1227*1000000</f>
        <v>1111.61399204514</v>
      </c>
      <c r="AX1227" s="40" t="n">
        <f aca="false">AL1227*1000000</f>
        <v>25758.4636958031</v>
      </c>
      <c r="AY1227" s="40" t="n">
        <f aca="false">AM1227*1000000</f>
        <v>129.672366585405</v>
      </c>
      <c r="AZ1227" s="40" t="n">
        <f aca="false">AN1227*1000000</f>
        <v>32208.4549797985</v>
      </c>
      <c r="BA1227" s="40" t="n">
        <f aca="false">AO1227*1000000</f>
        <v>46012078.5425693</v>
      </c>
      <c r="BB1227" s="41" t="n">
        <f aca="false">AP1227*1000000</f>
        <v>679880.052125845</v>
      </c>
      <c r="BC1227" s="39" t="n">
        <f aca="false">AQ1227*1000000</f>
        <v>3.04551778642505</v>
      </c>
      <c r="BD1227" s="40" t="n">
        <f aca="false">AR1227*1000000</f>
        <v>70.5711334131593</v>
      </c>
      <c r="BE1227" s="40" t="n">
        <f aca="false">AS1227*1000000</f>
        <v>0.355266757768232</v>
      </c>
      <c r="BF1227" s="40" t="n">
        <f aca="false">AT1227*1000000</f>
        <v>88.2423424104069</v>
      </c>
      <c r="BG1227" s="40" t="n">
        <f aca="false">AU1227*1000000</f>
        <v>126060.489157724</v>
      </c>
      <c r="BH1227" s="41" t="n">
        <f aca="false">AV1227*1000000</f>
        <v>1862.68507431738</v>
      </c>
      <c r="BI1227" s="0" t="n">
        <v>0.1</v>
      </c>
      <c r="BJ1227" s="0" t="n">
        <f aca="false">R1227*BI1227</f>
        <v>2396.46242409215</v>
      </c>
      <c r="BK1227" s="0" t="n">
        <v>0.1</v>
      </c>
      <c r="BL1227" s="0" t="n">
        <f aca="false">AI1227*BK1227</f>
        <v>2950.91627659574</v>
      </c>
      <c r="BM1227" s="45" t="n">
        <v>17.6498016718255</v>
      </c>
      <c r="BN1227" s="45" t="n">
        <v>910.91550745518</v>
      </c>
      <c r="BO1227" s="45" t="n">
        <v>5.31099102083891</v>
      </c>
      <c r="BP1227" s="45" t="n">
        <v>537.6</v>
      </c>
      <c r="BQ1227" s="45" t="n">
        <v>384000</v>
      </c>
      <c r="BR1227" s="0" t="n">
        <f aca="false">AJ1227*0.1</f>
        <v>1.9976E-006</v>
      </c>
      <c r="BS1227" s="0" t="n">
        <f aca="false">((((BJ1227/R1227)^2)+((BM1227/AD1227)^2))^(1/2))*AK1227</f>
        <v>0.000437334207792232</v>
      </c>
      <c r="BT1227" s="0" t="n">
        <f aca="false">((((BJ1227/R1227)^2)+((BN1227/AE1227)^2))^(1/2))*AL1227</f>
        <v>0.0219811936840341</v>
      </c>
      <c r="BU1227" s="0" t="n">
        <f aca="false">((((BJ1227/R1227)^2)+((BO1227/AF1227)^2))^(1/2))*AM1227</f>
        <v>0.000127934768560537</v>
      </c>
      <c r="BV1227" s="0" t="n">
        <f aca="false">((((BJ1227/R1227)^2)+((BP1227/AG1227)^2))^(1/2))*AN1227</f>
        <v>0.013279886191966</v>
      </c>
      <c r="BW1227" s="0" t="n">
        <f aca="false">((((BJ1227/R1227)^2)+((BQ1227/AH1227)^2))^(1/2))*AO1227</f>
        <v>10.2886135407244</v>
      </c>
      <c r="BX1227" s="46" t="n">
        <f aca="false">((((BL1227/AI1227)^2)+((BR1227/AJ1227)^2))^(1/2))*AP1227</f>
        <v>0.0961495590503296</v>
      </c>
    </row>
    <row r="1228" customFormat="false" ht="30" hidden="false" customHeight="true" outlineLevel="0" collapsed="false">
      <c r="A1228" s="24" t="n">
        <v>4.73443245535826</v>
      </c>
      <c r="B1228" s="24" t="n">
        <v>-74.0841911436973</v>
      </c>
      <c r="C1228" s="47" t="n">
        <v>31</v>
      </c>
      <c r="D1228" s="47" t="n">
        <v>39</v>
      </c>
      <c r="E1228" s="47" t="n">
        <v>564</v>
      </c>
      <c r="F1228" s="27" t="s">
        <v>3066</v>
      </c>
      <c r="G1228" s="28" t="s">
        <v>3067</v>
      </c>
      <c r="H1228" s="27" t="s">
        <v>3068</v>
      </c>
      <c r="I1228" s="28" t="s">
        <v>1476</v>
      </c>
      <c r="J1228" s="28" t="s">
        <v>65</v>
      </c>
      <c r="K1228" s="28" t="n">
        <v>30</v>
      </c>
      <c r="L1228" s="28"/>
      <c r="M1228" s="28" t="n">
        <v>1989</v>
      </c>
      <c r="N1228" s="29" t="s">
        <v>67</v>
      </c>
      <c r="O1228" s="29" t="s">
        <v>68</v>
      </c>
      <c r="P1228" s="50" t="n">
        <v>0.0356710045865324</v>
      </c>
      <c r="Q1228" s="31" t="n">
        <v>20778</v>
      </c>
      <c r="R1228" s="31" t="n">
        <v>23964.6242409215</v>
      </c>
      <c r="S1228" s="29" t="s">
        <v>69</v>
      </c>
      <c r="T1228" s="29"/>
      <c r="U1228" s="29"/>
      <c r="V1228" s="48" t="n">
        <f aca="false">IF(S1228="m3_año",R1228,IF(OR(O1228="CG1",O1228="CG3",O1228="HG2"),T1228,R1228))</f>
        <v>23964.6242409215</v>
      </c>
      <c r="W1228" s="28" t="n">
        <v>365</v>
      </c>
      <c r="X1228" s="32"/>
      <c r="Y1228" s="28"/>
      <c r="Z1228" s="28" t="n">
        <v>4392</v>
      </c>
      <c r="AA1228" s="32" t="s">
        <v>3070</v>
      </c>
      <c r="AB1228" s="32" t="s">
        <v>447</v>
      </c>
      <c r="AC1228" s="33" t="s">
        <v>72</v>
      </c>
      <c r="AD1228" s="33" t="n">
        <f aca="false">VLOOKUP($O1228,Parámetros!$B$4:$H$25,3,0)</f>
        <v>46.3856216091623</v>
      </c>
      <c r="AE1228" s="33" t="n">
        <f aca="false">VLOOKUP($O1228,Parámetros!$B$4:$H$25,4,0)</f>
        <v>1074.85364414012</v>
      </c>
      <c r="AF1228" s="33" t="n">
        <f aca="false">VLOOKUP($O1228,Parámetros!$B$4:$H$25,5,0)</f>
        <v>5.41099102083891</v>
      </c>
      <c r="AG1228" s="33" t="n">
        <f aca="false">VLOOKUP($O1228,Parámetros!$B$4:$H$25,6,0)</f>
        <v>1344</v>
      </c>
      <c r="AH1228" s="33" t="n">
        <f aca="false">VLOOKUP($O1228,Parámetros!$B$4:$H$25,7,0)</f>
        <v>1920000</v>
      </c>
      <c r="AI1228" s="2" t="n">
        <v>29509.1627659574</v>
      </c>
      <c r="AJ1228" s="2" t="n">
        <v>1.9976E-005</v>
      </c>
      <c r="AK1228" s="34" t="n">
        <f aca="false">AD1228*V1228/1000000000</f>
        <v>0.00111161399204514</v>
      </c>
      <c r="AL1228" s="34" t="n">
        <f aca="false">AE1228*V1228/1000000000</f>
        <v>0.0257584636958031</v>
      </c>
      <c r="AM1228" s="34" t="n">
        <f aca="false">AF1228*V1228/1000000000</f>
        <v>0.000129672366585405</v>
      </c>
      <c r="AN1228" s="34" t="n">
        <f aca="false">AG1228*V1228/1000000000</f>
        <v>0.0322084549797985</v>
      </c>
      <c r="AO1228" s="34" t="n">
        <f aca="false">AH1228*V1228/1000000000</f>
        <v>46.0120785425693</v>
      </c>
      <c r="AP1228" s="35" t="n">
        <f aca="false">AJ1228*AI1228*EXP(P1228*4)</f>
        <v>0.679880052125845</v>
      </c>
      <c r="AQ1228" s="36" t="n">
        <f aca="false">AK1228/W1228</f>
        <v>3.04551778642505E-006</v>
      </c>
      <c r="AR1228" s="37" t="n">
        <f aca="false">AL1228/W1228</f>
        <v>7.05711334131593E-005</v>
      </c>
      <c r="AS1228" s="37" t="n">
        <f aca="false">AM1228/W1228</f>
        <v>3.55266757768232E-007</v>
      </c>
      <c r="AT1228" s="37" t="n">
        <f aca="false">AN1228/W1228</f>
        <v>8.82423424104068E-005</v>
      </c>
      <c r="AU1228" s="37" t="n">
        <f aca="false">AO1228/W1228</f>
        <v>0.126060489157724</v>
      </c>
      <c r="AV1228" s="49" t="n">
        <f aca="false">AP1228/W1228</f>
        <v>0.00186268507431738</v>
      </c>
      <c r="AW1228" s="39" t="n">
        <f aca="false">AK1228*1000000</f>
        <v>1111.61399204514</v>
      </c>
      <c r="AX1228" s="40" t="n">
        <f aca="false">AL1228*1000000</f>
        <v>25758.4636958031</v>
      </c>
      <c r="AY1228" s="40" t="n">
        <f aca="false">AM1228*1000000</f>
        <v>129.672366585405</v>
      </c>
      <c r="AZ1228" s="40" t="n">
        <f aca="false">AN1228*1000000</f>
        <v>32208.4549797985</v>
      </c>
      <c r="BA1228" s="40" t="n">
        <f aca="false">AO1228*1000000</f>
        <v>46012078.5425693</v>
      </c>
      <c r="BB1228" s="41" t="n">
        <f aca="false">AP1228*1000000</f>
        <v>679880.052125845</v>
      </c>
      <c r="BC1228" s="39" t="n">
        <f aca="false">AQ1228*1000000</f>
        <v>3.04551778642505</v>
      </c>
      <c r="BD1228" s="40" t="n">
        <f aca="false">AR1228*1000000</f>
        <v>70.5711334131593</v>
      </c>
      <c r="BE1228" s="40" t="n">
        <f aca="false">AS1228*1000000</f>
        <v>0.355266757768232</v>
      </c>
      <c r="BF1228" s="40" t="n">
        <f aca="false">AT1228*1000000</f>
        <v>88.2423424104069</v>
      </c>
      <c r="BG1228" s="40" t="n">
        <f aca="false">AU1228*1000000</f>
        <v>126060.489157724</v>
      </c>
      <c r="BH1228" s="41" t="n">
        <f aca="false">AV1228*1000000</f>
        <v>1862.68507431738</v>
      </c>
      <c r="BI1228" s="0" t="n">
        <v>0.1</v>
      </c>
      <c r="BJ1228" s="0" t="n">
        <f aca="false">R1228*BI1228</f>
        <v>2396.46242409215</v>
      </c>
      <c r="BK1228" s="0" t="n">
        <v>0.1</v>
      </c>
      <c r="BL1228" s="0" t="n">
        <f aca="false">AI1228*BK1228</f>
        <v>2950.91627659574</v>
      </c>
      <c r="BM1228" s="45" t="n">
        <v>17.6498016718255</v>
      </c>
      <c r="BN1228" s="45" t="n">
        <v>910.91550745518</v>
      </c>
      <c r="BO1228" s="45" t="n">
        <v>5.31099102083891</v>
      </c>
      <c r="BP1228" s="45" t="n">
        <v>537.6</v>
      </c>
      <c r="BQ1228" s="45" t="n">
        <v>384000</v>
      </c>
      <c r="BR1228" s="0" t="n">
        <f aca="false">AJ1228*0.1</f>
        <v>1.9976E-006</v>
      </c>
      <c r="BS1228" s="0" t="n">
        <f aca="false">((((BJ1228/R1228)^2)+((BM1228/AD1228)^2))^(1/2))*AK1228</f>
        <v>0.000437334207792232</v>
      </c>
      <c r="BT1228" s="0" t="n">
        <f aca="false">((((BJ1228/R1228)^2)+((BN1228/AE1228)^2))^(1/2))*AL1228</f>
        <v>0.0219811936840341</v>
      </c>
      <c r="BU1228" s="0" t="n">
        <f aca="false">((((BJ1228/R1228)^2)+((BO1228/AF1228)^2))^(1/2))*AM1228</f>
        <v>0.000127934768560537</v>
      </c>
      <c r="BV1228" s="0" t="n">
        <f aca="false">((((BJ1228/R1228)^2)+((BP1228/AG1228)^2))^(1/2))*AN1228</f>
        <v>0.013279886191966</v>
      </c>
      <c r="BW1228" s="0" t="n">
        <f aca="false">((((BJ1228/R1228)^2)+((BQ1228/AH1228)^2))^(1/2))*AO1228</f>
        <v>10.2886135407244</v>
      </c>
      <c r="BX1228" s="46" t="n">
        <f aca="false">((((BL1228/AI1228)^2)+((BR1228/AJ1228)^2))^(1/2))*AP1228</f>
        <v>0.0961495590503296</v>
      </c>
    </row>
    <row r="1229" customFormat="false" ht="15" hidden="false" customHeight="true" outlineLevel="0" collapsed="false">
      <c r="A1229" s="24" t="n">
        <v>4.61604783927287</v>
      </c>
      <c r="B1229" s="24" t="n">
        <v>-74.1410142179632</v>
      </c>
      <c r="C1229" s="47" t="n">
        <v>24</v>
      </c>
      <c r="D1229" s="47" t="n">
        <v>26</v>
      </c>
      <c r="E1229" s="47" t="n">
        <v>1833</v>
      </c>
      <c r="F1229" s="27" t="s">
        <v>3071</v>
      </c>
      <c r="G1229" s="28" t="s">
        <v>3072</v>
      </c>
      <c r="H1229" s="27" t="s">
        <v>3073</v>
      </c>
      <c r="I1229" s="28" t="s">
        <v>216</v>
      </c>
      <c r="J1229" s="28" t="s">
        <v>76</v>
      </c>
      <c r="K1229" s="55"/>
      <c r="L1229" s="55"/>
      <c r="M1229" s="55"/>
      <c r="N1229" s="29" t="s">
        <v>77</v>
      </c>
      <c r="O1229" s="29" t="s">
        <v>77</v>
      </c>
      <c r="P1229" s="30" t="n">
        <v>0.0141316269503235</v>
      </c>
      <c r="Q1229" s="31" t="n">
        <v>1.0388699048084</v>
      </c>
      <c r="R1229" s="31" t="n">
        <v>1.0992850348358</v>
      </c>
      <c r="S1229" s="29" t="s">
        <v>69</v>
      </c>
      <c r="T1229" s="29"/>
      <c r="U1229" s="29"/>
      <c r="V1229" s="48" t="n">
        <f aca="false">IF(S1229="m3_año",R1229,IF(OR(O1229="CG1",O1229="CG3",O1229="HG2"),T1229,R1229))</f>
        <v>1.0992850348358</v>
      </c>
      <c r="W1229" s="28" t="n">
        <v>365</v>
      </c>
      <c r="X1229" s="32" t="s">
        <v>98</v>
      </c>
      <c r="Y1229" s="28"/>
      <c r="Z1229" s="28" t="n">
        <v>2920</v>
      </c>
      <c r="AA1229" s="32" t="s">
        <v>3074</v>
      </c>
      <c r="AB1229" s="32" t="s">
        <v>447</v>
      </c>
      <c r="AC1229" s="33" t="s">
        <v>72</v>
      </c>
      <c r="AD1229" s="33" t="n">
        <f aca="false">VLOOKUP($O1229,Parámetros!$B$4:$H$25,3,0)</f>
        <v>24000</v>
      </c>
      <c r="AE1229" s="33" t="n">
        <f aca="false">VLOOKUP($O1229,Parámetros!$B$4:$H$25,4,0)</f>
        <v>2261000</v>
      </c>
      <c r="AF1229" s="33" t="n">
        <f aca="false">VLOOKUP($O1229,Parámetros!$B$4:$H$25,5,0)</f>
        <v>1200</v>
      </c>
      <c r="AG1229" s="33" t="n">
        <f aca="false">VLOOKUP($O1229,Parámetros!$B$4:$H$25,6,0)</f>
        <v>381000</v>
      </c>
      <c r="AH1229" s="33" t="n">
        <f aca="false">VLOOKUP($O1229,Parámetros!$B$4:$H$25,7,0)</f>
        <v>1500000000</v>
      </c>
      <c r="AI1229" s="2" t="n">
        <v>2.98030327868852</v>
      </c>
      <c r="AJ1229" s="2" t="n">
        <v>1.362E-005</v>
      </c>
      <c r="AK1229" s="34" t="n">
        <f aca="false">AD1229*V1229/1000000000</f>
        <v>2.63828408360592E-005</v>
      </c>
      <c r="AL1229" s="34" t="n">
        <f aca="false">AE1229*V1229/1000000000</f>
        <v>0.00248548346376374</v>
      </c>
      <c r="AM1229" s="34" t="n">
        <f aca="false">AF1229*V1229/1000000000</f>
        <v>1.31914204180296E-006</v>
      </c>
      <c r="AN1229" s="34" t="n">
        <f aca="false">AG1229*V1229/1000000000</f>
        <v>0.00041882759827244</v>
      </c>
      <c r="AO1229" s="34" t="n">
        <f aca="false">AH1229*V1229/1000000000</f>
        <v>1.6489275522537</v>
      </c>
      <c r="AP1229" s="35" t="n">
        <f aca="false">AJ1229*AI1229*EXP(P1229*4)</f>
        <v>4.29523291043529E-005</v>
      </c>
      <c r="AQ1229" s="36" t="n">
        <f aca="false">AK1229/W1229</f>
        <v>7.22817557152307E-008</v>
      </c>
      <c r="AR1229" s="37" t="n">
        <f aca="false">AL1229/W1229</f>
        <v>6.80954373633903E-006</v>
      </c>
      <c r="AS1229" s="37" t="n">
        <f aca="false">AM1229/W1229</f>
        <v>3.61408778576153E-009</v>
      </c>
      <c r="AT1229" s="37" t="n">
        <f aca="false">AN1229/W1229</f>
        <v>1.14747287197929E-006</v>
      </c>
      <c r="AU1229" s="37" t="n">
        <f aca="false">AO1229/W1229</f>
        <v>0.00451760973220192</v>
      </c>
      <c r="AV1229" s="49" t="n">
        <f aca="false">AP1229/W1229</f>
        <v>1.17677613984528E-007</v>
      </c>
      <c r="AW1229" s="39" t="n">
        <f aca="false">AK1229*1000000</f>
        <v>26.3828408360592</v>
      </c>
      <c r="AX1229" s="40" t="n">
        <f aca="false">AL1229*1000000</f>
        <v>2485.48346376374</v>
      </c>
      <c r="AY1229" s="40" t="n">
        <f aca="false">AM1229*1000000</f>
        <v>1.31914204180296</v>
      </c>
      <c r="AZ1229" s="40" t="n">
        <f aca="false">AN1229*1000000</f>
        <v>418.82759827244</v>
      </c>
      <c r="BA1229" s="40" t="n">
        <f aca="false">AO1229*1000000</f>
        <v>1648927.5522537</v>
      </c>
      <c r="BB1229" s="41" t="n">
        <f aca="false">AP1229*1000000</f>
        <v>42.9523291043529</v>
      </c>
      <c r="BC1229" s="39" t="n">
        <f aca="false">AQ1229*1000000</f>
        <v>0.0722817557152307</v>
      </c>
      <c r="BD1229" s="40" t="n">
        <f aca="false">AR1229*1000000</f>
        <v>6.80954373633903</v>
      </c>
      <c r="BE1229" s="40" t="n">
        <f aca="false">AS1229*1000000</f>
        <v>0.00361408778576153</v>
      </c>
      <c r="BF1229" s="40" t="n">
        <f aca="false">AT1229*1000000</f>
        <v>1.14747287197929</v>
      </c>
      <c r="BG1229" s="40" t="n">
        <f aca="false">AU1229*1000000</f>
        <v>4517.60973220192</v>
      </c>
      <c r="BH1229" s="41" t="n">
        <f aca="false">AV1229*1000000</f>
        <v>0.117677613984528</v>
      </c>
      <c r="BI1229" s="0" t="n">
        <v>0.1</v>
      </c>
      <c r="BJ1229" s="0" t="n">
        <f aca="false">R1229*BI1229</f>
        <v>0.10992850348358</v>
      </c>
      <c r="BK1229" s="0" t="n">
        <v>0.1</v>
      </c>
      <c r="BL1229" s="0" t="n">
        <f aca="false">AI1229*BK1229</f>
        <v>0.298030327868852</v>
      </c>
      <c r="BM1229" s="45" t="n">
        <v>0</v>
      </c>
      <c r="BN1229" s="45" t="n">
        <v>0</v>
      </c>
      <c r="BO1229" s="45" t="n">
        <v>0</v>
      </c>
      <c r="BP1229" s="45" t="n">
        <v>0</v>
      </c>
      <c r="BQ1229" s="45" t="n">
        <v>0</v>
      </c>
      <c r="BR1229" s="0" t="n">
        <f aca="false">AJ1229*0.1</f>
        <v>1.362E-006</v>
      </c>
      <c r="BS1229" s="0" t="n">
        <f aca="false">((((BJ1229/R1229)^2)+((BM1229/AD1229)^2))^(1/2))*AK1229</f>
        <v>2.63828408360592E-006</v>
      </c>
      <c r="BT1229" s="0" t="n">
        <f aca="false">((((BJ1229/R1229)^2)+((BN1229/AE1229)^2))^(1/2))*AL1229</f>
        <v>0.000248548346376374</v>
      </c>
      <c r="BU1229" s="0" t="n">
        <f aca="false">((((BJ1229/R1229)^2)+((BO1229/AF1229)^2))^(1/2))*AM1229</f>
        <v>1.31914204180296E-007</v>
      </c>
      <c r="BV1229" s="0" t="n">
        <f aca="false">((((BJ1229/R1229)^2)+((BP1229/AG1229)^2))^(1/2))*AN1229</f>
        <v>4.1882759827244E-005</v>
      </c>
      <c r="BW1229" s="0" t="n">
        <f aca="false">((((BJ1229/R1229)^2)+((BQ1229/AH1229)^2))^(1/2))*AO1229</f>
        <v>0.16489275522537</v>
      </c>
      <c r="BX1229" s="46" t="n">
        <f aca="false">((((BL1229/AI1229)^2)+((BR1229/AJ1229)^2))^(1/2))*AP1229</f>
        <v>6.07437663548884E-006</v>
      </c>
    </row>
    <row r="1230" customFormat="false" ht="30" hidden="false" customHeight="true" outlineLevel="0" collapsed="false">
      <c r="A1230" s="24" t="n">
        <v>4.60725</v>
      </c>
      <c r="B1230" s="24" t="n">
        <v>-74.1060833333333</v>
      </c>
      <c r="C1230" s="47" t="n">
        <v>28</v>
      </c>
      <c r="D1230" s="47" t="n">
        <v>25</v>
      </c>
      <c r="E1230" s="47" t="n">
        <v>1824</v>
      </c>
      <c r="F1230" s="27" t="s">
        <v>3075</v>
      </c>
      <c r="G1230" s="28" t="s">
        <v>3076</v>
      </c>
      <c r="H1230" s="27" t="s">
        <v>3077</v>
      </c>
      <c r="I1230" s="28" t="s">
        <v>155</v>
      </c>
      <c r="J1230" s="28" t="s">
        <v>65</v>
      </c>
      <c r="K1230" s="28" t="n">
        <v>120</v>
      </c>
      <c r="L1230" s="28"/>
      <c r="M1230" s="28" t="n">
        <v>1991</v>
      </c>
      <c r="N1230" s="29" t="s">
        <v>911</v>
      </c>
      <c r="O1230" s="29" t="s">
        <v>186</v>
      </c>
      <c r="P1230" s="50" t="n">
        <v>0.00842863539816588</v>
      </c>
      <c r="Q1230" s="31" t="n">
        <v>498.012643373585</v>
      </c>
      <c r="R1230" s="31" t="n">
        <v>515.089157271416</v>
      </c>
      <c r="S1230" s="4" t="s">
        <v>69</v>
      </c>
      <c r="T1230" s="4"/>
      <c r="U1230" s="4"/>
      <c r="V1230" s="48" t="n">
        <f aca="false">IF(S1230="m3_año",R1230,IF(OR(O1230="CG1",O1230="CG3",O1230="HG2"),T1230,R1230))</f>
        <v>515.089157271416</v>
      </c>
      <c r="W1230" s="28" t="n">
        <v>365</v>
      </c>
      <c r="X1230" s="32"/>
      <c r="Y1230" s="28"/>
      <c r="Z1230" s="28" t="n">
        <v>8760</v>
      </c>
      <c r="AA1230" s="32" t="s">
        <v>3078</v>
      </c>
      <c r="AB1230" s="32" t="s">
        <v>3079</v>
      </c>
      <c r="AC1230" s="33" t="s">
        <v>72</v>
      </c>
      <c r="AD1230" s="33" t="n">
        <f aca="false">VLOOKUP($O1230,Parámetros!$B$4:$H$25,3,0)</f>
        <v>6028806.22</v>
      </c>
      <c r="AE1230" s="33" t="n">
        <f aca="false">VLOOKUP($O1230,Parámetros!$B$4:$H$25,4,0)</f>
        <v>4168764.244</v>
      </c>
      <c r="AF1230" s="33" t="n">
        <f aca="false">VLOOKUP($O1230,Parámetros!$B$4:$H$25,5,0)</f>
        <v>26460000</v>
      </c>
      <c r="AG1230" s="33" t="n">
        <f aca="false">VLOOKUP($O1230,Parámetros!$B$4:$H$25,6,0)</f>
        <v>600000</v>
      </c>
      <c r="AH1230" s="33" t="n">
        <f aca="false">VLOOKUP($O1230,Parámetros!$B$4:$H$25,7,0)</f>
        <v>2640000</v>
      </c>
      <c r="AI1230" s="51" t="n">
        <v>498.012643373585</v>
      </c>
      <c r="AJ1230" s="2" t="n">
        <v>0.0912</v>
      </c>
      <c r="AK1230" s="34" t="n">
        <f aca="false">AD1230*V1230/1000000000</f>
        <v>3.10537271521247</v>
      </c>
      <c r="AL1230" s="34" t="n">
        <f aca="false">AE1230*V1230/1000000000</f>
        <v>2.14728526130517</v>
      </c>
      <c r="AM1230" s="34" t="n">
        <f aca="false">AF1230*V1230/1000000000</f>
        <v>13.6292591014017</v>
      </c>
      <c r="AN1230" s="34" t="n">
        <f aca="false">AG1230*V1230/1000000000</f>
        <v>0.30905349436285</v>
      </c>
      <c r="AO1230" s="34" t="n">
        <f aca="false">AH1230*V1230/1000000000</f>
        <v>1.35983537519654</v>
      </c>
      <c r="AP1230" s="35" t="n">
        <f aca="false">AJ1230*AI1230*EXP(P1230*4)</f>
        <v>46.9761311431531</v>
      </c>
      <c r="AQ1230" s="36" t="n">
        <f aca="false">AK1230/W1230</f>
        <v>0.00850787045263691</v>
      </c>
      <c r="AR1230" s="37" t="n">
        <f aca="false">AL1230/W1230</f>
        <v>0.0058829733186443</v>
      </c>
      <c r="AS1230" s="37" t="n">
        <f aca="false">AM1230/W1230</f>
        <v>0.0373404358942511</v>
      </c>
      <c r="AT1230" s="37" t="n">
        <f aca="false">AN1230/W1230</f>
        <v>0.000846721902363971</v>
      </c>
      <c r="AU1230" s="37" t="n">
        <f aca="false">AO1230/W1230</f>
        <v>0.00372557637040147</v>
      </c>
      <c r="AV1230" s="49" t="n">
        <f aca="false">AP1230/W1230</f>
        <v>0.128701729159324</v>
      </c>
      <c r="AW1230" s="39" t="n">
        <f aca="false">AK1230*1000000</f>
        <v>3105372.71521247</v>
      </c>
      <c r="AX1230" s="40" t="n">
        <f aca="false">AL1230*1000000</f>
        <v>2147285.26130517</v>
      </c>
      <c r="AY1230" s="40" t="n">
        <f aca="false">AM1230*1000000</f>
        <v>13629259.1014017</v>
      </c>
      <c r="AZ1230" s="40" t="n">
        <f aca="false">AN1230*1000000</f>
        <v>309053.49436285</v>
      </c>
      <c r="BA1230" s="40" t="n">
        <f aca="false">AO1230*1000000</f>
        <v>1359835.37519654</v>
      </c>
      <c r="BB1230" s="41" t="n">
        <f aca="false">AP1230*1000000</f>
        <v>46976131.1431531</v>
      </c>
      <c r="BC1230" s="39" t="n">
        <f aca="false">AQ1230*1000000</f>
        <v>8507.87045263691</v>
      </c>
      <c r="BD1230" s="40" t="n">
        <f aca="false">AR1230*1000000</f>
        <v>5882.97331864431</v>
      </c>
      <c r="BE1230" s="40" t="n">
        <f aca="false">AS1230*1000000</f>
        <v>37340.4358942511</v>
      </c>
      <c r="BF1230" s="40" t="n">
        <f aca="false">AT1230*1000000</f>
        <v>846.721902363971</v>
      </c>
      <c r="BG1230" s="40" t="n">
        <f aca="false">AU1230*1000000</f>
        <v>3725.57637040147</v>
      </c>
      <c r="BH1230" s="41" t="n">
        <f aca="false">AV1230*1000000</f>
        <v>128701.729159324</v>
      </c>
      <c r="BI1230" s="0" t="n">
        <v>0.1</v>
      </c>
      <c r="BJ1230" s="0" t="n">
        <f aca="false">R1230*BI1230</f>
        <v>51.5089157271416</v>
      </c>
      <c r="BK1230" s="0" t="n">
        <v>0.1</v>
      </c>
      <c r="BL1230" s="0" t="n">
        <f aca="false">AI1230*BK1230</f>
        <v>49.8012643373585</v>
      </c>
      <c r="BM1230" s="45" t="n">
        <v>2023172.266</v>
      </c>
      <c r="BN1230" s="45" t="n">
        <v>598737.966</v>
      </c>
      <c r="BO1230" s="0" t="n">
        <f aca="false">AF1230*0.1</f>
        <v>2646000</v>
      </c>
      <c r="BP1230" s="0" t="n">
        <f aca="false">AG1230*0.1</f>
        <v>60000</v>
      </c>
      <c r="BQ1230" s="0" t="n">
        <f aca="false">AH1230*0.1</f>
        <v>264000</v>
      </c>
      <c r="BR1230" s="0" t="n">
        <f aca="false">AJ1230*0.1</f>
        <v>0.00912</v>
      </c>
      <c r="BS1230" s="0" t="n">
        <f aca="false">((((BJ1230/R1230)^2)+((BM1230/AD1230)^2))^(1/2))*AK1230</f>
        <v>1.08739835811469</v>
      </c>
      <c r="BT1230" s="0" t="n">
        <f aca="false">((((BJ1230/R1230)^2)+((BN1230/AE1230)^2))^(1/2))*AL1230</f>
        <v>0.37579385072508</v>
      </c>
      <c r="BU1230" s="0" t="n">
        <f aca="false">((((BJ1230/R1230)^2)+((BO1230/AF1230)^2))^(1/2))*AM1230</f>
        <v>1.92746830662992</v>
      </c>
      <c r="BV1230" s="0" t="n">
        <f aca="false">((((BJ1230/R1230)^2)+((BP1230/AG1230)^2))^(1/2))*AN1230</f>
        <v>0.0437067643226739</v>
      </c>
      <c r="BW1230" s="0" t="n">
        <f aca="false">((((BJ1230/R1230)^2)+((BQ1230/AH1230)^2))^(1/2))*AO1230</f>
        <v>0.192309763019765</v>
      </c>
      <c r="BX1230" s="46" t="n">
        <f aca="false">((((BL1230/AI1230)^2)+((BR1230/AJ1230)^2))^(1/2))*AP1230</f>
        <v>6.64342817704643</v>
      </c>
    </row>
    <row r="1231" customFormat="false" ht="30" hidden="false" customHeight="true" outlineLevel="0" collapsed="false">
      <c r="A1231" s="24" t="n">
        <v>4.61860197612209</v>
      </c>
      <c r="B1231" s="24" t="n">
        <v>-74.0914244713795</v>
      </c>
      <c r="C1231" s="47" t="n">
        <v>30</v>
      </c>
      <c r="D1231" s="47" t="n">
        <v>26</v>
      </c>
      <c r="E1231" s="47" t="n">
        <v>2332</v>
      </c>
      <c r="F1231" s="27" t="s">
        <v>3080</v>
      </c>
      <c r="G1231" s="28" t="s">
        <v>3081</v>
      </c>
      <c r="H1231" s="27" t="s">
        <v>1013</v>
      </c>
      <c r="I1231" s="28" t="s">
        <v>155</v>
      </c>
      <c r="J1231" s="28" t="s">
        <v>65</v>
      </c>
      <c r="K1231" s="28" t="n">
        <v>30</v>
      </c>
      <c r="L1231" s="28"/>
      <c r="M1231" s="28" t="n">
        <v>1997</v>
      </c>
      <c r="N1231" s="29" t="s">
        <v>67</v>
      </c>
      <c r="O1231" s="29" t="s">
        <v>68</v>
      </c>
      <c r="P1231" s="56" t="n">
        <v>0.00426891489573758</v>
      </c>
      <c r="Q1231" s="31" t="n">
        <v>25740</v>
      </c>
      <c r="R1231" s="31" t="n">
        <v>26183.3015393868</v>
      </c>
      <c r="S1231" s="29" t="s">
        <v>69</v>
      </c>
      <c r="T1231" s="29"/>
      <c r="U1231" s="29"/>
      <c r="V1231" s="48" t="n">
        <f aca="false">IF(S1231="m3_año",R1231,IF(OR(O1231="CG1",O1231="CG3",O1231="HG2"),T1231,R1231))</f>
        <v>26183.3015393868</v>
      </c>
      <c r="W1231" s="28" t="n">
        <v>365</v>
      </c>
      <c r="X1231" s="32"/>
      <c r="Y1231" s="28"/>
      <c r="Z1231" s="28" t="n">
        <v>8760</v>
      </c>
      <c r="AA1231" s="32" t="s">
        <v>3082</v>
      </c>
      <c r="AB1231" s="32" t="s">
        <v>3083</v>
      </c>
      <c r="AC1231" s="33" t="s">
        <v>72</v>
      </c>
      <c r="AD1231" s="33" t="n">
        <f aca="false">VLOOKUP($O1231,Parámetros!$B$4:$H$25,3,0)</f>
        <v>46.3856216091623</v>
      </c>
      <c r="AE1231" s="33" t="n">
        <f aca="false">VLOOKUP($O1231,Parámetros!$B$4:$H$25,4,0)</f>
        <v>1074.85364414012</v>
      </c>
      <c r="AF1231" s="33" t="n">
        <f aca="false">VLOOKUP($O1231,Parámetros!$B$4:$H$25,5,0)</f>
        <v>5.41099102083891</v>
      </c>
      <c r="AG1231" s="33" t="n">
        <f aca="false">VLOOKUP($O1231,Parámetros!$B$4:$H$25,6,0)</f>
        <v>1344</v>
      </c>
      <c r="AH1231" s="33" t="n">
        <f aca="false">VLOOKUP($O1231,Parámetros!$B$4:$H$25,7,0)</f>
        <v>1920000</v>
      </c>
      <c r="AI1231" s="51" t="n">
        <v>25740</v>
      </c>
      <c r="AJ1231" s="52" t="n">
        <v>8.8E-008</v>
      </c>
      <c r="AK1231" s="34" t="n">
        <f aca="false">AD1231*V1231/1000000000</f>
        <v>0.00121452871768459</v>
      </c>
      <c r="AL1231" s="34" t="n">
        <f aca="false">AE1231*V1231/1000000000</f>
        <v>0.0281432170752295</v>
      </c>
      <c r="AM1231" s="34" t="n">
        <f aca="false">AF1231*V1231/1000000000</f>
        <v>0.00014167760952554</v>
      </c>
      <c r="AN1231" s="34" t="n">
        <f aca="false">AG1231*V1231/1000000000</f>
        <v>0.0351903572689359</v>
      </c>
      <c r="AO1231" s="34" t="n">
        <f aca="false">AH1231*V1231/1000000000</f>
        <v>50.2719389556227</v>
      </c>
      <c r="AP1231" s="35" t="n">
        <f aca="false">AJ1231*AI1231*EXP(P1231*4)</f>
        <v>0.00230413053546604</v>
      </c>
      <c r="AQ1231" s="36" t="n">
        <f aca="false">AK1231/W1231</f>
        <v>3.3274759388619E-006</v>
      </c>
      <c r="AR1231" s="37" t="n">
        <f aca="false">AL1231/W1231</f>
        <v>7.71047043156973E-005</v>
      </c>
      <c r="AS1231" s="37" t="n">
        <f aca="false">AM1231/W1231</f>
        <v>3.88157834316547E-007</v>
      </c>
      <c r="AT1231" s="37" t="n">
        <f aca="false">AN1231/W1231</f>
        <v>9.64119377231119E-005</v>
      </c>
      <c r="AU1231" s="37" t="n">
        <f aca="false">AO1231/W1231</f>
        <v>0.137731339604446</v>
      </c>
      <c r="AV1231" s="49" t="n">
        <f aca="false">AP1231/W1231</f>
        <v>6.3126863985371E-006</v>
      </c>
      <c r="AW1231" s="39" t="n">
        <f aca="false">AK1231*1000000</f>
        <v>1214.52871768459</v>
      </c>
      <c r="AX1231" s="40" t="n">
        <f aca="false">AL1231*1000000</f>
        <v>28143.2170752295</v>
      </c>
      <c r="AY1231" s="40" t="n">
        <f aca="false">AM1231*1000000</f>
        <v>141.67760952554</v>
      </c>
      <c r="AZ1231" s="40" t="n">
        <f aca="false">AN1231*1000000</f>
        <v>35190.3572689359</v>
      </c>
      <c r="BA1231" s="40" t="n">
        <f aca="false">AO1231*1000000</f>
        <v>50271938.9556227</v>
      </c>
      <c r="BB1231" s="41" t="n">
        <f aca="false">AP1231*1000000</f>
        <v>2304.13053546604</v>
      </c>
      <c r="BC1231" s="39" t="n">
        <f aca="false">AQ1231*1000000</f>
        <v>3.3274759388619</v>
      </c>
      <c r="BD1231" s="40" t="n">
        <f aca="false">AR1231*1000000</f>
        <v>77.1047043156973</v>
      </c>
      <c r="BE1231" s="40" t="n">
        <f aca="false">AS1231*1000000</f>
        <v>0.388157834316547</v>
      </c>
      <c r="BF1231" s="40" t="n">
        <f aca="false">AT1231*1000000</f>
        <v>96.4119377231119</v>
      </c>
      <c r="BG1231" s="40" t="n">
        <f aca="false">AU1231*1000000</f>
        <v>137731.339604446</v>
      </c>
      <c r="BH1231" s="41" t="n">
        <f aca="false">AV1231*1000000</f>
        <v>6.3126863985371</v>
      </c>
      <c r="BI1231" s="0" t="n">
        <v>0.1</v>
      </c>
      <c r="BJ1231" s="0" t="n">
        <f aca="false">R1231*BI1231</f>
        <v>2618.33015393868</v>
      </c>
      <c r="BK1231" s="0" t="n">
        <v>0.1</v>
      </c>
      <c r="BL1231" s="0" t="n">
        <f aca="false">AI1231*BK1231</f>
        <v>2574</v>
      </c>
      <c r="BM1231" s="45" t="n">
        <v>17.6498016718255</v>
      </c>
      <c r="BN1231" s="45" t="n">
        <v>910.91550745518</v>
      </c>
      <c r="BO1231" s="45" t="n">
        <v>5.31099102083891</v>
      </c>
      <c r="BP1231" s="45" t="n">
        <v>537.6</v>
      </c>
      <c r="BQ1231" s="45" t="n">
        <v>384000</v>
      </c>
      <c r="BR1231" s="0" t="n">
        <f aca="false">AJ1231*0.1</f>
        <v>8.8E-009</v>
      </c>
      <c r="BS1231" s="0" t="n">
        <f aca="false">((((BJ1231/R1231)^2)+((BM1231/AD1231)^2))^(1/2))*AK1231</f>
        <v>0.000477823199771253</v>
      </c>
      <c r="BT1231" s="0" t="n">
        <f aca="false">((((BJ1231/R1231)^2)+((BN1231/AE1231)^2))^(1/2))*AL1231</f>
        <v>0.0240162423010977</v>
      </c>
      <c r="BU1231" s="0" t="n">
        <f aca="false">((((BJ1231/R1231)^2)+((BO1231/AF1231)^2))^(1/2))*AM1231</f>
        <v>0.000139779142327307</v>
      </c>
      <c r="BV1231" s="0" t="n">
        <f aca="false">((((BJ1231/R1231)^2)+((BP1231/AG1231)^2))^(1/2))*AN1231</f>
        <v>0.0145093560023045</v>
      </c>
      <c r="BW1231" s="0" t="n">
        <f aca="false">((((BJ1231/R1231)^2)+((BQ1231/AH1231)^2))^(1/2))*AO1231</f>
        <v>11.2411472865492</v>
      </c>
      <c r="BX1231" s="46" t="n">
        <f aca="false">((((BL1231/AI1231)^2)+((BR1231/AJ1231)^2))^(1/2))*AP1231</f>
        <v>0.000325853265273406</v>
      </c>
    </row>
    <row r="1232" customFormat="false" ht="30" hidden="false" customHeight="true" outlineLevel="0" collapsed="false">
      <c r="A1232" s="24" t="n">
        <v>4.61860197612209</v>
      </c>
      <c r="B1232" s="24" t="n">
        <v>-74.0914244713795</v>
      </c>
      <c r="C1232" s="47" t="n">
        <v>30</v>
      </c>
      <c r="D1232" s="47" t="n">
        <v>26</v>
      </c>
      <c r="E1232" s="47" t="n">
        <v>2332</v>
      </c>
      <c r="F1232" s="27" t="s">
        <v>3080</v>
      </c>
      <c r="G1232" s="28" t="s">
        <v>3081</v>
      </c>
      <c r="H1232" s="27" t="s">
        <v>1013</v>
      </c>
      <c r="I1232" s="28" t="s">
        <v>155</v>
      </c>
      <c r="J1232" s="28" t="s">
        <v>65</v>
      </c>
      <c r="K1232" s="28" t="n">
        <v>30</v>
      </c>
      <c r="L1232" s="28"/>
      <c r="M1232" s="28" t="n">
        <v>1998</v>
      </c>
      <c r="N1232" s="29" t="s">
        <v>67</v>
      </c>
      <c r="O1232" s="29" t="s">
        <v>68</v>
      </c>
      <c r="P1232" s="56" t="n">
        <v>0.00426891489573758</v>
      </c>
      <c r="Q1232" s="31" t="n">
        <v>25740</v>
      </c>
      <c r="R1232" s="31" t="n">
        <v>26183.3015393868</v>
      </c>
      <c r="S1232" s="29" t="s">
        <v>69</v>
      </c>
      <c r="T1232" s="29"/>
      <c r="U1232" s="29"/>
      <c r="V1232" s="48" t="n">
        <f aca="false">IF(S1232="m3_año",R1232,IF(OR(O1232="CG1",O1232="CG3",O1232="HG2"),T1232,R1232))</f>
        <v>26183.3015393868</v>
      </c>
      <c r="W1232" s="28" t="n">
        <v>365</v>
      </c>
      <c r="X1232" s="32"/>
      <c r="Y1232" s="28"/>
      <c r="Z1232" s="28" t="n">
        <v>8760</v>
      </c>
      <c r="AA1232" s="32" t="s">
        <v>3082</v>
      </c>
      <c r="AB1232" s="32" t="s">
        <v>447</v>
      </c>
      <c r="AC1232" s="33" t="s">
        <v>72</v>
      </c>
      <c r="AD1232" s="33" t="n">
        <f aca="false">VLOOKUP($O1232,Parámetros!$B$4:$H$25,3,0)</f>
        <v>46.3856216091623</v>
      </c>
      <c r="AE1232" s="33" t="n">
        <f aca="false">VLOOKUP($O1232,Parámetros!$B$4:$H$25,4,0)</f>
        <v>1074.85364414012</v>
      </c>
      <c r="AF1232" s="33" t="n">
        <f aca="false">VLOOKUP($O1232,Parámetros!$B$4:$H$25,5,0)</f>
        <v>5.41099102083891</v>
      </c>
      <c r="AG1232" s="33" t="n">
        <f aca="false">VLOOKUP($O1232,Parámetros!$B$4:$H$25,6,0)</f>
        <v>1344</v>
      </c>
      <c r="AH1232" s="33" t="n">
        <f aca="false">VLOOKUP($O1232,Parámetros!$B$4:$H$25,7,0)</f>
        <v>1920000</v>
      </c>
      <c r="AI1232" s="51" t="n">
        <v>25740</v>
      </c>
      <c r="AJ1232" s="52" t="n">
        <v>8.8E-008</v>
      </c>
      <c r="AK1232" s="34" t="n">
        <f aca="false">AD1232*V1232/1000000000</f>
        <v>0.00121452871768459</v>
      </c>
      <c r="AL1232" s="34" t="n">
        <f aca="false">AE1232*V1232/1000000000</f>
        <v>0.0281432170752295</v>
      </c>
      <c r="AM1232" s="34" t="n">
        <f aca="false">AF1232*V1232/1000000000</f>
        <v>0.00014167760952554</v>
      </c>
      <c r="AN1232" s="34" t="n">
        <f aca="false">AG1232*V1232/1000000000</f>
        <v>0.0351903572689359</v>
      </c>
      <c r="AO1232" s="34" t="n">
        <f aca="false">AH1232*V1232/1000000000</f>
        <v>50.2719389556227</v>
      </c>
      <c r="AP1232" s="35" t="n">
        <f aca="false">AJ1232*AI1232*EXP(P1232*4)</f>
        <v>0.00230413053546604</v>
      </c>
      <c r="AQ1232" s="36" t="n">
        <f aca="false">AK1232/W1232</f>
        <v>3.3274759388619E-006</v>
      </c>
      <c r="AR1232" s="37" t="n">
        <f aca="false">AL1232/W1232</f>
        <v>7.71047043156973E-005</v>
      </c>
      <c r="AS1232" s="37" t="n">
        <f aca="false">AM1232/W1232</f>
        <v>3.88157834316547E-007</v>
      </c>
      <c r="AT1232" s="37" t="n">
        <f aca="false">AN1232/W1232</f>
        <v>9.64119377231119E-005</v>
      </c>
      <c r="AU1232" s="37" t="n">
        <f aca="false">AO1232/W1232</f>
        <v>0.137731339604446</v>
      </c>
      <c r="AV1232" s="49" t="n">
        <f aca="false">AP1232/W1232</f>
        <v>6.3126863985371E-006</v>
      </c>
      <c r="AW1232" s="39" t="n">
        <f aca="false">AK1232*1000000</f>
        <v>1214.52871768459</v>
      </c>
      <c r="AX1232" s="40" t="n">
        <f aca="false">AL1232*1000000</f>
        <v>28143.2170752295</v>
      </c>
      <c r="AY1232" s="40" t="n">
        <f aca="false">AM1232*1000000</f>
        <v>141.67760952554</v>
      </c>
      <c r="AZ1232" s="40" t="n">
        <f aca="false">AN1232*1000000</f>
        <v>35190.3572689359</v>
      </c>
      <c r="BA1232" s="40" t="n">
        <f aca="false">AO1232*1000000</f>
        <v>50271938.9556227</v>
      </c>
      <c r="BB1232" s="41" t="n">
        <f aca="false">AP1232*1000000</f>
        <v>2304.13053546604</v>
      </c>
      <c r="BC1232" s="39" t="n">
        <f aca="false">AQ1232*1000000</f>
        <v>3.3274759388619</v>
      </c>
      <c r="BD1232" s="40" t="n">
        <f aca="false">AR1232*1000000</f>
        <v>77.1047043156973</v>
      </c>
      <c r="BE1232" s="40" t="n">
        <f aca="false">AS1232*1000000</f>
        <v>0.388157834316547</v>
      </c>
      <c r="BF1232" s="40" t="n">
        <f aca="false">AT1232*1000000</f>
        <v>96.4119377231119</v>
      </c>
      <c r="BG1232" s="40" t="n">
        <f aca="false">AU1232*1000000</f>
        <v>137731.339604446</v>
      </c>
      <c r="BH1232" s="41" t="n">
        <f aca="false">AV1232*1000000</f>
        <v>6.3126863985371</v>
      </c>
      <c r="BI1232" s="0" t="n">
        <v>0.1</v>
      </c>
      <c r="BJ1232" s="0" t="n">
        <f aca="false">R1232*BI1232</f>
        <v>2618.33015393868</v>
      </c>
      <c r="BK1232" s="0" t="n">
        <v>0.1</v>
      </c>
      <c r="BL1232" s="0" t="n">
        <f aca="false">AI1232*BK1232</f>
        <v>2574</v>
      </c>
      <c r="BM1232" s="45" t="n">
        <v>17.6498016718255</v>
      </c>
      <c r="BN1232" s="45" t="n">
        <v>910.91550745518</v>
      </c>
      <c r="BO1232" s="45" t="n">
        <v>5.31099102083891</v>
      </c>
      <c r="BP1232" s="45" t="n">
        <v>537.6</v>
      </c>
      <c r="BQ1232" s="45" t="n">
        <v>384000</v>
      </c>
      <c r="BR1232" s="0" t="n">
        <f aca="false">AJ1232*0.1</f>
        <v>8.8E-009</v>
      </c>
      <c r="BS1232" s="0" t="n">
        <f aca="false">((((BJ1232/R1232)^2)+((BM1232/AD1232)^2))^(1/2))*AK1232</f>
        <v>0.000477823199771253</v>
      </c>
      <c r="BT1232" s="0" t="n">
        <f aca="false">((((BJ1232/R1232)^2)+((BN1232/AE1232)^2))^(1/2))*AL1232</f>
        <v>0.0240162423010977</v>
      </c>
      <c r="BU1232" s="0" t="n">
        <f aca="false">((((BJ1232/R1232)^2)+((BO1232/AF1232)^2))^(1/2))*AM1232</f>
        <v>0.000139779142327307</v>
      </c>
      <c r="BV1232" s="0" t="n">
        <f aca="false">((((BJ1232/R1232)^2)+((BP1232/AG1232)^2))^(1/2))*AN1232</f>
        <v>0.0145093560023045</v>
      </c>
      <c r="BW1232" s="0" t="n">
        <f aca="false">((((BJ1232/R1232)^2)+((BQ1232/AH1232)^2))^(1/2))*AO1232</f>
        <v>11.2411472865492</v>
      </c>
      <c r="BX1232" s="46" t="n">
        <f aca="false">((((BL1232/AI1232)^2)+((BR1232/AJ1232)^2))^(1/2))*AP1232</f>
        <v>0.000325853265273406</v>
      </c>
    </row>
    <row r="1233" customFormat="false" ht="30" hidden="false" customHeight="true" outlineLevel="0" collapsed="false">
      <c r="A1233" s="24" t="n">
        <v>4.61860197612209</v>
      </c>
      <c r="B1233" s="24" t="n">
        <v>-74.0914244713795</v>
      </c>
      <c r="C1233" s="47" t="n">
        <v>30</v>
      </c>
      <c r="D1233" s="47" t="n">
        <v>26</v>
      </c>
      <c r="E1233" s="47" t="n">
        <v>2332</v>
      </c>
      <c r="F1233" s="27" t="s">
        <v>3080</v>
      </c>
      <c r="G1233" s="28" t="s">
        <v>3081</v>
      </c>
      <c r="H1233" s="27" t="s">
        <v>1013</v>
      </c>
      <c r="I1233" s="28" t="s">
        <v>155</v>
      </c>
      <c r="J1233" s="28" t="s">
        <v>76</v>
      </c>
      <c r="K1233" s="28" t="n">
        <v>18</v>
      </c>
      <c r="L1233" s="28"/>
      <c r="M1233" s="28" t="n">
        <v>1995</v>
      </c>
      <c r="N1233" s="29" t="s">
        <v>67</v>
      </c>
      <c r="O1233" s="29" t="s">
        <v>145</v>
      </c>
      <c r="P1233" s="56" t="n">
        <v>0.00426891489573758</v>
      </c>
      <c r="Q1233" s="72" t="n">
        <v>57617.1428567999</v>
      </c>
      <c r="R1233" s="31" t="n">
        <v>58609.4415406962</v>
      </c>
      <c r="S1233" s="55" t="s">
        <v>69</v>
      </c>
      <c r="T1233" s="55"/>
      <c r="U1233" s="55"/>
      <c r="V1233" s="48" t="n">
        <f aca="false">IF(S1233="m3_año",R1233,IF(OR(O1233="CG1",O1233="CG3",O1233="HG2"),T1233,R1233))</f>
        <v>58609.4415406962</v>
      </c>
      <c r="W1233" s="28" t="n">
        <v>365</v>
      </c>
      <c r="X1233" s="32"/>
      <c r="Y1233" s="28"/>
      <c r="Z1233" s="28" t="n">
        <v>8760</v>
      </c>
      <c r="AA1233" s="32" t="s">
        <v>3084</v>
      </c>
      <c r="AB1233" s="32" t="s">
        <v>447</v>
      </c>
      <c r="AC1233" s="33" t="s">
        <v>72</v>
      </c>
      <c r="AD1233" s="33" t="n">
        <f aca="false">VLOOKUP($O1233,Parámetros!$B$4:$H$25,3,0)</f>
        <v>196.356974196937</v>
      </c>
      <c r="AE1233" s="33" t="n">
        <f aca="false">VLOOKUP($O1233,Parámetros!$B$4:$H$25,4,0)</f>
        <v>1220.72799074218</v>
      </c>
      <c r="AF1233" s="33" t="n">
        <f aca="false">VLOOKUP($O1233,Parámetros!$B$4:$H$25,5,0)</f>
        <v>69.6558973259153</v>
      </c>
      <c r="AG1233" s="33" t="n">
        <f aca="false">VLOOKUP($O1233,Parámetros!$B$4:$H$25,6,0)</f>
        <v>640</v>
      </c>
      <c r="AH1233" s="33" t="n">
        <f aca="false">VLOOKUP($O1233,Parámetros!$B$4:$H$25,7,0)</f>
        <v>1920000</v>
      </c>
      <c r="AI1233" s="51" t="n">
        <v>57617.1428567999</v>
      </c>
      <c r="AJ1233" s="52" t="n">
        <v>8.8E-008</v>
      </c>
      <c r="AK1233" s="34" t="n">
        <f aca="false">AD1233*V1233/1000000000</f>
        <v>0.0115083726003034</v>
      </c>
      <c r="AL1233" s="34" t="n">
        <f aca="false">AE1233*V1233/1000000000</f>
        <v>0.0715461858104953</v>
      </c>
      <c r="AM1233" s="34" t="n">
        <f aca="false">AF1233*V1233/1000000000</f>
        <v>0.00408249324228797</v>
      </c>
      <c r="AN1233" s="34" t="n">
        <f aca="false">AG1233*V1233/1000000000</f>
        <v>0.0375100425860456</v>
      </c>
      <c r="AO1233" s="34" t="n">
        <f aca="false">AH1233*V1233/1000000000</f>
        <v>112.530127758137</v>
      </c>
      <c r="AP1233" s="35" t="n">
        <f aca="false">AJ1233*AI1233*EXP(P1233*4)</f>
        <v>0.00515763085558127</v>
      </c>
      <c r="AQ1233" s="36" t="n">
        <f aca="false">AK1233/W1233</f>
        <v>3.15297879460366E-005</v>
      </c>
      <c r="AR1233" s="37" t="n">
        <f aca="false">AL1233/W1233</f>
        <v>0.000196016947426015</v>
      </c>
      <c r="AS1233" s="37" t="n">
        <f aca="false">AM1233/W1233</f>
        <v>1.11849129925698E-005</v>
      </c>
      <c r="AT1233" s="37" t="n">
        <f aca="false">AN1233/W1233</f>
        <v>0.000102767239961769</v>
      </c>
      <c r="AU1233" s="37" t="n">
        <f aca="false">AO1233/W1233</f>
        <v>0.308301719885306</v>
      </c>
      <c r="AV1233" s="49" t="n">
        <f aca="false">AP1233/W1233</f>
        <v>1.41304954947432E-005</v>
      </c>
      <c r="AW1233" s="39" t="n">
        <f aca="false">AK1233*1000000</f>
        <v>11508.3726003034</v>
      </c>
      <c r="AX1233" s="40" t="n">
        <f aca="false">AL1233*1000000</f>
        <v>71546.1858104953</v>
      </c>
      <c r="AY1233" s="40" t="n">
        <f aca="false">AM1233*1000000</f>
        <v>4082.49324228797</v>
      </c>
      <c r="AZ1233" s="40" t="n">
        <f aca="false">AN1233*1000000</f>
        <v>37510.0425860456</v>
      </c>
      <c r="BA1233" s="40" t="n">
        <f aca="false">AO1233*1000000</f>
        <v>112530127.758137</v>
      </c>
      <c r="BB1233" s="41" t="n">
        <f aca="false">AP1233*1000000</f>
        <v>5157.63085558127</v>
      </c>
      <c r="BC1233" s="39" t="n">
        <f aca="false">AQ1233*1000000</f>
        <v>31.5297879460366</v>
      </c>
      <c r="BD1233" s="40" t="n">
        <f aca="false">AR1233*1000000</f>
        <v>196.016947426015</v>
      </c>
      <c r="BE1233" s="40" t="n">
        <f aca="false">AS1233*1000000</f>
        <v>11.1849129925698</v>
      </c>
      <c r="BF1233" s="40" t="n">
        <f aca="false">AT1233*1000000</f>
        <v>102.767239961769</v>
      </c>
      <c r="BG1233" s="40" t="n">
        <f aca="false">AU1233*1000000</f>
        <v>308301.719885306</v>
      </c>
      <c r="BH1233" s="41" t="n">
        <f aca="false">AV1233*1000000</f>
        <v>14.1304954947432</v>
      </c>
      <c r="BI1233" s="0" t="n">
        <v>0.1</v>
      </c>
      <c r="BJ1233" s="0" t="n">
        <f aca="false">R1233*BI1233</f>
        <v>5860.94415406962</v>
      </c>
      <c r="BK1233" s="0" t="n">
        <v>0.1</v>
      </c>
      <c r="BL1233" s="0" t="n">
        <f aca="false">AI1233*BK1233</f>
        <v>5761.71428567999</v>
      </c>
      <c r="BM1233" s="45" t="n">
        <v>187.562005220738</v>
      </c>
      <c r="BN1233" s="45" t="n">
        <v>1012.03746873145</v>
      </c>
      <c r="BO1233" s="45" t="n">
        <v>69.5558973259153</v>
      </c>
      <c r="BP1233" s="45" t="n">
        <v>256</v>
      </c>
      <c r="BQ1233" s="45" t="n">
        <v>384000</v>
      </c>
      <c r="BR1233" s="0" t="n">
        <f aca="false">AJ1233*0.1</f>
        <v>8.8E-009</v>
      </c>
      <c r="BS1233" s="0" t="n">
        <f aca="false">((((BJ1233/R1233)^2)+((BM1233/AD1233)^2))^(1/2))*AK1233</f>
        <v>0.0110529802819053</v>
      </c>
      <c r="BT1233" s="0" t="n">
        <f aca="false">((((BJ1233/R1233)^2)+((BN1233/AE1233)^2))^(1/2))*AL1233</f>
        <v>0.0597448906822741</v>
      </c>
      <c r="BU1233" s="0" t="n">
        <f aca="false">((((BJ1233/R1233)^2)+((BO1233/AF1233)^2))^(1/2))*AM1233</f>
        <v>0.00409702311500945</v>
      </c>
      <c r="BV1233" s="0" t="n">
        <f aca="false">((((BJ1233/R1233)^2)+((BP1233/AG1233)^2))^(1/2))*AN1233</f>
        <v>0.0154657867603683</v>
      </c>
      <c r="BW1233" s="0" t="n">
        <f aca="false">((((BJ1233/R1233)^2)+((BQ1233/AH1233)^2))^(1/2))*AO1233</f>
        <v>25.162501518393</v>
      </c>
      <c r="BX1233" s="46" t="n">
        <f aca="false">((((BL1233/AI1233)^2)+((BR1233/AJ1233)^2))^(1/2))*AP1233</f>
        <v>0.000729399150567698</v>
      </c>
    </row>
    <row r="1234" customFormat="false" ht="30" hidden="false" customHeight="true" outlineLevel="0" collapsed="false">
      <c r="A1234" s="24" t="n">
        <v>4.61860197612209</v>
      </c>
      <c r="B1234" s="24" t="n">
        <v>-74.0914244713795</v>
      </c>
      <c r="C1234" s="47" t="n">
        <v>30</v>
      </c>
      <c r="D1234" s="47" t="n">
        <v>26</v>
      </c>
      <c r="E1234" s="47" t="n">
        <v>2332</v>
      </c>
      <c r="F1234" s="27" t="s">
        <v>3080</v>
      </c>
      <c r="G1234" s="28" t="s">
        <v>3081</v>
      </c>
      <c r="H1234" s="27" t="s">
        <v>1013</v>
      </c>
      <c r="I1234" s="28" t="s">
        <v>155</v>
      </c>
      <c r="J1234" s="28" t="s">
        <v>76</v>
      </c>
      <c r="K1234" s="28" t="n">
        <v>8</v>
      </c>
      <c r="L1234" s="28"/>
      <c r="M1234" s="28" t="n">
        <v>2004</v>
      </c>
      <c r="N1234" s="29" t="s">
        <v>67</v>
      </c>
      <c r="O1234" s="29" t="s">
        <v>145</v>
      </c>
      <c r="P1234" s="56" t="n">
        <v>0.00426891489573758</v>
      </c>
      <c r="Q1234" s="72" t="n">
        <v>57617.1428567999</v>
      </c>
      <c r="R1234" s="31" t="n">
        <v>58609.4415406962</v>
      </c>
      <c r="S1234" s="55" t="s">
        <v>69</v>
      </c>
      <c r="T1234" s="55"/>
      <c r="U1234" s="55"/>
      <c r="V1234" s="48" t="n">
        <f aca="false">IF(S1234="m3_año",R1234,IF(OR(O1234="CG1",O1234="CG3",O1234="HG2"),T1234,R1234))</f>
        <v>58609.4415406962</v>
      </c>
      <c r="W1234" s="28" t="n">
        <v>365</v>
      </c>
      <c r="X1234" s="32"/>
      <c r="Y1234" s="28"/>
      <c r="Z1234" s="28" t="n">
        <v>8760</v>
      </c>
      <c r="AA1234" s="32" t="s">
        <v>3084</v>
      </c>
      <c r="AB1234" s="32" t="s">
        <v>447</v>
      </c>
      <c r="AC1234" s="33" t="s">
        <v>72</v>
      </c>
      <c r="AD1234" s="33" t="n">
        <f aca="false">VLOOKUP($O1234,Parámetros!$B$4:$H$25,3,0)</f>
        <v>196.356974196937</v>
      </c>
      <c r="AE1234" s="33" t="n">
        <f aca="false">VLOOKUP($O1234,Parámetros!$B$4:$H$25,4,0)</f>
        <v>1220.72799074218</v>
      </c>
      <c r="AF1234" s="33" t="n">
        <f aca="false">VLOOKUP($O1234,Parámetros!$B$4:$H$25,5,0)</f>
        <v>69.6558973259153</v>
      </c>
      <c r="AG1234" s="33" t="n">
        <f aca="false">VLOOKUP($O1234,Parámetros!$B$4:$H$25,6,0)</f>
        <v>640</v>
      </c>
      <c r="AH1234" s="33" t="n">
        <f aca="false">VLOOKUP($O1234,Parámetros!$B$4:$H$25,7,0)</f>
        <v>1920000</v>
      </c>
      <c r="AI1234" s="51" t="n">
        <v>57617.1428567999</v>
      </c>
      <c r="AJ1234" s="52" t="n">
        <v>8.8E-008</v>
      </c>
      <c r="AK1234" s="34" t="n">
        <f aca="false">AD1234*V1234/1000000000</f>
        <v>0.0115083726003034</v>
      </c>
      <c r="AL1234" s="34" t="n">
        <f aca="false">AE1234*V1234/1000000000</f>
        <v>0.0715461858104953</v>
      </c>
      <c r="AM1234" s="34" t="n">
        <f aca="false">AF1234*V1234/1000000000</f>
        <v>0.00408249324228797</v>
      </c>
      <c r="AN1234" s="34" t="n">
        <f aca="false">AG1234*V1234/1000000000</f>
        <v>0.0375100425860456</v>
      </c>
      <c r="AO1234" s="34" t="n">
        <f aca="false">AH1234*V1234/1000000000</f>
        <v>112.530127758137</v>
      </c>
      <c r="AP1234" s="35" t="n">
        <f aca="false">AJ1234*AI1234*EXP(P1234*4)</f>
        <v>0.00515763085558127</v>
      </c>
      <c r="AQ1234" s="36" t="n">
        <f aca="false">AK1234/W1234</f>
        <v>3.15297879460366E-005</v>
      </c>
      <c r="AR1234" s="37" t="n">
        <f aca="false">AL1234/W1234</f>
        <v>0.000196016947426015</v>
      </c>
      <c r="AS1234" s="37" t="n">
        <f aca="false">AM1234/W1234</f>
        <v>1.11849129925698E-005</v>
      </c>
      <c r="AT1234" s="37" t="n">
        <f aca="false">AN1234/W1234</f>
        <v>0.000102767239961769</v>
      </c>
      <c r="AU1234" s="37" t="n">
        <f aca="false">AO1234/W1234</f>
        <v>0.308301719885306</v>
      </c>
      <c r="AV1234" s="49" t="n">
        <f aca="false">AP1234/W1234</f>
        <v>1.41304954947432E-005</v>
      </c>
      <c r="AW1234" s="39" t="n">
        <f aca="false">AK1234*1000000</f>
        <v>11508.3726003034</v>
      </c>
      <c r="AX1234" s="40" t="n">
        <f aca="false">AL1234*1000000</f>
        <v>71546.1858104953</v>
      </c>
      <c r="AY1234" s="40" t="n">
        <f aca="false">AM1234*1000000</f>
        <v>4082.49324228797</v>
      </c>
      <c r="AZ1234" s="40" t="n">
        <f aca="false">AN1234*1000000</f>
        <v>37510.0425860456</v>
      </c>
      <c r="BA1234" s="40" t="n">
        <f aca="false">AO1234*1000000</f>
        <v>112530127.758137</v>
      </c>
      <c r="BB1234" s="41" t="n">
        <f aca="false">AP1234*1000000</f>
        <v>5157.63085558127</v>
      </c>
      <c r="BC1234" s="39" t="n">
        <f aca="false">AQ1234*1000000</f>
        <v>31.5297879460366</v>
      </c>
      <c r="BD1234" s="40" t="n">
        <f aca="false">AR1234*1000000</f>
        <v>196.016947426015</v>
      </c>
      <c r="BE1234" s="40" t="n">
        <f aca="false">AS1234*1000000</f>
        <v>11.1849129925698</v>
      </c>
      <c r="BF1234" s="40" t="n">
        <f aca="false">AT1234*1000000</f>
        <v>102.767239961769</v>
      </c>
      <c r="BG1234" s="40" t="n">
        <f aca="false">AU1234*1000000</f>
        <v>308301.719885306</v>
      </c>
      <c r="BH1234" s="41" t="n">
        <f aca="false">AV1234*1000000</f>
        <v>14.1304954947432</v>
      </c>
      <c r="BI1234" s="0" t="n">
        <v>0.1</v>
      </c>
      <c r="BJ1234" s="0" t="n">
        <f aca="false">R1234*BI1234</f>
        <v>5860.94415406962</v>
      </c>
      <c r="BK1234" s="0" t="n">
        <v>0.1</v>
      </c>
      <c r="BL1234" s="0" t="n">
        <f aca="false">AI1234*BK1234</f>
        <v>5761.71428567999</v>
      </c>
      <c r="BM1234" s="45" t="n">
        <v>187.562005220738</v>
      </c>
      <c r="BN1234" s="45" t="n">
        <v>1012.03746873145</v>
      </c>
      <c r="BO1234" s="45" t="n">
        <v>69.5558973259153</v>
      </c>
      <c r="BP1234" s="45" t="n">
        <v>256</v>
      </c>
      <c r="BQ1234" s="45" t="n">
        <v>384000</v>
      </c>
      <c r="BR1234" s="0" t="n">
        <f aca="false">AJ1234*0.1</f>
        <v>8.8E-009</v>
      </c>
      <c r="BS1234" s="0" t="n">
        <f aca="false">((((BJ1234/R1234)^2)+((BM1234/AD1234)^2))^(1/2))*AK1234</f>
        <v>0.0110529802819053</v>
      </c>
      <c r="BT1234" s="0" t="n">
        <f aca="false">((((BJ1234/R1234)^2)+((BN1234/AE1234)^2))^(1/2))*AL1234</f>
        <v>0.0597448906822741</v>
      </c>
      <c r="BU1234" s="0" t="n">
        <f aca="false">((((BJ1234/R1234)^2)+((BO1234/AF1234)^2))^(1/2))*AM1234</f>
        <v>0.00409702311500945</v>
      </c>
      <c r="BV1234" s="0" t="n">
        <f aca="false">((((BJ1234/R1234)^2)+((BP1234/AG1234)^2))^(1/2))*AN1234</f>
        <v>0.0154657867603683</v>
      </c>
      <c r="BW1234" s="0" t="n">
        <f aca="false">((((BJ1234/R1234)^2)+((BQ1234/AH1234)^2))^(1/2))*AO1234</f>
        <v>25.162501518393</v>
      </c>
      <c r="BX1234" s="46" t="n">
        <f aca="false">((((BL1234/AI1234)^2)+((BR1234/AJ1234)^2))^(1/2))*AP1234</f>
        <v>0.000729399150567698</v>
      </c>
    </row>
    <row r="1235" customFormat="false" ht="30" hidden="false" customHeight="true" outlineLevel="0" collapsed="false">
      <c r="A1235" s="24" t="n">
        <v>4.62683333333333</v>
      </c>
      <c r="B1235" s="24" t="n">
        <v>-74.0967222222222</v>
      </c>
      <c r="C1235" s="47" t="n">
        <v>29</v>
      </c>
      <c r="D1235" s="47" t="n">
        <v>27</v>
      </c>
      <c r="E1235" s="47" t="n">
        <v>2344</v>
      </c>
      <c r="F1235" s="27" t="s">
        <v>3085</v>
      </c>
      <c r="G1235" s="28" t="s">
        <v>3086</v>
      </c>
      <c r="H1235" s="27" t="s">
        <v>3087</v>
      </c>
      <c r="I1235" s="28" t="s">
        <v>155</v>
      </c>
      <c r="J1235" s="28" t="s">
        <v>65</v>
      </c>
      <c r="K1235" s="28" t="n">
        <v>200</v>
      </c>
      <c r="L1235" s="28"/>
      <c r="M1235" s="28" t="n">
        <v>1980</v>
      </c>
      <c r="N1235" s="29" t="s">
        <v>911</v>
      </c>
      <c r="O1235" s="4" t="s">
        <v>186</v>
      </c>
      <c r="P1235" s="56" t="n">
        <v>0.00426891489573758</v>
      </c>
      <c r="Q1235" s="31" t="n">
        <v>312.298898436613</v>
      </c>
      <c r="R1235" s="31" t="n">
        <v>317.677398142354</v>
      </c>
      <c r="S1235" s="4" t="s">
        <v>69</v>
      </c>
      <c r="T1235" s="4"/>
      <c r="U1235" s="4"/>
      <c r="V1235" s="48" t="n">
        <f aca="false">IF(S1235="m3_año",R1235,IF(OR(O1235="CG1",O1235="CG3",O1235="HG2"),T1235,R1235))</f>
        <v>317.677398142354</v>
      </c>
      <c r="W1235" s="28" t="n">
        <v>365</v>
      </c>
      <c r="X1235" s="32" t="s">
        <v>98</v>
      </c>
      <c r="Y1235" s="28"/>
      <c r="Z1235" s="28" t="n">
        <v>2920</v>
      </c>
      <c r="AA1235" s="32" t="s">
        <v>3088</v>
      </c>
      <c r="AB1235" s="32" t="s">
        <v>3089</v>
      </c>
      <c r="AC1235" s="33" t="s">
        <v>72</v>
      </c>
      <c r="AD1235" s="33" t="n">
        <f aca="false">VLOOKUP($O1235,Parámetros!$B$4:$H$25,3,0)</f>
        <v>6028806.22</v>
      </c>
      <c r="AE1235" s="33" t="n">
        <f aca="false">VLOOKUP($O1235,Parámetros!$B$4:$H$25,4,0)</f>
        <v>4168764.244</v>
      </c>
      <c r="AF1235" s="33" t="n">
        <f aca="false">VLOOKUP($O1235,Parámetros!$B$4:$H$25,5,0)</f>
        <v>26460000</v>
      </c>
      <c r="AG1235" s="33" t="n">
        <f aca="false">VLOOKUP($O1235,Parámetros!$B$4:$H$25,6,0)</f>
        <v>600000</v>
      </c>
      <c r="AH1235" s="33" t="n">
        <f aca="false">VLOOKUP($O1235,Parámetros!$B$4:$H$25,7,0)</f>
        <v>2640000</v>
      </c>
      <c r="AI1235" s="51" t="n">
        <v>312.298898436613</v>
      </c>
      <c r="AJ1235" s="2" t="n">
        <v>0.0912</v>
      </c>
      <c r="AK1235" s="34" t="n">
        <f aca="false">AD1235*V1235/1000000000</f>
        <v>1.91521547387404</v>
      </c>
      <c r="AL1235" s="34" t="n">
        <f aca="false">AE1235*V1235/1000000000</f>
        <v>1.3243221785028</v>
      </c>
      <c r="AM1235" s="34" t="n">
        <f aca="false">AF1235*V1235/1000000000</f>
        <v>8.40574395484669</v>
      </c>
      <c r="AN1235" s="34" t="n">
        <f aca="false">AG1235*V1235/1000000000</f>
        <v>0.190606438885412</v>
      </c>
      <c r="AO1235" s="34" t="n">
        <f aca="false">AH1235*V1235/1000000000</f>
        <v>0.838668331095814</v>
      </c>
      <c r="AP1235" s="35" t="n">
        <f aca="false">AJ1235*AI1235*EXP(P1235*4)</f>
        <v>28.9721787105826</v>
      </c>
      <c r="AQ1235" s="36" t="n">
        <f aca="false">AK1235/W1235</f>
        <v>0.00524716568184669</v>
      </c>
      <c r="AR1235" s="37" t="n">
        <f aca="false">AL1235/W1235</f>
        <v>0.00362827994110355</v>
      </c>
      <c r="AS1235" s="37" t="n">
        <f aca="false">AM1235/W1235</f>
        <v>0.0230294354927306</v>
      </c>
      <c r="AT1235" s="37" t="n">
        <f aca="false">AN1235/W1235</f>
        <v>0.00052220942160387</v>
      </c>
      <c r="AU1235" s="37" t="n">
        <f aca="false">AO1235/W1235</f>
        <v>0.00229772145505703</v>
      </c>
      <c r="AV1235" s="49" t="n">
        <f aca="false">AP1235/W1235</f>
        <v>0.0793758320837881</v>
      </c>
      <c r="AW1235" s="39" t="n">
        <f aca="false">AK1235*1000000</f>
        <v>1915215.47387404</v>
      </c>
      <c r="AX1235" s="40" t="n">
        <f aca="false">AL1235*1000000</f>
        <v>1324322.1785028</v>
      </c>
      <c r="AY1235" s="40" t="n">
        <f aca="false">AM1235*1000000</f>
        <v>8405743.95484669</v>
      </c>
      <c r="AZ1235" s="40" t="n">
        <f aca="false">AN1235*1000000</f>
        <v>190606.438885412</v>
      </c>
      <c r="BA1235" s="40" t="n">
        <f aca="false">AO1235*1000000</f>
        <v>838668.331095814</v>
      </c>
      <c r="BB1235" s="41" t="n">
        <f aca="false">AP1235*1000000</f>
        <v>28972178.7105826</v>
      </c>
      <c r="BC1235" s="39" t="n">
        <f aca="false">AQ1235*1000000</f>
        <v>5247.16568184669</v>
      </c>
      <c r="BD1235" s="40" t="n">
        <f aca="false">AR1235*1000000</f>
        <v>3628.27994110355</v>
      </c>
      <c r="BE1235" s="40" t="n">
        <f aca="false">AS1235*1000000</f>
        <v>23029.4354927306</v>
      </c>
      <c r="BF1235" s="40" t="n">
        <f aca="false">AT1235*1000000</f>
        <v>522.20942160387</v>
      </c>
      <c r="BG1235" s="40" t="n">
        <f aca="false">AU1235*1000000</f>
        <v>2297.72145505703</v>
      </c>
      <c r="BH1235" s="41" t="n">
        <f aca="false">AV1235*1000000</f>
        <v>79375.8320837881</v>
      </c>
      <c r="BI1235" s="0" t="n">
        <v>0.1</v>
      </c>
      <c r="BJ1235" s="0" t="n">
        <f aca="false">R1235*BI1235</f>
        <v>31.7677398142354</v>
      </c>
      <c r="BK1235" s="0" t="n">
        <v>0.1</v>
      </c>
      <c r="BL1235" s="0" t="n">
        <f aca="false">AI1235*BK1235</f>
        <v>31.2298898436613</v>
      </c>
      <c r="BM1235" s="45" t="n">
        <v>2023172.266</v>
      </c>
      <c r="BN1235" s="45" t="n">
        <v>598737.966</v>
      </c>
      <c r="BO1235" s="0" t="n">
        <f aca="false">AF1235*0.1</f>
        <v>2646000</v>
      </c>
      <c r="BP1235" s="0" t="n">
        <f aca="false">AG1235*0.1</f>
        <v>60000</v>
      </c>
      <c r="BQ1235" s="0" t="n">
        <f aca="false">AH1235*0.1</f>
        <v>264000</v>
      </c>
      <c r="BR1235" s="0" t="n">
        <f aca="false">AJ1235*0.1</f>
        <v>0.00912</v>
      </c>
      <c r="BS1235" s="0" t="n">
        <f aca="false">((((BJ1235/R1235)^2)+((BM1235/AD1235)^2))^(1/2))*AK1235</f>
        <v>0.670644831624982</v>
      </c>
      <c r="BT1235" s="0" t="n">
        <f aca="false">((((BJ1235/R1235)^2)+((BN1235/AE1235)^2))^(1/2))*AL1235</f>
        <v>0.23176805617233</v>
      </c>
      <c r="BU1235" s="0" t="n">
        <f aca="false">((((BJ1235/R1235)^2)+((BO1235/AF1235)^2))^(1/2))*AM1235</f>
        <v>1.18875171027798</v>
      </c>
      <c r="BV1235" s="0" t="n">
        <f aca="false">((((BJ1235/R1235)^2)+((BP1235/AG1235)^2))^(1/2))*AN1235</f>
        <v>0.0269558210947389</v>
      </c>
      <c r="BW1235" s="0" t="n">
        <f aca="false">((((BJ1235/R1235)^2)+((BQ1235/AH1235)^2))^(1/2))*AO1235</f>
        <v>0.118605612816851</v>
      </c>
      <c r="BX1235" s="46" t="n">
        <f aca="false">((((BL1235/AI1235)^2)+((BR1235/AJ1235)^2))^(1/2))*AP1235</f>
        <v>4.0972848064003</v>
      </c>
    </row>
    <row r="1236" customFormat="false" ht="30" hidden="false" customHeight="true" outlineLevel="0" collapsed="false">
      <c r="A1236" s="24" t="n">
        <v>4.62683333333333</v>
      </c>
      <c r="B1236" s="24" t="n">
        <v>-74.0967222222222</v>
      </c>
      <c r="C1236" s="47" t="n">
        <v>29</v>
      </c>
      <c r="D1236" s="47" t="n">
        <v>27</v>
      </c>
      <c r="E1236" s="47" t="n">
        <v>2344</v>
      </c>
      <c r="F1236" s="27" t="s">
        <v>3085</v>
      </c>
      <c r="G1236" s="28" t="s">
        <v>3086</v>
      </c>
      <c r="H1236" s="27" t="s">
        <v>3087</v>
      </c>
      <c r="I1236" s="28" t="s">
        <v>155</v>
      </c>
      <c r="J1236" s="28" t="s">
        <v>65</v>
      </c>
      <c r="K1236" s="28" t="n">
        <v>200</v>
      </c>
      <c r="L1236" s="28"/>
      <c r="M1236" s="28" t="n">
        <v>1982</v>
      </c>
      <c r="N1236" s="29" t="s">
        <v>911</v>
      </c>
      <c r="O1236" s="4" t="s">
        <v>186</v>
      </c>
      <c r="P1236" s="56" t="n">
        <v>0.00426891489573758</v>
      </c>
      <c r="Q1236" s="31" t="n">
        <v>312.298898436613</v>
      </c>
      <c r="R1236" s="31" t="n">
        <v>317.677398142354</v>
      </c>
      <c r="S1236" s="4" t="s">
        <v>69</v>
      </c>
      <c r="T1236" s="4"/>
      <c r="U1236" s="4"/>
      <c r="V1236" s="48" t="n">
        <f aca="false">IF(S1236="m3_año",R1236,IF(OR(O1236="CG1",O1236="CG3",O1236="HG2"),T1236,R1236))</f>
        <v>317.677398142354</v>
      </c>
      <c r="W1236" s="28" t="n">
        <v>365</v>
      </c>
      <c r="X1236" s="32" t="s">
        <v>98</v>
      </c>
      <c r="Y1236" s="28"/>
      <c r="Z1236" s="28" t="n">
        <v>2920</v>
      </c>
      <c r="AA1236" s="32" t="s">
        <v>3090</v>
      </c>
      <c r="AB1236" s="32" t="s">
        <v>3091</v>
      </c>
      <c r="AC1236" s="33" t="s">
        <v>72</v>
      </c>
      <c r="AD1236" s="33" t="n">
        <f aca="false">VLOOKUP($O1236,Parámetros!$B$4:$H$25,3,0)</f>
        <v>6028806.22</v>
      </c>
      <c r="AE1236" s="33" t="n">
        <f aca="false">VLOOKUP($O1236,Parámetros!$B$4:$H$25,4,0)</f>
        <v>4168764.244</v>
      </c>
      <c r="AF1236" s="33" t="n">
        <f aca="false">VLOOKUP($O1236,Parámetros!$B$4:$H$25,5,0)</f>
        <v>26460000</v>
      </c>
      <c r="AG1236" s="33" t="n">
        <f aca="false">VLOOKUP($O1236,Parámetros!$B$4:$H$25,6,0)</f>
        <v>600000</v>
      </c>
      <c r="AH1236" s="33" t="n">
        <f aca="false">VLOOKUP($O1236,Parámetros!$B$4:$H$25,7,0)</f>
        <v>2640000</v>
      </c>
      <c r="AI1236" s="51" t="n">
        <v>312.298898436613</v>
      </c>
      <c r="AJ1236" s="2" t="n">
        <v>0.0912</v>
      </c>
      <c r="AK1236" s="34" t="n">
        <f aca="false">AD1236*V1236/1000000000</f>
        <v>1.91521547387404</v>
      </c>
      <c r="AL1236" s="34" t="n">
        <f aca="false">AE1236*V1236/1000000000</f>
        <v>1.3243221785028</v>
      </c>
      <c r="AM1236" s="34" t="n">
        <f aca="false">AF1236*V1236/1000000000</f>
        <v>8.40574395484669</v>
      </c>
      <c r="AN1236" s="34" t="n">
        <f aca="false">AG1236*V1236/1000000000</f>
        <v>0.190606438885412</v>
      </c>
      <c r="AO1236" s="34" t="n">
        <f aca="false">AH1236*V1236/1000000000</f>
        <v>0.838668331095814</v>
      </c>
      <c r="AP1236" s="35" t="n">
        <f aca="false">AJ1236*AI1236*EXP(P1236*4)</f>
        <v>28.9721787105826</v>
      </c>
      <c r="AQ1236" s="36" t="n">
        <f aca="false">AK1236/W1236</f>
        <v>0.00524716568184669</v>
      </c>
      <c r="AR1236" s="37" t="n">
        <f aca="false">AL1236/W1236</f>
        <v>0.00362827994110355</v>
      </c>
      <c r="AS1236" s="37" t="n">
        <f aca="false">AM1236/W1236</f>
        <v>0.0230294354927306</v>
      </c>
      <c r="AT1236" s="37" t="n">
        <f aca="false">AN1236/W1236</f>
        <v>0.00052220942160387</v>
      </c>
      <c r="AU1236" s="37" t="n">
        <f aca="false">AO1236/W1236</f>
        <v>0.00229772145505703</v>
      </c>
      <c r="AV1236" s="49" t="n">
        <f aca="false">AP1236/W1236</f>
        <v>0.0793758320837881</v>
      </c>
      <c r="AW1236" s="39" t="n">
        <f aca="false">AK1236*1000000</f>
        <v>1915215.47387404</v>
      </c>
      <c r="AX1236" s="40" t="n">
        <f aca="false">AL1236*1000000</f>
        <v>1324322.1785028</v>
      </c>
      <c r="AY1236" s="40" t="n">
        <f aca="false">AM1236*1000000</f>
        <v>8405743.95484669</v>
      </c>
      <c r="AZ1236" s="40" t="n">
        <f aca="false">AN1236*1000000</f>
        <v>190606.438885412</v>
      </c>
      <c r="BA1236" s="40" t="n">
        <f aca="false">AO1236*1000000</f>
        <v>838668.331095814</v>
      </c>
      <c r="BB1236" s="41" t="n">
        <f aca="false">AP1236*1000000</f>
        <v>28972178.7105826</v>
      </c>
      <c r="BC1236" s="39" t="n">
        <f aca="false">AQ1236*1000000</f>
        <v>5247.16568184669</v>
      </c>
      <c r="BD1236" s="40" t="n">
        <f aca="false">AR1236*1000000</f>
        <v>3628.27994110355</v>
      </c>
      <c r="BE1236" s="40" t="n">
        <f aca="false">AS1236*1000000</f>
        <v>23029.4354927306</v>
      </c>
      <c r="BF1236" s="40" t="n">
        <f aca="false">AT1236*1000000</f>
        <v>522.20942160387</v>
      </c>
      <c r="BG1236" s="40" t="n">
        <f aca="false">AU1236*1000000</f>
        <v>2297.72145505703</v>
      </c>
      <c r="BH1236" s="41" t="n">
        <f aca="false">AV1236*1000000</f>
        <v>79375.8320837881</v>
      </c>
      <c r="BI1236" s="0" t="n">
        <v>0.1</v>
      </c>
      <c r="BJ1236" s="0" t="n">
        <f aca="false">R1236*BI1236</f>
        <v>31.7677398142354</v>
      </c>
      <c r="BK1236" s="0" t="n">
        <v>0.1</v>
      </c>
      <c r="BL1236" s="0" t="n">
        <f aca="false">AI1236*BK1236</f>
        <v>31.2298898436613</v>
      </c>
      <c r="BM1236" s="45" t="n">
        <v>2023172.266</v>
      </c>
      <c r="BN1236" s="45" t="n">
        <v>598737.966</v>
      </c>
      <c r="BO1236" s="0" t="n">
        <f aca="false">AF1236*0.1</f>
        <v>2646000</v>
      </c>
      <c r="BP1236" s="0" t="n">
        <f aca="false">AG1236*0.1</f>
        <v>60000</v>
      </c>
      <c r="BQ1236" s="0" t="n">
        <f aca="false">AH1236*0.1</f>
        <v>264000</v>
      </c>
      <c r="BR1236" s="0" t="n">
        <f aca="false">AJ1236*0.1</f>
        <v>0.00912</v>
      </c>
      <c r="BS1236" s="0" t="n">
        <f aca="false">((((BJ1236/R1236)^2)+((BM1236/AD1236)^2))^(1/2))*AK1236</f>
        <v>0.670644831624982</v>
      </c>
      <c r="BT1236" s="0" t="n">
        <f aca="false">((((BJ1236/R1236)^2)+((BN1236/AE1236)^2))^(1/2))*AL1236</f>
        <v>0.23176805617233</v>
      </c>
      <c r="BU1236" s="0" t="n">
        <f aca="false">((((BJ1236/R1236)^2)+((BO1236/AF1236)^2))^(1/2))*AM1236</f>
        <v>1.18875171027798</v>
      </c>
      <c r="BV1236" s="0" t="n">
        <f aca="false">((((BJ1236/R1236)^2)+((BP1236/AG1236)^2))^(1/2))*AN1236</f>
        <v>0.0269558210947389</v>
      </c>
      <c r="BW1236" s="0" t="n">
        <f aca="false">((((BJ1236/R1236)^2)+((BQ1236/AH1236)^2))^(1/2))*AO1236</f>
        <v>0.118605612816851</v>
      </c>
      <c r="BX1236" s="46" t="n">
        <f aca="false">((((BL1236/AI1236)^2)+((BR1236/AJ1236)^2))^(1/2))*AP1236</f>
        <v>4.0972848064003</v>
      </c>
    </row>
    <row r="1237" customFormat="false" ht="30" hidden="false" customHeight="true" outlineLevel="0" collapsed="false">
      <c r="A1237" s="24" t="n">
        <v>4.62705044929925</v>
      </c>
      <c r="B1237" s="24" t="n">
        <v>-74.0982998940282</v>
      </c>
      <c r="C1237" s="47" t="n">
        <v>29</v>
      </c>
      <c r="D1237" s="47" t="n">
        <v>27</v>
      </c>
      <c r="E1237" s="47" t="n">
        <v>2344</v>
      </c>
      <c r="F1237" s="27" t="s">
        <v>3092</v>
      </c>
      <c r="G1237" s="28" t="s">
        <v>3093</v>
      </c>
      <c r="H1237" s="27" t="s">
        <v>3094</v>
      </c>
      <c r="I1237" s="28" t="s">
        <v>155</v>
      </c>
      <c r="J1237" s="28" t="s">
        <v>65</v>
      </c>
      <c r="K1237" s="28" t="n">
        <v>125</v>
      </c>
      <c r="L1237" s="28"/>
      <c r="M1237" s="28" t="n">
        <v>1991</v>
      </c>
      <c r="N1237" s="29" t="s">
        <v>67</v>
      </c>
      <c r="O1237" s="29" t="s">
        <v>108</v>
      </c>
      <c r="P1237" s="30" t="n">
        <v>0.0306495041710611</v>
      </c>
      <c r="Q1237" s="31" t="n">
        <v>67500</v>
      </c>
      <c r="R1237" s="31" t="n">
        <v>76304.0193054379</v>
      </c>
      <c r="S1237" s="29" t="s">
        <v>69</v>
      </c>
      <c r="T1237" s="29"/>
      <c r="U1237" s="29"/>
      <c r="V1237" s="48" t="n">
        <f aca="false">IF(S1237="m3_año",R1237,IF(OR(O1237="CG1",O1237="CG3",O1237="HG2"),T1237,R1237))</f>
        <v>76304.0193054379</v>
      </c>
      <c r="W1237" s="28" t="n">
        <v>365</v>
      </c>
      <c r="X1237" s="32"/>
      <c r="Y1237" s="28"/>
      <c r="Z1237" s="28" t="n">
        <v>8760</v>
      </c>
      <c r="AA1237" s="32" t="s">
        <v>3095</v>
      </c>
      <c r="AB1237" s="32" t="s">
        <v>447</v>
      </c>
      <c r="AC1237" s="33" t="s">
        <v>72</v>
      </c>
      <c r="AD1237" s="33" t="n">
        <f aca="false">VLOOKUP($O1237,Parámetros!$B$4:$H$25,3,0)</f>
        <v>589.42211574465</v>
      </c>
      <c r="AE1237" s="33" t="n">
        <f aca="false">VLOOKUP($O1237,Parámetros!$B$4:$H$25,4,0)</f>
        <v>6395.37711993333</v>
      </c>
      <c r="AF1237" s="33" t="n">
        <f aca="false">VLOOKUP($O1237,Parámetros!$B$4:$H$25,5,0)</f>
        <v>22.4256162208741</v>
      </c>
      <c r="AG1237" s="33" t="n">
        <f aca="false">VLOOKUP($O1237,Parámetros!$B$4:$H$25,6,0)</f>
        <v>1344</v>
      </c>
      <c r="AH1237" s="33" t="n">
        <f aca="false">VLOOKUP($O1237,Parámetros!$B$4:$H$25,7,0)</f>
        <v>1920000</v>
      </c>
      <c r="AI1237" s="51" t="n">
        <v>67500</v>
      </c>
      <c r="AJ1237" s="52" t="n">
        <v>8.8E-008</v>
      </c>
      <c r="AK1237" s="34" t="n">
        <f aca="false">AD1237*V1237/1000000000</f>
        <v>0.0449752764988318</v>
      </c>
      <c r="AL1237" s="34" t="n">
        <f aca="false">AE1237*V1237/1000000000</f>
        <v>0.487992979224949</v>
      </c>
      <c r="AM1237" s="34" t="n">
        <f aca="false">AF1237*V1237/1000000000</f>
        <v>0.00171116465305392</v>
      </c>
      <c r="AN1237" s="34" t="n">
        <f aca="false">AG1237*V1237/1000000000</f>
        <v>0.102552601946509</v>
      </c>
      <c r="AO1237" s="34" t="n">
        <f aca="false">AH1237*V1237/1000000000</f>
        <v>146.503717066441</v>
      </c>
      <c r="AP1237" s="35" t="n">
        <f aca="false">AJ1237*AI1237*EXP(P1237*4)</f>
        <v>0.00671475369887854</v>
      </c>
      <c r="AQ1237" s="36" t="n">
        <f aca="false">AK1237/W1237</f>
        <v>0.000123219935613238</v>
      </c>
      <c r="AR1237" s="37" t="n">
        <f aca="false">AL1237/W1237</f>
        <v>0.00133696706636972</v>
      </c>
      <c r="AS1237" s="37" t="n">
        <f aca="false">AM1237/W1237</f>
        <v>4.68812233713402E-006</v>
      </c>
      <c r="AT1237" s="37" t="n">
        <f aca="false">AN1237/W1237</f>
        <v>0.00028096603273016</v>
      </c>
      <c r="AU1237" s="37" t="n">
        <f aca="false">AO1237/W1237</f>
        <v>0.401380046757372</v>
      </c>
      <c r="AV1237" s="49" t="n">
        <f aca="false">AP1237/W1237</f>
        <v>1.83965854763795E-005</v>
      </c>
      <c r="AW1237" s="39" t="n">
        <f aca="false">AK1237*1000000</f>
        <v>44975.2764988318</v>
      </c>
      <c r="AX1237" s="40" t="n">
        <f aca="false">AL1237*1000000</f>
        <v>487992.979224949</v>
      </c>
      <c r="AY1237" s="40" t="n">
        <f aca="false">AM1237*1000000</f>
        <v>1711.16465305392</v>
      </c>
      <c r="AZ1237" s="40" t="n">
        <f aca="false">AN1237*1000000</f>
        <v>102552.601946509</v>
      </c>
      <c r="BA1237" s="40" t="n">
        <f aca="false">AO1237*1000000</f>
        <v>146503717.066441</v>
      </c>
      <c r="BB1237" s="41" t="n">
        <f aca="false">AP1237*1000000</f>
        <v>6714.75369887854</v>
      </c>
      <c r="BC1237" s="39" t="n">
        <f aca="false">AQ1237*1000000</f>
        <v>123.219935613238</v>
      </c>
      <c r="BD1237" s="40" t="n">
        <f aca="false">AR1237*1000000</f>
        <v>1336.96706636972</v>
      </c>
      <c r="BE1237" s="40" t="n">
        <f aca="false">AS1237*1000000</f>
        <v>4.68812233713402</v>
      </c>
      <c r="BF1237" s="40" t="n">
        <f aca="false">AT1237*1000000</f>
        <v>280.96603273016</v>
      </c>
      <c r="BG1237" s="40" t="n">
        <f aca="false">AU1237*1000000</f>
        <v>401380.046757372</v>
      </c>
      <c r="BH1237" s="41" t="n">
        <f aca="false">AV1237*1000000</f>
        <v>18.3965854763796</v>
      </c>
      <c r="BI1237" s="0" t="n">
        <v>0.1</v>
      </c>
      <c r="BJ1237" s="0" t="n">
        <f aca="false">R1237*BI1237</f>
        <v>7630.40193054379</v>
      </c>
      <c r="BK1237" s="0" t="n">
        <v>0.1</v>
      </c>
      <c r="BL1237" s="0" t="n">
        <f aca="false">AI1237*BK1237</f>
        <v>6750</v>
      </c>
      <c r="BM1237" s="45" t="n">
        <v>491.492522079561</v>
      </c>
      <c r="BN1237" s="45" t="n">
        <v>4911.75996922289</v>
      </c>
      <c r="BO1237" s="45" t="n">
        <v>16.2785205146239</v>
      </c>
      <c r="BP1237" s="45" t="n">
        <v>537.6</v>
      </c>
      <c r="BQ1237" s="45" t="n">
        <v>384000</v>
      </c>
      <c r="BR1237" s="0" t="n">
        <f aca="false">AJ1237*0.1</f>
        <v>8.8E-009</v>
      </c>
      <c r="BS1237" s="0" t="n">
        <f aca="false">((((BJ1237/R1237)^2)+((BM1237/AD1237)^2))^(1/2))*AK1237</f>
        <v>0.037771575028117</v>
      </c>
      <c r="BT1237" s="0" t="n">
        <f aca="false">((((BJ1237/R1237)^2)+((BN1237/AE1237)^2))^(1/2))*AL1237</f>
        <v>0.377950641580952</v>
      </c>
      <c r="BU1237" s="0" t="n">
        <f aca="false">((((BJ1237/R1237)^2)+((BO1237/AF1237)^2))^(1/2))*AM1237</f>
        <v>0.00125384781876144</v>
      </c>
      <c r="BV1237" s="0" t="n">
        <f aca="false">((((BJ1237/R1237)^2)+((BP1237/AG1237)^2))^(1/2))*AN1237</f>
        <v>0.0422835210007378</v>
      </c>
      <c r="BW1237" s="0" t="n">
        <f aca="false">((((BJ1237/R1237)^2)+((BQ1237/AH1237)^2))^(1/2))*AO1237</f>
        <v>32.7592270316958</v>
      </c>
      <c r="BX1237" s="46" t="n">
        <f aca="false">((((BL1237/AI1237)^2)+((BR1237/AJ1237)^2))^(1/2))*AP1237</f>
        <v>0.000949609574894893</v>
      </c>
    </row>
    <row r="1238" customFormat="false" ht="30" hidden="false" customHeight="true" outlineLevel="0" collapsed="false">
      <c r="A1238" s="24" t="n">
        <v>4.62705044929925</v>
      </c>
      <c r="B1238" s="24" t="n">
        <v>-74.0982998940282</v>
      </c>
      <c r="C1238" s="47" t="n">
        <v>29</v>
      </c>
      <c r="D1238" s="47" t="n">
        <v>27</v>
      </c>
      <c r="E1238" s="47" t="n">
        <v>2344</v>
      </c>
      <c r="F1238" s="27" t="s">
        <v>3092</v>
      </c>
      <c r="G1238" s="28" t="s">
        <v>3093</v>
      </c>
      <c r="H1238" s="27" t="s">
        <v>3094</v>
      </c>
      <c r="I1238" s="28" t="s">
        <v>155</v>
      </c>
      <c r="J1238" s="28" t="s">
        <v>65</v>
      </c>
      <c r="K1238" s="28" t="n">
        <v>40</v>
      </c>
      <c r="L1238" s="28"/>
      <c r="M1238" s="28" t="n">
        <v>2002</v>
      </c>
      <c r="N1238" s="29" t="s">
        <v>67</v>
      </c>
      <c r="O1238" s="29" t="s">
        <v>68</v>
      </c>
      <c r="P1238" s="30" t="n">
        <v>0.0306495041710611</v>
      </c>
      <c r="Q1238" s="31" t="n">
        <v>7500</v>
      </c>
      <c r="R1238" s="31" t="n">
        <v>8478.22436727088</v>
      </c>
      <c r="S1238" s="29" t="s">
        <v>69</v>
      </c>
      <c r="T1238" s="29"/>
      <c r="U1238" s="29"/>
      <c r="V1238" s="48" t="n">
        <f aca="false">IF(S1238="m3_año",R1238,IF(OR(O1238="CG1",O1238="CG3",O1238="HG2"),T1238,R1238))</f>
        <v>8478.22436727088</v>
      </c>
      <c r="W1238" s="28" t="n">
        <v>365</v>
      </c>
      <c r="X1238" s="32"/>
      <c r="Y1238" s="28"/>
      <c r="Z1238" s="28" t="n">
        <v>8760</v>
      </c>
      <c r="AA1238" s="32" t="s">
        <v>3096</v>
      </c>
      <c r="AB1238" s="32" t="s">
        <v>447</v>
      </c>
      <c r="AC1238" s="33" t="s">
        <v>72</v>
      </c>
      <c r="AD1238" s="33" t="n">
        <f aca="false">VLOOKUP($O1238,Parámetros!$B$4:$H$25,3,0)</f>
        <v>46.3856216091623</v>
      </c>
      <c r="AE1238" s="33" t="n">
        <f aca="false">VLOOKUP($O1238,Parámetros!$B$4:$H$25,4,0)</f>
        <v>1074.85364414012</v>
      </c>
      <c r="AF1238" s="33" t="n">
        <f aca="false">VLOOKUP($O1238,Parámetros!$B$4:$H$25,5,0)</f>
        <v>5.41099102083891</v>
      </c>
      <c r="AG1238" s="33" t="n">
        <f aca="false">VLOOKUP($O1238,Parámetros!$B$4:$H$25,6,0)</f>
        <v>1344</v>
      </c>
      <c r="AH1238" s="33" t="n">
        <f aca="false">VLOOKUP($O1238,Parámetros!$B$4:$H$25,7,0)</f>
        <v>1920000</v>
      </c>
      <c r="AI1238" s="51" t="n">
        <v>7500</v>
      </c>
      <c r="AJ1238" s="52" t="n">
        <v>8.8E-008</v>
      </c>
      <c r="AK1238" s="34" t="n">
        <f aca="false">AD1238*V1238/1000000000</f>
        <v>0.000393267707417806</v>
      </c>
      <c r="AL1238" s="34" t="n">
        <f aca="false">AE1238*V1238/1000000000</f>
        <v>0.00911285035699867</v>
      </c>
      <c r="AM1238" s="34" t="n">
        <f aca="false">AF1238*V1238/1000000000</f>
        <v>4.58755959239604E-005</v>
      </c>
      <c r="AN1238" s="34" t="n">
        <f aca="false">AG1238*V1238/1000000000</f>
        <v>0.0113947335496121</v>
      </c>
      <c r="AO1238" s="34" t="n">
        <f aca="false">AH1238*V1238/1000000000</f>
        <v>16.2781907851601</v>
      </c>
      <c r="AP1238" s="35" t="n">
        <f aca="false">AJ1238*AI1238*EXP(P1238*4)</f>
        <v>0.000746083744319837</v>
      </c>
      <c r="AQ1238" s="36" t="n">
        <f aca="false">AK1238/W1238</f>
        <v>1.07744577374741E-006</v>
      </c>
      <c r="AR1238" s="37" t="n">
        <f aca="false">AL1238/W1238</f>
        <v>2.49667133068457E-005</v>
      </c>
      <c r="AS1238" s="37" t="n">
        <f aca="false">AM1238/W1238</f>
        <v>1.25686564175234E-007</v>
      </c>
      <c r="AT1238" s="37" t="n">
        <f aca="false">AN1238/W1238</f>
        <v>3.12184480811289E-005</v>
      </c>
      <c r="AU1238" s="37" t="n">
        <f aca="false">AO1238/W1238</f>
        <v>0.0445977829730413</v>
      </c>
      <c r="AV1238" s="49" t="n">
        <f aca="false">AP1238/W1238</f>
        <v>2.04406505293106E-006</v>
      </c>
      <c r="AW1238" s="39" t="n">
        <f aca="false">AK1238*1000000</f>
        <v>393.267707417806</v>
      </c>
      <c r="AX1238" s="40" t="n">
        <f aca="false">AL1238*1000000</f>
        <v>9112.85035699867</v>
      </c>
      <c r="AY1238" s="40" t="n">
        <f aca="false">AM1238*1000000</f>
        <v>45.8755959239604</v>
      </c>
      <c r="AZ1238" s="40" t="n">
        <f aca="false">AN1238*1000000</f>
        <v>11394.7335496121</v>
      </c>
      <c r="BA1238" s="40" t="n">
        <f aca="false">AO1238*1000000</f>
        <v>16278190.7851601</v>
      </c>
      <c r="BB1238" s="41" t="n">
        <f aca="false">AP1238*1000000</f>
        <v>746.083744319837</v>
      </c>
      <c r="BC1238" s="39" t="n">
        <f aca="false">AQ1238*1000000</f>
        <v>1.07744577374741</v>
      </c>
      <c r="BD1238" s="40" t="n">
        <f aca="false">AR1238*1000000</f>
        <v>24.9667133068457</v>
      </c>
      <c r="BE1238" s="40" t="n">
        <f aca="false">AS1238*1000000</f>
        <v>0.125686564175234</v>
      </c>
      <c r="BF1238" s="40" t="n">
        <f aca="false">AT1238*1000000</f>
        <v>31.2184480811289</v>
      </c>
      <c r="BG1238" s="40" t="n">
        <f aca="false">AU1238*1000000</f>
        <v>44597.7829730413</v>
      </c>
      <c r="BH1238" s="41" t="n">
        <f aca="false">AV1238*1000000</f>
        <v>2.04406505293106</v>
      </c>
      <c r="BI1238" s="0" t="n">
        <v>0.1</v>
      </c>
      <c r="BJ1238" s="0" t="n">
        <f aca="false">R1238*BI1238</f>
        <v>847.822436727088</v>
      </c>
      <c r="BK1238" s="0" t="n">
        <v>0.1</v>
      </c>
      <c r="BL1238" s="0" t="n">
        <f aca="false">AI1238*BK1238</f>
        <v>750</v>
      </c>
      <c r="BM1238" s="45" t="n">
        <v>17.6498016718255</v>
      </c>
      <c r="BN1238" s="45" t="n">
        <v>910.91550745518</v>
      </c>
      <c r="BO1238" s="45" t="n">
        <v>5.31099102083891</v>
      </c>
      <c r="BP1238" s="45" t="n">
        <v>537.6</v>
      </c>
      <c r="BQ1238" s="45" t="n">
        <v>384000</v>
      </c>
      <c r="BR1238" s="0" t="n">
        <f aca="false">AJ1238*0.1</f>
        <v>8.8E-009</v>
      </c>
      <c r="BS1238" s="0" t="n">
        <f aca="false">((((BJ1238/R1238)^2)+((BM1238/AD1238)^2))^(1/2))*AK1238</f>
        <v>0.000154720453776772</v>
      </c>
      <c r="BT1238" s="0" t="n">
        <f aca="false">((((BJ1238/R1238)^2)+((BN1238/AE1238)^2))^(1/2))*AL1238</f>
        <v>0.00777652468238796</v>
      </c>
      <c r="BU1238" s="0" t="n">
        <f aca="false">((((BJ1238/R1238)^2)+((BO1238/AF1238)^2))^(1/2))*AM1238</f>
        <v>4.52608670733491E-005</v>
      </c>
      <c r="BV1238" s="0" t="n">
        <f aca="false">((((BJ1238/R1238)^2)+((BP1238/AG1238)^2))^(1/2))*AN1238</f>
        <v>0.00469816900008198</v>
      </c>
      <c r="BW1238" s="0" t="n">
        <f aca="false">((((BJ1238/R1238)^2)+((BQ1238/AH1238)^2))^(1/2))*AO1238</f>
        <v>3.63991411463286</v>
      </c>
      <c r="BX1238" s="46" t="n">
        <f aca="false">((((BL1238/AI1238)^2)+((BR1238/AJ1238)^2))^(1/2))*AP1238</f>
        <v>0.000105512174988321</v>
      </c>
    </row>
    <row r="1239" customFormat="false" ht="30" hidden="false" customHeight="true" outlineLevel="0" collapsed="false">
      <c r="A1239" s="24" t="n">
        <v>4.63594805349486</v>
      </c>
      <c r="B1239" s="24" t="n">
        <v>-74.1097253037499</v>
      </c>
      <c r="C1239" s="47" t="n">
        <v>28</v>
      </c>
      <c r="D1239" s="47" t="n">
        <v>28</v>
      </c>
      <c r="E1239" s="47" t="n">
        <v>1863</v>
      </c>
      <c r="F1239" s="27" t="s">
        <v>3097</v>
      </c>
      <c r="G1239" s="28" t="s">
        <v>3098</v>
      </c>
      <c r="H1239" s="27" t="s">
        <v>3099</v>
      </c>
      <c r="I1239" s="28" t="s">
        <v>155</v>
      </c>
      <c r="J1239" s="28" t="s">
        <v>65</v>
      </c>
      <c r="K1239" s="28" t="n">
        <v>100</v>
      </c>
      <c r="L1239" s="28"/>
      <c r="M1239" s="28" t="n">
        <v>1992</v>
      </c>
      <c r="N1239" s="29" t="s">
        <v>67</v>
      </c>
      <c r="O1239" s="29" t="s">
        <v>68</v>
      </c>
      <c r="P1239" s="53" t="n">
        <v>0.01</v>
      </c>
      <c r="Q1239" s="31" t="n">
        <v>67275</v>
      </c>
      <c r="R1239" s="31" t="n">
        <v>70020.5448337929</v>
      </c>
      <c r="S1239" s="29" t="s">
        <v>69</v>
      </c>
      <c r="T1239" s="29"/>
      <c r="U1239" s="29"/>
      <c r="V1239" s="48" t="n">
        <f aca="false">IF(S1239="m3_año",R1239,IF(OR(O1239="CG1",O1239="CG3",O1239="HG2"),T1239,R1239))</f>
        <v>70020.5448337929</v>
      </c>
      <c r="W1239" s="28" t="n">
        <v>365</v>
      </c>
      <c r="X1239" s="32"/>
      <c r="Y1239" s="28"/>
      <c r="Z1239" s="28" t="n">
        <v>8760</v>
      </c>
      <c r="AA1239" s="32" t="s">
        <v>3100</v>
      </c>
      <c r="AB1239" s="32" t="s">
        <v>3101</v>
      </c>
      <c r="AC1239" s="33" t="s">
        <v>72</v>
      </c>
      <c r="AD1239" s="33" t="n">
        <f aca="false">VLOOKUP($O1239,Parámetros!$B$4:$H$25,3,0)</f>
        <v>46.3856216091623</v>
      </c>
      <c r="AE1239" s="33" t="n">
        <f aca="false">VLOOKUP($O1239,Parámetros!$B$4:$H$25,4,0)</f>
        <v>1074.85364414012</v>
      </c>
      <c r="AF1239" s="33" t="n">
        <f aca="false">VLOOKUP($O1239,Parámetros!$B$4:$H$25,5,0)</f>
        <v>5.41099102083891</v>
      </c>
      <c r="AG1239" s="33" t="n">
        <f aca="false">VLOOKUP($O1239,Parámetros!$B$4:$H$25,6,0)</f>
        <v>1344</v>
      </c>
      <c r="AH1239" s="33" t="n">
        <f aca="false">VLOOKUP($O1239,Parámetros!$B$4:$H$25,7,0)</f>
        <v>1920000</v>
      </c>
      <c r="AI1239" s="51" t="n">
        <v>67275</v>
      </c>
      <c r="AJ1239" s="52" t="n">
        <v>8.8E-008</v>
      </c>
      <c r="AK1239" s="34" t="n">
        <f aca="false">AD1239*V1239/1000000000</f>
        <v>0.0032479464975277</v>
      </c>
      <c r="AL1239" s="34" t="n">
        <f aca="false">AE1239*V1239/1000000000</f>
        <v>0.0752618377792789</v>
      </c>
      <c r="AM1239" s="34" t="n">
        <f aca="false">AF1239*V1239/1000000000</f>
        <v>0.000378880539369902</v>
      </c>
      <c r="AN1239" s="34" t="n">
        <f aca="false">AG1239*V1239/1000000000</f>
        <v>0.0941076122566177</v>
      </c>
      <c r="AO1239" s="34" t="n">
        <f aca="false">AH1239*V1239/1000000000</f>
        <v>134.439446080882</v>
      </c>
      <c r="AP1239" s="35" t="n">
        <f aca="false">AJ1239*AI1239*EXP(P1239*4)</f>
        <v>0.00616180794537378</v>
      </c>
      <c r="AQ1239" s="36" t="n">
        <f aca="false">AK1239/W1239</f>
        <v>8.89848355487042E-006</v>
      </c>
      <c r="AR1239" s="37" t="n">
        <f aca="false">AL1239/W1239</f>
        <v>0.000206196815833641</v>
      </c>
      <c r="AS1239" s="37" t="n">
        <f aca="false">AM1239/W1239</f>
        <v>1.03802887498603E-006</v>
      </c>
      <c r="AT1239" s="37" t="n">
        <f aca="false">AN1239/W1239</f>
        <v>0.000257829074675665</v>
      </c>
      <c r="AU1239" s="37" t="n">
        <f aca="false">AO1239/W1239</f>
        <v>0.368327249536664</v>
      </c>
      <c r="AV1239" s="49" t="n">
        <f aca="false">AP1239/W1239</f>
        <v>1.68816656037638E-005</v>
      </c>
      <c r="AW1239" s="39" t="n">
        <f aca="false">AK1239*1000000</f>
        <v>3247.9464975277</v>
      </c>
      <c r="AX1239" s="40" t="n">
        <f aca="false">AL1239*1000000</f>
        <v>75261.8377792789</v>
      </c>
      <c r="AY1239" s="40" t="n">
        <f aca="false">AM1239*1000000</f>
        <v>378.880539369902</v>
      </c>
      <c r="AZ1239" s="40" t="n">
        <f aca="false">AN1239*1000000</f>
        <v>94107.6122566177</v>
      </c>
      <c r="BA1239" s="40" t="n">
        <f aca="false">AO1239*1000000</f>
        <v>134439446.080882</v>
      </c>
      <c r="BB1239" s="41" t="n">
        <f aca="false">AP1239*1000000</f>
        <v>6161.80794537378</v>
      </c>
      <c r="BC1239" s="39" t="n">
        <f aca="false">AQ1239*1000000</f>
        <v>8.89848355487042</v>
      </c>
      <c r="BD1239" s="40" t="n">
        <f aca="false">AR1239*1000000</f>
        <v>206.196815833641</v>
      </c>
      <c r="BE1239" s="40" t="n">
        <f aca="false">AS1239*1000000</f>
        <v>1.03802887498603</v>
      </c>
      <c r="BF1239" s="40" t="n">
        <f aca="false">AT1239*1000000</f>
        <v>257.829074675665</v>
      </c>
      <c r="BG1239" s="40" t="n">
        <f aca="false">AU1239*1000000</f>
        <v>368327.249536664</v>
      </c>
      <c r="BH1239" s="41" t="n">
        <f aca="false">AV1239*1000000</f>
        <v>16.8816656037638</v>
      </c>
      <c r="BI1239" s="0" t="n">
        <v>0.1</v>
      </c>
      <c r="BJ1239" s="0" t="n">
        <f aca="false">R1239*BI1239</f>
        <v>7002.05448337929</v>
      </c>
      <c r="BK1239" s="0" t="n">
        <v>0.1</v>
      </c>
      <c r="BL1239" s="0" t="n">
        <f aca="false">AI1239*BK1239</f>
        <v>6727.5</v>
      </c>
      <c r="BM1239" s="45" t="n">
        <v>17.6498016718255</v>
      </c>
      <c r="BN1239" s="45" t="n">
        <v>910.91550745518</v>
      </c>
      <c r="BO1239" s="45" t="n">
        <v>5.31099102083891</v>
      </c>
      <c r="BP1239" s="45" t="n">
        <v>537.6</v>
      </c>
      <c r="BQ1239" s="45" t="n">
        <v>384000</v>
      </c>
      <c r="BR1239" s="0" t="n">
        <f aca="false">AJ1239*0.1</f>
        <v>8.8E-009</v>
      </c>
      <c r="BS1239" s="0" t="n">
        <f aca="false">((((BJ1239/R1239)^2)+((BM1239/AD1239)^2))^(1/2))*AK1239</f>
        <v>0.00127781596724463</v>
      </c>
      <c r="BT1239" s="0" t="n">
        <f aca="false">((((BJ1239/R1239)^2)+((BN1239/AE1239)^2))^(1/2))*AL1239</f>
        <v>0.0642252990232578</v>
      </c>
      <c r="BU1239" s="0" t="n">
        <f aca="false">((((BJ1239/R1239)^2)+((BO1239/AF1239)^2))^(1/2))*AM1239</f>
        <v>0.000373803574290867</v>
      </c>
      <c r="BV1239" s="0" t="n">
        <f aca="false">((((BJ1239/R1239)^2)+((BP1239/AG1239)^2))^(1/2))*AN1239</f>
        <v>0.0388015625508706</v>
      </c>
      <c r="BW1239" s="0" t="n">
        <f aca="false">((((BJ1239/R1239)^2)+((BQ1239/AH1239)^2))^(1/2))*AO1239</f>
        <v>30.0615740294271</v>
      </c>
      <c r="BX1239" s="46" t="n">
        <f aca="false">((((BL1239/AI1239)^2)+((BR1239/AJ1239)^2))^(1/2))*AP1239</f>
        <v>0.000871411236508589</v>
      </c>
    </row>
    <row r="1240" customFormat="false" ht="45" hidden="false" customHeight="true" outlineLevel="0" collapsed="false">
      <c r="A1240" s="24" t="n">
        <v>4.63862803287621</v>
      </c>
      <c r="B1240" s="24" t="n">
        <v>-74.1110610634463</v>
      </c>
      <c r="C1240" s="47" t="n">
        <v>28</v>
      </c>
      <c r="D1240" s="47" t="n">
        <v>28</v>
      </c>
      <c r="E1240" s="47" t="n">
        <v>1863</v>
      </c>
      <c r="F1240" s="27" t="s">
        <v>3102</v>
      </c>
      <c r="G1240" s="28" t="s">
        <v>3103</v>
      </c>
      <c r="H1240" s="27" t="s">
        <v>3104</v>
      </c>
      <c r="I1240" s="28" t="s">
        <v>155</v>
      </c>
      <c r="J1240" s="28" t="s">
        <v>65</v>
      </c>
      <c r="K1240" s="28" t="n">
        <v>200</v>
      </c>
      <c r="L1240" s="28"/>
      <c r="M1240" s="28" t="n">
        <v>1991</v>
      </c>
      <c r="N1240" s="29" t="s">
        <v>911</v>
      </c>
      <c r="O1240" s="4" t="s">
        <v>186</v>
      </c>
      <c r="P1240" s="56" t="n">
        <v>0.00426891489573758</v>
      </c>
      <c r="Q1240" s="31" t="n">
        <v>222.583942158459</v>
      </c>
      <c r="R1240" s="31" t="n">
        <v>226.417345585096</v>
      </c>
      <c r="S1240" s="4" t="s">
        <v>69</v>
      </c>
      <c r="T1240" s="4"/>
      <c r="U1240" s="4"/>
      <c r="V1240" s="48" t="n">
        <f aca="false">IF(S1240="m3_año",R1240,IF(OR(O1240="CG1",O1240="CG3",O1240="HG2"),T1240,R1240))</f>
        <v>226.417345585096</v>
      </c>
      <c r="W1240" s="28" t="n">
        <v>365</v>
      </c>
      <c r="X1240" s="32" t="s">
        <v>98</v>
      </c>
      <c r="Y1240" s="28"/>
      <c r="Z1240" s="28" t="n">
        <v>2920</v>
      </c>
      <c r="AA1240" s="32" t="s">
        <v>3105</v>
      </c>
      <c r="AB1240" s="32" t="s">
        <v>447</v>
      </c>
      <c r="AC1240" s="33" t="s">
        <v>72</v>
      </c>
      <c r="AD1240" s="33" t="n">
        <f aca="false">VLOOKUP($O1240,Parámetros!$B$4:$H$25,3,0)</f>
        <v>6028806.22</v>
      </c>
      <c r="AE1240" s="33" t="n">
        <f aca="false">VLOOKUP($O1240,Parámetros!$B$4:$H$25,4,0)</f>
        <v>4168764.244</v>
      </c>
      <c r="AF1240" s="33" t="n">
        <f aca="false">VLOOKUP($O1240,Parámetros!$B$4:$H$25,5,0)</f>
        <v>26460000</v>
      </c>
      <c r="AG1240" s="33" t="n">
        <f aca="false">VLOOKUP($O1240,Parámetros!$B$4:$H$25,6,0)</f>
        <v>600000</v>
      </c>
      <c r="AH1240" s="33" t="n">
        <f aca="false">VLOOKUP($O1240,Parámetros!$B$4:$H$25,7,0)</f>
        <v>2640000</v>
      </c>
      <c r="AI1240" s="2" t="n">
        <v>1159.09146341463</v>
      </c>
      <c r="AJ1240" s="2" t="n">
        <v>0.000142</v>
      </c>
      <c r="AK1240" s="34" t="n">
        <f aca="false">AD1240*V1240/1000000000</f>
        <v>1.36502630137932</v>
      </c>
      <c r="AL1240" s="34" t="n">
        <f aca="false">AE1240*V1240/1000000000</f>
        <v>0.94388053449654</v>
      </c>
      <c r="AM1240" s="34" t="n">
        <f aca="false">AF1240*V1240/1000000000</f>
        <v>5.99100296418164</v>
      </c>
      <c r="AN1240" s="34" t="n">
        <f aca="false">AG1240*V1240/1000000000</f>
        <v>0.135850407351058</v>
      </c>
      <c r="AO1240" s="34" t="n">
        <f aca="false">AH1240*V1240/1000000000</f>
        <v>0.597741792344654</v>
      </c>
      <c r="AP1240" s="35" t="n">
        <f aca="false">AJ1240*AI1240*EXP(P1240*4)</f>
        <v>0.167425620216031</v>
      </c>
      <c r="AQ1240" s="36" t="n">
        <f aca="false">AK1240/W1240</f>
        <v>0.00373979808597073</v>
      </c>
      <c r="AR1240" s="37" t="n">
        <f aca="false">AL1240/W1240</f>
        <v>0.00258597406711381</v>
      </c>
      <c r="AS1240" s="37" t="n">
        <f aca="false">AM1240/W1240</f>
        <v>0.0164137067511826</v>
      </c>
      <c r="AT1240" s="37" t="n">
        <f aca="false">AN1240/W1240</f>
        <v>0.000372192896852213</v>
      </c>
      <c r="AU1240" s="37" t="n">
        <f aca="false">AO1240/W1240</f>
        <v>0.00163764874614974</v>
      </c>
      <c r="AV1240" s="49" t="n">
        <f aca="false">AP1240/W1240</f>
        <v>0.00045870032935899</v>
      </c>
      <c r="AW1240" s="39" t="n">
        <f aca="false">AK1240*1000000</f>
        <v>1365026.30137932</v>
      </c>
      <c r="AX1240" s="40" t="n">
        <f aca="false">AL1240*1000000</f>
        <v>943880.53449654</v>
      </c>
      <c r="AY1240" s="40" t="n">
        <f aca="false">AM1240*1000000</f>
        <v>5991002.96418164</v>
      </c>
      <c r="AZ1240" s="40" t="n">
        <f aca="false">AN1240*1000000</f>
        <v>135850.407351058</v>
      </c>
      <c r="BA1240" s="40" t="n">
        <f aca="false">AO1240*1000000</f>
        <v>597741.792344654</v>
      </c>
      <c r="BB1240" s="41" t="n">
        <f aca="false">AP1240*1000000</f>
        <v>167425.620216031</v>
      </c>
      <c r="BC1240" s="39" t="n">
        <f aca="false">AQ1240*1000000</f>
        <v>3739.79808597073</v>
      </c>
      <c r="BD1240" s="40" t="n">
        <f aca="false">AR1240*1000000</f>
        <v>2585.97406711381</v>
      </c>
      <c r="BE1240" s="40" t="n">
        <f aca="false">AS1240*1000000</f>
        <v>16413.7067511826</v>
      </c>
      <c r="BF1240" s="40" t="n">
        <f aca="false">AT1240*1000000</f>
        <v>372.192896852213</v>
      </c>
      <c r="BG1240" s="40" t="n">
        <f aca="false">AU1240*1000000</f>
        <v>1637.64874614974</v>
      </c>
      <c r="BH1240" s="41" t="n">
        <f aca="false">AV1240*1000000</f>
        <v>458.70032935899</v>
      </c>
      <c r="BI1240" s="0" t="n">
        <v>0.1</v>
      </c>
      <c r="BJ1240" s="0" t="n">
        <f aca="false">R1240*BI1240</f>
        <v>22.6417345585096</v>
      </c>
      <c r="BK1240" s="0" t="n">
        <v>0.1</v>
      </c>
      <c r="BL1240" s="0" t="n">
        <f aca="false">AI1240*BK1240</f>
        <v>115.909146341463</v>
      </c>
      <c r="BM1240" s="45" t="n">
        <v>2023172.266</v>
      </c>
      <c r="BN1240" s="45" t="n">
        <v>598737.966</v>
      </c>
      <c r="BO1240" s="0" t="n">
        <f aca="false">AF1240*0.1</f>
        <v>2646000</v>
      </c>
      <c r="BP1240" s="0" t="n">
        <f aca="false">AG1240*0.1</f>
        <v>60000</v>
      </c>
      <c r="BQ1240" s="0" t="n">
        <f aca="false">AH1240*0.1</f>
        <v>264000</v>
      </c>
      <c r="BR1240" s="0" t="n">
        <f aca="false">AJ1240*0.1</f>
        <v>1.42E-005</v>
      </c>
      <c r="BS1240" s="0" t="n">
        <f aca="false">((((BJ1240/R1240)^2)+((BM1240/AD1240)^2))^(1/2))*AK1240</f>
        <v>0.477986861812715</v>
      </c>
      <c r="BT1240" s="0" t="n">
        <f aca="false">((((BJ1240/R1240)^2)+((BN1240/AE1240)^2))^(1/2))*AL1240</f>
        <v>0.165187414581006</v>
      </c>
      <c r="BU1240" s="0" t="n">
        <f aca="false">((((BJ1240/R1240)^2)+((BO1240/AF1240)^2))^(1/2))*AM1240</f>
        <v>0.847255764416309</v>
      </c>
      <c r="BV1240" s="0" t="n">
        <f aca="false">((((BJ1240/R1240)^2)+((BP1240/AG1240)^2))^(1/2))*AN1240</f>
        <v>0.0192121488529775</v>
      </c>
      <c r="BW1240" s="0" t="n">
        <f aca="false">((((BJ1240/R1240)^2)+((BQ1240/AH1240)^2))^(1/2))*AO1240</f>
        <v>0.0845334549531012</v>
      </c>
      <c r="BX1240" s="46" t="n">
        <f aca="false">((((BL1240/AI1240)^2)+((BR1240/AJ1240)^2))^(1/2))*AP1240</f>
        <v>0.0236775582798239</v>
      </c>
    </row>
    <row r="1241" customFormat="false" ht="28" hidden="false" customHeight="false" outlineLevel="0" collapsed="false">
      <c r="A1241" s="24" t="n">
        <v>4.63862803287621</v>
      </c>
      <c r="B1241" s="24" t="n">
        <v>-74.1110610634463</v>
      </c>
      <c r="C1241" s="47" t="n">
        <v>28</v>
      </c>
      <c r="D1241" s="47" t="n">
        <v>28</v>
      </c>
      <c r="E1241" s="47" t="n">
        <v>1863</v>
      </c>
      <c r="F1241" s="27" t="s">
        <v>3102</v>
      </c>
      <c r="G1241" s="28" t="s">
        <v>3103</v>
      </c>
      <c r="H1241" s="27" t="s">
        <v>3104</v>
      </c>
      <c r="I1241" s="28" t="s">
        <v>155</v>
      </c>
      <c r="J1241" s="28" t="s">
        <v>65</v>
      </c>
      <c r="K1241" s="28" t="n">
        <v>100</v>
      </c>
      <c r="L1241" s="28"/>
      <c r="M1241" s="55"/>
      <c r="N1241" s="29" t="s">
        <v>124</v>
      </c>
      <c r="O1241" s="29" t="s">
        <v>125</v>
      </c>
      <c r="P1241" s="56" t="n">
        <v>0.00426891489573758</v>
      </c>
      <c r="Q1241" s="31" t="n">
        <v>20.9864859749404</v>
      </c>
      <c r="R1241" s="31" t="n">
        <v>21.3479211551662</v>
      </c>
      <c r="S1241" s="4" t="s">
        <v>69</v>
      </c>
      <c r="T1241" s="4"/>
      <c r="U1241" s="4"/>
      <c r="V1241" s="48" t="n">
        <f aca="false">IF(S1241="m3_año",R1241,IF(OR(O1241="CG1",O1241="CG3",O1241="HG2"),T1241,R1241))</f>
        <v>21.3479211551662</v>
      </c>
      <c r="W1241" s="28" t="n">
        <v>365</v>
      </c>
      <c r="X1241" s="32"/>
      <c r="Y1241" s="28"/>
      <c r="Z1241" s="28" t="n">
        <v>0</v>
      </c>
      <c r="AA1241" s="32" t="s">
        <v>3106</v>
      </c>
      <c r="AB1241" s="32" t="s">
        <v>3107</v>
      </c>
      <c r="AC1241" s="33" t="s">
        <v>72</v>
      </c>
      <c r="AD1241" s="33" t="n">
        <f aca="false">VLOOKUP($O1241,Parámetros!$B$4:$H$25,3,0)</f>
        <v>840000</v>
      </c>
      <c r="AE1241" s="33" t="n">
        <f aca="false">VLOOKUP($O1241,Parámetros!$B$4:$H$25,4,0)</f>
        <v>2400000</v>
      </c>
      <c r="AF1241" s="33" t="n">
        <f aca="false">VLOOKUP($O1241,Parámetros!$B$4:$H$25,5,0)</f>
        <v>1800000</v>
      </c>
      <c r="AG1241" s="33" t="n">
        <f aca="false">VLOOKUP($O1241,Parámetros!$B$4:$H$25,6,0)</f>
        <v>600000</v>
      </c>
      <c r="AH1241" s="33" t="n">
        <f aca="false">VLOOKUP($O1241,Parámetros!$B$4:$H$25,7,0)</f>
        <v>2676000000</v>
      </c>
      <c r="AI1241" s="2" t="n">
        <v>1159.09146341463</v>
      </c>
      <c r="AJ1241" s="2" t="n">
        <v>0.000142</v>
      </c>
      <c r="AK1241" s="34" t="n">
        <f aca="false">AD1241*V1241/1000000000</f>
        <v>0.0179322537703396</v>
      </c>
      <c r="AL1241" s="34" t="n">
        <f aca="false">AE1241*V1241/1000000000</f>
        <v>0.0512350107723989</v>
      </c>
      <c r="AM1241" s="34" t="n">
        <f aca="false">AF1241*V1241/1000000000</f>
        <v>0.0384262580792992</v>
      </c>
      <c r="AN1241" s="34" t="n">
        <f aca="false">AG1241*V1241/1000000000</f>
        <v>0.0128087526930997</v>
      </c>
      <c r="AO1241" s="34" t="n">
        <f aca="false">AH1241*V1241/1000000000</f>
        <v>57.1270370112248</v>
      </c>
      <c r="AP1241" s="35" t="n">
        <f aca="false">AJ1241*AI1241*EXP(P1241*4)</f>
        <v>0.167425620216031</v>
      </c>
      <c r="AQ1241" s="36" t="n">
        <f aca="false">AK1241/W1241</f>
        <v>4.91294623844921E-005</v>
      </c>
      <c r="AR1241" s="37" t="n">
        <f aca="false">AL1241/W1241</f>
        <v>0.00014036989252712</v>
      </c>
      <c r="AS1241" s="37" t="n">
        <f aca="false">AM1241/W1241</f>
        <v>0.00010527741939534</v>
      </c>
      <c r="AT1241" s="37" t="n">
        <f aca="false">AN1241/W1241</f>
        <v>3.509247313178E-005</v>
      </c>
      <c r="AU1241" s="37" t="n">
        <f aca="false">AO1241/W1241</f>
        <v>0.156512430167739</v>
      </c>
      <c r="AV1241" s="49" t="n">
        <f aca="false">AP1241/W1241</f>
        <v>0.00045870032935899</v>
      </c>
      <c r="AW1241" s="39" t="n">
        <f aca="false">AK1241*1000000</f>
        <v>17932.2537703396</v>
      </c>
      <c r="AX1241" s="40" t="n">
        <f aca="false">AL1241*1000000</f>
        <v>51235.0107723989</v>
      </c>
      <c r="AY1241" s="40" t="n">
        <f aca="false">AM1241*1000000</f>
        <v>38426.2580792992</v>
      </c>
      <c r="AZ1241" s="40" t="n">
        <f aca="false">AN1241*1000000</f>
        <v>12808.7526930997</v>
      </c>
      <c r="BA1241" s="40" t="n">
        <f aca="false">AO1241*1000000</f>
        <v>57127037.0112248</v>
      </c>
      <c r="BB1241" s="41" t="n">
        <f aca="false">AP1241*1000000</f>
        <v>167425.620216031</v>
      </c>
      <c r="BC1241" s="39" t="n">
        <f aca="false">AQ1241*1000000</f>
        <v>49.1294623844921</v>
      </c>
      <c r="BD1241" s="40" t="n">
        <f aca="false">AR1241*1000000</f>
        <v>140.36989252712</v>
      </c>
      <c r="BE1241" s="40" t="n">
        <f aca="false">AS1241*1000000</f>
        <v>105.27741939534</v>
      </c>
      <c r="BF1241" s="40" t="n">
        <f aca="false">AT1241*1000000</f>
        <v>35.0924731317801</v>
      </c>
      <c r="BG1241" s="40" t="n">
        <f aca="false">AU1241*1000000</f>
        <v>156512.430167739</v>
      </c>
      <c r="BH1241" s="41" t="n">
        <f aca="false">AV1241*1000000</f>
        <v>458.70032935899</v>
      </c>
      <c r="BI1241" s="0" t="n">
        <v>0.1</v>
      </c>
      <c r="BJ1241" s="0" t="n">
        <f aca="false">R1241*BI1241</f>
        <v>2.13479211551662</v>
      </c>
      <c r="BK1241" s="0" t="n">
        <v>0.1</v>
      </c>
      <c r="BL1241" s="0" t="n">
        <f aca="false">AI1241*BK1241</f>
        <v>115.909146341463</v>
      </c>
      <c r="BM1241" s="45" t="n">
        <v>336000</v>
      </c>
      <c r="BN1241" s="45" t="n">
        <v>480000</v>
      </c>
      <c r="BO1241" s="45" t="n">
        <v>360000</v>
      </c>
      <c r="BP1241" s="45" t="n">
        <v>120000</v>
      </c>
      <c r="BQ1241" s="45" t="n">
        <v>1070400000</v>
      </c>
      <c r="BR1241" s="0" t="n">
        <f aca="false">AJ1241*0.1</f>
        <v>1.42E-005</v>
      </c>
      <c r="BS1241" s="0" t="n">
        <f aca="false">((((BJ1241/R1241)^2)+((BM1241/AD1241)^2))^(1/2))*AK1241</f>
        <v>0.00739365764004908</v>
      </c>
      <c r="BT1241" s="0" t="n">
        <f aca="false">((((BJ1241/R1241)^2)+((BN1241/AE1241)^2))^(1/2))*AL1241</f>
        <v>0.0114564966915018</v>
      </c>
      <c r="BU1241" s="0" t="n">
        <f aca="false">((((BJ1241/R1241)^2)+((BO1241/AF1241)^2))^(1/2))*AM1241</f>
        <v>0.00859237251862634</v>
      </c>
      <c r="BV1241" s="0" t="n">
        <f aca="false">((((BJ1241/R1241)^2)+((BP1241/AG1241)^2))^(1/2))*AN1241</f>
        <v>0.00286412417287545</v>
      </c>
      <c r="BW1241" s="0" t="n">
        <f aca="false">((((BJ1241/R1241)^2)+((BQ1241/AH1241)^2))^(1/2))*AO1241</f>
        <v>23.5540807675849</v>
      </c>
      <c r="BX1241" s="46" t="n">
        <f aca="false">((((BL1241/AI1241)^2)+((BR1241/AJ1241)^2))^(1/2))*AP1241</f>
        <v>0.0236775582798239</v>
      </c>
    </row>
    <row r="1242" customFormat="false" ht="30" hidden="false" customHeight="true" outlineLevel="0" collapsed="false">
      <c r="A1242" s="24" t="n">
        <v>4.64115919829974</v>
      </c>
      <c r="B1242" s="24" t="n">
        <v>-74.115245483896</v>
      </c>
      <c r="C1242" s="47" t="n">
        <v>27</v>
      </c>
      <c r="D1242" s="47" t="n">
        <v>28</v>
      </c>
      <c r="E1242" s="47" t="n">
        <v>1862</v>
      </c>
      <c r="F1242" s="27" t="s">
        <v>3108</v>
      </c>
      <c r="G1242" s="28" t="s">
        <v>3109</v>
      </c>
      <c r="H1242" s="27" t="s">
        <v>3110</v>
      </c>
      <c r="I1242" s="28" t="s">
        <v>155</v>
      </c>
      <c r="J1242" s="28" t="s">
        <v>65</v>
      </c>
      <c r="K1242" s="55"/>
      <c r="L1242" s="55"/>
      <c r="M1242" s="28" t="n">
        <v>1999</v>
      </c>
      <c r="N1242" s="29" t="s">
        <v>67</v>
      </c>
      <c r="O1242" s="29" t="s">
        <v>68</v>
      </c>
      <c r="P1242" s="56" t="n">
        <v>0.00426891489573758</v>
      </c>
      <c r="Q1242" s="31" t="n">
        <v>3875</v>
      </c>
      <c r="R1242" s="31" t="n">
        <v>3941.73634285641</v>
      </c>
      <c r="S1242" s="29" t="s">
        <v>69</v>
      </c>
      <c r="T1242" s="29"/>
      <c r="U1242" s="29"/>
      <c r="V1242" s="48" t="n">
        <f aca="false">IF(S1242="m3_año",R1242,IF(OR(O1242="CG1",O1242="CG3",O1242="HG2"),T1242,R1242))</f>
        <v>3941.73634285641</v>
      </c>
      <c r="W1242" s="28" t="n">
        <v>365</v>
      </c>
      <c r="X1242" s="32" t="s">
        <v>98</v>
      </c>
      <c r="Y1242" s="28"/>
      <c r="Z1242" s="28" t="n">
        <v>2920</v>
      </c>
      <c r="AA1242" s="32" t="s">
        <v>3111</v>
      </c>
      <c r="AB1242" s="32" t="s">
        <v>3112</v>
      </c>
      <c r="AC1242" s="33" t="s">
        <v>72</v>
      </c>
      <c r="AD1242" s="33" t="n">
        <f aca="false">VLOOKUP($O1242,Parámetros!$B$4:$H$25,3,0)</f>
        <v>46.3856216091623</v>
      </c>
      <c r="AE1242" s="33" t="n">
        <f aca="false">VLOOKUP($O1242,Parámetros!$B$4:$H$25,4,0)</f>
        <v>1074.85364414012</v>
      </c>
      <c r="AF1242" s="33" t="n">
        <f aca="false">VLOOKUP($O1242,Parámetros!$B$4:$H$25,5,0)</f>
        <v>5.41099102083891</v>
      </c>
      <c r="AG1242" s="33" t="n">
        <f aca="false">VLOOKUP($O1242,Parámetros!$B$4:$H$25,6,0)</f>
        <v>1344</v>
      </c>
      <c r="AH1242" s="33" t="n">
        <f aca="false">VLOOKUP($O1242,Parámetros!$B$4:$H$25,7,0)</f>
        <v>1920000</v>
      </c>
      <c r="AI1242" s="51" t="n">
        <f aca="false">Q1242</f>
        <v>3875</v>
      </c>
      <c r="AJ1242" s="52" t="n">
        <v>8.8E-008</v>
      </c>
      <c r="AK1242" s="34" t="n">
        <f aca="false">AD1242*V1242/1000000000</f>
        <v>0.000182839890482821</v>
      </c>
      <c r="AL1242" s="34" t="n">
        <f aca="false">AE1242*V1242/1000000000</f>
        <v>0.00423678967235876</v>
      </c>
      <c r="AM1242" s="34" t="n">
        <f aca="false">AF1242*V1242/1000000000</f>
        <v>2.13286999577104E-005</v>
      </c>
      <c r="AN1242" s="34" t="n">
        <f aca="false">AG1242*V1242/1000000000</f>
        <v>0.00529769364479902</v>
      </c>
      <c r="AO1242" s="34" t="n">
        <f aca="false">AH1242*V1242/1000000000</f>
        <v>7.56813377828431</v>
      </c>
      <c r="AP1242" s="35" t="n">
        <f aca="false">AJ1242*AI1242*EXP(P1242*4)</f>
        <v>0.000346872798171364</v>
      </c>
      <c r="AQ1242" s="36" t="n">
        <f aca="false">AK1242/W1242</f>
        <v>5.00931206802248E-007</v>
      </c>
      <c r="AR1242" s="37" t="n">
        <f aca="false">AL1242/W1242</f>
        <v>1.16076429379692E-005</v>
      </c>
      <c r="AS1242" s="37" t="n">
        <f aca="false">AM1242/W1242</f>
        <v>5.84347944046861E-008</v>
      </c>
      <c r="AT1242" s="37" t="n">
        <f aca="false">AN1242/W1242</f>
        <v>1.45142291638329E-005</v>
      </c>
      <c r="AU1242" s="37" t="n">
        <f aca="false">AO1242/W1242</f>
        <v>0.0207346130911899</v>
      </c>
      <c r="AV1242" s="49" t="n">
        <f aca="false">AP1242/W1242</f>
        <v>9.50336433346203E-007</v>
      </c>
      <c r="AW1242" s="39" t="n">
        <f aca="false">AK1242*1000000</f>
        <v>182.839890482821</v>
      </c>
      <c r="AX1242" s="40" t="n">
        <f aca="false">AL1242*1000000</f>
        <v>4236.78967235876</v>
      </c>
      <c r="AY1242" s="40" t="n">
        <f aca="false">AM1242*1000000</f>
        <v>21.3286999577104</v>
      </c>
      <c r="AZ1242" s="40" t="n">
        <f aca="false">AN1242*1000000</f>
        <v>5297.69364479902</v>
      </c>
      <c r="BA1242" s="40" t="n">
        <f aca="false">AO1242*1000000</f>
        <v>7568133.77828431</v>
      </c>
      <c r="BB1242" s="41" t="n">
        <f aca="false">AP1242*1000000</f>
        <v>346.872798171364</v>
      </c>
      <c r="BC1242" s="39" t="n">
        <f aca="false">AQ1242*1000000</f>
        <v>0.500931206802248</v>
      </c>
      <c r="BD1242" s="40" t="n">
        <f aca="false">AR1242*1000000</f>
        <v>11.6076429379692</v>
      </c>
      <c r="BE1242" s="40" t="n">
        <f aca="false">AS1242*1000000</f>
        <v>0.0584347944046861</v>
      </c>
      <c r="BF1242" s="40" t="n">
        <f aca="false">AT1242*1000000</f>
        <v>14.5142291638329</v>
      </c>
      <c r="BG1242" s="40" t="n">
        <f aca="false">AU1242*1000000</f>
        <v>20734.6130911899</v>
      </c>
      <c r="BH1242" s="41" t="n">
        <f aca="false">AV1242*1000000</f>
        <v>0.950336433346203</v>
      </c>
      <c r="BI1242" s="0" t="n">
        <v>0.1</v>
      </c>
      <c r="BJ1242" s="0" t="n">
        <f aca="false">R1242*BI1242</f>
        <v>394.173634285641</v>
      </c>
      <c r="BK1242" s="0" t="n">
        <v>0.1</v>
      </c>
      <c r="BL1242" s="0" t="n">
        <f aca="false">AI1242*BK1242</f>
        <v>387.5</v>
      </c>
      <c r="BM1242" s="45" t="n">
        <v>17.6498016718255</v>
      </c>
      <c r="BN1242" s="45" t="n">
        <v>910.91550745518</v>
      </c>
      <c r="BO1242" s="45" t="n">
        <v>5.31099102083891</v>
      </c>
      <c r="BP1242" s="45" t="n">
        <v>537.6</v>
      </c>
      <c r="BQ1242" s="45" t="n">
        <v>384000</v>
      </c>
      <c r="BR1242" s="0" t="n">
        <f aca="false">AJ1242*0.1</f>
        <v>8.8E-009</v>
      </c>
      <c r="BS1242" s="0" t="n">
        <f aca="false">((((BJ1242/R1242)^2)+((BM1242/AD1242)^2))^(1/2))*AK1242</f>
        <v>7.1933368263932E-005</v>
      </c>
      <c r="BT1242" s="0" t="n">
        <f aca="false">((((BJ1242/R1242)^2)+((BN1242/AE1242)^2))^(1/2))*AL1242</f>
        <v>0.00361549879241467</v>
      </c>
      <c r="BU1242" s="0" t="n">
        <f aca="false">((((BJ1242/R1242)^2)+((BO1242/AF1242)^2))^(1/2))*AM1242</f>
        <v>2.10428973006339E-005</v>
      </c>
      <c r="BV1242" s="0" t="n">
        <f aca="false">((((BJ1242/R1242)^2)+((BP1242/AG1242)^2))^(1/2))*AN1242</f>
        <v>0.00218429504696697</v>
      </c>
      <c r="BW1242" s="0" t="n">
        <f aca="false">((((BJ1242/R1242)^2)+((BQ1242/AH1242)^2))^(1/2))*AO1242</f>
        <v>1.6922861591056</v>
      </c>
      <c r="BX1242" s="46" t="n">
        <f aca="false">((((BL1242/AI1242)^2)+((BR1242/AJ1242)^2))^(1/2))*AP1242</f>
        <v>4.90552215592249E-005</v>
      </c>
    </row>
    <row r="1243" customFormat="false" ht="45" hidden="false" customHeight="true" outlineLevel="0" collapsed="false">
      <c r="A1243" s="24" t="n">
        <v>4.63038525557927</v>
      </c>
      <c r="B1243" s="24" t="n">
        <v>-74.0988952510443</v>
      </c>
      <c r="C1243" s="47" t="n">
        <v>29</v>
      </c>
      <c r="D1243" s="47" t="n">
        <v>27</v>
      </c>
      <c r="E1243" s="47" t="n">
        <v>2344</v>
      </c>
      <c r="F1243" s="27" t="s">
        <v>3113</v>
      </c>
      <c r="G1243" s="28" t="s">
        <v>3114</v>
      </c>
      <c r="H1243" s="27" t="s">
        <v>3115</v>
      </c>
      <c r="I1243" s="28" t="s">
        <v>155</v>
      </c>
      <c r="J1243" s="28" t="s">
        <v>65</v>
      </c>
      <c r="K1243" s="28" t="n">
        <v>50</v>
      </c>
      <c r="L1243" s="28"/>
      <c r="M1243" s="28" t="n">
        <v>1996</v>
      </c>
      <c r="N1243" s="29" t="s">
        <v>67</v>
      </c>
      <c r="O1243" s="29" t="s">
        <v>68</v>
      </c>
      <c r="P1243" s="56" t="n">
        <v>0.00426891489573758</v>
      </c>
      <c r="Q1243" s="31" t="n">
        <v>15000</v>
      </c>
      <c r="R1243" s="31" t="n">
        <v>15258.3342304119</v>
      </c>
      <c r="S1243" s="29" t="s">
        <v>69</v>
      </c>
      <c r="T1243" s="29"/>
      <c r="U1243" s="29"/>
      <c r="V1243" s="48" t="n">
        <f aca="false">IF(S1243="m3_año",R1243,IF(OR(O1243="CG1",O1243="CG3",O1243="HG2"),T1243,R1243))</f>
        <v>15258.3342304119</v>
      </c>
      <c r="W1243" s="28" t="n">
        <v>365</v>
      </c>
      <c r="X1243" s="32" t="s">
        <v>98</v>
      </c>
      <c r="Y1243" s="28"/>
      <c r="Z1243" s="28" t="n">
        <v>2920</v>
      </c>
      <c r="AA1243" s="32" t="s">
        <v>3116</v>
      </c>
      <c r="AB1243" s="32" t="s">
        <v>447</v>
      </c>
      <c r="AC1243" s="33" t="s">
        <v>72</v>
      </c>
      <c r="AD1243" s="33" t="n">
        <f aca="false">VLOOKUP($O1243,Parámetros!$B$4:$H$25,3,0)</f>
        <v>46.3856216091623</v>
      </c>
      <c r="AE1243" s="33" t="n">
        <f aca="false">VLOOKUP($O1243,Parámetros!$B$4:$H$25,4,0)</f>
        <v>1074.85364414012</v>
      </c>
      <c r="AF1243" s="33" t="n">
        <f aca="false">VLOOKUP($O1243,Parámetros!$B$4:$H$25,5,0)</f>
        <v>5.41099102083891</v>
      </c>
      <c r="AG1243" s="33" t="n">
        <f aca="false">VLOOKUP($O1243,Parámetros!$B$4:$H$25,6,0)</f>
        <v>1344</v>
      </c>
      <c r="AH1243" s="33" t="n">
        <f aca="false">VLOOKUP($O1243,Parámetros!$B$4:$H$25,7,0)</f>
        <v>1920000</v>
      </c>
      <c r="AI1243" s="51" t="n">
        <v>15000</v>
      </c>
      <c r="AJ1243" s="52" t="n">
        <v>8.8E-008</v>
      </c>
      <c r="AK1243" s="34" t="n">
        <f aca="false">AD1243*V1243/1000000000</f>
        <v>0.000707767317998015</v>
      </c>
      <c r="AL1243" s="34" t="n">
        <f aca="false">AE1243*V1243/1000000000</f>
        <v>0.0164004761510662</v>
      </c>
      <c r="AM1243" s="34" t="n">
        <f aca="false">AF1243*V1243/1000000000</f>
        <v>8.25627095137178E-005</v>
      </c>
      <c r="AN1243" s="34" t="n">
        <f aca="false">AG1243*V1243/1000000000</f>
        <v>0.0205072012056736</v>
      </c>
      <c r="AO1243" s="34" t="n">
        <f aca="false">AH1243*V1243/1000000000</f>
        <v>29.2960017223908</v>
      </c>
      <c r="AP1243" s="35" t="n">
        <f aca="false">AJ1243*AI1243*EXP(P1243*4)</f>
        <v>0.00134273341227625</v>
      </c>
      <c r="AQ1243" s="36" t="n">
        <f aca="false">AK1243/W1243</f>
        <v>1.93908854246032E-006</v>
      </c>
      <c r="AR1243" s="37" t="n">
        <f aca="false">AL1243/W1243</f>
        <v>4.4932811372784E-005</v>
      </c>
      <c r="AS1243" s="37" t="n">
        <f aca="false">AM1243/W1243</f>
        <v>2.26199204147172E-007</v>
      </c>
      <c r="AT1243" s="37" t="n">
        <f aca="false">AN1243/W1243</f>
        <v>5.61841128922564E-005</v>
      </c>
      <c r="AU1243" s="37" t="n">
        <f aca="false">AO1243/W1243</f>
        <v>0.0802630184175092</v>
      </c>
      <c r="AV1243" s="49" t="n">
        <f aca="false">AP1243/W1243</f>
        <v>3.67872167746917E-006</v>
      </c>
      <c r="AW1243" s="39" t="n">
        <f aca="false">AK1243*1000000</f>
        <v>707.767317998015</v>
      </c>
      <c r="AX1243" s="40" t="n">
        <f aca="false">AL1243*1000000</f>
        <v>16400.4761510662</v>
      </c>
      <c r="AY1243" s="40" t="n">
        <f aca="false">AM1243*1000000</f>
        <v>82.5627095137178</v>
      </c>
      <c r="AZ1243" s="40" t="n">
        <f aca="false">AN1243*1000000</f>
        <v>20507.2012056736</v>
      </c>
      <c r="BA1243" s="40" t="n">
        <f aca="false">AO1243*1000000</f>
        <v>29296001.7223908</v>
      </c>
      <c r="BB1243" s="41" t="n">
        <f aca="false">AP1243*1000000</f>
        <v>1342.73341227625</v>
      </c>
      <c r="BC1243" s="39" t="n">
        <f aca="false">AQ1243*1000000</f>
        <v>1.93908854246031</v>
      </c>
      <c r="BD1243" s="40" t="n">
        <f aca="false">AR1243*1000000</f>
        <v>44.932811372784</v>
      </c>
      <c r="BE1243" s="40" t="n">
        <f aca="false">AS1243*1000000</f>
        <v>0.226199204147172</v>
      </c>
      <c r="BF1243" s="40" t="n">
        <f aca="false">AT1243*1000000</f>
        <v>56.1841128922564</v>
      </c>
      <c r="BG1243" s="40" t="n">
        <f aca="false">AU1243*1000000</f>
        <v>80263.0184175092</v>
      </c>
      <c r="BH1243" s="41" t="n">
        <f aca="false">AV1243*1000000</f>
        <v>3.67872167746917</v>
      </c>
      <c r="BI1243" s="0" t="n">
        <v>0.1</v>
      </c>
      <c r="BJ1243" s="0" t="n">
        <f aca="false">R1243*BI1243</f>
        <v>1525.83342304119</v>
      </c>
      <c r="BK1243" s="0" t="n">
        <v>0.1</v>
      </c>
      <c r="BL1243" s="0" t="n">
        <f aca="false">AI1243*BK1243</f>
        <v>1500</v>
      </c>
      <c r="BM1243" s="45" t="n">
        <v>17.6498016718255</v>
      </c>
      <c r="BN1243" s="45" t="n">
        <v>910.91550745518</v>
      </c>
      <c r="BO1243" s="45" t="n">
        <v>5.31099102083891</v>
      </c>
      <c r="BP1243" s="45" t="n">
        <v>537.6</v>
      </c>
      <c r="BQ1243" s="45" t="n">
        <v>384000</v>
      </c>
      <c r="BR1243" s="0" t="n">
        <f aca="false">AJ1243*0.1</f>
        <v>8.8E-009</v>
      </c>
      <c r="BS1243" s="0" t="n">
        <f aca="false">((((BJ1243/R1243)^2)+((BM1243/AD1243)^2))^(1/2))*AK1243</f>
        <v>0.000278451748118446</v>
      </c>
      <c r="BT1243" s="0" t="n">
        <f aca="false">((((BJ1243/R1243)^2)+((BN1243/AE1243)^2))^(1/2))*AL1243</f>
        <v>0.0139954791964439</v>
      </c>
      <c r="BU1243" s="0" t="n">
        <f aca="false">((((BJ1243/R1243)^2)+((BO1243/AF1243)^2))^(1/2))*AM1243</f>
        <v>8.14563766476151E-005</v>
      </c>
      <c r="BV1243" s="0" t="n">
        <f aca="false">((((BJ1243/R1243)^2)+((BP1243/AG1243)^2))^(1/2))*AN1243</f>
        <v>0.00845533566567861</v>
      </c>
      <c r="BW1243" s="0" t="n">
        <f aca="false">((((BJ1243/R1243)^2)+((BQ1243/AH1243)^2))^(1/2))*AO1243</f>
        <v>6.55078513202169</v>
      </c>
      <c r="BX1243" s="46" t="n">
        <f aca="false">((((BL1243/AI1243)^2)+((BR1243/AJ1243)^2))^(1/2))*AP1243</f>
        <v>0.000189891180229257</v>
      </c>
    </row>
    <row r="1244" customFormat="false" ht="30" hidden="false" customHeight="true" outlineLevel="0" collapsed="false">
      <c r="A1244" s="24" t="n">
        <v>4.62411489986462</v>
      </c>
      <c r="B1244" s="24" t="n">
        <v>-74.1228085174886</v>
      </c>
      <c r="C1244" s="47" t="n">
        <v>26</v>
      </c>
      <c r="D1244" s="47" t="n">
        <v>27</v>
      </c>
      <c r="E1244" s="47" t="n">
        <v>1848</v>
      </c>
      <c r="F1244" s="27" t="s">
        <v>3117</v>
      </c>
      <c r="G1244" s="28" t="s">
        <v>3118</v>
      </c>
      <c r="H1244" s="27" t="s">
        <v>3119</v>
      </c>
      <c r="I1244" s="28" t="s">
        <v>155</v>
      </c>
      <c r="J1244" s="28" t="s">
        <v>76</v>
      </c>
      <c r="K1244" s="55"/>
      <c r="L1244" s="55"/>
      <c r="M1244" s="28" t="n">
        <v>2007</v>
      </c>
      <c r="N1244" s="29" t="s">
        <v>67</v>
      </c>
      <c r="O1244" s="29" t="s">
        <v>145</v>
      </c>
      <c r="P1244" s="53" t="n">
        <v>0.01</v>
      </c>
      <c r="Q1244" s="31" t="n">
        <v>420</v>
      </c>
      <c r="R1244" s="31" t="n">
        <v>437.140525160803</v>
      </c>
      <c r="S1244" s="29" t="s">
        <v>69</v>
      </c>
      <c r="T1244" s="29"/>
      <c r="U1244" s="29"/>
      <c r="V1244" s="48" t="n">
        <f aca="false">IF(S1244="m3_año",R1244,IF(OR(O1244="CG1",O1244="CG3",O1244="HG2"),T1244,R1244))</f>
        <v>437.140525160803</v>
      </c>
      <c r="W1244" s="28" t="n">
        <v>365</v>
      </c>
      <c r="X1244" s="32"/>
      <c r="Y1244" s="28"/>
      <c r="Z1244" s="28" t="n">
        <v>8760</v>
      </c>
      <c r="AA1244" s="32" t="s">
        <v>3120</v>
      </c>
      <c r="AB1244" s="32" t="s">
        <v>447</v>
      </c>
      <c r="AC1244" s="33" t="s">
        <v>72</v>
      </c>
      <c r="AD1244" s="33" t="n">
        <f aca="false">VLOOKUP($O1244,Parámetros!$B$4:$H$25,3,0)</f>
        <v>196.356974196937</v>
      </c>
      <c r="AE1244" s="33" t="n">
        <f aca="false">VLOOKUP($O1244,Parámetros!$B$4:$H$25,4,0)</f>
        <v>1220.72799074218</v>
      </c>
      <c r="AF1244" s="33" t="n">
        <f aca="false">VLOOKUP($O1244,Parámetros!$B$4:$H$25,5,0)</f>
        <v>69.6558973259153</v>
      </c>
      <c r="AG1244" s="33" t="n">
        <f aca="false">VLOOKUP($O1244,Parámetros!$B$4:$H$25,6,0)</f>
        <v>640</v>
      </c>
      <c r="AH1244" s="33" t="n">
        <f aca="false">VLOOKUP($O1244,Parámetros!$B$4:$H$25,7,0)</f>
        <v>1920000</v>
      </c>
      <c r="AI1244" s="51" t="n">
        <v>420</v>
      </c>
      <c r="AJ1244" s="52" t="n">
        <v>8.8E-008</v>
      </c>
      <c r="AK1244" s="34" t="n">
        <f aca="false">AD1244*V1244/1000000000</f>
        <v>8.58355908194353E-005</v>
      </c>
      <c r="AL1244" s="34" t="n">
        <f aca="false">AE1244*V1244/1000000000</f>
        <v>0.000533629674951528</v>
      </c>
      <c r="AM1244" s="34" t="n">
        <f aca="false">AF1244*V1244/1000000000</f>
        <v>3.04494155375976E-005</v>
      </c>
      <c r="AN1244" s="34" t="n">
        <f aca="false">AG1244*V1244/1000000000</f>
        <v>0.000279769936102914</v>
      </c>
      <c r="AO1244" s="34" t="n">
        <f aca="false">AH1244*V1244/1000000000</f>
        <v>0.839309808308742</v>
      </c>
      <c r="AP1244" s="35" t="n">
        <f aca="false">AJ1244*AI1244*EXP(P1244*4)</f>
        <v>3.84683662141507E-005</v>
      </c>
      <c r="AQ1244" s="36" t="n">
        <f aca="false">AK1244/W1244</f>
        <v>2.35166002245028E-007</v>
      </c>
      <c r="AR1244" s="37" t="n">
        <f aca="false">AL1244/W1244</f>
        <v>1.46199910945624E-006</v>
      </c>
      <c r="AS1244" s="37" t="n">
        <f aca="false">AM1244/W1244</f>
        <v>8.34230562673907E-008</v>
      </c>
      <c r="AT1244" s="37" t="n">
        <f aca="false">AN1244/W1244</f>
        <v>7.66492975624422E-007</v>
      </c>
      <c r="AU1244" s="37" t="n">
        <f aca="false">AO1244/W1244</f>
        <v>0.00229947892687327</v>
      </c>
      <c r="AV1244" s="49" t="n">
        <f aca="false">AP1244/W1244</f>
        <v>1.05392784148358E-007</v>
      </c>
      <c r="AW1244" s="39" t="n">
        <f aca="false">AK1244*1000000</f>
        <v>85.8355908194353</v>
      </c>
      <c r="AX1244" s="40" t="n">
        <f aca="false">AL1244*1000000</f>
        <v>533.629674951529</v>
      </c>
      <c r="AY1244" s="40" t="n">
        <f aca="false">AM1244*1000000</f>
        <v>30.4494155375976</v>
      </c>
      <c r="AZ1244" s="40" t="n">
        <f aca="false">AN1244*1000000</f>
        <v>279.769936102914</v>
      </c>
      <c r="BA1244" s="40" t="n">
        <f aca="false">AO1244*1000000</f>
        <v>839309.808308742</v>
      </c>
      <c r="BB1244" s="41" t="n">
        <f aca="false">AP1244*1000000</f>
        <v>38.4683662141507</v>
      </c>
      <c r="BC1244" s="39" t="n">
        <f aca="false">AQ1244*1000000</f>
        <v>0.235166002245028</v>
      </c>
      <c r="BD1244" s="40" t="n">
        <f aca="false">AR1244*1000000</f>
        <v>1.46199910945624</v>
      </c>
      <c r="BE1244" s="40" t="n">
        <f aca="false">AS1244*1000000</f>
        <v>0.0834230562673907</v>
      </c>
      <c r="BF1244" s="40" t="n">
        <f aca="false">AT1244*1000000</f>
        <v>0.766492975624422</v>
      </c>
      <c r="BG1244" s="40" t="n">
        <f aca="false">AU1244*1000000</f>
        <v>2299.47892687327</v>
      </c>
      <c r="BH1244" s="41" t="n">
        <f aca="false">AV1244*1000000</f>
        <v>0.105392784148358</v>
      </c>
      <c r="BI1244" s="0" t="n">
        <v>0.1</v>
      </c>
      <c r="BJ1244" s="0" t="n">
        <f aca="false">R1244*BI1244</f>
        <v>43.7140525160803</v>
      </c>
      <c r="BK1244" s="0" t="n">
        <v>0.1</v>
      </c>
      <c r="BL1244" s="0" t="n">
        <f aca="false">AI1244*BK1244</f>
        <v>42</v>
      </c>
      <c r="BM1244" s="45" t="n">
        <v>187.562005220738</v>
      </c>
      <c r="BN1244" s="45" t="n">
        <v>1012.03746873145</v>
      </c>
      <c r="BO1244" s="45" t="n">
        <v>69.5558973259153</v>
      </c>
      <c r="BP1244" s="45" t="n">
        <v>256</v>
      </c>
      <c r="BQ1244" s="45" t="n">
        <v>384000</v>
      </c>
      <c r="BR1244" s="0" t="n">
        <f aca="false">AJ1244*0.1</f>
        <v>8.8E-009</v>
      </c>
      <c r="BS1244" s="0" t="n">
        <f aca="false">((((BJ1244/R1244)^2)+((BM1244/AD1244)^2))^(1/2))*AK1244</f>
        <v>8.24390316305799E-005</v>
      </c>
      <c r="BT1244" s="0" t="n">
        <f aca="false">((((BJ1244/R1244)^2)+((BN1244/AE1244)^2))^(1/2))*AL1244</f>
        <v>0.000445609311434737</v>
      </c>
      <c r="BU1244" s="0" t="n">
        <f aca="false">((((BJ1244/R1244)^2)+((BO1244/AF1244)^2))^(1/2))*AM1244</f>
        <v>3.0557787090457E-005</v>
      </c>
      <c r="BV1244" s="0" t="n">
        <f aca="false">((((BJ1244/R1244)^2)+((BP1244/AG1244)^2))^(1/2))*AN1244</f>
        <v>0.000115352099742462</v>
      </c>
      <c r="BW1244" s="0" t="n">
        <f aca="false">((((BJ1244/R1244)^2)+((BQ1244/AH1244)^2))^(1/2))*AO1244</f>
        <v>0.187675378556066</v>
      </c>
      <c r="BX1244" s="46" t="n">
        <f aca="false">((((BL1244/AI1244)^2)+((BR1244/AJ1244)^2))^(1/2))*AP1244</f>
        <v>5.44024852223869E-006</v>
      </c>
    </row>
    <row r="1245" customFormat="false" ht="30" hidden="false" customHeight="true" outlineLevel="0" collapsed="false">
      <c r="A1245" s="24" t="n">
        <v>4.62411489986462</v>
      </c>
      <c r="B1245" s="24" t="n">
        <v>-74.1228085174886</v>
      </c>
      <c r="C1245" s="47" t="n">
        <v>26</v>
      </c>
      <c r="D1245" s="47" t="n">
        <v>27</v>
      </c>
      <c r="E1245" s="47" t="n">
        <v>1848</v>
      </c>
      <c r="F1245" s="27" t="s">
        <v>3117</v>
      </c>
      <c r="G1245" s="28" t="s">
        <v>3118</v>
      </c>
      <c r="H1245" s="27" t="s">
        <v>3119</v>
      </c>
      <c r="I1245" s="28" t="s">
        <v>155</v>
      </c>
      <c r="J1245" s="28" t="s">
        <v>76</v>
      </c>
      <c r="K1245" s="55"/>
      <c r="L1245" s="55"/>
      <c r="M1245" s="28" t="n">
        <v>2007</v>
      </c>
      <c r="N1245" s="29" t="s">
        <v>67</v>
      </c>
      <c r="O1245" s="29" t="s">
        <v>145</v>
      </c>
      <c r="P1245" s="53" t="n">
        <v>0.01</v>
      </c>
      <c r="Q1245" s="31" t="n">
        <v>420</v>
      </c>
      <c r="R1245" s="31" t="n">
        <v>437.140525160803</v>
      </c>
      <c r="S1245" s="29" t="s">
        <v>69</v>
      </c>
      <c r="T1245" s="29"/>
      <c r="U1245" s="29"/>
      <c r="V1245" s="48" t="n">
        <f aca="false">IF(S1245="m3_año",R1245,IF(OR(O1245="CG1",O1245="CG3",O1245="HG2"),T1245,R1245))</f>
        <v>437.140525160803</v>
      </c>
      <c r="W1245" s="28" t="n">
        <v>365</v>
      </c>
      <c r="X1245" s="32"/>
      <c r="Y1245" s="28"/>
      <c r="Z1245" s="28" t="n">
        <v>8760</v>
      </c>
      <c r="AA1245" s="32" t="s">
        <v>3121</v>
      </c>
      <c r="AB1245" s="32" t="s">
        <v>3122</v>
      </c>
      <c r="AC1245" s="33" t="s">
        <v>72</v>
      </c>
      <c r="AD1245" s="33" t="n">
        <f aca="false">VLOOKUP($O1245,Parámetros!$B$4:$H$25,3,0)</f>
        <v>196.356974196937</v>
      </c>
      <c r="AE1245" s="33" t="n">
        <f aca="false">VLOOKUP($O1245,Parámetros!$B$4:$H$25,4,0)</f>
        <v>1220.72799074218</v>
      </c>
      <c r="AF1245" s="33" t="n">
        <f aca="false">VLOOKUP($O1245,Parámetros!$B$4:$H$25,5,0)</f>
        <v>69.6558973259153</v>
      </c>
      <c r="AG1245" s="33" t="n">
        <f aca="false">VLOOKUP($O1245,Parámetros!$B$4:$H$25,6,0)</f>
        <v>640</v>
      </c>
      <c r="AH1245" s="33" t="n">
        <f aca="false">VLOOKUP($O1245,Parámetros!$B$4:$H$25,7,0)</f>
        <v>1920000</v>
      </c>
      <c r="AI1245" s="51" t="n">
        <v>420</v>
      </c>
      <c r="AJ1245" s="52" t="n">
        <v>8.8E-008</v>
      </c>
      <c r="AK1245" s="34" t="n">
        <f aca="false">AD1245*V1245/1000000000</f>
        <v>8.58355908194353E-005</v>
      </c>
      <c r="AL1245" s="34" t="n">
        <f aca="false">AE1245*V1245/1000000000</f>
        <v>0.000533629674951528</v>
      </c>
      <c r="AM1245" s="34" t="n">
        <f aca="false">AF1245*V1245/1000000000</f>
        <v>3.04494155375976E-005</v>
      </c>
      <c r="AN1245" s="34" t="n">
        <f aca="false">AG1245*V1245/1000000000</f>
        <v>0.000279769936102914</v>
      </c>
      <c r="AO1245" s="34" t="n">
        <f aca="false">AH1245*V1245/1000000000</f>
        <v>0.839309808308742</v>
      </c>
      <c r="AP1245" s="35" t="n">
        <f aca="false">AJ1245*AI1245*EXP(P1245*4)</f>
        <v>3.84683662141507E-005</v>
      </c>
      <c r="AQ1245" s="36" t="n">
        <f aca="false">AK1245/W1245</f>
        <v>2.35166002245028E-007</v>
      </c>
      <c r="AR1245" s="37" t="n">
        <f aca="false">AL1245/W1245</f>
        <v>1.46199910945624E-006</v>
      </c>
      <c r="AS1245" s="37" t="n">
        <f aca="false">AM1245/W1245</f>
        <v>8.34230562673907E-008</v>
      </c>
      <c r="AT1245" s="37" t="n">
        <f aca="false">AN1245/W1245</f>
        <v>7.66492975624422E-007</v>
      </c>
      <c r="AU1245" s="37" t="n">
        <f aca="false">AO1245/W1245</f>
        <v>0.00229947892687327</v>
      </c>
      <c r="AV1245" s="49" t="n">
        <f aca="false">AP1245/W1245</f>
        <v>1.05392784148358E-007</v>
      </c>
      <c r="AW1245" s="39" t="n">
        <f aca="false">AK1245*1000000</f>
        <v>85.8355908194353</v>
      </c>
      <c r="AX1245" s="40" t="n">
        <f aca="false">AL1245*1000000</f>
        <v>533.629674951529</v>
      </c>
      <c r="AY1245" s="40" t="n">
        <f aca="false">AM1245*1000000</f>
        <v>30.4494155375976</v>
      </c>
      <c r="AZ1245" s="40" t="n">
        <f aca="false">AN1245*1000000</f>
        <v>279.769936102914</v>
      </c>
      <c r="BA1245" s="40" t="n">
        <f aca="false">AO1245*1000000</f>
        <v>839309.808308742</v>
      </c>
      <c r="BB1245" s="41" t="n">
        <f aca="false">AP1245*1000000</f>
        <v>38.4683662141507</v>
      </c>
      <c r="BC1245" s="39" t="n">
        <f aca="false">AQ1245*1000000</f>
        <v>0.235166002245028</v>
      </c>
      <c r="BD1245" s="40" t="n">
        <f aca="false">AR1245*1000000</f>
        <v>1.46199910945624</v>
      </c>
      <c r="BE1245" s="40" t="n">
        <f aca="false">AS1245*1000000</f>
        <v>0.0834230562673907</v>
      </c>
      <c r="BF1245" s="40" t="n">
        <f aca="false">AT1245*1000000</f>
        <v>0.766492975624422</v>
      </c>
      <c r="BG1245" s="40" t="n">
        <f aca="false">AU1245*1000000</f>
        <v>2299.47892687327</v>
      </c>
      <c r="BH1245" s="41" t="n">
        <f aca="false">AV1245*1000000</f>
        <v>0.105392784148358</v>
      </c>
      <c r="BI1245" s="0" t="n">
        <v>0.1</v>
      </c>
      <c r="BJ1245" s="0" t="n">
        <f aca="false">R1245*BI1245</f>
        <v>43.7140525160803</v>
      </c>
      <c r="BK1245" s="0" t="n">
        <v>0.1</v>
      </c>
      <c r="BL1245" s="0" t="n">
        <f aca="false">AI1245*BK1245</f>
        <v>42</v>
      </c>
      <c r="BM1245" s="45" t="n">
        <v>187.562005220738</v>
      </c>
      <c r="BN1245" s="45" t="n">
        <v>1012.03746873145</v>
      </c>
      <c r="BO1245" s="45" t="n">
        <v>69.5558973259153</v>
      </c>
      <c r="BP1245" s="45" t="n">
        <v>256</v>
      </c>
      <c r="BQ1245" s="45" t="n">
        <v>384000</v>
      </c>
      <c r="BR1245" s="0" t="n">
        <f aca="false">AJ1245*0.1</f>
        <v>8.8E-009</v>
      </c>
      <c r="BS1245" s="0" t="n">
        <f aca="false">((((BJ1245/R1245)^2)+((BM1245/AD1245)^2))^(1/2))*AK1245</f>
        <v>8.24390316305799E-005</v>
      </c>
      <c r="BT1245" s="0" t="n">
        <f aca="false">((((BJ1245/R1245)^2)+((BN1245/AE1245)^2))^(1/2))*AL1245</f>
        <v>0.000445609311434737</v>
      </c>
      <c r="BU1245" s="0" t="n">
        <f aca="false">((((BJ1245/R1245)^2)+((BO1245/AF1245)^2))^(1/2))*AM1245</f>
        <v>3.0557787090457E-005</v>
      </c>
      <c r="BV1245" s="0" t="n">
        <f aca="false">((((BJ1245/R1245)^2)+((BP1245/AG1245)^2))^(1/2))*AN1245</f>
        <v>0.000115352099742462</v>
      </c>
      <c r="BW1245" s="0" t="n">
        <f aca="false">((((BJ1245/R1245)^2)+((BQ1245/AH1245)^2))^(1/2))*AO1245</f>
        <v>0.187675378556066</v>
      </c>
      <c r="BX1245" s="46" t="n">
        <f aca="false">((((BL1245/AI1245)^2)+((BR1245/AJ1245)^2))^(1/2))*AP1245</f>
        <v>5.44024852223869E-006</v>
      </c>
    </row>
    <row r="1246" customFormat="false" ht="45" hidden="false" customHeight="true" outlineLevel="0" collapsed="false">
      <c r="A1246" s="24" t="n">
        <v>4.62809140209192</v>
      </c>
      <c r="B1246" s="24" t="n">
        <v>-74.1201149616998</v>
      </c>
      <c r="C1246" s="47" t="n">
        <v>27</v>
      </c>
      <c r="D1246" s="47" t="n">
        <v>27</v>
      </c>
      <c r="E1246" s="47" t="n">
        <v>1849</v>
      </c>
      <c r="F1246" s="27" t="s">
        <v>3123</v>
      </c>
      <c r="G1246" s="28" t="s">
        <v>3124</v>
      </c>
      <c r="H1246" s="27" t="s">
        <v>3125</v>
      </c>
      <c r="I1246" s="28" t="s">
        <v>155</v>
      </c>
      <c r="J1246" s="28" t="s">
        <v>65</v>
      </c>
      <c r="K1246" s="28" t="n">
        <v>20</v>
      </c>
      <c r="L1246" s="28"/>
      <c r="M1246" s="28" t="n">
        <v>1983</v>
      </c>
      <c r="N1246" s="29" t="s">
        <v>67</v>
      </c>
      <c r="O1246" s="29" t="s">
        <v>68</v>
      </c>
      <c r="P1246" s="50" t="n">
        <v>0.00108600994019335</v>
      </c>
      <c r="Q1246" s="31" t="n">
        <v>6000</v>
      </c>
      <c r="R1246" s="31" t="n">
        <v>6026.12093267306</v>
      </c>
      <c r="S1246" s="29" t="s">
        <v>69</v>
      </c>
      <c r="T1246" s="29"/>
      <c r="U1246" s="29"/>
      <c r="V1246" s="48" t="n">
        <f aca="false">IF(S1246="m3_año",R1246,IF(OR(O1246="CG1",O1246="CG3",O1246="HG2"),T1246,R1246))</f>
        <v>6026.12093267306</v>
      </c>
      <c r="W1246" s="28" t="n">
        <v>365</v>
      </c>
      <c r="X1246" s="32"/>
      <c r="Y1246" s="28"/>
      <c r="Z1246" s="28" t="n">
        <v>8760</v>
      </c>
      <c r="AA1246" s="32" t="s">
        <v>3126</v>
      </c>
      <c r="AB1246" s="32" t="s">
        <v>3127</v>
      </c>
      <c r="AC1246" s="33" t="s">
        <v>72</v>
      </c>
      <c r="AD1246" s="33" t="n">
        <f aca="false">VLOOKUP($O1246,Parámetros!$B$4:$H$25,3,0)</f>
        <v>46.3856216091623</v>
      </c>
      <c r="AE1246" s="33" t="n">
        <f aca="false">VLOOKUP($O1246,Parámetros!$B$4:$H$25,4,0)</f>
        <v>1074.85364414012</v>
      </c>
      <c r="AF1246" s="33" t="n">
        <f aca="false">VLOOKUP($O1246,Parámetros!$B$4:$H$25,5,0)</f>
        <v>5.41099102083891</v>
      </c>
      <c r="AG1246" s="33" t="n">
        <f aca="false">VLOOKUP($O1246,Parámetros!$B$4:$H$25,6,0)</f>
        <v>1344</v>
      </c>
      <c r="AH1246" s="33" t="n">
        <f aca="false">VLOOKUP($O1246,Parámetros!$B$4:$H$25,7,0)</f>
        <v>1920000</v>
      </c>
      <c r="AI1246" s="2" t="n">
        <v>54177.3714285714</v>
      </c>
      <c r="AJ1246" s="2" t="n">
        <v>9E-009</v>
      </c>
      <c r="AK1246" s="34" t="n">
        <f aca="false">AD1246*V1246/1000000000</f>
        <v>0.000279525365354025</v>
      </c>
      <c r="AL1246" s="34" t="n">
        <f aca="false">AE1246*V1246/1000000000</f>
        <v>0.0064771980445127</v>
      </c>
      <c r="AM1246" s="34" t="n">
        <f aca="false">AF1246*V1246/1000000000</f>
        <v>3.26072862571833E-005</v>
      </c>
      <c r="AN1246" s="34" t="n">
        <f aca="false">AG1246*V1246/1000000000</f>
        <v>0.00809910653351259</v>
      </c>
      <c r="AO1246" s="34" t="n">
        <f aca="false">AH1246*V1246/1000000000</f>
        <v>11.5701521907323</v>
      </c>
      <c r="AP1246" s="35" t="n">
        <f aca="false">AJ1246*AI1246*EXP(P1246*4)</f>
        <v>0.000489719088064377</v>
      </c>
      <c r="AQ1246" s="36" t="n">
        <f aca="false">AK1246/W1246</f>
        <v>7.6582291877815E-007</v>
      </c>
      <c r="AR1246" s="37" t="n">
        <f aca="false">AL1246/W1246</f>
        <v>1.77457480671581E-005</v>
      </c>
      <c r="AS1246" s="37" t="n">
        <f aca="false">AM1246/W1246</f>
        <v>8.93350308415982E-008</v>
      </c>
      <c r="AT1246" s="37" t="n">
        <f aca="false">AN1246/W1246</f>
        <v>2.21893329685276E-005</v>
      </c>
      <c r="AU1246" s="37" t="n">
        <f aca="false">AO1246/W1246</f>
        <v>0.0316990470978966</v>
      </c>
      <c r="AV1246" s="49" t="n">
        <f aca="false">AP1246/W1246</f>
        <v>1.34169613168322E-006</v>
      </c>
      <c r="AW1246" s="39" t="n">
        <f aca="false">AK1246*1000000</f>
        <v>279.525365354025</v>
      </c>
      <c r="AX1246" s="40" t="n">
        <f aca="false">AL1246*1000000</f>
        <v>6477.1980445127</v>
      </c>
      <c r="AY1246" s="40" t="n">
        <f aca="false">AM1246*1000000</f>
        <v>32.6072862571833</v>
      </c>
      <c r="AZ1246" s="40" t="n">
        <f aca="false">AN1246*1000000</f>
        <v>8099.10653351259</v>
      </c>
      <c r="BA1246" s="40" t="n">
        <f aca="false">AO1246*1000000</f>
        <v>11570152.1907323</v>
      </c>
      <c r="BB1246" s="41" t="n">
        <f aca="false">AP1246*1000000</f>
        <v>489.719088064377</v>
      </c>
      <c r="BC1246" s="39" t="n">
        <f aca="false">AQ1246*1000000</f>
        <v>0.76582291877815</v>
      </c>
      <c r="BD1246" s="40" t="n">
        <f aca="false">AR1246*1000000</f>
        <v>17.7457480671581</v>
      </c>
      <c r="BE1246" s="40" t="n">
        <f aca="false">AS1246*1000000</f>
        <v>0.0893350308415982</v>
      </c>
      <c r="BF1246" s="40" t="n">
        <f aca="false">AT1246*1000000</f>
        <v>22.1893329685277</v>
      </c>
      <c r="BG1246" s="40" t="n">
        <f aca="false">AU1246*1000000</f>
        <v>31699.0470978966</v>
      </c>
      <c r="BH1246" s="41" t="n">
        <f aca="false">AV1246*1000000</f>
        <v>1.34169613168322</v>
      </c>
      <c r="BI1246" s="0" t="n">
        <v>0.1</v>
      </c>
      <c r="BJ1246" s="0" t="n">
        <f aca="false">R1246*BI1246</f>
        <v>602.612093267306</v>
      </c>
      <c r="BK1246" s="0" t="n">
        <v>0.1</v>
      </c>
      <c r="BL1246" s="0" t="n">
        <f aca="false">AI1246*BK1246</f>
        <v>5417.73714285714</v>
      </c>
      <c r="BM1246" s="45" t="n">
        <v>17.6498016718255</v>
      </c>
      <c r="BN1246" s="45" t="n">
        <v>910.91550745518</v>
      </c>
      <c r="BO1246" s="45" t="n">
        <v>5.31099102083891</v>
      </c>
      <c r="BP1246" s="45" t="n">
        <v>537.6</v>
      </c>
      <c r="BQ1246" s="45" t="n">
        <v>384000</v>
      </c>
      <c r="BR1246" s="0" t="n">
        <f aca="false">AJ1246*0.1</f>
        <v>9E-010</v>
      </c>
      <c r="BS1246" s="0" t="n">
        <f aca="false">((((BJ1246/R1246)^2)+((BM1246/AD1246)^2))^(1/2))*AK1246</f>
        <v>0.00010997163142039</v>
      </c>
      <c r="BT1246" s="0" t="n">
        <f aca="false">((((BJ1246/R1246)^2)+((BN1246/AE1246)^2))^(1/2))*AL1246</f>
        <v>0.00552736942807184</v>
      </c>
      <c r="BU1246" s="0" t="n">
        <f aca="false">((((BJ1246/R1246)^2)+((BO1246/AF1246)^2))^(1/2))*AM1246</f>
        <v>3.21703515602334E-005</v>
      </c>
      <c r="BV1246" s="0" t="n">
        <f aca="false">((((BJ1246/R1246)^2)+((BP1246/AG1246)^2))^(1/2))*AN1246</f>
        <v>0.00333934717108025</v>
      </c>
      <c r="BW1246" s="0" t="n">
        <f aca="false">((((BJ1246/R1246)^2)+((BQ1246/AH1246)^2))^(1/2))*AO1246</f>
        <v>2.58716468084955</v>
      </c>
      <c r="BX1246" s="46" t="n">
        <f aca="false">((((BL1246/AI1246)^2)+((BR1246/AJ1246)^2))^(1/2))*AP1246</f>
        <v>6.92567376093625E-005</v>
      </c>
    </row>
    <row r="1247" customFormat="false" ht="28" hidden="false" customHeight="false" outlineLevel="0" collapsed="false">
      <c r="A1247" s="24" t="n">
        <v>4.62708333333333</v>
      </c>
      <c r="B1247" s="24" t="n">
        <v>-74.1088888888889</v>
      </c>
      <c r="C1247" s="47" t="n">
        <v>28</v>
      </c>
      <c r="D1247" s="47" t="n">
        <v>27</v>
      </c>
      <c r="E1247" s="47" t="n">
        <v>1850</v>
      </c>
      <c r="F1247" s="27" t="s">
        <v>3128</v>
      </c>
      <c r="G1247" s="28" t="s">
        <v>3129</v>
      </c>
      <c r="H1247" s="27" t="s">
        <v>3130</v>
      </c>
      <c r="I1247" s="28" t="s">
        <v>155</v>
      </c>
      <c r="J1247" s="28" t="s">
        <v>65</v>
      </c>
      <c r="K1247" s="28" t="n">
        <v>20</v>
      </c>
      <c r="L1247" s="28"/>
      <c r="M1247" s="28" t="n">
        <v>1988</v>
      </c>
      <c r="N1247" s="29" t="s">
        <v>124</v>
      </c>
      <c r="O1247" s="29" t="s">
        <v>125</v>
      </c>
      <c r="P1247" s="30" t="n">
        <v>-0.00025800163440121</v>
      </c>
      <c r="Q1247" s="31" t="n">
        <v>2.8390808948783</v>
      </c>
      <c r="R1247" s="31" t="n">
        <v>2.83615245617785</v>
      </c>
      <c r="S1247" s="4" t="s">
        <v>69</v>
      </c>
      <c r="T1247" s="4"/>
      <c r="U1247" s="4"/>
      <c r="V1247" s="48" t="n">
        <f aca="false">IF(S1247="m3_año",R1247,IF(OR(O1247="CG1",O1247="CG3",O1247="HG2"),T1247,R1247))</f>
        <v>2.83615245617785</v>
      </c>
      <c r="W1247" s="28" t="n">
        <v>365</v>
      </c>
      <c r="X1247" s="32" t="s">
        <v>98</v>
      </c>
      <c r="Y1247" s="28"/>
      <c r="Z1247" s="28" t="n">
        <v>2920</v>
      </c>
      <c r="AA1247" s="32" t="s">
        <v>3131</v>
      </c>
      <c r="AB1247" s="32" t="s">
        <v>3132</v>
      </c>
      <c r="AC1247" s="33" t="s">
        <v>72</v>
      </c>
      <c r="AD1247" s="33" t="n">
        <f aca="false">VLOOKUP($O1247,Parámetros!$B$4:$H$25,3,0)</f>
        <v>840000</v>
      </c>
      <c r="AE1247" s="33" t="n">
        <f aca="false">VLOOKUP($O1247,Parámetros!$B$4:$H$25,4,0)</f>
        <v>2400000</v>
      </c>
      <c r="AF1247" s="33" t="n">
        <f aca="false">VLOOKUP($O1247,Parámetros!$B$4:$H$25,5,0)</f>
        <v>1800000</v>
      </c>
      <c r="AG1247" s="33" t="n">
        <f aca="false">VLOOKUP($O1247,Parámetros!$B$4:$H$25,6,0)</f>
        <v>600000</v>
      </c>
      <c r="AH1247" s="33" t="n">
        <f aca="false">VLOOKUP($O1247,Parámetros!$B$4:$H$25,7,0)</f>
        <v>2676000000</v>
      </c>
      <c r="AI1247" s="2" t="n">
        <v>1159.09146341463</v>
      </c>
      <c r="AJ1247" s="2" t="n">
        <v>0.000142</v>
      </c>
      <c r="AK1247" s="34" t="n">
        <f aca="false">AD1247*V1247/1000000000</f>
        <v>0.00238236806318939</v>
      </c>
      <c r="AL1247" s="34" t="n">
        <f aca="false">AE1247*V1247/1000000000</f>
        <v>0.00680676589482684</v>
      </c>
      <c r="AM1247" s="34" t="n">
        <f aca="false">AF1247*V1247/1000000000</f>
        <v>0.00510507442112013</v>
      </c>
      <c r="AN1247" s="34" t="n">
        <f aca="false">AG1247*V1247/1000000000</f>
        <v>0.00170169147370671</v>
      </c>
      <c r="AO1247" s="34" t="n">
        <f aca="false">AH1247*V1247/1000000000</f>
        <v>7.58954397273193</v>
      </c>
      <c r="AP1247" s="35" t="n">
        <f aca="false">AJ1247*AI1247*EXP(P1247*4)</f>
        <v>0.164421216447075</v>
      </c>
      <c r="AQ1247" s="36" t="n">
        <f aca="false">AK1247/W1247</f>
        <v>6.52703578955998E-006</v>
      </c>
      <c r="AR1247" s="37" t="n">
        <f aca="false">AL1247/W1247</f>
        <v>1.86486736844571E-005</v>
      </c>
      <c r="AS1247" s="37" t="n">
        <f aca="false">AM1247/W1247</f>
        <v>1.39865052633428E-005</v>
      </c>
      <c r="AT1247" s="37" t="n">
        <f aca="false">AN1247/W1247</f>
        <v>4.66216842111427E-006</v>
      </c>
      <c r="AU1247" s="37" t="n">
        <f aca="false">AO1247/W1247</f>
        <v>0.0207932711581697</v>
      </c>
      <c r="AV1247" s="49" t="n">
        <f aca="false">AP1247/W1247</f>
        <v>0.000450469086156371</v>
      </c>
      <c r="AW1247" s="39" t="n">
        <f aca="false">AK1247*1000000</f>
        <v>2382.36806318939</v>
      </c>
      <c r="AX1247" s="40" t="n">
        <f aca="false">AL1247*1000000</f>
        <v>6806.76589482684</v>
      </c>
      <c r="AY1247" s="40" t="n">
        <f aca="false">AM1247*1000000</f>
        <v>5105.07442112013</v>
      </c>
      <c r="AZ1247" s="40" t="n">
        <f aca="false">AN1247*1000000</f>
        <v>1701.69147370671</v>
      </c>
      <c r="BA1247" s="40" t="n">
        <f aca="false">AO1247*1000000</f>
        <v>7589543.97273193</v>
      </c>
      <c r="BB1247" s="41" t="n">
        <f aca="false">AP1247*1000000</f>
        <v>164421.216447075</v>
      </c>
      <c r="BC1247" s="39" t="n">
        <f aca="false">AQ1247*1000000</f>
        <v>6.52703578955998</v>
      </c>
      <c r="BD1247" s="40" t="n">
        <f aca="false">AR1247*1000000</f>
        <v>18.6486736844571</v>
      </c>
      <c r="BE1247" s="40" t="n">
        <f aca="false">AS1247*1000000</f>
        <v>13.9865052633428</v>
      </c>
      <c r="BF1247" s="40" t="n">
        <f aca="false">AT1247*1000000</f>
        <v>4.66216842111427</v>
      </c>
      <c r="BG1247" s="40" t="n">
        <f aca="false">AU1247*1000000</f>
        <v>20793.2711581697</v>
      </c>
      <c r="BH1247" s="41" t="n">
        <f aca="false">AV1247*1000000</f>
        <v>450.469086156371</v>
      </c>
      <c r="BI1247" s="0" t="n">
        <v>0.1</v>
      </c>
      <c r="BJ1247" s="0" t="n">
        <f aca="false">R1247*BI1247</f>
        <v>0.283615245617785</v>
      </c>
      <c r="BK1247" s="0" t="n">
        <v>0.1</v>
      </c>
      <c r="BL1247" s="0" t="n">
        <f aca="false">AI1247*BK1247</f>
        <v>115.909146341463</v>
      </c>
      <c r="BM1247" s="45" t="n">
        <v>336000</v>
      </c>
      <c r="BN1247" s="45" t="n">
        <v>480000</v>
      </c>
      <c r="BO1247" s="45" t="n">
        <v>360000</v>
      </c>
      <c r="BP1247" s="45" t="n">
        <v>120000</v>
      </c>
      <c r="BQ1247" s="45" t="n">
        <v>1070400000</v>
      </c>
      <c r="BR1247" s="0" t="n">
        <f aca="false">AJ1247*0.1</f>
        <v>1.42E-005</v>
      </c>
      <c r="BS1247" s="0" t="n">
        <f aca="false">((((BJ1247/R1247)^2)+((BM1247/AD1247)^2))^(1/2))*AK1247</f>
        <v>0.000982275516362804</v>
      </c>
      <c r="BT1247" s="0" t="n">
        <f aca="false">((((BJ1247/R1247)^2)+((BN1247/AE1247)^2))^(1/2))*AL1247</f>
        <v>0.001522039124776</v>
      </c>
      <c r="BU1247" s="0" t="n">
        <f aca="false">((((BJ1247/R1247)^2)+((BO1247/AF1247)^2))^(1/2))*AM1247</f>
        <v>0.001141529343582</v>
      </c>
      <c r="BV1247" s="0" t="n">
        <f aca="false">((((BJ1247/R1247)^2)+((BP1247/AG1247)^2))^(1/2))*AN1247</f>
        <v>0.000380509781194</v>
      </c>
      <c r="BW1247" s="0" t="n">
        <f aca="false">((((BJ1247/R1247)^2)+((BQ1247/AH1247)^2))^(1/2))*AO1247</f>
        <v>3.12924914498436</v>
      </c>
      <c r="BX1247" s="46" t="n">
        <f aca="false">((((BL1247/AI1247)^2)+((BR1247/AJ1247)^2))^(1/2))*AP1247</f>
        <v>0.0232526714241336</v>
      </c>
    </row>
    <row r="1248" customFormat="false" ht="30" hidden="false" customHeight="true" outlineLevel="0" collapsed="false">
      <c r="A1248" s="24" t="n">
        <v>4.62787494355297</v>
      </c>
      <c r="B1248" s="24" t="n">
        <v>-74.118592241862</v>
      </c>
      <c r="C1248" s="47" t="n">
        <v>27</v>
      </c>
      <c r="D1248" s="47" t="n">
        <v>27</v>
      </c>
      <c r="E1248" s="47" t="n">
        <v>1849</v>
      </c>
      <c r="F1248" s="27" t="s">
        <v>3133</v>
      </c>
      <c r="G1248" s="28" t="s">
        <v>3134</v>
      </c>
      <c r="H1248" s="27" t="s">
        <v>3135</v>
      </c>
      <c r="I1248" s="28" t="s">
        <v>155</v>
      </c>
      <c r="J1248" s="28" t="s">
        <v>76</v>
      </c>
      <c r="K1248" s="55"/>
      <c r="L1248" s="55"/>
      <c r="M1248" s="28" t="n">
        <v>1999</v>
      </c>
      <c r="N1248" s="29" t="s">
        <v>67</v>
      </c>
      <c r="O1248" s="29" t="s">
        <v>145</v>
      </c>
      <c r="P1248" s="56" t="n">
        <v>0.00426891489573758</v>
      </c>
      <c r="Q1248" s="31" t="n">
        <v>8400</v>
      </c>
      <c r="R1248" s="31" t="n">
        <v>8544.66716903067</v>
      </c>
      <c r="S1248" s="29" t="s">
        <v>69</v>
      </c>
      <c r="T1248" s="29"/>
      <c r="U1248" s="29"/>
      <c r="V1248" s="48" t="n">
        <f aca="false">IF(S1248="m3_año",R1248,IF(OR(O1248="CG1",O1248="CG3",O1248="HG2"),T1248,R1248))</f>
        <v>8544.66716903067</v>
      </c>
      <c r="W1248" s="28" t="n">
        <v>365</v>
      </c>
      <c r="X1248" s="32" t="s">
        <v>98</v>
      </c>
      <c r="Y1248" s="28"/>
      <c r="Z1248" s="28" t="n">
        <v>2920</v>
      </c>
      <c r="AA1248" s="32" t="s">
        <v>3136</v>
      </c>
      <c r="AB1248" s="32" t="s">
        <v>3137</v>
      </c>
      <c r="AC1248" s="33" t="s">
        <v>72</v>
      </c>
      <c r="AD1248" s="33" t="n">
        <f aca="false">VLOOKUP($O1248,Parámetros!$B$4:$H$25,3,0)</f>
        <v>196.356974196937</v>
      </c>
      <c r="AE1248" s="33" t="n">
        <f aca="false">VLOOKUP($O1248,Parámetros!$B$4:$H$25,4,0)</f>
        <v>1220.72799074218</v>
      </c>
      <c r="AF1248" s="33" t="n">
        <f aca="false">VLOOKUP($O1248,Parámetros!$B$4:$H$25,5,0)</f>
        <v>69.6558973259153</v>
      </c>
      <c r="AG1248" s="33" t="n">
        <f aca="false">VLOOKUP($O1248,Parámetros!$B$4:$H$25,6,0)</f>
        <v>640</v>
      </c>
      <c r="AH1248" s="33" t="n">
        <f aca="false">VLOOKUP($O1248,Parámetros!$B$4:$H$25,7,0)</f>
        <v>1920000</v>
      </c>
      <c r="AI1248" s="2" t="n">
        <v>2.98030327868852</v>
      </c>
      <c r="AJ1248" s="2" t="n">
        <v>1.362E-005</v>
      </c>
      <c r="AK1248" s="34" t="n">
        <f aca="false">AD1248*V1248/1000000000</f>
        <v>0.00167780499083077</v>
      </c>
      <c r="AL1248" s="34" t="n">
        <f aca="false">AE1248*V1248/1000000000</f>
        <v>0.0104307143848115</v>
      </c>
      <c r="AM1248" s="34" t="n">
        <f aca="false">AF1248*V1248/1000000000</f>
        <v>0.00059518645901012</v>
      </c>
      <c r="AN1248" s="34" t="n">
        <f aca="false">AG1248*V1248/1000000000</f>
        <v>0.00546858698817963</v>
      </c>
      <c r="AO1248" s="34" t="n">
        <f aca="false">AH1248*V1248/1000000000</f>
        <v>16.4057609645389</v>
      </c>
      <c r="AP1248" s="35" t="n">
        <f aca="false">AJ1248*AI1248*EXP(P1248*4)</f>
        <v>4.12908128890735E-005</v>
      </c>
      <c r="AQ1248" s="36" t="n">
        <f aca="false">AK1248/W1248</f>
        <v>4.59672600227608E-006</v>
      </c>
      <c r="AR1248" s="37" t="n">
        <f aca="false">AL1248/W1248</f>
        <v>2.8577299684415E-005</v>
      </c>
      <c r="AS1248" s="37" t="n">
        <f aca="false">AM1248/W1248</f>
        <v>1.63064783290444E-006</v>
      </c>
      <c r="AT1248" s="37" t="n">
        <f aca="false">AN1248/W1248</f>
        <v>1.49824301046017E-005</v>
      </c>
      <c r="AU1248" s="37" t="n">
        <f aca="false">AO1248/W1248</f>
        <v>0.0449472903138052</v>
      </c>
      <c r="AV1248" s="49" t="n">
        <f aca="false">AP1248/W1248</f>
        <v>1.13125514764585E-007</v>
      </c>
      <c r="AW1248" s="39" t="n">
        <f aca="false">AK1248*1000000</f>
        <v>1677.80499083077</v>
      </c>
      <c r="AX1248" s="40" t="n">
        <f aca="false">AL1248*1000000</f>
        <v>10430.7143848115</v>
      </c>
      <c r="AY1248" s="40" t="n">
        <f aca="false">AM1248*1000000</f>
        <v>595.18645901012</v>
      </c>
      <c r="AZ1248" s="40" t="n">
        <f aca="false">AN1248*1000000</f>
        <v>5468.58698817963</v>
      </c>
      <c r="BA1248" s="40" t="n">
        <f aca="false">AO1248*1000000</f>
        <v>16405760.9645389</v>
      </c>
      <c r="BB1248" s="41" t="n">
        <f aca="false">AP1248*1000000</f>
        <v>41.2908128890735</v>
      </c>
      <c r="BC1248" s="39" t="n">
        <f aca="false">AQ1248*1000000</f>
        <v>4.59672600227608</v>
      </c>
      <c r="BD1248" s="40" t="n">
        <f aca="false">AR1248*1000000</f>
        <v>28.577299684415</v>
      </c>
      <c r="BE1248" s="40" t="n">
        <f aca="false">AS1248*1000000</f>
        <v>1.63064783290444</v>
      </c>
      <c r="BF1248" s="40" t="n">
        <f aca="false">AT1248*1000000</f>
        <v>14.9824301046017</v>
      </c>
      <c r="BG1248" s="40" t="n">
        <f aca="false">AU1248*1000000</f>
        <v>44947.2903138052</v>
      </c>
      <c r="BH1248" s="41" t="n">
        <f aca="false">AV1248*1000000</f>
        <v>0.113125514764585</v>
      </c>
      <c r="BI1248" s="0" t="n">
        <v>0.1</v>
      </c>
      <c r="BJ1248" s="0" t="n">
        <f aca="false">R1248*BI1248</f>
        <v>854.466716903067</v>
      </c>
      <c r="BK1248" s="0" t="n">
        <v>0.1</v>
      </c>
      <c r="BL1248" s="0" t="n">
        <f aca="false">AI1248*BK1248</f>
        <v>0.298030327868852</v>
      </c>
      <c r="BM1248" s="45" t="n">
        <v>187.562005220738</v>
      </c>
      <c r="BN1248" s="45" t="n">
        <v>1012.03746873145</v>
      </c>
      <c r="BO1248" s="45" t="n">
        <v>69.5558973259153</v>
      </c>
      <c r="BP1248" s="45" t="n">
        <v>256</v>
      </c>
      <c r="BQ1248" s="45" t="n">
        <v>384000</v>
      </c>
      <c r="BR1248" s="0" t="n">
        <f aca="false">AJ1248*0.1</f>
        <v>1.362E-006</v>
      </c>
      <c r="BS1248" s="0" t="n">
        <f aca="false">((((BJ1248/R1248)^2)+((BM1248/AD1248)^2))^(1/2))*AK1248</f>
        <v>0.00161141337047481</v>
      </c>
      <c r="BT1248" s="0" t="n">
        <f aca="false">((((BJ1248/R1248)^2)+((BN1248/AE1248)^2))^(1/2))*AL1248</f>
        <v>0.00871020423519446</v>
      </c>
      <c r="BU1248" s="0" t="n">
        <f aca="false">((((BJ1248/R1248)^2)+((BO1248/AF1248)^2))^(1/2))*AM1248</f>
        <v>0.000597304768332812</v>
      </c>
      <c r="BV1248" s="0" t="n">
        <f aca="false">((((BJ1248/R1248)^2)+((BP1248/AG1248)^2))^(1/2))*AN1248</f>
        <v>0.0022547561775143</v>
      </c>
      <c r="BW1248" s="0" t="n">
        <f aca="false">((((BJ1248/R1248)^2)+((BQ1248/AH1248)^2))^(1/2))*AO1248</f>
        <v>3.66843967393215</v>
      </c>
      <c r="BX1248" s="46" t="n">
        <f aca="false">((((BL1248/AI1248)^2)+((BR1248/AJ1248)^2))^(1/2))*AP1248</f>
        <v>5.83940275891375E-006</v>
      </c>
    </row>
    <row r="1249" customFormat="false" ht="28" hidden="false" customHeight="false" outlineLevel="0" collapsed="false">
      <c r="A1249" s="24" t="n">
        <v>4.62669444444445</v>
      </c>
      <c r="B1249" s="24" t="n">
        <v>-74.0960277777778</v>
      </c>
      <c r="C1249" s="47" t="n">
        <v>29</v>
      </c>
      <c r="D1249" s="47" t="n">
        <v>27</v>
      </c>
      <c r="E1249" s="47" t="n">
        <v>2344</v>
      </c>
      <c r="F1249" s="27" t="s">
        <v>3138</v>
      </c>
      <c r="G1249" s="28" t="s">
        <v>3139</v>
      </c>
      <c r="H1249" s="27" t="s">
        <v>3140</v>
      </c>
      <c r="I1249" s="28" t="s">
        <v>155</v>
      </c>
      <c r="J1249" s="28" t="s">
        <v>65</v>
      </c>
      <c r="K1249" s="28" t="n">
        <v>10</v>
      </c>
      <c r="L1249" s="28"/>
      <c r="M1249" s="28" t="n">
        <v>1995</v>
      </c>
      <c r="N1249" s="29" t="s">
        <v>124</v>
      </c>
      <c r="O1249" s="29" t="s">
        <v>125</v>
      </c>
      <c r="P1249" s="56" t="n">
        <v>0.00426891489573758</v>
      </c>
      <c r="Q1249" s="31" t="n">
        <v>7.23965628193966</v>
      </c>
      <c r="R1249" s="31" t="n">
        <v>7.3643396842091</v>
      </c>
      <c r="S1249" s="4" t="s">
        <v>69</v>
      </c>
      <c r="T1249" s="4"/>
      <c r="U1249" s="4"/>
      <c r="V1249" s="48" t="n">
        <f aca="false">IF(S1249="m3_año",R1249,IF(OR(O1249="CG1",O1249="CG3",O1249="HG2"),T1249,R1249))</f>
        <v>7.3643396842091</v>
      </c>
      <c r="W1249" s="28" t="n">
        <v>365</v>
      </c>
      <c r="X1249" s="32"/>
      <c r="Y1249" s="28"/>
      <c r="Z1249" s="28" t="n">
        <v>8760</v>
      </c>
      <c r="AA1249" s="32" t="s">
        <v>3141</v>
      </c>
      <c r="AB1249" s="32" t="s">
        <v>3142</v>
      </c>
      <c r="AC1249" s="33" t="s">
        <v>72</v>
      </c>
      <c r="AD1249" s="33" t="n">
        <f aca="false">VLOOKUP($O1249,Parámetros!$B$4:$H$25,3,0)</f>
        <v>840000</v>
      </c>
      <c r="AE1249" s="33" t="n">
        <f aca="false">VLOOKUP($O1249,Parámetros!$B$4:$H$25,4,0)</f>
        <v>2400000</v>
      </c>
      <c r="AF1249" s="33" t="n">
        <f aca="false">VLOOKUP($O1249,Parámetros!$B$4:$H$25,5,0)</f>
        <v>1800000</v>
      </c>
      <c r="AG1249" s="33" t="n">
        <f aca="false">VLOOKUP($O1249,Parámetros!$B$4:$H$25,6,0)</f>
        <v>600000</v>
      </c>
      <c r="AH1249" s="33" t="n">
        <f aca="false">VLOOKUP($O1249,Parámetros!$B$4:$H$25,7,0)</f>
        <v>2676000000</v>
      </c>
      <c r="AI1249" s="51" t="n">
        <v>7.23965628193966</v>
      </c>
      <c r="AJ1249" s="2" t="n">
        <v>0.0912</v>
      </c>
      <c r="AK1249" s="34" t="n">
        <f aca="false">AD1249*V1249/1000000000</f>
        <v>0.00618604533473564</v>
      </c>
      <c r="AL1249" s="34" t="n">
        <f aca="false">AE1249*V1249/1000000000</f>
        <v>0.0176744152421018</v>
      </c>
      <c r="AM1249" s="34" t="n">
        <f aca="false">AF1249*V1249/1000000000</f>
        <v>0.0132558114315764</v>
      </c>
      <c r="AN1249" s="34" t="n">
        <f aca="false">AG1249*V1249/1000000000</f>
        <v>0.00441860381052546</v>
      </c>
      <c r="AO1249" s="34" t="n">
        <f aca="false">AH1249*V1249/1000000000</f>
        <v>19.7069729949436</v>
      </c>
      <c r="AP1249" s="35" t="n">
        <f aca="false">AJ1249*AI1249*EXP(P1249*4)</f>
        <v>0.67162777919987</v>
      </c>
      <c r="AQ1249" s="36" t="n">
        <f aca="false">AK1249/W1249</f>
        <v>1.69480694102346E-005</v>
      </c>
      <c r="AR1249" s="37" t="n">
        <f aca="false">AL1249/W1249</f>
        <v>4.84230554578133E-005</v>
      </c>
      <c r="AS1249" s="37" t="n">
        <f aca="false">AM1249/W1249</f>
        <v>3.63172915933599E-005</v>
      </c>
      <c r="AT1249" s="37" t="n">
        <f aca="false">AN1249/W1249</f>
        <v>1.21057638644533E-005</v>
      </c>
      <c r="AU1249" s="37" t="n">
        <f aca="false">AO1249/W1249</f>
        <v>0.0539917068354618</v>
      </c>
      <c r="AV1249" s="49" t="n">
        <f aca="false">AP1249/W1249</f>
        <v>0.0018400761073969</v>
      </c>
      <c r="AW1249" s="39" t="n">
        <f aca="false">AK1249*1000000</f>
        <v>6186.04533473564</v>
      </c>
      <c r="AX1249" s="40" t="n">
        <f aca="false">AL1249*1000000</f>
        <v>17674.4152421018</v>
      </c>
      <c r="AY1249" s="40" t="n">
        <f aca="false">AM1249*1000000</f>
        <v>13255.8114315764</v>
      </c>
      <c r="AZ1249" s="40" t="n">
        <f aca="false">AN1249*1000000</f>
        <v>4418.60381052546</v>
      </c>
      <c r="BA1249" s="40" t="n">
        <f aca="false">AO1249*1000000</f>
        <v>19706972.9949436</v>
      </c>
      <c r="BB1249" s="41" t="n">
        <f aca="false">AP1249*1000000</f>
        <v>671627.77919987</v>
      </c>
      <c r="BC1249" s="39" t="n">
        <f aca="false">AQ1249*1000000</f>
        <v>16.9480694102346</v>
      </c>
      <c r="BD1249" s="40" t="n">
        <f aca="false">AR1249*1000000</f>
        <v>48.4230554578133</v>
      </c>
      <c r="BE1249" s="40" t="n">
        <f aca="false">AS1249*1000000</f>
        <v>36.3172915933599</v>
      </c>
      <c r="BF1249" s="40" t="n">
        <f aca="false">AT1249*1000000</f>
        <v>12.1057638644533</v>
      </c>
      <c r="BG1249" s="40" t="n">
        <f aca="false">AU1249*1000000</f>
        <v>53991.7068354618</v>
      </c>
      <c r="BH1249" s="41" t="n">
        <f aca="false">AV1249*1000000</f>
        <v>1840.0761073969</v>
      </c>
      <c r="BI1249" s="0" t="n">
        <v>0.1</v>
      </c>
      <c r="BJ1249" s="0" t="n">
        <f aca="false">R1249*BI1249</f>
        <v>0.73643396842091</v>
      </c>
      <c r="BK1249" s="0" t="n">
        <v>0.1</v>
      </c>
      <c r="BL1249" s="0" t="n">
        <f aca="false">AI1249*BK1249</f>
        <v>0.723965628193966</v>
      </c>
      <c r="BM1249" s="45" t="n">
        <v>336000</v>
      </c>
      <c r="BN1249" s="45" t="n">
        <v>480000</v>
      </c>
      <c r="BO1249" s="45" t="n">
        <v>360000</v>
      </c>
      <c r="BP1249" s="45" t="n">
        <v>120000</v>
      </c>
      <c r="BQ1249" s="45" t="n">
        <v>1070400000</v>
      </c>
      <c r="BR1249" s="0" t="n">
        <f aca="false">AJ1249*0.1</f>
        <v>0.00912</v>
      </c>
      <c r="BS1249" s="0" t="n">
        <f aca="false">((((BJ1249/R1249)^2)+((BM1249/AD1249)^2))^(1/2))*AK1249</f>
        <v>0.00255057183199744</v>
      </c>
      <c r="BT1249" s="0" t="n">
        <f aca="false">((((BJ1249/R1249)^2)+((BN1249/AE1249)^2))^(1/2))*AL1249</f>
        <v>0.00395211939438981</v>
      </c>
      <c r="BU1249" s="0" t="n">
        <f aca="false">((((BJ1249/R1249)^2)+((BO1249/AF1249)^2))^(1/2))*AM1249</f>
        <v>0.00296408954579236</v>
      </c>
      <c r="BV1249" s="0" t="n">
        <f aca="false">((((BJ1249/R1249)^2)+((BP1249/AG1249)^2))^(1/2))*AN1249</f>
        <v>0.000988029848597453</v>
      </c>
      <c r="BW1249" s="0" t="n">
        <f aca="false">((((BJ1249/R1249)^2)+((BQ1249/AH1249)^2))^(1/2))*AO1249</f>
        <v>8.12539312193471</v>
      </c>
      <c r="BX1249" s="46" t="n">
        <f aca="false">((((BL1249/AI1249)^2)+((BR1249/AJ1249)^2))^(1/2))*AP1249</f>
        <v>0.0949825114210979</v>
      </c>
    </row>
    <row r="1250" customFormat="false" ht="30" hidden="false" customHeight="true" outlineLevel="0" collapsed="false">
      <c r="A1250" s="24" t="n">
        <v>4.629376952023</v>
      </c>
      <c r="B1250" s="24" t="n">
        <v>-74.0984485924845</v>
      </c>
      <c r="C1250" s="47" t="n">
        <v>29</v>
      </c>
      <c r="D1250" s="47" t="n">
        <v>27</v>
      </c>
      <c r="E1250" s="47" t="n">
        <v>2344</v>
      </c>
      <c r="F1250" s="27" t="s">
        <v>3143</v>
      </c>
      <c r="G1250" s="28" t="s">
        <v>3144</v>
      </c>
      <c r="H1250" s="27" t="s">
        <v>3145</v>
      </c>
      <c r="I1250" s="28" t="s">
        <v>155</v>
      </c>
      <c r="J1250" s="28" t="s">
        <v>65</v>
      </c>
      <c r="K1250" s="28" t="n">
        <v>100</v>
      </c>
      <c r="L1250" s="28"/>
      <c r="M1250" s="28" t="n">
        <v>1986</v>
      </c>
      <c r="N1250" s="29" t="s">
        <v>67</v>
      </c>
      <c r="O1250" s="29" t="s">
        <v>68</v>
      </c>
      <c r="P1250" s="56" t="n">
        <v>0.00426891489573758</v>
      </c>
      <c r="Q1250" s="31" t="n">
        <v>33800</v>
      </c>
      <c r="R1250" s="31" t="n">
        <v>34382.1131325282</v>
      </c>
      <c r="S1250" s="29" t="s">
        <v>69</v>
      </c>
      <c r="T1250" s="29"/>
      <c r="U1250" s="29"/>
      <c r="V1250" s="48" t="n">
        <f aca="false">IF(S1250="m3_año",R1250,IF(OR(O1250="CG1",O1250="CG3",O1250="HG2"),T1250,R1250))</f>
        <v>34382.1131325282</v>
      </c>
      <c r="W1250" s="28" t="n">
        <v>365</v>
      </c>
      <c r="X1250" s="32" t="s">
        <v>98</v>
      </c>
      <c r="Y1250" s="28"/>
      <c r="Z1250" s="28" t="n">
        <v>2920</v>
      </c>
      <c r="AA1250" s="32" t="s">
        <v>3146</v>
      </c>
      <c r="AB1250" s="32" t="s">
        <v>447</v>
      </c>
      <c r="AC1250" s="33" t="s">
        <v>72</v>
      </c>
      <c r="AD1250" s="33" t="n">
        <f aca="false">VLOOKUP($O1250,Parámetros!$B$4:$H$25,3,0)</f>
        <v>46.3856216091623</v>
      </c>
      <c r="AE1250" s="33" t="n">
        <f aca="false">VLOOKUP($O1250,Parámetros!$B$4:$H$25,4,0)</f>
        <v>1074.85364414012</v>
      </c>
      <c r="AF1250" s="33" t="n">
        <f aca="false">VLOOKUP($O1250,Parámetros!$B$4:$H$25,5,0)</f>
        <v>5.41099102083891</v>
      </c>
      <c r="AG1250" s="33" t="n">
        <f aca="false">VLOOKUP($O1250,Parámetros!$B$4:$H$25,6,0)</f>
        <v>1344</v>
      </c>
      <c r="AH1250" s="33" t="n">
        <f aca="false">VLOOKUP($O1250,Parámetros!$B$4:$H$25,7,0)</f>
        <v>1920000</v>
      </c>
      <c r="AI1250" s="51" t="n">
        <v>33800</v>
      </c>
      <c r="AJ1250" s="52" t="n">
        <v>8.8E-008</v>
      </c>
      <c r="AK1250" s="34" t="n">
        <f aca="false">AD1250*V1250/1000000000</f>
        <v>0.00159483568988886</v>
      </c>
      <c r="AL1250" s="34" t="n">
        <f aca="false">AE1250*V1250/1000000000</f>
        <v>0.0369557395937358</v>
      </c>
      <c r="AM1250" s="34" t="n">
        <f aca="false">AF1250*V1250/1000000000</f>
        <v>0.000186041305437578</v>
      </c>
      <c r="AN1250" s="34" t="n">
        <f aca="false">AG1250*V1250/1000000000</f>
        <v>0.0462095600501179</v>
      </c>
      <c r="AO1250" s="34" t="n">
        <f aca="false">AH1250*V1250/1000000000</f>
        <v>66.0136572144541</v>
      </c>
      <c r="AP1250" s="35" t="n">
        <f aca="false">AJ1250*AI1250*EXP(P1250*4)</f>
        <v>0.00302562595566248</v>
      </c>
      <c r="AQ1250" s="36" t="n">
        <f aca="false">AK1250/W1250</f>
        <v>4.36941284901058E-006</v>
      </c>
      <c r="AR1250" s="37" t="n">
        <f aca="false">AL1250/W1250</f>
        <v>0.000101248601626673</v>
      </c>
      <c r="AS1250" s="37" t="n">
        <f aca="false">AM1250/W1250</f>
        <v>5.09702206678295E-007</v>
      </c>
      <c r="AT1250" s="37" t="n">
        <f aca="false">AN1250/W1250</f>
        <v>0.000126601534383885</v>
      </c>
      <c r="AU1250" s="37" t="n">
        <f aca="false">AO1250/W1250</f>
        <v>0.180859334834121</v>
      </c>
      <c r="AV1250" s="49" t="n">
        <f aca="false">AP1250/W1250</f>
        <v>8.2893861798972E-006</v>
      </c>
      <c r="AW1250" s="39" t="n">
        <f aca="false">AK1250*1000000</f>
        <v>1594.83568988886</v>
      </c>
      <c r="AX1250" s="40" t="n">
        <f aca="false">AL1250*1000000</f>
        <v>36955.7395937358</v>
      </c>
      <c r="AY1250" s="40" t="n">
        <f aca="false">AM1250*1000000</f>
        <v>186.041305437578</v>
      </c>
      <c r="AZ1250" s="40" t="n">
        <f aca="false">AN1250*1000000</f>
        <v>46209.5600501179</v>
      </c>
      <c r="BA1250" s="40" t="n">
        <f aca="false">AO1250*1000000</f>
        <v>66013657.2144541</v>
      </c>
      <c r="BB1250" s="41" t="n">
        <f aca="false">AP1250*1000000</f>
        <v>3025.62595566248</v>
      </c>
      <c r="BC1250" s="39" t="n">
        <f aca="false">AQ1250*1000000</f>
        <v>4.36941284901058</v>
      </c>
      <c r="BD1250" s="40" t="n">
        <f aca="false">AR1250*1000000</f>
        <v>101.248601626673</v>
      </c>
      <c r="BE1250" s="40" t="n">
        <f aca="false">AS1250*1000000</f>
        <v>0.509702206678295</v>
      </c>
      <c r="BF1250" s="40" t="n">
        <f aca="false">AT1250*1000000</f>
        <v>126.601534383885</v>
      </c>
      <c r="BG1250" s="40" t="n">
        <f aca="false">AU1250*1000000</f>
        <v>180859.334834121</v>
      </c>
      <c r="BH1250" s="41" t="n">
        <f aca="false">AV1250*1000000</f>
        <v>8.2893861798972</v>
      </c>
      <c r="BI1250" s="0" t="n">
        <v>0.1</v>
      </c>
      <c r="BJ1250" s="0" t="n">
        <f aca="false">R1250*BI1250</f>
        <v>3438.21131325282</v>
      </c>
      <c r="BK1250" s="0" t="n">
        <v>0.1</v>
      </c>
      <c r="BL1250" s="0" t="n">
        <f aca="false">AI1250*BK1250</f>
        <v>3380</v>
      </c>
      <c r="BM1250" s="45" t="n">
        <v>17.6498016718255</v>
      </c>
      <c r="BN1250" s="45" t="n">
        <v>910.91550745518</v>
      </c>
      <c r="BO1250" s="45" t="n">
        <v>5.31099102083891</v>
      </c>
      <c r="BP1250" s="45" t="n">
        <v>537.6</v>
      </c>
      <c r="BQ1250" s="45" t="n">
        <v>384000</v>
      </c>
      <c r="BR1250" s="0" t="n">
        <f aca="false">AJ1250*0.1</f>
        <v>8.8E-009</v>
      </c>
      <c r="BS1250" s="0" t="n">
        <f aca="false">((((BJ1250/R1250)^2)+((BM1250/AD1250)^2))^(1/2))*AK1250</f>
        <v>0.000627444605760233</v>
      </c>
      <c r="BT1250" s="0" t="n">
        <f aca="false">((((BJ1250/R1250)^2)+((BN1250/AE1250)^2))^(1/2))*AL1250</f>
        <v>0.0315364797893203</v>
      </c>
      <c r="BU1250" s="0" t="n">
        <f aca="false">((((BJ1250/R1250)^2)+((BO1250/AF1250)^2))^(1/2))*AM1250</f>
        <v>0.000183548368712626</v>
      </c>
      <c r="BV1250" s="0" t="n">
        <f aca="false">((((BJ1250/R1250)^2)+((BP1250/AG1250)^2))^(1/2))*AN1250</f>
        <v>0.0190526896999958</v>
      </c>
      <c r="BW1250" s="0" t="n">
        <f aca="false">((((BJ1250/R1250)^2)+((BQ1250/AH1250)^2))^(1/2))*AO1250</f>
        <v>14.7611024974889</v>
      </c>
      <c r="BX1250" s="46" t="n">
        <f aca="false">((((BL1250/AI1250)^2)+((BR1250/AJ1250)^2))^(1/2))*AP1250</f>
        <v>0.000427888126116594</v>
      </c>
    </row>
    <row r="1251" customFormat="false" ht="15" hidden="false" customHeight="true" outlineLevel="0" collapsed="false">
      <c r="A1251" s="24" t="n">
        <v>4.62683387682858</v>
      </c>
      <c r="B1251" s="24" t="n">
        <v>-74.1140549004372</v>
      </c>
      <c r="C1251" s="47" t="n">
        <v>27</v>
      </c>
      <c r="D1251" s="47" t="n">
        <v>27</v>
      </c>
      <c r="E1251" s="47" t="n">
        <v>1849</v>
      </c>
      <c r="F1251" s="27" t="s">
        <v>3147</v>
      </c>
      <c r="G1251" s="28" t="s">
        <v>3148</v>
      </c>
      <c r="H1251" s="27" t="s">
        <v>3149</v>
      </c>
      <c r="I1251" s="28" t="s">
        <v>155</v>
      </c>
      <c r="J1251" s="28" t="s">
        <v>65</v>
      </c>
      <c r="K1251" s="28" t="n">
        <v>350</v>
      </c>
      <c r="L1251" s="28"/>
      <c r="M1251" s="28" t="n">
        <v>1999</v>
      </c>
      <c r="N1251" s="29" t="s">
        <v>67</v>
      </c>
      <c r="O1251" s="29" t="s">
        <v>104</v>
      </c>
      <c r="P1251" s="30" t="n">
        <v>-0.0352321010697174</v>
      </c>
      <c r="Q1251" s="31" t="n">
        <v>1105000</v>
      </c>
      <c r="R1251" s="31" t="n">
        <v>959749.400916633</v>
      </c>
      <c r="S1251" s="29" t="s">
        <v>69</v>
      </c>
      <c r="T1251" s="29"/>
      <c r="U1251" s="29"/>
      <c r="V1251" s="48" t="n">
        <f aca="false">IF(S1251="m3_año",R1251,IF(OR(O1251="CG1",O1251="CG3",O1251="HG2"),T1251,R1251))</f>
        <v>959749.400916633</v>
      </c>
      <c r="W1251" s="28" t="n">
        <v>365</v>
      </c>
      <c r="X1251" s="32"/>
      <c r="Y1251" s="28"/>
      <c r="Z1251" s="28" t="n">
        <v>8760</v>
      </c>
      <c r="AA1251" s="32" t="s">
        <v>3150</v>
      </c>
      <c r="AB1251" s="32" t="s">
        <v>3151</v>
      </c>
      <c r="AC1251" s="33" t="s">
        <v>72</v>
      </c>
      <c r="AD1251" s="33" t="n">
        <f aca="false">VLOOKUP($O1251,Parámetros!$B$4:$H$25,3,0)</f>
        <v>237.180556877129</v>
      </c>
      <c r="AE1251" s="33" t="n">
        <f aca="false">VLOOKUP($O1251,Parámetros!$B$4:$H$25,4,0)</f>
        <v>787.658122005433</v>
      </c>
      <c r="AF1251" s="33" t="n">
        <f aca="false">VLOOKUP($O1251,Parámetros!$B$4:$H$25,5,0)</f>
        <v>0.504400709065075</v>
      </c>
      <c r="AG1251" s="33" t="n">
        <f aca="false">VLOOKUP($O1251,Parámetros!$B$4:$H$25,6,0)</f>
        <v>1344</v>
      </c>
      <c r="AH1251" s="33" t="n">
        <f aca="false">VLOOKUP($O1251,Parámetros!$B$4:$H$25,7,0)</f>
        <v>1920000</v>
      </c>
      <c r="AI1251" s="51" t="n">
        <v>1105000</v>
      </c>
      <c r="AJ1251" s="52" t="n">
        <v>8.8E-008</v>
      </c>
      <c r="AK1251" s="34" t="n">
        <f aca="false">AD1251*V1251/1000000000</f>
        <v>0.227633897371898</v>
      </c>
      <c r="AL1251" s="34" t="n">
        <f aca="false">AE1251*V1251/1000000000</f>
        <v>0.755954410721835</v>
      </c>
      <c r="AM1251" s="34" t="n">
        <f aca="false">AF1251*V1251/1000000000</f>
        <v>0.000484098278347131</v>
      </c>
      <c r="AN1251" s="34" t="n">
        <f aca="false">AG1251*V1251/1000000000</f>
        <v>1.28990319483195</v>
      </c>
      <c r="AO1251" s="34" t="n">
        <f aca="false">AH1251*V1251/1000000000</f>
        <v>1842.71884975994</v>
      </c>
      <c r="AP1251" s="35" t="n">
        <f aca="false">AJ1251*AI1251*EXP(P1251*4)</f>
        <v>0.0844579472806637</v>
      </c>
      <c r="AQ1251" s="36" t="n">
        <f aca="false">AK1251/W1251</f>
        <v>0.000623654513347666</v>
      </c>
      <c r="AR1251" s="37" t="n">
        <f aca="false">AL1251/W1251</f>
        <v>0.00207110797458037</v>
      </c>
      <c r="AS1251" s="37" t="n">
        <f aca="false">AM1251/W1251</f>
        <v>1.32629665300584E-006</v>
      </c>
      <c r="AT1251" s="37" t="n">
        <f aca="false">AN1251/W1251</f>
        <v>0.00353398135570399</v>
      </c>
      <c r="AU1251" s="37" t="n">
        <f aca="false">AO1251/W1251</f>
        <v>5.04854479386284</v>
      </c>
      <c r="AV1251" s="49" t="n">
        <f aca="false">AP1251/W1251</f>
        <v>0.00023139163638538</v>
      </c>
      <c r="AW1251" s="39" t="n">
        <f aca="false">AK1251*1000000</f>
        <v>227633.897371898</v>
      </c>
      <c r="AX1251" s="40" t="n">
        <f aca="false">AL1251*1000000</f>
        <v>755954.410721835</v>
      </c>
      <c r="AY1251" s="40" t="n">
        <f aca="false">AM1251*1000000</f>
        <v>484.098278347131</v>
      </c>
      <c r="AZ1251" s="40" t="n">
        <f aca="false">AN1251*1000000</f>
        <v>1289903.19483195</v>
      </c>
      <c r="BA1251" s="40" t="n">
        <f aca="false">AO1251*1000000</f>
        <v>1842718849.75994</v>
      </c>
      <c r="BB1251" s="41" t="n">
        <f aca="false">AP1251*1000000</f>
        <v>84457.9472806636</v>
      </c>
      <c r="BC1251" s="39" t="n">
        <f aca="false">AQ1251*1000000</f>
        <v>623.654513347666</v>
      </c>
      <c r="BD1251" s="40" t="n">
        <f aca="false">AR1251*1000000</f>
        <v>2071.10797458037</v>
      </c>
      <c r="BE1251" s="40" t="n">
        <f aca="false">AS1251*1000000</f>
        <v>1.32629665300584</v>
      </c>
      <c r="BF1251" s="40" t="n">
        <f aca="false">AT1251*1000000</f>
        <v>3533.98135570399</v>
      </c>
      <c r="BG1251" s="40" t="n">
        <f aca="false">AU1251*1000000</f>
        <v>5048544.79386284</v>
      </c>
      <c r="BH1251" s="41" t="n">
        <f aca="false">AV1251*1000000</f>
        <v>231.39163638538</v>
      </c>
      <c r="BI1251" s="0" t="n">
        <v>0.1</v>
      </c>
      <c r="BJ1251" s="0" t="n">
        <f aca="false">R1251*BI1251</f>
        <v>95974.9400916633</v>
      </c>
      <c r="BK1251" s="0" t="n">
        <v>0.1</v>
      </c>
      <c r="BL1251" s="0" t="n">
        <f aca="false">AI1251*BK1251</f>
        <v>110500</v>
      </c>
      <c r="BM1251" s="45" t="n">
        <v>233.996718041948</v>
      </c>
      <c r="BN1251" s="45" t="n">
        <v>664.659238488896</v>
      </c>
      <c r="BO1251" s="45" t="n">
        <v>0.404400709065075</v>
      </c>
      <c r="BP1251" s="45" t="n">
        <v>537.6</v>
      </c>
      <c r="BQ1251" s="45" t="n">
        <v>384000</v>
      </c>
      <c r="BR1251" s="0" t="n">
        <f aca="false">AJ1251*0.1</f>
        <v>8.8E-009</v>
      </c>
      <c r="BS1251" s="0" t="n">
        <f aca="false">((((BJ1251/R1251)^2)+((BM1251/AD1251)^2))^(1/2))*AK1251</f>
        <v>0.225728917730794</v>
      </c>
      <c r="BT1251" s="0" t="n">
        <f aca="false">((((BJ1251/R1251)^2)+((BN1251/AE1251)^2))^(1/2))*AL1251</f>
        <v>0.642369929157678</v>
      </c>
      <c r="BU1251" s="0" t="n">
        <f aca="false">((((BJ1251/R1251)^2)+((BO1251/AF1251)^2))^(1/2))*AM1251</f>
        <v>0.000391130716167312</v>
      </c>
      <c r="BV1251" s="0" t="n">
        <f aca="false">((((BJ1251/R1251)^2)+((BP1251/AG1251)^2))^(1/2))*AN1251</f>
        <v>0.531840711911383</v>
      </c>
      <c r="BW1251" s="0" t="n">
        <f aca="false">((((BJ1251/R1251)^2)+((BQ1251/AH1251)^2))^(1/2))*AO1251</f>
        <v>412.044461148344</v>
      </c>
      <c r="BX1251" s="46" t="n">
        <f aca="false">((((BL1251/AI1251)^2)+((BR1251/AJ1251)^2))^(1/2))*AP1251</f>
        <v>0.0119441574494506</v>
      </c>
    </row>
    <row r="1252" customFormat="false" ht="15" hidden="false" customHeight="true" outlineLevel="0" collapsed="false">
      <c r="A1252" s="24" t="n">
        <v>4.6176079294195</v>
      </c>
      <c r="B1252" s="24" t="n">
        <v>-74.09998612341</v>
      </c>
      <c r="C1252" s="47" t="n">
        <v>29</v>
      </c>
      <c r="D1252" s="47" t="n">
        <v>26</v>
      </c>
      <c r="E1252" s="47" t="n">
        <v>2331</v>
      </c>
      <c r="F1252" s="27" t="s">
        <v>3152</v>
      </c>
      <c r="G1252" s="28" t="s">
        <v>3153</v>
      </c>
      <c r="H1252" s="27" t="s">
        <v>3154</v>
      </c>
      <c r="I1252" s="28" t="s">
        <v>155</v>
      </c>
      <c r="J1252" s="28" t="s">
        <v>76</v>
      </c>
      <c r="K1252" s="28" t="n">
        <v>350</v>
      </c>
      <c r="L1252" s="28"/>
      <c r="M1252" s="28" t="n">
        <v>1995</v>
      </c>
      <c r="N1252" s="29" t="s">
        <v>67</v>
      </c>
      <c r="O1252" s="29" t="s">
        <v>145</v>
      </c>
      <c r="P1252" s="30" t="n">
        <v>0.0119278052318739</v>
      </c>
      <c r="Q1252" s="31" t="n">
        <v>7200</v>
      </c>
      <c r="R1252" s="31" t="n">
        <v>7551.84758787681</v>
      </c>
      <c r="S1252" s="29" t="s">
        <v>69</v>
      </c>
      <c r="T1252" s="29"/>
      <c r="U1252" s="29"/>
      <c r="V1252" s="48" t="n">
        <f aca="false">IF(S1252="m3_año",R1252,IF(OR(O1252="CG1",O1252="CG3",O1252="HG2"),T1252,R1252))</f>
        <v>7551.84758787681</v>
      </c>
      <c r="W1252" s="28" t="n">
        <v>365</v>
      </c>
      <c r="X1252" s="32"/>
      <c r="Y1252" s="28"/>
      <c r="Z1252" s="28" t="n">
        <v>8760</v>
      </c>
      <c r="AA1252" s="32" t="s">
        <v>3155</v>
      </c>
      <c r="AB1252" s="32" t="s">
        <v>3156</v>
      </c>
      <c r="AC1252" s="33" t="s">
        <v>72</v>
      </c>
      <c r="AD1252" s="33" t="n">
        <f aca="false">VLOOKUP($O1252,Parámetros!$B$4:$H$25,3,0)</f>
        <v>196.356974196937</v>
      </c>
      <c r="AE1252" s="33" t="n">
        <f aca="false">VLOOKUP($O1252,Parámetros!$B$4:$H$25,4,0)</f>
        <v>1220.72799074218</v>
      </c>
      <c r="AF1252" s="33" t="n">
        <f aca="false">VLOOKUP($O1252,Parámetros!$B$4:$H$25,5,0)</f>
        <v>69.6558973259153</v>
      </c>
      <c r="AG1252" s="33" t="n">
        <f aca="false">VLOOKUP($O1252,Parámetros!$B$4:$H$25,6,0)</f>
        <v>640</v>
      </c>
      <c r="AH1252" s="33" t="n">
        <f aca="false">VLOOKUP($O1252,Parámetros!$B$4:$H$25,7,0)</f>
        <v>1920000</v>
      </c>
      <c r="AI1252" s="2" t="n">
        <v>2.98030327868852</v>
      </c>
      <c r="AJ1252" s="2" t="n">
        <v>1.362E-005</v>
      </c>
      <c r="AK1252" s="34" t="n">
        <f aca="false">AD1252*V1252/1000000000</f>
        <v>0.00148285794195193</v>
      </c>
      <c r="AL1252" s="34" t="n">
        <f aca="false">AE1252*V1252/1000000000</f>
        <v>0.00921875173234004</v>
      </c>
      <c r="AM1252" s="34" t="n">
        <f aca="false">AF1252*V1252/1000000000</f>
        <v>0.000526030720202108</v>
      </c>
      <c r="AN1252" s="34" t="n">
        <f aca="false">AG1252*V1252/1000000000</f>
        <v>0.00483318245624116</v>
      </c>
      <c r="AO1252" s="34" t="n">
        <f aca="false">AH1252*V1252/1000000000</f>
        <v>14.4995473687235</v>
      </c>
      <c r="AP1252" s="35" t="n">
        <f aca="false">AJ1252*AI1252*EXP(P1252*4)</f>
        <v>4.25753560055941E-005</v>
      </c>
      <c r="AQ1252" s="36" t="n">
        <f aca="false">AK1252/W1252</f>
        <v>4.06262449849843E-006</v>
      </c>
      <c r="AR1252" s="37" t="n">
        <f aca="false">AL1252/W1252</f>
        <v>2.52568540612056E-005</v>
      </c>
      <c r="AS1252" s="37" t="n">
        <f aca="false">AM1252/W1252</f>
        <v>1.44118005534824E-006</v>
      </c>
      <c r="AT1252" s="37" t="n">
        <f aca="false">AN1252/W1252</f>
        <v>1.32415957705237E-005</v>
      </c>
      <c r="AU1252" s="37" t="n">
        <f aca="false">AO1252/W1252</f>
        <v>0.0397247873115712</v>
      </c>
      <c r="AV1252" s="49" t="n">
        <f aca="false">AP1252/W1252</f>
        <v>1.1664481097423E-007</v>
      </c>
      <c r="AW1252" s="39" t="n">
        <f aca="false">AK1252*1000000</f>
        <v>1482.85794195193</v>
      </c>
      <c r="AX1252" s="40" t="n">
        <f aca="false">AL1252*1000000</f>
        <v>9218.75173234004</v>
      </c>
      <c r="AY1252" s="40" t="n">
        <f aca="false">AM1252*1000000</f>
        <v>526.030720202108</v>
      </c>
      <c r="AZ1252" s="40" t="n">
        <f aca="false">AN1252*1000000</f>
        <v>4833.18245624116</v>
      </c>
      <c r="BA1252" s="40" t="n">
        <f aca="false">AO1252*1000000</f>
        <v>14499547.3687235</v>
      </c>
      <c r="BB1252" s="41" t="n">
        <f aca="false">AP1252*1000000</f>
        <v>42.5753560055941</v>
      </c>
      <c r="BC1252" s="39" t="n">
        <f aca="false">AQ1252*1000000</f>
        <v>4.06262449849843</v>
      </c>
      <c r="BD1252" s="40" t="n">
        <f aca="false">AR1252*1000000</f>
        <v>25.2568540612056</v>
      </c>
      <c r="BE1252" s="40" t="n">
        <f aca="false">AS1252*1000000</f>
        <v>1.44118005534824</v>
      </c>
      <c r="BF1252" s="40" t="n">
        <f aca="false">AT1252*1000000</f>
        <v>13.2415957705237</v>
      </c>
      <c r="BG1252" s="40" t="n">
        <f aca="false">AU1252*1000000</f>
        <v>39724.7873115712</v>
      </c>
      <c r="BH1252" s="41" t="n">
        <f aca="false">AV1252*1000000</f>
        <v>0.11664481097423</v>
      </c>
      <c r="BI1252" s="0" t="n">
        <v>0.1</v>
      </c>
      <c r="BJ1252" s="0" t="n">
        <f aca="false">R1252*BI1252</f>
        <v>755.184758787681</v>
      </c>
      <c r="BK1252" s="0" t="n">
        <v>0.1</v>
      </c>
      <c r="BL1252" s="0" t="n">
        <f aca="false">AI1252*BK1252</f>
        <v>0.298030327868852</v>
      </c>
      <c r="BM1252" s="45" t="n">
        <v>187.562005220738</v>
      </c>
      <c r="BN1252" s="45" t="n">
        <v>1012.03746873145</v>
      </c>
      <c r="BO1252" s="45" t="n">
        <v>69.5558973259153</v>
      </c>
      <c r="BP1252" s="45" t="n">
        <v>256</v>
      </c>
      <c r="BQ1252" s="45" t="n">
        <v>384000</v>
      </c>
      <c r="BR1252" s="0" t="n">
        <f aca="false">AJ1252*0.1</f>
        <v>1.362E-006</v>
      </c>
      <c r="BS1252" s="0" t="n">
        <f aca="false">((((BJ1252/R1252)^2)+((BM1252/AD1252)^2))^(1/2))*AK1252</f>
        <v>0.00142418047820499</v>
      </c>
      <c r="BT1252" s="0" t="n">
        <f aca="false">((((BJ1252/R1252)^2)+((BN1252/AE1252)^2))^(1/2))*AL1252</f>
        <v>0.00769815061748388</v>
      </c>
      <c r="BU1252" s="0" t="n">
        <f aca="false">((((BJ1252/R1252)^2)+((BO1252/AF1252)^2))^(1/2))*AM1252</f>
        <v>0.000527902899519628</v>
      </c>
      <c r="BV1252" s="0" t="n">
        <f aca="false">((((BJ1252/R1252)^2)+((BP1252/AG1252)^2))^(1/2))*AN1252</f>
        <v>0.00199277217749645</v>
      </c>
      <c r="BW1252" s="0" t="n">
        <f aca="false">((((BJ1252/R1252)^2)+((BQ1252/AH1252)^2))^(1/2))*AO1252</f>
        <v>3.24219735594439</v>
      </c>
      <c r="BX1252" s="46" t="n">
        <f aca="false">((((BL1252/AI1252)^2)+((BR1252/AJ1252)^2))^(1/2))*AP1252</f>
        <v>6.0210645885974E-006</v>
      </c>
    </row>
    <row r="1253" customFormat="false" ht="45" hidden="false" customHeight="true" outlineLevel="0" collapsed="false">
      <c r="A1253" s="24" t="n">
        <v>4.61854376284676</v>
      </c>
      <c r="B1253" s="24" t="n">
        <v>-74.0988108981485</v>
      </c>
      <c r="C1253" s="47" t="n">
        <v>29</v>
      </c>
      <c r="D1253" s="47" t="n">
        <v>26</v>
      </c>
      <c r="E1253" s="47" t="n">
        <v>2331</v>
      </c>
      <c r="F1253" s="27" t="s">
        <v>3157</v>
      </c>
      <c r="G1253" s="28" t="s">
        <v>3158</v>
      </c>
      <c r="H1253" s="27" t="s">
        <v>3159</v>
      </c>
      <c r="I1253" s="28" t="s">
        <v>155</v>
      </c>
      <c r="J1253" s="28" t="s">
        <v>65</v>
      </c>
      <c r="K1253" s="28" t="n">
        <v>300</v>
      </c>
      <c r="L1253" s="28"/>
      <c r="M1253" s="28" t="n">
        <v>1970</v>
      </c>
      <c r="N1253" s="29" t="s">
        <v>67</v>
      </c>
      <c r="O1253" s="29" t="s">
        <v>108</v>
      </c>
      <c r="P1253" s="30" t="n">
        <v>-0.00025800163440121</v>
      </c>
      <c r="Q1253" s="31" t="n">
        <v>1225000</v>
      </c>
      <c r="R1253" s="31" t="n">
        <v>1223736.44410255</v>
      </c>
      <c r="S1253" s="29" t="s">
        <v>69</v>
      </c>
      <c r="T1253" s="29"/>
      <c r="U1253" s="29"/>
      <c r="V1253" s="48" t="n">
        <f aca="false">IF(S1253="m3_año",R1253,IF(OR(O1253="CG1",O1253="CG3",O1253="HG2"),T1253,R1253))</f>
        <v>1223736.44410255</v>
      </c>
      <c r="W1253" s="28" t="n">
        <v>365</v>
      </c>
      <c r="X1253" s="32"/>
      <c r="Y1253" s="28"/>
      <c r="Z1253" s="28" t="n">
        <v>8760</v>
      </c>
      <c r="AA1253" s="32" t="s">
        <v>3160</v>
      </c>
      <c r="AB1253" s="32" t="s">
        <v>447</v>
      </c>
      <c r="AC1253" s="33" t="s">
        <v>72</v>
      </c>
      <c r="AD1253" s="33" t="n">
        <f aca="false">VLOOKUP($O1253,Parámetros!$B$4:$H$25,3,0)</f>
        <v>589.42211574465</v>
      </c>
      <c r="AE1253" s="33" t="n">
        <f aca="false">VLOOKUP($O1253,Parámetros!$B$4:$H$25,4,0)</f>
        <v>6395.37711993333</v>
      </c>
      <c r="AF1253" s="33" t="n">
        <f aca="false">VLOOKUP($O1253,Parámetros!$B$4:$H$25,5,0)</f>
        <v>22.4256162208741</v>
      </c>
      <c r="AG1253" s="33" t="n">
        <f aca="false">VLOOKUP($O1253,Parámetros!$B$4:$H$25,6,0)</f>
        <v>1344</v>
      </c>
      <c r="AH1253" s="33" t="n">
        <f aca="false">VLOOKUP($O1253,Parámetros!$B$4:$H$25,7,0)</f>
        <v>1920000</v>
      </c>
      <c r="AI1253" s="2" t="n">
        <v>1159.09146341463</v>
      </c>
      <c r="AJ1253" s="2" t="n">
        <v>0.000142</v>
      </c>
      <c r="AK1253" s="34" t="n">
        <f aca="false">AD1253*V1253/1000000000</f>
        <v>0.72129732399676</v>
      </c>
      <c r="AL1253" s="34" t="n">
        <f aca="false">AE1253*V1253/1000000000</f>
        <v>7.82625605544202</v>
      </c>
      <c r="AM1253" s="34" t="n">
        <f aca="false">AF1253*V1253/1000000000</f>
        <v>0.0274430438509409</v>
      </c>
      <c r="AN1253" s="34" t="n">
        <f aca="false">AG1253*V1253/1000000000</f>
        <v>1.64470178087383</v>
      </c>
      <c r="AO1253" s="34" t="n">
        <f aca="false">AH1253*V1253/1000000000</f>
        <v>2349.5739726769</v>
      </c>
      <c r="AP1253" s="35" t="n">
        <f aca="false">AJ1253*AI1253*EXP(P1253*4)</f>
        <v>0.164421216447075</v>
      </c>
      <c r="AQ1253" s="36" t="n">
        <f aca="false">AK1253/W1253</f>
        <v>0.00197615705204592</v>
      </c>
      <c r="AR1253" s="37" t="n">
        <f aca="false">AL1253/W1253</f>
        <v>0.0214417974121699</v>
      </c>
      <c r="AS1253" s="37" t="n">
        <f aca="false">AM1253/W1253</f>
        <v>7.51864215094272E-005</v>
      </c>
      <c r="AT1253" s="37" t="n">
        <f aca="false">AN1253/W1253</f>
        <v>0.00450603227636665</v>
      </c>
      <c r="AU1253" s="37" t="n">
        <f aca="false">AO1253/W1253</f>
        <v>6.43718896623807</v>
      </c>
      <c r="AV1253" s="49" t="n">
        <f aca="false">AP1253/W1253</f>
        <v>0.000450469086156371</v>
      </c>
      <c r="AW1253" s="39" t="n">
        <f aca="false">AK1253*1000000</f>
        <v>721297.32399676</v>
      </c>
      <c r="AX1253" s="40" t="n">
        <f aca="false">AL1253*1000000</f>
        <v>7826256.05544202</v>
      </c>
      <c r="AY1253" s="40" t="n">
        <f aca="false">AM1253*1000000</f>
        <v>27443.0438509409</v>
      </c>
      <c r="AZ1253" s="40" t="n">
        <f aca="false">AN1253*1000000</f>
        <v>1644701.78087383</v>
      </c>
      <c r="BA1253" s="40" t="n">
        <f aca="false">AO1253*1000000</f>
        <v>2349573972.6769</v>
      </c>
      <c r="BB1253" s="41" t="n">
        <f aca="false">AP1253*1000000</f>
        <v>164421.216447075</v>
      </c>
      <c r="BC1253" s="39" t="n">
        <f aca="false">AQ1253*1000000</f>
        <v>1976.15705204592</v>
      </c>
      <c r="BD1253" s="40" t="n">
        <f aca="false">AR1253*1000000</f>
        <v>21441.7974121699</v>
      </c>
      <c r="BE1253" s="40" t="n">
        <f aca="false">AS1253*1000000</f>
        <v>75.1864215094272</v>
      </c>
      <c r="BF1253" s="40" t="n">
        <f aca="false">AT1253*1000000</f>
        <v>4506.03227636665</v>
      </c>
      <c r="BG1253" s="40" t="n">
        <f aca="false">AU1253*1000000</f>
        <v>6437188.96623807</v>
      </c>
      <c r="BH1253" s="41" t="n">
        <f aca="false">AV1253*1000000</f>
        <v>450.469086156371</v>
      </c>
      <c r="BI1253" s="0" t="n">
        <v>0.1</v>
      </c>
      <c r="BJ1253" s="0" t="n">
        <f aca="false">R1253*BI1253</f>
        <v>122373.644410255</v>
      </c>
      <c r="BK1253" s="0" t="n">
        <v>0.1</v>
      </c>
      <c r="BL1253" s="0" t="n">
        <f aca="false">AI1253*BK1253</f>
        <v>115.909146341463</v>
      </c>
      <c r="BM1253" s="45" t="n">
        <v>491.492522079561</v>
      </c>
      <c r="BN1253" s="45" t="n">
        <v>4911.75996922289</v>
      </c>
      <c r="BO1253" s="45" t="n">
        <v>16.2785205146239</v>
      </c>
      <c r="BP1253" s="45" t="n">
        <v>537.6</v>
      </c>
      <c r="BQ1253" s="45" t="n">
        <v>384000</v>
      </c>
      <c r="BR1253" s="0" t="n">
        <f aca="false">AJ1253*0.1</f>
        <v>1.42E-005</v>
      </c>
      <c r="BS1253" s="0" t="n">
        <f aca="false">((((BJ1253/R1253)^2)+((BM1253/AD1253)^2))^(1/2))*AK1253</f>
        <v>0.605766948239467</v>
      </c>
      <c r="BT1253" s="0" t="n">
        <f aca="false">((((BJ1253/R1253)^2)+((BN1253/AE1253)^2))^(1/2))*AL1253</f>
        <v>6.06143658465957</v>
      </c>
      <c r="BU1253" s="0" t="n">
        <f aca="false">((((BJ1253/R1253)^2)+((BO1253/AF1253)^2))^(1/2))*AM1253</f>
        <v>0.0201087607853903</v>
      </c>
      <c r="BV1253" s="0" t="n">
        <f aca="false">((((BJ1253/R1253)^2)+((BP1253/AG1253)^2))^(1/2))*AN1253</f>
        <v>0.678127916518426</v>
      </c>
      <c r="BW1253" s="0" t="n">
        <f aca="false">((((BJ1253/R1253)^2)+((BQ1253/AH1253)^2))^(1/2))*AO1253</f>
        <v>525.380712106977</v>
      </c>
      <c r="BX1253" s="46" t="n">
        <f aca="false">((((BL1253/AI1253)^2)+((BR1253/AJ1253)^2))^(1/2))*AP1253</f>
        <v>0.0232526714241336</v>
      </c>
    </row>
    <row r="1254" customFormat="false" ht="45" hidden="false" customHeight="true" outlineLevel="0" collapsed="false">
      <c r="A1254" s="24" t="n">
        <v>4.61854376284676</v>
      </c>
      <c r="B1254" s="24" t="n">
        <v>-74.0988108981485</v>
      </c>
      <c r="C1254" s="47" t="n">
        <v>29</v>
      </c>
      <c r="D1254" s="47" t="n">
        <v>26</v>
      </c>
      <c r="E1254" s="47" t="n">
        <v>2331</v>
      </c>
      <c r="F1254" s="27" t="s">
        <v>3157</v>
      </c>
      <c r="G1254" s="28" t="s">
        <v>3158</v>
      </c>
      <c r="H1254" s="27" t="s">
        <v>3159</v>
      </c>
      <c r="I1254" s="28" t="s">
        <v>155</v>
      </c>
      <c r="J1254" s="28" t="s">
        <v>65</v>
      </c>
      <c r="K1254" s="28" t="n">
        <v>300</v>
      </c>
      <c r="L1254" s="28"/>
      <c r="M1254" s="28" t="n">
        <v>2001</v>
      </c>
      <c r="N1254" s="29" t="s">
        <v>67</v>
      </c>
      <c r="O1254" s="29" t="s">
        <v>104</v>
      </c>
      <c r="P1254" s="30" t="n">
        <v>-0.00025800163440121</v>
      </c>
      <c r="Q1254" s="31" t="n">
        <v>1225000</v>
      </c>
      <c r="R1254" s="31" t="n">
        <v>1223736.44410255</v>
      </c>
      <c r="S1254" s="29" t="s">
        <v>69</v>
      </c>
      <c r="T1254" s="29"/>
      <c r="U1254" s="29"/>
      <c r="V1254" s="48" t="n">
        <f aca="false">IF(S1254="m3_año",R1254,IF(OR(O1254="CG1",O1254="CG3",O1254="HG2"),T1254,R1254))</f>
        <v>1223736.44410255</v>
      </c>
      <c r="W1254" s="28" t="n">
        <v>365</v>
      </c>
      <c r="X1254" s="32"/>
      <c r="Y1254" s="28"/>
      <c r="Z1254" s="28" t="n">
        <v>8760</v>
      </c>
      <c r="AA1254" s="32" t="s">
        <v>3161</v>
      </c>
      <c r="AB1254" s="32" t="s">
        <v>3162</v>
      </c>
      <c r="AC1254" s="33" t="s">
        <v>72</v>
      </c>
      <c r="AD1254" s="33" t="n">
        <f aca="false">VLOOKUP($O1254,Parámetros!$B$4:$H$25,3,0)</f>
        <v>237.180556877129</v>
      </c>
      <c r="AE1254" s="33" t="n">
        <f aca="false">VLOOKUP($O1254,Parámetros!$B$4:$H$25,4,0)</f>
        <v>787.658122005433</v>
      </c>
      <c r="AF1254" s="33" t="n">
        <f aca="false">VLOOKUP($O1254,Parámetros!$B$4:$H$25,5,0)</f>
        <v>0.504400709065075</v>
      </c>
      <c r="AG1254" s="33" t="n">
        <f aca="false">VLOOKUP($O1254,Parámetros!$B$4:$H$25,6,0)</f>
        <v>1344</v>
      </c>
      <c r="AH1254" s="33" t="n">
        <f aca="false">VLOOKUP($O1254,Parámetros!$B$4:$H$25,7,0)</f>
        <v>1920000</v>
      </c>
      <c r="AI1254" s="2" t="n">
        <v>1159.09146341463</v>
      </c>
      <c r="AJ1254" s="2" t="n">
        <v>0.000142</v>
      </c>
      <c r="AK1254" s="34" t="n">
        <f aca="false">AD1254*V1254/1000000000</f>
        <v>0.29024649128308</v>
      </c>
      <c r="AL1254" s="34" t="n">
        <f aca="false">AE1254*V1254/1000000000</f>
        <v>0.963885949391421</v>
      </c>
      <c r="AM1254" s="34" t="n">
        <f aca="false">AF1254*V1254/1000000000</f>
        <v>0.0006172535301141</v>
      </c>
      <c r="AN1254" s="34" t="n">
        <f aca="false">AG1254*V1254/1000000000</f>
        <v>1.64470178087383</v>
      </c>
      <c r="AO1254" s="34" t="n">
        <f aca="false">AH1254*V1254/1000000000</f>
        <v>2349.5739726769</v>
      </c>
      <c r="AP1254" s="35" t="n">
        <f aca="false">AJ1254*AI1254*EXP(P1254*4)</f>
        <v>0.164421216447075</v>
      </c>
      <c r="AQ1254" s="36" t="n">
        <f aca="false">AK1254/W1254</f>
        <v>0.000795195866528987</v>
      </c>
      <c r="AR1254" s="37" t="n">
        <f aca="false">AL1254/W1254</f>
        <v>0.00264078342299019</v>
      </c>
      <c r="AS1254" s="37" t="n">
        <f aca="false">AM1254/W1254</f>
        <v>1.69110556195644E-006</v>
      </c>
      <c r="AT1254" s="37" t="n">
        <f aca="false">AN1254/W1254</f>
        <v>0.00450603227636665</v>
      </c>
      <c r="AU1254" s="37" t="n">
        <f aca="false">AO1254/W1254</f>
        <v>6.43718896623807</v>
      </c>
      <c r="AV1254" s="49" t="n">
        <f aca="false">AP1254/W1254</f>
        <v>0.000450469086156371</v>
      </c>
      <c r="AW1254" s="39" t="n">
        <f aca="false">AK1254*1000000</f>
        <v>290246.49128308</v>
      </c>
      <c r="AX1254" s="40" t="n">
        <f aca="false">AL1254*1000000</f>
        <v>963885.949391421</v>
      </c>
      <c r="AY1254" s="40" t="n">
        <f aca="false">AM1254*1000000</f>
        <v>617.2535301141</v>
      </c>
      <c r="AZ1254" s="40" t="n">
        <f aca="false">AN1254*1000000</f>
        <v>1644701.78087383</v>
      </c>
      <c r="BA1254" s="40" t="n">
        <f aca="false">AO1254*1000000</f>
        <v>2349573972.6769</v>
      </c>
      <c r="BB1254" s="41" t="n">
        <f aca="false">AP1254*1000000</f>
        <v>164421.216447075</v>
      </c>
      <c r="BC1254" s="39" t="n">
        <f aca="false">AQ1254*1000000</f>
        <v>795.195866528987</v>
      </c>
      <c r="BD1254" s="40" t="n">
        <f aca="false">AR1254*1000000</f>
        <v>2640.78342299019</v>
      </c>
      <c r="BE1254" s="40" t="n">
        <f aca="false">AS1254*1000000</f>
        <v>1.69110556195644</v>
      </c>
      <c r="BF1254" s="40" t="n">
        <f aca="false">AT1254*1000000</f>
        <v>4506.03227636665</v>
      </c>
      <c r="BG1254" s="40" t="n">
        <f aca="false">AU1254*1000000</f>
        <v>6437188.96623807</v>
      </c>
      <c r="BH1254" s="41" t="n">
        <f aca="false">AV1254*1000000</f>
        <v>450.469086156371</v>
      </c>
      <c r="BI1254" s="0" t="n">
        <v>0.1</v>
      </c>
      <c r="BJ1254" s="0" t="n">
        <f aca="false">R1254*BI1254</f>
        <v>122373.644410255</v>
      </c>
      <c r="BK1254" s="0" t="n">
        <v>0.1</v>
      </c>
      <c r="BL1254" s="0" t="n">
        <f aca="false">AI1254*BK1254</f>
        <v>115.909146341463</v>
      </c>
      <c r="BM1254" s="45" t="n">
        <v>233.996718041948</v>
      </c>
      <c r="BN1254" s="45" t="n">
        <v>664.659238488896</v>
      </c>
      <c r="BO1254" s="45" t="n">
        <v>0.404400709065075</v>
      </c>
      <c r="BP1254" s="45" t="n">
        <v>537.6</v>
      </c>
      <c r="BQ1254" s="45" t="n">
        <v>384000</v>
      </c>
      <c r="BR1254" s="0" t="n">
        <f aca="false">AJ1254*0.1</f>
        <v>1.42E-005</v>
      </c>
      <c r="BS1254" s="0" t="n">
        <f aca="false">((((BJ1254/R1254)^2)+((BM1254/AD1254)^2))^(1/2))*AK1254</f>
        <v>0.287817531171341</v>
      </c>
      <c r="BT1254" s="0" t="n">
        <f aca="false">((((BJ1254/R1254)^2)+((BN1254/AE1254)^2))^(1/2))*AL1254</f>
        <v>0.8190591128841</v>
      </c>
      <c r="BU1254" s="0" t="n">
        <f aca="false">((((BJ1254/R1254)^2)+((BO1254/AF1254)^2))^(1/2))*AM1254</f>
        <v>0.000498714467885817</v>
      </c>
      <c r="BV1254" s="0" t="n">
        <f aca="false">((((BJ1254/R1254)^2)+((BP1254/AG1254)^2))^(1/2))*AN1254</f>
        <v>0.678127916518426</v>
      </c>
      <c r="BW1254" s="0" t="n">
        <f aca="false">((((BJ1254/R1254)^2)+((BQ1254/AH1254)^2))^(1/2))*AO1254</f>
        <v>525.380712106977</v>
      </c>
      <c r="BX1254" s="46" t="n">
        <f aca="false">((((BL1254/AI1254)^2)+((BR1254/AJ1254)^2))^(1/2))*AP1254</f>
        <v>0.0232526714241336</v>
      </c>
    </row>
    <row r="1255" customFormat="false" ht="45" hidden="false" customHeight="true" outlineLevel="0" collapsed="false">
      <c r="A1255" s="24" t="n">
        <v>4.61879194654822</v>
      </c>
      <c r="B1255" s="24" t="n">
        <v>-74.10148870382</v>
      </c>
      <c r="C1255" s="47" t="n">
        <v>29</v>
      </c>
      <c r="D1255" s="47" t="n">
        <v>26</v>
      </c>
      <c r="E1255" s="47" t="n">
        <v>2331</v>
      </c>
      <c r="F1255" s="27" t="s">
        <v>3163</v>
      </c>
      <c r="G1255" s="28" t="s">
        <v>3164</v>
      </c>
      <c r="H1255" s="27" t="s">
        <v>3165</v>
      </c>
      <c r="I1255" s="28" t="s">
        <v>155</v>
      </c>
      <c r="J1255" s="28" t="s">
        <v>76</v>
      </c>
      <c r="K1255" s="55"/>
      <c r="L1255" s="55"/>
      <c r="M1255" s="28" t="n">
        <v>2006</v>
      </c>
      <c r="N1255" s="29" t="s">
        <v>67</v>
      </c>
      <c r="O1255" s="29" t="s">
        <v>145</v>
      </c>
      <c r="P1255" s="30" t="n">
        <v>0.0119278052318739</v>
      </c>
      <c r="Q1255" s="31" t="n">
        <v>7800</v>
      </c>
      <c r="R1255" s="31" t="n">
        <v>8181.16822019988</v>
      </c>
      <c r="S1255" s="29" t="s">
        <v>69</v>
      </c>
      <c r="T1255" s="29"/>
      <c r="U1255" s="29"/>
      <c r="V1255" s="48" t="n">
        <f aca="false">IF(S1255="m3_año",R1255,IF(OR(O1255="CG1",O1255="CG3",O1255="HG2"),T1255,R1255))</f>
        <v>8181.16822019988</v>
      </c>
      <c r="W1255" s="28" t="n">
        <v>365</v>
      </c>
      <c r="X1255" s="32" t="s">
        <v>98</v>
      </c>
      <c r="Y1255" s="28"/>
      <c r="Z1255" s="28" t="n">
        <v>2920</v>
      </c>
      <c r="AA1255" s="32" t="s">
        <v>3166</v>
      </c>
      <c r="AB1255" s="32" t="s">
        <v>3167</v>
      </c>
      <c r="AC1255" s="33" t="s">
        <v>72</v>
      </c>
      <c r="AD1255" s="33" t="n">
        <f aca="false">VLOOKUP($O1255,Parámetros!$B$4:$H$25,3,0)</f>
        <v>196.356974196937</v>
      </c>
      <c r="AE1255" s="33" t="n">
        <f aca="false">VLOOKUP($O1255,Parámetros!$B$4:$H$25,4,0)</f>
        <v>1220.72799074218</v>
      </c>
      <c r="AF1255" s="33" t="n">
        <f aca="false">VLOOKUP($O1255,Parámetros!$B$4:$H$25,5,0)</f>
        <v>69.6558973259153</v>
      </c>
      <c r="AG1255" s="33" t="n">
        <f aca="false">VLOOKUP($O1255,Parámetros!$B$4:$H$25,6,0)</f>
        <v>640</v>
      </c>
      <c r="AH1255" s="33" t="n">
        <f aca="false">VLOOKUP($O1255,Parámetros!$B$4:$H$25,7,0)</f>
        <v>1920000</v>
      </c>
      <c r="AI1255" s="2" t="n">
        <v>2.98030327868852</v>
      </c>
      <c r="AJ1255" s="2" t="n">
        <v>1.362E-005</v>
      </c>
      <c r="AK1255" s="34" t="n">
        <f aca="false">AD1255*V1255/1000000000</f>
        <v>0.00160642943711459</v>
      </c>
      <c r="AL1255" s="34" t="n">
        <f aca="false">AE1255*V1255/1000000000</f>
        <v>0.00998698104336838</v>
      </c>
      <c r="AM1255" s="34" t="n">
        <f aca="false">AF1255*V1255/1000000000</f>
        <v>0.000569866613552284</v>
      </c>
      <c r="AN1255" s="34" t="n">
        <f aca="false">AG1255*V1255/1000000000</f>
        <v>0.00523594766092792</v>
      </c>
      <c r="AO1255" s="34" t="n">
        <f aca="false">AH1255*V1255/1000000000</f>
        <v>15.7078429827838</v>
      </c>
      <c r="AP1255" s="35" t="n">
        <f aca="false">AJ1255*AI1255*EXP(P1255*4)</f>
        <v>4.25753560055941E-005</v>
      </c>
      <c r="AQ1255" s="36" t="n">
        <f aca="false">AK1255/W1255</f>
        <v>4.40117654003997E-006</v>
      </c>
      <c r="AR1255" s="37" t="n">
        <f aca="false">AL1255/W1255</f>
        <v>2.73615918996394E-005</v>
      </c>
      <c r="AS1255" s="37" t="n">
        <f aca="false">AM1255/W1255</f>
        <v>1.56127839329393E-006</v>
      </c>
      <c r="AT1255" s="37" t="n">
        <f aca="false">AN1255/W1255</f>
        <v>1.4345062084734E-005</v>
      </c>
      <c r="AU1255" s="37" t="n">
        <f aca="false">AO1255/W1255</f>
        <v>0.0430351862542021</v>
      </c>
      <c r="AV1255" s="49" t="n">
        <f aca="false">AP1255/W1255</f>
        <v>1.1664481097423E-007</v>
      </c>
      <c r="AW1255" s="39" t="n">
        <f aca="false">AK1255*1000000</f>
        <v>1606.42943711459</v>
      </c>
      <c r="AX1255" s="40" t="n">
        <f aca="false">AL1255*1000000</f>
        <v>9986.98104336838</v>
      </c>
      <c r="AY1255" s="40" t="n">
        <f aca="false">AM1255*1000000</f>
        <v>569.866613552284</v>
      </c>
      <c r="AZ1255" s="40" t="n">
        <f aca="false">AN1255*1000000</f>
        <v>5235.94766092792</v>
      </c>
      <c r="BA1255" s="40" t="n">
        <f aca="false">AO1255*1000000</f>
        <v>15707842.9827838</v>
      </c>
      <c r="BB1255" s="41" t="n">
        <f aca="false">AP1255*1000000</f>
        <v>42.5753560055941</v>
      </c>
      <c r="BC1255" s="39" t="n">
        <f aca="false">AQ1255*1000000</f>
        <v>4.40117654003997</v>
      </c>
      <c r="BD1255" s="40" t="n">
        <f aca="false">AR1255*1000000</f>
        <v>27.3615918996394</v>
      </c>
      <c r="BE1255" s="40" t="n">
        <f aca="false">AS1255*1000000</f>
        <v>1.56127839329393</v>
      </c>
      <c r="BF1255" s="40" t="n">
        <f aca="false">AT1255*1000000</f>
        <v>14.345062084734</v>
      </c>
      <c r="BG1255" s="40" t="n">
        <f aca="false">AU1255*1000000</f>
        <v>43035.1862542021</v>
      </c>
      <c r="BH1255" s="41" t="n">
        <f aca="false">AV1255*1000000</f>
        <v>0.11664481097423</v>
      </c>
      <c r="BI1255" s="0" t="n">
        <v>0.1</v>
      </c>
      <c r="BJ1255" s="0" t="n">
        <f aca="false">R1255*BI1255</f>
        <v>818.116822019988</v>
      </c>
      <c r="BK1255" s="0" t="n">
        <v>0.1</v>
      </c>
      <c r="BL1255" s="0" t="n">
        <f aca="false">AI1255*BK1255</f>
        <v>0.298030327868852</v>
      </c>
      <c r="BM1255" s="45" t="n">
        <v>187.562005220738</v>
      </c>
      <c r="BN1255" s="45" t="n">
        <v>1012.03746873145</v>
      </c>
      <c r="BO1255" s="45" t="n">
        <v>69.5558973259153</v>
      </c>
      <c r="BP1255" s="45" t="n">
        <v>256</v>
      </c>
      <c r="BQ1255" s="45" t="n">
        <v>384000</v>
      </c>
      <c r="BR1255" s="0" t="n">
        <f aca="false">AJ1255*0.1</f>
        <v>1.362E-006</v>
      </c>
      <c r="BS1255" s="0" t="n">
        <f aca="false">((((BJ1255/R1255)^2)+((BM1255/AD1255)^2))^(1/2))*AK1255</f>
        <v>0.00154286218472208</v>
      </c>
      <c r="BT1255" s="0" t="n">
        <f aca="false">((((BJ1255/R1255)^2)+((BN1255/AE1255)^2))^(1/2))*AL1255</f>
        <v>0.00833966316894087</v>
      </c>
      <c r="BU1255" s="0" t="n">
        <f aca="false">((((BJ1255/R1255)^2)+((BO1255/AF1255)^2))^(1/2))*AM1255</f>
        <v>0.00057189480781293</v>
      </c>
      <c r="BV1255" s="0" t="n">
        <f aca="false">((((BJ1255/R1255)^2)+((BP1255/AG1255)^2))^(1/2))*AN1255</f>
        <v>0.00215883652562116</v>
      </c>
      <c r="BW1255" s="0" t="n">
        <f aca="false">((((BJ1255/R1255)^2)+((BQ1255/AH1255)^2))^(1/2))*AO1255</f>
        <v>3.51238046893976</v>
      </c>
      <c r="BX1255" s="46" t="n">
        <f aca="false">((((BL1255/AI1255)^2)+((BR1255/AJ1255)^2))^(1/2))*AP1255</f>
        <v>6.0210645885974E-006</v>
      </c>
    </row>
    <row r="1256" customFormat="false" ht="45" hidden="false" customHeight="true" outlineLevel="0" collapsed="false">
      <c r="A1256" s="24" t="n">
        <v>4.62746807547641</v>
      </c>
      <c r="B1256" s="24" t="n">
        <v>-74.0973955523408</v>
      </c>
      <c r="C1256" s="47" t="n">
        <v>29</v>
      </c>
      <c r="D1256" s="47" t="n">
        <v>27</v>
      </c>
      <c r="E1256" s="47" t="n">
        <v>2344</v>
      </c>
      <c r="F1256" s="27" t="s">
        <v>3168</v>
      </c>
      <c r="G1256" s="28" t="s">
        <v>3169</v>
      </c>
      <c r="H1256" s="27" t="s">
        <v>3170</v>
      </c>
      <c r="I1256" s="28" t="s">
        <v>155</v>
      </c>
      <c r="J1256" s="28" t="s">
        <v>65</v>
      </c>
      <c r="K1256" s="28" t="n">
        <v>50.97</v>
      </c>
      <c r="L1256" s="28"/>
      <c r="M1256" s="28" t="n">
        <v>2006</v>
      </c>
      <c r="N1256" s="29" t="s">
        <v>67</v>
      </c>
      <c r="O1256" s="29" t="s">
        <v>68</v>
      </c>
      <c r="P1256" s="53" t="n">
        <v>0.01</v>
      </c>
      <c r="Q1256" s="31" t="n">
        <v>26950</v>
      </c>
      <c r="R1256" s="31" t="n">
        <v>28049.8503644849</v>
      </c>
      <c r="S1256" s="29" t="s">
        <v>69</v>
      </c>
      <c r="T1256" s="29"/>
      <c r="U1256" s="29"/>
      <c r="V1256" s="48" t="n">
        <f aca="false">IF(S1256="m3_año",R1256,IF(OR(O1256="CG1",O1256="CG3",O1256="HG2"),T1256,R1256))</f>
        <v>28049.8503644849</v>
      </c>
      <c r="W1256" s="28" t="n">
        <v>365</v>
      </c>
      <c r="X1256" s="32"/>
      <c r="Y1256" s="28"/>
      <c r="Z1256" s="28" t="n">
        <v>8760</v>
      </c>
      <c r="AA1256" s="32" t="s">
        <v>3171</v>
      </c>
      <c r="AB1256" s="32" t="s">
        <v>3172</v>
      </c>
      <c r="AC1256" s="33" t="s">
        <v>72</v>
      </c>
      <c r="AD1256" s="33" t="n">
        <f aca="false">VLOOKUP($O1256,Parámetros!$B$4:$H$25,3,0)</f>
        <v>46.3856216091623</v>
      </c>
      <c r="AE1256" s="33" t="n">
        <f aca="false">VLOOKUP($O1256,Parámetros!$B$4:$H$25,4,0)</f>
        <v>1074.85364414012</v>
      </c>
      <c r="AF1256" s="33" t="n">
        <f aca="false">VLOOKUP($O1256,Parámetros!$B$4:$H$25,5,0)</f>
        <v>5.41099102083891</v>
      </c>
      <c r="AG1256" s="33" t="n">
        <f aca="false">VLOOKUP($O1256,Parámetros!$B$4:$H$25,6,0)</f>
        <v>1344</v>
      </c>
      <c r="AH1256" s="33" t="n">
        <f aca="false">VLOOKUP($O1256,Parámetros!$B$4:$H$25,7,0)</f>
        <v>1920000</v>
      </c>
      <c r="AI1256" s="51" t="n">
        <v>26950</v>
      </c>
      <c r="AJ1256" s="52" t="n">
        <v>8.8E-008</v>
      </c>
      <c r="AK1256" s="34" t="n">
        <f aca="false">AD1256*V1256/1000000000</f>
        <v>0.00130110974520062</v>
      </c>
      <c r="AL1256" s="34" t="n">
        <f aca="false">AE1256*V1256/1000000000</f>
        <v>0.0301494838818517</v>
      </c>
      <c r="AM1256" s="34" t="n">
        <f aca="false">AF1256*V1256/1000000000</f>
        <v>0.000151777488458103</v>
      </c>
      <c r="AN1256" s="34" t="n">
        <f aca="false">AG1256*V1256/1000000000</f>
        <v>0.0376989988898677</v>
      </c>
      <c r="AO1256" s="34" t="n">
        <f aca="false">AH1256*V1256/1000000000</f>
        <v>53.855712699811</v>
      </c>
      <c r="AP1256" s="35" t="n">
        <f aca="false">AJ1256*AI1256*EXP(P1256*4)</f>
        <v>0.00246838683207467</v>
      </c>
      <c r="AQ1256" s="36" t="n">
        <f aca="false">AK1256/W1256</f>
        <v>3.56468423342636E-006</v>
      </c>
      <c r="AR1256" s="37" t="n">
        <f aca="false">AL1256/W1256</f>
        <v>8.26013257037032E-005</v>
      </c>
      <c r="AS1256" s="37" t="n">
        <f aca="false">AM1256/W1256</f>
        <v>4.15828735501652E-007</v>
      </c>
      <c r="AT1256" s="37" t="n">
        <f aca="false">AN1256/W1256</f>
        <v>0.000103284928465391</v>
      </c>
      <c r="AU1256" s="37" t="n">
        <f aca="false">AO1256/W1256</f>
        <v>0.147549897807701</v>
      </c>
      <c r="AV1256" s="49" t="n">
        <f aca="false">AP1256/W1256</f>
        <v>6.76270364951964E-006</v>
      </c>
      <c r="AW1256" s="39" t="n">
        <f aca="false">AK1256*1000000</f>
        <v>1301.10974520062</v>
      </c>
      <c r="AX1256" s="40" t="n">
        <f aca="false">AL1256*1000000</f>
        <v>30149.4838818517</v>
      </c>
      <c r="AY1256" s="40" t="n">
        <f aca="false">AM1256*1000000</f>
        <v>151.777488458103</v>
      </c>
      <c r="AZ1256" s="40" t="n">
        <f aca="false">AN1256*1000000</f>
        <v>37698.9988898677</v>
      </c>
      <c r="BA1256" s="40" t="n">
        <f aca="false">AO1256*1000000</f>
        <v>53855712.699811</v>
      </c>
      <c r="BB1256" s="41" t="n">
        <f aca="false">AP1256*1000000</f>
        <v>2468.38683207467</v>
      </c>
      <c r="BC1256" s="39" t="n">
        <f aca="false">AQ1256*1000000</f>
        <v>3.56468423342636</v>
      </c>
      <c r="BD1256" s="40" t="n">
        <f aca="false">AR1256*1000000</f>
        <v>82.6013257037032</v>
      </c>
      <c r="BE1256" s="40" t="n">
        <f aca="false">AS1256*1000000</f>
        <v>0.415828735501652</v>
      </c>
      <c r="BF1256" s="40" t="n">
        <f aca="false">AT1256*1000000</f>
        <v>103.284928465391</v>
      </c>
      <c r="BG1256" s="40" t="n">
        <f aca="false">AU1256*1000000</f>
        <v>147549.897807701</v>
      </c>
      <c r="BH1256" s="41" t="n">
        <f aca="false">AV1256*1000000</f>
        <v>6.76270364951964</v>
      </c>
      <c r="BI1256" s="0" t="n">
        <v>0.1</v>
      </c>
      <c r="BJ1256" s="0" t="n">
        <f aca="false">R1256*BI1256</f>
        <v>2804.98503644849</v>
      </c>
      <c r="BK1256" s="0" t="n">
        <v>0.1</v>
      </c>
      <c r="BL1256" s="0" t="n">
        <f aca="false">AI1256*BK1256</f>
        <v>2695</v>
      </c>
      <c r="BM1256" s="45" t="n">
        <v>17.6498016718255</v>
      </c>
      <c r="BN1256" s="45" t="n">
        <v>910.91550745518</v>
      </c>
      <c r="BO1256" s="45" t="n">
        <v>5.31099102083891</v>
      </c>
      <c r="BP1256" s="45" t="n">
        <v>537.6</v>
      </c>
      <c r="BQ1256" s="45" t="n">
        <v>384000</v>
      </c>
      <c r="BR1256" s="0" t="n">
        <f aca="false">AJ1256*0.1</f>
        <v>8.8E-009</v>
      </c>
      <c r="BS1256" s="0" t="n">
        <f aca="false">((((BJ1256/R1256)^2)+((BM1256/AD1256)^2))^(1/2))*AK1256</f>
        <v>0.000511886143697405</v>
      </c>
      <c r="BT1256" s="0" t="n">
        <f aca="false">((((BJ1256/R1256)^2)+((BN1256/AE1256)^2))^(1/2))*AL1256</f>
        <v>0.0257283063348465</v>
      </c>
      <c r="BU1256" s="0" t="n">
        <f aca="false">((((BJ1256/R1256)^2)+((BO1256/AF1256)^2))^(1/2))*AM1256</f>
        <v>0.000149743683792477</v>
      </c>
      <c r="BV1256" s="0" t="n">
        <f aca="false">((((BJ1256/R1256)^2)+((BP1256/AG1256)^2))^(1/2))*AN1256</f>
        <v>0.0155436954402968</v>
      </c>
      <c r="BW1256" s="0" t="n">
        <f aca="false">((((BJ1256/R1256)^2)+((BQ1256/AH1256)^2))^(1/2))*AO1256</f>
        <v>12.0425034573476</v>
      </c>
      <c r="BX1256" s="46" t="n">
        <f aca="false">((((BL1256/AI1256)^2)+((BR1256/AJ1256)^2))^(1/2))*AP1256</f>
        <v>0.000349082613510316</v>
      </c>
    </row>
    <row r="1257" customFormat="false" ht="30" hidden="false" customHeight="true" outlineLevel="0" collapsed="false">
      <c r="A1257" s="24" t="n">
        <v>4.63024332846326</v>
      </c>
      <c r="B1257" s="24" t="n">
        <v>-74.0984555283286</v>
      </c>
      <c r="C1257" s="47" t="n">
        <v>29</v>
      </c>
      <c r="D1257" s="47" t="n">
        <v>27</v>
      </c>
      <c r="E1257" s="47" t="n">
        <v>2344</v>
      </c>
      <c r="F1257" s="27" t="s">
        <v>3173</v>
      </c>
      <c r="G1257" s="28" t="s">
        <v>3174</v>
      </c>
      <c r="H1257" s="27" t="s">
        <v>3175</v>
      </c>
      <c r="I1257" s="28" t="s">
        <v>155</v>
      </c>
      <c r="J1257" s="28" t="s">
        <v>65</v>
      </c>
      <c r="K1257" s="28" t="n">
        <v>10</v>
      </c>
      <c r="L1257" s="28"/>
      <c r="M1257" s="28" t="n">
        <v>1979</v>
      </c>
      <c r="N1257" s="29" t="s">
        <v>67</v>
      </c>
      <c r="O1257" s="29" t="s">
        <v>68</v>
      </c>
      <c r="P1257" s="56" t="n">
        <v>0.00426891489573758</v>
      </c>
      <c r="Q1257" s="31" t="n">
        <v>3857.14285714286</v>
      </c>
      <c r="R1257" s="31" t="n">
        <v>3923.57165924878</v>
      </c>
      <c r="S1257" s="29" t="s">
        <v>69</v>
      </c>
      <c r="T1257" s="29"/>
      <c r="U1257" s="29"/>
      <c r="V1257" s="48" t="n">
        <f aca="false">IF(S1257="m3_año",R1257,IF(OR(O1257="CG1",O1257="CG3",O1257="HG2"),T1257,R1257))</f>
        <v>3923.57165924878</v>
      </c>
      <c r="W1257" s="28" t="n">
        <v>365</v>
      </c>
      <c r="X1257" s="32"/>
      <c r="Y1257" s="28"/>
      <c r="Z1257" s="28" t="n">
        <v>0</v>
      </c>
      <c r="AA1257" s="32" t="s">
        <v>3176</v>
      </c>
      <c r="AB1257" s="32" t="s">
        <v>3177</v>
      </c>
      <c r="AC1257" s="33" t="s">
        <v>72</v>
      </c>
      <c r="AD1257" s="33" t="n">
        <f aca="false">VLOOKUP($O1257,Parámetros!$B$4:$H$25,3,0)</f>
        <v>46.3856216091623</v>
      </c>
      <c r="AE1257" s="33" t="n">
        <f aca="false">VLOOKUP($O1257,Parámetros!$B$4:$H$25,4,0)</f>
        <v>1074.85364414012</v>
      </c>
      <c r="AF1257" s="33" t="n">
        <f aca="false">VLOOKUP($O1257,Parámetros!$B$4:$H$25,5,0)</f>
        <v>5.41099102083891</v>
      </c>
      <c r="AG1257" s="33" t="n">
        <f aca="false">VLOOKUP($O1257,Parámetros!$B$4:$H$25,6,0)</f>
        <v>1344</v>
      </c>
      <c r="AH1257" s="33" t="n">
        <f aca="false">VLOOKUP($O1257,Parámetros!$B$4:$H$25,7,0)</f>
        <v>1920000</v>
      </c>
      <c r="AI1257" s="51" t="n">
        <v>3857.14285714286</v>
      </c>
      <c r="AJ1257" s="52" t="n">
        <v>8.8E-008</v>
      </c>
      <c r="AK1257" s="34" t="n">
        <f aca="false">AD1257*V1257/1000000000</f>
        <v>0.000181997310342347</v>
      </c>
      <c r="AL1257" s="34" t="n">
        <f aca="false">AE1257*V1257/1000000000</f>
        <v>0.00421726529598845</v>
      </c>
      <c r="AM1257" s="34" t="n">
        <f aca="false">AF1257*V1257/1000000000</f>
        <v>2.12304110178132E-005</v>
      </c>
      <c r="AN1257" s="34" t="n">
        <f aca="false">AG1257*V1257/1000000000</f>
        <v>0.00527328031003036</v>
      </c>
      <c r="AO1257" s="34" t="n">
        <f aca="false">AH1257*V1257/1000000000</f>
        <v>7.53325758575766</v>
      </c>
      <c r="AP1257" s="35" t="n">
        <f aca="false">AJ1257*AI1257*EXP(P1257*4)</f>
        <v>0.000345274306013893</v>
      </c>
      <c r="AQ1257" s="36" t="n">
        <f aca="false">AK1257/W1257</f>
        <v>4.98622768061225E-007</v>
      </c>
      <c r="AR1257" s="37" t="n">
        <f aca="false">AL1257/W1257</f>
        <v>1.15541514958588E-005</v>
      </c>
      <c r="AS1257" s="37" t="n">
        <f aca="false">AM1257/W1257</f>
        <v>5.81655096378443E-008</v>
      </c>
      <c r="AT1257" s="37" t="n">
        <f aca="false">AN1257/W1257</f>
        <v>1.44473433151517E-005</v>
      </c>
      <c r="AU1257" s="37" t="n">
        <f aca="false">AO1257/W1257</f>
        <v>0.0206390618787881</v>
      </c>
      <c r="AV1257" s="49" t="n">
        <f aca="false">AP1257/W1257</f>
        <v>9.45957002777788E-007</v>
      </c>
      <c r="AW1257" s="39" t="n">
        <f aca="false">AK1257*1000000</f>
        <v>181.997310342347</v>
      </c>
      <c r="AX1257" s="40" t="n">
        <f aca="false">AL1257*1000000</f>
        <v>4217.26529598845</v>
      </c>
      <c r="AY1257" s="40" t="n">
        <f aca="false">AM1257*1000000</f>
        <v>21.2304110178132</v>
      </c>
      <c r="AZ1257" s="40" t="n">
        <f aca="false">AN1257*1000000</f>
        <v>5273.28031003036</v>
      </c>
      <c r="BA1257" s="40" t="n">
        <f aca="false">AO1257*1000000</f>
        <v>7533257.58575766</v>
      </c>
      <c r="BB1257" s="41" t="n">
        <f aca="false">AP1257*1000000</f>
        <v>345.274306013893</v>
      </c>
      <c r="BC1257" s="39" t="n">
        <f aca="false">AQ1257*1000000</f>
        <v>0.498622768061225</v>
      </c>
      <c r="BD1257" s="40" t="n">
        <f aca="false">AR1257*1000000</f>
        <v>11.5541514958588</v>
      </c>
      <c r="BE1257" s="40" t="n">
        <f aca="false">AS1257*1000000</f>
        <v>0.0581655096378443</v>
      </c>
      <c r="BF1257" s="40" t="n">
        <f aca="false">AT1257*1000000</f>
        <v>14.4473433151517</v>
      </c>
      <c r="BG1257" s="40" t="n">
        <f aca="false">AU1257*1000000</f>
        <v>20639.0618787881</v>
      </c>
      <c r="BH1257" s="41" t="n">
        <f aca="false">AV1257*1000000</f>
        <v>0.945957002777788</v>
      </c>
      <c r="BI1257" s="0" t="n">
        <v>0.1</v>
      </c>
      <c r="BJ1257" s="0" t="n">
        <f aca="false">R1257*BI1257</f>
        <v>392.357165924878</v>
      </c>
      <c r="BK1257" s="0" t="n">
        <v>0.1</v>
      </c>
      <c r="BL1257" s="0" t="n">
        <f aca="false">AI1257*BK1257</f>
        <v>385.714285714286</v>
      </c>
      <c r="BM1257" s="45" t="n">
        <v>17.6498016718255</v>
      </c>
      <c r="BN1257" s="45" t="n">
        <v>910.91550745518</v>
      </c>
      <c r="BO1257" s="45" t="n">
        <v>5.31099102083891</v>
      </c>
      <c r="BP1257" s="45" t="n">
        <v>537.6</v>
      </c>
      <c r="BQ1257" s="45" t="n">
        <v>384000</v>
      </c>
      <c r="BR1257" s="0" t="n">
        <f aca="false">AJ1257*0.1</f>
        <v>8.8E-009</v>
      </c>
      <c r="BS1257" s="0" t="n">
        <f aca="false">((((BJ1257/R1257)^2)+((BM1257/AD1257)^2))^(1/2))*AK1257</f>
        <v>7.16018780876005E-005</v>
      </c>
      <c r="BT1257" s="0" t="n">
        <f aca="false">((((BJ1257/R1257)^2)+((BN1257/AE1257)^2))^(1/2))*AL1257</f>
        <v>0.003598837507657</v>
      </c>
      <c r="BU1257" s="0" t="n">
        <f aca="false">((((BJ1257/R1257)^2)+((BO1257/AF1257)^2))^(1/2))*AM1257</f>
        <v>2.09459254236725E-005</v>
      </c>
      <c r="BV1257" s="0" t="n">
        <f aca="false">((((BJ1257/R1257)^2)+((BP1257/AG1257)^2))^(1/2))*AN1257</f>
        <v>0.0021742291711745</v>
      </c>
      <c r="BW1257" s="0" t="n">
        <f aca="false">((((BJ1257/R1257)^2)+((BQ1257/AH1257)^2))^(1/2))*AO1257</f>
        <v>1.68448760537701</v>
      </c>
      <c r="BX1257" s="46" t="n">
        <f aca="false">((((BL1257/AI1257)^2)+((BR1257/AJ1257)^2))^(1/2))*AP1257</f>
        <v>4.88291606303805E-005</v>
      </c>
    </row>
    <row r="1258" customFormat="false" ht="30" hidden="false" customHeight="true" outlineLevel="0" collapsed="false">
      <c r="A1258" s="24" t="n">
        <v>4.62746807547641</v>
      </c>
      <c r="B1258" s="24" t="n">
        <v>-74.0973955523408</v>
      </c>
      <c r="C1258" s="47" t="n">
        <v>29</v>
      </c>
      <c r="D1258" s="47" t="n">
        <v>27</v>
      </c>
      <c r="E1258" s="47" t="n">
        <v>2344</v>
      </c>
      <c r="F1258" s="27" t="s">
        <v>3178</v>
      </c>
      <c r="G1258" s="28" t="s">
        <v>3179</v>
      </c>
      <c r="H1258" s="27" t="s">
        <v>3180</v>
      </c>
      <c r="I1258" s="28" t="s">
        <v>155</v>
      </c>
      <c r="J1258" s="28" t="s">
        <v>65</v>
      </c>
      <c r="K1258" s="28" t="n">
        <v>200</v>
      </c>
      <c r="L1258" s="28"/>
      <c r="M1258" s="28" t="n">
        <v>1982</v>
      </c>
      <c r="N1258" s="29" t="s">
        <v>67</v>
      </c>
      <c r="O1258" s="29" t="s">
        <v>108</v>
      </c>
      <c r="P1258" s="56" t="n">
        <v>0.00426891489573758</v>
      </c>
      <c r="Q1258" s="31" t="n">
        <v>86400</v>
      </c>
      <c r="R1258" s="31" t="n">
        <v>87888.0051671726</v>
      </c>
      <c r="S1258" s="29" t="s">
        <v>69</v>
      </c>
      <c r="T1258" s="29"/>
      <c r="U1258" s="29"/>
      <c r="V1258" s="48" t="n">
        <f aca="false">IF(S1258="m3_año",R1258,IF(OR(O1258="CG1",O1258="CG3",O1258="HG2"),T1258,R1258))</f>
        <v>87888.0051671726</v>
      </c>
      <c r="W1258" s="28" t="n">
        <v>365</v>
      </c>
      <c r="X1258" s="32"/>
      <c r="Y1258" s="28"/>
      <c r="Z1258" s="28" t="n">
        <v>8760</v>
      </c>
      <c r="AA1258" s="32" t="s">
        <v>3181</v>
      </c>
      <c r="AB1258" s="32" t="s">
        <v>3182</v>
      </c>
      <c r="AC1258" s="33" t="s">
        <v>72</v>
      </c>
      <c r="AD1258" s="33" t="n">
        <f aca="false">VLOOKUP($O1258,Parámetros!$B$4:$H$25,3,0)</f>
        <v>589.42211574465</v>
      </c>
      <c r="AE1258" s="33" t="n">
        <f aca="false">VLOOKUP($O1258,Parámetros!$B$4:$H$25,4,0)</f>
        <v>6395.37711993333</v>
      </c>
      <c r="AF1258" s="33" t="n">
        <f aca="false">VLOOKUP($O1258,Parámetros!$B$4:$H$25,5,0)</f>
        <v>22.4256162208741</v>
      </c>
      <c r="AG1258" s="33" t="n">
        <f aca="false">VLOOKUP($O1258,Parámetros!$B$4:$H$25,6,0)</f>
        <v>1344</v>
      </c>
      <c r="AH1258" s="33" t="n">
        <f aca="false">VLOOKUP($O1258,Parámetros!$B$4:$H$25,7,0)</f>
        <v>1920000</v>
      </c>
      <c r="AI1258" s="51" t="n">
        <v>86400</v>
      </c>
      <c r="AJ1258" s="52" t="n">
        <v>8.8E-008</v>
      </c>
      <c r="AK1258" s="34" t="n">
        <f aca="false">AD1258*V1258/1000000000</f>
        <v>0.0518031339542116</v>
      </c>
      <c r="AL1258" s="34" t="n">
        <f aca="false">AE1258*V1258/1000000000</f>
        <v>0.562076937362718</v>
      </c>
      <c r="AM1258" s="34" t="n">
        <f aca="false">AF1258*V1258/1000000000</f>
        <v>0.00197094267429721</v>
      </c>
      <c r="AN1258" s="34" t="n">
        <f aca="false">AG1258*V1258/1000000000</f>
        <v>0.11812147894468</v>
      </c>
      <c r="AO1258" s="34" t="n">
        <f aca="false">AH1258*V1258/1000000000</f>
        <v>168.744969920971</v>
      </c>
      <c r="AP1258" s="35" t="n">
        <f aca="false">AJ1258*AI1258*EXP(P1258*4)</f>
        <v>0.00773414445471119</v>
      </c>
      <c r="AQ1258" s="36" t="n">
        <f aca="false">AK1258/W1258</f>
        <v>0.0001419263943951</v>
      </c>
      <c r="AR1258" s="37" t="n">
        <f aca="false">AL1258/W1258</f>
        <v>0.00153993681469238</v>
      </c>
      <c r="AS1258" s="37" t="n">
        <f aca="false">AM1258/W1258</f>
        <v>5.39984294328003E-006</v>
      </c>
      <c r="AT1258" s="37" t="n">
        <f aca="false">AN1258/W1258</f>
        <v>0.000323620490259397</v>
      </c>
      <c r="AU1258" s="37" t="n">
        <f aca="false">AO1258/W1258</f>
        <v>0.462314986084853</v>
      </c>
      <c r="AV1258" s="49" t="n">
        <f aca="false">AP1258/W1258</f>
        <v>2.11894368622224E-005</v>
      </c>
      <c r="AW1258" s="39" t="n">
        <f aca="false">AK1258*1000000</f>
        <v>51803.1339542116</v>
      </c>
      <c r="AX1258" s="40" t="n">
        <f aca="false">AL1258*1000000</f>
        <v>562076.937362718</v>
      </c>
      <c r="AY1258" s="40" t="n">
        <f aca="false">AM1258*1000000</f>
        <v>1970.94267429721</v>
      </c>
      <c r="AZ1258" s="40" t="n">
        <f aca="false">AN1258*1000000</f>
        <v>118121.47894468</v>
      </c>
      <c r="BA1258" s="40" t="n">
        <f aca="false">AO1258*1000000</f>
        <v>168744969.920971</v>
      </c>
      <c r="BB1258" s="41" t="n">
        <f aca="false">AP1258*1000000</f>
        <v>7734.14445471119</v>
      </c>
      <c r="BC1258" s="39" t="n">
        <f aca="false">AQ1258*1000000</f>
        <v>141.9263943951</v>
      </c>
      <c r="BD1258" s="40" t="n">
        <f aca="false">AR1258*1000000</f>
        <v>1539.93681469238</v>
      </c>
      <c r="BE1258" s="40" t="n">
        <f aca="false">AS1258*1000000</f>
        <v>5.39984294328003</v>
      </c>
      <c r="BF1258" s="40" t="n">
        <f aca="false">AT1258*1000000</f>
        <v>323.620490259397</v>
      </c>
      <c r="BG1258" s="40" t="n">
        <f aca="false">AU1258*1000000</f>
        <v>462314.986084853</v>
      </c>
      <c r="BH1258" s="41" t="n">
        <f aca="false">AV1258*1000000</f>
        <v>21.1894368622224</v>
      </c>
      <c r="BI1258" s="0" t="n">
        <v>0.1</v>
      </c>
      <c r="BJ1258" s="0" t="n">
        <f aca="false">R1258*BI1258</f>
        <v>8788.80051671726</v>
      </c>
      <c r="BK1258" s="0" t="n">
        <v>0.1</v>
      </c>
      <c r="BL1258" s="0" t="n">
        <f aca="false">AI1258*BK1258</f>
        <v>8640</v>
      </c>
      <c r="BM1258" s="45" t="n">
        <v>491.492522079561</v>
      </c>
      <c r="BN1258" s="45" t="n">
        <v>4911.75996922289</v>
      </c>
      <c r="BO1258" s="45" t="n">
        <v>16.2785205146239</v>
      </c>
      <c r="BP1258" s="45" t="n">
        <v>537.6</v>
      </c>
      <c r="BQ1258" s="45" t="n">
        <v>384000</v>
      </c>
      <c r="BR1258" s="0" t="n">
        <f aca="false">AJ1258*0.1</f>
        <v>8.8E-009</v>
      </c>
      <c r="BS1258" s="0" t="n">
        <f aca="false">((((BJ1258/R1258)^2)+((BM1258/AD1258)^2))^(1/2))*AK1258</f>
        <v>0.0435058128190478</v>
      </c>
      <c r="BT1258" s="0" t="n">
        <f aca="false">((((BJ1258/R1258)^2)+((BN1258/AE1258)^2))^(1/2))*AL1258</f>
        <v>0.435328679177921</v>
      </c>
      <c r="BU1258" s="0" t="n">
        <f aca="false">((((BJ1258/R1258)^2)+((BO1258/AF1258)^2))^(1/2))*AM1258</f>
        <v>0.00144419893705782</v>
      </c>
      <c r="BV1258" s="0" t="n">
        <f aca="false">((((BJ1258/R1258)^2)+((BP1258/AG1258)^2))^(1/2))*AN1258</f>
        <v>0.0487027334343088</v>
      </c>
      <c r="BW1258" s="0" t="n">
        <f aca="false">((((BJ1258/R1258)^2)+((BQ1258/AH1258)^2))^(1/2))*AO1258</f>
        <v>37.7325223604449</v>
      </c>
      <c r="BX1258" s="46" t="n">
        <f aca="false">((((BL1258/AI1258)^2)+((BR1258/AJ1258)^2))^(1/2))*AP1258</f>
        <v>0.00109377319812052</v>
      </c>
    </row>
    <row r="1259" customFormat="false" ht="30" hidden="false" customHeight="true" outlineLevel="0" collapsed="false">
      <c r="A1259" s="24" t="n">
        <v>4.62746807547641</v>
      </c>
      <c r="B1259" s="24" t="n">
        <v>-74.0973955523408</v>
      </c>
      <c r="C1259" s="47" t="n">
        <v>29</v>
      </c>
      <c r="D1259" s="47" t="n">
        <v>27</v>
      </c>
      <c r="E1259" s="47" t="n">
        <v>2344</v>
      </c>
      <c r="F1259" s="27" t="s">
        <v>3178</v>
      </c>
      <c r="G1259" s="28" t="s">
        <v>3179</v>
      </c>
      <c r="H1259" s="27" t="s">
        <v>3180</v>
      </c>
      <c r="I1259" s="28" t="s">
        <v>155</v>
      </c>
      <c r="J1259" s="28" t="s">
        <v>65</v>
      </c>
      <c r="K1259" s="28" t="n">
        <v>30</v>
      </c>
      <c r="L1259" s="28"/>
      <c r="M1259" s="28" t="n">
        <v>1963</v>
      </c>
      <c r="N1259" s="29" t="s">
        <v>67</v>
      </c>
      <c r="O1259" s="29" t="s">
        <v>68</v>
      </c>
      <c r="P1259" s="56" t="n">
        <v>0.00426891489573758</v>
      </c>
      <c r="Q1259" s="31" t="n">
        <v>25740</v>
      </c>
      <c r="R1259" s="31" t="n">
        <v>26183.3015393868</v>
      </c>
      <c r="S1259" s="29" t="s">
        <v>69</v>
      </c>
      <c r="T1259" s="29"/>
      <c r="U1259" s="29"/>
      <c r="V1259" s="48" t="n">
        <f aca="false">IF(S1259="m3_año",R1259,IF(OR(O1259="CG1",O1259="CG3",O1259="HG2"),T1259,R1259))</f>
        <v>26183.3015393868</v>
      </c>
      <c r="W1259" s="28" t="n">
        <v>365</v>
      </c>
      <c r="X1259" s="32"/>
      <c r="Y1259" s="28"/>
      <c r="Z1259" s="28" t="n">
        <v>0</v>
      </c>
      <c r="AA1259" s="32" t="s">
        <v>3181</v>
      </c>
      <c r="AB1259" s="32" t="s">
        <v>447</v>
      </c>
      <c r="AC1259" s="33" t="s">
        <v>72</v>
      </c>
      <c r="AD1259" s="33" t="n">
        <f aca="false">VLOOKUP($O1259,Parámetros!$B$4:$H$25,3,0)</f>
        <v>46.3856216091623</v>
      </c>
      <c r="AE1259" s="33" t="n">
        <f aca="false">VLOOKUP($O1259,Parámetros!$B$4:$H$25,4,0)</f>
        <v>1074.85364414012</v>
      </c>
      <c r="AF1259" s="33" t="n">
        <f aca="false">VLOOKUP($O1259,Parámetros!$B$4:$H$25,5,0)</f>
        <v>5.41099102083891</v>
      </c>
      <c r="AG1259" s="33" t="n">
        <f aca="false">VLOOKUP($O1259,Parámetros!$B$4:$H$25,6,0)</f>
        <v>1344</v>
      </c>
      <c r="AH1259" s="33" t="n">
        <f aca="false">VLOOKUP($O1259,Parámetros!$B$4:$H$25,7,0)</f>
        <v>1920000</v>
      </c>
      <c r="AI1259" s="51" t="n">
        <v>25740</v>
      </c>
      <c r="AJ1259" s="52" t="n">
        <v>8.8E-008</v>
      </c>
      <c r="AK1259" s="34" t="n">
        <f aca="false">AD1259*V1259/1000000000</f>
        <v>0.00121452871768459</v>
      </c>
      <c r="AL1259" s="34" t="n">
        <f aca="false">AE1259*V1259/1000000000</f>
        <v>0.0281432170752295</v>
      </c>
      <c r="AM1259" s="34" t="n">
        <f aca="false">AF1259*V1259/1000000000</f>
        <v>0.00014167760952554</v>
      </c>
      <c r="AN1259" s="34" t="n">
        <f aca="false">AG1259*V1259/1000000000</f>
        <v>0.0351903572689359</v>
      </c>
      <c r="AO1259" s="34" t="n">
        <f aca="false">AH1259*V1259/1000000000</f>
        <v>50.2719389556227</v>
      </c>
      <c r="AP1259" s="35" t="n">
        <f aca="false">AJ1259*AI1259*EXP(P1259*4)</f>
        <v>0.00230413053546604</v>
      </c>
      <c r="AQ1259" s="36" t="n">
        <f aca="false">AK1259/W1259</f>
        <v>3.3274759388619E-006</v>
      </c>
      <c r="AR1259" s="37" t="n">
        <f aca="false">AL1259/W1259</f>
        <v>7.71047043156973E-005</v>
      </c>
      <c r="AS1259" s="37" t="n">
        <f aca="false">AM1259/W1259</f>
        <v>3.88157834316547E-007</v>
      </c>
      <c r="AT1259" s="37" t="n">
        <f aca="false">AN1259/W1259</f>
        <v>9.64119377231119E-005</v>
      </c>
      <c r="AU1259" s="37" t="n">
        <f aca="false">AO1259/W1259</f>
        <v>0.137731339604446</v>
      </c>
      <c r="AV1259" s="49" t="n">
        <f aca="false">AP1259/W1259</f>
        <v>6.3126863985371E-006</v>
      </c>
      <c r="AW1259" s="39" t="n">
        <f aca="false">AK1259*1000000</f>
        <v>1214.52871768459</v>
      </c>
      <c r="AX1259" s="40" t="n">
        <f aca="false">AL1259*1000000</f>
        <v>28143.2170752295</v>
      </c>
      <c r="AY1259" s="40" t="n">
        <f aca="false">AM1259*1000000</f>
        <v>141.67760952554</v>
      </c>
      <c r="AZ1259" s="40" t="n">
        <f aca="false">AN1259*1000000</f>
        <v>35190.3572689359</v>
      </c>
      <c r="BA1259" s="40" t="n">
        <f aca="false">AO1259*1000000</f>
        <v>50271938.9556227</v>
      </c>
      <c r="BB1259" s="41" t="n">
        <f aca="false">AP1259*1000000</f>
        <v>2304.13053546604</v>
      </c>
      <c r="BC1259" s="39" t="n">
        <f aca="false">AQ1259*1000000</f>
        <v>3.3274759388619</v>
      </c>
      <c r="BD1259" s="40" t="n">
        <f aca="false">AR1259*1000000</f>
        <v>77.1047043156973</v>
      </c>
      <c r="BE1259" s="40" t="n">
        <f aca="false">AS1259*1000000</f>
        <v>0.388157834316547</v>
      </c>
      <c r="BF1259" s="40" t="n">
        <f aca="false">AT1259*1000000</f>
        <v>96.4119377231119</v>
      </c>
      <c r="BG1259" s="40" t="n">
        <f aca="false">AU1259*1000000</f>
        <v>137731.339604446</v>
      </c>
      <c r="BH1259" s="41" t="n">
        <f aca="false">AV1259*1000000</f>
        <v>6.3126863985371</v>
      </c>
      <c r="BI1259" s="0" t="n">
        <v>0.1</v>
      </c>
      <c r="BJ1259" s="0" t="n">
        <f aca="false">R1259*BI1259</f>
        <v>2618.33015393868</v>
      </c>
      <c r="BK1259" s="0" t="n">
        <v>0.1</v>
      </c>
      <c r="BL1259" s="0" t="n">
        <f aca="false">AI1259*BK1259</f>
        <v>2574</v>
      </c>
      <c r="BM1259" s="45" t="n">
        <v>17.6498016718255</v>
      </c>
      <c r="BN1259" s="45" t="n">
        <v>910.91550745518</v>
      </c>
      <c r="BO1259" s="45" t="n">
        <v>5.31099102083891</v>
      </c>
      <c r="BP1259" s="45" t="n">
        <v>537.6</v>
      </c>
      <c r="BQ1259" s="45" t="n">
        <v>384000</v>
      </c>
      <c r="BR1259" s="0" t="n">
        <f aca="false">AJ1259*0.1</f>
        <v>8.8E-009</v>
      </c>
      <c r="BS1259" s="0" t="n">
        <f aca="false">((((BJ1259/R1259)^2)+((BM1259/AD1259)^2))^(1/2))*AK1259</f>
        <v>0.000477823199771253</v>
      </c>
      <c r="BT1259" s="0" t="n">
        <f aca="false">((((BJ1259/R1259)^2)+((BN1259/AE1259)^2))^(1/2))*AL1259</f>
        <v>0.0240162423010977</v>
      </c>
      <c r="BU1259" s="0" t="n">
        <f aca="false">((((BJ1259/R1259)^2)+((BO1259/AF1259)^2))^(1/2))*AM1259</f>
        <v>0.000139779142327307</v>
      </c>
      <c r="BV1259" s="0" t="n">
        <f aca="false">((((BJ1259/R1259)^2)+((BP1259/AG1259)^2))^(1/2))*AN1259</f>
        <v>0.0145093560023045</v>
      </c>
      <c r="BW1259" s="0" t="n">
        <f aca="false">((((BJ1259/R1259)^2)+((BQ1259/AH1259)^2))^(1/2))*AO1259</f>
        <v>11.2411472865492</v>
      </c>
      <c r="BX1259" s="46" t="n">
        <f aca="false">((((BL1259/AI1259)^2)+((BR1259/AJ1259)^2))^(1/2))*AP1259</f>
        <v>0.000325853265273406</v>
      </c>
    </row>
    <row r="1260" customFormat="false" ht="30" hidden="false" customHeight="true" outlineLevel="0" collapsed="false">
      <c r="A1260" s="24" t="n">
        <v>4.61425769740393</v>
      </c>
      <c r="B1260" s="24" t="n">
        <v>-74.0983078656204</v>
      </c>
      <c r="C1260" s="47" t="n">
        <v>29</v>
      </c>
      <c r="D1260" s="47" t="n">
        <v>25</v>
      </c>
      <c r="E1260" s="47" t="n">
        <v>2318</v>
      </c>
      <c r="F1260" s="27" t="s">
        <v>3183</v>
      </c>
      <c r="G1260" s="28" t="s">
        <v>3184</v>
      </c>
      <c r="H1260" s="27" t="s">
        <v>3185</v>
      </c>
      <c r="I1260" s="28" t="s">
        <v>155</v>
      </c>
      <c r="J1260" s="28" t="s">
        <v>65</v>
      </c>
      <c r="K1260" s="28" t="n">
        <v>20</v>
      </c>
      <c r="L1260" s="28"/>
      <c r="M1260" s="28" t="n">
        <v>2002</v>
      </c>
      <c r="N1260" s="29" t="s">
        <v>67</v>
      </c>
      <c r="O1260" s="29" t="s">
        <v>68</v>
      </c>
      <c r="P1260" s="50" t="n">
        <v>0.0356710045865324</v>
      </c>
      <c r="Q1260" s="31" t="n">
        <v>117000</v>
      </c>
      <c r="R1260" s="31" t="n">
        <v>134943.740311282</v>
      </c>
      <c r="S1260" s="29" t="s">
        <v>69</v>
      </c>
      <c r="T1260" s="29"/>
      <c r="U1260" s="29"/>
      <c r="V1260" s="48" t="n">
        <f aca="false">IF(S1260="m3_año",R1260,IF(OR(O1260="CG1",O1260="CG3",O1260="HG2"),T1260,R1260))</f>
        <v>134943.740311282</v>
      </c>
      <c r="W1260" s="28" t="n">
        <v>365</v>
      </c>
      <c r="X1260" s="32" t="s">
        <v>98</v>
      </c>
      <c r="Y1260" s="28"/>
      <c r="Z1260" s="28" t="n">
        <v>2920</v>
      </c>
      <c r="AA1260" s="32" t="s">
        <v>3186</v>
      </c>
      <c r="AB1260" s="32" t="s">
        <v>3187</v>
      </c>
      <c r="AC1260" s="33" t="s">
        <v>72</v>
      </c>
      <c r="AD1260" s="33" t="n">
        <f aca="false">VLOOKUP($O1260,Parámetros!$B$4:$H$25,3,0)</f>
        <v>46.3856216091623</v>
      </c>
      <c r="AE1260" s="33" t="n">
        <f aca="false">VLOOKUP($O1260,Parámetros!$B$4:$H$25,4,0)</f>
        <v>1074.85364414012</v>
      </c>
      <c r="AF1260" s="33" t="n">
        <f aca="false">VLOOKUP($O1260,Parámetros!$B$4:$H$25,5,0)</f>
        <v>5.41099102083891</v>
      </c>
      <c r="AG1260" s="33" t="n">
        <f aca="false">VLOOKUP($O1260,Parámetros!$B$4:$H$25,6,0)</f>
        <v>1344</v>
      </c>
      <c r="AH1260" s="33" t="n">
        <f aca="false">VLOOKUP($O1260,Parámetros!$B$4:$H$25,7,0)</f>
        <v>1920000</v>
      </c>
      <c r="AI1260" s="2" t="n">
        <v>29509.1627659574</v>
      </c>
      <c r="AJ1260" s="2" t="n">
        <v>1.9976E-005</v>
      </c>
      <c r="AK1260" s="34" t="n">
        <f aca="false">AD1260*V1260/1000000000</f>
        <v>0.00625944927660419</v>
      </c>
      <c r="AL1260" s="34" t="n">
        <f aca="false">AE1260*V1260/1000000000</f>
        <v>0.145044771027479</v>
      </c>
      <c r="AM1260" s="34" t="n">
        <f aca="false">AF1260*V1260/1000000000</f>
        <v>0.000730179367142765</v>
      </c>
      <c r="AN1260" s="34" t="n">
        <f aca="false">AG1260*V1260/1000000000</f>
        <v>0.181364386978363</v>
      </c>
      <c r="AO1260" s="34" t="n">
        <f aca="false">AH1260*V1260/1000000000</f>
        <v>259.091981397661</v>
      </c>
      <c r="AP1260" s="35" t="n">
        <f aca="false">AJ1260*AI1260*EXP(P1260*4)</f>
        <v>0.679880052125845</v>
      </c>
      <c r="AQ1260" s="36" t="n">
        <f aca="false">AK1260/W1260</f>
        <v>1.71491761002854E-005</v>
      </c>
      <c r="AR1260" s="37" t="n">
        <f aca="false">AL1260/W1260</f>
        <v>0.000397382934321862</v>
      </c>
      <c r="AS1260" s="37" t="n">
        <f aca="false">AM1260/W1260</f>
        <v>2.00049141682949E-006</v>
      </c>
      <c r="AT1260" s="37" t="n">
        <f aca="false">AN1260/W1260</f>
        <v>0.00049688873144757</v>
      </c>
      <c r="AU1260" s="37" t="n">
        <f aca="false">AO1260/W1260</f>
        <v>0.7098410449251</v>
      </c>
      <c r="AV1260" s="49" t="n">
        <f aca="false">AP1260/W1260</f>
        <v>0.00186268507431738</v>
      </c>
      <c r="AW1260" s="39" t="n">
        <f aca="false">AK1260*1000000</f>
        <v>6259.44927660419</v>
      </c>
      <c r="AX1260" s="40" t="n">
        <f aca="false">AL1260*1000000</f>
        <v>145044.771027479</v>
      </c>
      <c r="AY1260" s="40" t="n">
        <f aca="false">AM1260*1000000</f>
        <v>730.179367142765</v>
      </c>
      <c r="AZ1260" s="40" t="n">
        <f aca="false">AN1260*1000000</f>
        <v>181364.386978363</v>
      </c>
      <c r="BA1260" s="40" t="n">
        <f aca="false">AO1260*1000000</f>
        <v>259091981.397661</v>
      </c>
      <c r="BB1260" s="41" t="n">
        <f aca="false">AP1260*1000000</f>
        <v>679880.052125845</v>
      </c>
      <c r="BC1260" s="39" t="n">
        <f aca="false">AQ1260*1000000</f>
        <v>17.1491761002854</v>
      </c>
      <c r="BD1260" s="40" t="n">
        <f aca="false">AR1260*1000000</f>
        <v>397.382934321862</v>
      </c>
      <c r="BE1260" s="40" t="n">
        <f aca="false">AS1260*1000000</f>
        <v>2.00049141682949</v>
      </c>
      <c r="BF1260" s="40" t="n">
        <f aca="false">AT1260*1000000</f>
        <v>496.88873144757</v>
      </c>
      <c r="BG1260" s="40" t="n">
        <f aca="false">AU1260*1000000</f>
        <v>709841.0449251</v>
      </c>
      <c r="BH1260" s="41" t="n">
        <f aca="false">AV1260*1000000</f>
        <v>1862.68507431738</v>
      </c>
      <c r="BI1260" s="0" t="n">
        <v>0.1</v>
      </c>
      <c r="BJ1260" s="0" t="n">
        <f aca="false">R1260*BI1260</f>
        <v>13494.3740311282</v>
      </c>
      <c r="BK1260" s="0" t="n">
        <v>0.1</v>
      </c>
      <c r="BL1260" s="0" t="n">
        <f aca="false">AI1260*BK1260</f>
        <v>2950.91627659574</v>
      </c>
      <c r="BM1260" s="45" t="n">
        <v>17.6498016718255</v>
      </c>
      <c r="BN1260" s="45" t="n">
        <v>910.91550745518</v>
      </c>
      <c r="BO1260" s="45" t="n">
        <v>5.31099102083891</v>
      </c>
      <c r="BP1260" s="45" t="n">
        <v>537.6</v>
      </c>
      <c r="BQ1260" s="45" t="n">
        <v>384000</v>
      </c>
      <c r="BR1260" s="0" t="n">
        <f aca="false">AJ1260*0.1</f>
        <v>1.9976E-006</v>
      </c>
      <c r="BS1260" s="0" t="n">
        <f aca="false">((((BJ1260/R1260)^2)+((BM1260/AD1260)^2))^(1/2))*AK1260</f>
        <v>0.00246260960206426</v>
      </c>
      <c r="BT1260" s="0" t="n">
        <f aca="false">((((BJ1260/R1260)^2)+((BN1260/AE1260)^2))^(1/2))*AL1260</f>
        <v>0.12377513047608</v>
      </c>
      <c r="BU1260" s="0" t="n">
        <f aca="false">((((BJ1260/R1260)^2)+((BO1260/AF1260)^2))^(1/2))*AM1260</f>
        <v>0.000720395029434154</v>
      </c>
      <c r="BV1260" s="0" t="n">
        <f aca="false">((((BJ1260/R1260)^2)+((BP1260/AG1260)^2))^(1/2))*AN1260</f>
        <v>0.0747784524237187</v>
      </c>
      <c r="BW1260" s="0" t="n">
        <f aca="false">((((BJ1260/R1260)^2)+((BQ1260/AH1260)^2))^(1/2))*AO1260</f>
        <v>57.9347282830282</v>
      </c>
      <c r="BX1260" s="46" t="n">
        <f aca="false">((((BL1260/AI1260)^2)+((BR1260/AJ1260)^2))^(1/2))*AP1260</f>
        <v>0.0961495590503296</v>
      </c>
    </row>
    <row r="1261" customFormat="false" ht="30" hidden="false" customHeight="true" outlineLevel="0" collapsed="false">
      <c r="A1261" s="24" t="n">
        <v>4.61425769740393</v>
      </c>
      <c r="B1261" s="24" t="n">
        <v>-74.0983078656204</v>
      </c>
      <c r="C1261" s="47" t="n">
        <v>29</v>
      </c>
      <c r="D1261" s="47" t="n">
        <v>25</v>
      </c>
      <c r="E1261" s="47" t="n">
        <v>2318</v>
      </c>
      <c r="F1261" s="27" t="s">
        <v>3183</v>
      </c>
      <c r="G1261" s="28" t="s">
        <v>3184</v>
      </c>
      <c r="H1261" s="27" t="s">
        <v>3185</v>
      </c>
      <c r="I1261" s="28" t="s">
        <v>155</v>
      </c>
      <c r="J1261" s="28" t="s">
        <v>65</v>
      </c>
      <c r="K1261" s="28" t="n">
        <v>15</v>
      </c>
      <c r="L1261" s="28"/>
      <c r="M1261" s="28" t="n">
        <v>2001</v>
      </c>
      <c r="N1261" s="29" t="s">
        <v>67</v>
      </c>
      <c r="O1261" s="29" t="s">
        <v>68</v>
      </c>
      <c r="P1261" s="50" t="n">
        <v>0.0356710045865324</v>
      </c>
      <c r="Q1261" s="31" t="n">
        <v>117000</v>
      </c>
      <c r="R1261" s="31" t="n">
        <v>134943.740311282</v>
      </c>
      <c r="S1261" s="29" t="s">
        <v>69</v>
      </c>
      <c r="T1261" s="29"/>
      <c r="U1261" s="29"/>
      <c r="V1261" s="48" t="n">
        <f aca="false">IF(S1261="m3_año",R1261,IF(OR(O1261="CG1",O1261="CG3",O1261="HG2"),T1261,R1261))</f>
        <v>134943.740311282</v>
      </c>
      <c r="W1261" s="28" t="n">
        <v>365</v>
      </c>
      <c r="X1261" s="32" t="s">
        <v>98</v>
      </c>
      <c r="Y1261" s="28"/>
      <c r="Z1261" s="28" t="n">
        <v>2920</v>
      </c>
      <c r="AA1261" s="32" t="s">
        <v>3188</v>
      </c>
      <c r="AB1261" s="32" t="s">
        <v>3189</v>
      </c>
      <c r="AC1261" s="33" t="s">
        <v>72</v>
      </c>
      <c r="AD1261" s="33" t="n">
        <f aca="false">VLOOKUP($O1261,Parámetros!$B$4:$H$25,3,0)</f>
        <v>46.3856216091623</v>
      </c>
      <c r="AE1261" s="33" t="n">
        <f aca="false">VLOOKUP($O1261,Parámetros!$B$4:$H$25,4,0)</f>
        <v>1074.85364414012</v>
      </c>
      <c r="AF1261" s="33" t="n">
        <f aca="false">VLOOKUP($O1261,Parámetros!$B$4:$H$25,5,0)</f>
        <v>5.41099102083891</v>
      </c>
      <c r="AG1261" s="33" t="n">
        <f aca="false">VLOOKUP($O1261,Parámetros!$B$4:$H$25,6,0)</f>
        <v>1344</v>
      </c>
      <c r="AH1261" s="33" t="n">
        <f aca="false">VLOOKUP($O1261,Parámetros!$B$4:$H$25,7,0)</f>
        <v>1920000</v>
      </c>
      <c r="AI1261" s="2" t="n">
        <v>29509.1627659574</v>
      </c>
      <c r="AJ1261" s="2" t="n">
        <v>1.9976E-005</v>
      </c>
      <c r="AK1261" s="34" t="n">
        <f aca="false">AD1261*V1261/1000000000</f>
        <v>0.00625944927660419</v>
      </c>
      <c r="AL1261" s="34" t="n">
        <f aca="false">AE1261*V1261/1000000000</f>
        <v>0.145044771027479</v>
      </c>
      <c r="AM1261" s="34" t="n">
        <f aca="false">AF1261*V1261/1000000000</f>
        <v>0.000730179367142765</v>
      </c>
      <c r="AN1261" s="34" t="n">
        <f aca="false">AG1261*V1261/1000000000</f>
        <v>0.181364386978363</v>
      </c>
      <c r="AO1261" s="34" t="n">
        <f aca="false">AH1261*V1261/1000000000</f>
        <v>259.091981397661</v>
      </c>
      <c r="AP1261" s="35" t="n">
        <f aca="false">AJ1261*AI1261*EXP(P1261*4)</f>
        <v>0.679880052125845</v>
      </c>
      <c r="AQ1261" s="36" t="n">
        <f aca="false">AK1261/W1261</f>
        <v>1.71491761002854E-005</v>
      </c>
      <c r="AR1261" s="37" t="n">
        <f aca="false">AL1261/W1261</f>
        <v>0.000397382934321862</v>
      </c>
      <c r="AS1261" s="37" t="n">
        <f aca="false">AM1261/W1261</f>
        <v>2.00049141682949E-006</v>
      </c>
      <c r="AT1261" s="37" t="n">
        <f aca="false">AN1261/W1261</f>
        <v>0.00049688873144757</v>
      </c>
      <c r="AU1261" s="37" t="n">
        <f aca="false">AO1261/W1261</f>
        <v>0.7098410449251</v>
      </c>
      <c r="AV1261" s="49" t="n">
        <f aca="false">AP1261/W1261</f>
        <v>0.00186268507431738</v>
      </c>
      <c r="AW1261" s="39" t="n">
        <f aca="false">AK1261*1000000</f>
        <v>6259.44927660419</v>
      </c>
      <c r="AX1261" s="40" t="n">
        <f aca="false">AL1261*1000000</f>
        <v>145044.771027479</v>
      </c>
      <c r="AY1261" s="40" t="n">
        <f aca="false">AM1261*1000000</f>
        <v>730.179367142765</v>
      </c>
      <c r="AZ1261" s="40" t="n">
        <f aca="false">AN1261*1000000</f>
        <v>181364.386978363</v>
      </c>
      <c r="BA1261" s="40" t="n">
        <f aca="false">AO1261*1000000</f>
        <v>259091981.397661</v>
      </c>
      <c r="BB1261" s="41" t="n">
        <f aca="false">AP1261*1000000</f>
        <v>679880.052125845</v>
      </c>
      <c r="BC1261" s="39" t="n">
        <f aca="false">AQ1261*1000000</f>
        <v>17.1491761002854</v>
      </c>
      <c r="BD1261" s="40" t="n">
        <f aca="false">AR1261*1000000</f>
        <v>397.382934321862</v>
      </c>
      <c r="BE1261" s="40" t="n">
        <f aca="false">AS1261*1000000</f>
        <v>2.00049141682949</v>
      </c>
      <c r="BF1261" s="40" t="n">
        <f aca="false">AT1261*1000000</f>
        <v>496.88873144757</v>
      </c>
      <c r="BG1261" s="40" t="n">
        <f aca="false">AU1261*1000000</f>
        <v>709841.0449251</v>
      </c>
      <c r="BH1261" s="41" t="n">
        <f aca="false">AV1261*1000000</f>
        <v>1862.68507431738</v>
      </c>
      <c r="BI1261" s="0" t="n">
        <v>0.1</v>
      </c>
      <c r="BJ1261" s="0" t="n">
        <f aca="false">R1261*BI1261</f>
        <v>13494.3740311282</v>
      </c>
      <c r="BK1261" s="0" t="n">
        <v>0.1</v>
      </c>
      <c r="BL1261" s="0" t="n">
        <f aca="false">AI1261*BK1261</f>
        <v>2950.91627659574</v>
      </c>
      <c r="BM1261" s="45" t="n">
        <v>17.6498016718255</v>
      </c>
      <c r="BN1261" s="45" t="n">
        <v>910.91550745518</v>
      </c>
      <c r="BO1261" s="45" t="n">
        <v>5.31099102083891</v>
      </c>
      <c r="BP1261" s="45" t="n">
        <v>537.6</v>
      </c>
      <c r="BQ1261" s="45" t="n">
        <v>384000</v>
      </c>
      <c r="BR1261" s="0" t="n">
        <f aca="false">AJ1261*0.1</f>
        <v>1.9976E-006</v>
      </c>
      <c r="BS1261" s="0" t="n">
        <f aca="false">((((BJ1261/R1261)^2)+((BM1261/AD1261)^2))^(1/2))*AK1261</f>
        <v>0.00246260960206426</v>
      </c>
      <c r="BT1261" s="0" t="n">
        <f aca="false">((((BJ1261/R1261)^2)+((BN1261/AE1261)^2))^(1/2))*AL1261</f>
        <v>0.12377513047608</v>
      </c>
      <c r="BU1261" s="0" t="n">
        <f aca="false">((((BJ1261/R1261)^2)+((BO1261/AF1261)^2))^(1/2))*AM1261</f>
        <v>0.000720395029434154</v>
      </c>
      <c r="BV1261" s="0" t="n">
        <f aca="false">((((BJ1261/R1261)^2)+((BP1261/AG1261)^2))^(1/2))*AN1261</f>
        <v>0.0747784524237187</v>
      </c>
      <c r="BW1261" s="0" t="n">
        <f aca="false">((((BJ1261/R1261)^2)+((BQ1261/AH1261)^2))^(1/2))*AO1261</f>
        <v>57.9347282830282</v>
      </c>
      <c r="BX1261" s="46" t="n">
        <f aca="false">((((BL1261/AI1261)^2)+((BR1261/AJ1261)^2))^(1/2))*AP1261</f>
        <v>0.0961495590503296</v>
      </c>
    </row>
    <row r="1262" customFormat="false" ht="30" hidden="false" customHeight="true" outlineLevel="0" collapsed="false">
      <c r="A1262" s="24" t="n">
        <v>4.6132406039095</v>
      </c>
      <c r="B1262" s="24" t="n">
        <v>-74.095080921349</v>
      </c>
      <c r="C1262" s="47" t="n">
        <v>30</v>
      </c>
      <c r="D1262" s="47" t="n">
        <v>25</v>
      </c>
      <c r="E1262" s="47" t="n">
        <v>2319</v>
      </c>
      <c r="F1262" s="27" t="s">
        <v>3190</v>
      </c>
      <c r="G1262" s="28" t="s">
        <v>3191</v>
      </c>
      <c r="H1262" s="27" t="s">
        <v>3192</v>
      </c>
      <c r="I1262" s="28" t="s">
        <v>155</v>
      </c>
      <c r="J1262" s="28" t="s">
        <v>65</v>
      </c>
      <c r="K1262" s="28" t="n">
        <v>20</v>
      </c>
      <c r="L1262" s="28"/>
      <c r="M1262" s="28" t="n">
        <v>1995</v>
      </c>
      <c r="N1262" s="29" t="s">
        <v>67</v>
      </c>
      <c r="O1262" s="29" t="s">
        <v>68</v>
      </c>
      <c r="P1262" s="50" t="n">
        <v>0.00842863539816588</v>
      </c>
      <c r="Q1262" s="31" t="n">
        <v>800</v>
      </c>
      <c r="R1262" s="31" t="n">
        <v>827.431454401885</v>
      </c>
      <c r="S1262" s="29" t="s">
        <v>69</v>
      </c>
      <c r="T1262" s="29"/>
      <c r="U1262" s="29"/>
      <c r="V1262" s="48" t="n">
        <f aca="false">IF(S1262="m3_año",R1262,IF(OR(O1262="CG1",O1262="CG3",O1262="HG2"),T1262,R1262))</f>
        <v>827.431454401885</v>
      </c>
      <c r="W1262" s="28" t="n">
        <v>365</v>
      </c>
      <c r="X1262" s="32"/>
      <c r="Y1262" s="28"/>
      <c r="Z1262" s="28" t="n">
        <v>8760</v>
      </c>
      <c r="AA1262" s="32" t="s">
        <v>3193</v>
      </c>
      <c r="AB1262" s="32" t="s">
        <v>3194</v>
      </c>
      <c r="AC1262" s="33" t="s">
        <v>72</v>
      </c>
      <c r="AD1262" s="33" t="n">
        <f aca="false">VLOOKUP($O1262,Parámetros!$B$4:$H$25,3,0)</f>
        <v>46.3856216091623</v>
      </c>
      <c r="AE1262" s="33" t="n">
        <f aca="false">VLOOKUP($O1262,Parámetros!$B$4:$H$25,4,0)</f>
        <v>1074.85364414012</v>
      </c>
      <c r="AF1262" s="33" t="n">
        <f aca="false">VLOOKUP($O1262,Parámetros!$B$4:$H$25,5,0)</f>
        <v>5.41099102083891</v>
      </c>
      <c r="AG1262" s="33" t="n">
        <f aca="false">VLOOKUP($O1262,Parámetros!$B$4:$H$25,6,0)</f>
        <v>1344</v>
      </c>
      <c r="AH1262" s="33" t="n">
        <f aca="false">VLOOKUP($O1262,Parámetros!$B$4:$H$25,7,0)</f>
        <v>1920000</v>
      </c>
      <c r="AI1262" s="51" t="n">
        <v>800</v>
      </c>
      <c r="AJ1262" s="52" t="n">
        <v>8.8E-008</v>
      </c>
      <c r="AK1262" s="34" t="n">
        <f aca="false">AD1262*V1262/1000000000</f>
        <v>3.83809223514047E-005</v>
      </c>
      <c r="AL1262" s="34" t="n">
        <f aca="false">AE1262*V1262/1000000000</f>
        <v>0.000889367714040026</v>
      </c>
      <c r="AM1262" s="34" t="n">
        <f aca="false">AF1262*V1262/1000000000</f>
        <v>4.47722417012828E-006</v>
      </c>
      <c r="AN1262" s="34" t="n">
        <f aca="false">AG1262*V1262/1000000000</f>
        <v>0.00111206787471613</v>
      </c>
      <c r="AO1262" s="34" t="n">
        <f aca="false">AH1262*V1262/1000000000</f>
        <v>1.58866839245162</v>
      </c>
      <c r="AP1262" s="35" t="n">
        <f aca="false">AJ1262*AI1262*EXP(P1262*4)</f>
        <v>7.28139679873659E-005</v>
      </c>
      <c r="AQ1262" s="36" t="n">
        <f aca="false">AK1262/W1262</f>
        <v>1.05153211921657E-007</v>
      </c>
      <c r="AR1262" s="37" t="n">
        <f aca="false">AL1262/W1262</f>
        <v>2.43662387408226E-006</v>
      </c>
      <c r="AS1262" s="37" t="n">
        <f aca="false">AM1262/W1262</f>
        <v>1.22663675893925E-008</v>
      </c>
      <c r="AT1262" s="37" t="n">
        <f aca="false">AN1262/W1262</f>
        <v>3.04676130059215E-006</v>
      </c>
      <c r="AU1262" s="37" t="n">
        <f aca="false">AO1262/W1262</f>
        <v>0.00435251614370307</v>
      </c>
      <c r="AV1262" s="49" t="n">
        <f aca="false">AP1262/W1262</f>
        <v>1.99490323253057E-007</v>
      </c>
      <c r="AW1262" s="39" t="n">
        <f aca="false">AK1262*1000000</f>
        <v>38.3809223514047</v>
      </c>
      <c r="AX1262" s="40" t="n">
        <f aca="false">AL1262*1000000</f>
        <v>889.367714040026</v>
      </c>
      <c r="AY1262" s="40" t="n">
        <f aca="false">AM1262*1000000</f>
        <v>4.47722417012828</v>
      </c>
      <c r="AZ1262" s="40" t="n">
        <f aca="false">AN1262*1000000</f>
        <v>1112.06787471613</v>
      </c>
      <c r="BA1262" s="40" t="n">
        <f aca="false">AO1262*1000000</f>
        <v>1588668.39245162</v>
      </c>
      <c r="BB1262" s="41" t="n">
        <f aca="false">AP1262*1000000</f>
        <v>72.8139679873659</v>
      </c>
      <c r="BC1262" s="39" t="n">
        <f aca="false">AQ1262*1000000</f>
        <v>0.105153211921657</v>
      </c>
      <c r="BD1262" s="40" t="n">
        <f aca="false">AR1262*1000000</f>
        <v>2.43662387408226</v>
      </c>
      <c r="BE1262" s="40" t="n">
        <f aca="false">AS1262*1000000</f>
        <v>0.0122663675893925</v>
      </c>
      <c r="BF1262" s="40" t="n">
        <f aca="false">AT1262*1000000</f>
        <v>3.04676130059215</v>
      </c>
      <c r="BG1262" s="40" t="n">
        <f aca="false">AU1262*1000000</f>
        <v>4352.51614370307</v>
      </c>
      <c r="BH1262" s="41" t="n">
        <f aca="false">AV1262*1000000</f>
        <v>0.199490323253057</v>
      </c>
      <c r="BI1262" s="0" t="n">
        <v>0.1</v>
      </c>
      <c r="BJ1262" s="0" t="n">
        <f aca="false">R1262*BI1262</f>
        <v>82.7431454401885</v>
      </c>
      <c r="BK1262" s="0" t="n">
        <v>0.1</v>
      </c>
      <c r="BL1262" s="0" t="n">
        <f aca="false">AI1262*BK1262</f>
        <v>80</v>
      </c>
      <c r="BM1262" s="45" t="n">
        <v>17.6498016718255</v>
      </c>
      <c r="BN1262" s="45" t="n">
        <v>910.91550745518</v>
      </c>
      <c r="BO1262" s="45" t="n">
        <v>5.31099102083891</v>
      </c>
      <c r="BP1262" s="45" t="n">
        <v>537.6</v>
      </c>
      <c r="BQ1262" s="45" t="n">
        <v>384000</v>
      </c>
      <c r="BR1262" s="0" t="n">
        <f aca="false">AJ1262*0.1</f>
        <v>8.8E-009</v>
      </c>
      <c r="BS1262" s="0" t="n">
        <f aca="false">((((BJ1262/R1262)^2)+((BM1262/AD1262)^2))^(1/2))*AK1262</f>
        <v>1.50999271248873E-005</v>
      </c>
      <c r="BT1262" s="0" t="n">
        <f aca="false">((((BJ1262/R1262)^2)+((BN1262/AE1262)^2))^(1/2))*AL1262</f>
        <v>0.00075894914423121</v>
      </c>
      <c r="BU1262" s="0" t="n">
        <f aca="false">((((BJ1262/R1262)^2)+((BO1262/AF1262)^2))^(1/2))*AM1262</f>
        <v>4.417229769781E-006</v>
      </c>
      <c r="BV1262" s="0" t="n">
        <f aca="false">((((BJ1262/R1262)^2)+((BP1262/AG1262)^2))^(1/2))*AN1262</f>
        <v>0.000458517331031077</v>
      </c>
      <c r="BW1262" s="0" t="n">
        <f aca="false">((((BJ1262/R1262)^2)+((BQ1262/AH1262)^2))^(1/2))*AO1262</f>
        <v>0.355237051922713</v>
      </c>
      <c r="BX1262" s="46" t="n">
        <f aca="false">((((BL1262/AI1262)^2)+((BR1262/AJ1262)^2))^(1/2))*AP1262</f>
        <v>1.02974501057933E-005</v>
      </c>
    </row>
    <row r="1263" customFormat="false" ht="30" hidden="false" customHeight="true" outlineLevel="0" collapsed="false">
      <c r="A1263" s="24" t="n">
        <v>4.6132406039095</v>
      </c>
      <c r="B1263" s="24" t="n">
        <v>-74.095080921349</v>
      </c>
      <c r="C1263" s="47" t="n">
        <v>30</v>
      </c>
      <c r="D1263" s="47" t="n">
        <v>25</v>
      </c>
      <c r="E1263" s="47" t="n">
        <v>2319</v>
      </c>
      <c r="F1263" s="27" t="s">
        <v>3190</v>
      </c>
      <c r="G1263" s="28" t="s">
        <v>3191</v>
      </c>
      <c r="H1263" s="27" t="s">
        <v>3192</v>
      </c>
      <c r="I1263" s="28" t="s">
        <v>155</v>
      </c>
      <c r="J1263" s="28" t="s">
        <v>65</v>
      </c>
      <c r="K1263" s="28" t="n">
        <v>30</v>
      </c>
      <c r="L1263" s="28"/>
      <c r="M1263" s="28" t="n">
        <v>2006</v>
      </c>
      <c r="N1263" s="29" t="s">
        <v>67</v>
      </c>
      <c r="O1263" s="29" t="s">
        <v>68</v>
      </c>
      <c r="P1263" s="50" t="n">
        <v>0.00842863539816588</v>
      </c>
      <c r="Q1263" s="31" t="n">
        <v>88200</v>
      </c>
      <c r="R1263" s="31" t="n">
        <v>91224.3178478078</v>
      </c>
      <c r="S1263" s="29" t="s">
        <v>69</v>
      </c>
      <c r="T1263" s="29"/>
      <c r="U1263" s="29"/>
      <c r="V1263" s="48" t="n">
        <f aca="false">IF(S1263="m3_año",R1263,IF(OR(O1263="CG1",O1263="CG3",O1263="HG2"),T1263,R1263))</f>
        <v>91224.3178478078</v>
      </c>
      <c r="W1263" s="28" t="n">
        <v>365</v>
      </c>
      <c r="X1263" s="32"/>
      <c r="Y1263" s="28"/>
      <c r="Z1263" s="28" t="n">
        <v>8760</v>
      </c>
      <c r="AA1263" s="32" t="s">
        <v>3195</v>
      </c>
      <c r="AB1263" s="32" t="s">
        <v>3196</v>
      </c>
      <c r="AC1263" s="33" t="s">
        <v>72</v>
      </c>
      <c r="AD1263" s="33" t="n">
        <f aca="false">VLOOKUP($O1263,Parámetros!$B$4:$H$25,3,0)</f>
        <v>46.3856216091623</v>
      </c>
      <c r="AE1263" s="33" t="n">
        <f aca="false">VLOOKUP($O1263,Parámetros!$B$4:$H$25,4,0)</f>
        <v>1074.85364414012</v>
      </c>
      <c r="AF1263" s="33" t="n">
        <f aca="false">VLOOKUP($O1263,Parámetros!$B$4:$H$25,5,0)</f>
        <v>5.41099102083891</v>
      </c>
      <c r="AG1263" s="33" t="n">
        <f aca="false">VLOOKUP($O1263,Parámetros!$B$4:$H$25,6,0)</f>
        <v>1344</v>
      </c>
      <c r="AH1263" s="33" t="n">
        <f aca="false">VLOOKUP($O1263,Parámetros!$B$4:$H$25,7,0)</f>
        <v>1920000</v>
      </c>
      <c r="AI1263" s="51" t="n">
        <v>88200</v>
      </c>
      <c r="AJ1263" s="52" t="n">
        <v>8.8E-008</v>
      </c>
      <c r="AK1263" s="34" t="n">
        <f aca="false">AD1263*V1263/1000000000</f>
        <v>0.00423149668924236</v>
      </c>
      <c r="AL1263" s="34" t="n">
        <f aca="false">AE1263*V1263/1000000000</f>
        <v>0.0980527904729128</v>
      </c>
      <c r="AM1263" s="34" t="n">
        <f aca="false">AF1263*V1263/1000000000</f>
        <v>0.000493613964756643</v>
      </c>
      <c r="AN1263" s="34" t="n">
        <f aca="false">AG1263*V1263/1000000000</f>
        <v>0.122605483187454</v>
      </c>
      <c r="AO1263" s="34" t="n">
        <f aca="false">AH1263*V1263/1000000000</f>
        <v>175.150690267791</v>
      </c>
      <c r="AP1263" s="35" t="n">
        <f aca="false">AJ1263*AI1263*EXP(P1263*4)</f>
        <v>0.00802773997060709</v>
      </c>
      <c r="AQ1263" s="36" t="n">
        <f aca="false">AK1263/W1263</f>
        <v>1.15931416143626E-005</v>
      </c>
      <c r="AR1263" s="37" t="n">
        <f aca="false">AL1263/W1263</f>
        <v>0.000268637782117569</v>
      </c>
      <c r="AS1263" s="37" t="n">
        <f aca="false">AM1263/W1263</f>
        <v>1.35236702673053E-006</v>
      </c>
      <c r="AT1263" s="37" t="n">
        <f aca="false">AN1263/W1263</f>
        <v>0.000335905433390284</v>
      </c>
      <c r="AU1263" s="37" t="n">
        <f aca="false">AO1263/W1263</f>
        <v>0.479864904843263</v>
      </c>
      <c r="AV1263" s="49" t="n">
        <f aca="false">AP1263/W1263</f>
        <v>2.19938081386496E-005</v>
      </c>
      <c r="AW1263" s="39" t="n">
        <f aca="false">AK1263*1000000</f>
        <v>4231.49668924236</v>
      </c>
      <c r="AX1263" s="40" t="n">
        <f aca="false">AL1263*1000000</f>
        <v>98052.7904729128</v>
      </c>
      <c r="AY1263" s="40" t="n">
        <f aca="false">AM1263*1000000</f>
        <v>493.613964756643</v>
      </c>
      <c r="AZ1263" s="40" t="n">
        <f aca="false">AN1263*1000000</f>
        <v>122605.483187454</v>
      </c>
      <c r="BA1263" s="40" t="n">
        <f aca="false">AO1263*1000000</f>
        <v>175150690.267791</v>
      </c>
      <c r="BB1263" s="41" t="n">
        <f aca="false">AP1263*1000000</f>
        <v>8027.73997060709</v>
      </c>
      <c r="BC1263" s="39" t="n">
        <f aca="false">AQ1263*1000000</f>
        <v>11.5931416143626</v>
      </c>
      <c r="BD1263" s="40" t="n">
        <f aca="false">AR1263*1000000</f>
        <v>268.637782117569</v>
      </c>
      <c r="BE1263" s="40" t="n">
        <f aca="false">AS1263*1000000</f>
        <v>1.35236702673053</v>
      </c>
      <c r="BF1263" s="40" t="n">
        <f aca="false">AT1263*1000000</f>
        <v>335.905433390284</v>
      </c>
      <c r="BG1263" s="40" t="n">
        <f aca="false">AU1263*1000000</f>
        <v>479864.904843263</v>
      </c>
      <c r="BH1263" s="41" t="n">
        <f aca="false">AV1263*1000000</f>
        <v>21.9938081386496</v>
      </c>
      <c r="BI1263" s="0" t="n">
        <v>0.1</v>
      </c>
      <c r="BJ1263" s="0" t="n">
        <f aca="false">R1263*BI1263</f>
        <v>9122.43178478078</v>
      </c>
      <c r="BK1263" s="0" t="n">
        <v>0.1</v>
      </c>
      <c r="BL1263" s="0" t="n">
        <f aca="false">AI1263*BK1263</f>
        <v>8820</v>
      </c>
      <c r="BM1263" s="45" t="n">
        <v>17.6498016718255</v>
      </c>
      <c r="BN1263" s="45" t="n">
        <v>910.91550745518</v>
      </c>
      <c r="BO1263" s="45" t="n">
        <v>5.31099102083891</v>
      </c>
      <c r="BP1263" s="45" t="n">
        <v>537.6</v>
      </c>
      <c r="BQ1263" s="45" t="n">
        <v>384000</v>
      </c>
      <c r="BR1263" s="0" t="n">
        <f aca="false">AJ1263*0.1</f>
        <v>8.8E-009</v>
      </c>
      <c r="BS1263" s="0" t="n">
        <f aca="false">((((BJ1263/R1263)^2)+((BM1263/AD1263)^2))^(1/2))*AK1263</f>
        <v>0.00166476696551883</v>
      </c>
      <c r="BT1263" s="0" t="n">
        <f aca="false">((((BJ1263/R1263)^2)+((BN1263/AE1263)^2))^(1/2))*AL1263</f>
        <v>0.0836741431514909</v>
      </c>
      <c r="BU1263" s="0" t="n">
        <f aca="false">((((BJ1263/R1263)^2)+((BO1263/AF1263)^2))^(1/2))*AM1263</f>
        <v>0.000486999582118355</v>
      </c>
      <c r="BV1263" s="0" t="n">
        <f aca="false">((((BJ1263/R1263)^2)+((BP1263/AG1263)^2))^(1/2))*AN1263</f>
        <v>0.0505515357461762</v>
      </c>
      <c r="BW1263" s="0" t="n">
        <f aca="false">((((BJ1263/R1263)^2)+((BQ1263/AH1263)^2))^(1/2))*AO1263</f>
        <v>39.1648849744792</v>
      </c>
      <c r="BX1263" s="46" t="n">
        <f aca="false">((((BL1263/AI1263)^2)+((BR1263/AJ1263)^2))^(1/2))*AP1263</f>
        <v>0.00113529387416371</v>
      </c>
    </row>
    <row r="1264" customFormat="false" ht="30" hidden="false" customHeight="true" outlineLevel="0" collapsed="false">
      <c r="A1264" s="24" t="n">
        <v>4.6132406039095</v>
      </c>
      <c r="B1264" s="24" t="n">
        <v>-74.095080921349</v>
      </c>
      <c r="C1264" s="47" t="n">
        <v>30</v>
      </c>
      <c r="D1264" s="47" t="n">
        <v>25</v>
      </c>
      <c r="E1264" s="47" t="n">
        <v>2319</v>
      </c>
      <c r="F1264" s="27" t="s">
        <v>3190</v>
      </c>
      <c r="G1264" s="28" t="s">
        <v>3191</v>
      </c>
      <c r="H1264" s="27" t="s">
        <v>3192</v>
      </c>
      <c r="I1264" s="28" t="s">
        <v>155</v>
      </c>
      <c r="J1264" s="28" t="s">
        <v>76</v>
      </c>
      <c r="K1264" s="28" t="n">
        <v>102.56</v>
      </c>
      <c r="L1264" s="28"/>
      <c r="M1264" s="28" t="n">
        <v>1998</v>
      </c>
      <c r="N1264" s="29" t="s">
        <v>67</v>
      </c>
      <c r="O1264" s="29" t="s">
        <v>415</v>
      </c>
      <c r="P1264" s="50" t="n">
        <v>0.00842863539816588</v>
      </c>
      <c r="Q1264" s="31" t="n">
        <v>39000</v>
      </c>
      <c r="R1264" s="31" t="n">
        <v>40337.2834020919</v>
      </c>
      <c r="S1264" s="29" t="s">
        <v>69</v>
      </c>
      <c r="T1264" s="29"/>
      <c r="U1264" s="29"/>
      <c r="V1264" s="48" t="n">
        <f aca="false">IF(S1264="m3_año",R1264,IF(OR(O1264="CG1",O1264="CG3",O1264="HG2"),T1264,R1264))</f>
        <v>40337.2834020919</v>
      </c>
      <c r="W1264" s="28" t="n">
        <v>365</v>
      </c>
      <c r="X1264" s="32"/>
      <c r="Y1264" s="28"/>
      <c r="Z1264" s="28" t="n">
        <v>8760</v>
      </c>
      <c r="AA1264" s="32" t="s">
        <v>3197</v>
      </c>
      <c r="AB1264" s="32" t="s">
        <v>447</v>
      </c>
      <c r="AC1264" s="33" t="s">
        <v>72</v>
      </c>
      <c r="AD1264" s="33" t="n">
        <f aca="false">VLOOKUP($O1264,Parámetros!$B$4:$H$25,3,0)</f>
        <v>196.356974196937</v>
      </c>
      <c r="AE1264" s="33" t="n">
        <f aca="false">VLOOKUP($O1264,Parámetros!$B$4:$H$25,4,0)</f>
        <v>1220.72799074218</v>
      </c>
      <c r="AF1264" s="33" t="n">
        <f aca="false">VLOOKUP($O1264,Parámetros!$B$4:$H$25,5,0)</f>
        <v>0.1</v>
      </c>
      <c r="AG1264" s="33" t="n">
        <f aca="false">VLOOKUP($O1264,Parámetros!$B$4:$H$25,6,0)</f>
        <v>640</v>
      </c>
      <c r="AH1264" s="33" t="n">
        <f aca="false">VLOOKUP($O1264,Parámetros!$B$4:$H$25,7,0)</f>
        <v>1920000</v>
      </c>
      <c r="AI1264" s="51" t="n">
        <v>39000</v>
      </c>
      <c r="AJ1264" s="52" t="n">
        <v>8.8E-008</v>
      </c>
      <c r="AK1264" s="34" t="n">
        <f aca="false">AD1264*V1264/1000000000</f>
        <v>0.00792050691615909</v>
      </c>
      <c r="AL1264" s="34" t="n">
        <f aca="false">AE1264*V1264/1000000000</f>
        <v>0.0492408509194335</v>
      </c>
      <c r="AM1264" s="34" t="n">
        <f aca="false">AF1264*V1264/1000000000</f>
        <v>4.03372834020919E-006</v>
      </c>
      <c r="AN1264" s="34" t="n">
        <f aca="false">AG1264*V1264/1000000000</f>
        <v>0.0258158613773388</v>
      </c>
      <c r="AO1264" s="34" t="n">
        <f aca="false">AH1264*V1264/1000000000</f>
        <v>77.4475841320164</v>
      </c>
      <c r="AP1264" s="35" t="n">
        <f aca="false">AJ1264*AI1264*EXP(P1264*4)</f>
        <v>0.00354968093938409</v>
      </c>
      <c r="AQ1264" s="36" t="n">
        <f aca="false">AK1264/W1264</f>
        <v>2.17000189483811E-005</v>
      </c>
      <c r="AR1264" s="37" t="n">
        <f aca="false">AL1264/W1264</f>
        <v>0.00013490644087516</v>
      </c>
      <c r="AS1264" s="37" t="n">
        <f aca="false">AM1264/W1264</f>
        <v>1.10513105211211E-008</v>
      </c>
      <c r="AT1264" s="37" t="n">
        <f aca="false">AN1264/W1264</f>
        <v>7.07283873351748E-005</v>
      </c>
      <c r="AU1264" s="37" t="n">
        <f aca="false">AO1264/W1264</f>
        <v>0.212185162005524</v>
      </c>
      <c r="AV1264" s="49" t="n">
        <f aca="false">AP1264/W1264</f>
        <v>9.72515325858654E-006</v>
      </c>
      <c r="AW1264" s="39" t="n">
        <f aca="false">AK1264*1000000</f>
        <v>7920.50691615909</v>
      </c>
      <c r="AX1264" s="40" t="n">
        <f aca="false">AL1264*1000000</f>
        <v>49240.8509194335</v>
      </c>
      <c r="AY1264" s="40" t="n">
        <f aca="false">AM1264*1000000</f>
        <v>4.03372834020919</v>
      </c>
      <c r="AZ1264" s="40" t="n">
        <f aca="false">AN1264*1000000</f>
        <v>25815.8613773388</v>
      </c>
      <c r="BA1264" s="40" t="n">
        <f aca="false">AO1264*1000000</f>
        <v>77447584.1320165</v>
      </c>
      <c r="BB1264" s="41" t="n">
        <f aca="false">AP1264*1000000</f>
        <v>3549.68093938409</v>
      </c>
      <c r="BC1264" s="39" t="n">
        <f aca="false">AQ1264*1000000</f>
        <v>21.7000189483811</v>
      </c>
      <c r="BD1264" s="40" t="n">
        <f aca="false">AR1264*1000000</f>
        <v>134.90644087516</v>
      </c>
      <c r="BE1264" s="40" t="n">
        <f aca="false">AS1264*1000000</f>
        <v>0.0110513105211211</v>
      </c>
      <c r="BF1264" s="40" t="n">
        <f aca="false">AT1264*1000000</f>
        <v>70.7283873351748</v>
      </c>
      <c r="BG1264" s="40" t="n">
        <f aca="false">AU1264*1000000</f>
        <v>212185.162005524</v>
      </c>
      <c r="BH1264" s="41" t="n">
        <f aca="false">AV1264*1000000</f>
        <v>9.72515325858654</v>
      </c>
      <c r="BI1264" s="0" t="n">
        <v>0.1</v>
      </c>
      <c r="BJ1264" s="0" t="n">
        <f aca="false">R1264*BI1264</f>
        <v>4033.72834020919</v>
      </c>
      <c r="BK1264" s="0" t="n">
        <v>0.1</v>
      </c>
      <c r="BL1264" s="0" t="n">
        <f aca="false">AI1264*BK1264</f>
        <v>3900</v>
      </c>
      <c r="BM1264" s="45" t="n">
        <v>187.562005220738</v>
      </c>
      <c r="BN1264" s="45" t="n">
        <v>1012.03746873145</v>
      </c>
      <c r="BO1264" s="45" t="n">
        <v>0</v>
      </c>
      <c r="BP1264" s="45" t="n">
        <v>256</v>
      </c>
      <c r="BQ1264" s="45" t="n">
        <v>384000</v>
      </c>
      <c r="BR1264" s="0" t="n">
        <f aca="false">AJ1264*0.1</f>
        <v>8.8E-009</v>
      </c>
      <c r="BS1264" s="0" t="n">
        <f aca="false">((((BJ1264/R1264)^2)+((BM1264/AD1264)^2))^(1/2))*AK1264</f>
        <v>0.00760708831800364</v>
      </c>
      <c r="BT1264" s="0" t="n">
        <f aca="false">((((BJ1264/R1264)^2)+((BN1264/AE1264)^2))^(1/2))*AL1264</f>
        <v>0.0411187433957124</v>
      </c>
      <c r="BU1264" s="0" t="n">
        <f aca="false">((((BJ1264/R1264)^2)+((BO1264/AF1264)^2))^(1/2))*AM1264</f>
        <v>4.03372834020919E-007</v>
      </c>
      <c r="BV1264" s="0" t="n">
        <f aca="false">((((BJ1264/R1264)^2)+((BP1264/AG1264)^2))^(1/2))*AN1264</f>
        <v>0.0106441523275071</v>
      </c>
      <c r="BW1264" s="0" t="n">
        <f aca="false">((((BJ1264/R1264)^2)+((BQ1264/AH1264)^2))^(1/2))*AO1264</f>
        <v>17.3178062812323</v>
      </c>
      <c r="BX1264" s="46" t="n">
        <f aca="false">((((BL1264/AI1264)^2)+((BR1264/AJ1264)^2))^(1/2))*AP1264</f>
        <v>0.000502000692657425</v>
      </c>
    </row>
    <row r="1265" customFormat="false" ht="30" hidden="false" customHeight="true" outlineLevel="0" collapsed="false">
      <c r="A1265" s="24" t="n">
        <v>4.6132406039095</v>
      </c>
      <c r="B1265" s="24" t="n">
        <v>-74.095080921349</v>
      </c>
      <c r="C1265" s="47" t="n">
        <v>30</v>
      </c>
      <c r="D1265" s="47" t="n">
        <v>25</v>
      </c>
      <c r="E1265" s="47" t="n">
        <v>2319</v>
      </c>
      <c r="F1265" s="27" t="s">
        <v>3190</v>
      </c>
      <c r="G1265" s="28" t="s">
        <v>3191</v>
      </c>
      <c r="H1265" s="27" t="s">
        <v>3192</v>
      </c>
      <c r="I1265" s="28" t="s">
        <v>155</v>
      </c>
      <c r="J1265" s="28" t="s">
        <v>76</v>
      </c>
      <c r="K1265" s="28" t="n">
        <v>87.91</v>
      </c>
      <c r="L1265" s="28"/>
      <c r="M1265" s="28" t="n">
        <v>1998</v>
      </c>
      <c r="N1265" s="29" t="s">
        <v>67</v>
      </c>
      <c r="O1265" s="29" t="s">
        <v>415</v>
      </c>
      <c r="P1265" s="50" t="n">
        <v>0.00842863539816588</v>
      </c>
      <c r="Q1265" s="31" t="n">
        <v>39000</v>
      </c>
      <c r="R1265" s="31" t="n">
        <v>40337.2834020919</v>
      </c>
      <c r="S1265" s="29" t="s">
        <v>69</v>
      </c>
      <c r="T1265" s="29"/>
      <c r="U1265" s="29"/>
      <c r="V1265" s="48" t="n">
        <f aca="false">IF(S1265="m3_año",R1265,IF(OR(O1265="CG1",O1265="CG3",O1265="HG2"),T1265,R1265))</f>
        <v>40337.2834020919</v>
      </c>
      <c r="W1265" s="28" t="n">
        <v>365</v>
      </c>
      <c r="X1265" s="32"/>
      <c r="Y1265" s="28"/>
      <c r="Z1265" s="28" t="n">
        <v>8760</v>
      </c>
      <c r="AA1265" s="32" t="s">
        <v>447</v>
      </c>
      <c r="AB1265" s="32" t="s">
        <v>447</v>
      </c>
      <c r="AC1265" s="33" t="s">
        <v>72</v>
      </c>
      <c r="AD1265" s="33" t="n">
        <f aca="false">VLOOKUP($O1265,Parámetros!$B$4:$H$25,3,0)</f>
        <v>196.356974196937</v>
      </c>
      <c r="AE1265" s="33" t="n">
        <f aca="false">VLOOKUP($O1265,Parámetros!$B$4:$H$25,4,0)</f>
        <v>1220.72799074218</v>
      </c>
      <c r="AF1265" s="33" t="n">
        <f aca="false">VLOOKUP($O1265,Parámetros!$B$4:$H$25,5,0)</f>
        <v>0.1</v>
      </c>
      <c r="AG1265" s="33" t="n">
        <f aca="false">VLOOKUP($O1265,Parámetros!$B$4:$H$25,6,0)</f>
        <v>640</v>
      </c>
      <c r="AH1265" s="33" t="n">
        <f aca="false">VLOOKUP($O1265,Parámetros!$B$4:$H$25,7,0)</f>
        <v>1920000</v>
      </c>
      <c r="AI1265" s="51" t="n">
        <v>39000</v>
      </c>
      <c r="AJ1265" s="52" t="n">
        <v>8.8E-008</v>
      </c>
      <c r="AK1265" s="34" t="n">
        <f aca="false">AD1265*V1265/1000000000</f>
        <v>0.00792050691615909</v>
      </c>
      <c r="AL1265" s="34" t="n">
        <f aca="false">AE1265*V1265/1000000000</f>
        <v>0.0492408509194335</v>
      </c>
      <c r="AM1265" s="34" t="n">
        <f aca="false">AF1265*V1265/1000000000</f>
        <v>4.03372834020919E-006</v>
      </c>
      <c r="AN1265" s="34" t="n">
        <f aca="false">AG1265*V1265/1000000000</f>
        <v>0.0258158613773388</v>
      </c>
      <c r="AO1265" s="34" t="n">
        <f aca="false">AH1265*V1265/1000000000</f>
        <v>77.4475841320164</v>
      </c>
      <c r="AP1265" s="35" t="n">
        <f aca="false">AJ1265*AI1265*EXP(P1265*4)</f>
        <v>0.00354968093938409</v>
      </c>
      <c r="AQ1265" s="36" t="n">
        <f aca="false">AK1265/W1265</f>
        <v>2.17000189483811E-005</v>
      </c>
      <c r="AR1265" s="37" t="n">
        <f aca="false">AL1265/W1265</f>
        <v>0.00013490644087516</v>
      </c>
      <c r="AS1265" s="37" t="n">
        <f aca="false">AM1265/W1265</f>
        <v>1.10513105211211E-008</v>
      </c>
      <c r="AT1265" s="37" t="n">
        <f aca="false">AN1265/W1265</f>
        <v>7.07283873351748E-005</v>
      </c>
      <c r="AU1265" s="37" t="n">
        <f aca="false">AO1265/W1265</f>
        <v>0.212185162005524</v>
      </c>
      <c r="AV1265" s="49" t="n">
        <f aca="false">AP1265/W1265</f>
        <v>9.72515325858654E-006</v>
      </c>
      <c r="AW1265" s="39" t="n">
        <f aca="false">AK1265*1000000</f>
        <v>7920.50691615909</v>
      </c>
      <c r="AX1265" s="40" t="n">
        <f aca="false">AL1265*1000000</f>
        <v>49240.8509194335</v>
      </c>
      <c r="AY1265" s="40" t="n">
        <f aca="false">AM1265*1000000</f>
        <v>4.03372834020919</v>
      </c>
      <c r="AZ1265" s="40" t="n">
        <f aca="false">AN1265*1000000</f>
        <v>25815.8613773388</v>
      </c>
      <c r="BA1265" s="40" t="n">
        <f aca="false">AO1265*1000000</f>
        <v>77447584.1320165</v>
      </c>
      <c r="BB1265" s="41" t="n">
        <f aca="false">AP1265*1000000</f>
        <v>3549.68093938409</v>
      </c>
      <c r="BC1265" s="39" t="n">
        <f aca="false">AQ1265*1000000</f>
        <v>21.7000189483811</v>
      </c>
      <c r="BD1265" s="40" t="n">
        <f aca="false">AR1265*1000000</f>
        <v>134.90644087516</v>
      </c>
      <c r="BE1265" s="40" t="n">
        <f aca="false">AS1265*1000000</f>
        <v>0.0110513105211211</v>
      </c>
      <c r="BF1265" s="40" t="n">
        <f aca="false">AT1265*1000000</f>
        <v>70.7283873351748</v>
      </c>
      <c r="BG1265" s="40" t="n">
        <f aca="false">AU1265*1000000</f>
        <v>212185.162005524</v>
      </c>
      <c r="BH1265" s="41" t="n">
        <f aca="false">AV1265*1000000</f>
        <v>9.72515325858654</v>
      </c>
      <c r="BI1265" s="0" t="n">
        <v>0.1</v>
      </c>
      <c r="BJ1265" s="0" t="n">
        <f aca="false">R1265*BI1265</f>
        <v>4033.72834020919</v>
      </c>
      <c r="BK1265" s="0" t="n">
        <v>0.1</v>
      </c>
      <c r="BL1265" s="0" t="n">
        <f aca="false">AI1265*BK1265</f>
        <v>3900</v>
      </c>
      <c r="BM1265" s="45" t="n">
        <v>187.562005220738</v>
      </c>
      <c r="BN1265" s="45" t="n">
        <v>1012.03746873145</v>
      </c>
      <c r="BO1265" s="45" t="n">
        <v>0</v>
      </c>
      <c r="BP1265" s="45" t="n">
        <v>256</v>
      </c>
      <c r="BQ1265" s="45" t="n">
        <v>384000</v>
      </c>
      <c r="BR1265" s="0" t="n">
        <f aca="false">AJ1265*0.1</f>
        <v>8.8E-009</v>
      </c>
      <c r="BS1265" s="0" t="n">
        <f aca="false">((((BJ1265/R1265)^2)+((BM1265/AD1265)^2))^(1/2))*AK1265</f>
        <v>0.00760708831800364</v>
      </c>
      <c r="BT1265" s="0" t="n">
        <f aca="false">((((BJ1265/R1265)^2)+((BN1265/AE1265)^2))^(1/2))*AL1265</f>
        <v>0.0411187433957124</v>
      </c>
      <c r="BU1265" s="0" t="n">
        <f aca="false">((((BJ1265/R1265)^2)+((BO1265/AF1265)^2))^(1/2))*AM1265</f>
        <v>4.03372834020919E-007</v>
      </c>
      <c r="BV1265" s="0" t="n">
        <f aca="false">((((BJ1265/R1265)^2)+((BP1265/AG1265)^2))^(1/2))*AN1265</f>
        <v>0.0106441523275071</v>
      </c>
      <c r="BW1265" s="0" t="n">
        <f aca="false">((((BJ1265/R1265)^2)+((BQ1265/AH1265)^2))^(1/2))*AO1265</f>
        <v>17.3178062812323</v>
      </c>
      <c r="BX1265" s="46" t="n">
        <f aca="false">((((BL1265/AI1265)^2)+((BR1265/AJ1265)^2))^(1/2))*AP1265</f>
        <v>0.000502000692657425</v>
      </c>
    </row>
    <row r="1266" customFormat="false" ht="30" hidden="false" customHeight="true" outlineLevel="0" collapsed="false">
      <c r="A1266" s="24" t="n">
        <v>4.6132406039095</v>
      </c>
      <c r="B1266" s="24" t="n">
        <v>-74.095080921349</v>
      </c>
      <c r="C1266" s="47" t="n">
        <v>30</v>
      </c>
      <c r="D1266" s="47" t="n">
        <v>25</v>
      </c>
      <c r="E1266" s="47" t="n">
        <v>2319</v>
      </c>
      <c r="F1266" s="27" t="s">
        <v>3190</v>
      </c>
      <c r="G1266" s="28" t="s">
        <v>3191</v>
      </c>
      <c r="H1266" s="27" t="s">
        <v>3192</v>
      </c>
      <c r="I1266" s="28" t="s">
        <v>155</v>
      </c>
      <c r="J1266" s="28" t="s">
        <v>76</v>
      </c>
      <c r="K1266" s="28" t="n">
        <v>879.12</v>
      </c>
      <c r="L1266" s="28"/>
      <c r="M1266" s="28" t="n">
        <v>2007</v>
      </c>
      <c r="N1266" s="29" t="s">
        <v>67</v>
      </c>
      <c r="O1266" s="29" t="s">
        <v>415</v>
      </c>
      <c r="P1266" s="50" t="n">
        <v>0.00842863539816588</v>
      </c>
      <c r="Q1266" s="31" t="n">
        <v>78000</v>
      </c>
      <c r="R1266" s="31" t="n">
        <v>80674.5668041838</v>
      </c>
      <c r="S1266" s="29" t="s">
        <v>69</v>
      </c>
      <c r="T1266" s="29"/>
      <c r="U1266" s="29"/>
      <c r="V1266" s="48" t="n">
        <f aca="false">IF(S1266="m3_año",R1266,IF(OR(O1266="CG1",O1266="CG3",O1266="HG2"),T1266,R1266))</f>
        <v>80674.5668041838</v>
      </c>
      <c r="W1266" s="28" t="n">
        <v>365</v>
      </c>
      <c r="X1266" s="32"/>
      <c r="Y1266" s="28"/>
      <c r="Z1266" s="28" t="n">
        <v>8760</v>
      </c>
      <c r="AA1266" s="32" t="s">
        <v>3198</v>
      </c>
      <c r="AB1266" s="32" t="s">
        <v>447</v>
      </c>
      <c r="AC1266" s="33" t="s">
        <v>72</v>
      </c>
      <c r="AD1266" s="33" t="n">
        <f aca="false">VLOOKUP($O1266,Parámetros!$B$4:$H$25,3,0)</f>
        <v>196.356974196937</v>
      </c>
      <c r="AE1266" s="33" t="n">
        <f aca="false">VLOOKUP($O1266,Parámetros!$B$4:$H$25,4,0)</f>
        <v>1220.72799074218</v>
      </c>
      <c r="AF1266" s="33" t="n">
        <f aca="false">VLOOKUP($O1266,Parámetros!$B$4:$H$25,5,0)</f>
        <v>0.1</v>
      </c>
      <c r="AG1266" s="33" t="n">
        <f aca="false">VLOOKUP($O1266,Parámetros!$B$4:$H$25,6,0)</f>
        <v>640</v>
      </c>
      <c r="AH1266" s="33" t="n">
        <f aca="false">VLOOKUP($O1266,Parámetros!$B$4:$H$25,7,0)</f>
        <v>1920000</v>
      </c>
      <c r="AI1266" s="51" t="n">
        <v>78000</v>
      </c>
      <c r="AJ1266" s="52" t="n">
        <v>8.8E-008</v>
      </c>
      <c r="AK1266" s="34" t="n">
        <f aca="false">AD1266*V1266/1000000000</f>
        <v>0.0158410138323182</v>
      </c>
      <c r="AL1266" s="34" t="n">
        <f aca="false">AE1266*V1266/1000000000</f>
        <v>0.0984817018388671</v>
      </c>
      <c r="AM1266" s="34" t="n">
        <f aca="false">AF1266*V1266/1000000000</f>
        <v>8.06745668041838E-006</v>
      </c>
      <c r="AN1266" s="34" t="n">
        <f aca="false">AG1266*V1266/1000000000</f>
        <v>0.0516317227546776</v>
      </c>
      <c r="AO1266" s="34" t="n">
        <f aca="false">AH1266*V1266/1000000000</f>
        <v>154.895168264033</v>
      </c>
      <c r="AP1266" s="35" t="n">
        <f aca="false">AJ1266*AI1266*EXP(P1266*4)</f>
        <v>0.00709936187876817</v>
      </c>
      <c r="AQ1266" s="36" t="n">
        <f aca="false">AK1266/W1266</f>
        <v>4.34000378967622E-005</v>
      </c>
      <c r="AR1266" s="37" t="n">
        <f aca="false">AL1266/W1266</f>
        <v>0.000269812881750321</v>
      </c>
      <c r="AS1266" s="37" t="n">
        <f aca="false">AM1266/W1266</f>
        <v>2.21026210422421E-008</v>
      </c>
      <c r="AT1266" s="37" t="n">
        <f aca="false">AN1266/W1266</f>
        <v>0.00014145677467035</v>
      </c>
      <c r="AU1266" s="37" t="n">
        <f aca="false">AO1266/W1266</f>
        <v>0.424370324011049</v>
      </c>
      <c r="AV1266" s="49" t="n">
        <f aca="false">AP1266/W1266</f>
        <v>1.94503065171731E-005</v>
      </c>
      <c r="AW1266" s="39" t="n">
        <f aca="false">AK1266*1000000</f>
        <v>15841.0138323182</v>
      </c>
      <c r="AX1266" s="40" t="n">
        <f aca="false">AL1266*1000000</f>
        <v>98481.7018388671</v>
      </c>
      <c r="AY1266" s="40" t="n">
        <f aca="false">AM1266*1000000</f>
        <v>8.06745668041838</v>
      </c>
      <c r="AZ1266" s="40" t="n">
        <f aca="false">AN1266*1000000</f>
        <v>51631.7227546776</v>
      </c>
      <c r="BA1266" s="40" t="n">
        <f aca="false">AO1266*1000000</f>
        <v>154895168.264033</v>
      </c>
      <c r="BB1266" s="41" t="n">
        <f aca="false">AP1266*1000000</f>
        <v>7099.36187876817</v>
      </c>
      <c r="BC1266" s="39" t="n">
        <f aca="false">AQ1266*1000000</f>
        <v>43.4000378967622</v>
      </c>
      <c r="BD1266" s="40" t="n">
        <f aca="false">AR1266*1000000</f>
        <v>269.812881750321</v>
      </c>
      <c r="BE1266" s="40" t="n">
        <f aca="false">AS1266*1000000</f>
        <v>0.0221026210422421</v>
      </c>
      <c r="BF1266" s="40" t="n">
        <f aca="false">AT1266*1000000</f>
        <v>141.45677467035</v>
      </c>
      <c r="BG1266" s="40" t="n">
        <f aca="false">AU1266*1000000</f>
        <v>424370.324011049</v>
      </c>
      <c r="BH1266" s="41" t="n">
        <f aca="false">AV1266*1000000</f>
        <v>19.4503065171731</v>
      </c>
      <c r="BI1266" s="0" t="n">
        <v>0.1</v>
      </c>
      <c r="BJ1266" s="0" t="n">
        <f aca="false">R1266*BI1266</f>
        <v>8067.45668041838</v>
      </c>
      <c r="BK1266" s="0" t="n">
        <v>0.1</v>
      </c>
      <c r="BL1266" s="0" t="n">
        <f aca="false">AI1266*BK1266</f>
        <v>7800</v>
      </c>
      <c r="BM1266" s="45" t="n">
        <v>187.562005220738</v>
      </c>
      <c r="BN1266" s="45" t="n">
        <v>1012.03746873145</v>
      </c>
      <c r="BO1266" s="45" t="n">
        <v>0</v>
      </c>
      <c r="BP1266" s="45" t="n">
        <v>256</v>
      </c>
      <c r="BQ1266" s="45" t="n">
        <v>384000</v>
      </c>
      <c r="BR1266" s="0" t="n">
        <f aca="false">AJ1266*0.1</f>
        <v>8.8E-009</v>
      </c>
      <c r="BS1266" s="0" t="n">
        <f aca="false">((((BJ1266/R1266)^2)+((BM1266/AD1266)^2))^(1/2))*AK1266</f>
        <v>0.0152141766360073</v>
      </c>
      <c r="BT1266" s="0" t="n">
        <f aca="false">((((BJ1266/R1266)^2)+((BN1266/AE1266)^2))^(1/2))*AL1266</f>
        <v>0.0822374867914247</v>
      </c>
      <c r="BU1266" s="0" t="n">
        <f aca="false">((((BJ1266/R1266)^2)+((BO1266/AF1266)^2))^(1/2))*AM1266</f>
        <v>8.06745668041838E-007</v>
      </c>
      <c r="BV1266" s="0" t="n">
        <f aca="false">((((BJ1266/R1266)^2)+((BP1266/AG1266)^2))^(1/2))*AN1266</f>
        <v>0.0212883046550143</v>
      </c>
      <c r="BW1266" s="0" t="n">
        <f aca="false">((((BJ1266/R1266)^2)+((BQ1266/AH1266)^2))^(1/2))*AO1266</f>
        <v>34.6356125624646</v>
      </c>
      <c r="BX1266" s="46" t="n">
        <f aca="false">((((BL1266/AI1266)^2)+((BR1266/AJ1266)^2))^(1/2))*AP1266</f>
        <v>0.00100400138531485</v>
      </c>
    </row>
    <row r="1267" customFormat="false" ht="45" hidden="false" customHeight="true" outlineLevel="0" collapsed="false">
      <c r="A1267" s="24" t="n">
        <v>4.61547505635867</v>
      </c>
      <c r="B1267" s="24" t="n">
        <v>-74.0977666587932</v>
      </c>
      <c r="C1267" s="47" t="n">
        <v>29</v>
      </c>
      <c r="D1267" s="47" t="n">
        <v>26</v>
      </c>
      <c r="E1267" s="47" t="n">
        <v>2331</v>
      </c>
      <c r="F1267" s="27" t="s">
        <v>3199</v>
      </c>
      <c r="G1267" s="28" t="s">
        <v>3200</v>
      </c>
      <c r="H1267" s="27" t="s">
        <v>3201</v>
      </c>
      <c r="I1267" s="28" t="s">
        <v>155</v>
      </c>
      <c r="J1267" s="28" t="s">
        <v>65</v>
      </c>
      <c r="K1267" s="28" t="n">
        <v>100</v>
      </c>
      <c r="L1267" s="28"/>
      <c r="M1267" s="28" t="n">
        <v>1959</v>
      </c>
      <c r="N1267" s="29" t="s">
        <v>67</v>
      </c>
      <c r="O1267" s="29" t="s">
        <v>68</v>
      </c>
      <c r="P1267" s="56" t="n">
        <v>0.00426891489573758</v>
      </c>
      <c r="Q1267" s="31" t="n">
        <v>82141.15</v>
      </c>
      <c r="R1267" s="31" t="n">
        <v>83555.80805136</v>
      </c>
      <c r="S1267" s="29" t="s">
        <v>69</v>
      </c>
      <c r="T1267" s="29"/>
      <c r="U1267" s="29"/>
      <c r="V1267" s="48" t="n">
        <f aca="false">IF(S1267="m3_año",R1267,IF(OR(O1267="CG1",O1267="CG3",O1267="HG2"),T1267,R1267))</f>
        <v>83555.80805136</v>
      </c>
      <c r="W1267" s="28" t="n">
        <v>365</v>
      </c>
      <c r="X1267" s="32"/>
      <c r="Y1267" s="28"/>
      <c r="Z1267" s="28" t="n">
        <v>8760</v>
      </c>
      <c r="AA1267" s="32" t="s">
        <v>3202</v>
      </c>
      <c r="AB1267" s="32" t="s">
        <v>3203</v>
      </c>
      <c r="AC1267" s="33" t="s">
        <v>72</v>
      </c>
      <c r="AD1267" s="33" t="n">
        <f aca="false">VLOOKUP($O1267,Parámetros!$B$4:$H$25,3,0)</f>
        <v>46.3856216091623</v>
      </c>
      <c r="AE1267" s="33" t="n">
        <f aca="false">VLOOKUP($O1267,Parámetros!$B$4:$H$25,4,0)</f>
        <v>1074.85364414012</v>
      </c>
      <c r="AF1267" s="33" t="n">
        <f aca="false">VLOOKUP($O1267,Parámetros!$B$4:$H$25,5,0)</f>
        <v>5.41099102083891</v>
      </c>
      <c r="AG1267" s="33" t="n">
        <f aca="false">VLOOKUP($O1267,Parámetros!$B$4:$H$25,6,0)</f>
        <v>1344</v>
      </c>
      <c r="AH1267" s="33" t="n">
        <f aca="false">VLOOKUP($O1267,Parámetros!$B$4:$H$25,7,0)</f>
        <v>1920000</v>
      </c>
      <c r="AI1267" s="2" t="n">
        <v>1159.09146341463</v>
      </c>
      <c r="AJ1267" s="2" t="n">
        <v>0.000142</v>
      </c>
      <c r="AK1267" s="34" t="n">
        <f aca="false">AD1267*V1267/1000000000</f>
        <v>0.00387578809551818</v>
      </c>
      <c r="AL1267" s="34" t="n">
        <f aca="false">AE1267*V1267/1000000000</f>
        <v>0.0898102647730767</v>
      </c>
      <c r="AM1267" s="34" t="n">
        <f aca="false">AF1267*V1267/1000000000</f>
        <v>0.000452119727104848</v>
      </c>
      <c r="AN1267" s="34" t="n">
        <f aca="false">AG1267*V1267/1000000000</f>
        <v>0.112299006021028</v>
      </c>
      <c r="AO1267" s="34" t="n">
        <f aca="false">AH1267*V1267/1000000000</f>
        <v>160.427151458611</v>
      </c>
      <c r="AP1267" s="35" t="n">
        <f aca="false">AJ1267*AI1267*EXP(P1267*4)</f>
        <v>0.167425620216031</v>
      </c>
      <c r="AQ1267" s="36" t="n">
        <f aca="false">AK1267/W1267</f>
        <v>1.06185975219676E-005</v>
      </c>
      <c r="AR1267" s="37" t="n">
        <f aca="false">AL1267/W1267</f>
        <v>0.000246055519926237</v>
      </c>
      <c r="AS1267" s="37" t="n">
        <f aca="false">AM1267/W1267</f>
        <v>1.2386841838489E-006</v>
      </c>
      <c r="AT1267" s="37" t="n">
        <f aca="false">AN1267/W1267</f>
        <v>0.000307668509646652</v>
      </c>
      <c r="AU1267" s="37" t="n">
        <f aca="false">AO1267/W1267</f>
        <v>0.43952644235236</v>
      </c>
      <c r="AV1267" s="49" t="n">
        <f aca="false">AP1267/W1267</f>
        <v>0.00045870032935899</v>
      </c>
      <c r="AW1267" s="39" t="n">
        <f aca="false">AK1267*1000000</f>
        <v>3875.78809551818</v>
      </c>
      <c r="AX1267" s="40" t="n">
        <f aca="false">AL1267*1000000</f>
        <v>89810.2647730767</v>
      </c>
      <c r="AY1267" s="40" t="n">
        <f aca="false">AM1267*1000000</f>
        <v>452.119727104848</v>
      </c>
      <c r="AZ1267" s="40" t="n">
        <f aca="false">AN1267*1000000</f>
        <v>112299.006021028</v>
      </c>
      <c r="BA1267" s="40" t="n">
        <f aca="false">AO1267*1000000</f>
        <v>160427151.458611</v>
      </c>
      <c r="BB1267" s="41" t="n">
        <f aca="false">AP1267*1000000</f>
        <v>167425.620216031</v>
      </c>
      <c r="BC1267" s="39" t="n">
        <f aca="false">AQ1267*1000000</f>
        <v>10.6185975219676</v>
      </c>
      <c r="BD1267" s="40" t="n">
        <f aca="false">AR1267*1000000</f>
        <v>246.055519926237</v>
      </c>
      <c r="BE1267" s="40" t="n">
        <f aca="false">AS1267*1000000</f>
        <v>1.2386841838489</v>
      </c>
      <c r="BF1267" s="40" t="n">
        <f aca="false">AT1267*1000000</f>
        <v>307.668509646652</v>
      </c>
      <c r="BG1267" s="40" t="n">
        <f aca="false">AU1267*1000000</f>
        <v>439526.44235236</v>
      </c>
      <c r="BH1267" s="41" t="n">
        <f aca="false">AV1267*1000000</f>
        <v>458.70032935899</v>
      </c>
      <c r="BI1267" s="0" t="n">
        <v>0.1</v>
      </c>
      <c r="BJ1267" s="0" t="n">
        <f aca="false">R1267*BI1267</f>
        <v>8355.580805136</v>
      </c>
      <c r="BK1267" s="0" t="n">
        <v>0.1</v>
      </c>
      <c r="BL1267" s="0" t="n">
        <f aca="false">AI1267*BK1267</f>
        <v>115.909146341463</v>
      </c>
      <c r="BM1267" s="45" t="n">
        <v>17.6498016718255</v>
      </c>
      <c r="BN1267" s="45" t="n">
        <v>910.91550745518</v>
      </c>
      <c r="BO1267" s="45" t="n">
        <v>5.31099102083891</v>
      </c>
      <c r="BP1267" s="45" t="n">
        <v>537.6</v>
      </c>
      <c r="BQ1267" s="45" t="n">
        <v>384000</v>
      </c>
      <c r="BR1267" s="0" t="n">
        <f aca="false">AJ1267*0.1</f>
        <v>1.42E-005</v>
      </c>
      <c r="BS1267" s="0" t="n">
        <f aca="false">((((BJ1267/R1267)^2)+((BM1267/AD1267)^2))^(1/2))*AK1267</f>
        <v>0.00152482312066397</v>
      </c>
      <c r="BT1267" s="0" t="n">
        <f aca="false">((((BJ1267/R1267)^2)+((BN1267/AE1267)^2))^(1/2))*AL1267</f>
        <v>0.0766403170664652</v>
      </c>
      <c r="BU1267" s="0" t="n">
        <f aca="false">((((BJ1267/R1267)^2)+((BO1267/AF1267)^2))^(1/2))*AM1267</f>
        <v>0.000446061363511217</v>
      </c>
      <c r="BV1267" s="0" t="n">
        <f aca="false">((((BJ1267/R1267)^2)+((BP1267/AG1267)^2))^(1/2))*AN1267</f>
        <v>0.0463020663476572</v>
      </c>
      <c r="BW1267" s="0" t="n">
        <f aca="false">((((BJ1267/R1267)^2)+((BQ1267/AH1267)^2))^(1/2))*AO1267</f>
        <v>35.8726016098109</v>
      </c>
      <c r="BX1267" s="46" t="n">
        <f aca="false">((((BL1267/AI1267)^2)+((BR1267/AJ1267)^2))^(1/2))*AP1267</f>
        <v>0.0236775582798239</v>
      </c>
    </row>
    <row r="1268" customFormat="false" ht="45" hidden="false" customHeight="true" outlineLevel="0" collapsed="false">
      <c r="A1268" s="24" t="n">
        <v>4.61547505635867</v>
      </c>
      <c r="B1268" s="24" t="n">
        <v>-74.0977666587932</v>
      </c>
      <c r="C1268" s="47" t="n">
        <v>29</v>
      </c>
      <c r="D1268" s="47" t="n">
        <v>26</v>
      </c>
      <c r="E1268" s="47" t="n">
        <v>2331</v>
      </c>
      <c r="F1268" s="27" t="s">
        <v>3199</v>
      </c>
      <c r="G1268" s="28" t="s">
        <v>3200</v>
      </c>
      <c r="H1268" s="27" t="s">
        <v>3201</v>
      </c>
      <c r="I1268" s="28" t="s">
        <v>155</v>
      </c>
      <c r="J1268" s="28" t="s">
        <v>65</v>
      </c>
      <c r="K1268" s="28" t="n">
        <v>132.56</v>
      </c>
      <c r="L1268" s="28"/>
      <c r="M1268" s="28" t="n">
        <v>1985</v>
      </c>
      <c r="N1268" s="29" t="s">
        <v>67</v>
      </c>
      <c r="O1268" s="29" t="s">
        <v>108</v>
      </c>
      <c r="P1268" s="56" t="n">
        <v>0.00426891489573758</v>
      </c>
      <c r="Q1268" s="31" t="n">
        <v>641397.75</v>
      </c>
      <c r="R1268" s="31" t="n">
        <v>652444.082942279</v>
      </c>
      <c r="S1268" s="29" t="s">
        <v>69</v>
      </c>
      <c r="T1268" s="29"/>
      <c r="U1268" s="29"/>
      <c r="V1268" s="48" t="n">
        <f aca="false">IF(S1268="m3_año",R1268,IF(OR(O1268="CG1",O1268="CG3",O1268="HG2"),T1268,R1268))</f>
        <v>652444.082942279</v>
      </c>
      <c r="W1268" s="28" t="n">
        <v>365</v>
      </c>
      <c r="X1268" s="32"/>
      <c r="Y1268" s="28"/>
      <c r="Z1268" s="28" t="n">
        <v>8760</v>
      </c>
      <c r="AA1268" s="32" t="s">
        <v>3204</v>
      </c>
      <c r="AB1268" s="32" t="s">
        <v>447</v>
      </c>
      <c r="AC1268" s="33" t="s">
        <v>72</v>
      </c>
      <c r="AD1268" s="33" t="n">
        <f aca="false">VLOOKUP($O1268,Parámetros!$B$4:$H$25,3,0)</f>
        <v>589.42211574465</v>
      </c>
      <c r="AE1268" s="33" t="n">
        <f aca="false">VLOOKUP($O1268,Parámetros!$B$4:$H$25,4,0)</f>
        <v>6395.37711993333</v>
      </c>
      <c r="AF1268" s="33" t="n">
        <f aca="false">VLOOKUP($O1268,Parámetros!$B$4:$H$25,5,0)</f>
        <v>22.4256162208741</v>
      </c>
      <c r="AG1268" s="33" t="n">
        <f aca="false">VLOOKUP($O1268,Parámetros!$B$4:$H$25,6,0)</f>
        <v>1344</v>
      </c>
      <c r="AH1268" s="33" t="n">
        <f aca="false">VLOOKUP($O1268,Parámetros!$B$4:$H$25,7,0)</f>
        <v>1920000</v>
      </c>
      <c r="AI1268" s="2" t="n">
        <v>1159.09146341463</v>
      </c>
      <c r="AJ1268" s="2" t="n">
        <v>0.000142</v>
      </c>
      <c r="AK1268" s="34" t="n">
        <f aca="false">AD1268*V1268/1000000000</f>
        <v>0.384564971772916</v>
      </c>
      <c r="AL1268" s="34" t="n">
        <f aca="false">AE1268*V1268/1000000000</f>
        <v>4.17262596008494</v>
      </c>
      <c r="AM1268" s="34" t="n">
        <f aca="false">AF1268*V1268/1000000000</f>
        <v>0.0146314606096437</v>
      </c>
      <c r="AN1268" s="34" t="n">
        <f aca="false">AG1268*V1268/1000000000</f>
        <v>0.876884847474423</v>
      </c>
      <c r="AO1268" s="34" t="n">
        <f aca="false">AH1268*V1268/1000000000</f>
        <v>1252.69263924918</v>
      </c>
      <c r="AP1268" s="35" t="n">
        <f aca="false">AJ1268*AI1268*EXP(P1268*4)</f>
        <v>0.167425620216031</v>
      </c>
      <c r="AQ1268" s="36" t="n">
        <f aca="false">AK1268/W1268</f>
        <v>0.00105360266239155</v>
      </c>
      <c r="AR1268" s="37" t="n">
        <f aca="false">AL1268/W1268</f>
        <v>0.0114318519454382</v>
      </c>
      <c r="AS1268" s="37" t="n">
        <f aca="false">AM1268/W1268</f>
        <v>4.00861934510786E-005</v>
      </c>
      <c r="AT1268" s="37" t="n">
        <f aca="false">AN1268/W1268</f>
        <v>0.00240242423965595</v>
      </c>
      <c r="AU1268" s="37" t="n">
        <f aca="false">AO1268/W1268</f>
        <v>3.43203462807993</v>
      </c>
      <c r="AV1268" s="49" t="n">
        <f aca="false">AP1268/W1268</f>
        <v>0.00045870032935899</v>
      </c>
      <c r="AW1268" s="39" t="n">
        <f aca="false">AK1268*1000000</f>
        <v>384564.971772916</v>
      </c>
      <c r="AX1268" s="40" t="n">
        <f aca="false">AL1268*1000000</f>
        <v>4172625.96008494</v>
      </c>
      <c r="AY1268" s="40" t="n">
        <f aca="false">AM1268*1000000</f>
        <v>14631.4606096437</v>
      </c>
      <c r="AZ1268" s="40" t="n">
        <f aca="false">AN1268*1000000</f>
        <v>876884.847474423</v>
      </c>
      <c r="BA1268" s="40" t="n">
        <f aca="false">AO1268*1000000</f>
        <v>1252692639.24918</v>
      </c>
      <c r="BB1268" s="41" t="n">
        <f aca="false">AP1268*1000000</f>
        <v>167425.620216031</v>
      </c>
      <c r="BC1268" s="39" t="n">
        <f aca="false">AQ1268*1000000</f>
        <v>1053.60266239155</v>
      </c>
      <c r="BD1268" s="40" t="n">
        <f aca="false">AR1268*1000000</f>
        <v>11431.8519454382</v>
      </c>
      <c r="BE1268" s="40" t="n">
        <f aca="false">AS1268*1000000</f>
        <v>40.0861934510786</v>
      </c>
      <c r="BF1268" s="40" t="n">
        <f aca="false">AT1268*1000000</f>
        <v>2402.42423965595</v>
      </c>
      <c r="BG1268" s="40" t="n">
        <f aca="false">AU1268*1000000</f>
        <v>3432034.62807993</v>
      </c>
      <c r="BH1268" s="41" t="n">
        <f aca="false">AV1268*1000000</f>
        <v>458.70032935899</v>
      </c>
      <c r="BI1268" s="0" t="n">
        <v>0.1</v>
      </c>
      <c r="BJ1268" s="0" t="n">
        <f aca="false">R1268*BI1268</f>
        <v>65244.4082942279</v>
      </c>
      <c r="BK1268" s="0" t="n">
        <v>0.1</v>
      </c>
      <c r="BL1268" s="0" t="n">
        <f aca="false">AI1268*BK1268</f>
        <v>115.909146341463</v>
      </c>
      <c r="BM1268" s="45" t="n">
        <v>491.492522079561</v>
      </c>
      <c r="BN1268" s="45" t="n">
        <v>4911.75996922289</v>
      </c>
      <c r="BO1268" s="45" t="n">
        <v>16.2785205146239</v>
      </c>
      <c r="BP1268" s="45" t="n">
        <v>537.6</v>
      </c>
      <c r="BQ1268" s="45" t="n">
        <v>384000</v>
      </c>
      <c r="BR1268" s="0" t="n">
        <f aca="false">AJ1268*0.1</f>
        <v>1.42E-005</v>
      </c>
      <c r="BS1268" s="0" t="n">
        <f aca="false">((((BJ1268/R1268)^2)+((BM1268/AD1268)^2))^(1/2))*AK1268</f>
        <v>0.322969102477528</v>
      </c>
      <c r="BT1268" s="0" t="n">
        <f aca="false">((((BJ1268/R1268)^2)+((BN1268/AE1268)^2))^(1/2))*AL1268</f>
        <v>3.23169948304619</v>
      </c>
      <c r="BU1268" s="0" t="n">
        <f aca="false">((((BJ1268/R1268)^2)+((BO1268/AF1268)^2))^(1/2))*AM1268</f>
        <v>0.01072113366645</v>
      </c>
      <c r="BV1268" s="0" t="n">
        <f aca="false">((((BJ1268/R1268)^2)+((BP1268/AG1268)^2))^(1/2))*AN1268</f>
        <v>0.361548884764068</v>
      </c>
      <c r="BW1268" s="0" t="n">
        <f aca="false">((((BJ1268/R1268)^2)+((BQ1268/AH1268)^2))^(1/2))*AO1268</f>
        <v>280.110589627478</v>
      </c>
      <c r="BX1268" s="46" t="n">
        <f aca="false">((((BL1268/AI1268)^2)+((BR1268/AJ1268)^2))^(1/2))*AP1268</f>
        <v>0.0236775582798239</v>
      </c>
    </row>
    <row r="1269" customFormat="false" ht="45" hidden="false" customHeight="true" outlineLevel="0" collapsed="false">
      <c r="A1269" s="24" t="n">
        <v>4.61547505635867</v>
      </c>
      <c r="B1269" s="24" t="n">
        <v>-74.0977666587932</v>
      </c>
      <c r="C1269" s="47" t="n">
        <v>29</v>
      </c>
      <c r="D1269" s="47" t="n">
        <v>26</v>
      </c>
      <c r="E1269" s="47" t="n">
        <v>2331</v>
      </c>
      <c r="F1269" s="27" t="s">
        <v>3199</v>
      </c>
      <c r="G1269" s="28" t="s">
        <v>3200</v>
      </c>
      <c r="H1269" s="27" t="s">
        <v>3201</v>
      </c>
      <c r="I1269" s="28" t="s">
        <v>155</v>
      </c>
      <c r="J1269" s="28" t="s">
        <v>65</v>
      </c>
      <c r="K1269" s="28" t="n">
        <v>296.42</v>
      </c>
      <c r="L1269" s="28"/>
      <c r="M1269" s="28" t="n">
        <v>1979</v>
      </c>
      <c r="N1269" s="29" t="s">
        <v>67</v>
      </c>
      <c r="O1269" s="29" t="s">
        <v>108</v>
      </c>
      <c r="P1269" s="56" t="n">
        <v>0.00426891489573758</v>
      </c>
      <c r="Q1269" s="31" t="n">
        <v>874637.75</v>
      </c>
      <c r="R1269" s="31" t="n">
        <v>889701.008002364</v>
      </c>
      <c r="S1269" s="29" t="s">
        <v>69</v>
      </c>
      <c r="T1269" s="29"/>
      <c r="U1269" s="29"/>
      <c r="V1269" s="48" t="n">
        <f aca="false">IF(S1269="m3_año",R1269,IF(OR(O1269="CG1",O1269="CG3",O1269="HG2"),T1269,R1269))</f>
        <v>889701.008002364</v>
      </c>
      <c r="W1269" s="28" t="n">
        <v>365</v>
      </c>
      <c r="X1269" s="32"/>
      <c r="Y1269" s="28"/>
      <c r="Z1269" s="28" t="n">
        <v>8760</v>
      </c>
      <c r="AA1269" s="32" t="s">
        <v>3205</v>
      </c>
      <c r="AB1269" s="32" t="s">
        <v>447</v>
      </c>
      <c r="AC1269" s="33" t="s">
        <v>72</v>
      </c>
      <c r="AD1269" s="33" t="n">
        <f aca="false">VLOOKUP($O1269,Parámetros!$B$4:$H$25,3,0)</f>
        <v>589.42211574465</v>
      </c>
      <c r="AE1269" s="33" t="n">
        <f aca="false">VLOOKUP($O1269,Parámetros!$B$4:$H$25,4,0)</f>
        <v>6395.37711993333</v>
      </c>
      <c r="AF1269" s="33" t="n">
        <f aca="false">VLOOKUP($O1269,Parámetros!$B$4:$H$25,5,0)</f>
        <v>22.4256162208741</v>
      </c>
      <c r="AG1269" s="33" t="n">
        <f aca="false">VLOOKUP($O1269,Parámetros!$B$4:$H$25,6,0)</f>
        <v>1344</v>
      </c>
      <c r="AH1269" s="33" t="n">
        <f aca="false">VLOOKUP($O1269,Parámetros!$B$4:$H$25,7,0)</f>
        <v>1920000</v>
      </c>
      <c r="AI1269" s="2" t="n">
        <v>1159.09146341463</v>
      </c>
      <c r="AJ1269" s="2" t="n">
        <v>0.000142</v>
      </c>
      <c r="AK1269" s="34" t="n">
        <f aca="false">AD1269*V1269/1000000000</f>
        <v>0.524409450516901</v>
      </c>
      <c r="AL1269" s="34" t="n">
        <f aca="false">AE1269*V1269/1000000000</f>
        <v>5.68997347015994</v>
      </c>
      <c r="AM1269" s="34" t="n">
        <f aca="false">AF1269*V1269/1000000000</f>
        <v>0.0199520933567859</v>
      </c>
      <c r="AN1269" s="34" t="n">
        <f aca="false">AG1269*V1269/1000000000</f>
        <v>1.19575815475518</v>
      </c>
      <c r="AO1269" s="34" t="n">
        <f aca="false">AH1269*V1269/1000000000</f>
        <v>1708.22593536454</v>
      </c>
      <c r="AP1269" s="35" t="n">
        <f aca="false">AJ1269*AI1269*EXP(P1269*4)</f>
        <v>0.167425620216031</v>
      </c>
      <c r="AQ1269" s="36" t="n">
        <f aca="false">AK1269/W1269</f>
        <v>0.00143673822059425</v>
      </c>
      <c r="AR1269" s="37" t="n">
        <f aca="false">AL1269/W1269</f>
        <v>0.0155889684113971</v>
      </c>
      <c r="AS1269" s="37" t="n">
        <f aca="false">AM1269/W1269</f>
        <v>5.46632694706462E-005</v>
      </c>
      <c r="AT1269" s="37" t="n">
        <f aca="false">AN1269/W1269</f>
        <v>0.00327604973905528</v>
      </c>
      <c r="AU1269" s="37" t="n">
        <f aca="false">AO1269/W1269</f>
        <v>4.68007105579326</v>
      </c>
      <c r="AV1269" s="49" t="n">
        <f aca="false">AP1269/W1269</f>
        <v>0.00045870032935899</v>
      </c>
      <c r="AW1269" s="39" t="n">
        <f aca="false">AK1269*1000000</f>
        <v>524409.450516901</v>
      </c>
      <c r="AX1269" s="40" t="n">
        <f aca="false">AL1269*1000000</f>
        <v>5689973.47015994</v>
      </c>
      <c r="AY1269" s="40" t="n">
        <f aca="false">AM1269*1000000</f>
        <v>19952.0933567859</v>
      </c>
      <c r="AZ1269" s="40" t="n">
        <f aca="false">AN1269*1000000</f>
        <v>1195758.15475518</v>
      </c>
      <c r="BA1269" s="40" t="n">
        <f aca="false">AO1269*1000000</f>
        <v>1708225935.36454</v>
      </c>
      <c r="BB1269" s="41" t="n">
        <f aca="false">AP1269*1000000</f>
        <v>167425.620216031</v>
      </c>
      <c r="BC1269" s="39" t="n">
        <f aca="false">AQ1269*1000000</f>
        <v>1436.73822059425</v>
      </c>
      <c r="BD1269" s="40" t="n">
        <f aca="false">AR1269*1000000</f>
        <v>15588.9684113971</v>
      </c>
      <c r="BE1269" s="40" t="n">
        <f aca="false">AS1269*1000000</f>
        <v>54.6632694706462</v>
      </c>
      <c r="BF1269" s="40" t="n">
        <f aca="false">AT1269*1000000</f>
        <v>3276.04973905528</v>
      </c>
      <c r="BG1269" s="40" t="n">
        <f aca="false">AU1269*1000000</f>
        <v>4680071.05579326</v>
      </c>
      <c r="BH1269" s="41" t="n">
        <f aca="false">AV1269*1000000</f>
        <v>458.70032935899</v>
      </c>
      <c r="BI1269" s="0" t="n">
        <v>0.1</v>
      </c>
      <c r="BJ1269" s="0" t="n">
        <f aca="false">R1269*BI1269</f>
        <v>88970.1008002364</v>
      </c>
      <c r="BK1269" s="0" t="n">
        <v>0.1</v>
      </c>
      <c r="BL1269" s="0" t="n">
        <f aca="false">AI1269*BK1269</f>
        <v>115.909146341463</v>
      </c>
      <c r="BM1269" s="45" t="n">
        <v>491.492522079561</v>
      </c>
      <c r="BN1269" s="45" t="n">
        <v>4911.75996922289</v>
      </c>
      <c r="BO1269" s="45" t="n">
        <v>16.2785205146239</v>
      </c>
      <c r="BP1269" s="45" t="n">
        <v>537.6</v>
      </c>
      <c r="BQ1269" s="45" t="n">
        <v>384000</v>
      </c>
      <c r="BR1269" s="0" t="n">
        <f aca="false">AJ1269*0.1</f>
        <v>1.42E-005</v>
      </c>
      <c r="BS1269" s="0" t="n">
        <f aca="false">((((BJ1269/R1269)^2)+((BM1269/AD1269)^2))^(1/2))*AK1269</f>
        <v>0.440414655508948</v>
      </c>
      <c r="BT1269" s="0" t="n">
        <f aca="false">((((BJ1269/R1269)^2)+((BN1269/AE1269)^2))^(1/2))*AL1269</f>
        <v>4.4068853757714</v>
      </c>
      <c r="BU1269" s="0" t="n">
        <f aca="false">((((BJ1269/R1269)^2)+((BO1269/AF1269)^2))^(1/2))*AM1269</f>
        <v>0.0146198021858871</v>
      </c>
      <c r="BV1269" s="0" t="n">
        <f aca="false">((((BJ1269/R1269)^2)+((BP1269/AG1269)^2))^(1/2))*AN1269</f>
        <v>0.493023717474927</v>
      </c>
      <c r="BW1269" s="0" t="n">
        <f aca="false">((((BJ1269/R1269)^2)+((BQ1269/AH1269)^2))^(1/2))*AO1269</f>
        <v>381.970931240327</v>
      </c>
      <c r="BX1269" s="46" t="n">
        <f aca="false">((((BL1269/AI1269)^2)+((BR1269/AJ1269)^2))^(1/2))*AP1269</f>
        <v>0.0236775582798239</v>
      </c>
    </row>
    <row r="1270" customFormat="false" ht="45" hidden="false" customHeight="true" outlineLevel="0" collapsed="false">
      <c r="A1270" s="24" t="n">
        <v>4.61547505635867</v>
      </c>
      <c r="B1270" s="24" t="n">
        <v>-74.0977666587932</v>
      </c>
      <c r="C1270" s="47" t="n">
        <v>29</v>
      </c>
      <c r="D1270" s="47" t="n">
        <v>26</v>
      </c>
      <c r="E1270" s="47" t="n">
        <v>2331</v>
      </c>
      <c r="F1270" s="27" t="s">
        <v>3199</v>
      </c>
      <c r="G1270" s="28" t="s">
        <v>3200</v>
      </c>
      <c r="H1270" s="27" t="s">
        <v>3201</v>
      </c>
      <c r="I1270" s="28" t="s">
        <v>155</v>
      </c>
      <c r="J1270" s="28" t="s">
        <v>65</v>
      </c>
      <c r="K1270" s="28" t="n">
        <v>20</v>
      </c>
      <c r="L1270" s="28"/>
      <c r="M1270" s="55"/>
      <c r="N1270" s="29" t="s">
        <v>67</v>
      </c>
      <c r="O1270" s="29" t="s">
        <v>68</v>
      </c>
      <c r="P1270" s="56" t="n">
        <v>0.00426891489573758</v>
      </c>
      <c r="Q1270" s="31" t="n">
        <v>22295</v>
      </c>
      <c r="R1270" s="31" t="n">
        <v>22678.9707778022</v>
      </c>
      <c r="S1270" s="29" t="s">
        <v>69</v>
      </c>
      <c r="T1270" s="29"/>
      <c r="U1270" s="29"/>
      <c r="V1270" s="48" t="n">
        <f aca="false">IF(S1270="m3_año",R1270,IF(OR(O1270="CG1",O1270="CG3",O1270="HG2"),T1270,R1270))</f>
        <v>22678.9707778022</v>
      </c>
      <c r="W1270" s="28" t="n">
        <v>365</v>
      </c>
      <c r="X1270" s="32"/>
      <c r="Y1270" s="28"/>
      <c r="Z1270" s="28" t="n">
        <v>8760</v>
      </c>
      <c r="AA1270" s="32" t="s">
        <v>3206</v>
      </c>
      <c r="AB1270" s="32" t="s">
        <v>447</v>
      </c>
      <c r="AC1270" s="33" t="s">
        <v>72</v>
      </c>
      <c r="AD1270" s="33" t="n">
        <f aca="false">VLOOKUP($O1270,Parámetros!$B$4:$H$25,3,0)</f>
        <v>46.3856216091623</v>
      </c>
      <c r="AE1270" s="33" t="n">
        <f aca="false">VLOOKUP($O1270,Parámetros!$B$4:$H$25,4,0)</f>
        <v>1074.85364414012</v>
      </c>
      <c r="AF1270" s="33" t="n">
        <f aca="false">VLOOKUP($O1270,Parámetros!$B$4:$H$25,5,0)</f>
        <v>5.41099102083891</v>
      </c>
      <c r="AG1270" s="33" t="n">
        <f aca="false">VLOOKUP($O1270,Parámetros!$B$4:$H$25,6,0)</f>
        <v>1344</v>
      </c>
      <c r="AH1270" s="33" t="n">
        <f aca="false">VLOOKUP($O1270,Parámetros!$B$4:$H$25,7,0)</f>
        <v>1920000</v>
      </c>
      <c r="AI1270" s="2" t="n">
        <v>1159.09146341463</v>
      </c>
      <c r="AJ1270" s="2" t="n">
        <v>0.000142</v>
      </c>
      <c r="AK1270" s="34" t="n">
        <f aca="false">AD1270*V1270/1000000000</f>
        <v>0.00105197815698438</v>
      </c>
      <c r="AL1270" s="34" t="n">
        <f aca="false">AE1270*V1270/1000000000</f>
        <v>0.024376574385868</v>
      </c>
      <c r="AM1270" s="34" t="n">
        <f aca="false">AF1270*V1270/1000000000</f>
        <v>0.000122715707240556</v>
      </c>
      <c r="AN1270" s="34" t="n">
        <f aca="false">AG1270*V1270/1000000000</f>
        <v>0.0304805367253662</v>
      </c>
      <c r="AO1270" s="34" t="n">
        <f aca="false">AH1270*V1270/1000000000</f>
        <v>43.5436238933802</v>
      </c>
      <c r="AP1270" s="35" t="n">
        <f aca="false">AJ1270*AI1270*EXP(P1270*4)</f>
        <v>0.167425620216031</v>
      </c>
      <c r="AQ1270" s="36" t="n">
        <f aca="false">AK1270/W1270</f>
        <v>2.88213193694351E-006</v>
      </c>
      <c r="AR1270" s="37" t="n">
        <f aca="false">AL1270/W1270</f>
        <v>6.67851353037479E-005</v>
      </c>
      <c r="AS1270" s="37" t="n">
        <f aca="false">AM1270/W1270</f>
        <v>3.36207417097413E-007</v>
      </c>
      <c r="AT1270" s="37" t="n">
        <f aca="false">AN1270/W1270</f>
        <v>8.35083197955237E-005</v>
      </c>
      <c r="AU1270" s="37" t="n">
        <f aca="false">AO1270/W1270</f>
        <v>0.119297599707891</v>
      </c>
      <c r="AV1270" s="49" t="n">
        <f aca="false">AP1270/W1270</f>
        <v>0.00045870032935899</v>
      </c>
      <c r="AW1270" s="39" t="n">
        <f aca="false">AK1270*1000000</f>
        <v>1051.97815698438</v>
      </c>
      <c r="AX1270" s="40" t="n">
        <f aca="false">AL1270*1000000</f>
        <v>24376.574385868</v>
      </c>
      <c r="AY1270" s="40" t="n">
        <f aca="false">AM1270*1000000</f>
        <v>122.715707240556</v>
      </c>
      <c r="AZ1270" s="40" t="n">
        <f aca="false">AN1270*1000000</f>
        <v>30480.5367253662</v>
      </c>
      <c r="BA1270" s="40" t="n">
        <f aca="false">AO1270*1000000</f>
        <v>43543623.8933802</v>
      </c>
      <c r="BB1270" s="41" t="n">
        <f aca="false">AP1270*1000000</f>
        <v>167425.620216031</v>
      </c>
      <c r="BC1270" s="39" t="n">
        <f aca="false">AQ1270*1000000</f>
        <v>2.88213193694351</v>
      </c>
      <c r="BD1270" s="40" t="n">
        <f aca="false">AR1270*1000000</f>
        <v>66.7851353037479</v>
      </c>
      <c r="BE1270" s="40" t="n">
        <f aca="false">AS1270*1000000</f>
        <v>0.336207417097413</v>
      </c>
      <c r="BF1270" s="40" t="n">
        <f aca="false">AT1270*1000000</f>
        <v>83.5083197955237</v>
      </c>
      <c r="BG1270" s="40" t="n">
        <f aca="false">AU1270*1000000</f>
        <v>119297.599707891</v>
      </c>
      <c r="BH1270" s="41" t="n">
        <f aca="false">AV1270*1000000</f>
        <v>458.70032935899</v>
      </c>
      <c r="BI1270" s="0" t="n">
        <v>0.1</v>
      </c>
      <c r="BJ1270" s="0" t="n">
        <f aca="false">R1270*BI1270</f>
        <v>2267.89707778022</v>
      </c>
      <c r="BK1270" s="0" t="n">
        <v>0.1</v>
      </c>
      <c r="BL1270" s="0" t="n">
        <f aca="false">AI1270*BK1270</f>
        <v>115.909146341463</v>
      </c>
      <c r="BM1270" s="45" t="n">
        <v>17.6498016718255</v>
      </c>
      <c r="BN1270" s="45" t="n">
        <v>910.91550745518</v>
      </c>
      <c r="BO1270" s="45" t="n">
        <v>5.31099102083891</v>
      </c>
      <c r="BP1270" s="45" t="n">
        <v>537.6</v>
      </c>
      <c r="BQ1270" s="45" t="n">
        <v>384000</v>
      </c>
      <c r="BR1270" s="0" t="n">
        <f aca="false">AJ1270*0.1</f>
        <v>1.42E-005</v>
      </c>
      <c r="BS1270" s="0" t="n">
        <f aca="false">((((BJ1270/R1270)^2)+((BM1270/AD1270)^2))^(1/2))*AK1270</f>
        <v>0.000413872114953383</v>
      </c>
      <c r="BT1270" s="0" t="n">
        <f aca="false">((((BJ1270/R1270)^2)+((BN1270/AE1270)^2))^(1/2))*AL1270</f>
        <v>0.0208019472456477</v>
      </c>
      <c r="BU1270" s="0" t="n">
        <f aca="false">((((BJ1270/R1270)^2)+((BO1270/AF1270)^2))^(1/2))*AM1270</f>
        <v>0.000121071327823905</v>
      </c>
      <c r="BV1270" s="0" t="n">
        <f aca="false">((((BJ1270/R1270)^2)+((BP1270/AG1270)^2))^(1/2))*AN1270</f>
        <v>0.0125674472444203</v>
      </c>
      <c r="BW1270" s="0" t="n">
        <f aca="false">((((BJ1270/R1270)^2)+((BQ1270/AH1270)^2))^(1/2))*AO1270</f>
        <v>9.73665030122822</v>
      </c>
      <c r="BX1270" s="46" t="n">
        <f aca="false">((((BL1270/AI1270)^2)+((BR1270/AJ1270)^2))^(1/2))*AP1270</f>
        <v>0.0236775582798239</v>
      </c>
    </row>
    <row r="1271" customFormat="false" ht="45" hidden="false" customHeight="true" outlineLevel="0" collapsed="false">
      <c r="A1271" s="24" t="n">
        <v>4.61547505635867</v>
      </c>
      <c r="B1271" s="24" t="n">
        <v>-74.0977666587932</v>
      </c>
      <c r="C1271" s="47" t="n">
        <v>29</v>
      </c>
      <c r="D1271" s="47" t="n">
        <v>26</v>
      </c>
      <c r="E1271" s="47" t="n">
        <v>2331</v>
      </c>
      <c r="F1271" s="27" t="s">
        <v>3199</v>
      </c>
      <c r="G1271" s="28" t="s">
        <v>3200</v>
      </c>
      <c r="H1271" s="27" t="s">
        <v>3201</v>
      </c>
      <c r="I1271" s="28" t="s">
        <v>155</v>
      </c>
      <c r="J1271" s="28" t="s">
        <v>65</v>
      </c>
      <c r="K1271" s="28" t="n">
        <v>148.21</v>
      </c>
      <c r="L1271" s="28"/>
      <c r="M1271" s="28" t="n">
        <v>2004</v>
      </c>
      <c r="N1271" s="29" t="s">
        <v>67</v>
      </c>
      <c r="O1271" s="29" t="s">
        <v>104</v>
      </c>
      <c r="P1271" s="56" t="n">
        <v>0.00426891489573758</v>
      </c>
      <c r="Q1271" s="31" t="n">
        <v>612696</v>
      </c>
      <c r="R1271" s="31" t="n">
        <v>623248.023309097</v>
      </c>
      <c r="S1271" s="29" t="s">
        <v>69</v>
      </c>
      <c r="T1271" s="29"/>
      <c r="U1271" s="29"/>
      <c r="V1271" s="48" t="n">
        <f aca="false">IF(S1271="m3_año",R1271,IF(OR(O1271="CG1",O1271="CG3",O1271="HG2"),T1271,R1271))</f>
        <v>623248.023309097</v>
      </c>
      <c r="W1271" s="28" t="n">
        <v>365</v>
      </c>
      <c r="X1271" s="32"/>
      <c r="Y1271" s="28"/>
      <c r="Z1271" s="28" t="n">
        <v>8760</v>
      </c>
      <c r="AA1271" s="32" t="s">
        <v>3207</v>
      </c>
      <c r="AB1271" s="32" t="s">
        <v>447</v>
      </c>
      <c r="AC1271" s="33" t="s">
        <v>72</v>
      </c>
      <c r="AD1271" s="33" t="n">
        <f aca="false">VLOOKUP($O1271,Parámetros!$B$4:$H$25,3,0)</f>
        <v>237.180556877129</v>
      </c>
      <c r="AE1271" s="33" t="n">
        <f aca="false">VLOOKUP($O1271,Parámetros!$B$4:$H$25,4,0)</f>
        <v>787.658122005433</v>
      </c>
      <c r="AF1271" s="33" t="n">
        <f aca="false">VLOOKUP($O1271,Parámetros!$B$4:$H$25,5,0)</f>
        <v>0.504400709065075</v>
      </c>
      <c r="AG1271" s="33" t="n">
        <f aca="false">VLOOKUP($O1271,Parámetros!$B$4:$H$25,6,0)</f>
        <v>1344</v>
      </c>
      <c r="AH1271" s="33" t="n">
        <f aca="false">VLOOKUP($O1271,Parámetros!$B$4:$H$25,7,0)</f>
        <v>1920000</v>
      </c>
      <c r="AI1271" s="2" t="n">
        <v>1159.09146341463</v>
      </c>
      <c r="AJ1271" s="2" t="n">
        <v>0.000142</v>
      </c>
      <c r="AK1271" s="34" t="n">
        <f aca="false">AD1271*V1271/1000000000</f>
        <v>0.147822313241022</v>
      </c>
      <c r="AL1271" s="34" t="n">
        <f aca="false">AE1271*V1271/1000000000</f>
        <v>0.490906367583242</v>
      </c>
      <c r="AM1271" s="34" t="n">
        <f aca="false">AF1271*V1271/1000000000</f>
        <v>0.000314366744880515</v>
      </c>
      <c r="AN1271" s="34" t="n">
        <f aca="false">AG1271*V1271/1000000000</f>
        <v>0.837645343327426</v>
      </c>
      <c r="AO1271" s="34" t="n">
        <f aca="false">AH1271*V1271/1000000000</f>
        <v>1196.63620475347</v>
      </c>
      <c r="AP1271" s="35" t="n">
        <f aca="false">AJ1271*AI1271*EXP(P1271*4)</f>
        <v>0.167425620216031</v>
      </c>
      <c r="AQ1271" s="36" t="n">
        <f aca="false">AK1271/W1271</f>
        <v>0.000404992639016497</v>
      </c>
      <c r="AR1271" s="37" t="n">
        <f aca="false">AL1271/W1271</f>
        <v>0.00134494895228285</v>
      </c>
      <c r="AS1271" s="37" t="n">
        <f aca="false">AM1271/W1271</f>
        <v>8.61278753097301E-007</v>
      </c>
      <c r="AT1271" s="37" t="n">
        <f aca="false">AN1271/W1271</f>
        <v>0.00229491874884226</v>
      </c>
      <c r="AU1271" s="37" t="n">
        <f aca="false">AO1271/W1271</f>
        <v>3.27845535548895</v>
      </c>
      <c r="AV1271" s="49" t="n">
        <f aca="false">AP1271/W1271</f>
        <v>0.00045870032935899</v>
      </c>
      <c r="AW1271" s="39" t="n">
        <f aca="false">AK1271*1000000</f>
        <v>147822.313241022</v>
      </c>
      <c r="AX1271" s="40" t="n">
        <f aca="false">AL1271*1000000</f>
        <v>490906.367583242</v>
      </c>
      <c r="AY1271" s="40" t="n">
        <f aca="false">AM1271*1000000</f>
        <v>314.366744880515</v>
      </c>
      <c r="AZ1271" s="40" t="n">
        <f aca="false">AN1271*1000000</f>
        <v>837645.343327426</v>
      </c>
      <c r="BA1271" s="40" t="n">
        <f aca="false">AO1271*1000000</f>
        <v>1196636204.75347</v>
      </c>
      <c r="BB1271" s="41" t="n">
        <f aca="false">AP1271*1000000</f>
        <v>167425.620216031</v>
      </c>
      <c r="BC1271" s="39" t="n">
        <f aca="false">AQ1271*1000000</f>
        <v>404.992639016497</v>
      </c>
      <c r="BD1271" s="40" t="n">
        <f aca="false">AR1271*1000000</f>
        <v>1344.94895228285</v>
      </c>
      <c r="BE1271" s="40" t="n">
        <f aca="false">AS1271*1000000</f>
        <v>0.861278753097301</v>
      </c>
      <c r="BF1271" s="40" t="n">
        <f aca="false">AT1271*1000000</f>
        <v>2294.91874884226</v>
      </c>
      <c r="BG1271" s="40" t="n">
        <f aca="false">AU1271*1000000</f>
        <v>3278455.35548895</v>
      </c>
      <c r="BH1271" s="41" t="n">
        <f aca="false">AV1271*1000000</f>
        <v>458.70032935899</v>
      </c>
      <c r="BI1271" s="0" t="n">
        <v>0.1</v>
      </c>
      <c r="BJ1271" s="0" t="n">
        <f aca="false">R1271*BI1271</f>
        <v>62324.8023309097</v>
      </c>
      <c r="BK1271" s="0" t="n">
        <v>0.1</v>
      </c>
      <c r="BL1271" s="0" t="n">
        <f aca="false">AI1271*BK1271</f>
        <v>115.909146341463</v>
      </c>
      <c r="BM1271" s="45" t="n">
        <v>233.996718041948</v>
      </c>
      <c r="BN1271" s="45" t="n">
        <v>664.659238488896</v>
      </c>
      <c r="BO1271" s="45" t="n">
        <v>0.404400709065075</v>
      </c>
      <c r="BP1271" s="45" t="n">
        <v>537.6</v>
      </c>
      <c r="BQ1271" s="45" t="n">
        <v>384000</v>
      </c>
      <c r="BR1271" s="0" t="n">
        <f aca="false">AJ1271*0.1</f>
        <v>1.42E-005</v>
      </c>
      <c r="BS1271" s="0" t="n">
        <f aca="false">((((BJ1271/R1271)^2)+((BM1271/AD1271)^2))^(1/2))*AK1271</f>
        <v>0.146585245737121</v>
      </c>
      <c r="BT1271" s="0" t="n">
        <f aca="false">((((BJ1271/R1271)^2)+((BN1271/AE1271)^2))^(1/2))*AL1271</f>
        <v>0.417146171905247</v>
      </c>
      <c r="BU1271" s="0" t="n">
        <f aca="false">((((BJ1271/R1271)^2)+((BO1271/AF1271)^2))^(1/2))*AM1271</f>
        <v>0.000253994892285349</v>
      </c>
      <c r="BV1271" s="0" t="n">
        <f aca="false">((((BJ1271/R1271)^2)+((BP1271/AG1271)^2))^(1/2))*AN1271</f>
        <v>0.345370022734575</v>
      </c>
      <c r="BW1271" s="0" t="n">
        <f aca="false">((((BJ1271/R1271)^2)+((BQ1271/AH1271)^2))^(1/2))*AO1271</f>
        <v>267.575989816611</v>
      </c>
      <c r="BX1271" s="46" t="n">
        <f aca="false">((((BL1271/AI1271)^2)+((BR1271/AJ1271)^2))^(1/2))*AP1271</f>
        <v>0.0236775582798239</v>
      </c>
    </row>
    <row r="1272" customFormat="false" ht="45" hidden="false" customHeight="true" outlineLevel="0" collapsed="false">
      <c r="A1272" s="24" t="n">
        <v>4.61547505635867</v>
      </c>
      <c r="B1272" s="24" t="n">
        <v>-74.0977666587932</v>
      </c>
      <c r="C1272" s="47" t="n">
        <v>29</v>
      </c>
      <c r="D1272" s="47" t="n">
        <v>26</v>
      </c>
      <c r="E1272" s="47" t="n">
        <v>2331</v>
      </c>
      <c r="F1272" s="27" t="s">
        <v>3199</v>
      </c>
      <c r="G1272" s="28" t="s">
        <v>3200</v>
      </c>
      <c r="H1272" s="27" t="s">
        <v>3201</v>
      </c>
      <c r="I1272" s="28" t="s">
        <v>155</v>
      </c>
      <c r="J1272" s="28" t="s">
        <v>65</v>
      </c>
      <c r="K1272" s="28" t="n">
        <v>237.14</v>
      </c>
      <c r="L1272" s="28"/>
      <c r="M1272" s="28" t="n">
        <v>1979</v>
      </c>
      <c r="N1272" s="29" t="s">
        <v>67</v>
      </c>
      <c r="O1272" s="29" t="s">
        <v>108</v>
      </c>
      <c r="P1272" s="56" t="n">
        <v>0.00426891489573758</v>
      </c>
      <c r="Q1272" s="31" t="n">
        <v>539171.5</v>
      </c>
      <c r="R1272" s="31" t="n">
        <v>548457.263634169</v>
      </c>
      <c r="S1272" s="29" t="s">
        <v>69</v>
      </c>
      <c r="T1272" s="29"/>
      <c r="U1272" s="29"/>
      <c r="V1272" s="48" t="n">
        <f aca="false">IF(S1272="m3_año",R1272,IF(OR(O1272="CG1",O1272="CG3",O1272="HG2"),T1272,R1272))</f>
        <v>548457.263634169</v>
      </c>
      <c r="W1272" s="28" t="n">
        <v>365</v>
      </c>
      <c r="X1272" s="32"/>
      <c r="Y1272" s="28"/>
      <c r="Z1272" s="28" t="n">
        <v>8760</v>
      </c>
      <c r="AA1272" s="32" t="s">
        <v>3208</v>
      </c>
      <c r="AB1272" s="32" t="s">
        <v>447</v>
      </c>
      <c r="AC1272" s="33" t="s">
        <v>72</v>
      </c>
      <c r="AD1272" s="33" t="n">
        <f aca="false">VLOOKUP($O1272,Parámetros!$B$4:$H$25,3,0)</f>
        <v>589.42211574465</v>
      </c>
      <c r="AE1272" s="33" t="n">
        <f aca="false">VLOOKUP($O1272,Parámetros!$B$4:$H$25,4,0)</f>
        <v>6395.37711993333</v>
      </c>
      <c r="AF1272" s="33" t="n">
        <f aca="false">VLOOKUP($O1272,Parámetros!$B$4:$H$25,5,0)</f>
        <v>22.4256162208741</v>
      </c>
      <c r="AG1272" s="33" t="n">
        <f aca="false">VLOOKUP($O1272,Parámetros!$B$4:$H$25,6,0)</f>
        <v>1344</v>
      </c>
      <c r="AH1272" s="33" t="n">
        <f aca="false">VLOOKUP($O1272,Parámetros!$B$4:$H$25,7,0)</f>
        <v>1920000</v>
      </c>
      <c r="AI1272" s="2" t="n">
        <v>1159.09146341463</v>
      </c>
      <c r="AJ1272" s="2" t="n">
        <v>0.000142</v>
      </c>
      <c r="AK1272" s="34" t="n">
        <f aca="false">AD1272*V1272/1000000000</f>
        <v>0.323272840726773</v>
      </c>
      <c r="AL1272" s="34" t="n">
        <f aca="false">AE1272*V1272/1000000000</f>
        <v>3.50759103510721</v>
      </c>
      <c r="AM1272" s="34" t="n">
        <f aca="false">AF1272*V1272/1000000000</f>
        <v>0.0122994921078106</v>
      </c>
      <c r="AN1272" s="34" t="n">
        <f aca="false">AG1272*V1272/1000000000</f>
        <v>0.737126562324323</v>
      </c>
      <c r="AO1272" s="34" t="n">
        <f aca="false">AH1272*V1272/1000000000</f>
        <v>1053.0379461776</v>
      </c>
      <c r="AP1272" s="35" t="n">
        <f aca="false">AJ1272*AI1272*EXP(P1272*4)</f>
        <v>0.167425620216031</v>
      </c>
      <c r="AQ1272" s="36" t="n">
        <f aca="false">AK1272/W1272</f>
        <v>0.00088567901568979</v>
      </c>
      <c r="AR1272" s="37" t="n">
        <f aca="false">AL1272/W1272</f>
        <v>0.00960983845234851</v>
      </c>
      <c r="AS1272" s="37" t="n">
        <f aca="false">AM1272/W1272</f>
        <v>3.3697238651536E-005</v>
      </c>
      <c r="AT1272" s="37" t="n">
        <f aca="false">AN1272/W1272</f>
        <v>0.00201952482828582</v>
      </c>
      <c r="AU1272" s="37" t="n">
        <f aca="false">AO1272/W1272</f>
        <v>2.88503546897974</v>
      </c>
      <c r="AV1272" s="49" t="n">
        <f aca="false">AP1272/W1272</f>
        <v>0.00045870032935899</v>
      </c>
      <c r="AW1272" s="39" t="n">
        <f aca="false">AK1272*1000000</f>
        <v>323272.840726773</v>
      </c>
      <c r="AX1272" s="40" t="n">
        <f aca="false">AL1272*1000000</f>
        <v>3507591.03510721</v>
      </c>
      <c r="AY1272" s="40" t="n">
        <f aca="false">AM1272*1000000</f>
        <v>12299.4921078106</v>
      </c>
      <c r="AZ1272" s="40" t="n">
        <f aca="false">AN1272*1000000</f>
        <v>737126.562324323</v>
      </c>
      <c r="BA1272" s="40" t="n">
        <f aca="false">AO1272*1000000</f>
        <v>1053037946.1776</v>
      </c>
      <c r="BB1272" s="41" t="n">
        <f aca="false">AP1272*1000000</f>
        <v>167425.620216031</v>
      </c>
      <c r="BC1272" s="39" t="n">
        <f aca="false">AQ1272*1000000</f>
        <v>885.67901568979</v>
      </c>
      <c r="BD1272" s="40" t="n">
        <f aca="false">AR1272*1000000</f>
        <v>9609.83845234851</v>
      </c>
      <c r="BE1272" s="40" t="n">
        <f aca="false">AS1272*1000000</f>
        <v>33.697238651536</v>
      </c>
      <c r="BF1272" s="40" t="n">
        <f aca="false">AT1272*1000000</f>
        <v>2019.52482828582</v>
      </c>
      <c r="BG1272" s="40" t="n">
        <f aca="false">AU1272*1000000</f>
        <v>2885035.46897974</v>
      </c>
      <c r="BH1272" s="41" t="n">
        <f aca="false">AV1272*1000000</f>
        <v>458.70032935899</v>
      </c>
      <c r="BI1272" s="0" t="n">
        <v>0.1</v>
      </c>
      <c r="BJ1272" s="0" t="n">
        <f aca="false">R1272*BI1272</f>
        <v>54845.7263634169</v>
      </c>
      <c r="BK1272" s="0" t="n">
        <v>0.1</v>
      </c>
      <c r="BL1272" s="0" t="n">
        <f aca="false">AI1272*BK1272</f>
        <v>115.909146341463</v>
      </c>
      <c r="BM1272" s="45" t="n">
        <v>491.492522079561</v>
      </c>
      <c r="BN1272" s="45" t="n">
        <v>4911.75996922289</v>
      </c>
      <c r="BO1272" s="45" t="n">
        <v>16.2785205146239</v>
      </c>
      <c r="BP1272" s="45" t="n">
        <v>537.6</v>
      </c>
      <c r="BQ1272" s="45" t="n">
        <v>384000</v>
      </c>
      <c r="BR1272" s="0" t="n">
        <f aca="false">AJ1272*0.1</f>
        <v>1.42E-005</v>
      </c>
      <c r="BS1272" s="0" t="n">
        <f aca="false">((((BJ1272/R1272)^2)+((BM1272/AD1272)^2))^(1/2))*AK1272</f>
        <v>0.271494147643116</v>
      </c>
      <c r="BT1272" s="0" t="n">
        <f aca="false">((((BJ1272/R1272)^2)+((BN1272/AE1272)^2))^(1/2))*AL1272</f>
        <v>2.7166298257567</v>
      </c>
      <c r="BU1272" s="0" t="n">
        <f aca="false">((((BJ1272/R1272)^2)+((BO1272/AF1272)^2))^(1/2))*AM1272</f>
        <v>0.00901239475916519</v>
      </c>
      <c r="BV1272" s="0" t="n">
        <f aca="false">((((BJ1272/R1272)^2)+((BP1272/AG1272)^2))^(1/2))*AN1272</f>
        <v>0.303925067591162</v>
      </c>
      <c r="BW1272" s="0" t="n">
        <f aca="false">((((BJ1272/R1272)^2)+((BQ1272/AH1272)^2))^(1/2))*AO1272</f>
        <v>235.466443053989</v>
      </c>
      <c r="BX1272" s="46" t="n">
        <f aca="false">((((BL1272/AI1272)^2)+((BR1272/AJ1272)^2))^(1/2))*AP1272</f>
        <v>0.0236775582798239</v>
      </c>
    </row>
    <row r="1273" customFormat="false" ht="30" hidden="false" customHeight="true" outlineLevel="0" collapsed="false">
      <c r="A1273" s="24" t="n">
        <v>4.61425769740393</v>
      </c>
      <c r="B1273" s="24" t="n">
        <v>-74.0983078656204</v>
      </c>
      <c r="C1273" s="47" t="n">
        <v>29</v>
      </c>
      <c r="D1273" s="47" t="n">
        <v>25</v>
      </c>
      <c r="E1273" s="47" t="n">
        <v>2318</v>
      </c>
      <c r="F1273" s="27" t="s">
        <v>3209</v>
      </c>
      <c r="G1273" s="28" t="s">
        <v>3210</v>
      </c>
      <c r="H1273" s="27" t="s">
        <v>3211</v>
      </c>
      <c r="I1273" s="28" t="s">
        <v>155</v>
      </c>
      <c r="J1273" s="28" t="s">
        <v>65</v>
      </c>
      <c r="K1273" s="28" t="n">
        <v>10</v>
      </c>
      <c r="L1273" s="28"/>
      <c r="M1273" s="28" t="n">
        <v>2006</v>
      </c>
      <c r="N1273" s="29" t="s">
        <v>67</v>
      </c>
      <c r="O1273" s="29" t="s">
        <v>68</v>
      </c>
      <c r="P1273" s="56" t="n">
        <v>0.00426891489573758</v>
      </c>
      <c r="Q1273" s="31" t="n">
        <v>4226.25</v>
      </c>
      <c r="R1273" s="31" t="n">
        <v>4299.03566941856</v>
      </c>
      <c r="S1273" s="29" t="s">
        <v>69</v>
      </c>
      <c r="T1273" s="29"/>
      <c r="U1273" s="29"/>
      <c r="V1273" s="48" t="n">
        <f aca="false">IF(S1273="m3_año",R1273,IF(OR(O1273="CG1",O1273="CG3",O1273="HG2"),T1273,R1273))</f>
        <v>4299.03566941856</v>
      </c>
      <c r="W1273" s="28" t="n">
        <v>365</v>
      </c>
      <c r="X1273" s="32"/>
      <c r="Y1273" s="28" t="n">
        <v>31</v>
      </c>
      <c r="Z1273" s="28" t="n">
        <v>2672</v>
      </c>
      <c r="AA1273" s="32" t="s">
        <v>3212</v>
      </c>
      <c r="AB1273" s="32" t="s">
        <v>3213</v>
      </c>
      <c r="AC1273" s="33" t="s">
        <v>72</v>
      </c>
      <c r="AD1273" s="33" t="n">
        <f aca="false">VLOOKUP($O1273,Parámetros!$B$4:$H$25,3,0)</f>
        <v>46.3856216091623</v>
      </c>
      <c r="AE1273" s="33" t="n">
        <f aca="false">VLOOKUP($O1273,Parámetros!$B$4:$H$25,4,0)</f>
        <v>1074.85364414012</v>
      </c>
      <c r="AF1273" s="33" t="n">
        <f aca="false">VLOOKUP($O1273,Parámetros!$B$4:$H$25,5,0)</f>
        <v>5.41099102083891</v>
      </c>
      <c r="AG1273" s="33" t="n">
        <f aca="false">VLOOKUP($O1273,Parámetros!$B$4:$H$25,6,0)</f>
        <v>1344</v>
      </c>
      <c r="AH1273" s="33" t="n">
        <f aca="false">VLOOKUP($O1273,Parámetros!$B$4:$H$25,7,0)</f>
        <v>1920000</v>
      </c>
      <c r="AI1273" s="51" t="n">
        <v>4226.25</v>
      </c>
      <c r="AJ1273" s="52" t="n">
        <v>8.8E-008</v>
      </c>
      <c r="AK1273" s="34" t="n">
        <f aca="false">AD1273*V1273/1000000000</f>
        <v>0.000199413441845941</v>
      </c>
      <c r="AL1273" s="34" t="n">
        <f aca="false">AE1273*V1273/1000000000</f>
        <v>0.0046208341555629</v>
      </c>
      <c r="AM1273" s="34" t="n">
        <f aca="false">AF1273*V1273/1000000000</f>
        <v>2.326204340549E-005</v>
      </c>
      <c r="AN1273" s="34" t="n">
        <f aca="false">AG1273*V1273/1000000000</f>
        <v>0.00577790393969855</v>
      </c>
      <c r="AO1273" s="34" t="n">
        <f aca="false">AH1273*V1273/1000000000</f>
        <v>8.25414848528364</v>
      </c>
      <c r="AP1273" s="35" t="n">
        <f aca="false">AJ1273*AI1273*EXP(P1273*4)</f>
        <v>0.000378315138908833</v>
      </c>
      <c r="AQ1273" s="36" t="n">
        <f aca="false">AK1273/W1273</f>
        <v>5.46338196838195E-007</v>
      </c>
      <c r="AR1273" s="37" t="n">
        <f aca="false">AL1273/W1273</f>
        <v>1.26598196042819E-005</v>
      </c>
      <c r="AS1273" s="37" t="n">
        <f aca="false">AM1273/W1273</f>
        <v>6.37316257684658E-008</v>
      </c>
      <c r="AT1273" s="37" t="n">
        <f aca="false">AN1273/W1273</f>
        <v>1.58298738073933E-005</v>
      </c>
      <c r="AU1273" s="37" t="n">
        <f aca="false">AO1273/W1273</f>
        <v>0.0226141054391332</v>
      </c>
      <c r="AV1273" s="49" t="n">
        <f aca="false">AP1273/W1273</f>
        <v>1.03647983262694E-006</v>
      </c>
      <c r="AW1273" s="39" t="n">
        <f aca="false">AK1273*1000000</f>
        <v>199.413441845941</v>
      </c>
      <c r="AX1273" s="40" t="n">
        <f aca="false">AL1273*1000000</f>
        <v>4620.8341555629</v>
      </c>
      <c r="AY1273" s="40" t="n">
        <f aca="false">AM1273*1000000</f>
        <v>23.26204340549</v>
      </c>
      <c r="AZ1273" s="40" t="n">
        <f aca="false">AN1273*1000000</f>
        <v>5777.90393969855</v>
      </c>
      <c r="BA1273" s="40" t="n">
        <f aca="false">AO1273*1000000</f>
        <v>8254148.48528364</v>
      </c>
      <c r="BB1273" s="41" t="n">
        <f aca="false">AP1273*1000000</f>
        <v>378.315138908833</v>
      </c>
      <c r="BC1273" s="39" t="n">
        <f aca="false">AQ1273*1000000</f>
        <v>0.546338196838195</v>
      </c>
      <c r="BD1273" s="40" t="n">
        <f aca="false">AR1273*1000000</f>
        <v>12.6598196042819</v>
      </c>
      <c r="BE1273" s="40" t="n">
        <f aca="false">AS1273*1000000</f>
        <v>0.0637316257684658</v>
      </c>
      <c r="BF1273" s="40" t="n">
        <f aca="false">AT1273*1000000</f>
        <v>15.8298738073933</v>
      </c>
      <c r="BG1273" s="40" t="n">
        <f aca="false">AU1273*1000000</f>
        <v>22614.1054391333</v>
      </c>
      <c r="BH1273" s="41" t="n">
        <f aca="false">AV1273*1000000</f>
        <v>1.03647983262694</v>
      </c>
      <c r="BI1273" s="0" t="n">
        <v>0.1</v>
      </c>
      <c r="BJ1273" s="0" t="n">
        <f aca="false">R1273*BI1273</f>
        <v>429.903566941856</v>
      </c>
      <c r="BK1273" s="0" t="n">
        <v>0.1</v>
      </c>
      <c r="BL1273" s="0" t="n">
        <f aca="false">AI1273*BK1273</f>
        <v>422.625</v>
      </c>
      <c r="BM1273" s="45" t="n">
        <v>17.6498016718255</v>
      </c>
      <c r="BN1273" s="45" t="n">
        <v>910.91550745518</v>
      </c>
      <c r="BO1273" s="45" t="n">
        <v>5.31099102083891</v>
      </c>
      <c r="BP1273" s="45" t="n">
        <v>537.6</v>
      </c>
      <c r="BQ1273" s="45" t="n">
        <v>384000</v>
      </c>
      <c r="BR1273" s="0" t="n">
        <f aca="false">AJ1273*0.1</f>
        <v>8.8E-009</v>
      </c>
      <c r="BS1273" s="0" t="n">
        <f aca="false">((((BJ1273/R1273)^2)+((BM1273/AD1273)^2))^(1/2))*AK1273</f>
        <v>7.84537800323723E-005</v>
      </c>
      <c r="BT1273" s="0" t="n">
        <f aca="false">((((BJ1273/R1273)^2)+((BN1273/AE1273)^2))^(1/2))*AL1273</f>
        <v>0.00394322626359807</v>
      </c>
      <c r="BU1273" s="0" t="n">
        <f aca="false">((((BJ1273/R1273)^2)+((BO1273/AF1273)^2))^(1/2))*AM1273</f>
        <v>2.29503341204656E-005</v>
      </c>
      <c r="BV1273" s="0" t="n">
        <f aca="false">((((BJ1273/R1273)^2)+((BP1273/AG1273)^2))^(1/2))*AN1273</f>
        <v>0.00238229082380495</v>
      </c>
      <c r="BW1273" s="0" t="n">
        <f aca="false">((((BJ1273/R1273)^2)+((BQ1273/AH1273)^2))^(1/2))*AO1273</f>
        <v>1.84568371094711</v>
      </c>
      <c r="BX1273" s="46" t="n">
        <f aca="false">((((BL1273/AI1273)^2)+((BR1273/AJ1273)^2))^(1/2))*AP1273</f>
        <v>5.35018400295933E-005</v>
      </c>
    </row>
    <row r="1274" customFormat="false" ht="30" hidden="false" customHeight="true" outlineLevel="0" collapsed="false">
      <c r="A1274" s="24" t="n">
        <v>4.61425769740393</v>
      </c>
      <c r="B1274" s="24" t="n">
        <v>-74.0983078656204</v>
      </c>
      <c r="C1274" s="47" t="n">
        <v>29</v>
      </c>
      <c r="D1274" s="47" t="n">
        <v>25</v>
      </c>
      <c r="E1274" s="47" t="n">
        <v>2318</v>
      </c>
      <c r="F1274" s="27" t="s">
        <v>3209</v>
      </c>
      <c r="G1274" s="28" t="s">
        <v>3210</v>
      </c>
      <c r="H1274" s="27" t="s">
        <v>3211</v>
      </c>
      <c r="I1274" s="28" t="s">
        <v>155</v>
      </c>
      <c r="J1274" s="28" t="s">
        <v>65</v>
      </c>
      <c r="K1274" s="28" t="n">
        <v>10</v>
      </c>
      <c r="L1274" s="28"/>
      <c r="M1274" s="28" t="n">
        <v>2000</v>
      </c>
      <c r="N1274" s="29" t="s">
        <v>67</v>
      </c>
      <c r="O1274" s="29" t="s">
        <v>68</v>
      </c>
      <c r="P1274" s="56" t="n">
        <v>0.00426891489573758</v>
      </c>
      <c r="Q1274" s="31" t="n">
        <v>4226.25</v>
      </c>
      <c r="R1274" s="31" t="n">
        <v>4299.03566941856</v>
      </c>
      <c r="S1274" s="29" t="s">
        <v>69</v>
      </c>
      <c r="T1274" s="29"/>
      <c r="U1274" s="29"/>
      <c r="V1274" s="48" t="n">
        <f aca="false">IF(S1274="m3_año",R1274,IF(OR(O1274="CG1",O1274="CG3",O1274="HG2"),T1274,R1274))</f>
        <v>4299.03566941856</v>
      </c>
      <c r="W1274" s="28" t="n">
        <v>365</v>
      </c>
      <c r="X1274" s="32"/>
      <c r="Y1274" s="28" t="n">
        <v>31</v>
      </c>
      <c r="Z1274" s="28" t="n">
        <v>8016</v>
      </c>
      <c r="AA1274" s="32" t="s">
        <v>3214</v>
      </c>
      <c r="AB1274" s="32" t="s">
        <v>3215</v>
      </c>
      <c r="AC1274" s="33" t="s">
        <v>72</v>
      </c>
      <c r="AD1274" s="33" t="n">
        <f aca="false">VLOOKUP($O1274,Parámetros!$B$4:$H$25,3,0)</f>
        <v>46.3856216091623</v>
      </c>
      <c r="AE1274" s="33" t="n">
        <f aca="false">VLOOKUP($O1274,Parámetros!$B$4:$H$25,4,0)</f>
        <v>1074.85364414012</v>
      </c>
      <c r="AF1274" s="33" t="n">
        <f aca="false">VLOOKUP($O1274,Parámetros!$B$4:$H$25,5,0)</f>
        <v>5.41099102083891</v>
      </c>
      <c r="AG1274" s="33" t="n">
        <f aca="false">VLOOKUP($O1274,Parámetros!$B$4:$H$25,6,0)</f>
        <v>1344</v>
      </c>
      <c r="AH1274" s="33" t="n">
        <f aca="false">VLOOKUP($O1274,Parámetros!$B$4:$H$25,7,0)</f>
        <v>1920000</v>
      </c>
      <c r="AI1274" s="51" t="n">
        <v>4226.25</v>
      </c>
      <c r="AJ1274" s="52" t="n">
        <v>8.8E-008</v>
      </c>
      <c r="AK1274" s="34" t="n">
        <f aca="false">AD1274*V1274/1000000000</f>
        <v>0.000199413441845941</v>
      </c>
      <c r="AL1274" s="34" t="n">
        <f aca="false">AE1274*V1274/1000000000</f>
        <v>0.0046208341555629</v>
      </c>
      <c r="AM1274" s="34" t="n">
        <f aca="false">AF1274*V1274/1000000000</f>
        <v>2.326204340549E-005</v>
      </c>
      <c r="AN1274" s="34" t="n">
        <f aca="false">AG1274*V1274/1000000000</f>
        <v>0.00577790393969855</v>
      </c>
      <c r="AO1274" s="34" t="n">
        <f aca="false">AH1274*V1274/1000000000</f>
        <v>8.25414848528364</v>
      </c>
      <c r="AP1274" s="35" t="n">
        <f aca="false">AJ1274*AI1274*EXP(P1274*4)</f>
        <v>0.000378315138908833</v>
      </c>
      <c r="AQ1274" s="36" t="n">
        <f aca="false">AK1274/W1274</f>
        <v>5.46338196838195E-007</v>
      </c>
      <c r="AR1274" s="37" t="n">
        <f aca="false">AL1274/W1274</f>
        <v>1.26598196042819E-005</v>
      </c>
      <c r="AS1274" s="37" t="n">
        <f aca="false">AM1274/W1274</f>
        <v>6.37316257684658E-008</v>
      </c>
      <c r="AT1274" s="37" t="n">
        <f aca="false">AN1274/W1274</f>
        <v>1.58298738073933E-005</v>
      </c>
      <c r="AU1274" s="37" t="n">
        <f aca="false">AO1274/W1274</f>
        <v>0.0226141054391332</v>
      </c>
      <c r="AV1274" s="49" t="n">
        <f aca="false">AP1274/W1274</f>
        <v>1.03647983262694E-006</v>
      </c>
      <c r="AW1274" s="39" t="n">
        <f aca="false">AK1274*1000000</f>
        <v>199.413441845941</v>
      </c>
      <c r="AX1274" s="40" t="n">
        <f aca="false">AL1274*1000000</f>
        <v>4620.8341555629</v>
      </c>
      <c r="AY1274" s="40" t="n">
        <f aca="false">AM1274*1000000</f>
        <v>23.26204340549</v>
      </c>
      <c r="AZ1274" s="40" t="n">
        <f aca="false">AN1274*1000000</f>
        <v>5777.90393969855</v>
      </c>
      <c r="BA1274" s="40" t="n">
        <f aca="false">AO1274*1000000</f>
        <v>8254148.48528364</v>
      </c>
      <c r="BB1274" s="41" t="n">
        <f aca="false">AP1274*1000000</f>
        <v>378.315138908833</v>
      </c>
      <c r="BC1274" s="39" t="n">
        <f aca="false">AQ1274*1000000</f>
        <v>0.546338196838195</v>
      </c>
      <c r="BD1274" s="40" t="n">
        <f aca="false">AR1274*1000000</f>
        <v>12.6598196042819</v>
      </c>
      <c r="BE1274" s="40" t="n">
        <f aca="false">AS1274*1000000</f>
        <v>0.0637316257684658</v>
      </c>
      <c r="BF1274" s="40" t="n">
        <f aca="false">AT1274*1000000</f>
        <v>15.8298738073933</v>
      </c>
      <c r="BG1274" s="40" t="n">
        <f aca="false">AU1274*1000000</f>
        <v>22614.1054391333</v>
      </c>
      <c r="BH1274" s="41" t="n">
        <f aca="false">AV1274*1000000</f>
        <v>1.03647983262694</v>
      </c>
      <c r="BI1274" s="0" t="n">
        <v>0.1</v>
      </c>
      <c r="BJ1274" s="0" t="n">
        <f aca="false">R1274*BI1274</f>
        <v>429.903566941856</v>
      </c>
      <c r="BK1274" s="0" t="n">
        <v>0.1</v>
      </c>
      <c r="BL1274" s="0" t="n">
        <f aca="false">AI1274*BK1274</f>
        <v>422.625</v>
      </c>
      <c r="BM1274" s="45" t="n">
        <v>17.6498016718255</v>
      </c>
      <c r="BN1274" s="45" t="n">
        <v>910.91550745518</v>
      </c>
      <c r="BO1274" s="45" t="n">
        <v>5.31099102083891</v>
      </c>
      <c r="BP1274" s="45" t="n">
        <v>537.6</v>
      </c>
      <c r="BQ1274" s="45" t="n">
        <v>384000</v>
      </c>
      <c r="BR1274" s="0" t="n">
        <f aca="false">AJ1274*0.1</f>
        <v>8.8E-009</v>
      </c>
      <c r="BS1274" s="0" t="n">
        <f aca="false">((((BJ1274/R1274)^2)+((BM1274/AD1274)^2))^(1/2))*AK1274</f>
        <v>7.84537800323723E-005</v>
      </c>
      <c r="BT1274" s="0" t="n">
        <f aca="false">((((BJ1274/R1274)^2)+((BN1274/AE1274)^2))^(1/2))*AL1274</f>
        <v>0.00394322626359807</v>
      </c>
      <c r="BU1274" s="0" t="n">
        <f aca="false">((((BJ1274/R1274)^2)+((BO1274/AF1274)^2))^(1/2))*AM1274</f>
        <v>2.29503341204656E-005</v>
      </c>
      <c r="BV1274" s="0" t="n">
        <f aca="false">((((BJ1274/R1274)^2)+((BP1274/AG1274)^2))^(1/2))*AN1274</f>
        <v>0.00238229082380495</v>
      </c>
      <c r="BW1274" s="0" t="n">
        <f aca="false">((((BJ1274/R1274)^2)+((BQ1274/AH1274)^2))^(1/2))*AO1274</f>
        <v>1.84568371094711</v>
      </c>
      <c r="BX1274" s="46" t="n">
        <f aca="false">((((BL1274/AI1274)^2)+((BR1274/AJ1274)^2))^(1/2))*AP1274</f>
        <v>5.35018400295933E-005</v>
      </c>
    </row>
    <row r="1275" customFormat="false" ht="15" hidden="false" customHeight="true" outlineLevel="0" collapsed="false">
      <c r="A1275" s="24" t="n">
        <v>4.6132406039095</v>
      </c>
      <c r="B1275" s="24" t="n">
        <v>-74.095080921349</v>
      </c>
      <c r="C1275" s="47" t="n">
        <v>30</v>
      </c>
      <c r="D1275" s="47" t="n">
        <v>25</v>
      </c>
      <c r="E1275" s="47" t="n">
        <v>2319</v>
      </c>
      <c r="F1275" s="27" t="s">
        <v>3216</v>
      </c>
      <c r="G1275" s="28" t="s">
        <v>3217</v>
      </c>
      <c r="H1275" s="27" t="s">
        <v>3218</v>
      </c>
      <c r="I1275" s="28" t="s">
        <v>155</v>
      </c>
      <c r="J1275" s="28" t="s">
        <v>76</v>
      </c>
      <c r="K1275" s="28" t="n">
        <v>205.13</v>
      </c>
      <c r="L1275" s="28"/>
      <c r="M1275" s="28" t="n">
        <v>1997</v>
      </c>
      <c r="N1275" s="29" t="s">
        <v>67</v>
      </c>
      <c r="O1275" s="29" t="s">
        <v>145</v>
      </c>
      <c r="P1275" s="56" t="n">
        <v>0.00426891489573758</v>
      </c>
      <c r="Q1275" s="31" t="n">
        <v>25399.06875</v>
      </c>
      <c r="R1275" s="31" t="n">
        <v>25836.4986752474</v>
      </c>
      <c r="S1275" s="29" t="s">
        <v>69</v>
      </c>
      <c r="T1275" s="29"/>
      <c r="U1275" s="29"/>
      <c r="V1275" s="48" t="n">
        <f aca="false">IF(S1275="m3_año",R1275,IF(OR(O1275="CG1",O1275="CG3",O1275="HG2"),T1275,R1275))</f>
        <v>25836.4986752474</v>
      </c>
      <c r="W1275" s="28" t="n">
        <v>365</v>
      </c>
      <c r="X1275" s="32"/>
      <c r="Y1275" s="28"/>
      <c r="Z1275" s="28" t="n">
        <v>8760</v>
      </c>
      <c r="AA1275" s="32" t="s">
        <v>3219</v>
      </c>
      <c r="AB1275" s="32" t="s">
        <v>3220</v>
      </c>
      <c r="AC1275" s="33" t="s">
        <v>72</v>
      </c>
      <c r="AD1275" s="33" t="n">
        <f aca="false">VLOOKUP($O1275,Parámetros!$B$4:$H$25,3,0)</f>
        <v>196.356974196937</v>
      </c>
      <c r="AE1275" s="33" t="n">
        <f aca="false">VLOOKUP($O1275,Parámetros!$B$4:$H$25,4,0)</f>
        <v>1220.72799074218</v>
      </c>
      <c r="AF1275" s="33" t="n">
        <f aca="false">VLOOKUP($O1275,Parámetros!$B$4:$H$25,5,0)</f>
        <v>69.6558973259153</v>
      </c>
      <c r="AG1275" s="33" t="n">
        <f aca="false">VLOOKUP($O1275,Parámetros!$B$4:$H$25,6,0)</f>
        <v>640</v>
      </c>
      <c r="AH1275" s="33" t="n">
        <f aca="false">VLOOKUP($O1275,Parámetros!$B$4:$H$25,7,0)</f>
        <v>1920000</v>
      </c>
      <c r="AI1275" s="2" t="n">
        <v>2.98030327868852</v>
      </c>
      <c r="AJ1275" s="2" t="n">
        <v>1.362E-005</v>
      </c>
      <c r="AK1275" s="34" t="n">
        <f aca="false">AD1275*V1275/1000000000</f>
        <v>0.00507317670371475</v>
      </c>
      <c r="AL1275" s="34" t="n">
        <f aca="false">AE1275*V1275/1000000000</f>
        <v>0.0315393371156478</v>
      </c>
      <c r="AM1275" s="34" t="n">
        <f aca="false">AF1275*V1275/1000000000</f>
        <v>0.00179966449898418</v>
      </c>
      <c r="AN1275" s="34" t="n">
        <f aca="false">AG1275*V1275/1000000000</f>
        <v>0.0165353591521583</v>
      </c>
      <c r="AO1275" s="34" t="n">
        <f aca="false">AH1275*V1275/1000000000</f>
        <v>49.606077456475</v>
      </c>
      <c r="AP1275" s="35" t="n">
        <f aca="false">AJ1275*AI1275*EXP(P1275*4)</f>
        <v>4.12908128890735E-005</v>
      </c>
      <c r="AQ1275" s="36" t="n">
        <f aca="false">AK1275/W1275</f>
        <v>1.38991142567527E-005</v>
      </c>
      <c r="AR1275" s="37" t="n">
        <f aca="false">AL1275/W1275</f>
        <v>8.64091427825966E-005</v>
      </c>
      <c r="AS1275" s="37" t="n">
        <f aca="false">AM1275/W1275</f>
        <v>4.93058766844981E-006</v>
      </c>
      <c r="AT1275" s="37" t="n">
        <f aca="false">AN1275/W1275</f>
        <v>4.53023538415297E-005</v>
      </c>
      <c r="AU1275" s="37" t="n">
        <f aca="false">AO1275/W1275</f>
        <v>0.135907061524589</v>
      </c>
      <c r="AV1275" s="49" t="n">
        <f aca="false">AP1275/W1275</f>
        <v>1.13125514764585E-007</v>
      </c>
      <c r="AW1275" s="39" t="n">
        <f aca="false">AK1275*1000000</f>
        <v>5073.17670371475</v>
      </c>
      <c r="AX1275" s="40" t="n">
        <f aca="false">AL1275*1000000</f>
        <v>31539.3371156478</v>
      </c>
      <c r="AY1275" s="40" t="n">
        <f aca="false">AM1275*1000000</f>
        <v>1799.66449898418</v>
      </c>
      <c r="AZ1275" s="40" t="n">
        <f aca="false">AN1275*1000000</f>
        <v>16535.3591521583</v>
      </c>
      <c r="BA1275" s="40" t="n">
        <f aca="false">AO1275*1000000</f>
        <v>49606077.456475</v>
      </c>
      <c r="BB1275" s="41" t="n">
        <f aca="false">AP1275*1000000</f>
        <v>41.2908128890735</v>
      </c>
      <c r="BC1275" s="39" t="n">
        <f aca="false">AQ1275*1000000</f>
        <v>13.8991142567527</v>
      </c>
      <c r="BD1275" s="40" t="n">
        <f aca="false">AR1275*1000000</f>
        <v>86.4091427825966</v>
      </c>
      <c r="BE1275" s="40" t="n">
        <f aca="false">AS1275*1000000</f>
        <v>4.93058766844981</v>
      </c>
      <c r="BF1275" s="40" t="n">
        <f aca="false">AT1275*1000000</f>
        <v>45.3023538415297</v>
      </c>
      <c r="BG1275" s="40" t="n">
        <f aca="false">AU1275*1000000</f>
        <v>135907.061524589</v>
      </c>
      <c r="BH1275" s="41" t="n">
        <f aca="false">AV1275*1000000</f>
        <v>0.113125514764585</v>
      </c>
      <c r="BI1275" s="0" t="n">
        <v>0.1</v>
      </c>
      <c r="BJ1275" s="0" t="n">
        <f aca="false">R1275*BI1275</f>
        <v>2583.64986752474</v>
      </c>
      <c r="BK1275" s="0" t="n">
        <v>0.1</v>
      </c>
      <c r="BL1275" s="0" t="n">
        <f aca="false">AI1275*BK1275</f>
        <v>0.298030327868852</v>
      </c>
      <c r="BM1275" s="45" t="n">
        <v>187.562005220738</v>
      </c>
      <c r="BN1275" s="45" t="n">
        <v>1012.03746873145</v>
      </c>
      <c r="BO1275" s="45" t="n">
        <v>69.5558973259153</v>
      </c>
      <c r="BP1275" s="45" t="n">
        <v>256</v>
      </c>
      <c r="BQ1275" s="45" t="n">
        <v>384000</v>
      </c>
      <c r="BR1275" s="0" t="n">
        <f aca="false">AJ1275*0.1</f>
        <v>1.362E-006</v>
      </c>
      <c r="BS1275" s="0" t="n">
        <f aca="false">((((BJ1275/R1275)^2)+((BM1275/AD1275)^2))^(1/2))*AK1275</f>
        <v>0.00487242845016178</v>
      </c>
      <c r="BT1275" s="0" t="n">
        <f aca="false">((((BJ1275/R1275)^2)+((BN1275/AE1275)^2))^(1/2))*AL1275</f>
        <v>0.0263370328805054</v>
      </c>
      <c r="BU1275" s="0" t="n">
        <f aca="false">((((BJ1275/R1275)^2)+((BO1275/AF1275)^2))^(1/2))*AM1275</f>
        <v>0.00180606962804618</v>
      </c>
      <c r="BV1275" s="0" t="n">
        <f aca="false">((((BJ1275/R1275)^2)+((BP1275/AG1275)^2))^(1/2))*AN1275</f>
        <v>0.00681770323418725</v>
      </c>
      <c r="BW1275" s="0" t="n">
        <f aca="false">((((BJ1275/R1275)^2)+((BQ1275/AH1275)^2))^(1/2))*AO1275</f>
        <v>11.0922561289798</v>
      </c>
      <c r="BX1275" s="46" t="n">
        <f aca="false">((((BL1275/AI1275)^2)+((BR1275/AJ1275)^2))^(1/2))*AP1275</f>
        <v>5.83940275891375E-006</v>
      </c>
    </row>
    <row r="1276" customFormat="false" ht="15" hidden="false" customHeight="true" outlineLevel="0" collapsed="false">
      <c r="A1276" s="24" t="n">
        <v>4.6132406039095</v>
      </c>
      <c r="B1276" s="24" t="n">
        <v>-74.095080921349</v>
      </c>
      <c r="C1276" s="47" t="n">
        <v>30</v>
      </c>
      <c r="D1276" s="47" t="n">
        <v>25</v>
      </c>
      <c r="E1276" s="47" t="n">
        <v>2319</v>
      </c>
      <c r="F1276" s="27" t="s">
        <v>3216</v>
      </c>
      <c r="G1276" s="28" t="s">
        <v>3217</v>
      </c>
      <c r="H1276" s="27" t="s">
        <v>3218</v>
      </c>
      <c r="I1276" s="28" t="s">
        <v>155</v>
      </c>
      <c r="J1276" s="28" t="s">
        <v>76</v>
      </c>
      <c r="K1276" s="28" t="n">
        <v>43.96</v>
      </c>
      <c r="L1276" s="28"/>
      <c r="M1276" s="28" t="n">
        <v>1997</v>
      </c>
      <c r="N1276" s="29" t="s">
        <v>67</v>
      </c>
      <c r="O1276" s="29" t="s">
        <v>145</v>
      </c>
      <c r="P1276" s="50" t="n">
        <v>0.0119278052318739</v>
      </c>
      <c r="Q1276" s="31" t="n">
        <v>25399.06875</v>
      </c>
      <c r="R1276" s="31" t="n">
        <v>26640.2633436118</v>
      </c>
      <c r="S1276" s="29" t="s">
        <v>69</v>
      </c>
      <c r="T1276" s="29"/>
      <c r="U1276" s="29"/>
      <c r="V1276" s="48" t="n">
        <f aca="false">IF(S1276="m3_año",R1276,IF(OR(O1276="CG1",O1276="CG3",O1276="HG2"),T1276,R1276))</f>
        <v>26640.2633436118</v>
      </c>
      <c r="W1276" s="28" t="n">
        <v>365</v>
      </c>
      <c r="X1276" s="32"/>
      <c r="Y1276" s="28"/>
      <c r="Z1276" s="28" t="n">
        <v>8760</v>
      </c>
      <c r="AA1276" s="32" t="s">
        <v>447</v>
      </c>
      <c r="AB1276" s="32" t="s">
        <v>447</v>
      </c>
      <c r="AC1276" s="33" t="s">
        <v>72</v>
      </c>
      <c r="AD1276" s="33" t="n">
        <f aca="false">VLOOKUP($O1276,Parámetros!$B$4:$H$25,3,0)</f>
        <v>196.356974196937</v>
      </c>
      <c r="AE1276" s="33" t="n">
        <f aca="false">VLOOKUP($O1276,Parámetros!$B$4:$H$25,4,0)</f>
        <v>1220.72799074218</v>
      </c>
      <c r="AF1276" s="33" t="n">
        <f aca="false">VLOOKUP($O1276,Parámetros!$B$4:$H$25,5,0)</f>
        <v>69.6558973259153</v>
      </c>
      <c r="AG1276" s="33" t="n">
        <f aca="false">VLOOKUP($O1276,Parámetros!$B$4:$H$25,6,0)</f>
        <v>640</v>
      </c>
      <c r="AH1276" s="33" t="n">
        <f aca="false">VLOOKUP($O1276,Parámetros!$B$4:$H$25,7,0)</f>
        <v>1920000</v>
      </c>
      <c r="AI1276" s="2" t="n">
        <v>8608.38414634146</v>
      </c>
      <c r="AJ1276" s="2" t="n">
        <v>1.0442E-008</v>
      </c>
      <c r="AK1276" s="34" t="n">
        <f aca="false">AD1276*V1276/1000000000</f>
        <v>0.00523100150196119</v>
      </c>
      <c r="AL1276" s="34" t="n">
        <f aca="false">AE1276*V1276/1000000000</f>
        <v>0.0325205151442898</v>
      </c>
      <c r="AM1276" s="34" t="n">
        <f aca="false">AF1276*V1276/1000000000</f>
        <v>0.00185565144819797</v>
      </c>
      <c r="AN1276" s="34" t="n">
        <f aca="false">AG1276*V1276/1000000000</f>
        <v>0.0170497685399116</v>
      </c>
      <c r="AO1276" s="34" t="n">
        <f aca="false">AH1276*V1276/1000000000</f>
        <v>51.1493056197347</v>
      </c>
      <c r="AP1276" s="35" t="n">
        <f aca="false">AJ1276*AI1276*EXP(P1276*4)</f>
        <v>9.42814054365594E-005</v>
      </c>
      <c r="AQ1276" s="36" t="n">
        <f aca="false">AK1276/W1276</f>
        <v>1.43315109642772E-005</v>
      </c>
      <c r="AR1276" s="37" t="n">
        <f aca="false">AL1276/W1276</f>
        <v>8.90973017651775E-005</v>
      </c>
      <c r="AS1276" s="37" t="n">
        <f aca="false">AM1276/W1276</f>
        <v>5.08397657040539E-006</v>
      </c>
      <c r="AT1276" s="37" t="n">
        <f aca="false">AN1276/W1276</f>
        <v>4.67116946298947E-005</v>
      </c>
      <c r="AU1276" s="37" t="n">
        <f aca="false">AO1276/W1276</f>
        <v>0.140135083889684</v>
      </c>
      <c r="AV1276" s="49" t="n">
        <f aca="false">AP1276/W1276</f>
        <v>2.58305220374135E-007</v>
      </c>
      <c r="AW1276" s="39" t="n">
        <f aca="false">AK1276*1000000</f>
        <v>5231.00150196119</v>
      </c>
      <c r="AX1276" s="40" t="n">
        <f aca="false">AL1276*1000000</f>
        <v>32520.5151442898</v>
      </c>
      <c r="AY1276" s="40" t="n">
        <f aca="false">AM1276*1000000</f>
        <v>1855.65144819797</v>
      </c>
      <c r="AZ1276" s="40" t="n">
        <f aca="false">AN1276*1000000</f>
        <v>17049.7685399116</v>
      </c>
      <c r="BA1276" s="40" t="n">
        <f aca="false">AO1276*1000000</f>
        <v>51149305.6197347</v>
      </c>
      <c r="BB1276" s="41" t="n">
        <f aca="false">AP1276*1000000</f>
        <v>94.2814054365595</v>
      </c>
      <c r="BC1276" s="39" t="n">
        <f aca="false">AQ1276*1000000</f>
        <v>14.3315109642772</v>
      </c>
      <c r="BD1276" s="40" t="n">
        <f aca="false">AR1276*1000000</f>
        <v>89.0973017651775</v>
      </c>
      <c r="BE1276" s="40" t="n">
        <f aca="false">AS1276*1000000</f>
        <v>5.08397657040539</v>
      </c>
      <c r="BF1276" s="40" t="n">
        <f aca="false">AT1276*1000000</f>
        <v>46.7116946298947</v>
      </c>
      <c r="BG1276" s="40" t="n">
        <f aca="false">AU1276*1000000</f>
        <v>140135.083889684</v>
      </c>
      <c r="BH1276" s="41" t="n">
        <f aca="false">AV1276*1000000</f>
        <v>0.258305220374135</v>
      </c>
      <c r="BI1276" s="0" t="n">
        <v>0.1</v>
      </c>
      <c r="BJ1276" s="0" t="n">
        <f aca="false">R1276*BI1276</f>
        <v>2664.02633436118</v>
      </c>
      <c r="BK1276" s="0" t="n">
        <v>0.1</v>
      </c>
      <c r="BL1276" s="0" t="n">
        <f aca="false">AI1276*BK1276</f>
        <v>860.838414634146</v>
      </c>
      <c r="BM1276" s="45" t="n">
        <v>187.562005220738</v>
      </c>
      <c r="BN1276" s="45" t="n">
        <v>1012.03746873145</v>
      </c>
      <c r="BO1276" s="45" t="n">
        <v>69.5558973259153</v>
      </c>
      <c r="BP1276" s="45" t="n">
        <v>256</v>
      </c>
      <c r="BQ1276" s="45" t="n">
        <v>384000</v>
      </c>
      <c r="BR1276" s="0" t="n">
        <f aca="false">AJ1276*0.1</f>
        <v>1.0442E-009</v>
      </c>
      <c r="BS1276" s="0" t="n">
        <f aca="false">((((BJ1276/R1276)^2)+((BM1276/AD1276)^2))^(1/2))*AK1276</f>
        <v>0.00502400803865786</v>
      </c>
      <c r="BT1276" s="0" t="n">
        <f aca="false">((((BJ1276/R1276)^2)+((BN1276/AE1276)^2))^(1/2))*AL1276</f>
        <v>0.0271563689974067</v>
      </c>
      <c r="BU1276" s="0" t="n">
        <f aca="false">((((BJ1276/R1276)^2)+((BO1276/AF1276)^2))^(1/2))*AM1276</f>
        <v>0.00186225583864214</v>
      </c>
      <c r="BV1276" s="0" t="n">
        <f aca="false">((((BJ1276/R1276)^2)+((BP1276/AG1276)^2))^(1/2))*AN1276</f>
        <v>0.00702979965823883</v>
      </c>
      <c r="BW1276" s="0" t="n">
        <f aca="false">((((BJ1276/R1276)^2)+((BQ1276/AH1276)^2))^(1/2))*AO1276</f>
        <v>11.4373324367639</v>
      </c>
      <c r="BX1276" s="46" t="n">
        <f aca="false">((((BL1276/AI1276)^2)+((BR1276/AJ1276)^2))^(1/2))*AP1276</f>
        <v>1.33334042247979E-005</v>
      </c>
    </row>
    <row r="1277" customFormat="false" ht="15" hidden="false" customHeight="true" outlineLevel="0" collapsed="false">
      <c r="A1277" s="24" t="n">
        <v>4.6132406039095</v>
      </c>
      <c r="B1277" s="24" t="n">
        <v>-74.095080921349</v>
      </c>
      <c r="C1277" s="47" t="n">
        <v>30</v>
      </c>
      <c r="D1277" s="47" t="n">
        <v>25</v>
      </c>
      <c r="E1277" s="47" t="n">
        <v>2319</v>
      </c>
      <c r="F1277" s="27" t="s">
        <v>3216</v>
      </c>
      <c r="G1277" s="28" t="s">
        <v>3217</v>
      </c>
      <c r="H1277" s="27" t="s">
        <v>3218</v>
      </c>
      <c r="I1277" s="28" t="s">
        <v>155</v>
      </c>
      <c r="J1277" s="28" t="s">
        <v>76</v>
      </c>
      <c r="K1277" s="55"/>
      <c r="L1277" s="55"/>
      <c r="M1277" s="28" t="n">
        <v>2008</v>
      </c>
      <c r="N1277" s="29" t="s">
        <v>67</v>
      </c>
      <c r="O1277" s="29" t="s">
        <v>142</v>
      </c>
      <c r="P1277" s="50" t="n">
        <v>0.0119278052318739</v>
      </c>
      <c r="Q1277" s="31" t="n">
        <v>49258.8</v>
      </c>
      <c r="R1277" s="31" t="n">
        <v>51665.9652724592</v>
      </c>
      <c r="S1277" s="29" t="s">
        <v>69</v>
      </c>
      <c r="T1277" s="29"/>
      <c r="U1277" s="29"/>
      <c r="V1277" s="48" t="n">
        <f aca="false">IF(S1277="m3_año",R1277,IF(OR(O1277="CG1",O1277="CG3",O1277="HG2"),T1277,R1277))</f>
        <v>51665.9652724592</v>
      </c>
      <c r="W1277" s="28" t="n">
        <v>365</v>
      </c>
      <c r="X1277" s="32"/>
      <c r="Y1277" s="28"/>
      <c r="Z1277" s="28" t="n">
        <v>8760</v>
      </c>
      <c r="AA1277" s="32" t="s">
        <v>447</v>
      </c>
      <c r="AB1277" s="32" t="s">
        <v>447</v>
      </c>
      <c r="AC1277" s="33" t="s">
        <v>72</v>
      </c>
      <c r="AD1277" s="33" t="n">
        <f aca="false">VLOOKUP($O1277,Parámetros!$B$4:$H$25,3,0)</f>
        <v>30.4</v>
      </c>
      <c r="AE1277" s="33" t="n">
        <f aca="false">VLOOKUP($O1277,Parámetros!$B$4:$H$25,4,0)</f>
        <v>1504</v>
      </c>
      <c r="AF1277" s="33" t="n">
        <f aca="false">VLOOKUP($O1277,Parámetros!$B$4:$H$25,5,0)</f>
        <v>9.6</v>
      </c>
      <c r="AG1277" s="33" t="n">
        <f aca="false">VLOOKUP($O1277,Parámetros!$B$4:$H$25,6,0)</f>
        <v>640</v>
      </c>
      <c r="AH1277" s="33" t="n">
        <f aca="false">VLOOKUP($O1277,Parámetros!$B$4:$H$25,7,0)</f>
        <v>1920000</v>
      </c>
      <c r="AI1277" s="2" t="n">
        <v>26143.9814814815</v>
      </c>
      <c r="AJ1277" s="2" t="n">
        <v>3E-008</v>
      </c>
      <c r="AK1277" s="34" t="n">
        <f aca="false">AD1277*V1277/1000000000</f>
        <v>0.00157064534428276</v>
      </c>
      <c r="AL1277" s="34" t="n">
        <f aca="false">AE1277*V1277/1000000000</f>
        <v>0.0777056117697786</v>
      </c>
      <c r="AM1277" s="34" t="n">
        <f aca="false">AF1277*V1277/1000000000</f>
        <v>0.000495993266615608</v>
      </c>
      <c r="AN1277" s="34" t="n">
        <f aca="false">AG1277*V1277/1000000000</f>
        <v>0.0330662177743739</v>
      </c>
      <c r="AO1277" s="34" t="n">
        <f aca="false">AH1277*V1277/1000000000</f>
        <v>99.1986533231217</v>
      </c>
      <c r="AP1277" s="35" t="n">
        <f aca="false">AJ1277*AI1277*EXP(P1277*4)</f>
        <v>0.000822647347868425</v>
      </c>
      <c r="AQ1277" s="36" t="n">
        <f aca="false">AK1277/W1277</f>
        <v>4.30313792954181E-006</v>
      </c>
      <c r="AR1277" s="37" t="n">
        <f aca="false">AL1277/W1277</f>
        <v>0.000212892087040489</v>
      </c>
      <c r="AS1277" s="37" t="n">
        <f aca="false">AM1277/W1277</f>
        <v>1.35888566196057E-006</v>
      </c>
      <c r="AT1277" s="37" t="n">
        <f aca="false">AN1277/W1277</f>
        <v>9.0592377464038E-005</v>
      </c>
      <c r="AU1277" s="37" t="n">
        <f aca="false">AO1277/W1277</f>
        <v>0.271777132392114</v>
      </c>
      <c r="AV1277" s="49" t="n">
        <f aca="false">AP1277/W1277</f>
        <v>2.25382835032445E-006</v>
      </c>
      <c r="AW1277" s="39" t="n">
        <f aca="false">AK1277*1000000</f>
        <v>1570.64534428276</v>
      </c>
      <c r="AX1277" s="40" t="n">
        <f aca="false">AL1277*1000000</f>
        <v>77705.6117697786</v>
      </c>
      <c r="AY1277" s="40" t="n">
        <f aca="false">AM1277*1000000</f>
        <v>495.993266615608</v>
      </c>
      <c r="AZ1277" s="40" t="n">
        <f aca="false">AN1277*1000000</f>
        <v>33066.2177743739</v>
      </c>
      <c r="BA1277" s="40" t="n">
        <f aca="false">AO1277*1000000</f>
        <v>99198653.3231217</v>
      </c>
      <c r="BB1277" s="41" t="n">
        <f aca="false">AP1277*1000000</f>
        <v>822.647347868425</v>
      </c>
      <c r="BC1277" s="39" t="n">
        <f aca="false">AQ1277*1000000</f>
        <v>4.30313792954181</v>
      </c>
      <c r="BD1277" s="40" t="n">
        <f aca="false">AR1277*1000000</f>
        <v>212.892087040489</v>
      </c>
      <c r="BE1277" s="40" t="n">
        <f aca="false">AS1277*1000000</f>
        <v>1.35888566196057</v>
      </c>
      <c r="BF1277" s="40" t="n">
        <f aca="false">AT1277*1000000</f>
        <v>90.592377464038</v>
      </c>
      <c r="BG1277" s="40" t="n">
        <f aca="false">AU1277*1000000</f>
        <v>271777.132392114</v>
      </c>
      <c r="BH1277" s="41" t="n">
        <f aca="false">AV1277*1000000</f>
        <v>2.25382835032445</v>
      </c>
      <c r="BI1277" s="0" t="n">
        <v>0.1</v>
      </c>
      <c r="BJ1277" s="0" t="n">
        <f aca="false">R1277*BI1277</f>
        <v>5166.59652724592</v>
      </c>
      <c r="BK1277" s="0" t="n">
        <v>0.1</v>
      </c>
      <c r="BL1277" s="0" t="n">
        <f aca="false">AI1277*BK1277</f>
        <v>2614.39814814815</v>
      </c>
      <c r="BM1277" s="45" t="n">
        <v>12.16</v>
      </c>
      <c r="BN1277" s="45" t="n">
        <v>601.6</v>
      </c>
      <c r="BO1277" s="45" t="n">
        <v>1.92</v>
      </c>
      <c r="BP1277" s="45" t="n">
        <v>256</v>
      </c>
      <c r="BQ1277" s="45" t="n">
        <v>384000</v>
      </c>
      <c r="BR1277" s="0" t="n">
        <f aca="false">AJ1277*0.1</f>
        <v>3E-009</v>
      </c>
      <c r="BS1277" s="0" t="n">
        <f aca="false">((((BJ1277/R1277)^2)+((BM1277/AD1277)^2))^(1/2))*AK1277</f>
        <v>0.000647593665486243</v>
      </c>
      <c r="BT1277" s="0" t="n">
        <f aca="false">((((BJ1277/R1277)^2)+((BN1277/AE1277)^2))^(1/2))*AL1277</f>
        <v>0.0320388445030036</v>
      </c>
      <c r="BU1277" s="0" t="n">
        <f aca="false">((((BJ1277/R1277)^2)+((BO1277/AF1277)^2))^(1/2))*AM1277</f>
        <v>0.000110907466053468</v>
      </c>
      <c r="BV1277" s="0" t="n">
        <f aca="false">((((BJ1277/R1277)^2)+((BP1277/AG1277)^2))^(1/2))*AN1277</f>
        <v>0.013633550852342</v>
      </c>
      <c r="BW1277" s="0" t="n">
        <f aca="false">((((BJ1277/R1277)^2)+((BQ1277/AH1277)^2))^(1/2))*AO1277</f>
        <v>22.1814932106935</v>
      </c>
      <c r="BX1277" s="46" t="n">
        <f aca="false">((((BL1277/AI1277)^2)+((BR1277/AJ1277)^2))^(1/2))*AP1277</f>
        <v>0.000116339903640578</v>
      </c>
    </row>
    <row r="1278" customFormat="false" ht="30" hidden="false" customHeight="true" outlineLevel="0" collapsed="false">
      <c r="A1278" s="24" t="n">
        <v>4.6132406039095</v>
      </c>
      <c r="B1278" s="24" t="n">
        <v>-74.095080921349</v>
      </c>
      <c r="C1278" s="47" t="n">
        <v>30</v>
      </c>
      <c r="D1278" s="47" t="n">
        <v>25</v>
      </c>
      <c r="E1278" s="47" t="n">
        <v>2319</v>
      </c>
      <c r="F1278" s="27" t="s">
        <v>3216</v>
      </c>
      <c r="G1278" s="28" t="s">
        <v>3217</v>
      </c>
      <c r="H1278" s="27" t="s">
        <v>3218</v>
      </c>
      <c r="I1278" s="28" t="s">
        <v>155</v>
      </c>
      <c r="J1278" s="28" t="s">
        <v>76</v>
      </c>
      <c r="K1278" s="55"/>
      <c r="L1278" s="55"/>
      <c r="M1278" s="28" t="n">
        <v>1987</v>
      </c>
      <c r="N1278" s="29" t="s">
        <v>67</v>
      </c>
      <c r="O1278" s="29" t="s">
        <v>142</v>
      </c>
      <c r="P1278" s="50" t="n">
        <v>0.0119278052318739</v>
      </c>
      <c r="Q1278" s="31" t="n">
        <v>4618.0125</v>
      </c>
      <c r="R1278" s="31" t="n">
        <v>4843.68424429305</v>
      </c>
      <c r="S1278" s="29" t="s">
        <v>69</v>
      </c>
      <c r="T1278" s="29"/>
      <c r="U1278" s="29"/>
      <c r="V1278" s="48" t="n">
        <f aca="false">IF(S1278="m3_año",R1278,IF(OR(O1278="CG1",O1278="CG3",O1278="HG2"),T1278,R1278))</f>
        <v>4843.68424429305</v>
      </c>
      <c r="W1278" s="28" t="n">
        <v>365</v>
      </c>
      <c r="X1278" s="32" t="s">
        <v>98</v>
      </c>
      <c r="Y1278" s="28"/>
      <c r="Z1278" s="28" t="n">
        <v>2920</v>
      </c>
      <c r="AA1278" s="32" t="s">
        <v>3221</v>
      </c>
      <c r="AB1278" s="32" t="s">
        <v>447</v>
      </c>
      <c r="AC1278" s="33" t="s">
        <v>72</v>
      </c>
      <c r="AD1278" s="33" t="n">
        <f aca="false">VLOOKUP($O1278,Parámetros!$B$4:$H$25,3,0)</f>
        <v>30.4</v>
      </c>
      <c r="AE1278" s="33" t="n">
        <f aca="false">VLOOKUP($O1278,Parámetros!$B$4:$H$25,4,0)</f>
        <v>1504</v>
      </c>
      <c r="AF1278" s="33" t="n">
        <f aca="false">VLOOKUP($O1278,Parámetros!$B$4:$H$25,5,0)</f>
        <v>9.6</v>
      </c>
      <c r="AG1278" s="33" t="n">
        <f aca="false">VLOOKUP($O1278,Parámetros!$B$4:$H$25,6,0)</f>
        <v>640</v>
      </c>
      <c r="AH1278" s="33" t="n">
        <f aca="false">VLOOKUP($O1278,Parámetros!$B$4:$H$25,7,0)</f>
        <v>1920000</v>
      </c>
      <c r="AI1278" s="2" t="n">
        <v>26143.9814814815</v>
      </c>
      <c r="AJ1278" s="2" t="n">
        <v>3E-008</v>
      </c>
      <c r="AK1278" s="34" t="n">
        <f aca="false">AD1278*V1278/1000000000</f>
        <v>0.000147248001026509</v>
      </c>
      <c r="AL1278" s="34" t="n">
        <f aca="false">AE1278*V1278/1000000000</f>
        <v>0.00728490110341675</v>
      </c>
      <c r="AM1278" s="34" t="n">
        <f aca="false">AF1278*V1278/1000000000</f>
        <v>4.64993687452133E-005</v>
      </c>
      <c r="AN1278" s="34" t="n">
        <f aca="false">AG1278*V1278/1000000000</f>
        <v>0.00309995791634755</v>
      </c>
      <c r="AO1278" s="34" t="n">
        <f aca="false">AH1278*V1278/1000000000</f>
        <v>9.29987374904266</v>
      </c>
      <c r="AP1278" s="35" t="n">
        <f aca="false">AJ1278*AI1278*EXP(P1278*4)</f>
        <v>0.000822647347868425</v>
      </c>
      <c r="AQ1278" s="36" t="n">
        <f aca="false">AK1278/W1278</f>
        <v>4.03419180894544E-007</v>
      </c>
      <c r="AR1278" s="37" t="n">
        <f aca="false">AL1278/W1278</f>
        <v>1.99586331600459E-005</v>
      </c>
      <c r="AS1278" s="37" t="n">
        <f aca="false">AM1278/W1278</f>
        <v>1.27395530808804E-007</v>
      </c>
      <c r="AT1278" s="37" t="n">
        <f aca="false">AN1278/W1278</f>
        <v>8.49303538725357E-006</v>
      </c>
      <c r="AU1278" s="37" t="n">
        <f aca="false">AO1278/W1278</f>
        <v>0.0254791061617607</v>
      </c>
      <c r="AV1278" s="49" t="n">
        <f aca="false">AP1278/W1278</f>
        <v>2.25382835032445E-006</v>
      </c>
      <c r="AW1278" s="39" t="n">
        <f aca="false">AK1278*1000000</f>
        <v>147.248001026509</v>
      </c>
      <c r="AX1278" s="40" t="n">
        <f aca="false">AL1278*1000000</f>
        <v>7284.90110341675</v>
      </c>
      <c r="AY1278" s="40" t="n">
        <f aca="false">AM1278*1000000</f>
        <v>46.4993687452133</v>
      </c>
      <c r="AZ1278" s="40" t="n">
        <f aca="false">AN1278*1000000</f>
        <v>3099.95791634755</v>
      </c>
      <c r="BA1278" s="40" t="n">
        <f aca="false">AO1278*1000000</f>
        <v>9299873.74904266</v>
      </c>
      <c r="BB1278" s="41" t="n">
        <f aca="false">AP1278*1000000</f>
        <v>822.647347868425</v>
      </c>
      <c r="BC1278" s="39" t="n">
        <f aca="false">AQ1278*1000000</f>
        <v>0.403419180894544</v>
      </c>
      <c r="BD1278" s="40" t="n">
        <f aca="false">AR1278*1000000</f>
        <v>19.9586331600459</v>
      </c>
      <c r="BE1278" s="40" t="n">
        <f aca="false">AS1278*1000000</f>
        <v>0.127395530808804</v>
      </c>
      <c r="BF1278" s="40" t="n">
        <f aca="false">AT1278*1000000</f>
        <v>8.49303538725357</v>
      </c>
      <c r="BG1278" s="40" t="n">
        <f aca="false">AU1278*1000000</f>
        <v>25479.1061617607</v>
      </c>
      <c r="BH1278" s="41" t="n">
        <f aca="false">AV1278*1000000</f>
        <v>2.25382835032445</v>
      </c>
      <c r="BI1278" s="0" t="n">
        <v>0.1</v>
      </c>
      <c r="BJ1278" s="0" t="n">
        <f aca="false">R1278*BI1278</f>
        <v>484.368424429305</v>
      </c>
      <c r="BK1278" s="0" t="n">
        <v>0.1</v>
      </c>
      <c r="BL1278" s="0" t="n">
        <f aca="false">AI1278*BK1278</f>
        <v>2614.39814814815</v>
      </c>
      <c r="BM1278" s="45" t="n">
        <v>12.16</v>
      </c>
      <c r="BN1278" s="45" t="n">
        <v>601.6</v>
      </c>
      <c r="BO1278" s="45" t="n">
        <v>1.92</v>
      </c>
      <c r="BP1278" s="45" t="n">
        <v>256</v>
      </c>
      <c r="BQ1278" s="45" t="n">
        <v>384000</v>
      </c>
      <c r="BR1278" s="0" t="n">
        <f aca="false">AJ1278*0.1</f>
        <v>3E-009</v>
      </c>
      <c r="BS1278" s="0" t="n">
        <f aca="false">((((BJ1278/R1278)^2)+((BM1278/AD1278)^2))^(1/2))*AK1278</f>
        <v>6.07119061393353E-005</v>
      </c>
      <c r="BT1278" s="0" t="n">
        <f aca="false">((((BJ1278/R1278)^2)+((BN1278/AE1278)^2))^(1/2))*AL1278</f>
        <v>0.00300364167215659</v>
      </c>
      <c r="BU1278" s="0" t="n">
        <f aca="false">((((BJ1278/R1278)^2)+((BO1278/AF1278)^2))^(1/2))*AM1278</f>
        <v>1.03975749425126E-005</v>
      </c>
      <c r="BV1278" s="0" t="n">
        <f aca="false">((((BJ1278/R1278)^2)+((BP1278/AG1278)^2))^(1/2))*AN1278</f>
        <v>0.00127814539240706</v>
      </c>
      <c r="BW1278" s="0" t="n">
        <f aca="false">((((BJ1278/R1278)^2)+((BQ1278/AH1278)^2))^(1/2))*AO1278</f>
        <v>2.07951498850252</v>
      </c>
      <c r="BX1278" s="46" t="n">
        <f aca="false">((((BL1278/AI1278)^2)+((BR1278/AJ1278)^2))^(1/2))*AP1278</f>
        <v>0.000116339903640578</v>
      </c>
    </row>
    <row r="1279" customFormat="false" ht="30" hidden="false" customHeight="true" outlineLevel="0" collapsed="false">
      <c r="A1279" s="24" t="n">
        <v>4.6132406039095</v>
      </c>
      <c r="B1279" s="24" t="n">
        <v>-74.095080921349</v>
      </c>
      <c r="C1279" s="47" t="n">
        <v>30</v>
      </c>
      <c r="D1279" s="47" t="n">
        <v>25</v>
      </c>
      <c r="E1279" s="47" t="n">
        <v>2319</v>
      </c>
      <c r="F1279" s="27" t="s">
        <v>3216</v>
      </c>
      <c r="G1279" s="28" t="s">
        <v>3217</v>
      </c>
      <c r="H1279" s="27" t="s">
        <v>3218</v>
      </c>
      <c r="I1279" s="28" t="s">
        <v>155</v>
      </c>
      <c r="J1279" s="28" t="s">
        <v>76</v>
      </c>
      <c r="K1279" s="55"/>
      <c r="L1279" s="55"/>
      <c r="M1279" s="28" t="n">
        <v>2006</v>
      </c>
      <c r="N1279" s="29" t="s">
        <v>67</v>
      </c>
      <c r="O1279" s="29" t="s">
        <v>142</v>
      </c>
      <c r="P1279" s="50" t="n">
        <v>0.0119278052318739</v>
      </c>
      <c r="Q1279" s="31" t="n">
        <v>49258.8</v>
      </c>
      <c r="R1279" s="31" t="n">
        <v>51665.9652724592</v>
      </c>
      <c r="S1279" s="29" t="s">
        <v>69</v>
      </c>
      <c r="T1279" s="29"/>
      <c r="U1279" s="29"/>
      <c r="V1279" s="48" t="n">
        <f aca="false">IF(S1279="m3_año",R1279,IF(OR(O1279="CG1",O1279="CG3",O1279="HG2"),T1279,R1279))</f>
        <v>51665.9652724592</v>
      </c>
      <c r="W1279" s="28" t="n">
        <v>365</v>
      </c>
      <c r="X1279" s="32"/>
      <c r="Y1279" s="28"/>
      <c r="Z1279" s="28" t="n">
        <v>8760</v>
      </c>
      <c r="AA1279" s="32" t="s">
        <v>447</v>
      </c>
      <c r="AB1279" s="32" t="s">
        <v>447</v>
      </c>
      <c r="AC1279" s="33" t="s">
        <v>72</v>
      </c>
      <c r="AD1279" s="33" t="n">
        <f aca="false">VLOOKUP($O1279,Parámetros!$B$4:$H$25,3,0)</f>
        <v>30.4</v>
      </c>
      <c r="AE1279" s="33" t="n">
        <f aca="false">VLOOKUP($O1279,Parámetros!$B$4:$H$25,4,0)</f>
        <v>1504</v>
      </c>
      <c r="AF1279" s="33" t="n">
        <f aca="false">VLOOKUP($O1279,Parámetros!$B$4:$H$25,5,0)</f>
        <v>9.6</v>
      </c>
      <c r="AG1279" s="33" t="n">
        <f aca="false">VLOOKUP($O1279,Parámetros!$B$4:$H$25,6,0)</f>
        <v>640</v>
      </c>
      <c r="AH1279" s="33" t="n">
        <f aca="false">VLOOKUP($O1279,Parámetros!$B$4:$H$25,7,0)</f>
        <v>1920000</v>
      </c>
      <c r="AI1279" s="2" t="n">
        <v>26143.9814814815</v>
      </c>
      <c r="AJ1279" s="2" t="n">
        <v>3E-008</v>
      </c>
      <c r="AK1279" s="34" t="n">
        <f aca="false">AD1279*V1279/1000000000</f>
        <v>0.00157064534428276</v>
      </c>
      <c r="AL1279" s="34" t="n">
        <f aca="false">AE1279*V1279/1000000000</f>
        <v>0.0777056117697786</v>
      </c>
      <c r="AM1279" s="34" t="n">
        <f aca="false">AF1279*V1279/1000000000</f>
        <v>0.000495993266615608</v>
      </c>
      <c r="AN1279" s="34" t="n">
        <f aca="false">AG1279*V1279/1000000000</f>
        <v>0.0330662177743739</v>
      </c>
      <c r="AO1279" s="34" t="n">
        <f aca="false">AH1279*V1279/1000000000</f>
        <v>99.1986533231217</v>
      </c>
      <c r="AP1279" s="35" t="n">
        <f aca="false">AJ1279*AI1279*EXP(P1279*4)</f>
        <v>0.000822647347868425</v>
      </c>
      <c r="AQ1279" s="36" t="n">
        <f aca="false">AK1279/W1279</f>
        <v>4.30313792954181E-006</v>
      </c>
      <c r="AR1279" s="37" t="n">
        <f aca="false">AL1279/W1279</f>
        <v>0.000212892087040489</v>
      </c>
      <c r="AS1279" s="37" t="n">
        <f aca="false">AM1279/W1279</f>
        <v>1.35888566196057E-006</v>
      </c>
      <c r="AT1279" s="37" t="n">
        <f aca="false">AN1279/W1279</f>
        <v>9.0592377464038E-005</v>
      </c>
      <c r="AU1279" s="37" t="n">
        <f aca="false">AO1279/W1279</f>
        <v>0.271777132392114</v>
      </c>
      <c r="AV1279" s="49" t="n">
        <f aca="false">AP1279/W1279</f>
        <v>2.25382835032445E-006</v>
      </c>
      <c r="AW1279" s="39" t="n">
        <f aca="false">AK1279*1000000</f>
        <v>1570.64534428276</v>
      </c>
      <c r="AX1279" s="40" t="n">
        <f aca="false">AL1279*1000000</f>
        <v>77705.6117697786</v>
      </c>
      <c r="AY1279" s="40" t="n">
        <f aca="false">AM1279*1000000</f>
        <v>495.993266615608</v>
      </c>
      <c r="AZ1279" s="40" t="n">
        <f aca="false">AN1279*1000000</f>
        <v>33066.2177743739</v>
      </c>
      <c r="BA1279" s="40" t="n">
        <f aca="false">AO1279*1000000</f>
        <v>99198653.3231217</v>
      </c>
      <c r="BB1279" s="41" t="n">
        <f aca="false">AP1279*1000000</f>
        <v>822.647347868425</v>
      </c>
      <c r="BC1279" s="39" t="n">
        <f aca="false">AQ1279*1000000</f>
        <v>4.30313792954181</v>
      </c>
      <c r="BD1279" s="40" t="n">
        <f aca="false">AR1279*1000000</f>
        <v>212.892087040489</v>
      </c>
      <c r="BE1279" s="40" t="n">
        <f aca="false">AS1279*1000000</f>
        <v>1.35888566196057</v>
      </c>
      <c r="BF1279" s="40" t="n">
        <f aca="false">AT1279*1000000</f>
        <v>90.592377464038</v>
      </c>
      <c r="BG1279" s="40" t="n">
        <f aca="false">AU1279*1000000</f>
        <v>271777.132392114</v>
      </c>
      <c r="BH1279" s="41" t="n">
        <f aca="false">AV1279*1000000</f>
        <v>2.25382835032445</v>
      </c>
      <c r="BI1279" s="0" t="n">
        <v>0.1</v>
      </c>
      <c r="BJ1279" s="0" t="n">
        <f aca="false">R1279*BI1279</f>
        <v>5166.59652724592</v>
      </c>
      <c r="BK1279" s="0" t="n">
        <v>0.1</v>
      </c>
      <c r="BL1279" s="0" t="n">
        <f aca="false">AI1279*BK1279</f>
        <v>2614.39814814815</v>
      </c>
      <c r="BM1279" s="45" t="n">
        <v>12.16</v>
      </c>
      <c r="BN1279" s="45" t="n">
        <v>601.6</v>
      </c>
      <c r="BO1279" s="45" t="n">
        <v>1.92</v>
      </c>
      <c r="BP1279" s="45" t="n">
        <v>256</v>
      </c>
      <c r="BQ1279" s="45" t="n">
        <v>384000</v>
      </c>
      <c r="BR1279" s="0" t="n">
        <f aca="false">AJ1279*0.1</f>
        <v>3E-009</v>
      </c>
      <c r="BS1279" s="0" t="n">
        <f aca="false">((((BJ1279/R1279)^2)+((BM1279/AD1279)^2))^(1/2))*AK1279</f>
        <v>0.000647593665486243</v>
      </c>
      <c r="BT1279" s="0" t="n">
        <f aca="false">((((BJ1279/R1279)^2)+((BN1279/AE1279)^2))^(1/2))*AL1279</f>
        <v>0.0320388445030036</v>
      </c>
      <c r="BU1279" s="0" t="n">
        <f aca="false">((((BJ1279/R1279)^2)+((BO1279/AF1279)^2))^(1/2))*AM1279</f>
        <v>0.000110907466053468</v>
      </c>
      <c r="BV1279" s="0" t="n">
        <f aca="false">((((BJ1279/R1279)^2)+((BP1279/AG1279)^2))^(1/2))*AN1279</f>
        <v>0.013633550852342</v>
      </c>
      <c r="BW1279" s="0" t="n">
        <f aca="false">((((BJ1279/R1279)^2)+((BQ1279/AH1279)^2))^(1/2))*AO1279</f>
        <v>22.1814932106935</v>
      </c>
      <c r="BX1279" s="46" t="n">
        <f aca="false">((((BL1279/AI1279)^2)+((BR1279/AJ1279)^2))^(1/2))*AP1279</f>
        <v>0.000116339903640578</v>
      </c>
    </row>
    <row r="1280" customFormat="false" ht="30" hidden="false" customHeight="true" outlineLevel="0" collapsed="false">
      <c r="A1280" s="24" t="n">
        <v>4.63226967829895</v>
      </c>
      <c r="B1280" s="24" t="n">
        <v>-74.1182208879233</v>
      </c>
      <c r="C1280" s="47" t="n">
        <v>27</v>
      </c>
      <c r="D1280" s="47" t="n">
        <v>27</v>
      </c>
      <c r="E1280" s="47" t="n">
        <v>1849</v>
      </c>
      <c r="F1280" s="27" t="s">
        <v>3222</v>
      </c>
      <c r="G1280" s="28" t="s">
        <v>3223</v>
      </c>
      <c r="H1280" s="27" t="s">
        <v>3224</v>
      </c>
      <c r="I1280" s="28" t="s">
        <v>155</v>
      </c>
      <c r="J1280" s="28" t="s">
        <v>65</v>
      </c>
      <c r="K1280" s="28" t="n">
        <v>9.51</v>
      </c>
      <c r="L1280" s="28"/>
      <c r="M1280" s="28" t="n">
        <v>1983</v>
      </c>
      <c r="N1280" s="29" t="s">
        <v>67</v>
      </c>
      <c r="O1280" s="29" t="s">
        <v>68</v>
      </c>
      <c r="P1280" s="56" t="n">
        <v>0.00426891489573758</v>
      </c>
      <c r="Q1280" s="31" t="n">
        <v>575.75</v>
      </c>
      <c r="R1280" s="31" t="n">
        <v>585.66572887731</v>
      </c>
      <c r="S1280" s="29" t="s">
        <v>69</v>
      </c>
      <c r="T1280" s="29"/>
      <c r="U1280" s="29"/>
      <c r="V1280" s="48" t="n">
        <f aca="false">IF(S1280="m3_año",R1280,IF(OR(O1280="CG1",O1280="CG3",O1280="HG2"),T1280,R1280))</f>
        <v>585.66572887731</v>
      </c>
      <c r="W1280" s="28" t="n">
        <v>365</v>
      </c>
      <c r="X1280" s="32"/>
      <c r="Y1280" s="28"/>
      <c r="Z1280" s="28" t="n">
        <v>0</v>
      </c>
      <c r="AA1280" s="32" t="s">
        <v>3225</v>
      </c>
      <c r="AB1280" s="32" t="s">
        <v>3220</v>
      </c>
      <c r="AC1280" s="33" t="s">
        <v>72</v>
      </c>
      <c r="AD1280" s="33" t="n">
        <f aca="false">VLOOKUP($O1280,Parámetros!$B$4:$H$25,3,0)</f>
        <v>46.3856216091623</v>
      </c>
      <c r="AE1280" s="33" t="n">
        <f aca="false">VLOOKUP($O1280,Parámetros!$B$4:$H$25,4,0)</f>
        <v>1074.85364414012</v>
      </c>
      <c r="AF1280" s="33" t="n">
        <f aca="false">VLOOKUP($O1280,Parámetros!$B$4:$H$25,5,0)</f>
        <v>5.41099102083891</v>
      </c>
      <c r="AG1280" s="33" t="n">
        <f aca="false">VLOOKUP($O1280,Parámetros!$B$4:$H$25,6,0)</f>
        <v>1344</v>
      </c>
      <c r="AH1280" s="33" t="n">
        <f aca="false">VLOOKUP($O1280,Parámetros!$B$4:$H$25,7,0)</f>
        <v>1920000</v>
      </c>
      <c r="AI1280" s="51" t="n">
        <f aca="false">Q1280</f>
        <v>575.75</v>
      </c>
      <c r="AJ1280" s="52" t="n">
        <v>8.8E-008</v>
      </c>
      <c r="AK1280" s="34" t="n">
        <f aca="false">AD1280*V1280/1000000000</f>
        <v>2.71664688891571E-005</v>
      </c>
      <c r="AL1280" s="34" t="n">
        <f aca="false">AE1280*V1280/1000000000</f>
        <v>0.000629504942931756</v>
      </c>
      <c r="AM1280" s="34" t="n">
        <f aca="false">AF1280*V1280/1000000000</f>
        <v>3.1690320001682E-006</v>
      </c>
      <c r="AN1280" s="34" t="n">
        <f aca="false">AG1280*V1280/1000000000</f>
        <v>0.000787134739611105</v>
      </c>
      <c r="AO1280" s="34" t="n">
        <f aca="false">AH1280*V1280/1000000000</f>
        <v>1.12447819944444</v>
      </c>
      <c r="AP1280" s="35" t="n">
        <f aca="false">AJ1280*AI1280*EXP(P1280*4)</f>
        <v>5.15385841412033E-005</v>
      </c>
      <c r="AQ1280" s="36" t="n">
        <f aca="false">AK1280/W1280</f>
        <v>7.44286818881018E-008</v>
      </c>
      <c r="AR1280" s="37" t="n">
        <f aca="false">AL1280/W1280</f>
        <v>1.72467107652536E-006</v>
      </c>
      <c r="AS1280" s="37" t="n">
        <f aca="false">AM1280/W1280</f>
        <v>8.68227945251562E-009</v>
      </c>
      <c r="AT1280" s="37" t="n">
        <f aca="false">AN1280/W1280</f>
        <v>2.15653353318111E-006</v>
      </c>
      <c r="AU1280" s="37" t="n">
        <f aca="false">AO1280/W1280</f>
        <v>0.00308076219025873</v>
      </c>
      <c r="AV1280" s="49" t="n">
        <f aca="false">AP1280/W1280</f>
        <v>1.41201600386858E-007</v>
      </c>
      <c r="AW1280" s="39" t="n">
        <f aca="false">AK1280*1000000</f>
        <v>27.1664688891571</v>
      </c>
      <c r="AX1280" s="40" t="n">
        <f aca="false">AL1280*1000000</f>
        <v>629.504942931756</v>
      </c>
      <c r="AY1280" s="40" t="n">
        <f aca="false">AM1280*1000000</f>
        <v>3.1690320001682</v>
      </c>
      <c r="AZ1280" s="40" t="n">
        <f aca="false">AN1280*1000000</f>
        <v>787.134739611105</v>
      </c>
      <c r="BA1280" s="40" t="n">
        <f aca="false">AO1280*1000000</f>
        <v>1124478.19944444</v>
      </c>
      <c r="BB1280" s="41" t="n">
        <f aca="false">AP1280*1000000</f>
        <v>51.5385841412033</v>
      </c>
      <c r="BC1280" s="39" t="n">
        <f aca="false">AQ1280*1000000</f>
        <v>0.0744286818881018</v>
      </c>
      <c r="BD1280" s="40" t="n">
        <f aca="false">AR1280*1000000</f>
        <v>1.72467107652536</v>
      </c>
      <c r="BE1280" s="40" t="n">
        <f aca="false">AS1280*1000000</f>
        <v>0.00868227945251562</v>
      </c>
      <c r="BF1280" s="40" t="n">
        <f aca="false">AT1280*1000000</f>
        <v>2.15653353318111</v>
      </c>
      <c r="BG1280" s="40" t="n">
        <f aca="false">AU1280*1000000</f>
        <v>3080.76219025873</v>
      </c>
      <c r="BH1280" s="41" t="n">
        <f aca="false">AV1280*1000000</f>
        <v>0.141201600386858</v>
      </c>
      <c r="BI1280" s="0" t="n">
        <v>0.1</v>
      </c>
      <c r="BJ1280" s="0" t="n">
        <f aca="false">R1280*BI1280</f>
        <v>58.566572887731</v>
      </c>
      <c r="BK1280" s="0" t="n">
        <v>0.1</v>
      </c>
      <c r="BL1280" s="0" t="n">
        <f aca="false">AI1280*BK1280</f>
        <v>57.575</v>
      </c>
      <c r="BM1280" s="45" t="n">
        <v>17.6498016718255</v>
      </c>
      <c r="BN1280" s="45" t="n">
        <v>910.91550745518</v>
      </c>
      <c r="BO1280" s="45" t="n">
        <v>5.31099102083891</v>
      </c>
      <c r="BP1280" s="45" t="n">
        <v>537.6</v>
      </c>
      <c r="BQ1280" s="45" t="n">
        <v>384000</v>
      </c>
      <c r="BR1280" s="0" t="n">
        <f aca="false">AJ1280*0.1</f>
        <v>8.8E-009</v>
      </c>
      <c r="BS1280" s="0" t="n">
        <f aca="false">((((BJ1280/R1280)^2)+((BM1280/AD1280)^2))^(1/2))*AK1280</f>
        <v>1.06879062652797E-005</v>
      </c>
      <c r="BT1280" s="0" t="n">
        <f aca="false">((((BJ1280/R1280)^2)+((BN1280/AE1280)^2))^(1/2))*AL1280</f>
        <v>0.000537193143156838</v>
      </c>
      <c r="BU1280" s="0" t="n">
        <f aca="false">((((BJ1280/R1280)^2)+((BO1280/AF1280)^2))^(1/2))*AM1280</f>
        <v>3.12656725699096E-006</v>
      </c>
      <c r="BV1280" s="0" t="n">
        <f aca="false">((((BJ1280/R1280)^2)+((BP1280/AG1280)^2))^(1/2))*AN1280</f>
        <v>0.000324543967300964</v>
      </c>
      <c r="BW1280" s="0" t="n">
        <f aca="false">((((BJ1280/R1280)^2)+((BQ1280/AH1280)^2))^(1/2))*AO1280</f>
        <v>0.251440969317432</v>
      </c>
      <c r="BX1280" s="46" t="n">
        <f aca="false">((((BL1280/AI1280)^2)+((BR1280/AJ1280)^2))^(1/2))*AP1280</f>
        <v>7.28865646779967E-006</v>
      </c>
    </row>
    <row r="1281" customFormat="false" ht="30" hidden="false" customHeight="true" outlineLevel="0" collapsed="false">
      <c r="A1281" s="24" t="n">
        <v>4.62666666666667</v>
      </c>
      <c r="B1281" s="24" t="n">
        <v>-74.0956388888889</v>
      </c>
      <c r="C1281" s="47" t="n">
        <v>29</v>
      </c>
      <c r="D1281" s="47" t="n">
        <v>27</v>
      </c>
      <c r="E1281" s="47" t="n">
        <v>2344</v>
      </c>
      <c r="F1281" s="27" t="s">
        <v>3226</v>
      </c>
      <c r="G1281" s="28" t="s">
        <v>3227</v>
      </c>
      <c r="H1281" s="27" t="s">
        <v>3228</v>
      </c>
      <c r="I1281" s="28" t="s">
        <v>155</v>
      </c>
      <c r="J1281" s="28" t="s">
        <v>65</v>
      </c>
      <c r="K1281" s="28" t="n">
        <v>10</v>
      </c>
      <c r="L1281" s="28"/>
      <c r="M1281" s="28" t="n">
        <v>1982</v>
      </c>
      <c r="N1281" s="29" t="s">
        <v>67</v>
      </c>
      <c r="O1281" s="29" t="s">
        <v>68</v>
      </c>
      <c r="P1281" s="56" t="n">
        <v>0.00426891489573758</v>
      </c>
      <c r="Q1281" s="31" t="n">
        <v>22662.5</v>
      </c>
      <c r="R1281" s="31" t="n">
        <v>23052.7999664473</v>
      </c>
      <c r="S1281" s="29" t="s">
        <v>69</v>
      </c>
      <c r="T1281" s="29"/>
      <c r="U1281" s="29"/>
      <c r="V1281" s="48" t="n">
        <f aca="false">IF(S1281="m3_año",R1281,IF(OR(O1281="CG1",O1281="CG3",O1281="HG2"),T1281,R1281))</f>
        <v>23052.7999664473</v>
      </c>
      <c r="W1281" s="28" t="n">
        <v>365</v>
      </c>
      <c r="X1281" s="32" t="s">
        <v>98</v>
      </c>
      <c r="Y1281" s="28"/>
      <c r="Z1281" s="28" t="n">
        <v>2920</v>
      </c>
      <c r="AA1281" s="32" t="s">
        <v>3229</v>
      </c>
      <c r="AB1281" s="32" t="s">
        <v>3230</v>
      </c>
      <c r="AC1281" s="33" t="s">
        <v>72</v>
      </c>
      <c r="AD1281" s="33" t="n">
        <f aca="false">VLOOKUP($O1281,Parámetros!$B$4:$H$25,3,0)</f>
        <v>46.3856216091623</v>
      </c>
      <c r="AE1281" s="33" t="n">
        <f aca="false">VLOOKUP($O1281,Parámetros!$B$4:$H$25,4,0)</f>
        <v>1074.85364414012</v>
      </c>
      <c r="AF1281" s="33" t="n">
        <f aca="false">VLOOKUP($O1281,Parámetros!$B$4:$H$25,5,0)</f>
        <v>5.41099102083891</v>
      </c>
      <c r="AG1281" s="33" t="n">
        <f aca="false">VLOOKUP($O1281,Parámetros!$B$4:$H$25,6,0)</f>
        <v>1344</v>
      </c>
      <c r="AH1281" s="33" t="n">
        <f aca="false">VLOOKUP($O1281,Parámetros!$B$4:$H$25,7,0)</f>
        <v>1920000</v>
      </c>
      <c r="AI1281" s="51" t="n">
        <v>22662.5</v>
      </c>
      <c r="AJ1281" s="52" t="n">
        <v>8.8E-008</v>
      </c>
      <c r="AK1281" s="34" t="n">
        <f aca="false">AD1281*V1281/1000000000</f>
        <v>0.00106931845627533</v>
      </c>
      <c r="AL1281" s="34" t="n">
        <f aca="false">AE1281*V1281/1000000000</f>
        <v>0.0247783860515691</v>
      </c>
      <c r="AM1281" s="34" t="n">
        <f aca="false">AF1281*V1281/1000000000</f>
        <v>0.000124738493623642</v>
      </c>
      <c r="AN1281" s="34" t="n">
        <f aca="false">AG1281*V1281/1000000000</f>
        <v>0.0309829631549052</v>
      </c>
      <c r="AO1281" s="34" t="n">
        <f aca="false">AH1281*V1281/1000000000</f>
        <v>44.2613759355788</v>
      </c>
      <c r="AP1281" s="35" t="n">
        <f aca="false">AJ1281*AI1281*EXP(P1281*4)</f>
        <v>0.00202864639704736</v>
      </c>
      <c r="AQ1281" s="36" t="n">
        <f aca="false">AK1281/W1281</f>
        <v>2.92963960623379E-006</v>
      </c>
      <c r="AR1281" s="37" t="n">
        <f aca="false">AL1281/W1281</f>
        <v>6.78859891823811E-005</v>
      </c>
      <c r="AS1281" s="37" t="n">
        <f aca="false">AM1281/W1281</f>
        <v>3.41749297599019E-007</v>
      </c>
      <c r="AT1281" s="37" t="n">
        <f aca="false">AN1281/W1281</f>
        <v>8.4884830561384E-005</v>
      </c>
      <c r="AU1281" s="37" t="n">
        <f aca="false">AO1281/W1281</f>
        <v>0.12126404365912</v>
      </c>
      <c r="AV1281" s="49" t="n">
        <f aca="false">AP1281/W1281</f>
        <v>5.55793533437634E-006</v>
      </c>
      <c r="AW1281" s="39" t="n">
        <f aca="false">AK1281*1000000</f>
        <v>1069.31845627533</v>
      </c>
      <c r="AX1281" s="40" t="n">
        <f aca="false">AL1281*1000000</f>
        <v>24778.3860515691</v>
      </c>
      <c r="AY1281" s="40" t="n">
        <f aca="false">AM1281*1000000</f>
        <v>124.738493623642</v>
      </c>
      <c r="AZ1281" s="40" t="n">
        <f aca="false">AN1281*1000000</f>
        <v>30982.9631549052</v>
      </c>
      <c r="BA1281" s="40" t="n">
        <f aca="false">AO1281*1000000</f>
        <v>44261375.9355788</v>
      </c>
      <c r="BB1281" s="41" t="n">
        <f aca="false">AP1281*1000000</f>
        <v>2028.64639704736</v>
      </c>
      <c r="BC1281" s="39" t="n">
        <f aca="false">AQ1281*1000000</f>
        <v>2.92963960623379</v>
      </c>
      <c r="BD1281" s="40" t="n">
        <f aca="false">AR1281*1000000</f>
        <v>67.8859891823811</v>
      </c>
      <c r="BE1281" s="40" t="n">
        <f aca="false">AS1281*1000000</f>
        <v>0.341749297599019</v>
      </c>
      <c r="BF1281" s="40" t="n">
        <f aca="false">AT1281*1000000</f>
        <v>84.884830561384</v>
      </c>
      <c r="BG1281" s="40" t="n">
        <f aca="false">AU1281*1000000</f>
        <v>121264.04365912</v>
      </c>
      <c r="BH1281" s="41" t="n">
        <f aca="false">AV1281*1000000</f>
        <v>5.55793533437634</v>
      </c>
      <c r="BI1281" s="0" t="n">
        <v>0.1</v>
      </c>
      <c r="BJ1281" s="0" t="n">
        <f aca="false">R1281*BI1281</f>
        <v>2305.27999664473</v>
      </c>
      <c r="BK1281" s="0" t="n">
        <v>0.1</v>
      </c>
      <c r="BL1281" s="0" t="n">
        <f aca="false">AI1281*BK1281</f>
        <v>2266.25</v>
      </c>
      <c r="BM1281" s="45" t="n">
        <v>17.6498016718255</v>
      </c>
      <c r="BN1281" s="45" t="n">
        <v>910.91550745518</v>
      </c>
      <c r="BO1281" s="45" t="n">
        <v>5.31099102083891</v>
      </c>
      <c r="BP1281" s="45" t="n">
        <v>537.6</v>
      </c>
      <c r="BQ1281" s="45" t="n">
        <v>384000</v>
      </c>
      <c r="BR1281" s="0" t="n">
        <f aca="false">AJ1281*0.1</f>
        <v>8.8E-009</v>
      </c>
      <c r="BS1281" s="0" t="n">
        <f aca="false">((((BJ1281/R1281)^2)+((BM1281/AD1281)^2))^(1/2))*AK1281</f>
        <v>0.000420694182782286</v>
      </c>
      <c r="BT1281" s="0" t="n">
        <f aca="false">((((BJ1281/R1281)^2)+((BN1281/AE1281)^2))^(1/2))*AL1281</f>
        <v>0.0211448364859606</v>
      </c>
      <c r="BU1281" s="0" t="n">
        <f aca="false">((((BJ1281/R1281)^2)+((BO1281/AF1281)^2))^(1/2))*AM1281</f>
        <v>0.000123067009051772</v>
      </c>
      <c r="BV1281" s="0" t="n">
        <f aca="false">((((BJ1281/R1281)^2)+((BP1281/AG1281)^2))^(1/2))*AN1281</f>
        <v>0.0127746029682294</v>
      </c>
      <c r="BW1281" s="0" t="n">
        <f aca="false">((((BJ1281/R1281)^2)+((BQ1281/AH1281)^2))^(1/2))*AO1281</f>
        <v>9.89714453696276</v>
      </c>
      <c r="BX1281" s="46" t="n">
        <f aca="false">((((BL1281/AI1281)^2)+((BR1281/AJ1281)^2))^(1/2))*AP1281</f>
        <v>0.00028689392479637</v>
      </c>
    </row>
    <row r="1282" customFormat="false" ht="45" hidden="false" customHeight="true" outlineLevel="0" collapsed="false">
      <c r="A1282" s="24" t="n">
        <v>4.63315880466709</v>
      </c>
      <c r="B1282" s="24" t="n">
        <v>-74.1131674921109</v>
      </c>
      <c r="C1282" s="47" t="n">
        <v>28</v>
      </c>
      <c r="D1282" s="47" t="n">
        <v>28</v>
      </c>
      <c r="E1282" s="47" t="n">
        <v>1863</v>
      </c>
      <c r="F1282" s="27" t="s">
        <v>3231</v>
      </c>
      <c r="G1282" s="28" t="s">
        <v>3232</v>
      </c>
      <c r="H1282" s="27" t="s">
        <v>3233</v>
      </c>
      <c r="I1282" s="28" t="s">
        <v>155</v>
      </c>
      <c r="J1282" s="28" t="s">
        <v>76</v>
      </c>
      <c r="K1282" s="55"/>
      <c r="L1282" s="55"/>
      <c r="M1282" s="28" t="n">
        <v>2003</v>
      </c>
      <c r="N1282" s="29" t="s">
        <v>77</v>
      </c>
      <c r="O1282" s="29" t="s">
        <v>77</v>
      </c>
      <c r="P1282" s="30" t="n">
        <v>-0.0720228740272761</v>
      </c>
      <c r="Q1282" s="31" t="n">
        <v>0.927433092326911</v>
      </c>
      <c r="R1282" s="31" t="n">
        <v>0.695290092749605</v>
      </c>
      <c r="S1282" s="29" t="s">
        <v>69</v>
      </c>
      <c r="T1282" s="29"/>
      <c r="U1282" s="29"/>
      <c r="V1282" s="48" t="n">
        <f aca="false">IF(S1282="m3_año",R1282,IF(OR(O1282="CG1",O1282="CG3",O1282="HG2"),T1282,R1282))</f>
        <v>0.695290092749605</v>
      </c>
      <c r="W1282" s="28" t="n">
        <v>365</v>
      </c>
      <c r="X1282" s="32"/>
      <c r="Y1282" s="28"/>
      <c r="Z1282" s="28" t="n">
        <v>8760</v>
      </c>
      <c r="AA1282" s="32" t="s">
        <v>3234</v>
      </c>
      <c r="AB1282" s="32" t="s">
        <v>3235</v>
      </c>
      <c r="AC1282" s="33" t="s">
        <v>72</v>
      </c>
      <c r="AD1282" s="33" t="n">
        <f aca="false">VLOOKUP($O1282,Parámetros!$B$4:$H$25,3,0)</f>
        <v>24000</v>
      </c>
      <c r="AE1282" s="33" t="n">
        <f aca="false">VLOOKUP($O1282,Parámetros!$B$4:$H$25,4,0)</f>
        <v>2261000</v>
      </c>
      <c r="AF1282" s="33" t="n">
        <f aca="false">VLOOKUP($O1282,Parámetros!$B$4:$H$25,5,0)</f>
        <v>1200</v>
      </c>
      <c r="AG1282" s="33" t="n">
        <f aca="false">VLOOKUP($O1282,Parámetros!$B$4:$H$25,6,0)</f>
        <v>381000</v>
      </c>
      <c r="AH1282" s="33" t="n">
        <f aca="false">VLOOKUP($O1282,Parámetros!$B$4:$H$25,7,0)</f>
        <v>1500000000</v>
      </c>
      <c r="AI1282" s="51" t="n">
        <v>0.927433092326911</v>
      </c>
      <c r="AJ1282" s="2" t="n">
        <v>0.024</v>
      </c>
      <c r="AK1282" s="34" t="n">
        <f aca="false">AD1282*V1282/1000000000</f>
        <v>1.66869622259905E-005</v>
      </c>
      <c r="AL1282" s="34" t="n">
        <f aca="false">AE1282*V1282/1000000000</f>
        <v>0.00157205089970686</v>
      </c>
      <c r="AM1282" s="34" t="n">
        <f aca="false">AF1282*V1282/1000000000</f>
        <v>8.34348111299526E-007</v>
      </c>
      <c r="AN1282" s="34" t="n">
        <f aca="false">AG1282*V1282/1000000000</f>
        <v>0.000264905525337599</v>
      </c>
      <c r="AO1282" s="34" t="n">
        <f aca="false">AH1282*V1282/1000000000</f>
        <v>1.04293513912441</v>
      </c>
      <c r="AP1282" s="35" t="n">
        <f aca="false">AJ1282*AI1282*EXP(P1282*4)</f>
        <v>0.0166869622259905</v>
      </c>
      <c r="AQ1282" s="36" t="n">
        <f aca="false">AK1282/W1282</f>
        <v>4.57177047287412E-008</v>
      </c>
      <c r="AR1282" s="37" t="n">
        <f aca="false">AL1282/W1282</f>
        <v>4.30698876632016E-006</v>
      </c>
      <c r="AS1282" s="37" t="n">
        <f aca="false">AM1282/W1282</f>
        <v>2.28588523643706E-009</v>
      </c>
      <c r="AT1282" s="37" t="n">
        <f aca="false">AN1282/W1282</f>
        <v>7.25768562568766E-007</v>
      </c>
      <c r="AU1282" s="37" t="n">
        <f aca="false">AO1282/W1282</f>
        <v>0.00285735654554632</v>
      </c>
      <c r="AV1282" s="49" t="n">
        <f aca="false">AP1282/W1282</f>
        <v>4.57177047287411E-005</v>
      </c>
      <c r="AW1282" s="39" t="n">
        <f aca="false">AK1282*1000000</f>
        <v>16.6869622259905</v>
      </c>
      <c r="AX1282" s="40" t="n">
        <f aca="false">AL1282*1000000</f>
        <v>1572.05089970686</v>
      </c>
      <c r="AY1282" s="40" t="n">
        <f aca="false">AM1282*1000000</f>
        <v>0.834348111299526</v>
      </c>
      <c r="AZ1282" s="40" t="n">
        <f aca="false">AN1282*1000000</f>
        <v>264.905525337599</v>
      </c>
      <c r="BA1282" s="40" t="n">
        <f aca="false">AO1282*1000000</f>
        <v>1042935.13912441</v>
      </c>
      <c r="BB1282" s="41" t="n">
        <f aca="false">AP1282*1000000</f>
        <v>16686.9622259905</v>
      </c>
      <c r="BC1282" s="39" t="n">
        <f aca="false">AQ1282*1000000</f>
        <v>0.0457177047287412</v>
      </c>
      <c r="BD1282" s="40" t="n">
        <f aca="false">AR1282*1000000</f>
        <v>4.30698876632016</v>
      </c>
      <c r="BE1282" s="40" t="n">
        <f aca="false">AS1282*1000000</f>
        <v>0.00228588523643706</v>
      </c>
      <c r="BF1282" s="40" t="n">
        <f aca="false">AT1282*1000000</f>
        <v>0.725768562568766</v>
      </c>
      <c r="BG1282" s="40" t="n">
        <f aca="false">AU1282*1000000</f>
        <v>2857.35654554632</v>
      </c>
      <c r="BH1282" s="41" t="n">
        <f aca="false">AV1282*1000000</f>
        <v>45.7177047287411</v>
      </c>
      <c r="BI1282" s="0" t="n">
        <v>0.1</v>
      </c>
      <c r="BJ1282" s="0" t="n">
        <f aca="false">R1282*BI1282</f>
        <v>0.0695290092749605</v>
      </c>
      <c r="BK1282" s="0" t="n">
        <v>0.1</v>
      </c>
      <c r="BL1282" s="0" t="n">
        <f aca="false">AI1282*BK1282</f>
        <v>0.0927433092326911</v>
      </c>
      <c r="BM1282" s="45" t="n">
        <v>0</v>
      </c>
      <c r="BN1282" s="45" t="n">
        <v>0</v>
      </c>
      <c r="BO1282" s="45" t="n">
        <v>0</v>
      </c>
      <c r="BP1282" s="45" t="n">
        <v>0</v>
      </c>
      <c r="BQ1282" s="45" t="n">
        <v>0</v>
      </c>
      <c r="BR1282" s="0" t="n">
        <f aca="false">AJ1282*0.1</f>
        <v>0.0024</v>
      </c>
      <c r="BS1282" s="0" t="n">
        <f aca="false">((((BJ1282/R1282)^2)+((BM1282/AD1282)^2))^(1/2))*AK1282</f>
        <v>1.66869622259905E-006</v>
      </c>
      <c r="BT1282" s="0" t="n">
        <f aca="false">((((BJ1282/R1282)^2)+((BN1282/AE1282)^2))^(1/2))*AL1282</f>
        <v>0.000157205089970686</v>
      </c>
      <c r="BU1282" s="0" t="n">
        <f aca="false">((((BJ1282/R1282)^2)+((BO1282/AF1282)^2))^(1/2))*AM1282</f>
        <v>8.34348111299526E-008</v>
      </c>
      <c r="BV1282" s="0" t="n">
        <f aca="false">((((BJ1282/R1282)^2)+((BP1282/AG1282)^2))^(1/2))*AN1282</f>
        <v>2.64905525337599E-005</v>
      </c>
      <c r="BW1282" s="0" t="n">
        <f aca="false">((((BJ1282/R1282)^2)+((BQ1282/AH1282)^2))^(1/2))*AO1282</f>
        <v>0.104293513912441</v>
      </c>
      <c r="BX1282" s="46" t="n">
        <f aca="false">((((BL1282/AI1282)^2)+((BR1282/AJ1282)^2))^(1/2))*AP1282</f>
        <v>0.00235989282948033</v>
      </c>
    </row>
    <row r="1283" customFormat="false" ht="45" hidden="false" customHeight="true" outlineLevel="0" collapsed="false">
      <c r="A1283" s="24" t="n">
        <v>4.63315880466709</v>
      </c>
      <c r="B1283" s="24" t="n">
        <v>-74.1131674921109</v>
      </c>
      <c r="C1283" s="47" t="n">
        <v>28</v>
      </c>
      <c r="D1283" s="47" t="n">
        <v>28</v>
      </c>
      <c r="E1283" s="47" t="n">
        <v>1863</v>
      </c>
      <c r="F1283" s="27" t="s">
        <v>3231</v>
      </c>
      <c r="G1283" s="28" t="s">
        <v>3232</v>
      </c>
      <c r="H1283" s="27" t="s">
        <v>3233</v>
      </c>
      <c r="I1283" s="28" t="s">
        <v>155</v>
      </c>
      <c r="J1283" s="28" t="s">
        <v>76</v>
      </c>
      <c r="K1283" s="55"/>
      <c r="L1283" s="55"/>
      <c r="M1283" s="28" t="n">
        <v>2003</v>
      </c>
      <c r="N1283" s="29" t="s">
        <v>77</v>
      </c>
      <c r="O1283" s="29" t="s">
        <v>77</v>
      </c>
      <c r="P1283" s="30" t="n">
        <v>-0.0720228740272761</v>
      </c>
      <c r="Q1283" s="31" t="n">
        <v>0.927433092326911</v>
      </c>
      <c r="R1283" s="31" t="n">
        <v>0.695290092749605</v>
      </c>
      <c r="S1283" s="29" t="s">
        <v>69</v>
      </c>
      <c r="T1283" s="29"/>
      <c r="U1283" s="29"/>
      <c r="V1283" s="48" t="n">
        <f aca="false">IF(S1283="m3_año",R1283,IF(OR(O1283="CG1",O1283="CG3",O1283="HG2"),T1283,R1283))</f>
        <v>0.695290092749605</v>
      </c>
      <c r="W1283" s="28" t="n">
        <v>365</v>
      </c>
      <c r="X1283" s="32"/>
      <c r="Y1283" s="28"/>
      <c r="Z1283" s="28" t="n">
        <v>8760</v>
      </c>
      <c r="AA1283" s="32" t="s">
        <v>3234</v>
      </c>
      <c r="AB1283" s="32" t="s">
        <v>3235</v>
      </c>
      <c r="AC1283" s="33" t="s">
        <v>72</v>
      </c>
      <c r="AD1283" s="33" t="n">
        <f aca="false">VLOOKUP($O1283,Parámetros!$B$4:$H$25,3,0)</f>
        <v>24000</v>
      </c>
      <c r="AE1283" s="33" t="n">
        <f aca="false">VLOOKUP($O1283,Parámetros!$B$4:$H$25,4,0)</f>
        <v>2261000</v>
      </c>
      <c r="AF1283" s="33" t="n">
        <f aca="false">VLOOKUP($O1283,Parámetros!$B$4:$H$25,5,0)</f>
        <v>1200</v>
      </c>
      <c r="AG1283" s="33" t="n">
        <f aca="false">VLOOKUP($O1283,Parámetros!$B$4:$H$25,6,0)</f>
        <v>381000</v>
      </c>
      <c r="AH1283" s="33" t="n">
        <f aca="false">VLOOKUP($O1283,Parámetros!$B$4:$H$25,7,0)</f>
        <v>1500000000</v>
      </c>
      <c r="AI1283" s="51" t="n">
        <v>0.927433092326911</v>
      </c>
      <c r="AJ1283" s="2" t="n">
        <v>0.024</v>
      </c>
      <c r="AK1283" s="34" t="n">
        <f aca="false">AD1283*V1283/1000000000</f>
        <v>1.66869622259905E-005</v>
      </c>
      <c r="AL1283" s="34" t="n">
        <f aca="false">AE1283*V1283/1000000000</f>
        <v>0.00157205089970686</v>
      </c>
      <c r="AM1283" s="34" t="n">
        <f aca="false">AF1283*V1283/1000000000</f>
        <v>8.34348111299526E-007</v>
      </c>
      <c r="AN1283" s="34" t="n">
        <f aca="false">AG1283*V1283/1000000000</f>
        <v>0.000264905525337599</v>
      </c>
      <c r="AO1283" s="34" t="n">
        <f aca="false">AH1283*V1283/1000000000</f>
        <v>1.04293513912441</v>
      </c>
      <c r="AP1283" s="35" t="n">
        <f aca="false">AJ1283*AI1283*EXP(P1283*4)</f>
        <v>0.0166869622259905</v>
      </c>
      <c r="AQ1283" s="36" t="n">
        <f aca="false">AK1283/W1283</f>
        <v>4.57177047287412E-008</v>
      </c>
      <c r="AR1283" s="37" t="n">
        <f aca="false">AL1283/W1283</f>
        <v>4.30698876632016E-006</v>
      </c>
      <c r="AS1283" s="37" t="n">
        <f aca="false">AM1283/W1283</f>
        <v>2.28588523643706E-009</v>
      </c>
      <c r="AT1283" s="37" t="n">
        <f aca="false">AN1283/W1283</f>
        <v>7.25768562568766E-007</v>
      </c>
      <c r="AU1283" s="37" t="n">
        <f aca="false">AO1283/W1283</f>
        <v>0.00285735654554632</v>
      </c>
      <c r="AV1283" s="49" t="n">
        <f aca="false">AP1283/W1283</f>
        <v>4.57177047287411E-005</v>
      </c>
      <c r="AW1283" s="39" t="n">
        <f aca="false">AK1283*1000000</f>
        <v>16.6869622259905</v>
      </c>
      <c r="AX1283" s="40" t="n">
        <f aca="false">AL1283*1000000</f>
        <v>1572.05089970686</v>
      </c>
      <c r="AY1283" s="40" t="n">
        <f aca="false">AM1283*1000000</f>
        <v>0.834348111299526</v>
      </c>
      <c r="AZ1283" s="40" t="n">
        <f aca="false">AN1283*1000000</f>
        <v>264.905525337599</v>
      </c>
      <c r="BA1283" s="40" t="n">
        <f aca="false">AO1283*1000000</f>
        <v>1042935.13912441</v>
      </c>
      <c r="BB1283" s="41" t="n">
        <f aca="false">AP1283*1000000</f>
        <v>16686.9622259905</v>
      </c>
      <c r="BC1283" s="39" t="n">
        <f aca="false">AQ1283*1000000</f>
        <v>0.0457177047287412</v>
      </c>
      <c r="BD1283" s="40" t="n">
        <f aca="false">AR1283*1000000</f>
        <v>4.30698876632016</v>
      </c>
      <c r="BE1283" s="40" t="n">
        <f aca="false">AS1283*1000000</f>
        <v>0.00228588523643706</v>
      </c>
      <c r="BF1283" s="40" t="n">
        <f aca="false">AT1283*1000000</f>
        <v>0.725768562568766</v>
      </c>
      <c r="BG1283" s="40" t="n">
        <f aca="false">AU1283*1000000</f>
        <v>2857.35654554632</v>
      </c>
      <c r="BH1283" s="41" t="n">
        <f aca="false">AV1283*1000000</f>
        <v>45.7177047287411</v>
      </c>
      <c r="BI1283" s="0" t="n">
        <v>0.1</v>
      </c>
      <c r="BJ1283" s="0" t="n">
        <f aca="false">R1283*BI1283</f>
        <v>0.0695290092749605</v>
      </c>
      <c r="BK1283" s="0" t="n">
        <v>0.1</v>
      </c>
      <c r="BL1283" s="0" t="n">
        <f aca="false">AI1283*BK1283</f>
        <v>0.0927433092326911</v>
      </c>
      <c r="BM1283" s="45" t="n">
        <v>0</v>
      </c>
      <c r="BN1283" s="45" t="n">
        <v>0</v>
      </c>
      <c r="BO1283" s="45" t="n">
        <v>0</v>
      </c>
      <c r="BP1283" s="45" t="n">
        <v>0</v>
      </c>
      <c r="BQ1283" s="45" t="n">
        <v>0</v>
      </c>
      <c r="BR1283" s="0" t="n">
        <f aca="false">AJ1283*0.1</f>
        <v>0.0024</v>
      </c>
      <c r="BS1283" s="0" t="n">
        <f aca="false">((((BJ1283/R1283)^2)+((BM1283/AD1283)^2))^(1/2))*AK1283</f>
        <v>1.66869622259905E-006</v>
      </c>
      <c r="BT1283" s="0" t="n">
        <f aca="false">((((BJ1283/R1283)^2)+((BN1283/AE1283)^2))^(1/2))*AL1283</f>
        <v>0.000157205089970686</v>
      </c>
      <c r="BU1283" s="0" t="n">
        <f aca="false">((((BJ1283/R1283)^2)+((BO1283/AF1283)^2))^(1/2))*AM1283</f>
        <v>8.34348111299526E-008</v>
      </c>
      <c r="BV1283" s="0" t="n">
        <f aca="false">((((BJ1283/R1283)^2)+((BP1283/AG1283)^2))^(1/2))*AN1283</f>
        <v>2.64905525337599E-005</v>
      </c>
      <c r="BW1283" s="0" t="n">
        <f aca="false">((((BJ1283/R1283)^2)+((BQ1283/AH1283)^2))^(1/2))*AO1283</f>
        <v>0.104293513912441</v>
      </c>
      <c r="BX1283" s="46" t="n">
        <f aca="false">((((BL1283/AI1283)^2)+((BR1283/AJ1283)^2))^(1/2))*AP1283</f>
        <v>0.00235989282948033</v>
      </c>
    </row>
    <row r="1284" customFormat="false" ht="45" hidden="false" customHeight="true" outlineLevel="0" collapsed="false">
      <c r="A1284" s="24" t="n">
        <v>4.63315880466709</v>
      </c>
      <c r="B1284" s="24" t="n">
        <v>-74.1131674921109</v>
      </c>
      <c r="C1284" s="47" t="n">
        <v>28</v>
      </c>
      <c r="D1284" s="47" t="n">
        <v>28</v>
      </c>
      <c r="E1284" s="47" t="n">
        <v>1863</v>
      </c>
      <c r="F1284" s="27" t="s">
        <v>3231</v>
      </c>
      <c r="G1284" s="28" t="s">
        <v>3232</v>
      </c>
      <c r="H1284" s="27" t="s">
        <v>3233</v>
      </c>
      <c r="I1284" s="28" t="s">
        <v>155</v>
      </c>
      <c r="J1284" s="28" t="s">
        <v>76</v>
      </c>
      <c r="K1284" s="55"/>
      <c r="L1284" s="55"/>
      <c r="M1284" s="28" t="n">
        <v>2006</v>
      </c>
      <c r="N1284" s="29" t="s">
        <v>77</v>
      </c>
      <c r="O1284" s="29" t="s">
        <v>77</v>
      </c>
      <c r="P1284" s="30" t="n">
        <v>-0.0720228740272761</v>
      </c>
      <c r="Q1284" s="31" t="n">
        <v>0.927433092326911</v>
      </c>
      <c r="R1284" s="31" t="n">
        <v>0.695290092749605</v>
      </c>
      <c r="S1284" s="29" t="s">
        <v>69</v>
      </c>
      <c r="T1284" s="29"/>
      <c r="U1284" s="29"/>
      <c r="V1284" s="48" t="n">
        <f aca="false">IF(S1284="m3_año",R1284,IF(OR(O1284="CG1",O1284="CG3",O1284="HG2"),T1284,R1284))</f>
        <v>0.695290092749605</v>
      </c>
      <c r="W1284" s="28" t="n">
        <v>365</v>
      </c>
      <c r="X1284" s="32"/>
      <c r="Y1284" s="28"/>
      <c r="Z1284" s="28" t="n">
        <v>8760</v>
      </c>
      <c r="AA1284" s="32" t="s">
        <v>3234</v>
      </c>
      <c r="AB1284" s="32" t="s">
        <v>3235</v>
      </c>
      <c r="AC1284" s="33" t="s">
        <v>72</v>
      </c>
      <c r="AD1284" s="33" t="n">
        <f aca="false">VLOOKUP($O1284,Parámetros!$B$4:$H$25,3,0)</f>
        <v>24000</v>
      </c>
      <c r="AE1284" s="33" t="n">
        <f aca="false">VLOOKUP($O1284,Parámetros!$B$4:$H$25,4,0)</f>
        <v>2261000</v>
      </c>
      <c r="AF1284" s="33" t="n">
        <f aca="false">VLOOKUP($O1284,Parámetros!$B$4:$H$25,5,0)</f>
        <v>1200</v>
      </c>
      <c r="AG1284" s="33" t="n">
        <f aca="false">VLOOKUP($O1284,Parámetros!$B$4:$H$25,6,0)</f>
        <v>381000</v>
      </c>
      <c r="AH1284" s="33" t="n">
        <f aca="false">VLOOKUP($O1284,Parámetros!$B$4:$H$25,7,0)</f>
        <v>1500000000</v>
      </c>
      <c r="AI1284" s="51" t="n">
        <v>0.927433092326911</v>
      </c>
      <c r="AJ1284" s="2" t="n">
        <v>0.024</v>
      </c>
      <c r="AK1284" s="34" t="n">
        <f aca="false">AD1284*V1284/1000000000</f>
        <v>1.66869622259905E-005</v>
      </c>
      <c r="AL1284" s="34" t="n">
        <f aca="false">AE1284*V1284/1000000000</f>
        <v>0.00157205089970686</v>
      </c>
      <c r="AM1284" s="34" t="n">
        <f aca="false">AF1284*V1284/1000000000</f>
        <v>8.34348111299526E-007</v>
      </c>
      <c r="AN1284" s="34" t="n">
        <f aca="false">AG1284*V1284/1000000000</f>
        <v>0.000264905525337599</v>
      </c>
      <c r="AO1284" s="34" t="n">
        <f aca="false">AH1284*V1284/1000000000</f>
        <v>1.04293513912441</v>
      </c>
      <c r="AP1284" s="35" t="n">
        <f aca="false">AJ1284*AI1284*EXP(P1284*4)</f>
        <v>0.0166869622259905</v>
      </c>
      <c r="AQ1284" s="36" t="n">
        <f aca="false">AK1284/W1284</f>
        <v>4.57177047287412E-008</v>
      </c>
      <c r="AR1284" s="37" t="n">
        <f aca="false">AL1284/W1284</f>
        <v>4.30698876632016E-006</v>
      </c>
      <c r="AS1284" s="37" t="n">
        <f aca="false">AM1284/W1284</f>
        <v>2.28588523643706E-009</v>
      </c>
      <c r="AT1284" s="37" t="n">
        <f aca="false">AN1284/W1284</f>
        <v>7.25768562568766E-007</v>
      </c>
      <c r="AU1284" s="37" t="n">
        <f aca="false">AO1284/W1284</f>
        <v>0.00285735654554632</v>
      </c>
      <c r="AV1284" s="49" t="n">
        <f aca="false">AP1284/W1284</f>
        <v>4.57177047287411E-005</v>
      </c>
      <c r="AW1284" s="39" t="n">
        <f aca="false">AK1284*1000000</f>
        <v>16.6869622259905</v>
      </c>
      <c r="AX1284" s="40" t="n">
        <f aca="false">AL1284*1000000</f>
        <v>1572.05089970686</v>
      </c>
      <c r="AY1284" s="40" t="n">
        <f aca="false">AM1284*1000000</f>
        <v>0.834348111299526</v>
      </c>
      <c r="AZ1284" s="40" t="n">
        <f aca="false">AN1284*1000000</f>
        <v>264.905525337599</v>
      </c>
      <c r="BA1284" s="40" t="n">
        <f aca="false">AO1284*1000000</f>
        <v>1042935.13912441</v>
      </c>
      <c r="BB1284" s="41" t="n">
        <f aca="false">AP1284*1000000</f>
        <v>16686.9622259905</v>
      </c>
      <c r="BC1284" s="39" t="n">
        <f aca="false">AQ1284*1000000</f>
        <v>0.0457177047287412</v>
      </c>
      <c r="BD1284" s="40" t="n">
        <f aca="false">AR1284*1000000</f>
        <v>4.30698876632016</v>
      </c>
      <c r="BE1284" s="40" t="n">
        <f aca="false">AS1284*1000000</f>
        <v>0.00228588523643706</v>
      </c>
      <c r="BF1284" s="40" t="n">
        <f aca="false">AT1284*1000000</f>
        <v>0.725768562568766</v>
      </c>
      <c r="BG1284" s="40" t="n">
        <f aca="false">AU1284*1000000</f>
        <v>2857.35654554632</v>
      </c>
      <c r="BH1284" s="41" t="n">
        <f aca="false">AV1284*1000000</f>
        <v>45.7177047287411</v>
      </c>
      <c r="BI1284" s="0" t="n">
        <v>0.1</v>
      </c>
      <c r="BJ1284" s="0" t="n">
        <f aca="false">R1284*BI1284</f>
        <v>0.0695290092749605</v>
      </c>
      <c r="BK1284" s="0" t="n">
        <v>0.1</v>
      </c>
      <c r="BL1284" s="0" t="n">
        <f aca="false">AI1284*BK1284</f>
        <v>0.0927433092326911</v>
      </c>
      <c r="BM1284" s="45" t="n">
        <v>0</v>
      </c>
      <c r="BN1284" s="45" t="n">
        <v>0</v>
      </c>
      <c r="BO1284" s="45" t="n">
        <v>0</v>
      </c>
      <c r="BP1284" s="45" t="n">
        <v>0</v>
      </c>
      <c r="BQ1284" s="45" t="n">
        <v>0</v>
      </c>
      <c r="BR1284" s="0" t="n">
        <f aca="false">AJ1284*0.1</f>
        <v>0.0024</v>
      </c>
      <c r="BS1284" s="0" t="n">
        <f aca="false">((((BJ1284/R1284)^2)+((BM1284/AD1284)^2))^(1/2))*AK1284</f>
        <v>1.66869622259905E-006</v>
      </c>
      <c r="BT1284" s="0" t="n">
        <f aca="false">((((BJ1284/R1284)^2)+((BN1284/AE1284)^2))^(1/2))*AL1284</f>
        <v>0.000157205089970686</v>
      </c>
      <c r="BU1284" s="0" t="n">
        <f aca="false">((((BJ1284/R1284)^2)+((BO1284/AF1284)^2))^(1/2))*AM1284</f>
        <v>8.34348111299526E-008</v>
      </c>
      <c r="BV1284" s="0" t="n">
        <f aca="false">((((BJ1284/R1284)^2)+((BP1284/AG1284)^2))^(1/2))*AN1284</f>
        <v>2.64905525337599E-005</v>
      </c>
      <c r="BW1284" s="0" t="n">
        <f aca="false">((((BJ1284/R1284)^2)+((BQ1284/AH1284)^2))^(1/2))*AO1284</f>
        <v>0.104293513912441</v>
      </c>
      <c r="BX1284" s="46" t="n">
        <f aca="false">((((BL1284/AI1284)^2)+((BR1284/AJ1284)^2))^(1/2))*AP1284</f>
        <v>0.00235989282948033</v>
      </c>
    </row>
    <row r="1285" customFormat="false" ht="45" hidden="false" customHeight="true" outlineLevel="0" collapsed="false">
      <c r="A1285" s="24" t="n">
        <v>4.60039421020194</v>
      </c>
      <c r="B1285" s="24" t="n">
        <v>-74.1446936219946</v>
      </c>
      <c r="C1285" s="47" t="n">
        <v>24</v>
      </c>
      <c r="D1285" s="47" t="n">
        <v>24</v>
      </c>
      <c r="E1285" s="47" t="n">
        <v>1807</v>
      </c>
      <c r="F1285" s="27" t="s">
        <v>3236</v>
      </c>
      <c r="G1285" s="28" t="s">
        <v>3237</v>
      </c>
      <c r="H1285" s="27" t="s">
        <v>3238</v>
      </c>
      <c r="I1285" s="28" t="s">
        <v>216</v>
      </c>
      <c r="J1285" s="28" t="s">
        <v>65</v>
      </c>
      <c r="K1285" s="28" t="n">
        <v>100</v>
      </c>
      <c r="L1285" s="28"/>
      <c r="M1285" s="28" t="n">
        <v>1978</v>
      </c>
      <c r="N1285" s="29" t="s">
        <v>67</v>
      </c>
      <c r="O1285" s="29" t="s">
        <v>68</v>
      </c>
      <c r="P1285" s="56" t="n">
        <v>0.00426891489573758</v>
      </c>
      <c r="Q1285" s="31" t="n">
        <v>38500</v>
      </c>
      <c r="R1285" s="31" t="n">
        <v>39163.0578580572</v>
      </c>
      <c r="S1285" s="29" t="s">
        <v>69</v>
      </c>
      <c r="T1285" s="29"/>
      <c r="U1285" s="29"/>
      <c r="V1285" s="48" t="n">
        <f aca="false">IF(S1285="m3_año",R1285,IF(OR(O1285="CG1",O1285="CG3",O1285="HG2"),T1285,R1285))</f>
        <v>39163.0578580572</v>
      </c>
      <c r="W1285" s="28" t="n">
        <v>365</v>
      </c>
      <c r="X1285" s="32" t="s">
        <v>98</v>
      </c>
      <c r="Y1285" s="28"/>
      <c r="Z1285" s="28" t="n">
        <v>2920</v>
      </c>
      <c r="AA1285" s="32" t="s">
        <v>3239</v>
      </c>
      <c r="AB1285" s="32" t="s">
        <v>3240</v>
      </c>
      <c r="AC1285" s="33" t="s">
        <v>72</v>
      </c>
      <c r="AD1285" s="33" t="n">
        <f aca="false">VLOOKUP($O1285,Parámetros!$B$4:$H$25,3,0)</f>
        <v>46.3856216091623</v>
      </c>
      <c r="AE1285" s="33" t="n">
        <f aca="false">VLOOKUP($O1285,Parámetros!$B$4:$H$25,4,0)</f>
        <v>1074.85364414012</v>
      </c>
      <c r="AF1285" s="33" t="n">
        <f aca="false">VLOOKUP($O1285,Parámetros!$B$4:$H$25,5,0)</f>
        <v>5.41099102083891</v>
      </c>
      <c r="AG1285" s="33" t="n">
        <f aca="false">VLOOKUP($O1285,Parámetros!$B$4:$H$25,6,0)</f>
        <v>1344</v>
      </c>
      <c r="AH1285" s="33" t="n">
        <f aca="false">VLOOKUP($O1285,Parámetros!$B$4:$H$25,7,0)</f>
        <v>1920000</v>
      </c>
      <c r="AI1285" s="2" t="n">
        <v>1159.09146341463</v>
      </c>
      <c r="AJ1285" s="2" t="n">
        <v>0.000142</v>
      </c>
      <c r="AK1285" s="34" t="n">
        <f aca="false">AD1285*V1285/1000000000</f>
        <v>0.00181660278286157</v>
      </c>
      <c r="AL1285" s="34" t="n">
        <f aca="false">AE1285*V1285/1000000000</f>
        <v>0.0420945554544031</v>
      </c>
      <c r="AM1285" s="34" t="n">
        <f aca="false">AF1285*V1285/1000000000</f>
        <v>0.000211910954418542</v>
      </c>
      <c r="AN1285" s="34" t="n">
        <f aca="false">AG1285*V1285/1000000000</f>
        <v>0.0526351497612289</v>
      </c>
      <c r="AO1285" s="34" t="n">
        <f aca="false">AH1285*V1285/1000000000</f>
        <v>75.1930710874698</v>
      </c>
      <c r="AP1285" s="35" t="n">
        <f aca="false">AJ1285*AI1285*EXP(P1285*4)</f>
        <v>0.167425620216031</v>
      </c>
      <c r="AQ1285" s="36" t="n">
        <f aca="false">AK1285/W1285</f>
        <v>4.97699392564814E-006</v>
      </c>
      <c r="AR1285" s="37" t="n">
        <f aca="false">AL1285/W1285</f>
        <v>0.000115327549190146</v>
      </c>
      <c r="AS1285" s="37" t="n">
        <f aca="false">AM1285/W1285</f>
        <v>5.80577957311075E-007</v>
      </c>
      <c r="AT1285" s="37" t="n">
        <f aca="false">AN1285/W1285</f>
        <v>0.000144205889756791</v>
      </c>
      <c r="AU1285" s="37" t="n">
        <f aca="false">AO1285/W1285</f>
        <v>0.206008413938273</v>
      </c>
      <c r="AV1285" s="49" t="n">
        <f aca="false">AP1285/W1285</f>
        <v>0.00045870032935899</v>
      </c>
      <c r="AW1285" s="39" t="n">
        <f aca="false">AK1285*1000000</f>
        <v>1816.60278286157</v>
      </c>
      <c r="AX1285" s="40" t="n">
        <f aca="false">AL1285*1000000</f>
        <v>42094.5554544031</v>
      </c>
      <c r="AY1285" s="40" t="n">
        <f aca="false">AM1285*1000000</f>
        <v>211.910954418542</v>
      </c>
      <c r="AZ1285" s="40" t="n">
        <f aca="false">AN1285*1000000</f>
        <v>52635.1497612289</v>
      </c>
      <c r="BA1285" s="40" t="n">
        <f aca="false">AO1285*1000000</f>
        <v>75193071.0874698</v>
      </c>
      <c r="BB1285" s="41" t="n">
        <f aca="false">AP1285*1000000</f>
        <v>167425.620216031</v>
      </c>
      <c r="BC1285" s="39" t="n">
        <f aca="false">AQ1285*1000000</f>
        <v>4.97699392564814</v>
      </c>
      <c r="BD1285" s="40" t="n">
        <f aca="false">AR1285*1000000</f>
        <v>115.327549190146</v>
      </c>
      <c r="BE1285" s="40" t="n">
        <f aca="false">AS1285*1000000</f>
        <v>0.580577957311075</v>
      </c>
      <c r="BF1285" s="40" t="n">
        <f aca="false">AT1285*1000000</f>
        <v>144.205889756791</v>
      </c>
      <c r="BG1285" s="40" t="n">
        <f aca="false">AU1285*1000000</f>
        <v>206008.413938273</v>
      </c>
      <c r="BH1285" s="41" t="n">
        <f aca="false">AV1285*1000000</f>
        <v>458.70032935899</v>
      </c>
      <c r="BI1285" s="0" t="n">
        <v>0.1</v>
      </c>
      <c r="BJ1285" s="0" t="n">
        <f aca="false">R1285*BI1285</f>
        <v>3916.30578580572</v>
      </c>
      <c r="BK1285" s="0" t="n">
        <v>0.1</v>
      </c>
      <c r="BL1285" s="0" t="n">
        <f aca="false">AI1285*BK1285</f>
        <v>115.909146341463</v>
      </c>
      <c r="BM1285" s="45" t="n">
        <v>17.6498016718255</v>
      </c>
      <c r="BN1285" s="45" t="n">
        <v>910.91550745518</v>
      </c>
      <c r="BO1285" s="45" t="n">
        <v>5.31099102083891</v>
      </c>
      <c r="BP1285" s="45" t="n">
        <v>537.6</v>
      </c>
      <c r="BQ1285" s="45" t="n">
        <v>384000</v>
      </c>
      <c r="BR1285" s="0" t="n">
        <f aca="false">AJ1285*0.1</f>
        <v>1.42E-005</v>
      </c>
      <c r="BS1285" s="0" t="n">
        <f aca="false">((((BJ1285/R1285)^2)+((BM1285/AD1285)^2))^(1/2))*AK1285</f>
        <v>0.000714692820170678</v>
      </c>
      <c r="BT1285" s="0" t="n">
        <f aca="false">((((BJ1285/R1285)^2)+((BN1285/AE1285)^2))^(1/2))*AL1285</f>
        <v>0.0359217299375393</v>
      </c>
      <c r="BU1285" s="0" t="n">
        <f aca="false">((((BJ1285/R1285)^2)+((BO1285/AF1285)^2))^(1/2))*AM1285</f>
        <v>0.000209071366728879</v>
      </c>
      <c r="BV1285" s="0" t="n">
        <f aca="false">((((BJ1285/R1285)^2)+((BP1285/AG1285)^2))^(1/2))*AN1285</f>
        <v>0.0217020282085751</v>
      </c>
      <c r="BW1285" s="0" t="n">
        <f aca="false">((((BJ1285/R1285)^2)+((BQ1285/AH1285)^2))^(1/2))*AO1285</f>
        <v>16.8136818388557</v>
      </c>
      <c r="BX1285" s="46" t="n">
        <f aca="false">((((BL1285/AI1285)^2)+((BR1285/AJ1285)^2))^(1/2))*AP1285</f>
        <v>0.0236775582798239</v>
      </c>
    </row>
    <row r="1286" customFormat="false" ht="45" hidden="false" customHeight="true" outlineLevel="0" collapsed="false">
      <c r="A1286" s="24" t="n">
        <v>4.59948783070497</v>
      </c>
      <c r="B1286" s="24" t="n">
        <v>-74.151103461604</v>
      </c>
      <c r="C1286" s="47" t="n">
        <v>23</v>
      </c>
      <c r="D1286" s="47" t="n">
        <v>24</v>
      </c>
      <c r="E1286" s="47" t="n">
        <v>1806</v>
      </c>
      <c r="F1286" s="27" t="s">
        <v>3241</v>
      </c>
      <c r="G1286" s="28" t="s">
        <v>3242</v>
      </c>
      <c r="H1286" s="27" t="s">
        <v>3243</v>
      </c>
      <c r="I1286" s="28" t="s">
        <v>216</v>
      </c>
      <c r="J1286" s="28" t="s">
        <v>65</v>
      </c>
      <c r="K1286" s="28" t="n">
        <v>300</v>
      </c>
      <c r="L1286" s="28"/>
      <c r="M1286" s="28" t="n">
        <v>2002</v>
      </c>
      <c r="N1286" s="29" t="s">
        <v>67</v>
      </c>
      <c r="O1286" s="29" t="s">
        <v>104</v>
      </c>
      <c r="P1286" s="56" t="n">
        <v>0.00426891489573758</v>
      </c>
      <c r="Q1286" s="31" t="n">
        <v>1650000</v>
      </c>
      <c r="R1286" s="31" t="n">
        <v>1678416.76534531</v>
      </c>
      <c r="S1286" s="29" t="s">
        <v>69</v>
      </c>
      <c r="T1286" s="29"/>
      <c r="U1286" s="29"/>
      <c r="V1286" s="48" t="n">
        <f aca="false">IF(S1286="m3_año",R1286,IF(OR(O1286="CG1",O1286="CG3",O1286="HG2"),T1286,R1286))</f>
        <v>1678416.76534531</v>
      </c>
      <c r="W1286" s="28" t="n">
        <v>365</v>
      </c>
      <c r="X1286" s="32" t="s">
        <v>98</v>
      </c>
      <c r="Y1286" s="28"/>
      <c r="Z1286" s="28" t="n">
        <v>2920</v>
      </c>
      <c r="AA1286" s="32" t="s">
        <v>447</v>
      </c>
      <c r="AB1286" s="32" t="s">
        <v>3244</v>
      </c>
      <c r="AC1286" s="33" t="s">
        <v>72</v>
      </c>
      <c r="AD1286" s="33" t="n">
        <f aca="false">VLOOKUP($O1286,Parámetros!$B$4:$H$25,3,0)</f>
        <v>237.180556877129</v>
      </c>
      <c r="AE1286" s="33" t="n">
        <f aca="false">VLOOKUP($O1286,Parámetros!$B$4:$H$25,4,0)</f>
        <v>787.658122005433</v>
      </c>
      <c r="AF1286" s="33" t="n">
        <f aca="false">VLOOKUP($O1286,Parámetros!$B$4:$H$25,5,0)</f>
        <v>0.504400709065075</v>
      </c>
      <c r="AG1286" s="33" t="n">
        <f aca="false">VLOOKUP($O1286,Parámetros!$B$4:$H$25,6,0)</f>
        <v>1344</v>
      </c>
      <c r="AH1286" s="33" t="n">
        <f aca="false">VLOOKUP($O1286,Parámetros!$B$4:$H$25,7,0)</f>
        <v>1920000</v>
      </c>
      <c r="AI1286" s="2" t="n">
        <v>1159.09146341463</v>
      </c>
      <c r="AJ1286" s="2" t="n">
        <v>0.000142</v>
      </c>
      <c r="AK1286" s="34" t="n">
        <f aca="false">AD1286*V1286/1000000000</f>
        <v>0.39808782307651</v>
      </c>
      <c r="AL1286" s="34" t="n">
        <f aca="false">AE1286*V1286/1000000000</f>
        <v>1.32201859733432</v>
      </c>
      <c r="AM1286" s="34" t="n">
        <f aca="false">AF1286*V1286/1000000000</f>
        <v>0.000846594606546884</v>
      </c>
      <c r="AN1286" s="34" t="n">
        <f aca="false">AG1286*V1286/1000000000</f>
        <v>2.2557921326241</v>
      </c>
      <c r="AO1286" s="34" t="n">
        <f aca="false">AH1286*V1286/1000000000</f>
        <v>3222.560189463</v>
      </c>
      <c r="AP1286" s="35" t="n">
        <f aca="false">AJ1286*AI1286*EXP(P1286*4)</f>
        <v>0.167425620216031</v>
      </c>
      <c r="AQ1286" s="36" t="n">
        <f aca="false">AK1286/W1286</f>
        <v>0.00109065157007263</v>
      </c>
      <c r="AR1286" s="37" t="n">
        <f aca="false">AL1286/W1286</f>
        <v>0.00362196875982006</v>
      </c>
      <c r="AS1286" s="37" t="n">
        <f aca="false">AM1286/W1286</f>
        <v>2.31943727821064E-006</v>
      </c>
      <c r="AT1286" s="37" t="n">
        <f aca="false">AN1286/W1286</f>
        <v>0.00618025241814821</v>
      </c>
      <c r="AU1286" s="37" t="n">
        <f aca="false">AO1286/W1286</f>
        <v>8.82893202592602</v>
      </c>
      <c r="AV1286" s="49" t="n">
        <f aca="false">AP1286/W1286</f>
        <v>0.00045870032935899</v>
      </c>
      <c r="AW1286" s="39" t="n">
        <f aca="false">AK1286*1000000</f>
        <v>398087.82307651</v>
      </c>
      <c r="AX1286" s="40" t="n">
        <f aca="false">AL1286*1000000</f>
        <v>1322018.59733432</v>
      </c>
      <c r="AY1286" s="40" t="n">
        <f aca="false">AM1286*1000000</f>
        <v>846.594606546884</v>
      </c>
      <c r="AZ1286" s="40" t="n">
        <f aca="false">AN1286*1000000</f>
        <v>2255792.1326241</v>
      </c>
      <c r="BA1286" s="40" t="n">
        <f aca="false">AO1286*1000000</f>
        <v>3222560189.463</v>
      </c>
      <c r="BB1286" s="41" t="n">
        <f aca="false">AP1286*1000000</f>
        <v>167425.620216031</v>
      </c>
      <c r="BC1286" s="39" t="n">
        <f aca="false">AQ1286*1000000</f>
        <v>1090.65157007263</v>
      </c>
      <c r="BD1286" s="40" t="n">
        <f aca="false">AR1286*1000000</f>
        <v>3621.96875982006</v>
      </c>
      <c r="BE1286" s="40" t="n">
        <f aca="false">AS1286*1000000</f>
        <v>2.31943727821064</v>
      </c>
      <c r="BF1286" s="40" t="n">
        <f aca="false">AT1286*1000000</f>
        <v>6180.25241814821</v>
      </c>
      <c r="BG1286" s="40" t="n">
        <f aca="false">AU1286*1000000</f>
        <v>8828932.02592602</v>
      </c>
      <c r="BH1286" s="41" t="n">
        <f aca="false">AV1286*1000000</f>
        <v>458.70032935899</v>
      </c>
      <c r="BI1286" s="0" t="n">
        <v>0.1</v>
      </c>
      <c r="BJ1286" s="0" t="n">
        <f aca="false">R1286*BI1286</f>
        <v>167841.676534531</v>
      </c>
      <c r="BK1286" s="0" t="n">
        <v>0.1</v>
      </c>
      <c r="BL1286" s="0" t="n">
        <f aca="false">AI1286*BK1286</f>
        <v>115.909146341463</v>
      </c>
      <c r="BM1286" s="45" t="n">
        <v>233.996718041948</v>
      </c>
      <c r="BN1286" s="45" t="n">
        <v>664.659238488896</v>
      </c>
      <c r="BO1286" s="45" t="n">
        <v>0.404400709065075</v>
      </c>
      <c r="BP1286" s="45" t="n">
        <v>537.6</v>
      </c>
      <c r="BQ1286" s="45" t="n">
        <v>384000</v>
      </c>
      <c r="BR1286" s="0" t="n">
        <f aca="false">AJ1286*0.1</f>
        <v>1.42E-005</v>
      </c>
      <c r="BS1286" s="0" t="n">
        <f aca="false">((((BJ1286/R1286)^2)+((BM1286/AD1286)^2))^(1/2))*AK1286</f>
        <v>0.394756380760196</v>
      </c>
      <c r="BT1286" s="0" t="n">
        <f aca="false">((((BJ1286/R1286)^2)+((BN1286/AE1286)^2))^(1/2))*AL1286</f>
        <v>1.12338122599733</v>
      </c>
      <c r="BU1286" s="0" t="n">
        <f aca="false">((((BJ1286/R1286)^2)+((BO1286/AF1286)^2))^(1/2))*AM1286</f>
        <v>0.000684012254479916</v>
      </c>
      <c r="BV1286" s="0" t="n">
        <f aca="false">((((BJ1286/R1286)^2)+((BP1286/AG1286)^2))^(1/2))*AN1286</f>
        <v>0.930086923224648</v>
      </c>
      <c r="BW1286" s="0" t="n">
        <f aca="false">((((BJ1286/R1286)^2)+((BQ1286/AH1286)^2))^(1/2))*AO1286</f>
        <v>720.586364522386</v>
      </c>
      <c r="BX1286" s="46" t="n">
        <f aca="false">((((BL1286/AI1286)^2)+((BR1286/AJ1286)^2))^(1/2))*AP1286</f>
        <v>0.0236775582798239</v>
      </c>
    </row>
    <row r="1287" customFormat="false" ht="45" hidden="false" customHeight="true" outlineLevel="0" collapsed="false">
      <c r="A1287" s="24" t="n">
        <v>4.61298466930738</v>
      </c>
      <c r="B1287" s="24" t="n">
        <v>-74.1434559246517</v>
      </c>
      <c r="C1287" s="47" t="n">
        <v>24</v>
      </c>
      <c r="D1287" s="47" t="n">
        <v>25</v>
      </c>
      <c r="E1287" s="47" t="n">
        <v>1820</v>
      </c>
      <c r="F1287" s="27" t="s">
        <v>3245</v>
      </c>
      <c r="G1287" s="28" t="s">
        <v>3246</v>
      </c>
      <c r="H1287" s="27" t="s">
        <v>3247</v>
      </c>
      <c r="I1287" s="28" t="s">
        <v>216</v>
      </c>
      <c r="J1287" s="28" t="s">
        <v>65</v>
      </c>
      <c r="K1287" s="28" t="n">
        <v>30</v>
      </c>
      <c r="L1287" s="28"/>
      <c r="M1287" s="55"/>
      <c r="N1287" s="29" t="s">
        <v>67</v>
      </c>
      <c r="O1287" s="29" t="s">
        <v>68</v>
      </c>
      <c r="P1287" s="53" t="n">
        <v>0.013557806644477</v>
      </c>
      <c r="Q1287" s="31" t="n">
        <v>12000000</v>
      </c>
      <c r="R1287" s="31" t="n">
        <v>12668744.2375917</v>
      </c>
      <c r="S1287" s="29" t="s">
        <v>69</v>
      </c>
      <c r="T1287" s="29"/>
      <c r="U1287" s="29"/>
      <c r="V1287" s="48" t="n">
        <f aca="false">IF(S1287="m3_año",R1287,IF(OR(O1287="CG1",O1287="CG3",O1287="HG2"),T1287,R1287))</f>
        <v>12668744.2375917</v>
      </c>
      <c r="W1287" s="28" t="n">
        <v>365</v>
      </c>
      <c r="X1287" s="32" t="s">
        <v>98</v>
      </c>
      <c r="Y1287" s="28"/>
      <c r="Z1287" s="28" t="n">
        <v>2920</v>
      </c>
      <c r="AA1287" s="32" t="s">
        <v>447</v>
      </c>
      <c r="AB1287" s="32" t="s">
        <v>3248</v>
      </c>
      <c r="AC1287" s="33" t="s">
        <v>72</v>
      </c>
      <c r="AD1287" s="33" t="n">
        <f aca="false">VLOOKUP($O1287,Parámetros!$B$4:$H$25,3,0)</f>
        <v>46.3856216091623</v>
      </c>
      <c r="AE1287" s="33" t="n">
        <f aca="false">VLOOKUP($O1287,Parámetros!$B$4:$H$25,4,0)</f>
        <v>1074.85364414012</v>
      </c>
      <c r="AF1287" s="33" t="n">
        <f aca="false">VLOOKUP($O1287,Parámetros!$B$4:$H$25,5,0)</f>
        <v>5.41099102083891</v>
      </c>
      <c r="AG1287" s="33" t="n">
        <f aca="false">VLOOKUP($O1287,Parámetros!$B$4:$H$25,6,0)</f>
        <v>1344</v>
      </c>
      <c r="AH1287" s="33" t="n">
        <f aca="false">VLOOKUP($O1287,Parámetros!$B$4:$H$25,7,0)</f>
        <v>1920000</v>
      </c>
      <c r="AI1287" s="2" t="n">
        <v>1159.09146341463</v>
      </c>
      <c r="AJ1287" s="2" t="n">
        <v>0.000142</v>
      </c>
      <c r="AK1287" s="34" t="n">
        <f aca="false">AD1287*V1287/1000000000</f>
        <v>0.587647576468184</v>
      </c>
      <c r="AL1287" s="34" t="n">
        <f aca="false">AE1287*V1287/1000000000</f>
        <v>13.6170459104546</v>
      </c>
      <c r="AM1287" s="34" t="n">
        <f aca="false">AF1287*V1287/1000000000</f>
        <v>0.0685504613149134</v>
      </c>
      <c r="AN1287" s="34" t="n">
        <f aca="false">AG1287*V1287/1000000000</f>
        <v>17.0267922553232</v>
      </c>
      <c r="AO1287" s="34" t="n">
        <f aca="false">AH1287*V1287/1000000000</f>
        <v>24323.9889361761</v>
      </c>
      <c r="AP1287" s="35" t="n">
        <f aca="false">AJ1287*AI1287*EXP(P1287*4)</f>
        <v>0.17376342735938</v>
      </c>
      <c r="AQ1287" s="36" t="n">
        <f aca="false">AK1287/W1287</f>
        <v>0.00160999336018681</v>
      </c>
      <c r="AR1287" s="37" t="n">
        <f aca="false">AL1287/W1287</f>
        <v>0.0373069750971359</v>
      </c>
      <c r="AS1287" s="37" t="n">
        <f aca="false">AM1287/W1287</f>
        <v>0.000187809483054557</v>
      </c>
      <c r="AT1287" s="37" t="n">
        <f aca="false">AN1287/W1287</f>
        <v>0.0466487459049952</v>
      </c>
      <c r="AU1287" s="37" t="n">
        <f aca="false">AO1287/W1287</f>
        <v>66.6410655785646</v>
      </c>
      <c r="AV1287" s="49" t="n">
        <f aca="false">AP1287/W1287</f>
        <v>0.000476064184546247</v>
      </c>
      <c r="AW1287" s="39" t="n">
        <f aca="false">AK1287*1000000</f>
        <v>587647.576468184</v>
      </c>
      <c r="AX1287" s="40" t="n">
        <f aca="false">AL1287*1000000</f>
        <v>13617045.9104546</v>
      </c>
      <c r="AY1287" s="40" t="n">
        <f aca="false">AM1287*1000000</f>
        <v>68550.4613149134</v>
      </c>
      <c r="AZ1287" s="40" t="n">
        <f aca="false">AN1287*1000000</f>
        <v>17026792.2553232</v>
      </c>
      <c r="BA1287" s="40" t="n">
        <f aca="false">AO1287*1000000</f>
        <v>24323988936.1761</v>
      </c>
      <c r="BB1287" s="41" t="n">
        <f aca="false">AP1287*1000000</f>
        <v>173763.42735938</v>
      </c>
      <c r="BC1287" s="39" t="n">
        <f aca="false">AQ1287*1000000</f>
        <v>1609.99336018681</v>
      </c>
      <c r="BD1287" s="40" t="n">
        <f aca="false">AR1287*1000000</f>
        <v>37306.9750971359</v>
      </c>
      <c r="BE1287" s="40" t="n">
        <f aca="false">AS1287*1000000</f>
        <v>187.809483054557</v>
      </c>
      <c r="BF1287" s="40" t="n">
        <f aca="false">AT1287*1000000</f>
        <v>46648.7459049952</v>
      </c>
      <c r="BG1287" s="40" t="n">
        <f aca="false">AU1287*1000000</f>
        <v>66641065.5785646</v>
      </c>
      <c r="BH1287" s="41" t="n">
        <f aca="false">AV1287*1000000</f>
        <v>476.064184546247</v>
      </c>
      <c r="BI1287" s="0" t="n">
        <v>0.1</v>
      </c>
      <c r="BJ1287" s="0" t="n">
        <f aca="false">R1287*BI1287</f>
        <v>1266874.42375917</v>
      </c>
      <c r="BK1287" s="0" t="n">
        <v>0.1</v>
      </c>
      <c r="BL1287" s="0" t="n">
        <f aca="false">AI1287*BK1287</f>
        <v>115.909146341463</v>
      </c>
      <c r="BM1287" s="45" t="n">
        <v>17.6498016718255</v>
      </c>
      <c r="BN1287" s="45" t="n">
        <v>910.91550745518</v>
      </c>
      <c r="BO1287" s="45" t="n">
        <v>5.31099102083891</v>
      </c>
      <c r="BP1287" s="45" t="n">
        <v>537.6</v>
      </c>
      <c r="BQ1287" s="45" t="n">
        <v>384000</v>
      </c>
      <c r="BR1287" s="0" t="n">
        <f aca="false">AJ1287*0.1</f>
        <v>1.42E-005</v>
      </c>
      <c r="BS1287" s="0" t="n">
        <f aca="false">((((BJ1287/R1287)^2)+((BM1287/AD1287)^2))^(1/2))*AK1287</f>
        <v>0.231193911874853</v>
      </c>
      <c r="BT1287" s="0" t="n">
        <f aca="false">((((BJ1287/R1287)^2)+((BN1287/AE1287)^2))^(1/2))*AL1287</f>
        <v>11.6202164498986</v>
      </c>
      <c r="BU1287" s="0" t="n">
        <f aca="false">((((BJ1287/R1287)^2)+((BO1287/AF1287)^2))^(1/2))*AM1287</f>
        <v>0.06763189131175</v>
      </c>
      <c r="BV1287" s="0" t="n">
        <f aca="false">((((BJ1287/R1287)^2)+((BP1287/AG1287)^2))^(1/2))*AN1287</f>
        <v>7.02032629341465</v>
      </c>
      <c r="BW1287" s="0" t="n">
        <f aca="false">((((BJ1287/R1287)^2)+((BQ1287/AH1287)^2))^(1/2))*AO1287</f>
        <v>5439.00927452425</v>
      </c>
      <c r="BX1287" s="46" t="n">
        <f aca="false">((((BL1287/AI1287)^2)+((BR1287/AJ1287)^2))^(1/2))*AP1287</f>
        <v>0.0245738595616068</v>
      </c>
    </row>
    <row r="1288" customFormat="false" ht="45" hidden="false" customHeight="true" outlineLevel="0" collapsed="false">
      <c r="A1288" s="24" t="n">
        <v>4.61320647905801</v>
      </c>
      <c r="B1288" s="24" t="n">
        <v>-74.143784506136</v>
      </c>
      <c r="C1288" s="47" t="n">
        <v>24</v>
      </c>
      <c r="D1288" s="47" t="n">
        <v>25</v>
      </c>
      <c r="E1288" s="47" t="n">
        <v>1820</v>
      </c>
      <c r="F1288" s="27" t="s">
        <v>3249</v>
      </c>
      <c r="G1288" s="28" t="s">
        <v>3250</v>
      </c>
      <c r="H1288" s="27" t="s">
        <v>3251</v>
      </c>
      <c r="I1288" s="28" t="s">
        <v>216</v>
      </c>
      <c r="J1288" s="28" t="s">
        <v>65</v>
      </c>
      <c r="K1288" s="28" t="n">
        <v>80</v>
      </c>
      <c r="L1288" s="28"/>
      <c r="M1288" s="28" t="n">
        <v>2000</v>
      </c>
      <c r="N1288" s="29" t="s">
        <v>67</v>
      </c>
      <c r="O1288" s="29" t="s">
        <v>68</v>
      </c>
      <c r="P1288" s="56" t="n">
        <v>0.00426891489573758</v>
      </c>
      <c r="Q1288" s="31" t="n">
        <v>72000</v>
      </c>
      <c r="R1288" s="31" t="n">
        <v>73240.0043059772</v>
      </c>
      <c r="S1288" s="29" t="s">
        <v>69</v>
      </c>
      <c r="T1288" s="29"/>
      <c r="U1288" s="29"/>
      <c r="V1288" s="48" t="n">
        <f aca="false">IF(S1288="m3_año",R1288,IF(OR(O1288="CG1",O1288="CG3",O1288="HG2"),T1288,R1288))</f>
        <v>73240.0043059772</v>
      </c>
      <c r="W1288" s="28" t="n">
        <v>365</v>
      </c>
      <c r="X1288" s="32" t="s">
        <v>98</v>
      </c>
      <c r="Y1288" s="28"/>
      <c r="Z1288" s="28" t="n">
        <v>2920</v>
      </c>
      <c r="AA1288" s="32" t="s">
        <v>447</v>
      </c>
      <c r="AB1288" s="32" t="s">
        <v>447</v>
      </c>
      <c r="AC1288" s="33" t="s">
        <v>72</v>
      </c>
      <c r="AD1288" s="33" t="n">
        <f aca="false">VLOOKUP($O1288,Parámetros!$B$4:$H$25,3,0)</f>
        <v>46.3856216091623</v>
      </c>
      <c r="AE1288" s="33" t="n">
        <f aca="false">VLOOKUP($O1288,Parámetros!$B$4:$H$25,4,0)</f>
        <v>1074.85364414012</v>
      </c>
      <c r="AF1288" s="33" t="n">
        <f aca="false">VLOOKUP($O1288,Parámetros!$B$4:$H$25,5,0)</f>
        <v>5.41099102083891</v>
      </c>
      <c r="AG1288" s="33" t="n">
        <f aca="false">VLOOKUP($O1288,Parámetros!$B$4:$H$25,6,0)</f>
        <v>1344</v>
      </c>
      <c r="AH1288" s="33" t="n">
        <f aca="false">VLOOKUP($O1288,Parámetros!$B$4:$H$25,7,0)</f>
        <v>1920000</v>
      </c>
      <c r="AI1288" s="2" t="n">
        <v>1159.09146341463</v>
      </c>
      <c r="AJ1288" s="2" t="n">
        <v>0.000142</v>
      </c>
      <c r="AK1288" s="34" t="n">
        <f aca="false">AD1288*V1288/1000000000</f>
        <v>0.00339728312639048</v>
      </c>
      <c r="AL1288" s="34" t="n">
        <f aca="false">AE1288*V1288/1000000000</f>
        <v>0.0787222855251177</v>
      </c>
      <c r="AM1288" s="34" t="n">
        <f aca="false">AF1288*V1288/1000000000</f>
        <v>0.000396301005665846</v>
      </c>
      <c r="AN1288" s="34" t="n">
        <f aca="false">AG1288*V1288/1000000000</f>
        <v>0.0984345657872333</v>
      </c>
      <c r="AO1288" s="34" t="n">
        <f aca="false">AH1288*V1288/1000000000</f>
        <v>140.620808267476</v>
      </c>
      <c r="AP1288" s="35" t="n">
        <f aca="false">AJ1288*AI1288*EXP(P1288*4)</f>
        <v>0.167425620216031</v>
      </c>
      <c r="AQ1288" s="36" t="n">
        <f aca="false">AK1288/W1288</f>
        <v>9.30762500380952E-006</v>
      </c>
      <c r="AR1288" s="37" t="n">
        <f aca="false">AL1288/W1288</f>
        <v>0.000215677494589363</v>
      </c>
      <c r="AS1288" s="37" t="n">
        <f aca="false">AM1288/W1288</f>
        <v>1.08575617990643E-006</v>
      </c>
      <c r="AT1288" s="37" t="n">
        <f aca="false">AN1288/W1288</f>
        <v>0.000269683741882831</v>
      </c>
      <c r="AU1288" s="37" t="n">
        <f aca="false">AO1288/W1288</f>
        <v>0.385262488404044</v>
      </c>
      <c r="AV1288" s="49" t="n">
        <f aca="false">AP1288/W1288</f>
        <v>0.00045870032935899</v>
      </c>
      <c r="AW1288" s="39" t="n">
        <f aca="false">AK1288*1000000</f>
        <v>3397.28312639048</v>
      </c>
      <c r="AX1288" s="40" t="n">
        <f aca="false">AL1288*1000000</f>
        <v>78722.2855251177</v>
      </c>
      <c r="AY1288" s="40" t="n">
        <f aca="false">AM1288*1000000</f>
        <v>396.301005665846</v>
      </c>
      <c r="AZ1288" s="40" t="n">
        <f aca="false">AN1288*1000000</f>
        <v>98434.5657872334</v>
      </c>
      <c r="BA1288" s="40" t="n">
        <f aca="false">AO1288*1000000</f>
        <v>140620808.267476</v>
      </c>
      <c r="BB1288" s="41" t="n">
        <f aca="false">AP1288*1000000</f>
        <v>167425.620216031</v>
      </c>
      <c r="BC1288" s="39" t="n">
        <f aca="false">AQ1288*1000000</f>
        <v>9.30762500380952</v>
      </c>
      <c r="BD1288" s="40" t="n">
        <f aca="false">AR1288*1000000</f>
        <v>215.677494589363</v>
      </c>
      <c r="BE1288" s="40" t="n">
        <f aca="false">AS1288*1000000</f>
        <v>1.08575617990643</v>
      </c>
      <c r="BF1288" s="40" t="n">
        <f aca="false">AT1288*1000000</f>
        <v>269.683741882831</v>
      </c>
      <c r="BG1288" s="40" t="n">
        <f aca="false">AU1288*1000000</f>
        <v>385262.488404044</v>
      </c>
      <c r="BH1288" s="41" t="n">
        <f aca="false">AV1288*1000000</f>
        <v>458.70032935899</v>
      </c>
      <c r="BI1288" s="0" t="n">
        <v>0.1</v>
      </c>
      <c r="BJ1288" s="0" t="n">
        <f aca="false">R1288*BI1288</f>
        <v>7324.00043059772</v>
      </c>
      <c r="BK1288" s="0" t="n">
        <v>0.1</v>
      </c>
      <c r="BL1288" s="0" t="n">
        <f aca="false">AI1288*BK1288</f>
        <v>115.909146341463</v>
      </c>
      <c r="BM1288" s="45" t="n">
        <v>17.6498016718255</v>
      </c>
      <c r="BN1288" s="45" t="n">
        <v>910.91550745518</v>
      </c>
      <c r="BO1288" s="45" t="n">
        <v>5.31099102083891</v>
      </c>
      <c r="BP1288" s="45" t="n">
        <v>537.6</v>
      </c>
      <c r="BQ1288" s="45" t="n">
        <v>384000</v>
      </c>
      <c r="BR1288" s="0" t="n">
        <f aca="false">AJ1288*0.1</f>
        <v>1.42E-005</v>
      </c>
      <c r="BS1288" s="0" t="n">
        <f aca="false">((((BJ1288/R1288)^2)+((BM1288/AD1288)^2))^(1/2))*AK1288</f>
        <v>0.00133656839096854</v>
      </c>
      <c r="BT1288" s="0" t="n">
        <f aca="false">((((BJ1288/R1288)^2)+((BN1288/AE1288)^2))^(1/2))*AL1288</f>
        <v>0.0671783001429307</v>
      </c>
      <c r="BU1288" s="0" t="n">
        <f aca="false">((((BJ1288/R1288)^2)+((BO1288/AF1288)^2))^(1/2))*AM1288</f>
        <v>0.000390990607908553</v>
      </c>
      <c r="BV1288" s="0" t="n">
        <f aca="false">((((BJ1288/R1288)^2)+((BP1288/AG1288)^2))^(1/2))*AN1288</f>
        <v>0.0405856111952574</v>
      </c>
      <c r="BW1288" s="0" t="n">
        <f aca="false">((((BJ1288/R1288)^2)+((BQ1288/AH1288)^2))^(1/2))*AO1288</f>
        <v>31.4437686337041</v>
      </c>
      <c r="BX1288" s="46" t="n">
        <f aca="false">((((BL1288/AI1288)^2)+((BR1288/AJ1288)^2))^(1/2))*AP1288</f>
        <v>0.0236775582798239</v>
      </c>
    </row>
    <row r="1289" customFormat="false" ht="45" hidden="false" customHeight="true" outlineLevel="0" collapsed="false">
      <c r="A1289" s="24" t="n">
        <v>4.61320647905801</v>
      </c>
      <c r="B1289" s="24" t="n">
        <v>-74.143784506136</v>
      </c>
      <c r="C1289" s="47" t="n">
        <v>24</v>
      </c>
      <c r="D1289" s="47" t="n">
        <v>25</v>
      </c>
      <c r="E1289" s="47" t="n">
        <v>1820</v>
      </c>
      <c r="F1289" s="27" t="s">
        <v>3249</v>
      </c>
      <c r="G1289" s="28" t="s">
        <v>3250</v>
      </c>
      <c r="H1289" s="27" t="s">
        <v>3251</v>
      </c>
      <c r="I1289" s="28" t="s">
        <v>216</v>
      </c>
      <c r="J1289" s="28" t="s">
        <v>65</v>
      </c>
      <c r="K1289" s="28" t="n">
        <v>100</v>
      </c>
      <c r="L1289" s="28"/>
      <c r="M1289" s="28" t="n">
        <v>1986</v>
      </c>
      <c r="N1289" s="29" t="s">
        <v>172</v>
      </c>
      <c r="O1289" s="29" t="s">
        <v>173</v>
      </c>
      <c r="P1289" s="56" t="n">
        <v>0.00426891489573758</v>
      </c>
      <c r="Q1289" s="31" t="n">
        <v>800</v>
      </c>
      <c r="R1289" s="31" t="n">
        <v>813.777825621968</v>
      </c>
      <c r="S1289" s="29" t="s">
        <v>86</v>
      </c>
      <c r="T1289" s="29" t="n">
        <f aca="false">((R1289*Parámetros!$D$30)/1000)/Parámetros!$D$29</f>
        <v>666.893813834173</v>
      </c>
      <c r="U1289" s="29" t="s">
        <v>69</v>
      </c>
      <c r="V1289" s="48" t="n">
        <f aca="false">IF(S1289="m3_año",R1289,IF(OR(O1289="CG1",O1289="CG3",O1289="HG2"),T1289,R1289))</f>
        <v>813.777825621968</v>
      </c>
      <c r="W1289" s="28" t="n">
        <v>365</v>
      </c>
      <c r="X1289" s="32"/>
      <c r="Y1289" s="28"/>
      <c r="Z1289" s="28" t="n">
        <v>0</v>
      </c>
      <c r="AA1289" s="32" t="s">
        <v>3252</v>
      </c>
      <c r="AB1289" s="32" t="s">
        <v>447</v>
      </c>
      <c r="AC1289" s="33" t="s">
        <v>246</v>
      </c>
      <c r="AD1289" s="33" t="n">
        <f aca="false">VLOOKUP($O1289,Parámetros!$B$4:$H$25,3,0)</f>
        <v>10.477442018542</v>
      </c>
      <c r="AE1289" s="33" t="n">
        <f aca="false">VLOOKUP($O1289,Parámetros!$B$4:$H$25,4,0)</f>
        <v>4.47117624426805</v>
      </c>
      <c r="AF1289" s="33" t="n">
        <f aca="false">VLOOKUP($O1289,Parámetros!$B$4:$H$25,5,0)</f>
        <v>11.5951868810527</v>
      </c>
      <c r="AG1289" s="33" t="n">
        <f aca="false">VLOOKUP($O1289,Parámetros!$B$4:$H$25,6,0)</f>
        <v>0.3</v>
      </c>
      <c r="AH1289" s="33" t="n">
        <f aca="false">VLOOKUP($O1289,Parámetros!$B$4:$H$25,7,0)</f>
        <v>2840</v>
      </c>
      <c r="AI1289" s="2" t="n">
        <v>1159.09146341463</v>
      </c>
      <c r="AJ1289" s="2" t="n">
        <v>0.000142</v>
      </c>
      <c r="AK1289" s="34" t="n">
        <f aca="false">AD1289*V1289/1000000000</f>
        <v>8.52630998392935E-006</v>
      </c>
      <c r="AL1289" s="34" t="n">
        <f aca="false">AE1289*V1289/1000000000</f>
        <v>3.63854408203305E-006</v>
      </c>
      <c r="AM1289" s="34" t="n">
        <f aca="false">AF1289*V1289/1000000000</f>
        <v>9.43590596774343E-006</v>
      </c>
      <c r="AN1289" s="34" t="n">
        <f aca="false">AG1289*V1289/1000000000</f>
        <v>2.4413334768659E-007</v>
      </c>
      <c r="AO1289" s="34" t="n">
        <f aca="false">AH1289*V1289/1000000000</f>
        <v>0.00231112902476639</v>
      </c>
      <c r="AP1289" s="35" t="n">
        <f aca="false">AJ1289*AI1289*EXP(P1289*4)</f>
        <v>0.167425620216031</v>
      </c>
      <c r="AQ1289" s="36" t="n">
        <f aca="false">AK1289/W1289</f>
        <v>2.33597533806284E-008</v>
      </c>
      <c r="AR1289" s="37" t="n">
        <f aca="false">AL1289/W1289</f>
        <v>9.96861392337822E-009</v>
      </c>
      <c r="AS1289" s="37" t="n">
        <f aca="false">AM1289/W1289</f>
        <v>2.58517971718998E-008</v>
      </c>
      <c r="AT1289" s="37" t="n">
        <f aca="false">AN1289/W1289</f>
        <v>6.68858486812577E-010</v>
      </c>
      <c r="AU1289" s="37" t="n">
        <f aca="false">AO1289/W1289</f>
        <v>6.33186034182572E-006</v>
      </c>
      <c r="AV1289" s="49" t="n">
        <f aca="false">AP1289/W1289</f>
        <v>0.00045870032935899</v>
      </c>
      <c r="AW1289" s="39" t="n">
        <f aca="false">AK1289*1000000</f>
        <v>8.52630998392935</v>
      </c>
      <c r="AX1289" s="40" t="n">
        <f aca="false">AL1289*1000000</f>
        <v>3.63854408203305</v>
      </c>
      <c r="AY1289" s="40" t="n">
        <f aca="false">AM1289*1000000</f>
        <v>9.43590596774343</v>
      </c>
      <c r="AZ1289" s="40" t="n">
        <f aca="false">AN1289*1000000</f>
        <v>0.24413334768659</v>
      </c>
      <c r="BA1289" s="40" t="n">
        <f aca="false">AO1289*1000000</f>
        <v>2311.12902476639</v>
      </c>
      <c r="BB1289" s="41" t="n">
        <f aca="false">AP1289*1000000</f>
        <v>167425.620216031</v>
      </c>
      <c r="BC1289" s="39" t="n">
        <f aca="false">AQ1289*1000000</f>
        <v>0.0233597533806284</v>
      </c>
      <c r="BD1289" s="40" t="n">
        <f aca="false">AR1289*1000000</f>
        <v>0.00996861392337822</v>
      </c>
      <c r="BE1289" s="40" t="n">
        <f aca="false">AS1289*1000000</f>
        <v>0.0258517971718998</v>
      </c>
      <c r="BF1289" s="40" t="n">
        <f aca="false">AT1289*1000000</f>
        <v>0.000668858486812576</v>
      </c>
      <c r="BG1289" s="40" t="n">
        <f aca="false">AU1289*1000000</f>
        <v>6.33186034182572</v>
      </c>
      <c r="BH1289" s="41" t="n">
        <f aca="false">AV1289*1000000</f>
        <v>458.70032935899</v>
      </c>
      <c r="BI1289" s="0" t="n">
        <v>0.1</v>
      </c>
      <c r="BJ1289" s="0" t="n">
        <f aca="false">R1289*BI1289</f>
        <v>81.3777825621968</v>
      </c>
      <c r="BK1289" s="0" t="n">
        <v>0.1</v>
      </c>
      <c r="BL1289" s="0" t="n">
        <f aca="false">AI1289*BK1289</f>
        <v>115.909146341463</v>
      </c>
      <c r="BM1289" s="45" t="n">
        <v>8.33836031031492</v>
      </c>
      <c r="BN1289" s="45" t="n">
        <v>2.30660015343522</v>
      </c>
      <c r="BO1289" s="45" t="n">
        <v>3.95606161523761</v>
      </c>
      <c r="BP1289" s="45" t="n">
        <v>0.12</v>
      </c>
      <c r="BQ1289" s="45" t="n">
        <v>2840</v>
      </c>
      <c r="BR1289" s="0" t="n">
        <f aca="false">AJ1289*0.1</f>
        <v>1.42E-005</v>
      </c>
      <c r="BS1289" s="0" t="n">
        <f aca="false">((((BJ1289/R1289)^2)+((BM1289/AD1289)^2))^(1/2))*AK1289</f>
        <v>6.83893096856887E-006</v>
      </c>
      <c r="BT1289" s="0" t="n">
        <f aca="false">((((BJ1289/R1289)^2)+((BN1289/AE1289)^2))^(1/2))*AL1289</f>
        <v>1.91200012803672E-006</v>
      </c>
      <c r="BU1289" s="0" t="n">
        <f aca="false">((((BJ1289/R1289)^2)+((BO1289/AF1289)^2))^(1/2))*AM1289</f>
        <v>3.35478929922455E-006</v>
      </c>
      <c r="BV1289" s="0" t="n">
        <f aca="false">((((BJ1289/R1289)^2)+((BP1289/AG1289)^2))^(1/2))*AN1289</f>
        <v>1.00658757924745E-007</v>
      </c>
      <c r="BW1289" s="0" t="n">
        <f aca="false">((((BJ1289/R1289)^2)+((BQ1289/AH1289)^2))^(1/2))*AO1289</f>
        <v>0.00232265592432646</v>
      </c>
      <c r="BX1289" s="46" t="n">
        <f aca="false">((((BL1289/AI1289)^2)+((BR1289/AJ1289)^2))^(1/2))*AP1289</f>
        <v>0.0236775582798239</v>
      </c>
    </row>
    <row r="1290" customFormat="false" ht="30" hidden="false" customHeight="true" outlineLevel="0" collapsed="false">
      <c r="A1290" s="24" t="n">
        <v>4.61107001106348</v>
      </c>
      <c r="B1290" s="24" t="n">
        <v>-74.1421893523346</v>
      </c>
      <c r="C1290" s="47" t="n">
        <v>24</v>
      </c>
      <c r="D1290" s="47" t="n">
        <v>25</v>
      </c>
      <c r="E1290" s="47" t="n">
        <v>1820</v>
      </c>
      <c r="F1290" s="27" t="s">
        <v>3253</v>
      </c>
      <c r="G1290" s="28" t="s">
        <v>3254</v>
      </c>
      <c r="H1290" s="27" t="s">
        <v>3255</v>
      </c>
      <c r="I1290" s="28" t="s">
        <v>216</v>
      </c>
      <c r="J1290" s="28" t="s">
        <v>76</v>
      </c>
      <c r="K1290" s="55"/>
      <c r="L1290" s="55"/>
      <c r="M1290" s="28" t="n">
        <v>2000</v>
      </c>
      <c r="N1290" s="29" t="s">
        <v>67</v>
      </c>
      <c r="O1290" s="29" t="s">
        <v>142</v>
      </c>
      <c r="P1290" s="30" t="n">
        <v>0.0119278052318739</v>
      </c>
      <c r="Q1290" s="31" t="n">
        <v>17762.5</v>
      </c>
      <c r="R1290" s="31" t="n">
        <v>18630.5128860641</v>
      </c>
      <c r="S1290" s="29" t="s">
        <v>69</v>
      </c>
      <c r="T1290" s="29"/>
      <c r="U1290" s="29"/>
      <c r="V1290" s="48" t="n">
        <f aca="false">IF(S1290="m3_año",R1290,IF(OR(O1290="CG1",O1290="CG3",O1290="HG2"),T1290,R1290))</f>
        <v>18630.5128860641</v>
      </c>
      <c r="W1290" s="28" t="n">
        <v>365</v>
      </c>
      <c r="X1290" s="32"/>
      <c r="Y1290" s="28"/>
      <c r="Z1290" s="28" t="n">
        <v>8760</v>
      </c>
      <c r="AA1290" s="32" t="s">
        <v>3256</v>
      </c>
      <c r="AB1290" s="32" t="s">
        <v>447</v>
      </c>
      <c r="AC1290" s="33" t="s">
        <v>72</v>
      </c>
      <c r="AD1290" s="33" t="n">
        <f aca="false">VLOOKUP($O1290,Parámetros!$B$4:$H$25,3,0)</f>
        <v>30.4</v>
      </c>
      <c r="AE1290" s="33" t="n">
        <f aca="false">VLOOKUP($O1290,Parámetros!$B$4:$H$25,4,0)</f>
        <v>1504</v>
      </c>
      <c r="AF1290" s="33" t="n">
        <f aca="false">VLOOKUP($O1290,Parámetros!$B$4:$H$25,5,0)</f>
        <v>9.6</v>
      </c>
      <c r="AG1290" s="33" t="n">
        <f aca="false">VLOOKUP($O1290,Parámetros!$B$4:$H$25,6,0)</f>
        <v>640</v>
      </c>
      <c r="AH1290" s="33" t="n">
        <f aca="false">VLOOKUP($O1290,Parámetros!$B$4:$H$25,7,0)</f>
        <v>1920000</v>
      </c>
      <c r="AI1290" s="51" t="n">
        <v>17762.5</v>
      </c>
      <c r="AJ1290" s="52" t="n">
        <v>8.8E-008</v>
      </c>
      <c r="AK1290" s="34" t="n">
        <f aca="false">AD1290*V1290/1000000000</f>
        <v>0.000566367591736349</v>
      </c>
      <c r="AL1290" s="34" t="n">
        <f aca="false">AE1290*V1290/1000000000</f>
        <v>0.0280202913806404</v>
      </c>
      <c r="AM1290" s="34" t="n">
        <f aca="false">AF1290*V1290/1000000000</f>
        <v>0.000178852923706215</v>
      </c>
      <c r="AN1290" s="34" t="n">
        <f aca="false">AG1290*V1290/1000000000</f>
        <v>0.011923528247081</v>
      </c>
      <c r="AO1290" s="34" t="n">
        <f aca="false">AH1290*V1290/1000000000</f>
        <v>35.7705847412431</v>
      </c>
      <c r="AP1290" s="35" t="n">
        <f aca="false">AJ1290*AI1290*EXP(P1290*4)</f>
        <v>0.00163948513397364</v>
      </c>
      <c r="AQ1290" s="36" t="n">
        <f aca="false">AK1290/W1290</f>
        <v>1.55169203215438E-006</v>
      </c>
      <c r="AR1290" s="37" t="n">
        <f aca="false">AL1290/W1290</f>
        <v>7.67679215907956E-005</v>
      </c>
      <c r="AS1290" s="37" t="n">
        <f aca="false">AM1290/W1290</f>
        <v>4.90008010154015E-007</v>
      </c>
      <c r="AT1290" s="37" t="n">
        <f aca="false">AN1290/W1290</f>
        <v>3.26672006769343E-005</v>
      </c>
      <c r="AU1290" s="37" t="n">
        <f aca="false">AO1290/W1290</f>
        <v>0.0980016020308029</v>
      </c>
      <c r="AV1290" s="49" t="n">
        <f aca="false">AP1290/W1290</f>
        <v>4.49174009307848E-006</v>
      </c>
      <c r="AW1290" s="39" t="n">
        <f aca="false">AK1290*1000000</f>
        <v>566.367591736349</v>
      </c>
      <c r="AX1290" s="40" t="n">
        <f aca="false">AL1290*1000000</f>
        <v>28020.2913806404</v>
      </c>
      <c r="AY1290" s="40" t="n">
        <f aca="false">AM1290*1000000</f>
        <v>178.852923706215</v>
      </c>
      <c r="AZ1290" s="40" t="n">
        <f aca="false">AN1290*1000000</f>
        <v>11923.528247081</v>
      </c>
      <c r="BA1290" s="40" t="n">
        <f aca="false">AO1290*1000000</f>
        <v>35770584.7412431</v>
      </c>
      <c r="BB1290" s="41" t="n">
        <f aca="false">AP1290*1000000</f>
        <v>1639.48513397364</v>
      </c>
      <c r="BC1290" s="39" t="n">
        <f aca="false">AQ1290*1000000</f>
        <v>1.55169203215438</v>
      </c>
      <c r="BD1290" s="40" t="n">
        <f aca="false">AR1290*1000000</f>
        <v>76.7679215907956</v>
      </c>
      <c r="BE1290" s="40" t="n">
        <f aca="false">AS1290*1000000</f>
        <v>0.490008010154015</v>
      </c>
      <c r="BF1290" s="40" t="n">
        <f aca="false">AT1290*1000000</f>
        <v>32.6672006769343</v>
      </c>
      <c r="BG1290" s="40" t="n">
        <f aca="false">AU1290*1000000</f>
        <v>98001.6020308029</v>
      </c>
      <c r="BH1290" s="41" t="n">
        <f aca="false">AV1290*1000000</f>
        <v>4.49174009307848</v>
      </c>
      <c r="BI1290" s="0" t="n">
        <v>0.1</v>
      </c>
      <c r="BJ1290" s="0" t="n">
        <f aca="false">R1290*BI1290</f>
        <v>1863.05128860641</v>
      </c>
      <c r="BK1290" s="0" t="n">
        <v>0.1</v>
      </c>
      <c r="BL1290" s="0" t="n">
        <f aca="false">AI1290*BK1290</f>
        <v>1776.25</v>
      </c>
      <c r="BM1290" s="45" t="n">
        <v>12.16</v>
      </c>
      <c r="BN1290" s="45" t="n">
        <v>601.6</v>
      </c>
      <c r="BO1290" s="45" t="n">
        <v>1.92</v>
      </c>
      <c r="BP1290" s="45" t="n">
        <v>256</v>
      </c>
      <c r="BQ1290" s="45" t="n">
        <v>384000</v>
      </c>
      <c r="BR1290" s="0" t="n">
        <f aca="false">AJ1290*0.1</f>
        <v>8.8E-009</v>
      </c>
      <c r="BS1290" s="0" t="n">
        <f aca="false">((((BJ1290/R1290)^2)+((BM1290/AD1290)^2))^(1/2))*AK1290</f>
        <v>0.000233519340365567</v>
      </c>
      <c r="BT1290" s="0" t="n">
        <f aca="false">((((BJ1290/R1290)^2)+((BN1290/AE1290)^2))^(1/2))*AL1290</f>
        <v>0.0115530621022965</v>
      </c>
      <c r="BU1290" s="0" t="n">
        <f aca="false">((((BJ1290/R1290)^2)+((BO1290/AF1290)^2))^(1/2))*AM1290</f>
        <v>3.99927295381681E-005</v>
      </c>
      <c r="BV1290" s="0" t="n">
        <f aca="false">((((BJ1290/R1290)^2)+((BP1290/AG1290)^2))^(1/2))*AN1290</f>
        <v>0.00491619663927509</v>
      </c>
      <c r="BW1290" s="0" t="n">
        <f aca="false">((((BJ1290/R1290)^2)+((BQ1290/AH1290)^2))^(1/2))*AO1290</f>
        <v>7.99854590763362</v>
      </c>
      <c r="BX1290" s="46" t="n">
        <f aca="false">((((BL1290/AI1290)^2)+((BR1290/AJ1290)^2))^(1/2))*AP1290</f>
        <v>0.00023185821117746</v>
      </c>
    </row>
    <row r="1291" customFormat="false" ht="15" hidden="false" customHeight="true" outlineLevel="0" collapsed="false">
      <c r="A1291" s="24" t="n">
        <v>4.61673847381967</v>
      </c>
      <c r="B1291" s="24" t="n">
        <v>-74.1413906656345</v>
      </c>
      <c r="C1291" s="47" t="n">
        <v>24</v>
      </c>
      <c r="D1291" s="47" t="n">
        <v>26</v>
      </c>
      <c r="E1291" s="47" t="n">
        <v>1833</v>
      </c>
      <c r="F1291" s="27" t="s">
        <v>3257</v>
      </c>
      <c r="G1291" s="28" t="s">
        <v>3258</v>
      </c>
      <c r="H1291" s="27" t="s">
        <v>3259</v>
      </c>
      <c r="I1291" s="28" t="s">
        <v>216</v>
      </c>
      <c r="J1291" s="28" t="s">
        <v>76</v>
      </c>
      <c r="K1291" s="55"/>
      <c r="L1291" s="55"/>
      <c r="M1291" s="28" t="n">
        <v>2005</v>
      </c>
      <c r="N1291" s="29" t="s">
        <v>67</v>
      </c>
      <c r="O1291" s="29" t="s">
        <v>142</v>
      </c>
      <c r="P1291" s="50" t="n">
        <v>-0.015549305289661</v>
      </c>
      <c r="Q1291" s="31" t="n">
        <v>6000</v>
      </c>
      <c r="R1291" s="31" t="n">
        <v>5638.18524166137</v>
      </c>
      <c r="S1291" s="29" t="s">
        <v>69</v>
      </c>
      <c r="T1291" s="29"/>
      <c r="U1291" s="29"/>
      <c r="V1291" s="48" t="n">
        <f aca="false">IF(S1291="m3_año",R1291,IF(OR(O1291="CG1",O1291="CG3",O1291="HG2"),T1291,R1291))</f>
        <v>5638.18524166137</v>
      </c>
      <c r="W1291" s="28" t="n">
        <v>365</v>
      </c>
      <c r="X1291" s="32" t="s">
        <v>98</v>
      </c>
      <c r="Y1291" s="28"/>
      <c r="Z1291" s="28" t="n">
        <v>2920</v>
      </c>
      <c r="AA1291" s="32" t="s">
        <v>3256</v>
      </c>
      <c r="AB1291" s="32" t="s">
        <v>447</v>
      </c>
      <c r="AC1291" s="33" t="s">
        <v>72</v>
      </c>
      <c r="AD1291" s="33" t="n">
        <f aca="false">VLOOKUP($O1291,Parámetros!$B$4:$H$25,3,0)</f>
        <v>30.4</v>
      </c>
      <c r="AE1291" s="33" t="n">
        <f aca="false">VLOOKUP($O1291,Parámetros!$B$4:$H$25,4,0)</f>
        <v>1504</v>
      </c>
      <c r="AF1291" s="33" t="n">
        <f aca="false">VLOOKUP($O1291,Parámetros!$B$4:$H$25,5,0)</f>
        <v>9.6</v>
      </c>
      <c r="AG1291" s="33" t="n">
        <f aca="false">VLOOKUP($O1291,Parámetros!$B$4:$H$25,6,0)</f>
        <v>640</v>
      </c>
      <c r="AH1291" s="33" t="n">
        <f aca="false">VLOOKUP($O1291,Parámetros!$B$4:$H$25,7,0)</f>
        <v>1920000</v>
      </c>
      <c r="AI1291" s="51" t="n">
        <v>6000</v>
      </c>
      <c r="AJ1291" s="52" t="n">
        <v>8.8E-008</v>
      </c>
      <c r="AK1291" s="34" t="n">
        <f aca="false">AD1291*V1291/1000000000</f>
        <v>0.000171400831346506</v>
      </c>
      <c r="AL1291" s="34" t="n">
        <f aca="false">AE1291*V1291/1000000000</f>
        <v>0.0084798306034587</v>
      </c>
      <c r="AM1291" s="34" t="n">
        <f aca="false">AF1291*V1291/1000000000</f>
        <v>5.41265783199491E-005</v>
      </c>
      <c r="AN1291" s="34" t="n">
        <f aca="false">AG1291*V1291/1000000000</f>
        <v>0.00360843855466328</v>
      </c>
      <c r="AO1291" s="34" t="n">
        <f aca="false">AH1291*V1291/1000000000</f>
        <v>10.8253156639898</v>
      </c>
      <c r="AP1291" s="35" t="n">
        <f aca="false">AJ1291*AI1291*EXP(P1291*4)</f>
        <v>0.0004961603012662</v>
      </c>
      <c r="AQ1291" s="36" t="n">
        <f aca="false">AK1291/W1291</f>
        <v>4.6959131875755E-007</v>
      </c>
      <c r="AR1291" s="37" t="n">
        <f aca="false">AL1291/W1291</f>
        <v>2.32324126122156E-005</v>
      </c>
      <c r="AS1291" s="37" t="n">
        <f aca="false">AM1291/W1291</f>
        <v>1.48291995397121E-007</v>
      </c>
      <c r="AT1291" s="37" t="n">
        <f aca="false">AN1291/W1291</f>
        <v>9.88613302647473E-006</v>
      </c>
      <c r="AU1291" s="37" t="n">
        <f aca="false">AO1291/W1291</f>
        <v>0.0296583990794242</v>
      </c>
      <c r="AV1291" s="49" t="n">
        <f aca="false">AP1291/W1291</f>
        <v>1.35934329114027E-006</v>
      </c>
      <c r="AW1291" s="39" t="n">
        <f aca="false">AK1291*1000000</f>
        <v>171.400831346506</v>
      </c>
      <c r="AX1291" s="40" t="n">
        <f aca="false">AL1291*1000000</f>
        <v>8479.8306034587</v>
      </c>
      <c r="AY1291" s="40" t="n">
        <f aca="false">AM1291*1000000</f>
        <v>54.1265783199492</v>
      </c>
      <c r="AZ1291" s="40" t="n">
        <f aca="false">AN1291*1000000</f>
        <v>3608.43855466328</v>
      </c>
      <c r="BA1291" s="40" t="n">
        <f aca="false">AO1291*1000000</f>
        <v>10825315.6639898</v>
      </c>
      <c r="BB1291" s="41" t="n">
        <f aca="false">AP1291*1000000</f>
        <v>496.1603012662</v>
      </c>
      <c r="BC1291" s="39" t="n">
        <f aca="false">AQ1291*1000000</f>
        <v>0.46959131875755</v>
      </c>
      <c r="BD1291" s="40" t="n">
        <f aca="false">AR1291*1000000</f>
        <v>23.2324126122156</v>
      </c>
      <c r="BE1291" s="40" t="n">
        <f aca="false">AS1291*1000000</f>
        <v>0.148291995397121</v>
      </c>
      <c r="BF1291" s="40" t="n">
        <f aca="false">AT1291*1000000</f>
        <v>9.88613302647473</v>
      </c>
      <c r="BG1291" s="40" t="n">
        <f aca="false">AU1291*1000000</f>
        <v>29658.3990794242</v>
      </c>
      <c r="BH1291" s="41" t="n">
        <f aca="false">AV1291*1000000</f>
        <v>1.35934329114027</v>
      </c>
      <c r="BI1291" s="0" t="n">
        <v>0.1</v>
      </c>
      <c r="BJ1291" s="0" t="n">
        <f aca="false">R1291*BI1291</f>
        <v>563.818524166137</v>
      </c>
      <c r="BK1291" s="0" t="n">
        <v>0.1</v>
      </c>
      <c r="BL1291" s="0" t="n">
        <f aca="false">AI1291*BK1291</f>
        <v>600</v>
      </c>
      <c r="BM1291" s="45" t="n">
        <v>12.16</v>
      </c>
      <c r="BN1291" s="45" t="n">
        <v>601.6</v>
      </c>
      <c r="BO1291" s="45" t="n">
        <v>1.92</v>
      </c>
      <c r="BP1291" s="45" t="n">
        <v>256</v>
      </c>
      <c r="BQ1291" s="45" t="n">
        <v>384000</v>
      </c>
      <c r="BR1291" s="0" t="n">
        <f aca="false">AJ1291*0.1</f>
        <v>8.8E-009</v>
      </c>
      <c r="BS1291" s="0" t="n">
        <f aca="false">((((BJ1291/R1291)^2)+((BM1291/AD1291)^2))^(1/2))*AK1291</f>
        <v>7.06703731960321E-005</v>
      </c>
      <c r="BT1291" s="0" t="n">
        <f aca="false">((((BJ1291/R1291)^2)+((BN1291/AE1291)^2))^(1/2))*AL1291</f>
        <v>0.00349632372654054</v>
      </c>
      <c r="BU1291" s="0" t="n">
        <f aca="false">((((BJ1291/R1291)^2)+((BO1291/AF1291)^2))^(1/2))*AM1291</f>
        <v>1.21030708512873E-005</v>
      </c>
      <c r="BV1291" s="0" t="n">
        <f aca="false">((((BJ1291/R1291)^2)+((BP1291/AG1291)^2))^(1/2))*AN1291</f>
        <v>0.00148779733044278</v>
      </c>
      <c r="BW1291" s="0" t="n">
        <f aca="false">((((BJ1291/R1291)^2)+((BQ1291/AH1291)^2))^(1/2))*AO1291</f>
        <v>2.42061417025745</v>
      </c>
      <c r="BX1291" s="46" t="n">
        <f aca="false">((((BL1291/AI1291)^2)+((BR1291/AJ1291)^2))^(1/2))*AP1291</f>
        <v>7.01676627161781E-005</v>
      </c>
    </row>
    <row r="1292" customFormat="false" ht="30" hidden="false" customHeight="true" outlineLevel="0" collapsed="false">
      <c r="A1292" s="24" t="n">
        <v>4.61659979755776</v>
      </c>
      <c r="B1292" s="24" t="n">
        <v>-74.1441496400098</v>
      </c>
      <c r="C1292" s="47" t="n">
        <v>24</v>
      </c>
      <c r="D1292" s="47" t="n">
        <v>26</v>
      </c>
      <c r="E1292" s="47" t="n">
        <v>1833</v>
      </c>
      <c r="F1292" s="27" t="s">
        <v>3260</v>
      </c>
      <c r="G1292" s="28" t="s">
        <v>3261</v>
      </c>
      <c r="H1292" s="27" t="s">
        <v>3262</v>
      </c>
      <c r="I1292" s="28" t="s">
        <v>216</v>
      </c>
      <c r="J1292" s="28" t="s">
        <v>76</v>
      </c>
      <c r="K1292" s="28" t="n">
        <v>3.73</v>
      </c>
      <c r="L1292" s="28"/>
      <c r="M1292" s="28" t="n">
        <v>2006</v>
      </c>
      <c r="N1292" s="29" t="s">
        <v>84</v>
      </c>
      <c r="O1292" s="29" t="s">
        <v>85</v>
      </c>
      <c r="P1292" s="50" t="n">
        <v>0.0119278052318739</v>
      </c>
      <c r="Q1292" s="31" t="n">
        <v>19200</v>
      </c>
      <c r="R1292" s="31" t="n">
        <v>20138.2602343382</v>
      </c>
      <c r="S1292" s="29" t="s">
        <v>86</v>
      </c>
      <c r="T1292" s="29" t="n">
        <f aca="false">((R1292*Parámetros!$D$30)/1000)/Parámetros!$D$29</f>
        <v>16503.3756743105</v>
      </c>
      <c r="U1292" s="29" t="s">
        <v>69</v>
      </c>
      <c r="V1292" s="48" t="n">
        <f aca="false">IF(S1292="m3_año",R1292,IF(OR(O1292="CG1",O1292="CG3",O1292="HG2"),T1292,R1292))</f>
        <v>20138.2602343382</v>
      </c>
      <c r="W1292" s="28" t="n">
        <v>365</v>
      </c>
      <c r="X1292" s="32" t="s">
        <v>98</v>
      </c>
      <c r="Y1292" s="28"/>
      <c r="Z1292" s="28" t="n">
        <v>2920</v>
      </c>
      <c r="AA1292" s="32" t="s">
        <v>3263</v>
      </c>
      <c r="AB1292" s="32" t="s">
        <v>3264</v>
      </c>
      <c r="AC1292" s="33" t="s">
        <v>246</v>
      </c>
      <c r="AD1292" s="33" t="n">
        <f aca="false">VLOOKUP($O1292,Parámetros!$B$4:$H$25,3,0)</f>
        <v>12.7152226842523</v>
      </c>
      <c r="AE1292" s="33" t="n">
        <f aca="false">VLOOKUP($O1292,Parámetros!$B$4:$H$25,4,0)</f>
        <v>4.56382485732941</v>
      </c>
      <c r="AF1292" s="33" t="n">
        <f aca="false">VLOOKUP($O1292,Parámetros!$B$4:$H$25,5,0)</f>
        <v>12.0799261022882</v>
      </c>
      <c r="AG1292" s="33" t="n">
        <f aca="false">VLOOKUP($O1292,Parámetros!$B$4:$H$25,6,0)</f>
        <v>6.25</v>
      </c>
      <c r="AH1292" s="33" t="n">
        <f aca="false">VLOOKUP($O1292,Parámetros!$B$4:$H$25,7,0)</f>
        <v>2343</v>
      </c>
      <c r="AI1292" s="2" t="n">
        <v>26143.9814814815</v>
      </c>
      <c r="AJ1292" s="2" t="n">
        <v>3E-008</v>
      </c>
      <c r="AK1292" s="34" t="n">
        <f aca="false">AD1292*V1292/1000000000</f>
        <v>0.000256062463353033</v>
      </c>
      <c r="AL1292" s="34" t="n">
        <f aca="false">AE1292*V1292/1000000000</f>
        <v>9.1907492640841E-005</v>
      </c>
      <c r="AM1292" s="34" t="n">
        <f aca="false">AF1292*V1292/1000000000</f>
        <v>0.000243268695459454</v>
      </c>
      <c r="AN1292" s="34" t="n">
        <f aca="false">AG1292*V1292/1000000000</f>
        <v>0.000125864126464614</v>
      </c>
      <c r="AO1292" s="34" t="n">
        <f aca="false">AH1292*V1292/1000000000</f>
        <v>0.0471839437290544</v>
      </c>
      <c r="AP1292" s="35" t="n">
        <f aca="false">AJ1292*AI1292*EXP(P1292*4)</f>
        <v>0.000822647347868425</v>
      </c>
      <c r="AQ1292" s="36" t="n">
        <f aca="false">AK1292/W1292</f>
        <v>7.01540995487762E-007</v>
      </c>
      <c r="AR1292" s="37" t="n">
        <f aca="false">AL1292/W1292</f>
        <v>2.51801349700934E-007</v>
      </c>
      <c r="AS1292" s="37" t="n">
        <f aca="false">AM1292/W1292</f>
        <v>6.66489576601245E-007</v>
      </c>
      <c r="AT1292" s="37" t="n">
        <f aca="false">AN1292/W1292</f>
        <v>3.44833223190723E-007</v>
      </c>
      <c r="AU1292" s="37" t="n">
        <f aca="false">AO1292/W1292</f>
        <v>0.000129271078709738</v>
      </c>
      <c r="AV1292" s="49" t="n">
        <f aca="false">AP1292/W1292</f>
        <v>2.25382835032445E-006</v>
      </c>
      <c r="AW1292" s="39" t="n">
        <f aca="false">AK1292*1000000</f>
        <v>256.062463353033</v>
      </c>
      <c r="AX1292" s="40" t="n">
        <f aca="false">AL1292*1000000</f>
        <v>91.9074926408411</v>
      </c>
      <c r="AY1292" s="40" t="n">
        <f aca="false">AM1292*1000000</f>
        <v>243.268695459454</v>
      </c>
      <c r="AZ1292" s="40" t="n">
        <f aca="false">AN1292*1000000</f>
        <v>125.864126464614</v>
      </c>
      <c r="BA1292" s="40" t="n">
        <f aca="false">AO1292*1000000</f>
        <v>47183.9437290544</v>
      </c>
      <c r="BB1292" s="41" t="n">
        <f aca="false">AP1292*1000000</f>
        <v>822.647347868425</v>
      </c>
      <c r="BC1292" s="39" t="n">
        <f aca="false">AQ1292*1000000</f>
        <v>0.701540995487762</v>
      </c>
      <c r="BD1292" s="40" t="n">
        <f aca="false">AR1292*1000000</f>
        <v>0.251801349700934</v>
      </c>
      <c r="BE1292" s="40" t="n">
        <f aca="false">AS1292*1000000</f>
        <v>0.666489576601245</v>
      </c>
      <c r="BF1292" s="40" t="n">
        <f aca="false">AT1292*1000000</f>
        <v>0.344833223190723</v>
      </c>
      <c r="BG1292" s="40" t="n">
        <f aca="false">AU1292*1000000</f>
        <v>129.271078709738</v>
      </c>
      <c r="BH1292" s="41" t="n">
        <f aca="false">AV1292*1000000</f>
        <v>2.25382835032445</v>
      </c>
      <c r="BI1292" s="0" t="n">
        <v>0.1</v>
      </c>
      <c r="BJ1292" s="0" t="n">
        <f aca="false">R1292*BI1292</f>
        <v>2013.82602343382</v>
      </c>
      <c r="BK1292" s="0" t="n">
        <v>0.1</v>
      </c>
      <c r="BL1292" s="0" t="n">
        <f aca="false">AI1292*BK1292</f>
        <v>2614.39814814815</v>
      </c>
      <c r="BM1292" s="45" t="n">
        <v>8.79744109323615</v>
      </c>
      <c r="BN1292" s="45" t="n">
        <v>3.62683450723467</v>
      </c>
      <c r="BO1292" s="45" t="n">
        <v>10.0538529184284</v>
      </c>
      <c r="BP1292" s="45" t="n">
        <v>12.5</v>
      </c>
      <c r="BQ1292" s="45" t="n">
        <v>2343</v>
      </c>
      <c r="BR1292" s="0" t="n">
        <f aca="false">AJ1292*0.1</f>
        <v>3E-009</v>
      </c>
      <c r="BS1292" s="0" t="n">
        <f aca="false">((((BJ1292/R1292)^2)+((BM1292/AD1292)^2))^(1/2))*AK1292</f>
        <v>0.000179006070029113</v>
      </c>
      <c r="BT1292" s="0" t="n">
        <f aca="false">((((BJ1292/R1292)^2)+((BN1292/AE1292)^2))^(1/2))*AL1292</f>
        <v>7.36141246499432E-005</v>
      </c>
      <c r="BU1292" s="0" t="n">
        <f aca="false">((((BJ1292/R1292)^2)+((BO1292/AF1292)^2))^(1/2))*AM1292</f>
        <v>0.000203923333063351</v>
      </c>
      <c r="BV1292" s="0" t="n">
        <f aca="false">((((BJ1292/R1292)^2)+((BP1292/AG1292)^2))^(1/2))*AN1292</f>
        <v>0.000252042716828136</v>
      </c>
      <c r="BW1292" s="0" t="n">
        <f aca="false">((((BJ1292/R1292)^2)+((BQ1292/AH1292)^2))^(1/2))*AO1292</f>
        <v>0.0474192765790964</v>
      </c>
      <c r="BX1292" s="46" t="n">
        <f aca="false">((((BL1292/AI1292)^2)+((BR1292/AJ1292)^2))^(1/2))*AP1292</f>
        <v>0.000116339903640578</v>
      </c>
    </row>
    <row r="1293" customFormat="false" ht="30" hidden="false" customHeight="true" outlineLevel="0" collapsed="false">
      <c r="A1293" s="24" t="n">
        <v>4.5994554655726</v>
      </c>
      <c r="B1293" s="24" t="n">
        <v>-74.1501694743941</v>
      </c>
      <c r="C1293" s="47" t="n">
        <v>23</v>
      </c>
      <c r="D1293" s="47" t="n">
        <v>24</v>
      </c>
      <c r="E1293" s="47" t="n">
        <v>1806</v>
      </c>
      <c r="F1293" s="27" t="s">
        <v>3265</v>
      </c>
      <c r="G1293" s="28" t="s">
        <v>3266</v>
      </c>
      <c r="H1293" s="27" t="s">
        <v>3267</v>
      </c>
      <c r="I1293" s="28" t="s">
        <v>216</v>
      </c>
      <c r="J1293" s="28" t="s">
        <v>65</v>
      </c>
      <c r="K1293" s="28" t="n">
        <v>400</v>
      </c>
      <c r="L1293" s="28"/>
      <c r="M1293" s="28" t="n">
        <v>1996</v>
      </c>
      <c r="N1293" s="29" t="s">
        <v>67</v>
      </c>
      <c r="O1293" s="29" t="s">
        <v>108</v>
      </c>
      <c r="P1293" s="50" t="n">
        <v>0.00842863539816588</v>
      </c>
      <c r="Q1293" s="31" t="n">
        <v>1188571.42857143</v>
      </c>
      <c r="R1293" s="31" t="n">
        <v>1229326.73225423</v>
      </c>
      <c r="S1293" s="29" t="s">
        <v>69</v>
      </c>
      <c r="T1293" s="29"/>
      <c r="U1293" s="29"/>
      <c r="V1293" s="48" t="n">
        <f aca="false">IF(S1293="m3_año",R1293,IF(OR(O1293="CG1",O1293="CG3",O1293="HG2"),T1293,R1293))</f>
        <v>1229326.73225423</v>
      </c>
      <c r="W1293" s="28" t="n">
        <v>365</v>
      </c>
      <c r="X1293" s="32" t="s">
        <v>98</v>
      </c>
      <c r="Y1293" s="28"/>
      <c r="Z1293" s="28" t="n">
        <v>2920</v>
      </c>
      <c r="AA1293" s="32" t="s">
        <v>3268</v>
      </c>
      <c r="AB1293" s="32" t="s">
        <v>447</v>
      </c>
      <c r="AC1293" s="33" t="s">
        <v>72</v>
      </c>
      <c r="AD1293" s="33" t="n">
        <f aca="false">VLOOKUP($O1293,Parámetros!$B$4:$H$25,3,0)</f>
        <v>589.42211574465</v>
      </c>
      <c r="AE1293" s="33" t="n">
        <f aca="false">VLOOKUP($O1293,Parámetros!$B$4:$H$25,4,0)</f>
        <v>6395.37711993333</v>
      </c>
      <c r="AF1293" s="33" t="n">
        <f aca="false">VLOOKUP($O1293,Parámetros!$B$4:$H$25,5,0)</f>
        <v>22.4256162208741</v>
      </c>
      <c r="AG1293" s="33" t="n">
        <f aca="false">VLOOKUP($O1293,Parámetros!$B$4:$H$25,6,0)</f>
        <v>1344</v>
      </c>
      <c r="AH1293" s="33" t="n">
        <f aca="false">VLOOKUP($O1293,Parámetros!$B$4:$H$25,7,0)</f>
        <v>1920000</v>
      </c>
      <c r="AI1293" s="51" t="n">
        <v>1188571.42857143</v>
      </c>
      <c r="AJ1293" s="52" t="n">
        <v>8.8E-008</v>
      </c>
      <c r="AK1293" s="34" t="n">
        <f aca="false">AD1293*V1293/1000000000</f>
        <v>0.724592363466745</v>
      </c>
      <c r="AL1293" s="34" t="n">
        <f aca="false">AE1293*V1293/1000000000</f>
        <v>7.86200805638111</v>
      </c>
      <c r="AM1293" s="34" t="n">
        <f aca="false">AF1293*V1293/1000000000</f>
        <v>0.0275684095075946</v>
      </c>
      <c r="AN1293" s="34" t="n">
        <f aca="false">AG1293*V1293/1000000000</f>
        <v>1.65221512814969</v>
      </c>
      <c r="AO1293" s="34" t="n">
        <f aca="false">AH1293*V1293/1000000000</f>
        <v>2360.30732592812</v>
      </c>
      <c r="AP1293" s="35" t="n">
        <f aca="false">AJ1293*AI1293*EXP(P1293*4)</f>
        <v>0.108180752438372</v>
      </c>
      <c r="AQ1293" s="36" t="n">
        <f aca="false">AK1293/W1293</f>
        <v>0.00198518455744314</v>
      </c>
      <c r="AR1293" s="37" t="n">
        <f aca="false">AL1293/W1293</f>
        <v>0.0215397480996743</v>
      </c>
      <c r="AS1293" s="37" t="n">
        <f aca="false">AM1293/W1293</f>
        <v>7.5529889061903E-005</v>
      </c>
      <c r="AT1293" s="37" t="n">
        <f aca="false">AN1293/W1293</f>
        <v>0.00452661678945119</v>
      </c>
      <c r="AU1293" s="37" t="n">
        <f aca="false">AO1293/W1293</f>
        <v>6.4665954135017</v>
      </c>
      <c r="AV1293" s="49" t="n">
        <f aca="false">AP1293/W1293</f>
        <v>0.000296385623118828</v>
      </c>
      <c r="AW1293" s="39" t="n">
        <f aca="false">AK1293*1000000</f>
        <v>724592.363466745</v>
      </c>
      <c r="AX1293" s="40" t="n">
        <f aca="false">AL1293*1000000</f>
        <v>7862008.05638111</v>
      </c>
      <c r="AY1293" s="40" t="n">
        <f aca="false">AM1293*1000000</f>
        <v>27568.4095075946</v>
      </c>
      <c r="AZ1293" s="40" t="n">
        <f aca="false">AN1293*1000000</f>
        <v>1652215.12814969</v>
      </c>
      <c r="BA1293" s="40" t="n">
        <f aca="false">AO1293*1000000</f>
        <v>2360307325.92812</v>
      </c>
      <c r="BB1293" s="41" t="n">
        <f aca="false">AP1293*1000000</f>
        <v>108180.752438372</v>
      </c>
      <c r="BC1293" s="39" t="n">
        <f aca="false">AQ1293*1000000</f>
        <v>1985.18455744314</v>
      </c>
      <c r="BD1293" s="40" t="n">
        <f aca="false">AR1293*1000000</f>
        <v>21539.7480996743</v>
      </c>
      <c r="BE1293" s="40" t="n">
        <f aca="false">AS1293*1000000</f>
        <v>75.529889061903</v>
      </c>
      <c r="BF1293" s="40" t="n">
        <f aca="false">AT1293*1000000</f>
        <v>4526.61678945119</v>
      </c>
      <c r="BG1293" s="40" t="n">
        <f aca="false">AU1293*1000000</f>
        <v>6466595.4135017</v>
      </c>
      <c r="BH1293" s="41" t="n">
        <f aca="false">AV1293*1000000</f>
        <v>296.385623118828</v>
      </c>
      <c r="BI1293" s="0" t="n">
        <v>0.1</v>
      </c>
      <c r="BJ1293" s="0" t="n">
        <f aca="false">R1293*BI1293</f>
        <v>122932.673225423</v>
      </c>
      <c r="BK1293" s="0" t="n">
        <v>0.1</v>
      </c>
      <c r="BL1293" s="0" t="n">
        <f aca="false">AI1293*BK1293</f>
        <v>118857.142857143</v>
      </c>
      <c r="BM1293" s="45" t="n">
        <v>491.492522079561</v>
      </c>
      <c r="BN1293" s="45" t="n">
        <v>4911.75996922289</v>
      </c>
      <c r="BO1293" s="45" t="n">
        <v>16.2785205146239</v>
      </c>
      <c r="BP1293" s="45" t="n">
        <v>537.6</v>
      </c>
      <c r="BQ1293" s="45" t="n">
        <v>384000</v>
      </c>
      <c r="BR1293" s="0" t="n">
        <f aca="false">AJ1293*0.1</f>
        <v>8.8E-009</v>
      </c>
      <c r="BS1293" s="0" t="n">
        <f aca="false">((((BJ1293/R1293)^2)+((BM1293/AD1293)^2))^(1/2))*AK1293</f>
        <v>0.60853422039986</v>
      </c>
      <c r="BT1293" s="0" t="n">
        <f aca="false">((((BJ1293/R1293)^2)+((BN1293/AE1293)^2))^(1/2))*AL1293</f>
        <v>6.08912651518724</v>
      </c>
      <c r="BU1293" s="0" t="n">
        <f aca="false">((((BJ1293/R1293)^2)+((BO1293/AF1293)^2))^(1/2))*AM1293</f>
        <v>0.0202006218782795</v>
      </c>
      <c r="BV1293" s="0" t="n">
        <f aca="false">((((BJ1293/R1293)^2)+((BP1293/AG1293)^2))^(1/2))*AN1293</f>
        <v>0.681225748960457</v>
      </c>
      <c r="BW1293" s="0" t="n">
        <f aca="false">((((BJ1293/R1293)^2)+((BQ1293/AH1293)^2))^(1/2))*AO1293</f>
        <v>527.780762856603</v>
      </c>
      <c r="BX1293" s="46" t="n">
        <f aca="false">((((BL1293/AI1293)^2)+((BR1293/AJ1293)^2))^(1/2))*AP1293</f>
        <v>0.0152990687286072</v>
      </c>
    </row>
    <row r="1294" customFormat="false" ht="30" hidden="false" customHeight="true" outlineLevel="0" collapsed="false">
      <c r="A1294" s="24" t="n">
        <v>4.5994554655726</v>
      </c>
      <c r="B1294" s="24" t="n">
        <v>-74.1501694743941</v>
      </c>
      <c r="C1294" s="47" t="n">
        <v>23</v>
      </c>
      <c r="D1294" s="47" t="n">
        <v>24</v>
      </c>
      <c r="E1294" s="47" t="n">
        <v>1806</v>
      </c>
      <c r="F1294" s="27" t="s">
        <v>3265</v>
      </c>
      <c r="G1294" s="28" t="s">
        <v>3266</v>
      </c>
      <c r="H1294" s="27" t="s">
        <v>3267</v>
      </c>
      <c r="I1294" s="28" t="s">
        <v>216</v>
      </c>
      <c r="J1294" s="28" t="s">
        <v>65</v>
      </c>
      <c r="K1294" s="28" t="n">
        <v>305.84</v>
      </c>
      <c r="L1294" s="28"/>
      <c r="M1294" s="28" t="n">
        <v>1994</v>
      </c>
      <c r="N1294" s="29" t="s">
        <v>67</v>
      </c>
      <c r="O1294" s="29" t="s">
        <v>108</v>
      </c>
      <c r="P1294" s="50" t="n">
        <v>0.00842863539816588</v>
      </c>
      <c r="Q1294" s="31" t="n">
        <v>891428.571428572</v>
      </c>
      <c r="R1294" s="31" t="n">
        <v>921995.049190672</v>
      </c>
      <c r="S1294" s="29" t="s">
        <v>69</v>
      </c>
      <c r="T1294" s="29"/>
      <c r="U1294" s="29"/>
      <c r="V1294" s="48" t="n">
        <f aca="false">IF(S1294="m3_año",R1294,IF(OR(O1294="CG1",O1294="CG3",O1294="HG2"),T1294,R1294))</f>
        <v>921995.049190672</v>
      </c>
      <c r="W1294" s="28" t="n">
        <v>365</v>
      </c>
      <c r="X1294" s="32" t="s">
        <v>98</v>
      </c>
      <c r="Y1294" s="28"/>
      <c r="Z1294" s="28" t="n">
        <v>2920</v>
      </c>
      <c r="AA1294" s="32" t="s">
        <v>3269</v>
      </c>
      <c r="AB1294" s="32" t="s">
        <v>447</v>
      </c>
      <c r="AC1294" s="33" t="s">
        <v>72</v>
      </c>
      <c r="AD1294" s="33" t="n">
        <f aca="false">VLOOKUP($O1294,Parámetros!$B$4:$H$25,3,0)</f>
        <v>589.42211574465</v>
      </c>
      <c r="AE1294" s="33" t="n">
        <f aca="false">VLOOKUP($O1294,Parámetros!$B$4:$H$25,4,0)</f>
        <v>6395.37711993333</v>
      </c>
      <c r="AF1294" s="33" t="n">
        <f aca="false">VLOOKUP($O1294,Parámetros!$B$4:$H$25,5,0)</f>
        <v>22.4256162208741</v>
      </c>
      <c r="AG1294" s="33" t="n">
        <f aca="false">VLOOKUP($O1294,Parámetros!$B$4:$H$25,6,0)</f>
        <v>1344</v>
      </c>
      <c r="AH1294" s="33" t="n">
        <f aca="false">VLOOKUP($O1294,Parámetros!$B$4:$H$25,7,0)</f>
        <v>1920000</v>
      </c>
      <c r="AI1294" s="51" t="n">
        <v>891428.571428572</v>
      </c>
      <c r="AJ1294" s="52" t="n">
        <v>8.8E-008</v>
      </c>
      <c r="AK1294" s="34" t="n">
        <f aca="false">AD1294*V1294/1000000000</f>
        <v>0.543444272600059</v>
      </c>
      <c r="AL1294" s="34" t="n">
        <f aca="false">AE1294*V1294/1000000000</f>
        <v>5.89650604228583</v>
      </c>
      <c r="AM1294" s="34" t="n">
        <f aca="false">AF1294*V1294/1000000000</f>
        <v>0.0206763071306959</v>
      </c>
      <c r="AN1294" s="34" t="n">
        <f aca="false">AG1294*V1294/1000000000</f>
        <v>1.23916134611226</v>
      </c>
      <c r="AO1294" s="34" t="n">
        <f aca="false">AH1294*V1294/1000000000</f>
        <v>1770.23049444609</v>
      </c>
      <c r="AP1294" s="35" t="n">
        <f aca="false">AJ1294*AI1294*EXP(P1294*4)</f>
        <v>0.0811355643287792</v>
      </c>
      <c r="AQ1294" s="36" t="n">
        <f aca="false">AK1294/W1294</f>
        <v>0.00148888841808235</v>
      </c>
      <c r="AR1294" s="37" t="n">
        <f aca="false">AL1294/W1294</f>
        <v>0.0161548110747557</v>
      </c>
      <c r="AS1294" s="37" t="n">
        <f aca="false">AM1294/W1294</f>
        <v>5.66474167964272E-005</v>
      </c>
      <c r="AT1294" s="37" t="n">
        <f aca="false">AN1294/W1294</f>
        <v>0.00339496259208839</v>
      </c>
      <c r="AU1294" s="37" t="n">
        <f aca="false">AO1294/W1294</f>
        <v>4.84994656012627</v>
      </c>
      <c r="AV1294" s="49" t="n">
        <f aca="false">AP1294/W1294</f>
        <v>0.000222289217339121</v>
      </c>
      <c r="AW1294" s="39" t="n">
        <f aca="false">AK1294*1000000</f>
        <v>543444.272600059</v>
      </c>
      <c r="AX1294" s="40" t="n">
        <f aca="false">AL1294*1000000</f>
        <v>5896506.04228583</v>
      </c>
      <c r="AY1294" s="40" t="n">
        <f aca="false">AM1294*1000000</f>
        <v>20676.3071306959</v>
      </c>
      <c r="AZ1294" s="40" t="n">
        <f aca="false">AN1294*1000000</f>
        <v>1239161.34611226</v>
      </c>
      <c r="BA1294" s="40" t="n">
        <f aca="false">AO1294*1000000</f>
        <v>1770230494.44609</v>
      </c>
      <c r="BB1294" s="41" t="n">
        <f aca="false">AP1294*1000000</f>
        <v>81135.5643287792</v>
      </c>
      <c r="BC1294" s="39" t="n">
        <f aca="false">AQ1294*1000000</f>
        <v>1488.88841808235</v>
      </c>
      <c r="BD1294" s="40" t="n">
        <f aca="false">AR1294*1000000</f>
        <v>16154.8110747557</v>
      </c>
      <c r="BE1294" s="40" t="n">
        <f aca="false">AS1294*1000000</f>
        <v>56.6474167964273</v>
      </c>
      <c r="BF1294" s="40" t="n">
        <f aca="false">AT1294*1000000</f>
        <v>3394.96259208839</v>
      </c>
      <c r="BG1294" s="40" t="n">
        <f aca="false">AU1294*1000000</f>
        <v>4849946.56012627</v>
      </c>
      <c r="BH1294" s="41" t="n">
        <f aca="false">AV1294*1000000</f>
        <v>222.289217339121</v>
      </c>
      <c r="BI1294" s="0" t="n">
        <v>0.1</v>
      </c>
      <c r="BJ1294" s="0" t="n">
        <f aca="false">R1294*BI1294</f>
        <v>92199.5049190672</v>
      </c>
      <c r="BK1294" s="0" t="n">
        <v>0.1</v>
      </c>
      <c r="BL1294" s="0" t="n">
        <f aca="false">AI1294*BK1294</f>
        <v>89142.8571428572</v>
      </c>
      <c r="BM1294" s="45" t="n">
        <v>491.492522079561</v>
      </c>
      <c r="BN1294" s="45" t="n">
        <v>4911.75996922289</v>
      </c>
      <c r="BO1294" s="45" t="n">
        <v>16.2785205146239</v>
      </c>
      <c r="BP1294" s="45" t="n">
        <v>537.6</v>
      </c>
      <c r="BQ1294" s="45" t="n">
        <v>384000</v>
      </c>
      <c r="BR1294" s="0" t="n">
        <f aca="false">AJ1294*0.1</f>
        <v>8.8E-009</v>
      </c>
      <c r="BS1294" s="0" t="n">
        <f aca="false">((((BJ1294/R1294)^2)+((BM1294/AD1294)^2))^(1/2))*AK1294</f>
        <v>0.456400665299895</v>
      </c>
      <c r="BT1294" s="0" t="n">
        <f aca="false">((((BJ1294/R1294)^2)+((BN1294/AE1294)^2))^(1/2))*AL1294</f>
        <v>4.56684488639043</v>
      </c>
      <c r="BU1294" s="0" t="n">
        <f aca="false">((((BJ1294/R1294)^2)+((BO1294/AF1294)^2))^(1/2))*AM1294</f>
        <v>0.0151504664087096</v>
      </c>
      <c r="BV1294" s="0" t="n">
        <f aca="false">((((BJ1294/R1294)^2)+((BP1294/AG1294)^2))^(1/2))*AN1294</f>
        <v>0.510919311720343</v>
      </c>
      <c r="BW1294" s="0" t="n">
        <f aca="false">((((BJ1294/R1294)^2)+((BQ1294/AH1294)^2))^(1/2))*AO1294</f>
        <v>395.835572142452</v>
      </c>
      <c r="BX1294" s="46" t="n">
        <f aca="false">((((BL1294/AI1294)^2)+((BR1294/AJ1294)^2))^(1/2))*AP1294</f>
        <v>0.0114743015464554</v>
      </c>
    </row>
    <row r="1295" customFormat="false" ht="30" hidden="false" customHeight="true" outlineLevel="0" collapsed="false">
      <c r="A1295" s="24" t="n">
        <v>4.63456737162171</v>
      </c>
      <c r="B1295" s="24" t="n">
        <v>-74.1099193739475</v>
      </c>
      <c r="C1295" s="47" t="n">
        <v>28</v>
      </c>
      <c r="D1295" s="47" t="n">
        <v>28</v>
      </c>
      <c r="E1295" s="47" t="n">
        <v>1863</v>
      </c>
      <c r="F1295" s="27" t="s">
        <v>3270</v>
      </c>
      <c r="G1295" s="28" t="s">
        <v>3271</v>
      </c>
      <c r="H1295" s="27" t="s">
        <v>3272</v>
      </c>
      <c r="I1295" s="28" t="s">
        <v>155</v>
      </c>
      <c r="J1295" s="28" t="s">
        <v>76</v>
      </c>
      <c r="K1295" s="55"/>
      <c r="L1295" s="55"/>
      <c r="M1295" s="28" t="n">
        <v>2005</v>
      </c>
      <c r="N1295" s="29" t="s">
        <v>67</v>
      </c>
      <c r="O1295" s="29" t="s">
        <v>145</v>
      </c>
      <c r="P1295" s="53" t="n">
        <v>0.00108600994019335</v>
      </c>
      <c r="Q1295" s="31" t="n">
        <v>6840</v>
      </c>
      <c r="R1295" s="31" t="n">
        <v>6869.77786324729</v>
      </c>
      <c r="S1295" s="29" t="s">
        <v>69</v>
      </c>
      <c r="T1295" s="29"/>
      <c r="U1295" s="29"/>
      <c r="V1295" s="48" t="n">
        <f aca="false">IF(S1295="m3_año",R1295,IF(OR(O1295="CG1",O1295="CG3",O1295="HG2"),T1295,R1295))</f>
        <v>6869.77786324729</v>
      </c>
      <c r="W1295" s="28" t="n">
        <v>365</v>
      </c>
      <c r="X1295" s="32"/>
      <c r="Y1295" s="28"/>
      <c r="Z1295" s="28" t="n">
        <v>8760</v>
      </c>
      <c r="AA1295" s="32" t="s">
        <v>3273</v>
      </c>
      <c r="AB1295" s="32" t="s">
        <v>447</v>
      </c>
      <c r="AC1295" s="33" t="s">
        <v>72</v>
      </c>
      <c r="AD1295" s="33" t="n">
        <f aca="false">VLOOKUP($O1295,Parámetros!$B$4:$H$25,3,0)</f>
        <v>196.356974196937</v>
      </c>
      <c r="AE1295" s="33" t="n">
        <f aca="false">VLOOKUP($O1295,Parámetros!$B$4:$H$25,4,0)</f>
        <v>1220.72799074218</v>
      </c>
      <c r="AF1295" s="33" t="n">
        <f aca="false">VLOOKUP($O1295,Parámetros!$B$4:$H$25,5,0)</f>
        <v>69.6558973259153</v>
      </c>
      <c r="AG1295" s="33" t="n">
        <f aca="false">VLOOKUP($O1295,Parámetros!$B$4:$H$25,6,0)</f>
        <v>640</v>
      </c>
      <c r="AH1295" s="33" t="n">
        <f aca="false">VLOOKUP($O1295,Parámetros!$B$4:$H$25,7,0)</f>
        <v>1920000</v>
      </c>
      <c r="AI1295" s="2" t="n">
        <v>54177.3714285714</v>
      </c>
      <c r="AJ1295" s="2" t="n">
        <v>9E-009</v>
      </c>
      <c r="AK1295" s="34" t="n">
        <f aca="false">AD1295*V1295/1000000000</f>
        <v>0.00134892879463234</v>
      </c>
      <c r="AL1295" s="34" t="n">
        <f aca="false">AE1295*V1295/1000000000</f>
        <v>0.00838613012784697</v>
      </c>
      <c r="AM1295" s="34" t="n">
        <f aca="false">AF1295*V1295/1000000000</f>
        <v>0.000478520541494199</v>
      </c>
      <c r="AN1295" s="34" t="n">
        <f aca="false">AG1295*V1295/1000000000</f>
        <v>0.00439665783247827</v>
      </c>
      <c r="AO1295" s="34" t="n">
        <f aca="false">AH1295*V1295/1000000000</f>
        <v>13.1899734974348</v>
      </c>
      <c r="AP1295" s="35" t="n">
        <f aca="false">AJ1295*AI1295*EXP(P1295*4)</f>
        <v>0.000489719088064377</v>
      </c>
      <c r="AQ1295" s="36" t="n">
        <f aca="false">AK1295/W1295</f>
        <v>3.69569532775983E-006</v>
      </c>
      <c r="AR1295" s="37" t="n">
        <f aca="false">AL1295/W1295</f>
        <v>2.29756989804027E-005</v>
      </c>
      <c r="AS1295" s="37" t="n">
        <f aca="false">AM1295/W1295</f>
        <v>1.31101518217589E-006</v>
      </c>
      <c r="AT1295" s="37" t="n">
        <f aca="false">AN1295/W1295</f>
        <v>1.20456378972007E-005</v>
      </c>
      <c r="AU1295" s="37" t="n">
        <f aca="false">AO1295/W1295</f>
        <v>0.0361369136916022</v>
      </c>
      <c r="AV1295" s="49" t="n">
        <f aca="false">AP1295/W1295</f>
        <v>1.34169613168322E-006</v>
      </c>
      <c r="AW1295" s="39" t="n">
        <f aca="false">AK1295*1000000</f>
        <v>1348.92879463234</v>
      </c>
      <c r="AX1295" s="40" t="n">
        <f aca="false">AL1295*1000000</f>
        <v>8386.13012784697</v>
      </c>
      <c r="AY1295" s="40" t="n">
        <f aca="false">AM1295*1000000</f>
        <v>478.520541494199</v>
      </c>
      <c r="AZ1295" s="40" t="n">
        <f aca="false">AN1295*1000000</f>
        <v>4396.65783247827</v>
      </c>
      <c r="BA1295" s="40" t="n">
        <f aca="false">AO1295*1000000</f>
        <v>13189973.4974348</v>
      </c>
      <c r="BB1295" s="41" t="n">
        <f aca="false">AP1295*1000000</f>
        <v>489.719088064377</v>
      </c>
      <c r="BC1295" s="39" t="n">
        <f aca="false">AQ1295*1000000</f>
        <v>3.69569532775983</v>
      </c>
      <c r="BD1295" s="40" t="n">
        <f aca="false">AR1295*1000000</f>
        <v>22.9756989804027</v>
      </c>
      <c r="BE1295" s="40" t="n">
        <f aca="false">AS1295*1000000</f>
        <v>1.31101518217589</v>
      </c>
      <c r="BF1295" s="40" t="n">
        <f aca="false">AT1295*1000000</f>
        <v>12.0456378972007</v>
      </c>
      <c r="BG1295" s="40" t="n">
        <f aca="false">AU1295*1000000</f>
        <v>36136.9136916022</v>
      </c>
      <c r="BH1295" s="41" t="n">
        <f aca="false">AV1295*1000000</f>
        <v>1.34169613168322</v>
      </c>
      <c r="BI1295" s="0" t="n">
        <v>0.1</v>
      </c>
      <c r="BJ1295" s="0" t="n">
        <f aca="false">R1295*BI1295</f>
        <v>686.977786324729</v>
      </c>
      <c r="BK1295" s="0" t="n">
        <v>0.1</v>
      </c>
      <c r="BL1295" s="0" t="n">
        <f aca="false">AI1295*BK1295</f>
        <v>5417.73714285714</v>
      </c>
      <c r="BM1295" s="45" t="n">
        <v>187.562005220738</v>
      </c>
      <c r="BN1295" s="45" t="n">
        <v>1012.03746873145</v>
      </c>
      <c r="BO1295" s="45" t="n">
        <v>69.5558973259153</v>
      </c>
      <c r="BP1295" s="45" t="n">
        <v>256</v>
      </c>
      <c r="BQ1295" s="45" t="n">
        <v>384000</v>
      </c>
      <c r="BR1295" s="0" t="n">
        <f aca="false">AJ1295*0.1</f>
        <v>9E-010</v>
      </c>
      <c r="BS1295" s="0" t="n">
        <f aca="false">((((BJ1295/R1295)^2)+((BM1295/AD1295)^2))^(1/2))*AK1295</f>
        <v>0.00129555097724004</v>
      </c>
      <c r="BT1295" s="0" t="n">
        <f aca="false">((((BJ1295/R1295)^2)+((BN1295/AE1295)^2))^(1/2))*AL1295</f>
        <v>0.00700286705796755</v>
      </c>
      <c r="BU1295" s="0" t="n">
        <f aca="false">((((BJ1295/R1295)^2)+((BO1295/AF1295)^2))^(1/2))*AM1295</f>
        <v>0.000480223628835656</v>
      </c>
      <c r="BV1295" s="0" t="n">
        <f aca="false">((((BJ1295/R1295)^2)+((BP1295/AG1295)^2))^(1/2))*AN1295</f>
        <v>0.00181278846430071</v>
      </c>
      <c r="BW1295" s="0" t="n">
        <f aca="false">((((BJ1295/R1295)^2)+((BQ1295/AH1295)^2))^(1/2))*AO1295</f>
        <v>2.94936773616849</v>
      </c>
      <c r="BX1295" s="46" t="n">
        <f aca="false">((((BL1295/AI1295)^2)+((BR1295/AJ1295)^2))^(1/2))*AP1295</f>
        <v>6.92567376093625E-005</v>
      </c>
    </row>
    <row r="1296" customFormat="false" ht="30" hidden="false" customHeight="true" outlineLevel="0" collapsed="false">
      <c r="A1296" s="24" t="n">
        <v>4.63456737162171</v>
      </c>
      <c r="B1296" s="24" t="n">
        <v>-74.1099193739475</v>
      </c>
      <c r="C1296" s="47" t="n">
        <v>28</v>
      </c>
      <c r="D1296" s="47" t="n">
        <v>28</v>
      </c>
      <c r="E1296" s="47" t="n">
        <v>1863</v>
      </c>
      <c r="F1296" s="27" t="s">
        <v>3270</v>
      </c>
      <c r="G1296" s="28" t="s">
        <v>3271</v>
      </c>
      <c r="H1296" s="27" t="s">
        <v>3272</v>
      </c>
      <c r="I1296" s="28" t="s">
        <v>155</v>
      </c>
      <c r="J1296" s="28" t="s">
        <v>76</v>
      </c>
      <c r="K1296" s="55"/>
      <c r="L1296" s="55"/>
      <c r="M1296" s="28" t="n">
        <v>2005</v>
      </c>
      <c r="N1296" s="29" t="s">
        <v>67</v>
      </c>
      <c r="O1296" s="29" t="s">
        <v>145</v>
      </c>
      <c r="P1296" s="53" t="n">
        <v>0.00108600994019335</v>
      </c>
      <c r="Q1296" s="31" t="n">
        <v>6840</v>
      </c>
      <c r="R1296" s="31" t="n">
        <v>6869.77786324729</v>
      </c>
      <c r="S1296" s="29" t="s">
        <v>69</v>
      </c>
      <c r="T1296" s="29"/>
      <c r="U1296" s="29"/>
      <c r="V1296" s="48" t="n">
        <f aca="false">IF(S1296="m3_año",R1296,IF(OR(O1296="CG1",O1296="CG3",O1296="HG2"),T1296,R1296))</f>
        <v>6869.77786324729</v>
      </c>
      <c r="W1296" s="28" t="n">
        <v>365</v>
      </c>
      <c r="X1296" s="32"/>
      <c r="Y1296" s="28"/>
      <c r="Z1296" s="28" t="n">
        <v>8760</v>
      </c>
      <c r="AA1296" s="32" t="s">
        <v>3273</v>
      </c>
      <c r="AB1296" s="32" t="s">
        <v>447</v>
      </c>
      <c r="AC1296" s="33" t="s">
        <v>72</v>
      </c>
      <c r="AD1296" s="33" t="n">
        <f aca="false">VLOOKUP($O1296,Parámetros!$B$4:$H$25,3,0)</f>
        <v>196.356974196937</v>
      </c>
      <c r="AE1296" s="33" t="n">
        <f aca="false">VLOOKUP($O1296,Parámetros!$B$4:$H$25,4,0)</f>
        <v>1220.72799074218</v>
      </c>
      <c r="AF1296" s="33" t="n">
        <f aca="false">VLOOKUP($O1296,Parámetros!$B$4:$H$25,5,0)</f>
        <v>69.6558973259153</v>
      </c>
      <c r="AG1296" s="33" t="n">
        <f aca="false">VLOOKUP($O1296,Parámetros!$B$4:$H$25,6,0)</f>
        <v>640</v>
      </c>
      <c r="AH1296" s="33" t="n">
        <f aca="false">VLOOKUP($O1296,Parámetros!$B$4:$H$25,7,0)</f>
        <v>1920000</v>
      </c>
      <c r="AI1296" s="2" t="n">
        <v>54177.3714285714</v>
      </c>
      <c r="AJ1296" s="2" t="n">
        <v>9E-009</v>
      </c>
      <c r="AK1296" s="34" t="n">
        <f aca="false">AD1296*V1296/1000000000</f>
        <v>0.00134892879463234</v>
      </c>
      <c r="AL1296" s="34" t="n">
        <f aca="false">AE1296*V1296/1000000000</f>
        <v>0.00838613012784697</v>
      </c>
      <c r="AM1296" s="34" t="n">
        <f aca="false">AF1296*V1296/1000000000</f>
        <v>0.000478520541494199</v>
      </c>
      <c r="AN1296" s="34" t="n">
        <f aca="false">AG1296*V1296/1000000000</f>
        <v>0.00439665783247827</v>
      </c>
      <c r="AO1296" s="34" t="n">
        <f aca="false">AH1296*V1296/1000000000</f>
        <v>13.1899734974348</v>
      </c>
      <c r="AP1296" s="35" t="n">
        <f aca="false">AJ1296*AI1296*EXP(P1296*4)</f>
        <v>0.000489719088064377</v>
      </c>
      <c r="AQ1296" s="36" t="n">
        <f aca="false">AK1296/W1296</f>
        <v>3.69569532775983E-006</v>
      </c>
      <c r="AR1296" s="37" t="n">
        <f aca="false">AL1296/W1296</f>
        <v>2.29756989804027E-005</v>
      </c>
      <c r="AS1296" s="37" t="n">
        <f aca="false">AM1296/W1296</f>
        <v>1.31101518217589E-006</v>
      </c>
      <c r="AT1296" s="37" t="n">
        <f aca="false">AN1296/W1296</f>
        <v>1.20456378972007E-005</v>
      </c>
      <c r="AU1296" s="37" t="n">
        <f aca="false">AO1296/W1296</f>
        <v>0.0361369136916022</v>
      </c>
      <c r="AV1296" s="49" t="n">
        <f aca="false">AP1296/W1296</f>
        <v>1.34169613168322E-006</v>
      </c>
      <c r="AW1296" s="39" t="n">
        <f aca="false">AK1296*1000000</f>
        <v>1348.92879463234</v>
      </c>
      <c r="AX1296" s="40" t="n">
        <f aca="false">AL1296*1000000</f>
        <v>8386.13012784697</v>
      </c>
      <c r="AY1296" s="40" t="n">
        <f aca="false">AM1296*1000000</f>
        <v>478.520541494199</v>
      </c>
      <c r="AZ1296" s="40" t="n">
        <f aca="false">AN1296*1000000</f>
        <v>4396.65783247827</v>
      </c>
      <c r="BA1296" s="40" t="n">
        <f aca="false">AO1296*1000000</f>
        <v>13189973.4974348</v>
      </c>
      <c r="BB1296" s="41" t="n">
        <f aca="false">AP1296*1000000</f>
        <v>489.719088064377</v>
      </c>
      <c r="BC1296" s="39" t="n">
        <f aca="false">AQ1296*1000000</f>
        <v>3.69569532775983</v>
      </c>
      <c r="BD1296" s="40" t="n">
        <f aca="false">AR1296*1000000</f>
        <v>22.9756989804027</v>
      </c>
      <c r="BE1296" s="40" t="n">
        <f aca="false">AS1296*1000000</f>
        <v>1.31101518217589</v>
      </c>
      <c r="BF1296" s="40" t="n">
        <f aca="false">AT1296*1000000</f>
        <v>12.0456378972007</v>
      </c>
      <c r="BG1296" s="40" t="n">
        <f aca="false">AU1296*1000000</f>
        <v>36136.9136916022</v>
      </c>
      <c r="BH1296" s="41" t="n">
        <f aca="false">AV1296*1000000</f>
        <v>1.34169613168322</v>
      </c>
      <c r="BI1296" s="0" t="n">
        <v>0.1</v>
      </c>
      <c r="BJ1296" s="0" t="n">
        <f aca="false">R1296*BI1296</f>
        <v>686.977786324729</v>
      </c>
      <c r="BK1296" s="0" t="n">
        <v>0.1</v>
      </c>
      <c r="BL1296" s="0" t="n">
        <f aca="false">AI1296*BK1296</f>
        <v>5417.73714285714</v>
      </c>
      <c r="BM1296" s="45" t="n">
        <v>187.562005220738</v>
      </c>
      <c r="BN1296" s="45" t="n">
        <v>1012.03746873145</v>
      </c>
      <c r="BO1296" s="45" t="n">
        <v>69.5558973259153</v>
      </c>
      <c r="BP1296" s="45" t="n">
        <v>256</v>
      </c>
      <c r="BQ1296" s="45" t="n">
        <v>384000</v>
      </c>
      <c r="BR1296" s="0" t="n">
        <f aca="false">AJ1296*0.1</f>
        <v>9E-010</v>
      </c>
      <c r="BS1296" s="0" t="n">
        <f aca="false">((((BJ1296/R1296)^2)+((BM1296/AD1296)^2))^(1/2))*AK1296</f>
        <v>0.00129555097724004</v>
      </c>
      <c r="BT1296" s="0" t="n">
        <f aca="false">((((BJ1296/R1296)^2)+((BN1296/AE1296)^2))^(1/2))*AL1296</f>
        <v>0.00700286705796755</v>
      </c>
      <c r="BU1296" s="0" t="n">
        <f aca="false">((((BJ1296/R1296)^2)+((BO1296/AF1296)^2))^(1/2))*AM1296</f>
        <v>0.000480223628835656</v>
      </c>
      <c r="BV1296" s="0" t="n">
        <f aca="false">((((BJ1296/R1296)^2)+((BP1296/AG1296)^2))^(1/2))*AN1296</f>
        <v>0.00181278846430071</v>
      </c>
      <c r="BW1296" s="0" t="n">
        <f aca="false">((((BJ1296/R1296)^2)+((BQ1296/AH1296)^2))^(1/2))*AO1296</f>
        <v>2.94936773616849</v>
      </c>
      <c r="BX1296" s="46" t="n">
        <f aca="false">((((BL1296/AI1296)^2)+((BR1296/AJ1296)^2))^(1/2))*AP1296</f>
        <v>6.92567376093625E-005</v>
      </c>
    </row>
    <row r="1297" customFormat="false" ht="30" hidden="false" customHeight="true" outlineLevel="0" collapsed="false">
      <c r="A1297" s="24" t="n">
        <v>4.63456737162171</v>
      </c>
      <c r="B1297" s="24" t="n">
        <v>-74.1099193739475</v>
      </c>
      <c r="C1297" s="47" t="n">
        <v>28</v>
      </c>
      <c r="D1297" s="47" t="n">
        <v>28</v>
      </c>
      <c r="E1297" s="47" t="n">
        <v>1863</v>
      </c>
      <c r="F1297" s="27" t="s">
        <v>3270</v>
      </c>
      <c r="G1297" s="28" t="s">
        <v>3271</v>
      </c>
      <c r="H1297" s="27" t="s">
        <v>3272</v>
      </c>
      <c r="I1297" s="28" t="s">
        <v>155</v>
      </c>
      <c r="J1297" s="28" t="s">
        <v>76</v>
      </c>
      <c r="K1297" s="55"/>
      <c r="L1297" s="55"/>
      <c r="M1297" s="28" t="n">
        <v>2005</v>
      </c>
      <c r="N1297" s="29" t="s">
        <v>67</v>
      </c>
      <c r="O1297" s="29" t="s">
        <v>145</v>
      </c>
      <c r="P1297" s="53" t="n">
        <v>0.00108600994019335</v>
      </c>
      <c r="Q1297" s="31" t="n">
        <v>6840</v>
      </c>
      <c r="R1297" s="31" t="n">
        <v>6869.77786324729</v>
      </c>
      <c r="S1297" s="29" t="s">
        <v>69</v>
      </c>
      <c r="T1297" s="29"/>
      <c r="U1297" s="29"/>
      <c r="V1297" s="48" t="n">
        <f aca="false">IF(S1297="m3_año",R1297,IF(OR(O1297="CG1",O1297="CG3",O1297="HG2"),T1297,R1297))</f>
        <v>6869.77786324729</v>
      </c>
      <c r="W1297" s="28" t="n">
        <v>365</v>
      </c>
      <c r="X1297" s="32"/>
      <c r="Y1297" s="28"/>
      <c r="Z1297" s="28" t="n">
        <v>8760</v>
      </c>
      <c r="AA1297" s="32" t="s">
        <v>3273</v>
      </c>
      <c r="AB1297" s="32" t="s">
        <v>447</v>
      </c>
      <c r="AC1297" s="33" t="s">
        <v>72</v>
      </c>
      <c r="AD1297" s="33" t="n">
        <f aca="false">VLOOKUP($O1297,Parámetros!$B$4:$H$25,3,0)</f>
        <v>196.356974196937</v>
      </c>
      <c r="AE1297" s="33" t="n">
        <f aca="false">VLOOKUP($O1297,Parámetros!$B$4:$H$25,4,0)</f>
        <v>1220.72799074218</v>
      </c>
      <c r="AF1297" s="33" t="n">
        <f aca="false">VLOOKUP($O1297,Parámetros!$B$4:$H$25,5,0)</f>
        <v>69.6558973259153</v>
      </c>
      <c r="AG1297" s="33" t="n">
        <f aca="false">VLOOKUP($O1297,Parámetros!$B$4:$H$25,6,0)</f>
        <v>640</v>
      </c>
      <c r="AH1297" s="33" t="n">
        <f aca="false">VLOOKUP($O1297,Parámetros!$B$4:$H$25,7,0)</f>
        <v>1920000</v>
      </c>
      <c r="AI1297" s="2" t="n">
        <v>54177.3714285714</v>
      </c>
      <c r="AJ1297" s="2" t="n">
        <v>9E-009</v>
      </c>
      <c r="AK1297" s="34" t="n">
        <f aca="false">AD1297*V1297/1000000000</f>
        <v>0.00134892879463234</v>
      </c>
      <c r="AL1297" s="34" t="n">
        <f aca="false">AE1297*V1297/1000000000</f>
        <v>0.00838613012784697</v>
      </c>
      <c r="AM1297" s="34" t="n">
        <f aca="false">AF1297*V1297/1000000000</f>
        <v>0.000478520541494199</v>
      </c>
      <c r="AN1297" s="34" t="n">
        <f aca="false">AG1297*V1297/1000000000</f>
        <v>0.00439665783247827</v>
      </c>
      <c r="AO1297" s="34" t="n">
        <f aca="false">AH1297*V1297/1000000000</f>
        <v>13.1899734974348</v>
      </c>
      <c r="AP1297" s="35" t="n">
        <f aca="false">AJ1297*AI1297*EXP(P1297*4)</f>
        <v>0.000489719088064377</v>
      </c>
      <c r="AQ1297" s="36" t="n">
        <f aca="false">AK1297/W1297</f>
        <v>3.69569532775983E-006</v>
      </c>
      <c r="AR1297" s="37" t="n">
        <f aca="false">AL1297/W1297</f>
        <v>2.29756989804027E-005</v>
      </c>
      <c r="AS1297" s="37" t="n">
        <f aca="false">AM1297/W1297</f>
        <v>1.31101518217589E-006</v>
      </c>
      <c r="AT1297" s="37" t="n">
        <f aca="false">AN1297/W1297</f>
        <v>1.20456378972007E-005</v>
      </c>
      <c r="AU1297" s="37" t="n">
        <f aca="false">AO1297/W1297</f>
        <v>0.0361369136916022</v>
      </c>
      <c r="AV1297" s="49" t="n">
        <f aca="false">AP1297/W1297</f>
        <v>1.34169613168322E-006</v>
      </c>
      <c r="AW1297" s="39" t="n">
        <f aca="false">AK1297*1000000</f>
        <v>1348.92879463234</v>
      </c>
      <c r="AX1297" s="40" t="n">
        <f aca="false">AL1297*1000000</f>
        <v>8386.13012784697</v>
      </c>
      <c r="AY1297" s="40" t="n">
        <f aca="false">AM1297*1000000</f>
        <v>478.520541494199</v>
      </c>
      <c r="AZ1297" s="40" t="n">
        <f aca="false">AN1297*1000000</f>
        <v>4396.65783247827</v>
      </c>
      <c r="BA1297" s="40" t="n">
        <f aca="false">AO1297*1000000</f>
        <v>13189973.4974348</v>
      </c>
      <c r="BB1297" s="41" t="n">
        <f aca="false">AP1297*1000000</f>
        <v>489.719088064377</v>
      </c>
      <c r="BC1297" s="39" t="n">
        <f aca="false">AQ1297*1000000</f>
        <v>3.69569532775983</v>
      </c>
      <c r="BD1297" s="40" t="n">
        <f aca="false">AR1297*1000000</f>
        <v>22.9756989804027</v>
      </c>
      <c r="BE1297" s="40" t="n">
        <f aca="false">AS1297*1000000</f>
        <v>1.31101518217589</v>
      </c>
      <c r="BF1297" s="40" t="n">
        <f aca="false">AT1297*1000000</f>
        <v>12.0456378972007</v>
      </c>
      <c r="BG1297" s="40" t="n">
        <f aca="false">AU1297*1000000</f>
        <v>36136.9136916022</v>
      </c>
      <c r="BH1297" s="41" t="n">
        <f aca="false">AV1297*1000000</f>
        <v>1.34169613168322</v>
      </c>
      <c r="BI1297" s="0" t="n">
        <v>0.1</v>
      </c>
      <c r="BJ1297" s="0" t="n">
        <f aca="false">R1297*BI1297</f>
        <v>686.977786324729</v>
      </c>
      <c r="BK1297" s="0" t="n">
        <v>0.1</v>
      </c>
      <c r="BL1297" s="0" t="n">
        <f aca="false">AI1297*BK1297</f>
        <v>5417.73714285714</v>
      </c>
      <c r="BM1297" s="45" t="n">
        <v>187.562005220738</v>
      </c>
      <c r="BN1297" s="45" t="n">
        <v>1012.03746873145</v>
      </c>
      <c r="BO1297" s="45" t="n">
        <v>69.5558973259153</v>
      </c>
      <c r="BP1297" s="45" t="n">
        <v>256</v>
      </c>
      <c r="BQ1297" s="45" t="n">
        <v>384000</v>
      </c>
      <c r="BR1297" s="0" t="n">
        <f aca="false">AJ1297*0.1</f>
        <v>9E-010</v>
      </c>
      <c r="BS1297" s="0" t="n">
        <f aca="false">((((BJ1297/R1297)^2)+((BM1297/AD1297)^2))^(1/2))*AK1297</f>
        <v>0.00129555097724004</v>
      </c>
      <c r="BT1297" s="0" t="n">
        <f aca="false">((((BJ1297/R1297)^2)+((BN1297/AE1297)^2))^(1/2))*AL1297</f>
        <v>0.00700286705796755</v>
      </c>
      <c r="BU1297" s="0" t="n">
        <f aca="false">((((BJ1297/R1297)^2)+((BO1297/AF1297)^2))^(1/2))*AM1297</f>
        <v>0.000480223628835656</v>
      </c>
      <c r="BV1297" s="0" t="n">
        <f aca="false">((((BJ1297/R1297)^2)+((BP1297/AG1297)^2))^(1/2))*AN1297</f>
        <v>0.00181278846430071</v>
      </c>
      <c r="BW1297" s="0" t="n">
        <f aca="false">((((BJ1297/R1297)^2)+((BQ1297/AH1297)^2))^(1/2))*AO1297</f>
        <v>2.94936773616849</v>
      </c>
      <c r="BX1297" s="46" t="n">
        <f aca="false">((((BL1297/AI1297)^2)+((BR1297/AJ1297)^2))^(1/2))*AP1297</f>
        <v>6.92567376093625E-005</v>
      </c>
    </row>
    <row r="1298" customFormat="false" ht="30" hidden="false" customHeight="true" outlineLevel="0" collapsed="false">
      <c r="A1298" s="24" t="n">
        <v>4.63456737162171</v>
      </c>
      <c r="B1298" s="24" t="n">
        <v>-74.1099193739475</v>
      </c>
      <c r="C1298" s="47" t="n">
        <v>28</v>
      </c>
      <c r="D1298" s="47" t="n">
        <v>28</v>
      </c>
      <c r="E1298" s="47" t="n">
        <v>1863</v>
      </c>
      <c r="F1298" s="27" t="s">
        <v>3270</v>
      </c>
      <c r="G1298" s="28" t="s">
        <v>3271</v>
      </c>
      <c r="H1298" s="27" t="s">
        <v>3272</v>
      </c>
      <c r="I1298" s="28" t="s">
        <v>155</v>
      </c>
      <c r="J1298" s="28" t="s">
        <v>76</v>
      </c>
      <c r="K1298" s="55"/>
      <c r="L1298" s="55"/>
      <c r="M1298" s="28" t="n">
        <v>2005</v>
      </c>
      <c r="N1298" s="29" t="s">
        <v>67</v>
      </c>
      <c r="O1298" s="29" t="s">
        <v>145</v>
      </c>
      <c r="P1298" s="53" t="n">
        <v>0.00108600994019335</v>
      </c>
      <c r="Q1298" s="31" t="n">
        <v>6840</v>
      </c>
      <c r="R1298" s="31" t="n">
        <v>6869.77786324729</v>
      </c>
      <c r="S1298" s="29" t="s">
        <v>69</v>
      </c>
      <c r="T1298" s="29"/>
      <c r="U1298" s="29"/>
      <c r="V1298" s="48" t="n">
        <f aca="false">IF(S1298="m3_año",R1298,IF(OR(O1298="CG1",O1298="CG3",O1298="HG2"),T1298,R1298))</f>
        <v>6869.77786324729</v>
      </c>
      <c r="W1298" s="28" t="n">
        <v>365</v>
      </c>
      <c r="X1298" s="32"/>
      <c r="Y1298" s="28"/>
      <c r="Z1298" s="28" t="n">
        <v>8760</v>
      </c>
      <c r="AA1298" s="32" t="s">
        <v>3273</v>
      </c>
      <c r="AB1298" s="32" t="s">
        <v>447</v>
      </c>
      <c r="AC1298" s="33" t="s">
        <v>72</v>
      </c>
      <c r="AD1298" s="33" t="n">
        <f aca="false">VLOOKUP($O1298,Parámetros!$B$4:$H$25,3,0)</f>
        <v>196.356974196937</v>
      </c>
      <c r="AE1298" s="33" t="n">
        <f aca="false">VLOOKUP($O1298,Parámetros!$B$4:$H$25,4,0)</f>
        <v>1220.72799074218</v>
      </c>
      <c r="AF1298" s="33" t="n">
        <f aca="false">VLOOKUP($O1298,Parámetros!$B$4:$H$25,5,0)</f>
        <v>69.6558973259153</v>
      </c>
      <c r="AG1298" s="33" t="n">
        <f aca="false">VLOOKUP($O1298,Parámetros!$B$4:$H$25,6,0)</f>
        <v>640</v>
      </c>
      <c r="AH1298" s="33" t="n">
        <f aca="false">VLOOKUP($O1298,Parámetros!$B$4:$H$25,7,0)</f>
        <v>1920000</v>
      </c>
      <c r="AI1298" s="2" t="n">
        <v>54177.3714285714</v>
      </c>
      <c r="AJ1298" s="2" t="n">
        <v>9E-009</v>
      </c>
      <c r="AK1298" s="34" t="n">
        <f aca="false">AD1298*V1298/1000000000</f>
        <v>0.00134892879463234</v>
      </c>
      <c r="AL1298" s="34" t="n">
        <f aca="false">AE1298*V1298/1000000000</f>
        <v>0.00838613012784697</v>
      </c>
      <c r="AM1298" s="34" t="n">
        <f aca="false">AF1298*V1298/1000000000</f>
        <v>0.000478520541494199</v>
      </c>
      <c r="AN1298" s="34" t="n">
        <f aca="false">AG1298*V1298/1000000000</f>
        <v>0.00439665783247827</v>
      </c>
      <c r="AO1298" s="34" t="n">
        <f aca="false">AH1298*V1298/1000000000</f>
        <v>13.1899734974348</v>
      </c>
      <c r="AP1298" s="35" t="n">
        <f aca="false">AJ1298*AI1298*EXP(P1298*4)</f>
        <v>0.000489719088064377</v>
      </c>
      <c r="AQ1298" s="36" t="n">
        <f aca="false">AK1298/W1298</f>
        <v>3.69569532775983E-006</v>
      </c>
      <c r="AR1298" s="37" t="n">
        <f aca="false">AL1298/W1298</f>
        <v>2.29756989804027E-005</v>
      </c>
      <c r="AS1298" s="37" t="n">
        <f aca="false">AM1298/W1298</f>
        <v>1.31101518217589E-006</v>
      </c>
      <c r="AT1298" s="37" t="n">
        <f aca="false">AN1298/W1298</f>
        <v>1.20456378972007E-005</v>
      </c>
      <c r="AU1298" s="37" t="n">
        <f aca="false">AO1298/W1298</f>
        <v>0.0361369136916022</v>
      </c>
      <c r="AV1298" s="49" t="n">
        <f aca="false">AP1298/W1298</f>
        <v>1.34169613168322E-006</v>
      </c>
      <c r="AW1298" s="39" t="n">
        <f aca="false">AK1298*1000000</f>
        <v>1348.92879463234</v>
      </c>
      <c r="AX1298" s="40" t="n">
        <f aca="false">AL1298*1000000</f>
        <v>8386.13012784697</v>
      </c>
      <c r="AY1298" s="40" t="n">
        <f aca="false">AM1298*1000000</f>
        <v>478.520541494199</v>
      </c>
      <c r="AZ1298" s="40" t="n">
        <f aca="false">AN1298*1000000</f>
        <v>4396.65783247827</v>
      </c>
      <c r="BA1298" s="40" t="n">
        <f aca="false">AO1298*1000000</f>
        <v>13189973.4974348</v>
      </c>
      <c r="BB1298" s="41" t="n">
        <f aca="false">AP1298*1000000</f>
        <v>489.719088064377</v>
      </c>
      <c r="BC1298" s="39" t="n">
        <f aca="false">AQ1298*1000000</f>
        <v>3.69569532775983</v>
      </c>
      <c r="BD1298" s="40" t="n">
        <f aca="false">AR1298*1000000</f>
        <v>22.9756989804027</v>
      </c>
      <c r="BE1298" s="40" t="n">
        <f aca="false">AS1298*1000000</f>
        <v>1.31101518217589</v>
      </c>
      <c r="BF1298" s="40" t="n">
        <f aca="false">AT1298*1000000</f>
        <v>12.0456378972007</v>
      </c>
      <c r="BG1298" s="40" t="n">
        <f aca="false">AU1298*1000000</f>
        <v>36136.9136916022</v>
      </c>
      <c r="BH1298" s="41" t="n">
        <f aca="false">AV1298*1000000</f>
        <v>1.34169613168322</v>
      </c>
      <c r="BI1298" s="0" t="n">
        <v>0.1</v>
      </c>
      <c r="BJ1298" s="0" t="n">
        <f aca="false">R1298*BI1298</f>
        <v>686.977786324729</v>
      </c>
      <c r="BK1298" s="0" t="n">
        <v>0.1</v>
      </c>
      <c r="BL1298" s="0" t="n">
        <f aca="false">AI1298*BK1298</f>
        <v>5417.73714285714</v>
      </c>
      <c r="BM1298" s="45" t="n">
        <v>187.562005220738</v>
      </c>
      <c r="BN1298" s="45" t="n">
        <v>1012.03746873145</v>
      </c>
      <c r="BO1298" s="45" t="n">
        <v>69.5558973259153</v>
      </c>
      <c r="BP1298" s="45" t="n">
        <v>256</v>
      </c>
      <c r="BQ1298" s="45" t="n">
        <v>384000</v>
      </c>
      <c r="BR1298" s="0" t="n">
        <f aca="false">AJ1298*0.1</f>
        <v>9E-010</v>
      </c>
      <c r="BS1298" s="0" t="n">
        <f aca="false">((((BJ1298/R1298)^2)+((BM1298/AD1298)^2))^(1/2))*AK1298</f>
        <v>0.00129555097724004</v>
      </c>
      <c r="BT1298" s="0" t="n">
        <f aca="false">((((BJ1298/R1298)^2)+((BN1298/AE1298)^2))^(1/2))*AL1298</f>
        <v>0.00700286705796755</v>
      </c>
      <c r="BU1298" s="0" t="n">
        <f aca="false">((((BJ1298/R1298)^2)+((BO1298/AF1298)^2))^(1/2))*AM1298</f>
        <v>0.000480223628835656</v>
      </c>
      <c r="BV1298" s="0" t="n">
        <f aca="false">((((BJ1298/R1298)^2)+((BP1298/AG1298)^2))^(1/2))*AN1298</f>
        <v>0.00181278846430071</v>
      </c>
      <c r="BW1298" s="0" t="n">
        <f aca="false">((((BJ1298/R1298)^2)+((BQ1298/AH1298)^2))^(1/2))*AO1298</f>
        <v>2.94936773616849</v>
      </c>
      <c r="BX1298" s="46" t="n">
        <f aca="false">((((BL1298/AI1298)^2)+((BR1298/AJ1298)^2))^(1/2))*AP1298</f>
        <v>6.92567376093625E-005</v>
      </c>
    </row>
    <row r="1299" customFormat="false" ht="30" hidden="false" customHeight="true" outlineLevel="0" collapsed="false">
      <c r="A1299" s="24" t="n">
        <v>4.63456737162171</v>
      </c>
      <c r="B1299" s="24" t="n">
        <v>-74.1099193739475</v>
      </c>
      <c r="C1299" s="47" t="n">
        <v>28</v>
      </c>
      <c r="D1299" s="47" t="n">
        <v>28</v>
      </c>
      <c r="E1299" s="47" t="n">
        <v>1863</v>
      </c>
      <c r="F1299" s="27" t="s">
        <v>3270</v>
      </c>
      <c r="G1299" s="28" t="s">
        <v>3271</v>
      </c>
      <c r="H1299" s="27" t="s">
        <v>3272</v>
      </c>
      <c r="I1299" s="28" t="s">
        <v>155</v>
      </c>
      <c r="J1299" s="28" t="s">
        <v>76</v>
      </c>
      <c r="K1299" s="55"/>
      <c r="L1299" s="55"/>
      <c r="M1299" s="28" t="n">
        <v>1995</v>
      </c>
      <c r="N1299" s="29" t="s">
        <v>67</v>
      </c>
      <c r="O1299" s="29" t="s">
        <v>145</v>
      </c>
      <c r="P1299" s="53" t="n">
        <v>0.00108600994019335</v>
      </c>
      <c r="Q1299" s="31" t="n">
        <v>6480</v>
      </c>
      <c r="R1299" s="31" t="n">
        <v>6508.21060728691</v>
      </c>
      <c r="S1299" s="29" t="s">
        <v>69</v>
      </c>
      <c r="T1299" s="29"/>
      <c r="U1299" s="29"/>
      <c r="V1299" s="48" t="n">
        <f aca="false">IF(S1299="m3_año",R1299,IF(OR(O1299="CG1",O1299="CG3",O1299="HG2"),T1299,R1299))</f>
        <v>6508.21060728691</v>
      </c>
      <c r="W1299" s="28" t="n">
        <v>365</v>
      </c>
      <c r="X1299" s="32"/>
      <c r="Y1299" s="28"/>
      <c r="Z1299" s="28" t="n">
        <v>8760</v>
      </c>
      <c r="AA1299" s="32" t="s">
        <v>3273</v>
      </c>
      <c r="AB1299" s="32" t="s">
        <v>447</v>
      </c>
      <c r="AC1299" s="33" t="s">
        <v>72</v>
      </c>
      <c r="AD1299" s="33" t="n">
        <f aca="false">VLOOKUP($O1299,Parámetros!$B$4:$H$25,3,0)</f>
        <v>196.356974196937</v>
      </c>
      <c r="AE1299" s="33" t="n">
        <f aca="false">VLOOKUP($O1299,Parámetros!$B$4:$H$25,4,0)</f>
        <v>1220.72799074218</v>
      </c>
      <c r="AF1299" s="33" t="n">
        <f aca="false">VLOOKUP($O1299,Parámetros!$B$4:$H$25,5,0)</f>
        <v>69.6558973259153</v>
      </c>
      <c r="AG1299" s="33" t="n">
        <f aca="false">VLOOKUP($O1299,Parámetros!$B$4:$H$25,6,0)</f>
        <v>640</v>
      </c>
      <c r="AH1299" s="33" t="n">
        <f aca="false">VLOOKUP($O1299,Parámetros!$B$4:$H$25,7,0)</f>
        <v>1920000</v>
      </c>
      <c r="AI1299" s="2" t="n">
        <v>54177.3714285714</v>
      </c>
      <c r="AJ1299" s="2" t="n">
        <v>9E-009</v>
      </c>
      <c r="AK1299" s="34" t="n">
        <f aca="false">AD1299*V1299/1000000000</f>
        <v>0.00127793254228327</v>
      </c>
      <c r="AL1299" s="34" t="n">
        <f aca="false">AE1299*V1299/1000000000</f>
        <v>0.00794475485796029</v>
      </c>
      <c r="AM1299" s="34" t="n">
        <f aca="false">AF1299*V1299/1000000000</f>
        <v>0.00045333524983661</v>
      </c>
      <c r="AN1299" s="34" t="n">
        <f aca="false">AG1299*V1299/1000000000</f>
        <v>0.00416525478866362</v>
      </c>
      <c r="AO1299" s="34" t="n">
        <f aca="false">AH1299*V1299/1000000000</f>
        <v>12.4957643659909</v>
      </c>
      <c r="AP1299" s="35" t="n">
        <f aca="false">AJ1299*AI1299*EXP(P1299*4)</f>
        <v>0.000489719088064377</v>
      </c>
      <c r="AQ1299" s="36" t="n">
        <f aca="false">AK1299/W1299</f>
        <v>3.50118504735142E-006</v>
      </c>
      <c r="AR1299" s="37" t="n">
        <f aca="false">AL1299/W1299</f>
        <v>2.17664516656446E-005</v>
      </c>
      <c r="AS1299" s="37" t="n">
        <f aca="false">AM1299/W1299</f>
        <v>1.242014383114E-006</v>
      </c>
      <c r="AT1299" s="37" t="n">
        <f aca="false">AN1299/W1299</f>
        <v>1.14116569552428E-005</v>
      </c>
      <c r="AU1299" s="37" t="n">
        <f aca="false">AO1299/W1299</f>
        <v>0.0342349708657284</v>
      </c>
      <c r="AV1299" s="49" t="n">
        <f aca="false">AP1299/W1299</f>
        <v>1.34169613168322E-006</v>
      </c>
      <c r="AW1299" s="39" t="n">
        <f aca="false">AK1299*1000000</f>
        <v>1277.93254228327</v>
      </c>
      <c r="AX1299" s="40" t="n">
        <f aca="false">AL1299*1000000</f>
        <v>7944.75485796029</v>
      </c>
      <c r="AY1299" s="40" t="n">
        <f aca="false">AM1299*1000000</f>
        <v>453.33524983661</v>
      </c>
      <c r="AZ1299" s="40" t="n">
        <f aca="false">AN1299*1000000</f>
        <v>4165.25478866362</v>
      </c>
      <c r="BA1299" s="40" t="n">
        <f aca="false">AO1299*1000000</f>
        <v>12495764.3659909</v>
      </c>
      <c r="BB1299" s="41" t="n">
        <f aca="false">AP1299*1000000</f>
        <v>489.719088064377</v>
      </c>
      <c r="BC1299" s="39" t="n">
        <f aca="false">AQ1299*1000000</f>
        <v>3.50118504735142</v>
      </c>
      <c r="BD1299" s="40" t="n">
        <f aca="false">AR1299*1000000</f>
        <v>21.7664516656446</v>
      </c>
      <c r="BE1299" s="40" t="n">
        <f aca="false">AS1299*1000000</f>
        <v>1.242014383114</v>
      </c>
      <c r="BF1299" s="40" t="n">
        <f aca="false">AT1299*1000000</f>
        <v>11.4116569552428</v>
      </c>
      <c r="BG1299" s="40" t="n">
        <f aca="false">AU1299*1000000</f>
        <v>34234.9708657284</v>
      </c>
      <c r="BH1299" s="41" t="n">
        <f aca="false">AV1299*1000000</f>
        <v>1.34169613168322</v>
      </c>
      <c r="BI1299" s="0" t="n">
        <v>0.1</v>
      </c>
      <c r="BJ1299" s="0" t="n">
        <f aca="false">R1299*BI1299</f>
        <v>650.821060728691</v>
      </c>
      <c r="BK1299" s="0" t="n">
        <v>0.1</v>
      </c>
      <c r="BL1299" s="0" t="n">
        <f aca="false">AI1299*BK1299</f>
        <v>5417.73714285714</v>
      </c>
      <c r="BM1299" s="45" t="n">
        <v>187.562005220738</v>
      </c>
      <c r="BN1299" s="45" t="n">
        <v>1012.03746873145</v>
      </c>
      <c r="BO1299" s="45" t="n">
        <v>69.5558973259153</v>
      </c>
      <c r="BP1299" s="45" t="n">
        <v>256</v>
      </c>
      <c r="BQ1299" s="45" t="n">
        <v>384000</v>
      </c>
      <c r="BR1299" s="0" t="n">
        <f aca="false">AJ1299*0.1</f>
        <v>9E-010</v>
      </c>
      <c r="BS1299" s="0" t="n">
        <f aca="false">((((BJ1299/R1299)^2)+((BM1299/AD1299)^2))^(1/2))*AK1299</f>
        <v>0.00122736408370109</v>
      </c>
      <c r="BT1299" s="0" t="n">
        <f aca="false">((((BJ1299/R1299)^2)+((BN1299/AE1299)^2))^(1/2))*AL1299</f>
        <v>0.00663429510754821</v>
      </c>
      <c r="BU1299" s="0" t="n">
        <f aca="false">((((BJ1299/R1299)^2)+((BO1299/AF1299)^2))^(1/2))*AM1299</f>
        <v>0.000454948701002201</v>
      </c>
      <c r="BV1299" s="0" t="n">
        <f aca="false">((((BJ1299/R1299)^2)+((BP1299/AG1299)^2))^(1/2))*AN1299</f>
        <v>0.00171737854512699</v>
      </c>
      <c r="BW1299" s="0" t="n">
        <f aca="false">((((BJ1299/R1299)^2)+((BQ1299/AH1299)^2))^(1/2))*AO1299</f>
        <v>2.79413785531751</v>
      </c>
      <c r="BX1299" s="46" t="n">
        <f aca="false">((((BL1299/AI1299)^2)+((BR1299/AJ1299)^2))^(1/2))*AP1299</f>
        <v>6.92567376093625E-005</v>
      </c>
    </row>
    <row r="1300" customFormat="false" ht="30" hidden="false" customHeight="true" outlineLevel="0" collapsed="false">
      <c r="A1300" s="24" t="n">
        <v>4.63200594631644</v>
      </c>
      <c r="B1300" s="24" t="n">
        <v>-74.1065999143331</v>
      </c>
      <c r="C1300" s="47" t="n">
        <v>28</v>
      </c>
      <c r="D1300" s="47" t="n">
        <v>27</v>
      </c>
      <c r="E1300" s="47" t="n">
        <v>1850</v>
      </c>
      <c r="F1300" s="27" t="s">
        <v>3274</v>
      </c>
      <c r="G1300" s="28" t="s">
        <v>3275</v>
      </c>
      <c r="H1300" s="27" t="s">
        <v>3276</v>
      </c>
      <c r="I1300" s="28" t="s">
        <v>155</v>
      </c>
      <c r="J1300" s="28" t="s">
        <v>76</v>
      </c>
      <c r="K1300" s="28" t="n">
        <v>117.22</v>
      </c>
      <c r="L1300" s="28"/>
      <c r="M1300" s="28" t="n">
        <v>1983</v>
      </c>
      <c r="N1300" s="29" t="s">
        <v>67</v>
      </c>
      <c r="O1300" s="29" t="s">
        <v>145</v>
      </c>
      <c r="P1300" s="30" t="n">
        <v>0.0119278052318739</v>
      </c>
      <c r="Q1300" s="31" t="n">
        <v>28200</v>
      </c>
      <c r="R1300" s="31" t="n">
        <v>29578.0697191842</v>
      </c>
      <c r="S1300" s="29" t="s">
        <v>69</v>
      </c>
      <c r="T1300" s="29"/>
      <c r="U1300" s="29"/>
      <c r="V1300" s="48" t="n">
        <f aca="false">IF(S1300="m3_año",R1300,IF(OR(O1300="CG1",O1300="CG3",O1300="HG2"),T1300,R1300))</f>
        <v>29578.0697191842</v>
      </c>
      <c r="W1300" s="28" t="n">
        <v>365</v>
      </c>
      <c r="X1300" s="32"/>
      <c r="Y1300" s="28"/>
      <c r="Z1300" s="28" t="n">
        <v>8760</v>
      </c>
      <c r="AA1300" s="32" t="s">
        <v>3277</v>
      </c>
      <c r="AB1300" s="32" t="s">
        <v>3278</v>
      </c>
      <c r="AC1300" s="33" t="s">
        <v>72</v>
      </c>
      <c r="AD1300" s="33" t="n">
        <f aca="false">VLOOKUP($O1300,Parámetros!$B$4:$H$25,3,0)</f>
        <v>196.356974196937</v>
      </c>
      <c r="AE1300" s="33" t="n">
        <f aca="false">VLOOKUP($O1300,Parámetros!$B$4:$H$25,4,0)</f>
        <v>1220.72799074218</v>
      </c>
      <c r="AF1300" s="33" t="n">
        <f aca="false">VLOOKUP($O1300,Parámetros!$B$4:$H$25,5,0)</f>
        <v>69.6558973259153</v>
      </c>
      <c r="AG1300" s="33" t="n">
        <f aca="false">VLOOKUP($O1300,Parámetros!$B$4:$H$25,6,0)</f>
        <v>640</v>
      </c>
      <c r="AH1300" s="33" t="n">
        <f aca="false">VLOOKUP($O1300,Parámetros!$B$4:$H$25,7,0)</f>
        <v>1920000</v>
      </c>
      <c r="AI1300" s="2" t="n">
        <v>32831.976744186</v>
      </c>
      <c r="AJ1300" s="2" t="n">
        <v>1.0442E-008</v>
      </c>
      <c r="AK1300" s="34" t="n">
        <f aca="false">AD1300*V1300/1000000000</f>
        <v>0.00580786027264506</v>
      </c>
      <c r="AL1300" s="34" t="n">
        <f aca="false">AE1300*V1300/1000000000</f>
        <v>0.0361067776183318</v>
      </c>
      <c r="AM1300" s="34" t="n">
        <f aca="false">AF1300*V1300/1000000000</f>
        <v>0.00206028698745826</v>
      </c>
      <c r="AN1300" s="34" t="n">
        <f aca="false">AG1300*V1300/1000000000</f>
        <v>0.0189299646202779</v>
      </c>
      <c r="AO1300" s="34" t="n">
        <f aca="false">AH1300*V1300/1000000000</f>
        <v>56.7898938608337</v>
      </c>
      <c r="AP1300" s="35" t="n">
        <f aca="false">AJ1300*AI1300*EXP(P1300*4)</f>
        <v>0.000359584895153389</v>
      </c>
      <c r="AQ1300" s="36" t="n">
        <f aca="false">AK1300/W1300</f>
        <v>1.59119459524522E-005</v>
      </c>
      <c r="AR1300" s="37" t="n">
        <f aca="false">AL1300/W1300</f>
        <v>9.89226784063886E-005</v>
      </c>
      <c r="AS1300" s="37" t="n">
        <f aca="false">AM1300/W1300</f>
        <v>5.64462188344729E-006</v>
      </c>
      <c r="AT1300" s="37" t="n">
        <f aca="false">AN1300/W1300</f>
        <v>5.18629167678846E-005</v>
      </c>
      <c r="AU1300" s="37" t="n">
        <f aca="false">AO1300/W1300</f>
        <v>0.155588750303654</v>
      </c>
      <c r="AV1300" s="49" t="n">
        <f aca="false">AP1300/W1300</f>
        <v>9.85164096310656E-007</v>
      </c>
      <c r="AW1300" s="39" t="n">
        <f aca="false">AK1300*1000000</f>
        <v>5807.86027264506</v>
      </c>
      <c r="AX1300" s="40" t="n">
        <f aca="false">AL1300*1000000</f>
        <v>36106.7776183318</v>
      </c>
      <c r="AY1300" s="40" t="n">
        <f aca="false">AM1300*1000000</f>
        <v>2060.28698745826</v>
      </c>
      <c r="AZ1300" s="40" t="n">
        <f aca="false">AN1300*1000000</f>
        <v>18929.9646202779</v>
      </c>
      <c r="BA1300" s="40" t="n">
        <f aca="false">AO1300*1000000</f>
        <v>56789893.8608337</v>
      </c>
      <c r="BB1300" s="41" t="n">
        <f aca="false">AP1300*1000000</f>
        <v>359.584895153389</v>
      </c>
      <c r="BC1300" s="39" t="n">
        <f aca="false">AQ1300*1000000</f>
        <v>15.9119459524522</v>
      </c>
      <c r="BD1300" s="40" t="n">
        <f aca="false">AR1300*1000000</f>
        <v>98.9226784063886</v>
      </c>
      <c r="BE1300" s="40" t="n">
        <f aca="false">AS1300*1000000</f>
        <v>5.64462188344729</v>
      </c>
      <c r="BF1300" s="40" t="n">
        <f aca="false">AT1300*1000000</f>
        <v>51.8629167678846</v>
      </c>
      <c r="BG1300" s="40" t="n">
        <f aca="false">AU1300*1000000</f>
        <v>155588.750303654</v>
      </c>
      <c r="BH1300" s="41" t="n">
        <f aca="false">AV1300*1000000</f>
        <v>0.985164096310656</v>
      </c>
      <c r="BI1300" s="0" t="n">
        <v>0.1</v>
      </c>
      <c r="BJ1300" s="0" t="n">
        <f aca="false">R1300*BI1300</f>
        <v>2957.80697191842</v>
      </c>
      <c r="BK1300" s="0" t="n">
        <v>0.1</v>
      </c>
      <c r="BL1300" s="0" t="n">
        <f aca="false">AI1300*BK1300</f>
        <v>3283.1976744186</v>
      </c>
      <c r="BM1300" s="45" t="n">
        <v>187.562005220738</v>
      </c>
      <c r="BN1300" s="45" t="n">
        <v>1012.03746873145</v>
      </c>
      <c r="BO1300" s="45" t="n">
        <v>69.5558973259153</v>
      </c>
      <c r="BP1300" s="45" t="n">
        <v>256</v>
      </c>
      <c r="BQ1300" s="45" t="n">
        <v>384000</v>
      </c>
      <c r="BR1300" s="0" t="n">
        <f aca="false">AJ1300*0.1</f>
        <v>1.0442E-009</v>
      </c>
      <c r="BS1300" s="0" t="n">
        <f aca="false">((((BJ1300/R1300)^2)+((BM1300/AD1300)^2))^(1/2))*AK1300</f>
        <v>0.0055780402063029</v>
      </c>
      <c r="BT1300" s="0" t="n">
        <f aca="false">((((BJ1300/R1300)^2)+((BN1300/AE1300)^2))^(1/2))*AL1300</f>
        <v>0.0301510899184785</v>
      </c>
      <c r="BU1300" s="0" t="n">
        <f aca="false">((((BJ1300/R1300)^2)+((BO1300/AF1300)^2))^(1/2))*AM1300</f>
        <v>0.00206761968978521</v>
      </c>
      <c r="BV1300" s="0" t="n">
        <f aca="false">((((BJ1300/R1300)^2)+((BP1300/AG1300)^2))^(1/2))*AN1300</f>
        <v>0.00780502436186111</v>
      </c>
      <c r="BW1300" s="0" t="n">
        <f aca="false">((((BJ1300/R1300)^2)+((BQ1300/AH1300)^2))^(1/2))*AO1300</f>
        <v>12.6986063107822</v>
      </c>
      <c r="BX1300" s="46" t="n">
        <f aca="false">((((BL1300/AI1300)^2)+((BR1300/AJ1300)^2))^(1/2))*AP1300</f>
        <v>5.08529835550431E-005</v>
      </c>
    </row>
    <row r="1301" customFormat="false" ht="30" hidden="false" customHeight="true" outlineLevel="0" collapsed="false">
      <c r="A1301" s="24" t="n">
        <v>4.63200594631644</v>
      </c>
      <c r="B1301" s="24" t="n">
        <v>-74.1065999143331</v>
      </c>
      <c r="C1301" s="47" t="n">
        <v>28</v>
      </c>
      <c r="D1301" s="47" t="n">
        <v>27</v>
      </c>
      <c r="E1301" s="47" t="n">
        <v>1850</v>
      </c>
      <c r="F1301" s="27" t="s">
        <v>3274</v>
      </c>
      <c r="G1301" s="28" t="s">
        <v>3275</v>
      </c>
      <c r="H1301" s="27" t="s">
        <v>3276</v>
      </c>
      <c r="I1301" s="28" t="s">
        <v>155</v>
      </c>
      <c r="J1301" s="28" t="s">
        <v>76</v>
      </c>
      <c r="K1301" s="28" t="n">
        <v>117.22</v>
      </c>
      <c r="L1301" s="28"/>
      <c r="M1301" s="28" t="n">
        <v>1990</v>
      </c>
      <c r="N1301" s="29" t="s">
        <v>67</v>
      </c>
      <c r="O1301" s="29" t="s">
        <v>145</v>
      </c>
      <c r="P1301" s="30" t="n">
        <v>0.0119278052318739</v>
      </c>
      <c r="Q1301" s="31" t="n">
        <v>28200</v>
      </c>
      <c r="R1301" s="31" t="n">
        <v>29578.0697191842</v>
      </c>
      <c r="S1301" s="29" t="s">
        <v>69</v>
      </c>
      <c r="T1301" s="29"/>
      <c r="U1301" s="29"/>
      <c r="V1301" s="48" t="n">
        <f aca="false">IF(S1301="m3_año",R1301,IF(OR(O1301="CG1",O1301="CG3",O1301="HG2"),T1301,R1301))</f>
        <v>29578.0697191842</v>
      </c>
      <c r="W1301" s="28" t="n">
        <v>365</v>
      </c>
      <c r="X1301" s="32"/>
      <c r="Y1301" s="28"/>
      <c r="Z1301" s="28" t="n">
        <v>8760</v>
      </c>
      <c r="AA1301" s="32" t="s">
        <v>447</v>
      </c>
      <c r="AB1301" s="32" t="s">
        <v>447</v>
      </c>
      <c r="AC1301" s="33" t="s">
        <v>72</v>
      </c>
      <c r="AD1301" s="33" t="n">
        <f aca="false">VLOOKUP($O1301,Parámetros!$B$4:$H$25,3,0)</f>
        <v>196.356974196937</v>
      </c>
      <c r="AE1301" s="33" t="n">
        <f aca="false">VLOOKUP($O1301,Parámetros!$B$4:$H$25,4,0)</f>
        <v>1220.72799074218</v>
      </c>
      <c r="AF1301" s="33" t="n">
        <f aca="false">VLOOKUP($O1301,Parámetros!$B$4:$H$25,5,0)</f>
        <v>69.6558973259153</v>
      </c>
      <c r="AG1301" s="33" t="n">
        <f aca="false">VLOOKUP($O1301,Parámetros!$B$4:$H$25,6,0)</f>
        <v>640</v>
      </c>
      <c r="AH1301" s="33" t="n">
        <f aca="false">VLOOKUP($O1301,Parámetros!$B$4:$H$25,7,0)</f>
        <v>1920000</v>
      </c>
      <c r="AI1301" s="2" t="n">
        <v>32831.976744186</v>
      </c>
      <c r="AJ1301" s="2" t="n">
        <v>1.0442E-008</v>
      </c>
      <c r="AK1301" s="34" t="n">
        <f aca="false">AD1301*V1301/1000000000</f>
        <v>0.00580786027264506</v>
      </c>
      <c r="AL1301" s="34" t="n">
        <f aca="false">AE1301*V1301/1000000000</f>
        <v>0.0361067776183318</v>
      </c>
      <c r="AM1301" s="34" t="n">
        <f aca="false">AF1301*V1301/1000000000</f>
        <v>0.00206028698745826</v>
      </c>
      <c r="AN1301" s="34" t="n">
        <f aca="false">AG1301*V1301/1000000000</f>
        <v>0.0189299646202779</v>
      </c>
      <c r="AO1301" s="34" t="n">
        <f aca="false">AH1301*V1301/1000000000</f>
        <v>56.7898938608337</v>
      </c>
      <c r="AP1301" s="35" t="n">
        <f aca="false">AJ1301*AI1301*EXP(P1301*4)</f>
        <v>0.000359584895153389</v>
      </c>
      <c r="AQ1301" s="36" t="n">
        <f aca="false">AK1301/W1301</f>
        <v>1.59119459524522E-005</v>
      </c>
      <c r="AR1301" s="37" t="n">
        <f aca="false">AL1301/W1301</f>
        <v>9.89226784063886E-005</v>
      </c>
      <c r="AS1301" s="37" t="n">
        <f aca="false">AM1301/W1301</f>
        <v>5.64462188344729E-006</v>
      </c>
      <c r="AT1301" s="37" t="n">
        <f aca="false">AN1301/W1301</f>
        <v>5.18629167678846E-005</v>
      </c>
      <c r="AU1301" s="37" t="n">
        <f aca="false">AO1301/W1301</f>
        <v>0.155588750303654</v>
      </c>
      <c r="AV1301" s="49" t="n">
        <f aca="false">AP1301/W1301</f>
        <v>9.85164096310656E-007</v>
      </c>
      <c r="AW1301" s="39" t="n">
        <f aca="false">AK1301*1000000</f>
        <v>5807.86027264506</v>
      </c>
      <c r="AX1301" s="40" t="n">
        <f aca="false">AL1301*1000000</f>
        <v>36106.7776183318</v>
      </c>
      <c r="AY1301" s="40" t="n">
        <f aca="false">AM1301*1000000</f>
        <v>2060.28698745826</v>
      </c>
      <c r="AZ1301" s="40" t="n">
        <f aca="false">AN1301*1000000</f>
        <v>18929.9646202779</v>
      </c>
      <c r="BA1301" s="40" t="n">
        <f aca="false">AO1301*1000000</f>
        <v>56789893.8608337</v>
      </c>
      <c r="BB1301" s="41" t="n">
        <f aca="false">AP1301*1000000</f>
        <v>359.584895153389</v>
      </c>
      <c r="BC1301" s="39" t="n">
        <f aca="false">AQ1301*1000000</f>
        <v>15.9119459524522</v>
      </c>
      <c r="BD1301" s="40" t="n">
        <f aca="false">AR1301*1000000</f>
        <v>98.9226784063886</v>
      </c>
      <c r="BE1301" s="40" t="n">
        <f aca="false">AS1301*1000000</f>
        <v>5.64462188344729</v>
      </c>
      <c r="BF1301" s="40" t="n">
        <f aca="false">AT1301*1000000</f>
        <v>51.8629167678846</v>
      </c>
      <c r="BG1301" s="40" t="n">
        <f aca="false">AU1301*1000000</f>
        <v>155588.750303654</v>
      </c>
      <c r="BH1301" s="41" t="n">
        <f aca="false">AV1301*1000000</f>
        <v>0.985164096310656</v>
      </c>
      <c r="BI1301" s="0" t="n">
        <v>0.1</v>
      </c>
      <c r="BJ1301" s="0" t="n">
        <f aca="false">R1301*BI1301</f>
        <v>2957.80697191842</v>
      </c>
      <c r="BK1301" s="0" t="n">
        <v>0.1</v>
      </c>
      <c r="BL1301" s="0" t="n">
        <f aca="false">AI1301*BK1301</f>
        <v>3283.1976744186</v>
      </c>
      <c r="BM1301" s="45" t="n">
        <v>187.562005220738</v>
      </c>
      <c r="BN1301" s="45" t="n">
        <v>1012.03746873145</v>
      </c>
      <c r="BO1301" s="45" t="n">
        <v>69.5558973259153</v>
      </c>
      <c r="BP1301" s="45" t="n">
        <v>256</v>
      </c>
      <c r="BQ1301" s="45" t="n">
        <v>384000</v>
      </c>
      <c r="BR1301" s="0" t="n">
        <f aca="false">AJ1301*0.1</f>
        <v>1.0442E-009</v>
      </c>
      <c r="BS1301" s="0" t="n">
        <f aca="false">((((BJ1301/R1301)^2)+((BM1301/AD1301)^2))^(1/2))*AK1301</f>
        <v>0.0055780402063029</v>
      </c>
      <c r="BT1301" s="0" t="n">
        <f aca="false">((((BJ1301/R1301)^2)+((BN1301/AE1301)^2))^(1/2))*AL1301</f>
        <v>0.0301510899184785</v>
      </c>
      <c r="BU1301" s="0" t="n">
        <f aca="false">((((BJ1301/R1301)^2)+((BO1301/AF1301)^2))^(1/2))*AM1301</f>
        <v>0.00206761968978521</v>
      </c>
      <c r="BV1301" s="0" t="n">
        <f aca="false">((((BJ1301/R1301)^2)+((BP1301/AG1301)^2))^(1/2))*AN1301</f>
        <v>0.00780502436186111</v>
      </c>
      <c r="BW1301" s="0" t="n">
        <f aca="false">((((BJ1301/R1301)^2)+((BQ1301/AH1301)^2))^(1/2))*AO1301</f>
        <v>12.6986063107822</v>
      </c>
      <c r="BX1301" s="46" t="n">
        <f aca="false">((((BL1301/AI1301)^2)+((BR1301/AJ1301)^2))^(1/2))*AP1301</f>
        <v>5.08529835550431E-005</v>
      </c>
    </row>
    <row r="1302" customFormat="false" ht="30" hidden="false" customHeight="true" outlineLevel="0" collapsed="false">
      <c r="A1302" s="24" t="n">
        <v>4.63200594631644</v>
      </c>
      <c r="B1302" s="24" t="n">
        <v>-74.1065999143331</v>
      </c>
      <c r="C1302" s="47" t="n">
        <v>28</v>
      </c>
      <c r="D1302" s="47" t="n">
        <v>27</v>
      </c>
      <c r="E1302" s="47" t="n">
        <v>1850</v>
      </c>
      <c r="F1302" s="27" t="s">
        <v>3274</v>
      </c>
      <c r="G1302" s="28" t="s">
        <v>3275</v>
      </c>
      <c r="H1302" s="27" t="s">
        <v>3276</v>
      </c>
      <c r="I1302" s="28" t="s">
        <v>155</v>
      </c>
      <c r="J1302" s="28" t="s">
        <v>76</v>
      </c>
      <c r="K1302" s="28" t="n">
        <v>117.22</v>
      </c>
      <c r="L1302" s="28"/>
      <c r="M1302" s="28" t="n">
        <v>1995</v>
      </c>
      <c r="N1302" s="29" t="s">
        <v>67</v>
      </c>
      <c r="O1302" s="29" t="s">
        <v>145</v>
      </c>
      <c r="P1302" s="30" t="n">
        <v>0.0119278052318739</v>
      </c>
      <c r="Q1302" s="31" t="n">
        <v>28200</v>
      </c>
      <c r="R1302" s="31" t="n">
        <v>29578.0697191842</v>
      </c>
      <c r="S1302" s="29" t="s">
        <v>69</v>
      </c>
      <c r="T1302" s="29"/>
      <c r="U1302" s="29"/>
      <c r="V1302" s="48" t="n">
        <f aca="false">IF(S1302="m3_año",R1302,IF(OR(O1302="CG1",O1302="CG3",O1302="HG2"),T1302,R1302))</f>
        <v>29578.0697191842</v>
      </c>
      <c r="W1302" s="28" t="n">
        <v>365</v>
      </c>
      <c r="X1302" s="32"/>
      <c r="Y1302" s="28"/>
      <c r="Z1302" s="28" t="n">
        <v>8760</v>
      </c>
      <c r="AA1302" s="32" t="s">
        <v>447</v>
      </c>
      <c r="AB1302" s="32" t="s">
        <v>447</v>
      </c>
      <c r="AC1302" s="33" t="s">
        <v>72</v>
      </c>
      <c r="AD1302" s="33" t="n">
        <f aca="false">VLOOKUP($O1302,Parámetros!$B$4:$H$25,3,0)</f>
        <v>196.356974196937</v>
      </c>
      <c r="AE1302" s="33" t="n">
        <f aca="false">VLOOKUP($O1302,Parámetros!$B$4:$H$25,4,0)</f>
        <v>1220.72799074218</v>
      </c>
      <c r="AF1302" s="33" t="n">
        <f aca="false">VLOOKUP($O1302,Parámetros!$B$4:$H$25,5,0)</f>
        <v>69.6558973259153</v>
      </c>
      <c r="AG1302" s="33" t="n">
        <f aca="false">VLOOKUP($O1302,Parámetros!$B$4:$H$25,6,0)</f>
        <v>640</v>
      </c>
      <c r="AH1302" s="33" t="n">
        <f aca="false">VLOOKUP($O1302,Parámetros!$B$4:$H$25,7,0)</f>
        <v>1920000</v>
      </c>
      <c r="AI1302" s="2" t="n">
        <v>32831.976744186</v>
      </c>
      <c r="AJ1302" s="2" t="n">
        <v>1.0442E-008</v>
      </c>
      <c r="AK1302" s="34" t="n">
        <f aca="false">AD1302*V1302/1000000000</f>
        <v>0.00580786027264506</v>
      </c>
      <c r="AL1302" s="34" t="n">
        <f aca="false">AE1302*V1302/1000000000</f>
        <v>0.0361067776183318</v>
      </c>
      <c r="AM1302" s="34" t="n">
        <f aca="false">AF1302*V1302/1000000000</f>
        <v>0.00206028698745826</v>
      </c>
      <c r="AN1302" s="34" t="n">
        <f aca="false">AG1302*V1302/1000000000</f>
        <v>0.0189299646202779</v>
      </c>
      <c r="AO1302" s="34" t="n">
        <f aca="false">AH1302*V1302/1000000000</f>
        <v>56.7898938608337</v>
      </c>
      <c r="AP1302" s="35" t="n">
        <f aca="false">AJ1302*AI1302*EXP(P1302*4)</f>
        <v>0.000359584895153389</v>
      </c>
      <c r="AQ1302" s="36" t="n">
        <f aca="false">AK1302/W1302</f>
        <v>1.59119459524522E-005</v>
      </c>
      <c r="AR1302" s="37" t="n">
        <f aca="false">AL1302/W1302</f>
        <v>9.89226784063886E-005</v>
      </c>
      <c r="AS1302" s="37" t="n">
        <f aca="false">AM1302/W1302</f>
        <v>5.64462188344729E-006</v>
      </c>
      <c r="AT1302" s="37" t="n">
        <f aca="false">AN1302/W1302</f>
        <v>5.18629167678846E-005</v>
      </c>
      <c r="AU1302" s="37" t="n">
        <f aca="false">AO1302/W1302</f>
        <v>0.155588750303654</v>
      </c>
      <c r="AV1302" s="49" t="n">
        <f aca="false">AP1302/W1302</f>
        <v>9.85164096310656E-007</v>
      </c>
      <c r="AW1302" s="39" t="n">
        <f aca="false">AK1302*1000000</f>
        <v>5807.86027264506</v>
      </c>
      <c r="AX1302" s="40" t="n">
        <f aca="false">AL1302*1000000</f>
        <v>36106.7776183318</v>
      </c>
      <c r="AY1302" s="40" t="n">
        <f aca="false">AM1302*1000000</f>
        <v>2060.28698745826</v>
      </c>
      <c r="AZ1302" s="40" t="n">
        <f aca="false">AN1302*1000000</f>
        <v>18929.9646202779</v>
      </c>
      <c r="BA1302" s="40" t="n">
        <f aca="false">AO1302*1000000</f>
        <v>56789893.8608337</v>
      </c>
      <c r="BB1302" s="41" t="n">
        <f aca="false">AP1302*1000000</f>
        <v>359.584895153389</v>
      </c>
      <c r="BC1302" s="39" t="n">
        <f aca="false">AQ1302*1000000</f>
        <v>15.9119459524522</v>
      </c>
      <c r="BD1302" s="40" t="n">
        <f aca="false">AR1302*1000000</f>
        <v>98.9226784063886</v>
      </c>
      <c r="BE1302" s="40" t="n">
        <f aca="false">AS1302*1000000</f>
        <v>5.64462188344729</v>
      </c>
      <c r="BF1302" s="40" t="n">
        <f aca="false">AT1302*1000000</f>
        <v>51.8629167678846</v>
      </c>
      <c r="BG1302" s="40" t="n">
        <f aca="false">AU1302*1000000</f>
        <v>155588.750303654</v>
      </c>
      <c r="BH1302" s="41" t="n">
        <f aca="false">AV1302*1000000</f>
        <v>0.985164096310656</v>
      </c>
      <c r="BI1302" s="0" t="n">
        <v>0.1</v>
      </c>
      <c r="BJ1302" s="0" t="n">
        <f aca="false">R1302*BI1302</f>
        <v>2957.80697191842</v>
      </c>
      <c r="BK1302" s="0" t="n">
        <v>0.1</v>
      </c>
      <c r="BL1302" s="0" t="n">
        <f aca="false">AI1302*BK1302</f>
        <v>3283.1976744186</v>
      </c>
      <c r="BM1302" s="45" t="n">
        <v>187.562005220738</v>
      </c>
      <c r="BN1302" s="45" t="n">
        <v>1012.03746873145</v>
      </c>
      <c r="BO1302" s="45" t="n">
        <v>69.5558973259153</v>
      </c>
      <c r="BP1302" s="45" t="n">
        <v>256</v>
      </c>
      <c r="BQ1302" s="45" t="n">
        <v>384000</v>
      </c>
      <c r="BR1302" s="0" t="n">
        <f aca="false">AJ1302*0.1</f>
        <v>1.0442E-009</v>
      </c>
      <c r="BS1302" s="0" t="n">
        <f aca="false">((((BJ1302/R1302)^2)+((BM1302/AD1302)^2))^(1/2))*AK1302</f>
        <v>0.0055780402063029</v>
      </c>
      <c r="BT1302" s="0" t="n">
        <f aca="false">((((BJ1302/R1302)^2)+((BN1302/AE1302)^2))^(1/2))*AL1302</f>
        <v>0.0301510899184785</v>
      </c>
      <c r="BU1302" s="0" t="n">
        <f aca="false">((((BJ1302/R1302)^2)+((BO1302/AF1302)^2))^(1/2))*AM1302</f>
        <v>0.00206761968978521</v>
      </c>
      <c r="BV1302" s="0" t="n">
        <f aca="false">((((BJ1302/R1302)^2)+((BP1302/AG1302)^2))^(1/2))*AN1302</f>
        <v>0.00780502436186111</v>
      </c>
      <c r="BW1302" s="0" t="n">
        <f aca="false">((((BJ1302/R1302)^2)+((BQ1302/AH1302)^2))^(1/2))*AO1302</f>
        <v>12.6986063107822</v>
      </c>
      <c r="BX1302" s="46" t="n">
        <f aca="false">((((BL1302/AI1302)^2)+((BR1302/AJ1302)^2))^(1/2))*AP1302</f>
        <v>5.08529835550431E-005</v>
      </c>
    </row>
    <row r="1303" customFormat="false" ht="30" hidden="false" customHeight="true" outlineLevel="0" collapsed="false">
      <c r="A1303" s="24" t="n">
        <v>4.63200594631644</v>
      </c>
      <c r="B1303" s="24" t="n">
        <v>-74.1065999143331</v>
      </c>
      <c r="C1303" s="47" t="n">
        <v>28</v>
      </c>
      <c r="D1303" s="47" t="n">
        <v>27</v>
      </c>
      <c r="E1303" s="47" t="n">
        <v>1850</v>
      </c>
      <c r="F1303" s="27" t="s">
        <v>3274</v>
      </c>
      <c r="G1303" s="28" t="s">
        <v>3275</v>
      </c>
      <c r="H1303" s="27" t="s">
        <v>3276</v>
      </c>
      <c r="I1303" s="28" t="s">
        <v>155</v>
      </c>
      <c r="J1303" s="28" t="s">
        <v>76</v>
      </c>
      <c r="K1303" s="28" t="n">
        <v>117.22</v>
      </c>
      <c r="L1303" s="28"/>
      <c r="M1303" s="28" t="n">
        <v>2002</v>
      </c>
      <c r="N1303" s="29" t="s">
        <v>67</v>
      </c>
      <c r="O1303" s="29" t="s">
        <v>145</v>
      </c>
      <c r="P1303" s="30" t="n">
        <v>0.0119278052318739</v>
      </c>
      <c r="Q1303" s="31" t="n">
        <v>28200</v>
      </c>
      <c r="R1303" s="31" t="n">
        <v>29578.0697191842</v>
      </c>
      <c r="S1303" s="29" t="s">
        <v>69</v>
      </c>
      <c r="T1303" s="29"/>
      <c r="U1303" s="29"/>
      <c r="V1303" s="48" t="n">
        <f aca="false">IF(S1303="m3_año",R1303,IF(OR(O1303="CG1",O1303="CG3",O1303="HG2"),T1303,R1303))</f>
        <v>29578.0697191842</v>
      </c>
      <c r="W1303" s="28" t="n">
        <v>365</v>
      </c>
      <c r="X1303" s="32"/>
      <c r="Y1303" s="28"/>
      <c r="Z1303" s="28" t="n">
        <v>8760</v>
      </c>
      <c r="AA1303" s="32" t="s">
        <v>447</v>
      </c>
      <c r="AB1303" s="32" t="s">
        <v>447</v>
      </c>
      <c r="AC1303" s="33" t="s">
        <v>72</v>
      </c>
      <c r="AD1303" s="33" t="n">
        <f aca="false">VLOOKUP($O1303,Parámetros!$B$4:$H$25,3,0)</f>
        <v>196.356974196937</v>
      </c>
      <c r="AE1303" s="33" t="n">
        <f aca="false">VLOOKUP($O1303,Parámetros!$B$4:$H$25,4,0)</f>
        <v>1220.72799074218</v>
      </c>
      <c r="AF1303" s="33" t="n">
        <f aca="false">VLOOKUP($O1303,Parámetros!$B$4:$H$25,5,0)</f>
        <v>69.6558973259153</v>
      </c>
      <c r="AG1303" s="33" t="n">
        <f aca="false">VLOOKUP($O1303,Parámetros!$B$4:$H$25,6,0)</f>
        <v>640</v>
      </c>
      <c r="AH1303" s="33" t="n">
        <f aca="false">VLOOKUP($O1303,Parámetros!$B$4:$H$25,7,0)</f>
        <v>1920000</v>
      </c>
      <c r="AI1303" s="2" t="n">
        <v>32831.976744186</v>
      </c>
      <c r="AJ1303" s="2" t="n">
        <v>1.0442E-008</v>
      </c>
      <c r="AK1303" s="34" t="n">
        <f aca="false">AD1303*V1303/1000000000</f>
        <v>0.00580786027264506</v>
      </c>
      <c r="AL1303" s="34" t="n">
        <f aca="false">AE1303*V1303/1000000000</f>
        <v>0.0361067776183318</v>
      </c>
      <c r="AM1303" s="34" t="n">
        <f aca="false">AF1303*V1303/1000000000</f>
        <v>0.00206028698745826</v>
      </c>
      <c r="AN1303" s="34" t="n">
        <f aca="false">AG1303*V1303/1000000000</f>
        <v>0.0189299646202779</v>
      </c>
      <c r="AO1303" s="34" t="n">
        <f aca="false">AH1303*V1303/1000000000</f>
        <v>56.7898938608337</v>
      </c>
      <c r="AP1303" s="35" t="n">
        <f aca="false">AJ1303*AI1303*EXP(P1303*4)</f>
        <v>0.000359584895153389</v>
      </c>
      <c r="AQ1303" s="36" t="n">
        <f aca="false">AK1303/W1303</f>
        <v>1.59119459524522E-005</v>
      </c>
      <c r="AR1303" s="37" t="n">
        <f aca="false">AL1303/W1303</f>
        <v>9.89226784063886E-005</v>
      </c>
      <c r="AS1303" s="37" t="n">
        <f aca="false">AM1303/W1303</f>
        <v>5.64462188344729E-006</v>
      </c>
      <c r="AT1303" s="37" t="n">
        <f aca="false">AN1303/W1303</f>
        <v>5.18629167678846E-005</v>
      </c>
      <c r="AU1303" s="37" t="n">
        <f aca="false">AO1303/W1303</f>
        <v>0.155588750303654</v>
      </c>
      <c r="AV1303" s="49" t="n">
        <f aca="false">AP1303/W1303</f>
        <v>9.85164096310656E-007</v>
      </c>
      <c r="AW1303" s="39" t="n">
        <f aca="false">AK1303*1000000</f>
        <v>5807.86027264506</v>
      </c>
      <c r="AX1303" s="40" t="n">
        <f aca="false">AL1303*1000000</f>
        <v>36106.7776183318</v>
      </c>
      <c r="AY1303" s="40" t="n">
        <f aca="false">AM1303*1000000</f>
        <v>2060.28698745826</v>
      </c>
      <c r="AZ1303" s="40" t="n">
        <f aca="false">AN1303*1000000</f>
        <v>18929.9646202779</v>
      </c>
      <c r="BA1303" s="40" t="n">
        <f aca="false">AO1303*1000000</f>
        <v>56789893.8608337</v>
      </c>
      <c r="BB1303" s="41" t="n">
        <f aca="false">AP1303*1000000</f>
        <v>359.584895153389</v>
      </c>
      <c r="BC1303" s="39" t="n">
        <f aca="false">AQ1303*1000000</f>
        <v>15.9119459524522</v>
      </c>
      <c r="BD1303" s="40" t="n">
        <f aca="false">AR1303*1000000</f>
        <v>98.9226784063886</v>
      </c>
      <c r="BE1303" s="40" t="n">
        <f aca="false">AS1303*1000000</f>
        <v>5.64462188344729</v>
      </c>
      <c r="BF1303" s="40" t="n">
        <f aca="false">AT1303*1000000</f>
        <v>51.8629167678846</v>
      </c>
      <c r="BG1303" s="40" t="n">
        <f aca="false">AU1303*1000000</f>
        <v>155588.750303654</v>
      </c>
      <c r="BH1303" s="41" t="n">
        <f aca="false">AV1303*1000000</f>
        <v>0.985164096310656</v>
      </c>
      <c r="BI1303" s="0" t="n">
        <v>0.1</v>
      </c>
      <c r="BJ1303" s="0" t="n">
        <f aca="false">R1303*BI1303</f>
        <v>2957.80697191842</v>
      </c>
      <c r="BK1303" s="0" t="n">
        <v>0.1</v>
      </c>
      <c r="BL1303" s="0" t="n">
        <f aca="false">AI1303*BK1303</f>
        <v>3283.1976744186</v>
      </c>
      <c r="BM1303" s="45" t="n">
        <v>187.562005220738</v>
      </c>
      <c r="BN1303" s="45" t="n">
        <v>1012.03746873145</v>
      </c>
      <c r="BO1303" s="45" t="n">
        <v>69.5558973259153</v>
      </c>
      <c r="BP1303" s="45" t="n">
        <v>256</v>
      </c>
      <c r="BQ1303" s="45" t="n">
        <v>384000</v>
      </c>
      <c r="BR1303" s="0" t="n">
        <f aca="false">AJ1303*0.1</f>
        <v>1.0442E-009</v>
      </c>
      <c r="BS1303" s="0" t="n">
        <f aca="false">((((BJ1303/R1303)^2)+((BM1303/AD1303)^2))^(1/2))*AK1303</f>
        <v>0.0055780402063029</v>
      </c>
      <c r="BT1303" s="0" t="n">
        <f aca="false">((((BJ1303/R1303)^2)+((BN1303/AE1303)^2))^(1/2))*AL1303</f>
        <v>0.0301510899184785</v>
      </c>
      <c r="BU1303" s="0" t="n">
        <f aca="false">((((BJ1303/R1303)^2)+((BO1303/AF1303)^2))^(1/2))*AM1303</f>
        <v>0.00206761968978521</v>
      </c>
      <c r="BV1303" s="0" t="n">
        <f aca="false">((((BJ1303/R1303)^2)+((BP1303/AG1303)^2))^(1/2))*AN1303</f>
        <v>0.00780502436186111</v>
      </c>
      <c r="BW1303" s="0" t="n">
        <f aca="false">((((BJ1303/R1303)^2)+((BQ1303/AH1303)^2))^(1/2))*AO1303</f>
        <v>12.6986063107822</v>
      </c>
      <c r="BX1303" s="46" t="n">
        <f aca="false">((((BL1303/AI1303)^2)+((BR1303/AJ1303)^2))^(1/2))*AP1303</f>
        <v>5.08529835550431E-005</v>
      </c>
    </row>
    <row r="1304" customFormat="false" ht="30" hidden="false" customHeight="true" outlineLevel="0" collapsed="false">
      <c r="A1304" s="24" t="n">
        <v>4.63200594631644</v>
      </c>
      <c r="B1304" s="24" t="n">
        <v>-74.1065999143331</v>
      </c>
      <c r="C1304" s="47" t="n">
        <v>28</v>
      </c>
      <c r="D1304" s="47" t="n">
        <v>27</v>
      </c>
      <c r="E1304" s="47" t="n">
        <v>1850</v>
      </c>
      <c r="F1304" s="27" t="s">
        <v>3274</v>
      </c>
      <c r="G1304" s="28" t="s">
        <v>3275</v>
      </c>
      <c r="H1304" s="27" t="s">
        <v>3276</v>
      </c>
      <c r="I1304" s="28" t="s">
        <v>155</v>
      </c>
      <c r="J1304" s="28" t="s">
        <v>76</v>
      </c>
      <c r="K1304" s="28" t="n">
        <v>76.19</v>
      </c>
      <c r="L1304" s="28"/>
      <c r="M1304" s="28" t="n">
        <v>1983</v>
      </c>
      <c r="N1304" s="29" t="s">
        <v>67</v>
      </c>
      <c r="O1304" s="29" t="s">
        <v>145</v>
      </c>
      <c r="P1304" s="30" t="n">
        <v>0.0119278052318739</v>
      </c>
      <c r="Q1304" s="31" t="n">
        <v>28440</v>
      </c>
      <c r="R1304" s="31" t="n">
        <v>29829.7979721134</v>
      </c>
      <c r="S1304" s="29" t="s">
        <v>69</v>
      </c>
      <c r="T1304" s="29"/>
      <c r="U1304" s="29"/>
      <c r="V1304" s="48" t="n">
        <f aca="false">IF(S1304="m3_año",R1304,IF(OR(O1304="CG1",O1304="CG3",O1304="HG2"),T1304,R1304))</f>
        <v>29829.7979721134</v>
      </c>
      <c r="W1304" s="28" t="n">
        <v>365</v>
      </c>
      <c r="X1304" s="32"/>
      <c r="Y1304" s="28"/>
      <c r="Z1304" s="28" t="n">
        <v>8760</v>
      </c>
      <c r="AA1304" s="32" t="s">
        <v>447</v>
      </c>
      <c r="AB1304" s="32" t="s">
        <v>447</v>
      </c>
      <c r="AC1304" s="33" t="s">
        <v>72</v>
      </c>
      <c r="AD1304" s="33" t="n">
        <f aca="false">VLOOKUP($O1304,Parámetros!$B$4:$H$25,3,0)</f>
        <v>196.356974196937</v>
      </c>
      <c r="AE1304" s="33" t="n">
        <f aca="false">VLOOKUP($O1304,Parámetros!$B$4:$H$25,4,0)</f>
        <v>1220.72799074218</v>
      </c>
      <c r="AF1304" s="33" t="n">
        <f aca="false">VLOOKUP($O1304,Parámetros!$B$4:$H$25,5,0)</f>
        <v>69.6558973259153</v>
      </c>
      <c r="AG1304" s="33" t="n">
        <f aca="false">VLOOKUP($O1304,Parámetros!$B$4:$H$25,6,0)</f>
        <v>640</v>
      </c>
      <c r="AH1304" s="33" t="n">
        <f aca="false">VLOOKUP($O1304,Parámetros!$B$4:$H$25,7,0)</f>
        <v>1920000</v>
      </c>
      <c r="AI1304" s="2" t="n">
        <v>32831.976744186</v>
      </c>
      <c r="AJ1304" s="2" t="n">
        <v>1.0442E-008</v>
      </c>
      <c r="AK1304" s="34" t="n">
        <f aca="false">AD1304*V1304/1000000000</f>
        <v>0.00585728887071011</v>
      </c>
      <c r="AL1304" s="34" t="n">
        <f aca="false">AE1304*V1304/1000000000</f>
        <v>0.0364140693427432</v>
      </c>
      <c r="AM1304" s="34" t="n">
        <f aca="false">AF1304*V1304/1000000000</f>
        <v>0.00207782134479833</v>
      </c>
      <c r="AN1304" s="34" t="n">
        <f aca="false">AG1304*V1304/1000000000</f>
        <v>0.0190910707021526</v>
      </c>
      <c r="AO1304" s="34" t="n">
        <f aca="false">AH1304*V1304/1000000000</f>
        <v>57.2732121064577</v>
      </c>
      <c r="AP1304" s="35" t="n">
        <f aca="false">AJ1304*AI1304*EXP(P1304*4)</f>
        <v>0.000359584895153389</v>
      </c>
      <c r="AQ1304" s="36" t="n">
        <f aca="false">AK1304/W1304</f>
        <v>1.60473667690688E-005</v>
      </c>
      <c r="AR1304" s="37" t="n">
        <f aca="false">AL1304/W1304</f>
        <v>9.97645735417621E-005</v>
      </c>
      <c r="AS1304" s="37" t="n">
        <f aca="false">AM1304/W1304</f>
        <v>5.69266121862556E-006</v>
      </c>
      <c r="AT1304" s="37" t="n">
        <f aca="false">AN1304/W1304</f>
        <v>5.23043032935687E-005</v>
      </c>
      <c r="AU1304" s="37" t="n">
        <f aca="false">AO1304/W1304</f>
        <v>0.156912909880706</v>
      </c>
      <c r="AV1304" s="49" t="n">
        <f aca="false">AP1304/W1304</f>
        <v>9.85164096310656E-007</v>
      </c>
      <c r="AW1304" s="39" t="n">
        <f aca="false">AK1304*1000000</f>
        <v>5857.28887071011</v>
      </c>
      <c r="AX1304" s="40" t="n">
        <f aca="false">AL1304*1000000</f>
        <v>36414.0693427432</v>
      </c>
      <c r="AY1304" s="40" t="n">
        <f aca="false">AM1304*1000000</f>
        <v>2077.82134479833</v>
      </c>
      <c r="AZ1304" s="40" t="n">
        <f aca="false">AN1304*1000000</f>
        <v>19091.0707021526</v>
      </c>
      <c r="BA1304" s="40" t="n">
        <f aca="false">AO1304*1000000</f>
        <v>57273212.1064577</v>
      </c>
      <c r="BB1304" s="41" t="n">
        <f aca="false">AP1304*1000000</f>
        <v>359.584895153389</v>
      </c>
      <c r="BC1304" s="39" t="n">
        <f aca="false">AQ1304*1000000</f>
        <v>16.0473667690688</v>
      </c>
      <c r="BD1304" s="40" t="n">
        <f aca="false">AR1304*1000000</f>
        <v>99.7645735417621</v>
      </c>
      <c r="BE1304" s="40" t="n">
        <f aca="false">AS1304*1000000</f>
        <v>5.69266121862556</v>
      </c>
      <c r="BF1304" s="40" t="n">
        <f aca="false">AT1304*1000000</f>
        <v>52.3043032935687</v>
      </c>
      <c r="BG1304" s="40" t="n">
        <f aca="false">AU1304*1000000</f>
        <v>156912.909880706</v>
      </c>
      <c r="BH1304" s="41" t="n">
        <f aca="false">AV1304*1000000</f>
        <v>0.985164096310656</v>
      </c>
      <c r="BI1304" s="0" t="n">
        <v>0.1</v>
      </c>
      <c r="BJ1304" s="0" t="n">
        <f aca="false">R1304*BI1304</f>
        <v>2982.97979721134</v>
      </c>
      <c r="BK1304" s="0" t="n">
        <v>0.1</v>
      </c>
      <c r="BL1304" s="0" t="n">
        <f aca="false">AI1304*BK1304</f>
        <v>3283.1976744186</v>
      </c>
      <c r="BM1304" s="45" t="n">
        <v>187.562005220738</v>
      </c>
      <c r="BN1304" s="45" t="n">
        <v>1012.03746873145</v>
      </c>
      <c r="BO1304" s="45" t="n">
        <v>69.5558973259153</v>
      </c>
      <c r="BP1304" s="45" t="n">
        <v>256</v>
      </c>
      <c r="BQ1304" s="45" t="n">
        <v>384000</v>
      </c>
      <c r="BR1304" s="0" t="n">
        <f aca="false">AJ1304*0.1</f>
        <v>1.0442E-009</v>
      </c>
      <c r="BS1304" s="0" t="n">
        <f aca="false">((((BJ1304/R1304)^2)+((BM1304/AD1304)^2))^(1/2))*AK1304</f>
        <v>0.00562551288890973</v>
      </c>
      <c r="BT1304" s="0" t="n">
        <f aca="false">((((BJ1304/R1304)^2)+((BN1304/AE1304)^2))^(1/2))*AL1304</f>
        <v>0.0304076949390613</v>
      </c>
      <c r="BU1304" s="0" t="n">
        <f aca="false">((((BJ1304/R1304)^2)+((BO1304/AF1304)^2))^(1/2))*AM1304</f>
        <v>0.00208521645310253</v>
      </c>
      <c r="BV1304" s="0" t="n">
        <f aca="false">((((BJ1304/R1304)^2)+((BP1304/AG1304)^2))^(1/2))*AN1304</f>
        <v>0.00787145010111098</v>
      </c>
      <c r="BW1304" s="0" t="n">
        <f aca="false">((((BJ1304/R1304)^2)+((BQ1304/AH1304)^2))^(1/2))*AO1304</f>
        <v>12.8066795559803</v>
      </c>
      <c r="BX1304" s="46" t="n">
        <f aca="false">((((BL1304/AI1304)^2)+((BR1304/AJ1304)^2))^(1/2))*AP1304</f>
        <v>5.08529835550431E-005</v>
      </c>
    </row>
    <row r="1305" customFormat="false" ht="30" hidden="false" customHeight="true" outlineLevel="0" collapsed="false">
      <c r="A1305" s="24" t="n">
        <v>4.63200594631644</v>
      </c>
      <c r="B1305" s="24" t="n">
        <v>-74.1065999143331</v>
      </c>
      <c r="C1305" s="47" t="n">
        <v>28</v>
      </c>
      <c r="D1305" s="47" t="n">
        <v>27</v>
      </c>
      <c r="E1305" s="47" t="n">
        <v>1850</v>
      </c>
      <c r="F1305" s="27" t="s">
        <v>3274</v>
      </c>
      <c r="G1305" s="28" t="s">
        <v>3275</v>
      </c>
      <c r="H1305" s="27" t="s">
        <v>3276</v>
      </c>
      <c r="I1305" s="28" t="s">
        <v>155</v>
      </c>
      <c r="J1305" s="28" t="s">
        <v>76</v>
      </c>
      <c r="K1305" s="28" t="n">
        <v>76.19</v>
      </c>
      <c r="L1305" s="28"/>
      <c r="M1305" s="28" t="n">
        <v>1995</v>
      </c>
      <c r="N1305" s="29" t="s">
        <v>67</v>
      </c>
      <c r="O1305" s="29" t="s">
        <v>145</v>
      </c>
      <c r="P1305" s="30" t="n">
        <v>0.0119278052318739</v>
      </c>
      <c r="Q1305" s="31" t="n">
        <v>28440</v>
      </c>
      <c r="R1305" s="31" t="n">
        <v>29829.7979721134</v>
      </c>
      <c r="S1305" s="29" t="s">
        <v>69</v>
      </c>
      <c r="T1305" s="29"/>
      <c r="U1305" s="29"/>
      <c r="V1305" s="48" t="n">
        <f aca="false">IF(S1305="m3_año",R1305,IF(OR(O1305="CG1",O1305="CG3",O1305="HG2"),T1305,R1305))</f>
        <v>29829.7979721134</v>
      </c>
      <c r="W1305" s="28" t="n">
        <v>365</v>
      </c>
      <c r="X1305" s="32"/>
      <c r="Y1305" s="28"/>
      <c r="Z1305" s="28" t="n">
        <v>8760</v>
      </c>
      <c r="AA1305" s="32" t="s">
        <v>447</v>
      </c>
      <c r="AB1305" s="32" t="s">
        <v>447</v>
      </c>
      <c r="AC1305" s="33" t="s">
        <v>72</v>
      </c>
      <c r="AD1305" s="33" t="n">
        <f aca="false">VLOOKUP($O1305,Parámetros!$B$4:$H$25,3,0)</f>
        <v>196.356974196937</v>
      </c>
      <c r="AE1305" s="33" t="n">
        <f aca="false">VLOOKUP($O1305,Parámetros!$B$4:$H$25,4,0)</f>
        <v>1220.72799074218</v>
      </c>
      <c r="AF1305" s="33" t="n">
        <f aca="false">VLOOKUP($O1305,Parámetros!$B$4:$H$25,5,0)</f>
        <v>69.6558973259153</v>
      </c>
      <c r="AG1305" s="33" t="n">
        <f aca="false">VLOOKUP($O1305,Parámetros!$B$4:$H$25,6,0)</f>
        <v>640</v>
      </c>
      <c r="AH1305" s="33" t="n">
        <f aca="false">VLOOKUP($O1305,Parámetros!$B$4:$H$25,7,0)</f>
        <v>1920000</v>
      </c>
      <c r="AI1305" s="2" t="n">
        <v>32831.976744186</v>
      </c>
      <c r="AJ1305" s="2" t="n">
        <v>1.0442E-008</v>
      </c>
      <c r="AK1305" s="34" t="n">
        <f aca="false">AD1305*V1305/1000000000</f>
        <v>0.00585728887071011</v>
      </c>
      <c r="AL1305" s="34" t="n">
        <f aca="false">AE1305*V1305/1000000000</f>
        <v>0.0364140693427432</v>
      </c>
      <c r="AM1305" s="34" t="n">
        <f aca="false">AF1305*V1305/1000000000</f>
        <v>0.00207782134479833</v>
      </c>
      <c r="AN1305" s="34" t="n">
        <f aca="false">AG1305*V1305/1000000000</f>
        <v>0.0190910707021526</v>
      </c>
      <c r="AO1305" s="34" t="n">
        <f aca="false">AH1305*V1305/1000000000</f>
        <v>57.2732121064577</v>
      </c>
      <c r="AP1305" s="35" t="n">
        <f aca="false">AJ1305*AI1305*EXP(P1305*4)</f>
        <v>0.000359584895153389</v>
      </c>
      <c r="AQ1305" s="36" t="n">
        <f aca="false">AK1305/W1305</f>
        <v>1.60473667690688E-005</v>
      </c>
      <c r="AR1305" s="37" t="n">
        <f aca="false">AL1305/W1305</f>
        <v>9.97645735417621E-005</v>
      </c>
      <c r="AS1305" s="37" t="n">
        <f aca="false">AM1305/W1305</f>
        <v>5.69266121862556E-006</v>
      </c>
      <c r="AT1305" s="37" t="n">
        <f aca="false">AN1305/W1305</f>
        <v>5.23043032935687E-005</v>
      </c>
      <c r="AU1305" s="37" t="n">
        <f aca="false">AO1305/W1305</f>
        <v>0.156912909880706</v>
      </c>
      <c r="AV1305" s="49" t="n">
        <f aca="false">AP1305/W1305</f>
        <v>9.85164096310656E-007</v>
      </c>
      <c r="AW1305" s="39" t="n">
        <f aca="false">AK1305*1000000</f>
        <v>5857.28887071011</v>
      </c>
      <c r="AX1305" s="40" t="n">
        <f aca="false">AL1305*1000000</f>
        <v>36414.0693427432</v>
      </c>
      <c r="AY1305" s="40" t="n">
        <f aca="false">AM1305*1000000</f>
        <v>2077.82134479833</v>
      </c>
      <c r="AZ1305" s="40" t="n">
        <f aca="false">AN1305*1000000</f>
        <v>19091.0707021526</v>
      </c>
      <c r="BA1305" s="40" t="n">
        <f aca="false">AO1305*1000000</f>
        <v>57273212.1064577</v>
      </c>
      <c r="BB1305" s="41" t="n">
        <f aca="false">AP1305*1000000</f>
        <v>359.584895153389</v>
      </c>
      <c r="BC1305" s="39" t="n">
        <f aca="false">AQ1305*1000000</f>
        <v>16.0473667690688</v>
      </c>
      <c r="BD1305" s="40" t="n">
        <f aca="false">AR1305*1000000</f>
        <v>99.7645735417621</v>
      </c>
      <c r="BE1305" s="40" t="n">
        <f aca="false">AS1305*1000000</f>
        <v>5.69266121862556</v>
      </c>
      <c r="BF1305" s="40" t="n">
        <f aca="false">AT1305*1000000</f>
        <v>52.3043032935687</v>
      </c>
      <c r="BG1305" s="40" t="n">
        <f aca="false">AU1305*1000000</f>
        <v>156912.909880706</v>
      </c>
      <c r="BH1305" s="41" t="n">
        <f aca="false">AV1305*1000000</f>
        <v>0.985164096310656</v>
      </c>
      <c r="BI1305" s="0" t="n">
        <v>0.1</v>
      </c>
      <c r="BJ1305" s="0" t="n">
        <f aca="false">R1305*BI1305</f>
        <v>2982.97979721134</v>
      </c>
      <c r="BK1305" s="0" t="n">
        <v>0.1</v>
      </c>
      <c r="BL1305" s="0" t="n">
        <f aca="false">AI1305*BK1305</f>
        <v>3283.1976744186</v>
      </c>
      <c r="BM1305" s="45" t="n">
        <v>187.562005220738</v>
      </c>
      <c r="BN1305" s="45" t="n">
        <v>1012.03746873145</v>
      </c>
      <c r="BO1305" s="45" t="n">
        <v>69.5558973259153</v>
      </c>
      <c r="BP1305" s="45" t="n">
        <v>256</v>
      </c>
      <c r="BQ1305" s="45" t="n">
        <v>384000</v>
      </c>
      <c r="BR1305" s="0" t="n">
        <f aca="false">AJ1305*0.1</f>
        <v>1.0442E-009</v>
      </c>
      <c r="BS1305" s="0" t="n">
        <f aca="false">((((BJ1305/R1305)^2)+((BM1305/AD1305)^2))^(1/2))*AK1305</f>
        <v>0.00562551288890973</v>
      </c>
      <c r="BT1305" s="0" t="n">
        <f aca="false">((((BJ1305/R1305)^2)+((BN1305/AE1305)^2))^(1/2))*AL1305</f>
        <v>0.0304076949390613</v>
      </c>
      <c r="BU1305" s="0" t="n">
        <f aca="false">((((BJ1305/R1305)^2)+((BO1305/AF1305)^2))^(1/2))*AM1305</f>
        <v>0.00208521645310253</v>
      </c>
      <c r="BV1305" s="0" t="n">
        <f aca="false">((((BJ1305/R1305)^2)+((BP1305/AG1305)^2))^(1/2))*AN1305</f>
        <v>0.00787145010111098</v>
      </c>
      <c r="BW1305" s="0" t="n">
        <f aca="false">((((BJ1305/R1305)^2)+((BQ1305/AH1305)^2))^(1/2))*AO1305</f>
        <v>12.8066795559803</v>
      </c>
      <c r="BX1305" s="46" t="n">
        <f aca="false">((((BL1305/AI1305)^2)+((BR1305/AJ1305)^2))^(1/2))*AP1305</f>
        <v>5.08529835550431E-005</v>
      </c>
    </row>
    <row r="1306" customFormat="false" ht="30" hidden="false" customHeight="true" outlineLevel="0" collapsed="false">
      <c r="A1306" s="24" t="n">
        <v>4.63361111111111</v>
      </c>
      <c r="B1306" s="24" t="n">
        <v>-74.10975</v>
      </c>
      <c r="C1306" s="47" t="n">
        <v>28</v>
      </c>
      <c r="D1306" s="47" t="n">
        <v>28</v>
      </c>
      <c r="E1306" s="47" t="n">
        <v>1863</v>
      </c>
      <c r="F1306" s="27" t="s">
        <v>3279</v>
      </c>
      <c r="G1306" s="28" t="s">
        <v>3280</v>
      </c>
      <c r="H1306" s="27" t="s">
        <v>3281</v>
      </c>
      <c r="I1306" s="28" t="s">
        <v>155</v>
      </c>
      <c r="J1306" s="28" t="s">
        <v>76</v>
      </c>
      <c r="K1306" s="55"/>
      <c r="L1306" s="55"/>
      <c r="M1306" s="28" t="n">
        <v>2002</v>
      </c>
      <c r="N1306" s="29" t="s">
        <v>67</v>
      </c>
      <c r="O1306" s="29" t="s">
        <v>145</v>
      </c>
      <c r="P1306" s="53" t="n">
        <v>0.00108600994019335</v>
      </c>
      <c r="Q1306" s="31" t="n">
        <v>5886</v>
      </c>
      <c r="R1306" s="31" t="n">
        <v>5911.62463495228</v>
      </c>
      <c r="S1306" s="29" t="s">
        <v>69</v>
      </c>
      <c r="T1306" s="29"/>
      <c r="U1306" s="29"/>
      <c r="V1306" s="48" t="n">
        <f aca="false">IF(S1306="m3_año",R1306,IF(OR(O1306="CG1",O1306="CG3",O1306="HG2"),T1306,R1306))</f>
        <v>5911.62463495228</v>
      </c>
      <c r="W1306" s="28" t="n">
        <v>365</v>
      </c>
      <c r="X1306" s="32"/>
      <c r="Y1306" s="28" t="n">
        <f aca="false">12*3</f>
        <v>36</v>
      </c>
      <c r="Z1306" s="28" t="n">
        <v>7896</v>
      </c>
      <c r="AA1306" s="32" t="s">
        <v>3282</v>
      </c>
      <c r="AB1306" s="32" t="s">
        <v>3283</v>
      </c>
      <c r="AC1306" s="33" t="s">
        <v>72</v>
      </c>
      <c r="AD1306" s="33" t="n">
        <f aca="false">VLOOKUP($O1306,Parámetros!$B$4:$H$25,3,0)</f>
        <v>196.356974196937</v>
      </c>
      <c r="AE1306" s="33" t="n">
        <f aca="false">VLOOKUP($O1306,Parámetros!$B$4:$H$25,4,0)</f>
        <v>1220.72799074218</v>
      </c>
      <c r="AF1306" s="33" t="n">
        <f aca="false">VLOOKUP($O1306,Parámetros!$B$4:$H$25,5,0)</f>
        <v>69.6558973259153</v>
      </c>
      <c r="AG1306" s="33" t="n">
        <f aca="false">VLOOKUP($O1306,Parámetros!$B$4:$H$25,6,0)</f>
        <v>640</v>
      </c>
      <c r="AH1306" s="33" t="n">
        <f aca="false">VLOOKUP($O1306,Parámetros!$B$4:$H$25,7,0)</f>
        <v>1920000</v>
      </c>
      <c r="AI1306" s="2" t="n">
        <v>54177.3714285714</v>
      </c>
      <c r="AJ1306" s="2" t="n">
        <v>9E-009</v>
      </c>
      <c r="AK1306" s="34" t="n">
        <f aca="false">AD1306*V1306/1000000000</f>
        <v>0.0011607887259073</v>
      </c>
      <c r="AL1306" s="34" t="n">
        <f aca="false">AE1306*V1306/1000000000</f>
        <v>0.00721648566264727</v>
      </c>
      <c r="AM1306" s="34" t="n">
        <f aca="false">AF1306*V1306/1000000000</f>
        <v>0.000411779518601588</v>
      </c>
      <c r="AN1306" s="34" t="n">
        <f aca="false">AG1306*V1306/1000000000</f>
        <v>0.00378343976636946</v>
      </c>
      <c r="AO1306" s="34" t="n">
        <f aca="false">AH1306*V1306/1000000000</f>
        <v>11.3503192991084</v>
      </c>
      <c r="AP1306" s="35" t="n">
        <f aca="false">AJ1306*AI1306*EXP(P1306*4)</f>
        <v>0.000489719088064377</v>
      </c>
      <c r="AQ1306" s="36" t="n">
        <f aca="false">AK1306/W1306</f>
        <v>3.18024308467754E-006</v>
      </c>
      <c r="AR1306" s="37" t="n">
        <f aca="false">AL1306/W1306</f>
        <v>1.97711935962939E-005</v>
      </c>
      <c r="AS1306" s="37" t="n">
        <f aca="false">AM1306/W1306</f>
        <v>1.12816306466188E-006</v>
      </c>
      <c r="AT1306" s="37" t="n">
        <f aca="false">AN1306/W1306</f>
        <v>1.03655884010122E-005</v>
      </c>
      <c r="AU1306" s="37" t="n">
        <f aca="false">AO1306/W1306</f>
        <v>0.0310967652030366</v>
      </c>
      <c r="AV1306" s="49" t="n">
        <f aca="false">AP1306/W1306</f>
        <v>1.34169613168322E-006</v>
      </c>
      <c r="AW1306" s="39" t="n">
        <f aca="false">AK1306*1000000</f>
        <v>1160.7887259073</v>
      </c>
      <c r="AX1306" s="40" t="n">
        <f aca="false">AL1306*1000000</f>
        <v>7216.48566264727</v>
      </c>
      <c r="AY1306" s="40" t="n">
        <f aca="false">AM1306*1000000</f>
        <v>411.779518601588</v>
      </c>
      <c r="AZ1306" s="40" t="n">
        <f aca="false">AN1306*1000000</f>
        <v>3783.43976636946</v>
      </c>
      <c r="BA1306" s="40" t="n">
        <f aca="false">AO1306*1000000</f>
        <v>11350319.2991084</v>
      </c>
      <c r="BB1306" s="41" t="n">
        <f aca="false">AP1306*1000000</f>
        <v>489.719088064377</v>
      </c>
      <c r="BC1306" s="39" t="n">
        <f aca="false">AQ1306*1000000</f>
        <v>3.18024308467754</v>
      </c>
      <c r="BD1306" s="40" t="n">
        <f aca="false">AR1306*1000000</f>
        <v>19.7711935962939</v>
      </c>
      <c r="BE1306" s="40" t="n">
        <f aca="false">AS1306*1000000</f>
        <v>1.12816306466188</v>
      </c>
      <c r="BF1306" s="40" t="n">
        <f aca="false">AT1306*1000000</f>
        <v>10.3655884010122</v>
      </c>
      <c r="BG1306" s="40" t="n">
        <f aca="false">AU1306*1000000</f>
        <v>31096.7652030367</v>
      </c>
      <c r="BH1306" s="41" t="n">
        <f aca="false">AV1306*1000000</f>
        <v>1.34169613168322</v>
      </c>
      <c r="BI1306" s="0" t="n">
        <v>0.1</v>
      </c>
      <c r="BJ1306" s="0" t="n">
        <f aca="false">R1306*BI1306</f>
        <v>591.162463495228</v>
      </c>
      <c r="BK1306" s="0" t="n">
        <v>0.1</v>
      </c>
      <c r="BL1306" s="0" t="n">
        <f aca="false">AI1306*BK1306</f>
        <v>5417.73714285714</v>
      </c>
      <c r="BM1306" s="45" t="n">
        <v>187.562005220738</v>
      </c>
      <c r="BN1306" s="45" t="n">
        <v>1012.03746873145</v>
      </c>
      <c r="BO1306" s="45" t="n">
        <v>69.5558973259153</v>
      </c>
      <c r="BP1306" s="45" t="n">
        <v>256</v>
      </c>
      <c r="BQ1306" s="45" t="n">
        <v>384000</v>
      </c>
      <c r="BR1306" s="0" t="n">
        <f aca="false">AJ1306*0.1</f>
        <v>9E-010</v>
      </c>
      <c r="BS1306" s="0" t="n">
        <f aca="false">((((BJ1306/R1306)^2)+((BM1306/AD1306)^2))^(1/2))*AK1306</f>
        <v>0.00111485570936182</v>
      </c>
      <c r="BT1306" s="0" t="n">
        <f aca="false">((((BJ1306/R1306)^2)+((BN1306/AE1306)^2))^(1/2))*AL1306</f>
        <v>0.00602615138935629</v>
      </c>
      <c r="BU1306" s="0" t="n">
        <f aca="false">((((BJ1306/R1306)^2)+((BO1306/AF1306)^2))^(1/2))*AM1306</f>
        <v>0.000413245070076999</v>
      </c>
      <c r="BV1306" s="0" t="n">
        <f aca="false">((((BJ1306/R1306)^2)+((BP1306/AG1306)^2))^(1/2))*AN1306</f>
        <v>0.00155995217849035</v>
      </c>
      <c r="BW1306" s="0" t="n">
        <f aca="false">((((BJ1306/R1306)^2)+((BQ1306/AH1306)^2))^(1/2))*AO1306</f>
        <v>2.53800855191341</v>
      </c>
      <c r="BX1306" s="46" t="n">
        <f aca="false">((((BL1306/AI1306)^2)+((BR1306/AJ1306)^2))^(1/2))*AP1306</f>
        <v>6.92567376093625E-005</v>
      </c>
    </row>
    <row r="1307" customFormat="false" ht="45" hidden="false" customHeight="true" outlineLevel="0" collapsed="false">
      <c r="A1307" s="24" t="n">
        <v>4.63168051433767</v>
      </c>
      <c r="B1307" s="24" t="n">
        <v>-74.1094234981335</v>
      </c>
      <c r="C1307" s="47" t="n">
        <v>28</v>
      </c>
      <c r="D1307" s="47" t="n">
        <v>27</v>
      </c>
      <c r="E1307" s="47" t="n">
        <v>1850</v>
      </c>
      <c r="F1307" s="27" t="s">
        <v>3284</v>
      </c>
      <c r="G1307" s="28" t="s">
        <v>3285</v>
      </c>
      <c r="H1307" s="27" t="s">
        <v>3286</v>
      </c>
      <c r="I1307" s="28" t="s">
        <v>155</v>
      </c>
      <c r="J1307" s="28" t="s">
        <v>76</v>
      </c>
      <c r="K1307" s="28" t="n">
        <v>0.75</v>
      </c>
      <c r="L1307" s="28"/>
      <c r="M1307" s="55"/>
      <c r="N1307" s="29" t="s">
        <v>67</v>
      </c>
      <c r="O1307" s="29" t="s">
        <v>145</v>
      </c>
      <c r="P1307" s="56" t="n">
        <v>0.00426891489573758</v>
      </c>
      <c r="Q1307" s="31" t="n">
        <v>26950</v>
      </c>
      <c r="R1307" s="31" t="n">
        <v>27414.1405006401</v>
      </c>
      <c r="S1307" s="29" t="s">
        <v>69</v>
      </c>
      <c r="T1307" s="29"/>
      <c r="U1307" s="29"/>
      <c r="V1307" s="48" t="n">
        <f aca="false">IF(S1307="m3_año",R1307,IF(OR(O1307="CG1",O1307="CG3",O1307="HG2"),T1307,R1307))</f>
        <v>27414.1405006401</v>
      </c>
      <c r="W1307" s="28" t="n">
        <v>365</v>
      </c>
      <c r="X1307" s="32" t="s">
        <v>98</v>
      </c>
      <c r="Y1307" s="28"/>
      <c r="Z1307" s="28" t="n">
        <v>2920</v>
      </c>
      <c r="AA1307" s="32" t="s">
        <v>3287</v>
      </c>
      <c r="AB1307" s="32" t="s">
        <v>3288</v>
      </c>
      <c r="AC1307" s="33" t="s">
        <v>72</v>
      </c>
      <c r="AD1307" s="33" t="n">
        <f aca="false">VLOOKUP($O1307,Parámetros!$B$4:$H$25,3,0)</f>
        <v>196.356974196937</v>
      </c>
      <c r="AE1307" s="33" t="n">
        <f aca="false">VLOOKUP($O1307,Parámetros!$B$4:$H$25,4,0)</f>
        <v>1220.72799074218</v>
      </c>
      <c r="AF1307" s="33" t="n">
        <f aca="false">VLOOKUP($O1307,Parámetros!$B$4:$H$25,5,0)</f>
        <v>69.6558973259153</v>
      </c>
      <c r="AG1307" s="33" t="n">
        <f aca="false">VLOOKUP($O1307,Parámetros!$B$4:$H$25,6,0)</f>
        <v>640</v>
      </c>
      <c r="AH1307" s="33" t="n">
        <f aca="false">VLOOKUP($O1307,Parámetros!$B$4:$H$25,7,0)</f>
        <v>1920000</v>
      </c>
      <c r="AI1307" s="2" t="n">
        <v>32831.976744186</v>
      </c>
      <c r="AJ1307" s="2" t="n">
        <v>1.0442E-008</v>
      </c>
      <c r="AK1307" s="34" t="n">
        <f aca="false">AD1307*V1307/1000000000</f>
        <v>0.00538295767891539</v>
      </c>
      <c r="AL1307" s="34" t="n">
        <f aca="false">AE1307*V1307/1000000000</f>
        <v>0.0334652086512702</v>
      </c>
      <c r="AM1307" s="34" t="n">
        <f aca="false">AF1307*V1307/1000000000</f>
        <v>0.0019095565559908</v>
      </c>
      <c r="AN1307" s="34" t="n">
        <f aca="false">AG1307*V1307/1000000000</f>
        <v>0.0175450499204097</v>
      </c>
      <c r="AO1307" s="34" t="n">
        <f aca="false">AH1307*V1307/1000000000</f>
        <v>52.635149761229</v>
      </c>
      <c r="AP1307" s="35" t="n">
        <f aca="false">AJ1307*AI1307*EXP(P1307*4)</f>
        <v>0.000348735841963713</v>
      </c>
      <c r="AQ1307" s="36" t="n">
        <f aca="false">AK1307/W1307</f>
        <v>1.47478292573024E-005</v>
      </c>
      <c r="AR1307" s="37" t="n">
        <f aca="false">AL1307/W1307</f>
        <v>9.16855031541649E-005</v>
      </c>
      <c r="AS1307" s="37" t="n">
        <f aca="false">AM1307/W1307</f>
        <v>5.23166179723508E-006</v>
      </c>
      <c r="AT1307" s="37" t="n">
        <f aca="false">AN1307/W1307</f>
        <v>4.80686299189306E-005</v>
      </c>
      <c r="AU1307" s="37" t="n">
        <f aca="false">AO1307/W1307</f>
        <v>0.144205889756792</v>
      </c>
      <c r="AV1307" s="49" t="n">
        <f aca="false">AP1307/W1307</f>
        <v>9.55440662914284E-007</v>
      </c>
      <c r="AW1307" s="39" t="n">
        <f aca="false">AK1307*1000000</f>
        <v>5382.95767891539</v>
      </c>
      <c r="AX1307" s="40" t="n">
        <f aca="false">AL1307*1000000</f>
        <v>33465.2086512702</v>
      </c>
      <c r="AY1307" s="40" t="n">
        <f aca="false">AM1307*1000000</f>
        <v>1909.5565559908</v>
      </c>
      <c r="AZ1307" s="40" t="n">
        <f aca="false">AN1307*1000000</f>
        <v>17545.0499204097</v>
      </c>
      <c r="BA1307" s="40" t="n">
        <f aca="false">AO1307*1000000</f>
        <v>52635149.761229</v>
      </c>
      <c r="BB1307" s="41" t="n">
        <f aca="false">AP1307*1000000</f>
        <v>348.735841963713</v>
      </c>
      <c r="BC1307" s="39" t="n">
        <f aca="false">AQ1307*1000000</f>
        <v>14.7478292573024</v>
      </c>
      <c r="BD1307" s="40" t="n">
        <f aca="false">AR1307*1000000</f>
        <v>91.6855031541649</v>
      </c>
      <c r="BE1307" s="40" t="n">
        <f aca="false">AS1307*1000000</f>
        <v>5.23166179723508</v>
      </c>
      <c r="BF1307" s="40" t="n">
        <f aca="false">AT1307*1000000</f>
        <v>48.0686299189306</v>
      </c>
      <c r="BG1307" s="40" t="n">
        <f aca="false">AU1307*1000000</f>
        <v>144205.889756792</v>
      </c>
      <c r="BH1307" s="41" t="n">
        <f aca="false">AV1307*1000000</f>
        <v>0.955440662914283</v>
      </c>
      <c r="BI1307" s="0" t="n">
        <v>0.1</v>
      </c>
      <c r="BJ1307" s="0" t="n">
        <f aca="false">R1307*BI1307</f>
        <v>2741.41405006401</v>
      </c>
      <c r="BK1307" s="0" t="n">
        <v>0.1</v>
      </c>
      <c r="BL1307" s="0" t="n">
        <f aca="false">AI1307*BK1307</f>
        <v>3283.1976744186</v>
      </c>
      <c r="BM1307" s="45" t="n">
        <v>187.562005220738</v>
      </c>
      <c r="BN1307" s="45" t="n">
        <v>1012.03746873145</v>
      </c>
      <c r="BO1307" s="45" t="n">
        <v>69.5558973259153</v>
      </c>
      <c r="BP1307" s="45" t="n">
        <v>256</v>
      </c>
      <c r="BQ1307" s="45" t="n">
        <v>384000</v>
      </c>
      <c r="BR1307" s="0" t="n">
        <f aca="false">AJ1307*0.1</f>
        <v>1.0442E-009</v>
      </c>
      <c r="BS1307" s="0" t="n">
        <f aca="false">((((BJ1307/R1307)^2)+((BM1307/AD1307)^2))^(1/2))*AK1307</f>
        <v>0.00516995123027335</v>
      </c>
      <c r="BT1307" s="0" t="n">
        <f aca="false">((((BJ1307/R1307)^2)+((BN1307/AE1307)^2))^(1/2))*AL1307</f>
        <v>0.0279452385879156</v>
      </c>
      <c r="BU1307" s="0" t="n">
        <f aca="false">((((BJ1307/R1307)^2)+((BO1307/AF1307)^2))^(1/2))*AM1307</f>
        <v>0.00191635279840111</v>
      </c>
      <c r="BV1307" s="0" t="n">
        <f aca="false">((((BJ1307/R1307)^2)+((BP1307/AG1307)^2))^(1/2))*AN1307</f>
        <v>0.00723400940285838</v>
      </c>
      <c r="BW1307" s="0" t="n">
        <f aca="false">((((BJ1307/R1307)^2)+((BQ1307/AH1307)^2))^(1/2))*AO1307</f>
        <v>11.769577287199</v>
      </c>
      <c r="BX1307" s="46" t="n">
        <f aca="false">((((BL1307/AI1307)^2)+((BR1307/AJ1307)^2))^(1/2))*AP1307</f>
        <v>4.93186957390684E-005</v>
      </c>
    </row>
    <row r="1308" customFormat="false" ht="30" hidden="false" customHeight="true" outlineLevel="0" collapsed="false">
      <c r="A1308" s="24" t="n">
        <v>4.67372671785848</v>
      </c>
      <c r="B1308" s="24" t="n">
        <v>-74.1607657611238</v>
      </c>
      <c r="C1308" s="47" t="n">
        <v>22</v>
      </c>
      <c r="D1308" s="47" t="n">
        <v>32</v>
      </c>
      <c r="E1308" s="47" t="n">
        <v>1909</v>
      </c>
      <c r="F1308" s="27" t="s">
        <v>3289</v>
      </c>
      <c r="G1308" s="28" t="s">
        <v>3290</v>
      </c>
      <c r="H1308" s="27" t="s">
        <v>3291</v>
      </c>
      <c r="I1308" s="28" t="s">
        <v>64</v>
      </c>
      <c r="J1308" s="28" t="s">
        <v>65</v>
      </c>
      <c r="K1308" s="28" t="n">
        <v>30</v>
      </c>
      <c r="L1308" s="28"/>
      <c r="M1308" s="28" t="n">
        <v>2003</v>
      </c>
      <c r="N1308" s="29" t="s">
        <v>67</v>
      </c>
      <c r="O1308" s="29" t="s">
        <v>68</v>
      </c>
      <c r="P1308" s="56" t="n">
        <v>0.00426891489573758</v>
      </c>
      <c r="Q1308" s="31" t="n">
        <v>575.75</v>
      </c>
      <c r="R1308" s="31" t="n">
        <v>585.66572887731</v>
      </c>
      <c r="S1308" s="29" t="s">
        <v>69</v>
      </c>
      <c r="T1308" s="29"/>
      <c r="U1308" s="29"/>
      <c r="V1308" s="48" t="n">
        <f aca="false">IF(S1308="m3_año",R1308,IF(OR(O1308="CG1",O1308="CG3",O1308="HG2"),T1308,R1308))</f>
        <v>585.66572887731</v>
      </c>
      <c r="W1308" s="28" t="n">
        <v>365</v>
      </c>
      <c r="X1308" s="32" t="s">
        <v>98</v>
      </c>
      <c r="Y1308" s="28"/>
      <c r="Z1308" s="28" t="n">
        <v>2920</v>
      </c>
      <c r="AA1308" s="32" t="s">
        <v>3292</v>
      </c>
      <c r="AB1308" s="32" t="s">
        <v>3293</v>
      </c>
      <c r="AC1308" s="33" t="s">
        <v>72</v>
      </c>
      <c r="AD1308" s="33" t="n">
        <f aca="false">VLOOKUP($O1308,Parámetros!$B$4:$H$25,3,0)</f>
        <v>46.3856216091623</v>
      </c>
      <c r="AE1308" s="33" t="n">
        <f aca="false">VLOOKUP($O1308,Parámetros!$B$4:$H$25,4,0)</f>
        <v>1074.85364414012</v>
      </c>
      <c r="AF1308" s="33" t="n">
        <f aca="false">VLOOKUP($O1308,Parámetros!$B$4:$H$25,5,0)</f>
        <v>5.41099102083891</v>
      </c>
      <c r="AG1308" s="33" t="n">
        <f aca="false">VLOOKUP($O1308,Parámetros!$B$4:$H$25,6,0)</f>
        <v>1344</v>
      </c>
      <c r="AH1308" s="33" t="n">
        <f aca="false">VLOOKUP($O1308,Parámetros!$B$4:$H$25,7,0)</f>
        <v>1920000</v>
      </c>
      <c r="AI1308" s="51" t="n">
        <v>588.171230112065</v>
      </c>
      <c r="AJ1308" s="52" t="n">
        <v>8.8E-008</v>
      </c>
      <c r="AK1308" s="34" t="n">
        <f aca="false">AD1308*V1308/1000000000</f>
        <v>2.71664688891571E-005</v>
      </c>
      <c r="AL1308" s="34" t="n">
        <f aca="false">AE1308*V1308/1000000000</f>
        <v>0.000629504942931756</v>
      </c>
      <c r="AM1308" s="34" t="n">
        <f aca="false">AF1308*V1308/1000000000</f>
        <v>3.1690320001682E-006</v>
      </c>
      <c r="AN1308" s="34" t="n">
        <f aca="false">AG1308*V1308/1000000000</f>
        <v>0.000787134739611105</v>
      </c>
      <c r="AO1308" s="34" t="n">
        <f aca="false">AH1308*V1308/1000000000</f>
        <v>1.12447819944444</v>
      </c>
      <c r="AP1308" s="35" t="n">
        <f aca="false">AJ1308*AI1308*EXP(P1308*4)</f>
        <v>5.26504775207394E-005</v>
      </c>
      <c r="AQ1308" s="36" t="n">
        <f aca="false">AK1308/W1308</f>
        <v>7.44286818881018E-008</v>
      </c>
      <c r="AR1308" s="37" t="n">
        <f aca="false">AL1308/W1308</f>
        <v>1.72467107652536E-006</v>
      </c>
      <c r="AS1308" s="37" t="n">
        <f aca="false">AM1308/W1308</f>
        <v>8.68227945251562E-009</v>
      </c>
      <c r="AT1308" s="37" t="n">
        <f aca="false">AN1308/W1308</f>
        <v>2.15653353318111E-006</v>
      </c>
      <c r="AU1308" s="37" t="n">
        <f aca="false">AO1308/W1308</f>
        <v>0.00308076219025873</v>
      </c>
      <c r="AV1308" s="49" t="n">
        <f aca="false">AP1308/W1308</f>
        <v>1.44247883618464E-007</v>
      </c>
      <c r="AW1308" s="39" t="n">
        <f aca="false">AK1308*1000000</f>
        <v>27.1664688891571</v>
      </c>
      <c r="AX1308" s="40" t="n">
        <f aca="false">AL1308*1000000</f>
        <v>629.504942931756</v>
      </c>
      <c r="AY1308" s="40" t="n">
        <f aca="false">AM1308*1000000</f>
        <v>3.1690320001682</v>
      </c>
      <c r="AZ1308" s="40" t="n">
        <f aca="false">AN1308*1000000</f>
        <v>787.134739611105</v>
      </c>
      <c r="BA1308" s="40" t="n">
        <f aca="false">AO1308*1000000</f>
        <v>1124478.19944444</v>
      </c>
      <c r="BB1308" s="41" t="n">
        <f aca="false">AP1308*1000000</f>
        <v>52.6504775207394</v>
      </c>
      <c r="BC1308" s="39" t="n">
        <f aca="false">AQ1308*1000000</f>
        <v>0.0744286818881018</v>
      </c>
      <c r="BD1308" s="40" t="n">
        <f aca="false">AR1308*1000000</f>
        <v>1.72467107652536</v>
      </c>
      <c r="BE1308" s="40" t="n">
        <f aca="false">AS1308*1000000</f>
        <v>0.00868227945251562</v>
      </c>
      <c r="BF1308" s="40" t="n">
        <f aca="false">AT1308*1000000</f>
        <v>2.15653353318111</v>
      </c>
      <c r="BG1308" s="40" t="n">
        <f aca="false">AU1308*1000000</f>
        <v>3080.76219025873</v>
      </c>
      <c r="BH1308" s="41" t="n">
        <f aca="false">AV1308*1000000</f>
        <v>0.144247883618464</v>
      </c>
      <c r="BI1308" s="0" t="n">
        <v>0.1</v>
      </c>
      <c r="BJ1308" s="0" t="n">
        <f aca="false">R1308*BI1308</f>
        <v>58.566572887731</v>
      </c>
      <c r="BK1308" s="0" t="n">
        <v>0.1</v>
      </c>
      <c r="BL1308" s="0" t="n">
        <f aca="false">AI1308*BK1308</f>
        <v>58.8171230112065</v>
      </c>
      <c r="BM1308" s="45" t="n">
        <v>17.6498016718255</v>
      </c>
      <c r="BN1308" s="45" t="n">
        <v>910.91550745518</v>
      </c>
      <c r="BO1308" s="45" t="n">
        <v>5.31099102083891</v>
      </c>
      <c r="BP1308" s="45" t="n">
        <v>537.6</v>
      </c>
      <c r="BQ1308" s="45" t="n">
        <v>384000</v>
      </c>
      <c r="BR1308" s="0" t="n">
        <f aca="false">AJ1308*0.1</f>
        <v>8.8E-009</v>
      </c>
      <c r="BS1308" s="0" t="n">
        <f aca="false">((((BJ1308/R1308)^2)+((BM1308/AD1308)^2))^(1/2))*AK1308</f>
        <v>1.06879062652797E-005</v>
      </c>
      <c r="BT1308" s="0" t="n">
        <f aca="false">((((BJ1308/R1308)^2)+((BN1308/AE1308)^2))^(1/2))*AL1308</f>
        <v>0.000537193143156838</v>
      </c>
      <c r="BU1308" s="0" t="n">
        <f aca="false">((((BJ1308/R1308)^2)+((BO1308/AF1308)^2))^(1/2))*AM1308</f>
        <v>3.12656725699096E-006</v>
      </c>
      <c r="BV1308" s="0" t="n">
        <f aca="false">((((BJ1308/R1308)^2)+((BP1308/AG1308)^2))^(1/2))*AN1308</f>
        <v>0.000324543967300964</v>
      </c>
      <c r="BW1308" s="0" t="n">
        <f aca="false">((((BJ1308/R1308)^2)+((BQ1308/AH1308)^2))^(1/2))*AO1308</f>
        <v>0.251440969317432</v>
      </c>
      <c r="BX1308" s="46" t="n">
        <f aca="false">((((BL1308/AI1308)^2)+((BR1308/AJ1308)^2))^(1/2))*AP1308</f>
        <v>7.44590193752495E-006</v>
      </c>
    </row>
    <row r="1309" customFormat="false" ht="30" hidden="false" customHeight="true" outlineLevel="0" collapsed="false">
      <c r="A1309" s="24" t="n">
        <v>4.67372671785848</v>
      </c>
      <c r="B1309" s="24" t="n">
        <v>-74.1607657611238</v>
      </c>
      <c r="C1309" s="47" t="n">
        <v>22</v>
      </c>
      <c r="D1309" s="47" t="n">
        <v>32</v>
      </c>
      <c r="E1309" s="47" t="n">
        <v>1909</v>
      </c>
      <c r="F1309" s="27" t="s">
        <v>3294</v>
      </c>
      <c r="G1309" s="28" t="s">
        <v>3295</v>
      </c>
      <c r="H1309" s="27" t="s">
        <v>3296</v>
      </c>
      <c r="I1309" s="28" t="s">
        <v>64</v>
      </c>
      <c r="J1309" s="28" t="s">
        <v>76</v>
      </c>
      <c r="K1309" s="55"/>
      <c r="L1309" s="55"/>
      <c r="M1309" s="28" t="n">
        <v>2004</v>
      </c>
      <c r="N1309" s="29" t="s">
        <v>77</v>
      </c>
      <c r="O1309" s="29" t="s">
        <v>77</v>
      </c>
      <c r="P1309" s="30" t="n">
        <v>0.0119278052318739</v>
      </c>
      <c r="Q1309" s="58" t="n">
        <v>0.5</v>
      </c>
      <c r="R1309" s="31" t="n">
        <v>0.524433860269223</v>
      </c>
      <c r="S1309" s="29" t="s">
        <v>69</v>
      </c>
      <c r="T1309" s="29"/>
      <c r="U1309" s="29"/>
      <c r="V1309" s="48" t="n">
        <f aca="false">IF(S1309="m3_año",R1309,IF(OR(O1309="CG1",O1309="CG3",O1309="HG2"),T1309,R1309))</f>
        <v>0.524433860269223</v>
      </c>
      <c r="W1309" s="28" t="n">
        <v>365</v>
      </c>
      <c r="X1309" s="32"/>
      <c r="Y1309" s="28"/>
      <c r="Z1309" s="28" t="n">
        <v>8760</v>
      </c>
      <c r="AA1309" s="32" t="s">
        <v>3297</v>
      </c>
      <c r="AB1309" s="32" t="s">
        <v>3298</v>
      </c>
      <c r="AC1309" s="33" t="s">
        <v>72</v>
      </c>
      <c r="AD1309" s="33" t="n">
        <f aca="false">VLOOKUP($O1309,Parámetros!$B$4:$H$25,3,0)</f>
        <v>24000</v>
      </c>
      <c r="AE1309" s="33" t="n">
        <f aca="false">VLOOKUP($O1309,Parámetros!$B$4:$H$25,4,0)</f>
        <v>2261000</v>
      </c>
      <c r="AF1309" s="33" t="n">
        <f aca="false">VLOOKUP($O1309,Parámetros!$B$4:$H$25,5,0)</f>
        <v>1200</v>
      </c>
      <c r="AG1309" s="33" t="n">
        <f aca="false">VLOOKUP($O1309,Parámetros!$B$4:$H$25,6,0)</f>
        <v>381000</v>
      </c>
      <c r="AH1309" s="33" t="n">
        <f aca="false">VLOOKUP($O1309,Parámetros!$B$4:$H$25,7,0)</f>
        <v>1500000000</v>
      </c>
      <c r="AI1309" s="51" t="n">
        <v>0.5</v>
      </c>
      <c r="AJ1309" s="2" t="n">
        <v>0.024</v>
      </c>
      <c r="AK1309" s="34" t="n">
        <f aca="false">AD1309*V1309/1000000000</f>
        <v>1.25864126464614E-005</v>
      </c>
      <c r="AL1309" s="34" t="n">
        <f aca="false">AE1309*V1309/1000000000</f>
        <v>0.00118574495806871</v>
      </c>
      <c r="AM1309" s="34" t="n">
        <f aca="false">AF1309*V1309/1000000000</f>
        <v>6.29320632323068E-007</v>
      </c>
      <c r="AN1309" s="34" t="n">
        <f aca="false">AG1309*V1309/1000000000</f>
        <v>0.000199809300762574</v>
      </c>
      <c r="AO1309" s="34" t="n">
        <f aca="false">AH1309*V1309/1000000000</f>
        <v>0.786650790403834</v>
      </c>
      <c r="AP1309" s="35" t="n">
        <f aca="false">AJ1309*AI1309*EXP(P1309*4)</f>
        <v>0.0125864126464613</v>
      </c>
      <c r="AQ1309" s="36" t="n">
        <f aca="false">AK1309/W1309</f>
        <v>3.44833223190722E-008</v>
      </c>
      <c r="AR1309" s="37" t="n">
        <f aca="false">AL1309/W1309</f>
        <v>3.24861632347593E-006</v>
      </c>
      <c r="AS1309" s="37" t="n">
        <f aca="false">AM1309/W1309</f>
        <v>1.72416611595361E-009</v>
      </c>
      <c r="AT1309" s="37" t="n">
        <f aca="false">AN1309/W1309</f>
        <v>5.47422741815271E-007</v>
      </c>
      <c r="AU1309" s="37" t="n">
        <f aca="false">AO1309/W1309</f>
        <v>0.00215520764494201</v>
      </c>
      <c r="AV1309" s="49" t="n">
        <f aca="false">AP1309/W1309</f>
        <v>3.44833223190722E-005</v>
      </c>
      <c r="AW1309" s="39" t="n">
        <f aca="false">AK1309*1000000</f>
        <v>12.5864126464614</v>
      </c>
      <c r="AX1309" s="40" t="n">
        <f aca="false">AL1309*1000000</f>
        <v>1185.74495806871</v>
      </c>
      <c r="AY1309" s="40" t="n">
        <f aca="false">AM1309*1000000</f>
        <v>0.629320632323068</v>
      </c>
      <c r="AZ1309" s="40" t="n">
        <f aca="false">AN1309*1000000</f>
        <v>199.809300762574</v>
      </c>
      <c r="BA1309" s="40" t="n">
        <f aca="false">AO1309*1000000</f>
        <v>786650.790403834</v>
      </c>
      <c r="BB1309" s="41" t="n">
        <f aca="false">AP1309*1000000</f>
        <v>12586.4126464613</v>
      </c>
      <c r="BC1309" s="39" t="n">
        <f aca="false">AQ1309*1000000</f>
        <v>0.0344833223190722</v>
      </c>
      <c r="BD1309" s="40" t="n">
        <f aca="false">AR1309*1000000</f>
        <v>3.24861632347593</v>
      </c>
      <c r="BE1309" s="40" t="n">
        <f aca="false">AS1309*1000000</f>
        <v>0.00172416611595361</v>
      </c>
      <c r="BF1309" s="40" t="n">
        <f aca="false">AT1309*1000000</f>
        <v>0.547422741815271</v>
      </c>
      <c r="BG1309" s="40" t="n">
        <f aca="false">AU1309*1000000</f>
        <v>2155.20764494201</v>
      </c>
      <c r="BH1309" s="41" t="n">
        <f aca="false">AV1309*1000000</f>
        <v>34.4833223190722</v>
      </c>
      <c r="BI1309" s="0" t="n">
        <v>0.1</v>
      </c>
      <c r="BJ1309" s="0" t="n">
        <f aca="false">R1309*BI1309</f>
        <v>0.0524433860269223</v>
      </c>
      <c r="BK1309" s="0" t="n">
        <v>0.1</v>
      </c>
      <c r="BL1309" s="0" t="n">
        <f aca="false">AI1309*BK1309</f>
        <v>0.05</v>
      </c>
      <c r="BM1309" s="45" t="n">
        <v>0</v>
      </c>
      <c r="BN1309" s="45" t="n">
        <v>0</v>
      </c>
      <c r="BO1309" s="45" t="n">
        <v>0</v>
      </c>
      <c r="BP1309" s="45" t="n">
        <v>0</v>
      </c>
      <c r="BQ1309" s="45" t="n">
        <v>0</v>
      </c>
      <c r="BR1309" s="0" t="n">
        <f aca="false">AJ1309*0.1</f>
        <v>0.0024</v>
      </c>
      <c r="BS1309" s="0" t="n">
        <f aca="false">((((BJ1309/R1309)^2)+((BM1309/AD1309)^2))^(1/2))*AK1309</f>
        <v>1.25864126464614E-006</v>
      </c>
      <c r="BT1309" s="0" t="n">
        <f aca="false">((((BJ1309/R1309)^2)+((BN1309/AE1309)^2))^(1/2))*AL1309</f>
        <v>0.000118574495806871</v>
      </c>
      <c r="BU1309" s="0" t="n">
        <f aca="false">((((BJ1309/R1309)^2)+((BO1309/AF1309)^2))^(1/2))*AM1309</f>
        <v>6.29320632323068E-008</v>
      </c>
      <c r="BV1309" s="0" t="n">
        <f aca="false">((((BJ1309/R1309)^2)+((BP1309/AG1309)^2))^(1/2))*AN1309</f>
        <v>1.99809300762574E-005</v>
      </c>
      <c r="BW1309" s="0" t="n">
        <f aca="false">((((BJ1309/R1309)^2)+((BQ1309/AH1309)^2))^(1/2))*AO1309</f>
        <v>0.0786650790403834</v>
      </c>
      <c r="BX1309" s="46" t="n">
        <f aca="false">((((BL1309/AI1309)^2)+((BR1309/AJ1309)^2))^(1/2))*AP1309</f>
        <v>0.00177998754662499</v>
      </c>
    </row>
    <row r="1310" customFormat="false" ht="30" hidden="false" customHeight="true" outlineLevel="0" collapsed="false">
      <c r="A1310" s="24" t="n">
        <v>4.67372671785848</v>
      </c>
      <c r="B1310" s="24" t="n">
        <v>-74.1607657611238</v>
      </c>
      <c r="C1310" s="47" t="n">
        <v>22</v>
      </c>
      <c r="D1310" s="47" t="n">
        <v>32</v>
      </c>
      <c r="E1310" s="47" t="n">
        <v>1909</v>
      </c>
      <c r="F1310" s="27" t="s">
        <v>3294</v>
      </c>
      <c r="G1310" s="28" t="s">
        <v>3295</v>
      </c>
      <c r="H1310" s="27" t="s">
        <v>3296</v>
      </c>
      <c r="I1310" s="28" t="s">
        <v>64</v>
      </c>
      <c r="J1310" s="28" t="s">
        <v>76</v>
      </c>
      <c r="K1310" s="28" t="n">
        <v>6.5</v>
      </c>
      <c r="L1310" s="28"/>
      <c r="M1310" s="55"/>
      <c r="N1310" s="29" t="s">
        <v>77</v>
      </c>
      <c r="O1310" s="29" t="s">
        <v>77</v>
      </c>
      <c r="P1310" s="30" t="n">
        <v>0.0119278052318739</v>
      </c>
      <c r="Q1310" s="58" t="n">
        <v>0.6359472</v>
      </c>
      <c r="R1310" s="31" t="n">
        <v>0.667024490046807</v>
      </c>
      <c r="S1310" s="29" t="s">
        <v>69</v>
      </c>
      <c r="T1310" s="29"/>
      <c r="U1310" s="29"/>
      <c r="V1310" s="48" t="n">
        <f aca="false">IF(S1310="m3_año",R1310,IF(OR(O1310="CG1",O1310="CG3",O1310="HG2"),T1310,R1310))</f>
        <v>0.667024490046807</v>
      </c>
      <c r="W1310" s="28" t="n">
        <v>365</v>
      </c>
      <c r="X1310" s="32"/>
      <c r="Y1310" s="28"/>
      <c r="Z1310" s="28" t="n">
        <v>8760</v>
      </c>
      <c r="AA1310" s="32" t="s">
        <v>3299</v>
      </c>
      <c r="AB1310" s="32" t="s">
        <v>447</v>
      </c>
      <c r="AC1310" s="33" t="s">
        <v>72</v>
      </c>
      <c r="AD1310" s="33" t="n">
        <f aca="false">VLOOKUP($O1310,Parámetros!$B$4:$H$25,3,0)</f>
        <v>24000</v>
      </c>
      <c r="AE1310" s="33" t="n">
        <f aca="false">VLOOKUP($O1310,Parámetros!$B$4:$H$25,4,0)</f>
        <v>2261000</v>
      </c>
      <c r="AF1310" s="33" t="n">
        <f aca="false">VLOOKUP($O1310,Parámetros!$B$4:$H$25,5,0)</f>
        <v>1200</v>
      </c>
      <c r="AG1310" s="33" t="n">
        <f aca="false">VLOOKUP($O1310,Parámetros!$B$4:$H$25,6,0)</f>
        <v>381000</v>
      </c>
      <c r="AH1310" s="33" t="n">
        <f aca="false">VLOOKUP($O1310,Parámetros!$B$4:$H$25,7,0)</f>
        <v>1500000000</v>
      </c>
      <c r="AI1310" s="51" t="n">
        <v>0.6359472</v>
      </c>
      <c r="AJ1310" s="2" t="n">
        <v>0.024</v>
      </c>
      <c r="AK1310" s="34" t="n">
        <f aca="false">AD1310*V1310/1000000000</f>
        <v>1.60085877611234E-005</v>
      </c>
      <c r="AL1310" s="34" t="n">
        <f aca="false">AE1310*V1310/1000000000</f>
        <v>0.00150814237199583</v>
      </c>
      <c r="AM1310" s="34" t="n">
        <f aca="false">AF1310*V1310/1000000000</f>
        <v>8.00429388056168E-007</v>
      </c>
      <c r="AN1310" s="34" t="n">
        <f aca="false">AG1310*V1310/1000000000</f>
        <v>0.000254136330707833</v>
      </c>
      <c r="AO1310" s="34" t="n">
        <f aca="false">AH1310*V1310/1000000000</f>
        <v>1.00053673507021</v>
      </c>
      <c r="AP1310" s="35" t="n">
        <f aca="false">AJ1310*AI1310*EXP(P1310*4)</f>
        <v>0.0160085877611234</v>
      </c>
      <c r="AQ1310" s="36" t="n">
        <f aca="false">AK1310/W1310</f>
        <v>4.38591445510229E-008</v>
      </c>
      <c r="AR1310" s="37" t="n">
        <f aca="false">AL1310/W1310</f>
        <v>4.13189690957762E-006</v>
      </c>
      <c r="AS1310" s="37" t="n">
        <f aca="false">AM1310/W1310</f>
        <v>2.19295722755115E-009</v>
      </c>
      <c r="AT1310" s="37" t="n">
        <f aca="false">AN1310/W1310</f>
        <v>6.96263919747489E-007</v>
      </c>
      <c r="AU1310" s="37" t="n">
        <f aca="false">AO1310/W1310</f>
        <v>0.00274119653443893</v>
      </c>
      <c r="AV1310" s="49" t="n">
        <f aca="false">AP1310/W1310</f>
        <v>4.38591445510229E-005</v>
      </c>
      <c r="AW1310" s="39" t="n">
        <f aca="false">AK1310*1000000</f>
        <v>16.0085877611234</v>
      </c>
      <c r="AX1310" s="40" t="n">
        <f aca="false">AL1310*1000000</f>
        <v>1508.14237199583</v>
      </c>
      <c r="AY1310" s="40" t="n">
        <f aca="false">AM1310*1000000</f>
        <v>0.800429388056168</v>
      </c>
      <c r="AZ1310" s="40" t="n">
        <f aca="false">AN1310*1000000</f>
        <v>254.136330707833</v>
      </c>
      <c r="BA1310" s="40" t="n">
        <f aca="false">AO1310*1000000</f>
        <v>1000536.73507021</v>
      </c>
      <c r="BB1310" s="41" t="n">
        <f aca="false">AP1310*1000000</f>
        <v>16008.5877611234</v>
      </c>
      <c r="BC1310" s="39" t="n">
        <f aca="false">AQ1310*1000000</f>
        <v>0.0438591445510229</v>
      </c>
      <c r="BD1310" s="40" t="n">
        <f aca="false">AR1310*1000000</f>
        <v>4.13189690957762</v>
      </c>
      <c r="BE1310" s="40" t="n">
        <f aca="false">AS1310*1000000</f>
        <v>0.00219295722755115</v>
      </c>
      <c r="BF1310" s="40" t="n">
        <f aca="false">AT1310*1000000</f>
        <v>0.696263919747489</v>
      </c>
      <c r="BG1310" s="40" t="n">
        <f aca="false">AU1310*1000000</f>
        <v>2741.19653443893</v>
      </c>
      <c r="BH1310" s="41" t="n">
        <f aca="false">AV1310*1000000</f>
        <v>43.8591445510229</v>
      </c>
      <c r="BI1310" s="0" t="n">
        <v>0.1</v>
      </c>
      <c r="BJ1310" s="0" t="n">
        <f aca="false">R1310*BI1310</f>
        <v>0.0667024490046807</v>
      </c>
      <c r="BK1310" s="0" t="n">
        <v>0.1</v>
      </c>
      <c r="BL1310" s="0" t="n">
        <f aca="false">AI1310*BK1310</f>
        <v>0.06359472</v>
      </c>
      <c r="BM1310" s="45" t="n">
        <v>0</v>
      </c>
      <c r="BN1310" s="45" t="n">
        <v>0</v>
      </c>
      <c r="BO1310" s="45" t="n">
        <v>0</v>
      </c>
      <c r="BP1310" s="45" t="n">
        <v>0</v>
      </c>
      <c r="BQ1310" s="45" t="n">
        <v>0</v>
      </c>
      <c r="BR1310" s="0" t="n">
        <f aca="false">AJ1310*0.1</f>
        <v>0.0024</v>
      </c>
      <c r="BS1310" s="0" t="n">
        <f aca="false">((((BJ1310/R1310)^2)+((BM1310/AD1310)^2))^(1/2))*AK1310</f>
        <v>1.60085877611234E-006</v>
      </c>
      <c r="BT1310" s="0" t="n">
        <f aca="false">((((BJ1310/R1310)^2)+((BN1310/AE1310)^2))^(1/2))*AL1310</f>
        <v>0.000150814237199583</v>
      </c>
      <c r="BU1310" s="0" t="n">
        <f aca="false">((((BJ1310/R1310)^2)+((BO1310/AF1310)^2))^(1/2))*AM1310</f>
        <v>8.00429388056168E-008</v>
      </c>
      <c r="BV1310" s="0" t="n">
        <f aca="false">((((BJ1310/R1310)^2)+((BP1310/AG1310)^2))^(1/2))*AN1310</f>
        <v>2.54136330707833E-005</v>
      </c>
      <c r="BW1310" s="0" t="n">
        <f aca="false">((((BJ1310/R1310)^2)+((BQ1310/AH1310)^2))^(1/2))*AO1310</f>
        <v>0.100053673507021</v>
      </c>
      <c r="BX1310" s="46" t="n">
        <f aca="false">((((BL1310/AI1310)^2)+((BR1310/AJ1310)^2))^(1/2))*AP1310</f>
        <v>0.00226395619262206</v>
      </c>
    </row>
    <row r="1311" customFormat="false" ht="30" hidden="false" customHeight="true" outlineLevel="0" collapsed="false">
      <c r="A1311" s="24" t="n">
        <v>4.67372671785848</v>
      </c>
      <c r="B1311" s="24" t="n">
        <v>-74.1607657611238</v>
      </c>
      <c r="C1311" s="47" t="n">
        <v>22</v>
      </c>
      <c r="D1311" s="47" t="n">
        <v>32</v>
      </c>
      <c r="E1311" s="47" t="n">
        <v>1909</v>
      </c>
      <c r="F1311" s="27" t="s">
        <v>3300</v>
      </c>
      <c r="G1311" s="28" t="s">
        <v>3301</v>
      </c>
      <c r="H1311" s="27" t="s">
        <v>3302</v>
      </c>
      <c r="I1311" s="28" t="s">
        <v>64</v>
      </c>
      <c r="J1311" s="28" t="s">
        <v>65</v>
      </c>
      <c r="K1311" s="28" t="n">
        <v>5.3</v>
      </c>
      <c r="L1311" s="28"/>
      <c r="M1311" s="28" t="n">
        <v>1975</v>
      </c>
      <c r="N1311" s="29" t="s">
        <v>67</v>
      </c>
      <c r="O1311" s="29" t="s">
        <v>68</v>
      </c>
      <c r="P1311" s="56" t="n">
        <v>0.00426891489573758</v>
      </c>
      <c r="Q1311" s="31" t="n">
        <v>2817.5</v>
      </c>
      <c r="R1311" s="31" t="n">
        <v>2866.02377961237</v>
      </c>
      <c r="S1311" s="29" t="s">
        <v>69</v>
      </c>
      <c r="T1311" s="29"/>
      <c r="U1311" s="29"/>
      <c r="V1311" s="48" t="n">
        <f aca="false">IF(S1311="m3_año",R1311,IF(OR(O1311="CG1",O1311="CG3",O1311="HG2"),T1311,R1311))</f>
        <v>2866.02377961237</v>
      </c>
      <c r="W1311" s="28" t="n">
        <v>365</v>
      </c>
      <c r="X1311" s="32"/>
      <c r="Y1311" s="28"/>
      <c r="Z1311" s="28" t="n">
        <v>8760</v>
      </c>
      <c r="AA1311" s="32" t="s">
        <v>3303</v>
      </c>
      <c r="AB1311" s="32" t="s">
        <v>447</v>
      </c>
      <c r="AC1311" s="33" t="s">
        <v>72</v>
      </c>
      <c r="AD1311" s="33" t="n">
        <f aca="false">VLOOKUP($O1311,Parámetros!$B$4:$H$25,3,0)</f>
        <v>46.3856216091623</v>
      </c>
      <c r="AE1311" s="33" t="n">
        <f aca="false">VLOOKUP($O1311,Parámetros!$B$4:$H$25,4,0)</f>
        <v>1074.85364414012</v>
      </c>
      <c r="AF1311" s="33" t="n">
        <f aca="false">VLOOKUP($O1311,Parámetros!$B$4:$H$25,5,0)</f>
        <v>5.41099102083891</v>
      </c>
      <c r="AG1311" s="33" t="n">
        <f aca="false">VLOOKUP($O1311,Parámetros!$B$4:$H$25,6,0)</f>
        <v>1344</v>
      </c>
      <c r="AH1311" s="33" t="n">
        <f aca="false">VLOOKUP($O1311,Parámetros!$B$4:$H$25,7,0)</f>
        <v>1920000</v>
      </c>
      <c r="AI1311" s="51" t="n">
        <f aca="false">R1311</f>
        <v>2866.02377961237</v>
      </c>
      <c r="AJ1311" s="52" t="n">
        <v>8.8E-008</v>
      </c>
      <c r="AK1311" s="34" t="n">
        <f aca="false">AD1311*V1311/1000000000</f>
        <v>0.000132942294563961</v>
      </c>
      <c r="AL1311" s="34" t="n">
        <f aca="false">AE1311*V1311/1000000000</f>
        <v>0.0030805561037086</v>
      </c>
      <c r="AM1311" s="34" t="n">
        <f aca="false">AF1311*V1311/1000000000</f>
        <v>1.55080289369933E-005</v>
      </c>
      <c r="AN1311" s="34" t="n">
        <f aca="false">AG1311*V1311/1000000000</f>
        <v>0.00385193595979903</v>
      </c>
      <c r="AO1311" s="34" t="n">
        <f aca="false">AH1311*V1311/1000000000</f>
        <v>5.50276565685575</v>
      </c>
      <c r="AP1311" s="35" t="n">
        <f aca="false">AJ1311*AI1311*EXP(P1311*4)</f>
        <v>0.000256553725950919</v>
      </c>
      <c r="AQ1311" s="36" t="n">
        <f aca="false">AK1311/W1311</f>
        <v>3.64225464558796E-007</v>
      </c>
      <c r="AR1311" s="37" t="n">
        <f aca="false">AL1311/W1311</f>
        <v>8.43987973618793E-006</v>
      </c>
      <c r="AS1311" s="37" t="n">
        <f aca="false">AM1311/W1311</f>
        <v>4.24877505123105E-008</v>
      </c>
      <c r="AT1311" s="37" t="n">
        <f aca="false">AN1311/W1311</f>
        <v>1.05532492049288E-005</v>
      </c>
      <c r="AU1311" s="37" t="n">
        <f aca="false">AO1311/W1311</f>
        <v>0.0150760702927555</v>
      </c>
      <c r="AV1311" s="49" t="n">
        <f aca="false">AP1311/W1311</f>
        <v>7.02886920413477E-007</v>
      </c>
      <c r="AW1311" s="39" t="n">
        <f aca="false">AK1311*1000000</f>
        <v>132.942294563961</v>
      </c>
      <c r="AX1311" s="40" t="n">
        <f aca="false">AL1311*1000000</f>
        <v>3080.5561037086</v>
      </c>
      <c r="AY1311" s="40" t="n">
        <f aca="false">AM1311*1000000</f>
        <v>15.5080289369933</v>
      </c>
      <c r="AZ1311" s="40" t="n">
        <f aca="false">AN1311*1000000</f>
        <v>3851.93595979903</v>
      </c>
      <c r="BA1311" s="40" t="n">
        <f aca="false">AO1311*1000000</f>
        <v>5502765.65685575</v>
      </c>
      <c r="BB1311" s="41" t="n">
        <f aca="false">AP1311*1000000</f>
        <v>256.553725950919</v>
      </c>
      <c r="BC1311" s="39" t="n">
        <f aca="false">AQ1311*1000000</f>
        <v>0.364225464558796</v>
      </c>
      <c r="BD1311" s="40" t="n">
        <f aca="false">AR1311*1000000</f>
        <v>8.43987973618793</v>
      </c>
      <c r="BE1311" s="40" t="n">
        <f aca="false">AS1311*1000000</f>
        <v>0.0424877505123105</v>
      </c>
      <c r="BF1311" s="40" t="n">
        <f aca="false">AT1311*1000000</f>
        <v>10.5532492049288</v>
      </c>
      <c r="BG1311" s="40" t="n">
        <f aca="false">AU1311*1000000</f>
        <v>15076.0702927555</v>
      </c>
      <c r="BH1311" s="41" t="n">
        <f aca="false">AV1311*1000000</f>
        <v>0.702886920413477</v>
      </c>
      <c r="BI1311" s="0" t="n">
        <v>0.1</v>
      </c>
      <c r="BJ1311" s="0" t="n">
        <f aca="false">R1311*BI1311</f>
        <v>286.602377961237</v>
      </c>
      <c r="BK1311" s="0" t="n">
        <v>0.1</v>
      </c>
      <c r="BL1311" s="0" t="n">
        <f aca="false">AI1311*BK1311</f>
        <v>286.602377961237</v>
      </c>
      <c r="BM1311" s="45" t="n">
        <v>17.6498016718255</v>
      </c>
      <c r="BN1311" s="45" t="n">
        <v>910.91550745518</v>
      </c>
      <c r="BO1311" s="45" t="n">
        <v>5.31099102083891</v>
      </c>
      <c r="BP1311" s="45" t="n">
        <v>537.6</v>
      </c>
      <c r="BQ1311" s="45" t="n">
        <v>384000</v>
      </c>
      <c r="BR1311" s="0" t="n">
        <f aca="false">AJ1311*0.1</f>
        <v>8.8E-009</v>
      </c>
      <c r="BS1311" s="0" t="n">
        <f aca="false">((((BJ1311/R1311)^2)+((BM1311/AD1311)^2))^(1/2))*AK1311</f>
        <v>5.23025200215815E-005</v>
      </c>
      <c r="BT1311" s="0" t="n">
        <f aca="false">((((BJ1311/R1311)^2)+((BN1311/AE1311)^2))^(1/2))*AL1311</f>
        <v>0.00262881750906538</v>
      </c>
      <c r="BU1311" s="0" t="n">
        <f aca="false">((((BJ1311/R1311)^2)+((BO1311/AF1311)^2))^(1/2))*AM1311</f>
        <v>1.5300222746977E-005</v>
      </c>
      <c r="BV1311" s="0" t="n">
        <f aca="false">((((BJ1311/R1311)^2)+((BP1311/AG1311)^2))^(1/2))*AN1311</f>
        <v>0.00158819388253663</v>
      </c>
      <c r="BW1311" s="0" t="n">
        <f aca="false">((((BJ1311/R1311)^2)+((BQ1311/AH1311)^2))^(1/2))*AO1311</f>
        <v>1.23045580729807</v>
      </c>
      <c r="BX1311" s="46" t="n">
        <f aca="false">((((BL1311/AI1311)^2)+((BR1311/AJ1311)^2))^(1/2))*AP1311</f>
        <v>3.6282175871714E-005</v>
      </c>
    </row>
    <row r="1312" customFormat="false" ht="30" hidden="false" customHeight="true" outlineLevel="0" collapsed="false">
      <c r="A1312" s="24" t="n">
        <v>4.67372671785848</v>
      </c>
      <c r="B1312" s="24" t="n">
        <v>-74.1607657611238</v>
      </c>
      <c r="C1312" s="47" t="n">
        <v>22</v>
      </c>
      <c r="D1312" s="47" t="n">
        <v>32</v>
      </c>
      <c r="E1312" s="47" t="n">
        <v>1909</v>
      </c>
      <c r="F1312" s="27" t="s">
        <v>3300</v>
      </c>
      <c r="G1312" s="28" t="s">
        <v>3301</v>
      </c>
      <c r="H1312" s="27" t="s">
        <v>3302</v>
      </c>
      <c r="I1312" s="28" t="s">
        <v>64</v>
      </c>
      <c r="J1312" s="28" t="s">
        <v>65</v>
      </c>
      <c r="K1312" s="28" t="n">
        <v>5.3</v>
      </c>
      <c r="L1312" s="28"/>
      <c r="M1312" s="28" t="n">
        <v>1975</v>
      </c>
      <c r="N1312" s="29" t="s">
        <v>67</v>
      </c>
      <c r="O1312" s="29" t="s">
        <v>68</v>
      </c>
      <c r="P1312" s="56" t="n">
        <v>0.00426891489573758</v>
      </c>
      <c r="Q1312" s="31" t="n">
        <v>2817.5</v>
      </c>
      <c r="R1312" s="31" t="n">
        <v>2866.02377961237</v>
      </c>
      <c r="S1312" s="29" t="s">
        <v>69</v>
      </c>
      <c r="T1312" s="29"/>
      <c r="U1312" s="29"/>
      <c r="V1312" s="48" t="n">
        <f aca="false">IF(S1312="m3_año",R1312,IF(OR(O1312="CG1",O1312="CG3",O1312="HG2"),T1312,R1312))</f>
        <v>2866.02377961237</v>
      </c>
      <c r="W1312" s="28" t="n">
        <v>365</v>
      </c>
      <c r="X1312" s="32"/>
      <c r="Y1312" s="28"/>
      <c r="Z1312" s="28" t="n">
        <v>8760</v>
      </c>
      <c r="AA1312" s="32" t="s">
        <v>3304</v>
      </c>
      <c r="AB1312" s="32" t="s">
        <v>447</v>
      </c>
      <c r="AC1312" s="33" t="s">
        <v>72</v>
      </c>
      <c r="AD1312" s="33" t="n">
        <f aca="false">VLOOKUP($O1312,Parámetros!$B$4:$H$25,3,0)</f>
        <v>46.3856216091623</v>
      </c>
      <c r="AE1312" s="33" t="n">
        <f aca="false">VLOOKUP($O1312,Parámetros!$B$4:$H$25,4,0)</f>
        <v>1074.85364414012</v>
      </c>
      <c r="AF1312" s="33" t="n">
        <f aca="false">VLOOKUP($O1312,Parámetros!$B$4:$H$25,5,0)</f>
        <v>5.41099102083891</v>
      </c>
      <c r="AG1312" s="33" t="n">
        <f aca="false">VLOOKUP($O1312,Parámetros!$B$4:$H$25,6,0)</f>
        <v>1344</v>
      </c>
      <c r="AH1312" s="33" t="n">
        <f aca="false">VLOOKUP($O1312,Parámetros!$B$4:$H$25,7,0)</f>
        <v>1920000</v>
      </c>
      <c r="AI1312" s="51" t="n">
        <f aca="false">Q1312</f>
        <v>2817.5</v>
      </c>
      <c r="AJ1312" s="52" t="n">
        <v>8.8E-008</v>
      </c>
      <c r="AK1312" s="34" t="n">
        <f aca="false">AD1312*V1312/1000000000</f>
        <v>0.000132942294563961</v>
      </c>
      <c r="AL1312" s="34" t="n">
        <f aca="false">AE1312*V1312/1000000000</f>
        <v>0.0030805561037086</v>
      </c>
      <c r="AM1312" s="34" t="n">
        <f aca="false">AF1312*V1312/1000000000</f>
        <v>1.55080289369933E-005</v>
      </c>
      <c r="AN1312" s="34" t="n">
        <f aca="false">AG1312*V1312/1000000000</f>
        <v>0.00385193595979903</v>
      </c>
      <c r="AO1312" s="34" t="n">
        <f aca="false">AH1312*V1312/1000000000</f>
        <v>5.50276565685575</v>
      </c>
      <c r="AP1312" s="35" t="n">
        <f aca="false">AJ1312*AI1312*EXP(P1312*4)</f>
        <v>0.000252210092605889</v>
      </c>
      <c r="AQ1312" s="36" t="n">
        <f aca="false">AK1312/W1312</f>
        <v>3.64225464558796E-007</v>
      </c>
      <c r="AR1312" s="37" t="n">
        <f aca="false">AL1312/W1312</f>
        <v>8.43987973618793E-006</v>
      </c>
      <c r="AS1312" s="37" t="n">
        <f aca="false">AM1312/W1312</f>
        <v>4.24877505123105E-008</v>
      </c>
      <c r="AT1312" s="37" t="n">
        <f aca="false">AN1312/W1312</f>
        <v>1.05532492049288E-005</v>
      </c>
      <c r="AU1312" s="37" t="n">
        <f aca="false">AO1312/W1312</f>
        <v>0.0150760702927555</v>
      </c>
      <c r="AV1312" s="49" t="n">
        <f aca="false">AP1312/W1312</f>
        <v>6.90986555084626E-007</v>
      </c>
      <c r="AW1312" s="39" t="n">
        <f aca="false">AK1312*1000000</f>
        <v>132.942294563961</v>
      </c>
      <c r="AX1312" s="40" t="n">
        <f aca="false">AL1312*1000000</f>
        <v>3080.5561037086</v>
      </c>
      <c r="AY1312" s="40" t="n">
        <f aca="false">AM1312*1000000</f>
        <v>15.5080289369933</v>
      </c>
      <c r="AZ1312" s="40" t="n">
        <f aca="false">AN1312*1000000</f>
        <v>3851.93595979903</v>
      </c>
      <c r="BA1312" s="40" t="n">
        <f aca="false">AO1312*1000000</f>
        <v>5502765.65685575</v>
      </c>
      <c r="BB1312" s="41" t="n">
        <f aca="false">AP1312*1000000</f>
        <v>252.210092605889</v>
      </c>
      <c r="BC1312" s="39" t="n">
        <f aca="false">AQ1312*1000000</f>
        <v>0.364225464558796</v>
      </c>
      <c r="BD1312" s="40" t="n">
        <f aca="false">AR1312*1000000</f>
        <v>8.43987973618793</v>
      </c>
      <c r="BE1312" s="40" t="n">
        <f aca="false">AS1312*1000000</f>
        <v>0.0424877505123105</v>
      </c>
      <c r="BF1312" s="40" t="n">
        <f aca="false">AT1312*1000000</f>
        <v>10.5532492049288</v>
      </c>
      <c r="BG1312" s="40" t="n">
        <f aca="false">AU1312*1000000</f>
        <v>15076.0702927555</v>
      </c>
      <c r="BH1312" s="41" t="n">
        <f aca="false">AV1312*1000000</f>
        <v>0.690986555084626</v>
      </c>
      <c r="BI1312" s="0" t="n">
        <v>0.1</v>
      </c>
      <c r="BJ1312" s="0" t="n">
        <f aca="false">R1312*BI1312</f>
        <v>286.602377961237</v>
      </c>
      <c r="BK1312" s="0" t="n">
        <v>0.1</v>
      </c>
      <c r="BL1312" s="0" t="n">
        <f aca="false">AI1312*BK1312</f>
        <v>281.75</v>
      </c>
      <c r="BM1312" s="45" t="n">
        <v>17.6498016718255</v>
      </c>
      <c r="BN1312" s="45" t="n">
        <v>910.91550745518</v>
      </c>
      <c r="BO1312" s="45" t="n">
        <v>5.31099102083891</v>
      </c>
      <c r="BP1312" s="45" t="n">
        <v>537.6</v>
      </c>
      <c r="BQ1312" s="45" t="n">
        <v>384000</v>
      </c>
      <c r="BR1312" s="0" t="n">
        <f aca="false">AJ1312*0.1</f>
        <v>8.8E-009</v>
      </c>
      <c r="BS1312" s="0" t="n">
        <f aca="false">((((BJ1312/R1312)^2)+((BM1312/AD1312)^2))^(1/2))*AK1312</f>
        <v>5.23025200215815E-005</v>
      </c>
      <c r="BT1312" s="0" t="n">
        <f aca="false">((((BJ1312/R1312)^2)+((BN1312/AE1312)^2))^(1/2))*AL1312</f>
        <v>0.00262881750906538</v>
      </c>
      <c r="BU1312" s="0" t="n">
        <f aca="false">((((BJ1312/R1312)^2)+((BO1312/AF1312)^2))^(1/2))*AM1312</f>
        <v>1.5300222746977E-005</v>
      </c>
      <c r="BV1312" s="0" t="n">
        <f aca="false">((((BJ1312/R1312)^2)+((BP1312/AG1312)^2))^(1/2))*AN1312</f>
        <v>0.00158819388253663</v>
      </c>
      <c r="BW1312" s="0" t="n">
        <f aca="false">((((BJ1312/R1312)^2)+((BQ1312/AH1312)^2))^(1/2))*AO1312</f>
        <v>1.23045580729807</v>
      </c>
      <c r="BX1312" s="46" t="n">
        <f aca="false">((((BL1312/AI1312)^2)+((BR1312/AJ1312)^2))^(1/2))*AP1312</f>
        <v>3.56678933530622E-005</v>
      </c>
    </row>
    <row r="1313" customFormat="false" ht="30" hidden="false" customHeight="true" outlineLevel="0" collapsed="false">
      <c r="A1313" s="24" t="n">
        <v>4.6204639956418</v>
      </c>
      <c r="B1313" s="24" t="n">
        <v>-74.1043558965784</v>
      </c>
      <c r="C1313" s="47" t="n">
        <v>29</v>
      </c>
      <c r="D1313" s="47" t="n">
        <v>26</v>
      </c>
      <c r="E1313" s="47" t="n">
        <v>2331</v>
      </c>
      <c r="F1313" s="27" t="s">
        <v>3305</v>
      </c>
      <c r="G1313" s="28" t="s">
        <v>3306</v>
      </c>
      <c r="H1313" s="27" t="s">
        <v>3307</v>
      </c>
      <c r="I1313" s="28" t="s">
        <v>155</v>
      </c>
      <c r="J1313" s="28" t="s">
        <v>76</v>
      </c>
      <c r="K1313" s="55"/>
      <c r="L1313" s="55"/>
      <c r="M1313" s="28" t="n">
        <v>2008</v>
      </c>
      <c r="N1313" s="29" t="s">
        <v>84</v>
      </c>
      <c r="O1313" s="29" t="s">
        <v>85</v>
      </c>
      <c r="P1313" s="50" t="n">
        <v>-0.015549305289661</v>
      </c>
      <c r="Q1313" s="31" t="n">
        <v>40800</v>
      </c>
      <c r="R1313" s="31" t="n">
        <v>38339.6596432973</v>
      </c>
      <c r="S1313" s="29" t="s">
        <v>86</v>
      </c>
      <c r="T1313" s="29" t="n">
        <f aca="false">((R1313*Parámetros!$D$30)/1000)/Parámetros!$D$29</f>
        <v>31419.487033922</v>
      </c>
      <c r="U1313" s="29" t="s">
        <v>69</v>
      </c>
      <c r="V1313" s="48" t="n">
        <f aca="false">IF(S1313="m3_año",R1313,IF(OR(O1313="CG1",O1313="CG3",O1313="HG2"),T1313,R1313))</f>
        <v>38339.6596432973</v>
      </c>
      <c r="W1313" s="28" t="n">
        <v>365</v>
      </c>
      <c r="X1313" s="32"/>
      <c r="Y1313" s="28"/>
      <c r="Z1313" s="28" t="n">
        <v>8760</v>
      </c>
      <c r="AA1313" s="32" t="s">
        <v>3308</v>
      </c>
      <c r="AB1313" s="32" t="s">
        <v>447</v>
      </c>
      <c r="AC1313" s="33" t="s">
        <v>246</v>
      </c>
      <c r="AD1313" s="33" t="n">
        <f aca="false">VLOOKUP($O1313,Parámetros!$B$4:$H$25,3,0)</f>
        <v>12.7152226842523</v>
      </c>
      <c r="AE1313" s="33" t="n">
        <f aca="false">VLOOKUP($O1313,Parámetros!$B$4:$H$25,4,0)</f>
        <v>4.56382485732941</v>
      </c>
      <c r="AF1313" s="33" t="n">
        <f aca="false">VLOOKUP($O1313,Parámetros!$B$4:$H$25,5,0)</f>
        <v>12.0799261022882</v>
      </c>
      <c r="AG1313" s="33" t="n">
        <f aca="false">VLOOKUP($O1313,Parámetros!$B$4:$H$25,6,0)</f>
        <v>6.25</v>
      </c>
      <c r="AH1313" s="33" t="n">
        <f aca="false">VLOOKUP($O1313,Parámetros!$B$4:$H$25,7,0)</f>
        <v>2343</v>
      </c>
      <c r="AI1313" s="2" t="n">
        <v>26143.9814814815</v>
      </c>
      <c r="AJ1313" s="2" t="n">
        <v>3E-008</v>
      </c>
      <c r="AK1313" s="34" t="n">
        <f aca="false">AD1313*V1313/1000000000</f>
        <v>0.000487497310002966</v>
      </c>
      <c r="AL1313" s="34" t="n">
        <f aca="false">AE1313*V1313/1000000000</f>
        <v>0.000174975491701629</v>
      </c>
      <c r="AM1313" s="34" t="n">
        <f aca="false">AF1313*V1313/1000000000</f>
        <v>0.000463140255277913</v>
      </c>
      <c r="AN1313" s="34" t="n">
        <f aca="false">AG1313*V1313/1000000000</f>
        <v>0.000239622872770608</v>
      </c>
      <c r="AO1313" s="34" t="n">
        <f aca="false">AH1313*V1313/1000000000</f>
        <v>0.0898298225442456</v>
      </c>
      <c r="AP1313" s="35" t="n">
        <f aca="false">AJ1313*AI1313*EXP(P1313*4)</f>
        <v>0.000737023052735785</v>
      </c>
      <c r="AQ1313" s="36" t="n">
        <f aca="false">AK1313/W1313</f>
        <v>1.33560906850128E-006</v>
      </c>
      <c r="AR1313" s="37" t="n">
        <f aca="false">AL1313/W1313</f>
        <v>4.79384908771588E-007</v>
      </c>
      <c r="AS1313" s="37" t="n">
        <f aca="false">AM1313/W1313</f>
        <v>1.26887741172031E-006</v>
      </c>
      <c r="AT1313" s="37" t="n">
        <f aca="false">AN1313/W1313</f>
        <v>6.56501021289337E-007</v>
      </c>
      <c r="AU1313" s="37" t="n">
        <f aca="false">AO1313/W1313</f>
        <v>0.000246109102860947</v>
      </c>
      <c r="AV1313" s="49" t="n">
        <f aca="false">AP1313/W1313</f>
        <v>2.01924124037201E-006</v>
      </c>
      <c r="AW1313" s="39" t="n">
        <f aca="false">AK1313*1000000</f>
        <v>487.497310002966</v>
      </c>
      <c r="AX1313" s="40" t="n">
        <f aca="false">AL1313*1000000</f>
        <v>174.975491701629</v>
      </c>
      <c r="AY1313" s="40" t="n">
        <f aca="false">AM1313*1000000</f>
        <v>463.140255277913</v>
      </c>
      <c r="AZ1313" s="40" t="n">
        <f aca="false">AN1313*1000000</f>
        <v>239.622872770608</v>
      </c>
      <c r="BA1313" s="40" t="n">
        <f aca="false">AO1313*1000000</f>
        <v>89829.8225442456</v>
      </c>
      <c r="BB1313" s="41" t="n">
        <f aca="false">AP1313*1000000</f>
        <v>737.023052735785</v>
      </c>
      <c r="BC1313" s="39" t="n">
        <f aca="false">AQ1313*1000000</f>
        <v>1.33560906850128</v>
      </c>
      <c r="BD1313" s="40" t="n">
        <f aca="false">AR1313*1000000</f>
        <v>0.479384908771588</v>
      </c>
      <c r="BE1313" s="40" t="n">
        <f aca="false">AS1313*1000000</f>
        <v>1.26887741172031</v>
      </c>
      <c r="BF1313" s="40" t="n">
        <f aca="false">AT1313*1000000</f>
        <v>0.656501021289337</v>
      </c>
      <c r="BG1313" s="40" t="n">
        <f aca="false">AU1313*1000000</f>
        <v>246.109102860947</v>
      </c>
      <c r="BH1313" s="41" t="n">
        <f aca="false">AV1313*1000000</f>
        <v>2.01924124037201</v>
      </c>
      <c r="BI1313" s="0" t="n">
        <v>0.1</v>
      </c>
      <c r="BJ1313" s="0" t="n">
        <f aca="false">R1313*BI1313</f>
        <v>3833.96596432973</v>
      </c>
      <c r="BK1313" s="0" t="n">
        <v>0.1</v>
      </c>
      <c r="BL1313" s="0" t="n">
        <f aca="false">AI1313*BK1313</f>
        <v>2614.39814814815</v>
      </c>
      <c r="BM1313" s="45" t="n">
        <v>8.79744109323615</v>
      </c>
      <c r="BN1313" s="45" t="n">
        <v>3.62683450723467</v>
      </c>
      <c r="BO1313" s="45" t="n">
        <v>10.0538529184284</v>
      </c>
      <c r="BP1313" s="45" t="n">
        <v>12.5</v>
      </c>
      <c r="BQ1313" s="45" t="n">
        <v>2343</v>
      </c>
      <c r="BR1313" s="0" t="n">
        <f aca="false">AJ1313*0.1</f>
        <v>3E-009</v>
      </c>
      <c r="BS1313" s="0" t="n">
        <f aca="false">((((BJ1313/R1313)^2)+((BM1313/AD1313)^2))^(1/2))*AK1313</f>
        <v>0.000340795665521202</v>
      </c>
      <c r="BT1313" s="0" t="n">
        <f aca="false">((((BJ1313/R1313)^2)+((BN1313/AE1313)^2))^(1/2))*AL1313</f>
        <v>0.000140148178202884</v>
      </c>
      <c r="BU1313" s="0" t="n">
        <f aca="false">((((BJ1313/R1313)^2)+((BO1313/AF1313)^2))^(1/2))*AM1313</f>
        <v>0.000388233695065892</v>
      </c>
      <c r="BV1313" s="0" t="n">
        <f aca="false">((((BJ1313/R1313)^2)+((BP1313/AG1313)^2))^(1/2))*AN1313</f>
        <v>0.000479844428779688</v>
      </c>
      <c r="BW1313" s="0" t="n">
        <f aca="false">((((BJ1313/R1313)^2)+((BQ1313/AH1313)^2))^(1/2))*AO1313</f>
        <v>0.0902778543637029</v>
      </c>
      <c r="BX1313" s="46" t="n">
        <f aca="false">((((BL1313/AI1313)^2)+((BR1313/AJ1313)^2))^(1/2))*AP1313</f>
        <v>0.000104230799696057</v>
      </c>
    </row>
    <row r="1314" customFormat="false" ht="30" hidden="false" customHeight="true" outlineLevel="0" collapsed="false">
      <c r="A1314" s="24" t="n">
        <v>4.67372671785848</v>
      </c>
      <c r="B1314" s="24" t="n">
        <v>-74.1607657611238</v>
      </c>
      <c r="C1314" s="47" t="n">
        <v>22</v>
      </c>
      <c r="D1314" s="47" t="n">
        <v>32</v>
      </c>
      <c r="E1314" s="47" t="n">
        <v>1909</v>
      </c>
      <c r="F1314" s="27" t="s">
        <v>3309</v>
      </c>
      <c r="G1314" s="28" t="s">
        <v>3310</v>
      </c>
      <c r="H1314" s="27" t="s">
        <v>3311</v>
      </c>
      <c r="I1314" s="28" t="s">
        <v>64</v>
      </c>
      <c r="J1314" s="28" t="s">
        <v>65</v>
      </c>
      <c r="K1314" s="28" t="n">
        <v>120</v>
      </c>
      <c r="L1314" s="28"/>
      <c r="M1314" s="28" t="n">
        <v>2006</v>
      </c>
      <c r="N1314" s="29" t="s">
        <v>172</v>
      </c>
      <c r="O1314" s="29" t="s">
        <v>244</v>
      </c>
      <c r="P1314" s="53" t="n">
        <v>0.013557806644477</v>
      </c>
      <c r="Q1314" s="31" t="n">
        <v>220000</v>
      </c>
      <c r="R1314" s="31" t="n">
        <v>232260.311022514</v>
      </c>
      <c r="S1314" s="29" t="s">
        <v>86</v>
      </c>
      <c r="T1314" s="29" t="n">
        <f aca="false">((R1314*Parámetros!$D$30)/1000)/Parámetros!$D$29</f>
        <v>190338.148501074</v>
      </c>
      <c r="U1314" s="29" t="s">
        <v>69</v>
      </c>
      <c r="V1314" s="48" t="n">
        <f aca="false">IF(S1314="m3_año",R1314,IF(OR(O1314="CG1",O1314="CG3",O1314="HG2"),T1314,R1314))</f>
        <v>232260.311022514</v>
      </c>
      <c r="W1314" s="28" t="n">
        <v>365</v>
      </c>
      <c r="X1314" s="32" t="s">
        <v>98</v>
      </c>
      <c r="Y1314" s="28" t="n">
        <v>96</v>
      </c>
      <c r="Z1314" s="28" t="n">
        <v>3688</v>
      </c>
      <c r="AA1314" s="32" t="s">
        <v>3312</v>
      </c>
      <c r="AB1314" s="32" t="s">
        <v>447</v>
      </c>
      <c r="AC1314" s="33" t="s">
        <v>246</v>
      </c>
      <c r="AD1314" s="33" t="n">
        <f aca="false">VLOOKUP($O1314,Parámetros!$B$4:$H$25,3,0)</f>
        <v>5.87787643204989</v>
      </c>
      <c r="AE1314" s="33" t="n">
        <f aca="false">VLOOKUP($O1314,Parámetros!$B$4:$H$25,4,0)</f>
        <v>7.61681695814629</v>
      </c>
      <c r="AF1314" s="33" t="n">
        <f aca="false">VLOOKUP($O1314,Parámetros!$B$4:$H$25,5,0)</f>
        <v>22.1296397414769</v>
      </c>
      <c r="AG1314" s="33" t="n">
        <f aca="false">VLOOKUP($O1314,Parámetros!$B$4:$H$25,6,0)</f>
        <v>0.3</v>
      </c>
      <c r="AH1314" s="33" t="n">
        <f aca="false">VLOOKUP($O1314,Parámetros!$B$4:$H$25,7,0)</f>
        <v>2840</v>
      </c>
      <c r="AI1314" s="51" t="n">
        <v>220000</v>
      </c>
      <c r="AJ1314" s="2" t="n">
        <v>2E-005</v>
      </c>
      <c r="AK1314" s="34" t="n">
        <f aca="false">AD1314*V1314/1000000000</f>
        <v>0.00136519740825981</v>
      </c>
      <c r="AL1314" s="34" t="n">
        <f aca="false">AE1314*V1314/1000000000</f>
        <v>0.00176908427570062</v>
      </c>
      <c r="AM1314" s="34" t="n">
        <f aca="false">AF1314*V1314/1000000000</f>
        <v>0.00513983700917161</v>
      </c>
      <c r="AN1314" s="34" t="n">
        <f aca="false">AG1314*V1314/1000000000</f>
        <v>6.96780933067542E-005</v>
      </c>
      <c r="AO1314" s="34" t="n">
        <f aca="false">AH1314*V1314/1000000000</f>
        <v>0.65961928330394</v>
      </c>
      <c r="AP1314" s="35" t="n">
        <f aca="false">AJ1314*AI1314*EXP(P1314*4)</f>
        <v>4.64520622045028</v>
      </c>
      <c r="AQ1314" s="36" t="n">
        <f aca="false">AK1314/W1314</f>
        <v>3.74026687194469E-006</v>
      </c>
      <c r="AR1314" s="37" t="n">
        <f aca="false">AL1314/W1314</f>
        <v>4.84680623479621E-006</v>
      </c>
      <c r="AS1314" s="37" t="n">
        <f aca="false">AM1314/W1314</f>
        <v>1.40817452306072E-005</v>
      </c>
      <c r="AT1314" s="37" t="n">
        <f aca="false">AN1314/W1314</f>
        <v>1.90898885771929E-007</v>
      </c>
      <c r="AU1314" s="37" t="n">
        <f aca="false">AO1314/W1314</f>
        <v>0.00180717611864093</v>
      </c>
      <c r="AV1314" s="49" t="n">
        <f aca="false">AP1314/W1314</f>
        <v>0.0127265923847953</v>
      </c>
      <c r="AW1314" s="39" t="n">
        <f aca="false">AK1314*1000000</f>
        <v>1365.19740825981</v>
      </c>
      <c r="AX1314" s="40" t="n">
        <f aca="false">AL1314*1000000</f>
        <v>1769.08427570062</v>
      </c>
      <c r="AY1314" s="40" t="n">
        <f aca="false">AM1314*1000000</f>
        <v>5139.83700917161</v>
      </c>
      <c r="AZ1314" s="40" t="n">
        <f aca="false">AN1314*1000000</f>
        <v>69.6780933067542</v>
      </c>
      <c r="BA1314" s="40" t="n">
        <f aca="false">AO1314*1000000</f>
        <v>659619.28330394</v>
      </c>
      <c r="BB1314" s="41" t="n">
        <f aca="false">AP1314*1000000</f>
        <v>4645206.22045028</v>
      </c>
      <c r="BC1314" s="39" t="n">
        <f aca="false">AQ1314*1000000</f>
        <v>3.74026687194469</v>
      </c>
      <c r="BD1314" s="40" t="n">
        <f aca="false">AR1314*1000000</f>
        <v>4.84680623479621</v>
      </c>
      <c r="BE1314" s="40" t="n">
        <f aca="false">AS1314*1000000</f>
        <v>14.0817452306072</v>
      </c>
      <c r="BF1314" s="40" t="n">
        <f aca="false">AT1314*1000000</f>
        <v>0.190898885771929</v>
      </c>
      <c r="BG1314" s="40" t="n">
        <f aca="false">AU1314*1000000</f>
        <v>1807.17611864093</v>
      </c>
      <c r="BH1314" s="41" t="n">
        <f aca="false">AV1314*1000000</f>
        <v>12726.5923847953</v>
      </c>
      <c r="BI1314" s="0" t="n">
        <v>0.1</v>
      </c>
      <c r="BJ1314" s="0" t="n">
        <f aca="false">R1314*BI1314</f>
        <v>23226.0311022514</v>
      </c>
      <c r="BK1314" s="0" t="n">
        <v>0.1</v>
      </c>
      <c r="BL1314" s="0" t="n">
        <f aca="false">AI1314*BK1314</f>
        <v>22000</v>
      </c>
      <c r="BM1314" s="45" t="n">
        <v>4.12476460504249</v>
      </c>
      <c r="BN1314" s="45" t="n">
        <v>5.03041792329344</v>
      </c>
      <c r="BO1314" s="45" t="n">
        <v>17.5971907346429</v>
      </c>
      <c r="BP1314" s="45" t="n">
        <v>0.12</v>
      </c>
      <c r="BQ1314" s="45" t="n">
        <v>2840</v>
      </c>
      <c r="BR1314" s="0" t="n">
        <f aca="false">AJ1314*0.1</f>
        <v>2E-006</v>
      </c>
      <c r="BS1314" s="0" t="n">
        <f aca="false">((((BJ1314/R1314)^2)+((BM1314/AD1314)^2))^(1/2))*AK1314</f>
        <v>0.000967697398404504</v>
      </c>
      <c r="BT1314" s="0" t="n">
        <f aca="false">((((BJ1314/R1314)^2)+((BN1314/AE1314)^2))^(1/2))*AL1314</f>
        <v>0.00118168384513583</v>
      </c>
      <c r="BU1314" s="0" t="n">
        <f aca="false">((((BJ1314/R1314)^2)+((BO1314/AF1314)^2))^(1/2))*AM1314</f>
        <v>0.0041193206541202</v>
      </c>
      <c r="BV1314" s="0" t="n">
        <f aca="false">((((BJ1314/R1314)^2)+((BP1314/AG1314)^2))^(1/2))*AN1314</f>
        <v>2.8729013849539E-005</v>
      </c>
      <c r="BW1314" s="0" t="n">
        <f aca="false">((((BJ1314/R1314)^2)+((BQ1314/AH1314)^2))^(1/2))*AO1314</f>
        <v>0.66290917544975</v>
      </c>
      <c r="BX1314" s="46" t="n">
        <f aca="false">((((BL1314/AI1314)^2)+((BR1314/AJ1314)^2))^(1/2))*AP1314</f>
        <v>0.656931363698066</v>
      </c>
    </row>
    <row r="1315" customFormat="false" ht="30" hidden="false" customHeight="true" outlineLevel="0" collapsed="false">
      <c r="A1315" s="24" t="n">
        <v>4.67372671785848</v>
      </c>
      <c r="B1315" s="24" t="n">
        <v>-74.1607657611238</v>
      </c>
      <c r="C1315" s="47" t="n">
        <v>22</v>
      </c>
      <c r="D1315" s="47" t="n">
        <v>32</v>
      </c>
      <c r="E1315" s="47" t="n">
        <v>1909</v>
      </c>
      <c r="F1315" s="27" t="s">
        <v>3313</v>
      </c>
      <c r="G1315" s="28" t="s">
        <v>3314</v>
      </c>
      <c r="H1315" s="27" t="s">
        <v>3315</v>
      </c>
      <c r="I1315" s="28" t="s">
        <v>64</v>
      </c>
      <c r="J1315" s="28" t="s">
        <v>65</v>
      </c>
      <c r="K1315" s="28" t="n">
        <v>40</v>
      </c>
      <c r="L1315" s="28"/>
      <c r="M1315" s="28" t="n">
        <v>2008</v>
      </c>
      <c r="N1315" s="29" t="s">
        <v>67</v>
      </c>
      <c r="O1315" s="29" t="s">
        <v>68</v>
      </c>
      <c r="P1315" s="56" t="n">
        <v>0.00426891489573758</v>
      </c>
      <c r="Q1315" s="31" t="n">
        <v>500</v>
      </c>
      <c r="R1315" s="31" t="n">
        <v>508.61114101373</v>
      </c>
      <c r="S1315" s="29" t="s">
        <v>69</v>
      </c>
      <c r="T1315" s="29"/>
      <c r="U1315" s="29"/>
      <c r="V1315" s="48" t="n">
        <f aca="false">IF(S1315="m3_año",R1315,IF(OR(O1315="CG1",O1315="CG3",O1315="HG2"),T1315,R1315))</f>
        <v>508.61114101373</v>
      </c>
      <c r="W1315" s="28" t="n">
        <v>365</v>
      </c>
      <c r="X1315" s="32"/>
      <c r="Y1315" s="28"/>
      <c r="Z1315" s="28" t="n">
        <v>8760</v>
      </c>
      <c r="AA1315" s="32" t="s">
        <v>3316</v>
      </c>
      <c r="AB1315" s="32" t="s">
        <v>447</v>
      </c>
      <c r="AC1315" s="33" t="s">
        <v>72</v>
      </c>
      <c r="AD1315" s="33" t="n">
        <f aca="false">VLOOKUP($O1315,Parámetros!$B$4:$H$25,3,0)</f>
        <v>46.3856216091623</v>
      </c>
      <c r="AE1315" s="33" t="n">
        <f aca="false">VLOOKUP($O1315,Parámetros!$B$4:$H$25,4,0)</f>
        <v>1074.85364414012</v>
      </c>
      <c r="AF1315" s="33" t="n">
        <f aca="false">VLOOKUP($O1315,Parámetros!$B$4:$H$25,5,0)</f>
        <v>5.41099102083891</v>
      </c>
      <c r="AG1315" s="33" t="n">
        <f aca="false">VLOOKUP($O1315,Parámetros!$B$4:$H$25,6,0)</f>
        <v>1344</v>
      </c>
      <c r="AH1315" s="33" t="n">
        <f aca="false">VLOOKUP($O1315,Parámetros!$B$4:$H$25,7,0)</f>
        <v>1920000</v>
      </c>
      <c r="AI1315" s="51" t="n">
        <v>500</v>
      </c>
      <c r="AJ1315" s="52" t="n">
        <v>8.8E-008</v>
      </c>
      <c r="AK1315" s="34" t="n">
        <f aca="false">AD1315*V1315/1000000000</f>
        <v>2.35922439332672E-005</v>
      </c>
      <c r="AL1315" s="34" t="n">
        <f aca="false">AE1315*V1315/1000000000</f>
        <v>0.000546682538368872</v>
      </c>
      <c r="AM1315" s="34" t="n">
        <f aca="false">AF1315*V1315/1000000000</f>
        <v>2.75209031712393E-006</v>
      </c>
      <c r="AN1315" s="34" t="n">
        <f aca="false">AG1315*V1315/1000000000</f>
        <v>0.000683573373522453</v>
      </c>
      <c r="AO1315" s="34" t="n">
        <f aca="false">AH1315*V1315/1000000000</f>
        <v>0.976533390746362</v>
      </c>
      <c r="AP1315" s="35" t="n">
        <f aca="false">AJ1315*AI1315*EXP(P1315*4)</f>
        <v>4.47577804092083E-005</v>
      </c>
      <c r="AQ1315" s="36" t="n">
        <f aca="false">AK1315/W1315</f>
        <v>6.46362847486772E-008</v>
      </c>
      <c r="AR1315" s="37" t="n">
        <f aca="false">AL1315/W1315</f>
        <v>1.4977603790928E-006</v>
      </c>
      <c r="AS1315" s="37" t="n">
        <f aca="false">AM1315/W1315</f>
        <v>7.5399734715724E-009</v>
      </c>
      <c r="AT1315" s="37" t="n">
        <f aca="false">AN1315/W1315</f>
        <v>1.87280376307521E-006</v>
      </c>
      <c r="AU1315" s="37" t="n">
        <f aca="false">AO1315/W1315</f>
        <v>0.00267543394725031</v>
      </c>
      <c r="AV1315" s="49" t="n">
        <f aca="false">AP1315/W1315</f>
        <v>1.22624055915639E-007</v>
      </c>
      <c r="AW1315" s="39" t="n">
        <f aca="false">AK1315*1000000</f>
        <v>23.5922439332672</v>
      </c>
      <c r="AX1315" s="40" t="n">
        <f aca="false">AL1315*1000000</f>
        <v>546.682538368872</v>
      </c>
      <c r="AY1315" s="40" t="n">
        <f aca="false">AM1315*1000000</f>
        <v>2.75209031712393</v>
      </c>
      <c r="AZ1315" s="40" t="n">
        <f aca="false">AN1315*1000000</f>
        <v>683.573373522453</v>
      </c>
      <c r="BA1315" s="40" t="n">
        <f aca="false">AO1315*1000000</f>
        <v>976533.390746362</v>
      </c>
      <c r="BB1315" s="41" t="n">
        <f aca="false">AP1315*1000000</f>
        <v>44.7577804092083</v>
      </c>
      <c r="BC1315" s="39" t="n">
        <f aca="false">AQ1315*1000000</f>
        <v>0.0646362847486772</v>
      </c>
      <c r="BD1315" s="40" t="n">
        <f aca="false">AR1315*1000000</f>
        <v>1.4977603790928</v>
      </c>
      <c r="BE1315" s="40" t="n">
        <f aca="false">AS1315*1000000</f>
        <v>0.0075399734715724</v>
      </c>
      <c r="BF1315" s="40" t="n">
        <f aca="false">AT1315*1000000</f>
        <v>1.87280376307521</v>
      </c>
      <c r="BG1315" s="40" t="n">
        <f aca="false">AU1315*1000000</f>
        <v>2675.43394725031</v>
      </c>
      <c r="BH1315" s="41" t="n">
        <f aca="false">AV1315*1000000</f>
        <v>0.122624055915639</v>
      </c>
      <c r="BI1315" s="0" t="n">
        <v>0.1</v>
      </c>
      <c r="BJ1315" s="0" t="n">
        <f aca="false">R1315*BI1315</f>
        <v>50.861114101373</v>
      </c>
      <c r="BK1315" s="0" t="n">
        <v>0.1</v>
      </c>
      <c r="BL1315" s="0" t="n">
        <f aca="false">AI1315*BK1315</f>
        <v>50</v>
      </c>
      <c r="BM1315" s="45" t="n">
        <v>17.6498016718255</v>
      </c>
      <c r="BN1315" s="45" t="n">
        <v>910.91550745518</v>
      </c>
      <c r="BO1315" s="45" t="n">
        <v>5.31099102083891</v>
      </c>
      <c r="BP1315" s="45" t="n">
        <v>537.6</v>
      </c>
      <c r="BQ1315" s="45" t="n">
        <v>384000</v>
      </c>
      <c r="BR1315" s="0" t="n">
        <f aca="false">AJ1315*0.1</f>
        <v>8.8E-009</v>
      </c>
      <c r="BS1315" s="0" t="n">
        <f aca="false">((((BJ1315/R1315)^2)+((BM1315/AD1315)^2))^(1/2))*AK1315</f>
        <v>9.28172493728154E-006</v>
      </c>
      <c r="BT1315" s="0" t="n">
        <f aca="false">((((BJ1315/R1315)^2)+((BN1315/AE1315)^2))^(1/2))*AL1315</f>
        <v>0.000466515973214796</v>
      </c>
      <c r="BU1315" s="0" t="n">
        <f aca="false">((((BJ1315/R1315)^2)+((BO1315/AF1315)^2))^(1/2))*AM1315</f>
        <v>2.7152125549205E-006</v>
      </c>
      <c r="BV1315" s="0" t="n">
        <f aca="false">((((BJ1315/R1315)^2)+((BP1315/AG1315)^2))^(1/2))*AN1315</f>
        <v>0.000281844522189287</v>
      </c>
      <c r="BW1315" s="0" t="n">
        <f aca="false">((((BJ1315/R1315)^2)+((BQ1315/AH1315)^2))^(1/2))*AO1315</f>
        <v>0.218359504400723</v>
      </c>
      <c r="BX1315" s="46" t="n">
        <f aca="false">((((BL1315/AI1315)^2)+((BR1315/AJ1315)^2))^(1/2))*AP1315</f>
        <v>6.32970600764192E-006</v>
      </c>
    </row>
    <row r="1316" customFormat="false" ht="30" hidden="false" customHeight="true" outlineLevel="0" collapsed="false">
      <c r="A1316" s="24" t="n">
        <v>4.67372671785848</v>
      </c>
      <c r="B1316" s="24" t="n">
        <v>-74.1607657611238</v>
      </c>
      <c r="C1316" s="47" t="n">
        <v>22</v>
      </c>
      <c r="D1316" s="47" t="n">
        <v>32</v>
      </c>
      <c r="E1316" s="47" t="n">
        <v>1909</v>
      </c>
      <c r="F1316" s="27" t="s">
        <v>3317</v>
      </c>
      <c r="G1316" s="28" t="s">
        <v>3318</v>
      </c>
      <c r="H1316" s="27" t="s">
        <v>3319</v>
      </c>
      <c r="I1316" s="28" t="s">
        <v>64</v>
      </c>
      <c r="J1316" s="28" t="s">
        <v>76</v>
      </c>
      <c r="K1316" s="28" t="n">
        <v>0.19</v>
      </c>
      <c r="L1316" s="28"/>
      <c r="M1316" s="28" t="n">
        <v>2002</v>
      </c>
      <c r="N1316" s="29" t="s">
        <v>67</v>
      </c>
      <c r="O1316" s="29" t="s">
        <v>145</v>
      </c>
      <c r="P1316" s="50" t="n">
        <v>0.0119278052318739</v>
      </c>
      <c r="Q1316" s="31" t="n">
        <v>100800</v>
      </c>
      <c r="R1316" s="31" t="n">
        <v>105725.866230275</v>
      </c>
      <c r="S1316" s="29" t="s">
        <v>69</v>
      </c>
      <c r="T1316" s="29"/>
      <c r="U1316" s="29"/>
      <c r="V1316" s="48" t="n">
        <f aca="false">IF(S1316="m3_año",R1316,IF(OR(O1316="CG1",O1316="CG3",O1316="HG2"),T1316,R1316))</f>
        <v>105725.866230275</v>
      </c>
      <c r="W1316" s="28" t="n">
        <v>365</v>
      </c>
      <c r="X1316" s="32" t="s">
        <v>3320</v>
      </c>
      <c r="Y1316" s="28"/>
      <c r="Z1316" s="28" t="n">
        <v>8760</v>
      </c>
      <c r="AA1316" s="32" t="s">
        <v>3263</v>
      </c>
      <c r="AB1316" s="32" t="s">
        <v>447</v>
      </c>
      <c r="AC1316" s="33" t="s">
        <v>72</v>
      </c>
      <c r="AD1316" s="33" t="n">
        <f aca="false">VLOOKUP($O1316,Parámetros!$B$4:$H$25,3,0)</f>
        <v>196.356974196937</v>
      </c>
      <c r="AE1316" s="33" t="n">
        <f aca="false">VLOOKUP($O1316,Parámetros!$B$4:$H$25,4,0)</f>
        <v>1220.72799074218</v>
      </c>
      <c r="AF1316" s="33" t="n">
        <f aca="false">VLOOKUP($O1316,Parámetros!$B$4:$H$25,5,0)</f>
        <v>69.6558973259153</v>
      </c>
      <c r="AG1316" s="33" t="n">
        <f aca="false">VLOOKUP($O1316,Parámetros!$B$4:$H$25,6,0)</f>
        <v>640</v>
      </c>
      <c r="AH1316" s="33" t="n">
        <f aca="false">VLOOKUP($O1316,Parámetros!$B$4:$H$25,7,0)</f>
        <v>1920000</v>
      </c>
      <c r="AI1316" s="2" t="n">
        <v>8608.38414634146</v>
      </c>
      <c r="AJ1316" s="2" t="n">
        <v>1.0442E-008</v>
      </c>
      <c r="AK1316" s="34" t="n">
        <f aca="false">AD1316*V1316/1000000000</f>
        <v>0.0207600111873269</v>
      </c>
      <c r="AL1316" s="34" t="n">
        <f aca="false">AE1316*V1316/1000000000</f>
        <v>0.12906252425276</v>
      </c>
      <c r="AM1316" s="34" t="n">
        <f aca="false">AF1316*V1316/1000000000</f>
        <v>0.00736443008282949</v>
      </c>
      <c r="AN1316" s="34" t="n">
        <f aca="false">AG1316*V1316/1000000000</f>
        <v>0.067664554387376</v>
      </c>
      <c r="AO1316" s="34" t="n">
        <f aca="false">AH1316*V1316/1000000000</f>
        <v>202.993663162128</v>
      </c>
      <c r="AP1316" s="35" t="n">
        <f aca="false">AJ1316*AI1316*EXP(P1316*4)</f>
        <v>9.42814054365594E-005</v>
      </c>
      <c r="AQ1316" s="36" t="n">
        <f aca="false">AK1316/W1316</f>
        <v>5.68767429789779E-005</v>
      </c>
      <c r="AR1316" s="37" t="n">
        <f aca="false">AL1316/W1316</f>
        <v>0.000353595956856877</v>
      </c>
      <c r="AS1316" s="37" t="n">
        <f aca="false">AM1316/W1316</f>
        <v>2.01765207748753E-005</v>
      </c>
      <c r="AT1316" s="37" t="n">
        <f aca="false">AN1316/W1316</f>
        <v>0.000185382340787331</v>
      </c>
      <c r="AU1316" s="37" t="n">
        <f aca="false">AO1316/W1316</f>
        <v>0.556147022361995</v>
      </c>
      <c r="AV1316" s="49" t="n">
        <f aca="false">AP1316/W1316</f>
        <v>2.58305220374135E-007</v>
      </c>
      <c r="AW1316" s="39" t="n">
        <f aca="false">AK1316*1000000</f>
        <v>20760.0111873269</v>
      </c>
      <c r="AX1316" s="40" t="n">
        <f aca="false">AL1316*1000000</f>
        <v>129062.52425276</v>
      </c>
      <c r="AY1316" s="40" t="n">
        <f aca="false">AM1316*1000000</f>
        <v>7364.43008282949</v>
      </c>
      <c r="AZ1316" s="40" t="n">
        <f aca="false">AN1316*1000000</f>
        <v>67664.554387376</v>
      </c>
      <c r="BA1316" s="40" t="n">
        <f aca="false">AO1316*1000000</f>
        <v>202993663.162128</v>
      </c>
      <c r="BB1316" s="41" t="n">
        <f aca="false">AP1316*1000000</f>
        <v>94.2814054365595</v>
      </c>
      <c r="BC1316" s="39" t="n">
        <f aca="false">AQ1316*1000000</f>
        <v>56.8767429789779</v>
      </c>
      <c r="BD1316" s="40" t="n">
        <f aca="false">AR1316*1000000</f>
        <v>353.595956856877</v>
      </c>
      <c r="BE1316" s="40" t="n">
        <f aca="false">AS1316*1000000</f>
        <v>20.1765207748753</v>
      </c>
      <c r="BF1316" s="40" t="n">
        <f aca="false">AT1316*1000000</f>
        <v>185.382340787332</v>
      </c>
      <c r="BG1316" s="40" t="n">
        <f aca="false">AU1316*1000000</f>
        <v>556147.022361995</v>
      </c>
      <c r="BH1316" s="41" t="n">
        <f aca="false">AV1316*1000000</f>
        <v>0.258305220374135</v>
      </c>
      <c r="BI1316" s="0" t="n">
        <v>0.1</v>
      </c>
      <c r="BJ1316" s="0" t="n">
        <f aca="false">R1316*BI1316</f>
        <v>10572.5866230275</v>
      </c>
      <c r="BK1316" s="0" t="n">
        <v>0.1</v>
      </c>
      <c r="BL1316" s="0" t="n">
        <f aca="false">AI1316*BK1316</f>
        <v>860.838414634146</v>
      </c>
      <c r="BM1316" s="45" t="n">
        <v>187.562005220738</v>
      </c>
      <c r="BN1316" s="45" t="n">
        <v>1012.03746873145</v>
      </c>
      <c r="BO1316" s="45" t="n">
        <v>69.5558973259153</v>
      </c>
      <c r="BP1316" s="45" t="n">
        <v>256</v>
      </c>
      <c r="BQ1316" s="45" t="n">
        <v>384000</v>
      </c>
      <c r="BR1316" s="0" t="n">
        <f aca="false">AJ1316*0.1</f>
        <v>1.0442E-009</v>
      </c>
      <c r="BS1316" s="0" t="n">
        <f aca="false">((((BJ1316/R1316)^2)+((BM1316/AD1316)^2))^(1/2))*AK1316</f>
        <v>0.0199385266948699</v>
      </c>
      <c r="BT1316" s="0" t="n">
        <f aca="false">((((BJ1316/R1316)^2)+((BN1316/AE1316)^2))^(1/2))*AL1316</f>
        <v>0.107774108644774</v>
      </c>
      <c r="BU1316" s="0" t="n">
        <f aca="false">((((BJ1316/R1316)^2)+((BO1316/AF1316)^2))^(1/2))*AM1316</f>
        <v>0.00739064059327477</v>
      </c>
      <c r="BV1316" s="0" t="n">
        <f aca="false">((((BJ1316/R1316)^2)+((BP1316/AG1316)^2))^(1/2))*AN1316</f>
        <v>0.0278988104849502</v>
      </c>
      <c r="BW1316" s="0" t="n">
        <f aca="false">((((BJ1316/R1316)^2)+((BQ1316/AH1316)^2))^(1/2))*AO1316</f>
        <v>45.3907629832213</v>
      </c>
      <c r="BX1316" s="46" t="n">
        <f aca="false">((((BL1316/AI1316)^2)+((BR1316/AJ1316)^2))^(1/2))*AP1316</f>
        <v>1.33334042247979E-005</v>
      </c>
    </row>
    <row r="1317" customFormat="false" ht="30" hidden="false" customHeight="true" outlineLevel="0" collapsed="false">
      <c r="A1317" s="24" t="n">
        <v>4.67372671785848</v>
      </c>
      <c r="B1317" s="24" t="n">
        <v>-74.1607657611238</v>
      </c>
      <c r="C1317" s="47" t="n">
        <v>22</v>
      </c>
      <c r="D1317" s="47" t="n">
        <v>32</v>
      </c>
      <c r="E1317" s="47" t="n">
        <v>1909</v>
      </c>
      <c r="F1317" s="27" t="s">
        <v>3317</v>
      </c>
      <c r="G1317" s="28" t="s">
        <v>3318</v>
      </c>
      <c r="H1317" s="27" t="s">
        <v>3319</v>
      </c>
      <c r="I1317" s="28" t="s">
        <v>64</v>
      </c>
      <c r="J1317" s="28" t="s">
        <v>76</v>
      </c>
      <c r="K1317" s="28" t="n">
        <v>0.19</v>
      </c>
      <c r="L1317" s="28"/>
      <c r="M1317" s="28" t="n">
        <v>2002</v>
      </c>
      <c r="N1317" s="29" t="s">
        <v>67</v>
      </c>
      <c r="O1317" s="29" t="s">
        <v>145</v>
      </c>
      <c r="P1317" s="50" t="n">
        <v>0.0119278052318739</v>
      </c>
      <c r="Q1317" s="31" t="n">
        <v>100800</v>
      </c>
      <c r="R1317" s="31" t="n">
        <v>105725.866230275</v>
      </c>
      <c r="S1317" s="29" t="s">
        <v>69</v>
      </c>
      <c r="T1317" s="29"/>
      <c r="U1317" s="29"/>
      <c r="V1317" s="48" t="n">
        <f aca="false">IF(S1317="m3_año",R1317,IF(OR(O1317="CG1",O1317="CG3",O1317="HG2"),T1317,R1317))</f>
        <v>105725.866230275</v>
      </c>
      <c r="W1317" s="28" t="n">
        <v>365</v>
      </c>
      <c r="X1317" s="32" t="s">
        <v>3320</v>
      </c>
      <c r="Y1317" s="28"/>
      <c r="Z1317" s="28" t="n">
        <v>8760</v>
      </c>
      <c r="AA1317" s="32" t="s">
        <v>3263</v>
      </c>
      <c r="AB1317" s="32" t="s">
        <v>447</v>
      </c>
      <c r="AC1317" s="33" t="s">
        <v>72</v>
      </c>
      <c r="AD1317" s="33" t="n">
        <f aca="false">VLOOKUP($O1317,Parámetros!$B$4:$H$25,3,0)</f>
        <v>196.356974196937</v>
      </c>
      <c r="AE1317" s="33" t="n">
        <f aca="false">VLOOKUP($O1317,Parámetros!$B$4:$H$25,4,0)</f>
        <v>1220.72799074218</v>
      </c>
      <c r="AF1317" s="33" t="n">
        <f aca="false">VLOOKUP($O1317,Parámetros!$B$4:$H$25,5,0)</f>
        <v>69.6558973259153</v>
      </c>
      <c r="AG1317" s="33" t="n">
        <f aca="false">VLOOKUP($O1317,Parámetros!$B$4:$H$25,6,0)</f>
        <v>640</v>
      </c>
      <c r="AH1317" s="33" t="n">
        <f aca="false">VLOOKUP($O1317,Parámetros!$B$4:$H$25,7,0)</f>
        <v>1920000</v>
      </c>
      <c r="AI1317" s="2" t="n">
        <v>8608.38414634146</v>
      </c>
      <c r="AJ1317" s="2" t="n">
        <v>1.0442E-008</v>
      </c>
      <c r="AK1317" s="34" t="n">
        <f aca="false">AD1317*V1317/1000000000</f>
        <v>0.0207600111873269</v>
      </c>
      <c r="AL1317" s="34" t="n">
        <f aca="false">AE1317*V1317/1000000000</f>
        <v>0.12906252425276</v>
      </c>
      <c r="AM1317" s="34" t="n">
        <f aca="false">AF1317*V1317/1000000000</f>
        <v>0.00736443008282949</v>
      </c>
      <c r="AN1317" s="34" t="n">
        <f aca="false">AG1317*V1317/1000000000</f>
        <v>0.067664554387376</v>
      </c>
      <c r="AO1317" s="34" t="n">
        <f aca="false">AH1317*V1317/1000000000</f>
        <v>202.993663162128</v>
      </c>
      <c r="AP1317" s="35" t="n">
        <f aca="false">AJ1317*AI1317*EXP(P1317*4)</f>
        <v>9.42814054365594E-005</v>
      </c>
      <c r="AQ1317" s="36" t="n">
        <f aca="false">AK1317/W1317</f>
        <v>5.68767429789779E-005</v>
      </c>
      <c r="AR1317" s="37" t="n">
        <f aca="false">AL1317/W1317</f>
        <v>0.000353595956856877</v>
      </c>
      <c r="AS1317" s="37" t="n">
        <f aca="false">AM1317/W1317</f>
        <v>2.01765207748753E-005</v>
      </c>
      <c r="AT1317" s="37" t="n">
        <f aca="false">AN1317/W1317</f>
        <v>0.000185382340787331</v>
      </c>
      <c r="AU1317" s="37" t="n">
        <f aca="false">AO1317/W1317</f>
        <v>0.556147022361995</v>
      </c>
      <c r="AV1317" s="49" t="n">
        <f aca="false">AP1317/W1317</f>
        <v>2.58305220374135E-007</v>
      </c>
      <c r="AW1317" s="39" t="n">
        <f aca="false">AK1317*1000000</f>
        <v>20760.0111873269</v>
      </c>
      <c r="AX1317" s="40" t="n">
        <f aca="false">AL1317*1000000</f>
        <v>129062.52425276</v>
      </c>
      <c r="AY1317" s="40" t="n">
        <f aca="false">AM1317*1000000</f>
        <v>7364.43008282949</v>
      </c>
      <c r="AZ1317" s="40" t="n">
        <f aca="false">AN1317*1000000</f>
        <v>67664.554387376</v>
      </c>
      <c r="BA1317" s="40" t="n">
        <f aca="false">AO1317*1000000</f>
        <v>202993663.162128</v>
      </c>
      <c r="BB1317" s="41" t="n">
        <f aca="false">AP1317*1000000</f>
        <v>94.2814054365595</v>
      </c>
      <c r="BC1317" s="39" t="n">
        <f aca="false">AQ1317*1000000</f>
        <v>56.8767429789779</v>
      </c>
      <c r="BD1317" s="40" t="n">
        <f aca="false">AR1317*1000000</f>
        <v>353.595956856877</v>
      </c>
      <c r="BE1317" s="40" t="n">
        <f aca="false">AS1317*1000000</f>
        <v>20.1765207748753</v>
      </c>
      <c r="BF1317" s="40" t="n">
        <f aca="false">AT1317*1000000</f>
        <v>185.382340787332</v>
      </c>
      <c r="BG1317" s="40" t="n">
        <f aca="false">AU1317*1000000</f>
        <v>556147.022361995</v>
      </c>
      <c r="BH1317" s="41" t="n">
        <f aca="false">AV1317*1000000</f>
        <v>0.258305220374135</v>
      </c>
      <c r="BI1317" s="0" t="n">
        <v>0.1</v>
      </c>
      <c r="BJ1317" s="0" t="n">
        <f aca="false">R1317*BI1317</f>
        <v>10572.5866230275</v>
      </c>
      <c r="BK1317" s="0" t="n">
        <v>0.1</v>
      </c>
      <c r="BL1317" s="0" t="n">
        <f aca="false">AI1317*BK1317</f>
        <v>860.838414634146</v>
      </c>
      <c r="BM1317" s="45" t="n">
        <v>187.562005220738</v>
      </c>
      <c r="BN1317" s="45" t="n">
        <v>1012.03746873145</v>
      </c>
      <c r="BO1317" s="45" t="n">
        <v>69.5558973259153</v>
      </c>
      <c r="BP1317" s="45" t="n">
        <v>256</v>
      </c>
      <c r="BQ1317" s="45" t="n">
        <v>384000</v>
      </c>
      <c r="BR1317" s="0" t="n">
        <f aca="false">AJ1317*0.1</f>
        <v>1.0442E-009</v>
      </c>
      <c r="BS1317" s="0" t="n">
        <f aca="false">((((BJ1317/R1317)^2)+((BM1317/AD1317)^2))^(1/2))*AK1317</f>
        <v>0.0199385266948699</v>
      </c>
      <c r="BT1317" s="0" t="n">
        <f aca="false">((((BJ1317/R1317)^2)+((BN1317/AE1317)^2))^(1/2))*AL1317</f>
        <v>0.107774108644774</v>
      </c>
      <c r="BU1317" s="0" t="n">
        <f aca="false">((((BJ1317/R1317)^2)+((BO1317/AF1317)^2))^(1/2))*AM1317</f>
        <v>0.00739064059327477</v>
      </c>
      <c r="BV1317" s="0" t="n">
        <f aca="false">((((BJ1317/R1317)^2)+((BP1317/AG1317)^2))^(1/2))*AN1317</f>
        <v>0.0278988104849502</v>
      </c>
      <c r="BW1317" s="0" t="n">
        <f aca="false">((((BJ1317/R1317)^2)+((BQ1317/AH1317)^2))^(1/2))*AO1317</f>
        <v>45.3907629832213</v>
      </c>
      <c r="BX1317" s="46" t="n">
        <f aca="false">((((BL1317/AI1317)^2)+((BR1317/AJ1317)^2))^(1/2))*AP1317</f>
        <v>1.33334042247979E-005</v>
      </c>
    </row>
    <row r="1318" customFormat="false" ht="30" hidden="false" customHeight="true" outlineLevel="0" collapsed="false">
      <c r="A1318" s="24" t="n">
        <v>4.67372671785848</v>
      </c>
      <c r="B1318" s="24" t="n">
        <v>-74.1607657611238</v>
      </c>
      <c r="C1318" s="47" t="n">
        <v>22</v>
      </c>
      <c r="D1318" s="47" t="n">
        <v>32</v>
      </c>
      <c r="E1318" s="47" t="n">
        <v>1909</v>
      </c>
      <c r="F1318" s="27" t="s">
        <v>3317</v>
      </c>
      <c r="G1318" s="28" t="s">
        <v>3318</v>
      </c>
      <c r="H1318" s="27" t="s">
        <v>3319</v>
      </c>
      <c r="I1318" s="28" t="s">
        <v>64</v>
      </c>
      <c r="J1318" s="28" t="s">
        <v>76</v>
      </c>
      <c r="K1318" s="28" t="n">
        <v>0.19</v>
      </c>
      <c r="L1318" s="28"/>
      <c r="M1318" s="28" t="n">
        <v>2002</v>
      </c>
      <c r="N1318" s="29" t="s">
        <v>67</v>
      </c>
      <c r="O1318" s="29" t="s">
        <v>145</v>
      </c>
      <c r="P1318" s="50" t="n">
        <v>0.0119278052318739</v>
      </c>
      <c r="Q1318" s="31" t="n">
        <v>100800</v>
      </c>
      <c r="R1318" s="31" t="n">
        <v>105725.866230275</v>
      </c>
      <c r="S1318" s="29" t="s">
        <v>69</v>
      </c>
      <c r="T1318" s="29"/>
      <c r="U1318" s="29"/>
      <c r="V1318" s="48" t="n">
        <f aca="false">IF(S1318="m3_año",R1318,IF(OR(O1318="CG1",O1318="CG3",O1318="HG2"),T1318,R1318))</f>
        <v>105725.866230275</v>
      </c>
      <c r="W1318" s="28" t="n">
        <v>365</v>
      </c>
      <c r="X1318" s="32" t="s">
        <v>3320</v>
      </c>
      <c r="Y1318" s="28"/>
      <c r="Z1318" s="28" t="n">
        <v>8760</v>
      </c>
      <c r="AA1318" s="32" t="s">
        <v>3321</v>
      </c>
      <c r="AB1318" s="32" t="s">
        <v>447</v>
      </c>
      <c r="AC1318" s="33" t="s">
        <v>72</v>
      </c>
      <c r="AD1318" s="33" t="n">
        <f aca="false">VLOOKUP($O1318,Parámetros!$B$4:$H$25,3,0)</f>
        <v>196.356974196937</v>
      </c>
      <c r="AE1318" s="33" t="n">
        <f aca="false">VLOOKUP($O1318,Parámetros!$B$4:$H$25,4,0)</f>
        <v>1220.72799074218</v>
      </c>
      <c r="AF1318" s="33" t="n">
        <f aca="false">VLOOKUP($O1318,Parámetros!$B$4:$H$25,5,0)</f>
        <v>69.6558973259153</v>
      </c>
      <c r="AG1318" s="33" t="n">
        <f aca="false">VLOOKUP($O1318,Parámetros!$B$4:$H$25,6,0)</f>
        <v>640</v>
      </c>
      <c r="AH1318" s="33" t="n">
        <f aca="false">VLOOKUP($O1318,Parámetros!$B$4:$H$25,7,0)</f>
        <v>1920000</v>
      </c>
      <c r="AI1318" s="2" t="n">
        <v>2.98030327868852</v>
      </c>
      <c r="AJ1318" s="2" t="n">
        <v>1.362E-005</v>
      </c>
      <c r="AK1318" s="34" t="n">
        <f aca="false">AD1318*V1318/1000000000</f>
        <v>0.0207600111873269</v>
      </c>
      <c r="AL1318" s="34" t="n">
        <f aca="false">AE1318*V1318/1000000000</f>
        <v>0.12906252425276</v>
      </c>
      <c r="AM1318" s="34" t="n">
        <f aca="false">AF1318*V1318/1000000000</f>
        <v>0.00736443008282949</v>
      </c>
      <c r="AN1318" s="34" t="n">
        <f aca="false">AG1318*V1318/1000000000</f>
        <v>0.067664554387376</v>
      </c>
      <c r="AO1318" s="34" t="n">
        <f aca="false">AH1318*V1318/1000000000</f>
        <v>202.993663162128</v>
      </c>
      <c r="AP1318" s="35" t="n">
        <f aca="false">AJ1318*AI1318*EXP(P1318*4)</f>
        <v>4.25753560055941E-005</v>
      </c>
      <c r="AQ1318" s="36" t="n">
        <f aca="false">AK1318/W1318</f>
        <v>5.68767429789779E-005</v>
      </c>
      <c r="AR1318" s="37" t="n">
        <f aca="false">AL1318/W1318</f>
        <v>0.000353595956856877</v>
      </c>
      <c r="AS1318" s="37" t="n">
        <f aca="false">AM1318/W1318</f>
        <v>2.01765207748753E-005</v>
      </c>
      <c r="AT1318" s="37" t="n">
        <f aca="false">AN1318/W1318</f>
        <v>0.000185382340787331</v>
      </c>
      <c r="AU1318" s="37" t="n">
        <f aca="false">AO1318/W1318</f>
        <v>0.556147022361995</v>
      </c>
      <c r="AV1318" s="49" t="n">
        <f aca="false">AP1318/W1318</f>
        <v>1.1664481097423E-007</v>
      </c>
      <c r="AW1318" s="39" t="n">
        <f aca="false">AK1318*1000000</f>
        <v>20760.0111873269</v>
      </c>
      <c r="AX1318" s="40" t="n">
        <f aca="false">AL1318*1000000</f>
        <v>129062.52425276</v>
      </c>
      <c r="AY1318" s="40" t="n">
        <f aca="false">AM1318*1000000</f>
        <v>7364.43008282949</v>
      </c>
      <c r="AZ1318" s="40" t="n">
        <f aca="false">AN1318*1000000</f>
        <v>67664.554387376</v>
      </c>
      <c r="BA1318" s="40" t="n">
        <f aca="false">AO1318*1000000</f>
        <v>202993663.162128</v>
      </c>
      <c r="BB1318" s="41" t="n">
        <f aca="false">AP1318*1000000</f>
        <v>42.5753560055941</v>
      </c>
      <c r="BC1318" s="39" t="n">
        <f aca="false">AQ1318*1000000</f>
        <v>56.8767429789779</v>
      </c>
      <c r="BD1318" s="40" t="n">
        <f aca="false">AR1318*1000000</f>
        <v>353.595956856877</v>
      </c>
      <c r="BE1318" s="40" t="n">
        <f aca="false">AS1318*1000000</f>
        <v>20.1765207748753</v>
      </c>
      <c r="BF1318" s="40" t="n">
        <f aca="false">AT1318*1000000</f>
        <v>185.382340787332</v>
      </c>
      <c r="BG1318" s="40" t="n">
        <f aca="false">AU1318*1000000</f>
        <v>556147.022361995</v>
      </c>
      <c r="BH1318" s="41" t="n">
        <f aca="false">AV1318*1000000</f>
        <v>0.11664481097423</v>
      </c>
      <c r="BI1318" s="0" t="n">
        <v>0.1</v>
      </c>
      <c r="BJ1318" s="0" t="n">
        <f aca="false">R1318*BI1318</f>
        <v>10572.5866230275</v>
      </c>
      <c r="BK1318" s="0" t="n">
        <v>0.1</v>
      </c>
      <c r="BL1318" s="0" t="n">
        <f aca="false">AI1318*BK1318</f>
        <v>0.298030327868852</v>
      </c>
      <c r="BM1318" s="45" t="n">
        <v>187.562005220738</v>
      </c>
      <c r="BN1318" s="45" t="n">
        <v>1012.03746873145</v>
      </c>
      <c r="BO1318" s="45" t="n">
        <v>69.5558973259153</v>
      </c>
      <c r="BP1318" s="45" t="n">
        <v>256</v>
      </c>
      <c r="BQ1318" s="45" t="n">
        <v>384000</v>
      </c>
      <c r="BR1318" s="0" t="n">
        <f aca="false">AJ1318*0.1</f>
        <v>1.362E-006</v>
      </c>
      <c r="BS1318" s="0" t="n">
        <f aca="false">((((BJ1318/R1318)^2)+((BM1318/AD1318)^2))^(1/2))*AK1318</f>
        <v>0.0199385266948699</v>
      </c>
      <c r="BT1318" s="0" t="n">
        <f aca="false">((((BJ1318/R1318)^2)+((BN1318/AE1318)^2))^(1/2))*AL1318</f>
        <v>0.107774108644774</v>
      </c>
      <c r="BU1318" s="0" t="n">
        <f aca="false">((((BJ1318/R1318)^2)+((BO1318/AF1318)^2))^(1/2))*AM1318</f>
        <v>0.00739064059327477</v>
      </c>
      <c r="BV1318" s="0" t="n">
        <f aca="false">((((BJ1318/R1318)^2)+((BP1318/AG1318)^2))^(1/2))*AN1318</f>
        <v>0.0278988104849502</v>
      </c>
      <c r="BW1318" s="0" t="n">
        <f aca="false">((((BJ1318/R1318)^2)+((BQ1318/AH1318)^2))^(1/2))*AO1318</f>
        <v>45.3907629832213</v>
      </c>
      <c r="BX1318" s="46" t="n">
        <f aca="false">((((BL1318/AI1318)^2)+((BR1318/AJ1318)^2))^(1/2))*AP1318</f>
        <v>6.0210645885974E-006</v>
      </c>
    </row>
    <row r="1319" customFormat="false" ht="30" hidden="false" customHeight="true" outlineLevel="0" collapsed="false">
      <c r="A1319" s="24" t="n">
        <v>4.67372671785848</v>
      </c>
      <c r="B1319" s="24" t="n">
        <v>-74.1607657611238</v>
      </c>
      <c r="C1319" s="47" t="n">
        <v>22</v>
      </c>
      <c r="D1319" s="47" t="n">
        <v>32</v>
      </c>
      <c r="E1319" s="47" t="n">
        <v>1909</v>
      </c>
      <c r="F1319" s="27" t="s">
        <v>3317</v>
      </c>
      <c r="G1319" s="28" t="s">
        <v>3318</v>
      </c>
      <c r="H1319" s="27" t="s">
        <v>3319</v>
      </c>
      <c r="I1319" s="28" t="s">
        <v>64</v>
      </c>
      <c r="J1319" s="28" t="s">
        <v>76</v>
      </c>
      <c r="K1319" s="55"/>
      <c r="L1319" s="55"/>
      <c r="M1319" s="28" t="n">
        <v>2002</v>
      </c>
      <c r="N1319" s="29" t="s">
        <v>67</v>
      </c>
      <c r="O1319" s="29" t="s">
        <v>145</v>
      </c>
      <c r="P1319" s="50" t="n">
        <v>0.0119278052318739</v>
      </c>
      <c r="Q1319" s="31" t="n">
        <v>100800</v>
      </c>
      <c r="R1319" s="31" t="n">
        <v>105725.866230275</v>
      </c>
      <c r="S1319" s="29" t="s">
        <v>69</v>
      </c>
      <c r="T1319" s="29"/>
      <c r="U1319" s="29"/>
      <c r="V1319" s="48" t="n">
        <f aca="false">IF(S1319="m3_año",R1319,IF(OR(O1319="CG1",O1319="CG3",O1319="HG2"),T1319,R1319))</f>
        <v>105725.866230275</v>
      </c>
      <c r="W1319" s="28" t="n">
        <v>365</v>
      </c>
      <c r="X1319" s="32" t="s">
        <v>3320</v>
      </c>
      <c r="Y1319" s="28"/>
      <c r="Z1319" s="28" t="n">
        <v>8760</v>
      </c>
      <c r="AA1319" s="32" t="s">
        <v>3263</v>
      </c>
      <c r="AB1319" s="32" t="s">
        <v>447</v>
      </c>
      <c r="AC1319" s="33" t="s">
        <v>72</v>
      </c>
      <c r="AD1319" s="33" t="n">
        <f aca="false">VLOOKUP($O1319,Parámetros!$B$4:$H$25,3,0)</f>
        <v>196.356974196937</v>
      </c>
      <c r="AE1319" s="33" t="n">
        <f aca="false">VLOOKUP($O1319,Parámetros!$B$4:$H$25,4,0)</f>
        <v>1220.72799074218</v>
      </c>
      <c r="AF1319" s="33" t="n">
        <f aca="false">VLOOKUP($O1319,Parámetros!$B$4:$H$25,5,0)</f>
        <v>69.6558973259153</v>
      </c>
      <c r="AG1319" s="33" t="n">
        <f aca="false">VLOOKUP($O1319,Parámetros!$B$4:$H$25,6,0)</f>
        <v>640</v>
      </c>
      <c r="AH1319" s="33" t="n">
        <f aca="false">VLOOKUP($O1319,Parámetros!$B$4:$H$25,7,0)</f>
        <v>1920000</v>
      </c>
      <c r="AI1319" s="2" t="n">
        <v>2.98030327868852</v>
      </c>
      <c r="AJ1319" s="2" t="n">
        <v>1.362E-005</v>
      </c>
      <c r="AK1319" s="34" t="n">
        <f aca="false">AD1319*V1319/1000000000</f>
        <v>0.0207600111873269</v>
      </c>
      <c r="AL1319" s="34" t="n">
        <f aca="false">AE1319*V1319/1000000000</f>
        <v>0.12906252425276</v>
      </c>
      <c r="AM1319" s="34" t="n">
        <f aca="false">AF1319*V1319/1000000000</f>
        <v>0.00736443008282949</v>
      </c>
      <c r="AN1319" s="34" t="n">
        <f aca="false">AG1319*V1319/1000000000</f>
        <v>0.067664554387376</v>
      </c>
      <c r="AO1319" s="34" t="n">
        <f aca="false">AH1319*V1319/1000000000</f>
        <v>202.993663162128</v>
      </c>
      <c r="AP1319" s="35" t="n">
        <f aca="false">AJ1319*AI1319*EXP(P1319*4)</f>
        <v>4.25753560055941E-005</v>
      </c>
      <c r="AQ1319" s="36" t="n">
        <f aca="false">AK1319/W1319</f>
        <v>5.68767429789779E-005</v>
      </c>
      <c r="AR1319" s="37" t="n">
        <f aca="false">AL1319/W1319</f>
        <v>0.000353595956856877</v>
      </c>
      <c r="AS1319" s="37" t="n">
        <f aca="false">AM1319/W1319</f>
        <v>2.01765207748753E-005</v>
      </c>
      <c r="AT1319" s="37" t="n">
        <f aca="false">AN1319/W1319</f>
        <v>0.000185382340787331</v>
      </c>
      <c r="AU1319" s="37" t="n">
        <f aca="false">AO1319/W1319</f>
        <v>0.556147022361995</v>
      </c>
      <c r="AV1319" s="49" t="n">
        <f aca="false">AP1319/W1319</f>
        <v>1.1664481097423E-007</v>
      </c>
      <c r="AW1319" s="39" t="n">
        <f aca="false">AK1319*1000000</f>
        <v>20760.0111873269</v>
      </c>
      <c r="AX1319" s="40" t="n">
        <f aca="false">AL1319*1000000</f>
        <v>129062.52425276</v>
      </c>
      <c r="AY1319" s="40" t="n">
        <f aca="false">AM1319*1000000</f>
        <v>7364.43008282949</v>
      </c>
      <c r="AZ1319" s="40" t="n">
        <f aca="false">AN1319*1000000</f>
        <v>67664.554387376</v>
      </c>
      <c r="BA1319" s="40" t="n">
        <f aca="false">AO1319*1000000</f>
        <v>202993663.162128</v>
      </c>
      <c r="BB1319" s="41" t="n">
        <f aca="false">AP1319*1000000</f>
        <v>42.5753560055941</v>
      </c>
      <c r="BC1319" s="39" t="n">
        <f aca="false">AQ1319*1000000</f>
        <v>56.8767429789779</v>
      </c>
      <c r="BD1319" s="40" t="n">
        <f aca="false">AR1319*1000000</f>
        <v>353.595956856877</v>
      </c>
      <c r="BE1319" s="40" t="n">
        <f aca="false">AS1319*1000000</f>
        <v>20.1765207748753</v>
      </c>
      <c r="BF1319" s="40" t="n">
        <f aca="false">AT1319*1000000</f>
        <v>185.382340787332</v>
      </c>
      <c r="BG1319" s="40" t="n">
        <f aca="false">AU1319*1000000</f>
        <v>556147.022361995</v>
      </c>
      <c r="BH1319" s="41" t="n">
        <f aca="false">AV1319*1000000</f>
        <v>0.11664481097423</v>
      </c>
      <c r="BI1319" s="0" t="n">
        <v>0.1</v>
      </c>
      <c r="BJ1319" s="0" t="n">
        <f aca="false">R1319*BI1319</f>
        <v>10572.5866230275</v>
      </c>
      <c r="BK1319" s="0" t="n">
        <v>0.1</v>
      </c>
      <c r="BL1319" s="0" t="n">
        <f aca="false">AI1319*BK1319</f>
        <v>0.298030327868852</v>
      </c>
      <c r="BM1319" s="45" t="n">
        <v>187.562005220738</v>
      </c>
      <c r="BN1319" s="45" t="n">
        <v>1012.03746873145</v>
      </c>
      <c r="BO1319" s="45" t="n">
        <v>69.5558973259153</v>
      </c>
      <c r="BP1319" s="45" t="n">
        <v>256</v>
      </c>
      <c r="BQ1319" s="45" t="n">
        <v>384000</v>
      </c>
      <c r="BR1319" s="0" t="n">
        <f aca="false">AJ1319*0.1</f>
        <v>1.362E-006</v>
      </c>
      <c r="BS1319" s="0" t="n">
        <f aca="false">((((BJ1319/R1319)^2)+((BM1319/AD1319)^2))^(1/2))*AK1319</f>
        <v>0.0199385266948699</v>
      </c>
      <c r="BT1319" s="0" t="n">
        <f aca="false">((((BJ1319/R1319)^2)+((BN1319/AE1319)^2))^(1/2))*AL1319</f>
        <v>0.107774108644774</v>
      </c>
      <c r="BU1319" s="0" t="n">
        <f aca="false">((((BJ1319/R1319)^2)+((BO1319/AF1319)^2))^(1/2))*AM1319</f>
        <v>0.00739064059327477</v>
      </c>
      <c r="BV1319" s="0" t="n">
        <f aca="false">((((BJ1319/R1319)^2)+((BP1319/AG1319)^2))^(1/2))*AN1319</f>
        <v>0.0278988104849502</v>
      </c>
      <c r="BW1319" s="0" t="n">
        <f aca="false">((((BJ1319/R1319)^2)+((BQ1319/AH1319)^2))^(1/2))*AO1319</f>
        <v>45.3907629832213</v>
      </c>
      <c r="BX1319" s="46" t="n">
        <f aca="false">((((BL1319/AI1319)^2)+((BR1319/AJ1319)^2))^(1/2))*AP1319</f>
        <v>6.0210645885974E-006</v>
      </c>
    </row>
    <row r="1320" customFormat="false" ht="15" hidden="false" customHeight="true" outlineLevel="0" collapsed="false">
      <c r="A1320" s="24" t="n">
        <v>4.58240833333333</v>
      </c>
      <c r="B1320" s="24" t="n">
        <v>-74.1425083333333</v>
      </c>
      <c r="C1320" s="47" t="n">
        <v>24</v>
      </c>
      <c r="D1320" s="47" t="n">
        <v>22</v>
      </c>
      <c r="E1320" s="47" t="n">
        <v>1781</v>
      </c>
      <c r="F1320" s="27" t="s">
        <v>2439</v>
      </c>
      <c r="G1320" s="28" t="s">
        <v>2440</v>
      </c>
      <c r="H1320" s="27" t="s">
        <v>2441</v>
      </c>
      <c r="I1320" s="28" t="s">
        <v>1495</v>
      </c>
      <c r="J1320" s="28" t="s">
        <v>65</v>
      </c>
      <c r="K1320" s="55"/>
      <c r="L1320" s="55"/>
      <c r="M1320" s="55"/>
      <c r="N1320" s="29" t="s">
        <v>67</v>
      </c>
      <c r="O1320" s="29" t="s">
        <v>68</v>
      </c>
      <c r="P1320" s="30" t="n">
        <v>-0.0720228740272761</v>
      </c>
      <c r="Q1320" s="31" t="n">
        <v>22274.9053913043</v>
      </c>
      <c r="R1320" s="31" t="n">
        <v>16699.3405385727</v>
      </c>
      <c r="S1320" s="29" t="s">
        <v>69</v>
      </c>
      <c r="T1320" s="29"/>
      <c r="U1320" s="29"/>
      <c r="V1320" s="48" t="n">
        <f aca="false">IF(S1320="m3_año",R1320,IF(OR(O1320="CG1",O1320="CG3",O1320="HG2"),T1320,R1320))</f>
        <v>16699.3405385727</v>
      </c>
      <c r="W1320" s="28" t="n">
        <v>365</v>
      </c>
      <c r="X1320" s="32" t="s">
        <v>3320</v>
      </c>
      <c r="Y1320" s="28"/>
      <c r="Z1320" s="28" t="n">
        <v>8760</v>
      </c>
      <c r="AA1320" s="32" t="s">
        <v>2442</v>
      </c>
      <c r="AB1320" s="32" t="s">
        <v>447</v>
      </c>
      <c r="AC1320" s="33" t="s">
        <v>72</v>
      </c>
      <c r="AD1320" s="33" t="n">
        <f aca="false">VLOOKUP($O1320,Parámetros!$B$4:$H$25,3,0)</f>
        <v>46.3856216091623</v>
      </c>
      <c r="AE1320" s="33" t="n">
        <f aca="false">VLOOKUP($O1320,Parámetros!$B$4:$H$25,4,0)</f>
        <v>1074.85364414012</v>
      </c>
      <c r="AF1320" s="33" t="n">
        <f aca="false">VLOOKUP($O1320,Parámetros!$B$4:$H$25,5,0)</f>
        <v>5.41099102083891</v>
      </c>
      <c r="AG1320" s="33" t="n">
        <f aca="false">VLOOKUP($O1320,Parámetros!$B$4:$H$25,6,0)</f>
        <v>1344</v>
      </c>
      <c r="AH1320" s="33" t="n">
        <f aca="false">VLOOKUP($O1320,Parámetros!$B$4:$H$25,7,0)</f>
        <v>1920000</v>
      </c>
      <c r="AI1320" s="2" t="n">
        <v>8608.38414634146</v>
      </c>
      <c r="AJ1320" s="2" t="n">
        <v>1.0442E-008</v>
      </c>
      <c r="AK1320" s="34" t="n">
        <f aca="false">AD1320*V1320/1000000000</f>
        <v>0.000774609291344778</v>
      </c>
      <c r="AL1320" s="34" t="n">
        <f aca="false">AE1320*V1320/1000000000</f>
        <v>0.0179493470326217</v>
      </c>
      <c r="AM1320" s="34" t="n">
        <f aca="false">AF1320*V1320/1000000000</f>
        <v>9.03599817081481E-005</v>
      </c>
      <c r="AN1320" s="34" t="n">
        <f aca="false">AG1320*V1320/1000000000</f>
        <v>0.0224439136838417</v>
      </c>
      <c r="AO1320" s="34" t="n">
        <f aca="false">AH1320*V1320/1000000000</f>
        <v>32.0627338340596</v>
      </c>
      <c r="AP1320" s="35" t="n">
        <f aca="false">AJ1320*AI1320*EXP(P1320*4)</f>
        <v>6.73889641570042E-005</v>
      </c>
      <c r="AQ1320" s="36" t="n">
        <f aca="false">AK1320/W1320</f>
        <v>2.12221723656104E-006</v>
      </c>
      <c r="AR1320" s="37" t="n">
        <f aca="false">AL1320/W1320</f>
        <v>4.91762932400594E-005</v>
      </c>
      <c r="AS1320" s="37" t="n">
        <f aca="false">AM1320/W1320</f>
        <v>2.47561593720954E-007</v>
      </c>
      <c r="AT1320" s="37" t="n">
        <f aca="false">AN1320/W1320</f>
        <v>6.14901744762786E-005</v>
      </c>
      <c r="AU1320" s="37" t="n">
        <f aca="false">AO1320/W1320</f>
        <v>0.0878431063946838</v>
      </c>
      <c r="AV1320" s="49" t="n">
        <f aca="false">AP1320/W1320</f>
        <v>1.84627299060286E-007</v>
      </c>
      <c r="AW1320" s="39" t="n">
        <f aca="false">AK1320*1000000</f>
        <v>774.609291344778</v>
      </c>
      <c r="AX1320" s="40" t="n">
        <f aca="false">AL1320*1000000</f>
        <v>17949.3470326217</v>
      </c>
      <c r="AY1320" s="40" t="n">
        <f aca="false">AM1320*1000000</f>
        <v>90.3599817081481</v>
      </c>
      <c r="AZ1320" s="40" t="n">
        <f aca="false">AN1320*1000000</f>
        <v>22443.9136838417</v>
      </c>
      <c r="BA1320" s="40" t="n">
        <f aca="false">AO1320*1000000</f>
        <v>32062733.8340596</v>
      </c>
      <c r="BB1320" s="41" t="n">
        <f aca="false">AP1320*1000000</f>
        <v>67.3889641570042</v>
      </c>
      <c r="BC1320" s="39" t="n">
        <f aca="false">AQ1320*1000000</f>
        <v>2.12221723656104</v>
      </c>
      <c r="BD1320" s="40" t="n">
        <f aca="false">AR1320*1000000</f>
        <v>49.1762932400594</v>
      </c>
      <c r="BE1320" s="40" t="n">
        <f aca="false">AS1320*1000000</f>
        <v>0.247561593720954</v>
      </c>
      <c r="BF1320" s="40" t="n">
        <f aca="false">AT1320*1000000</f>
        <v>61.4901744762786</v>
      </c>
      <c r="BG1320" s="40" t="n">
        <f aca="false">AU1320*1000000</f>
        <v>87843.1063946838</v>
      </c>
      <c r="BH1320" s="41" t="n">
        <f aca="false">AV1320*1000000</f>
        <v>0.184627299060286</v>
      </c>
      <c r="BI1320" s="0" t="n">
        <v>0.1</v>
      </c>
      <c r="BJ1320" s="0" t="n">
        <f aca="false">R1320*BI1320</f>
        <v>1669.93405385727</v>
      </c>
      <c r="BK1320" s="0" t="n">
        <v>0.1</v>
      </c>
      <c r="BL1320" s="0" t="n">
        <f aca="false">AI1320*BK1320</f>
        <v>860.838414634146</v>
      </c>
      <c r="BM1320" s="45" t="n">
        <v>17.6498016718255</v>
      </c>
      <c r="BN1320" s="45" t="n">
        <v>910.91550745518</v>
      </c>
      <c r="BO1320" s="45" t="n">
        <v>5.31099102083891</v>
      </c>
      <c r="BP1320" s="45" t="n">
        <v>537.6</v>
      </c>
      <c r="BQ1320" s="45" t="n">
        <v>384000</v>
      </c>
      <c r="BR1320" s="0" t="n">
        <f aca="false">AJ1320*0.1</f>
        <v>1.0442E-009</v>
      </c>
      <c r="BS1320" s="0" t="n">
        <f aca="false">((((BJ1320/R1320)^2)+((BM1320/AD1320)^2))^(1/2))*AK1320</f>
        <v>0.000304748899530776</v>
      </c>
      <c r="BT1320" s="0" t="n">
        <f aca="false">((((BJ1320/R1320)^2)+((BN1320/AE1320)^2))^(1/2))*AL1320</f>
        <v>0.0153172207118193</v>
      </c>
      <c r="BU1320" s="0" t="n">
        <f aca="false">((((BJ1320/R1320)^2)+((BO1320/AF1320)^2))^(1/2))*AM1320</f>
        <v>8.91491660974086E-005</v>
      </c>
      <c r="BV1320" s="0" t="n">
        <f aca="false">((((BJ1320/R1320)^2)+((BP1320/AG1320)^2))^(1/2))*AN1320</f>
        <v>0.00925386267707249</v>
      </c>
      <c r="BW1320" s="0" t="n">
        <f aca="false">((((BJ1320/R1320)^2)+((BQ1320/AH1320)^2))^(1/2))*AO1320</f>
        <v>7.16944523974397</v>
      </c>
      <c r="BX1320" s="46" t="n">
        <f aca="false">((((BL1320/AI1320)^2)+((BR1320/AJ1320)^2))^(1/2))*AP1320</f>
        <v>9.53023870651098E-006</v>
      </c>
    </row>
    <row r="1321" customFormat="false" ht="15" hidden="false" customHeight="true" outlineLevel="0" collapsed="false">
      <c r="A1321" s="24" t="n">
        <v>4.58240833333333</v>
      </c>
      <c r="B1321" s="24" t="n">
        <v>-74.1425083333333</v>
      </c>
      <c r="C1321" s="47" t="n">
        <v>24</v>
      </c>
      <c r="D1321" s="47" t="n">
        <v>22</v>
      </c>
      <c r="E1321" s="47" t="n">
        <v>1781</v>
      </c>
      <c r="F1321" s="27" t="s">
        <v>2439</v>
      </c>
      <c r="G1321" s="28" t="s">
        <v>2440</v>
      </c>
      <c r="H1321" s="27" t="s">
        <v>2441</v>
      </c>
      <c r="I1321" s="28" t="s">
        <v>1495</v>
      </c>
      <c r="J1321" s="28" t="s">
        <v>65</v>
      </c>
      <c r="K1321" s="55"/>
      <c r="L1321" s="55"/>
      <c r="M1321" s="55"/>
      <c r="N1321" s="29" t="s">
        <v>67</v>
      </c>
      <c r="O1321" s="29" t="s">
        <v>68</v>
      </c>
      <c r="P1321" s="30" t="n">
        <v>-0.0720228740272761</v>
      </c>
      <c r="Q1321" s="31" t="n">
        <v>5976.03717391304</v>
      </c>
      <c r="R1321" s="31" t="n">
        <v>4480.19320779257</v>
      </c>
      <c r="S1321" s="29" t="s">
        <v>69</v>
      </c>
      <c r="T1321" s="29"/>
      <c r="U1321" s="29"/>
      <c r="V1321" s="48" t="n">
        <f aca="false">IF(S1321="m3_año",R1321,IF(OR(O1321="CG1",O1321="CG3",O1321="HG2"),T1321,R1321))</f>
        <v>4480.19320779257</v>
      </c>
      <c r="W1321" s="28" t="n">
        <v>365</v>
      </c>
      <c r="X1321" s="32" t="s">
        <v>3320</v>
      </c>
      <c r="Y1321" s="28"/>
      <c r="Z1321" s="28" t="n">
        <v>8760</v>
      </c>
      <c r="AA1321" s="32" t="s">
        <v>2442</v>
      </c>
      <c r="AB1321" s="32" t="s">
        <v>447</v>
      </c>
      <c r="AC1321" s="33" t="s">
        <v>72</v>
      </c>
      <c r="AD1321" s="33" t="n">
        <f aca="false">VLOOKUP($O1321,Parámetros!$B$4:$H$25,3,0)</f>
        <v>46.3856216091623</v>
      </c>
      <c r="AE1321" s="33" t="n">
        <f aca="false">VLOOKUP($O1321,Parámetros!$B$4:$H$25,4,0)</f>
        <v>1074.85364414012</v>
      </c>
      <c r="AF1321" s="33" t="n">
        <f aca="false">VLOOKUP($O1321,Parámetros!$B$4:$H$25,5,0)</f>
        <v>5.41099102083891</v>
      </c>
      <c r="AG1321" s="33" t="n">
        <f aca="false">VLOOKUP($O1321,Parámetros!$B$4:$H$25,6,0)</f>
        <v>1344</v>
      </c>
      <c r="AH1321" s="33" t="n">
        <f aca="false">VLOOKUP($O1321,Parámetros!$B$4:$H$25,7,0)</f>
        <v>1920000</v>
      </c>
      <c r="AI1321" s="2" t="n">
        <v>8608.38414634146</v>
      </c>
      <c r="AJ1321" s="2" t="n">
        <v>1.0442E-008</v>
      </c>
      <c r="AK1321" s="34" t="n">
        <f aca="false">AD1321*V1321/1000000000</f>
        <v>0.000207816546872605</v>
      </c>
      <c r="AL1321" s="34" t="n">
        <f aca="false">AE1321*V1321/1000000000</f>
        <v>0.00481555199584766</v>
      </c>
      <c r="AM1321" s="34" t="n">
        <f aca="false">AF1321*V1321/1000000000</f>
        <v>2.42422852189891E-005</v>
      </c>
      <c r="AN1321" s="34" t="n">
        <f aca="false">AG1321*V1321/1000000000</f>
        <v>0.00602137967127321</v>
      </c>
      <c r="AO1321" s="34" t="n">
        <f aca="false">AH1321*V1321/1000000000</f>
        <v>8.60197095896173</v>
      </c>
      <c r="AP1321" s="35" t="n">
        <f aca="false">AJ1321*AI1321*EXP(P1321*4)</f>
        <v>6.73889641570042E-005</v>
      </c>
      <c r="AQ1321" s="36" t="n">
        <f aca="false">AK1321/W1321</f>
        <v>5.69360402390699E-007</v>
      </c>
      <c r="AR1321" s="37" t="n">
        <f aca="false">AL1321/W1321</f>
        <v>1.31932931393087E-005</v>
      </c>
      <c r="AS1321" s="37" t="n">
        <f aca="false">AM1321/W1321</f>
        <v>6.64172197780523E-008</v>
      </c>
      <c r="AT1321" s="37" t="n">
        <f aca="false">AN1321/W1321</f>
        <v>1.6496930606228E-005</v>
      </c>
      <c r="AU1321" s="37" t="n">
        <f aca="false">AO1321/W1321</f>
        <v>0.0235670437231828</v>
      </c>
      <c r="AV1321" s="49" t="n">
        <f aca="false">AP1321/W1321</f>
        <v>1.84627299060286E-007</v>
      </c>
      <c r="AW1321" s="39" t="n">
        <f aca="false">AK1321*1000000</f>
        <v>207.816546872605</v>
      </c>
      <c r="AX1321" s="40" t="n">
        <f aca="false">AL1321*1000000</f>
        <v>4815.55199584766</v>
      </c>
      <c r="AY1321" s="40" t="n">
        <f aca="false">AM1321*1000000</f>
        <v>24.2422852189891</v>
      </c>
      <c r="AZ1321" s="40" t="n">
        <f aca="false">AN1321*1000000</f>
        <v>6021.37967127321</v>
      </c>
      <c r="BA1321" s="40" t="n">
        <f aca="false">AO1321*1000000</f>
        <v>8601970.95896173</v>
      </c>
      <c r="BB1321" s="41" t="n">
        <f aca="false">AP1321*1000000</f>
        <v>67.3889641570042</v>
      </c>
      <c r="BC1321" s="39" t="n">
        <f aca="false">AQ1321*1000000</f>
        <v>0.569360402390699</v>
      </c>
      <c r="BD1321" s="40" t="n">
        <f aca="false">AR1321*1000000</f>
        <v>13.1932931393087</v>
      </c>
      <c r="BE1321" s="40" t="n">
        <f aca="false">AS1321*1000000</f>
        <v>0.0664172197780523</v>
      </c>
      <c r="BF1321" s="40" t="n">
        <f aca="false">AT1321*1000000</f>
        <v>16.496930606228</v>
      </c>
      <c r="BG1321" s="40" t="n">
        <f aca="false">AU1321*1000000</f>
        <v>23567.0437231828</v>
      </c>
      <c r="BH1321" s="41" t="n">
        <f aca="false">AV1321*1000000</f>
        <v>0.184627299060286</v>
      </c>
      <c r="BI1321" s="0" t="n">
        <v>0.1</v>
      </c>
      <c r="BJ1321" s="0" t="n">
        <f aca="false">R1321*BI1321</f>
        <v>448.019320779257</v>
      </c>
      <c r="BK1321" s="0" t="n">
        <v>0.1</v>
      </c>
      <c r="BL1321" s="0" t="n">
        <f aca="false">AI1321*BK1321</f>
        <v>860.838414634146</v>
      </c>
      <c r="BM1321" s="45" t="n">
        <v>17.6498016718255</v>
      </c>
      <c r="BN1321" s="45" t="n">
        <v>910.91550745518</v>
      </c>
      <c r="BO1321" s="45" t="n">
        <v>5.31099102083891</v>
      </c>
      <c r="BP1321" s="45" t="n">
        <v>537.6</v>
      </c>
      <c r="BQ1321" s="45" t="n">
        <v>384000</v>
      </c>
      <c r="BR1321" s="0" t="n">
        <f aca="false">AJ1321*0.1</f>
        <v>1.0442E-009</v>
      </c>
      <c r="BS1321" s="0" t="n">
        <f aca="false">((((BJ1321/R1321)^2)+((BM1321/AD1321)^2))^(1/2))*AK1321</f>
        <v>8.17597525247389E-005</v>
      </c>
      <c r="BT1321" s="0" t="n">
        <f aca="false">((((BJ1321/R1321)^2)+((BN1321/AE1321)^2))^(1/2))*AL1321</f>
        <v>0.00410939031016477</v>
      </c>
      <c r="BU1321" s="0" t="n">
        <f aca="false">((((BJ1321/R1321)^2)+((BO1321/AF1321)^2))^(1/2))*AM1321</f>
        <v>2.3917440782013E-005</v>
      </c>
      <c r="BV1321" s="0" t="n">
        <f aca="false">((((BJ1321/R1321)^2)+((BP1321/AG1321)^2))^(1/2))*AN1321</f>
        <v>0.00248267843966064</v>
      </c>
      <c r="BW1321" s="0" t="n">
        <f aca="false">((((BJ1321/R1321)^2)+((BQ1321/AH1321)^2))^(1/2))*AO1321</f>
        <v>1.92345918047175</v>
      </c>
      <c r="BX1321" s="46" t="n">
        <f aca="false">((((BL1321/AI1321)^2)+((BR1321/AJ1321)^2))^(1/2))*AP1321</f>
        <v>9.53023870651098E-006</v>
      </c>
    </row>
    <row r="1322" customFormat="false" ht="30" hidden="false" customHeight="true" outlineLevel="0" collapsed="false">
      <c r="A1322" s="24" t="n">
        <v>4.58240833333333</v>
      </c>
      <c r="B1322" s="24" t="n">
        <v>-74.1425083333333</v>
      </c>
      <c r="C1322" s="47" t="n">
        <v>24</v>
      </c>
      <c r="D1322" s="47" t="n">
        <v>22</v>
      </c>
      <c r="E1322" s="47" t="n">
        <v>1781</v>
      </c>
      <c r="F1322" s="27" t="s">
        <v>2439</v>
      </c>
      <c r="G1322" s="28" t="s">
        <v>2440</v>
      </c>
      <c r="H1322" s="27" t="s">
        <v>2441</v>
      </c>
      <c r="I1322" s="28" t="s">
        <v>1495</v>
      </c>
      <c r="J1322" s="28" t="s">
        <v>76</v>
      </c>
      <c r="K1322" s="55"/>
      <c r="L1322" s="55"/>
      <c r="M1322" s="55"/>
      <c r="N1322" s="29" t="s">
        <v>67</v>
      </c>
      <c r="O1322" s="29" t="s">
        <v>145</v>
      </c>
      <c r="P1322" s="30" t="n">
        <v>-0.0720228740272761</v>
      </c>
      <c r="Q1322" s="31" t="n">
        <v>183251.52</v>
      </c>
      <c r="R1322" s="31" t="n">
        <v>137382.380887045</v>
      </c>
      <c r="S1322" s="29" t="s">
        <v>69</v>
      </c>
      <c r="T1322" s="29"/>
      <c r="U1322" s="29"/>
      <c r="V1322" s="48" t="n">
        <f aca="false">IF(S1322="m3_año",R1322,IF(OR(O1322="CG1",O1322="CG3",O1322="HG2"),T1322,R1322))</f>
        <v>137382.380887045</v>
      </c>
      <c r="W1322" s="28" t="n">
        <v>365</v>
      </c>
      <c r="X1322" s="32" t="s">
        <v>3320</v>
      </c>
      <c r="Y1322" s="28"/>
      <c r="Z1322" s="28" t="n">
        <v>8760</v>
      </c>
      <c r="AA1322" s="32" t="s">
        <v>3322</v>
      </c>
      <c r="AB1322" s="32" t="s">
        <v>447</v>
      </c>
      <c r="AC1322" s="33" t="s">
        <v>72</v>
      </c>
      <c r="AD1322" s="33" t="n">
        <f aca="false">VLOOKUP($O1322,Parámetros!$B$4:$H$25,3,0)</f>
        <v>196.356974196937</v>
      </c>
      <c r="AE1322" s="33" t="n">
        <f aca="false">VLOOKUP($O1322,Parámetros!$B$4:$H$25,4,0)</f>
        <v>1220.72799074218</v>
      </c>
      <c r="AF1322" s="33" t="n">
        <f aca="false">VLOOKUP($O1322,Parámetros!$B$4:$H$25,5,0)</f>
        <v>69.6558973259153</v>
      </c>
      <c r="AG1322" s="33" t="n">
        <f aca="false">VLOOKUP($O1322,Parámetros!$B$4:$H$25,6,0)</f>
        <v>640</v>
      </c>
      <c r="AH1322" s="33" t="n">
        <f aca="false">VLOOKUP($O1322,Parámetros!$B$4:$H$25,7,0)</f>
        <v>1920000</v>
      </c>
      <c r="AI1322" s="2" t="n">
        <v>2.98030327868852</v>
      </c>
      <c r="AJ1322" s="2" t="n">
        <v>1.362E-005</v>
      </c>
      <c r="AK1322" s="34" t="n">
        <f aca="false">AD1322*V1322/1000000000</f>
        <v>0.0269759886189513</v>
      </c>
      <c r="AL1322" s="34" t="n">
        <f aca="false">AE1322*V1322/1000000000</f>
        <v>0.167706517783619</v>
      </c>
      <c r="AM1322" s="34" t="n">
        <f aca="false">AF1322*V1322/1000000000</f>
        <v>0.0095694930174578</v>
      </c>
      <c r="AN1322" s="34" t="n">
        <f aca="false">AG1322*V1322/1000000000</f>
        <v>0.0879247237677088</v>
      </c>
      <c r="AO1322" s="34" t="n">
        <f aca="false">AH1322*V1322/1000000000</f>
        <v>263.774171303126</v>
      </c>
      <c r="AP1322" s="35" t="n">
        <f aca="false">AJ1322*AI1322*EXP(P1322*4)</f>
        <v>3.04313361319508E-005</v>
      </c>
      <c r="AQ1322" s="36" t="n">
        <f aca="false">AK1322/W1322</f>
        <v>7.3906818134113E-005</v>
      </c>
      <c r="AR1322" s="37" t="n">
        <f aca="false">AL1322/W1322</f>
        <v>0.000459469911735943</v>
      </c>
      <c r="AS1322" s="37" t="n">
        <f aca="false">AM1322/W1322</f>
        <v>2.62177890889255E-005</v>
      </c>
      <c r="AT1322" s="37" t="n">
        <f aca="false">AN1322/W1322</f>
        <v>0.000240889654158106</v>
      </c>
      <c r="AU1322" s="37" t="n">
        <f aca="false">AO1322/W1322</f>
        <v>0.722668962474319</v>
      </c>
      <c r="AV1322" s="49" t="n">
        <f aca="false">AP1322/W1322</f>
        <v>8.33735236491803E-008</v>
      </c>
      <c r="AW1322" s="39" t="n">
        <f aca="false">AK1322*1000000</f>
        <v>26975.9886189513</v>
      </c>
      <c r="AX1322" s="40" t="n">
        <f aca="false">AL1322*1000000</f>
        <v>167706.517783619</v>
      </c>
      <c r="AY1322" s="40" t="n">
        <f aca="false">AM1322*1000000</f>
        <v>9569.4930174578</v>
      </c>
      <c r="AZ1322" s="40" t="n">
        <f aca="false">AN1322*1000000</f>
        <v>87924.7237677088</v>
      </c>
      <c r="BA1322" s="40" t="n">
        <f aca="false">AO1322*1000000</f>
        <v>263774171.303126</v>
      </c>
      <c r="BB1322" s="41" t="n">
        <f aca="false">AP1322*1000000</f>
        <v>30.4313361319508</v>
      </c>
      <c r="BC1322" s="39" t="n">
        <f aca="false">AQ1322*1000000</f>
        <v>73.9068181341131</v>
      </c>
      <c r="BD1322" s="40" t="n">
        <f aca="false">AR1322*1000000</f>
        <v>459.469911735943</v>
      </c>
      <c r="BE1322" s="40" t="n">
        <f aca="false">AS1322*1000000</f>
        <v>26.2177890889255</v>
      </c>
      <c r="BF1322" s="40" t="n">
        <f aca="false">AT1322*1000000</f>
        <v>240.889654158106</v>
      </c>
      <c r="BG1322" s="40" t="n">
        <f aca="false">AU1322*1000000</f>
        <v>722668.962474319</v>
      </c>
      <c r="BH1322" s="41" t="n">
        <f aca="false">AV1322*1000000</f>
        <v>0.0833735236491803</v>
      </c>
      <c r="BI1322" s="0" t="n">
        <v>0.1</v>
      </c>
      <c r="BJ1322" s="0" t="n">
        <f aca="false">R1322*BI1322</f>
        <v>13738.2380887045</v>
      </c>
      <c r="BK1322" s="0" t="n">
        <v>0.1</v>
      </c>
      <c r="BL1322" s="0" t="n">
        <f aca="false">AI1322*BK1322</f>
        <v>0.298030327868852</v>
      </c>
      <c r="BM1322" s="45" t="n">
        <v>187.562005220738</v>
      </c>
      <c r="BN1322" s="45" t="n">
        <v>1012.03746873145</v>
      </c>
      <c r="BO1322" s="45" t="n">
        <v>69.5558973259153</v>
      </c>
      <c r="BP1322" s="45" t="n">
        <v>256</v>
      </c>
      <c r="BQ1322" s="45" t="n">
        <v>384000</v>
      </c>
      <c r="BR1322" s="0" t="n">
        <f aca="false">AJ1322*0.1</f>
        <v>1.362E-006</v>
      </c>
      <c r="BS1322" s="0" t="n">
        <f aca="false">((((BJ1322/R1322)^2)+((BM1322/AD1322)^2))^(1/2))*AK1322</f>
        <v>0.0259085346508776</v>
      </c>
      <c r="BT1322" s="0" t="n">
        <f aca="false">((((BJ1322/R1322)^2)+((BN1322/AE1322)^2))^(1/2))*AL1322</f>
        <v>0.140043909513586</v>
      </c>
      <c r="BU1322" s="0" t="n">
        <f aca="false">((((BJ1322/R1322)^2)+((BO1322/AF1322)^2))^(1/2))*AM1322</f>
        <v>0.00960355149772973</v>
      </c>
      <c r="BV1322" s="0" t="n">
        <f aca="false">((((BJ1322/R1322)^2)+((BP1322/AG1322)^2))^(1/2))*AN1322</f>
        <v>0.0362522923197519</v>
      </c>
      <c r="BW1322" s="0" t="n">
        <f aca="false">((((BJ1322/R1322)^2)+((BQ1322/AH1322)^2))^(1/2))*AO1322</f>
        <v>58.9816977742465</v>
      </c>
      <c r="BX1322" s="46" t="n">
        <f aca="false">((((BL1322/AI1322)^2)+((BR1322/AJ1322)^2))^(1/2))*AP1322</f>
        <v>4.30364082789392E-006</v>
      </c>
    </row>
    <row r="1323" customFormat="false" ht="30" hidden="false" customHeight="true" outlineLevel="0" collapsed="false">
      <c r="A1323" s="24" t="n">
        <v>4.58240833333333</v>
      </c>
      <c r="B1323" s="24" t="n">
        <v>-74.1425083333333</v>
      </c>
      <c r="C1323" s="47" t="n">
        <v>24</v>
      </c>
      <c r="D1323" s="47" t="n">
        <v>22</v>
      </c>
      <c r="E1323" s="47" t="n">
        <v>1781</v>
      </c>
      <c r="F1323" s="27" t="s">
        <v>2439</v>
      </c>
      <c r="G1323" s="28" t="s">
        <v>2440</v>
      </c>
      <c r="H1323" s="27" t="s">
        <v>2441</v>
      </c>
      <c r="I1323" s="28" t="s">
        <v>1495</v>
      </c>
      <c r="J1323" s="28" t="s">
        <v>76</v>
      </c>
      <c r="K1323" s="55"/>
      <c r="L1323" s="55"/>
      <c r="M1323" s="55"/>
      <c r="N1323" s="29" t="s">
        <v>67</v>
      </c>
      <c r="O1323" s="29" t="s">
        <v>145</v>
      </c>
      <c r="P1323" s="30" t="n">
        <v>-0.0720228740272761</v>
      </c>
      <c r="Q1323" s="31" t="n">
        <v>100368</v>
      </c>
      <c r="R1323" s="31" t="n">
        <v>75245.1865330829</v>
      </c>
      <c r="S1323" s="29" t="s">
        <v>69</v>
      </c>
      <c r="T1323" s="29"/>
      <c r="U1323" s="29"/>
      <c r="V1323" s="48" t="n">
        <f aca="false">IF(S1323="m3_año",R1323,IF(OR(O1323="CG1",O1323="CG3",O1323="HG2"),T1323,R1323))</f>
        <v>75245.1865330829</v>
      </c>
      <c r="W1323" s="28" t="n">
        <v>365</v>
      </c>
      <c r="X1323" s="32" t="s">
        <v>3320</v>
      </c>
      <c r="Y1323" s="28"/>
      <c r="Z1323" s="28" t="n">
        <v>8760</v>
      </c>
      <c r="AA1323" s="32" t="s">
        <v>3322</v>
      </c>
      <c r="AB1323" s="32" t="s">
        <v>447</v>
      </c>
      <c r="AC1323" s="33" t="s">
        <v>72</v>
      </c>
      <c r="AD1323" s="33" t="n">
        <f aca="false">VLOOKUP($O1323,Parámetros!$B$4:$H$25,3,0)</f>
        <v>196.356974196937</v>
      </c>
      <c r="AE1323" s="33" t="n">
        <f aca="false">VLOOKUP($O1323,Parámetros!$B$4:$H$25,4,0)</f>
        <v>1220.72799074218</v>
      </c>
      <c r="AF1323" s="33" t="n">
        <f aca="false">VLOOKUP($O1323,Parámetros!$B$4:$H$25,5,0)</f>
        <v>69.6558973259153</v>
      </c>
      <c r="AG1323" s="33" t="n">
        <f aca="false">VLOOKUP($O1323,Parámetros!$B$4:$H$25,6,0)</f>
        <v>640</v>
      </c>
      <c r="AH1323" s="33" t="n">
        <f aca="false">VLOOKUP($O1323,Parámetros!$B$4:$H$25,7,0)</f>
        <v>1920000</v>
      </c>
      <c r="AI1323" s="2" t="n">
        <v>2.98030327868852</v>
      </c>
      <c r="AJ1323" s="2" t="n">
        <v>1.362E-005</v>
      </c>
      <c r="AK1323" s="34" t="n">
        <f aca="false">AD1323*V1323/1000000000</f>
        <v>0.0147749171505203</v>
      </c>
      <c r="AL1323" s="34" t="n">
        <f aca="false">AE1323*V1323/1000000000</f>
        <v>0.0918539053695508</v>
      </c>
      <c r="AM1323" s="34" t="n">
        <f aca="false">AF1323*V1323/1000000000</f>
        <v>0.00524127098741777</v>
      </c>
      <c r="AN1323" s="34" t="n">
        <f aca="false">AG1323*V1323/1000000000</f>
        <v>0.0481569193811731</v>
      </c>
      <c r="AO1323" s="34" t="n">
        <f aca="false">AH1323*V1323/1000000000</f>
        <v>144.470758143519</v>
      </c>
      <c r="AP1323" s="35" t="n">
        <f aca="false">AJ1323*AI1323*EXP(P1323*4)</f>
        <v>3.04313361319508E-005</v>
      </c>
      <c r="AQ1323" s="36" t="n">
        <f aca="false">AK1323/W1323</f>
        <v>4.04792250699185E-005</v>
      </c>
      <c r="AR1323" s="37" t="n">
        <f aca="false">AL1323/W1323</f>
        <v>0.000251654535259043</v>
      </c>
      <c r="AS1323" s="37" t="n">
        <f aca="false">AM1323/W1323</f>
        <v>1.43596465408706E-005</v>
      </c>
      <c r="AT1323" s="37" t="n">
        <f aca="false">AN1323/W1323</f>
        <v>0.000131936765427871</v>
      </c>
      <c r="AU1323" s="37" t="n">
        <f aca="false">AO1323/W1323</f>
        <v>0.395810296283614</v>
      </c>
      <c r="AV1323" s="49" t="n">
        <f aca="false">AP1323/W1323</f>
        <v>8.33735236491803E-008</v>
      </c>
      <c r="AW1323" s="39" t="n">
        <f aca="false">AK1323*1000000</f>
        <v>14774.9171505203</v>
      </c>
      <c r="AX1323" s="40" t="n">
        <f aca="false">AL1323*1000000</f>
        <v>91853.9053695508</v>
      </c>
      <c r="AY1323" s="40" t="n">
        <f aca="false">AM1323*1000000</f>
        <v>5241.27098741777</v>
      </c>
      <c r="AZ1323" s="40" t="n">
        <f aca="false">AN1323*1000000</f>
        <v>48156.9193811731</v>
      </c>
      <c r="BA1323" s="40" t="n">
        <f aca="false">AO1323*1000000</f>
        <v>144470758.143519</v>
      </c>
      <c r="BB1323" s="41" t="n">
        <f aca="false">AP1323*1000000</f>
        <v>30.4313361319508</v>
      </c>
      <c r="BC1323" s="39" t="n">
        <f aca="false">AQ1323*1000000</f>
        <v>40.4792250699185</v>
      </c>
      <c r="BD1323" s="40" t="n">
        <f aca="false">AR1323*1000000</f>
        <v>251.654535259043</v>
      </c>
      <c r="BE1323" s="40" t="n">
        <f aca="false">AS1323*1000000</f>
        <v>14.3596465408706</v>
      </c>
      <c r="BF1323" s="40" t="n">
        <f aca="false">AT1323*1000000</f>
        <v>131.936765427871</v>
      </c>
      <c r="BG1323" s="40" t="n">
        <f aca="false">AU1323*1000000</f>
        <v>395810.296283614</v>
      </c>
      <c r="BH1323" s="41" t="n">
        <f aca="false">AV1323*1000000</f>
        <v>0.0833735236491803</v>
      </c>
      <c r="BI1323" s="0" t="n">
        <v>0.1</v>
      </c>
      <c r="BJ1323" s="0" t="n">
        <f aca="false">R1323*BI1323</f>
        <v>7524.51865330829</v>
      </c>
      <c r="BK1323" s="0" t="n">
        <v>0.1</v>
      </c>
      <c r="BL1323" s="0" t="n">
        <f aca="false">AI1323*BK1323</f>
        <v>0.298030327868852</v>
      </c>
      <c r="BM1323" s="45" t="n">
        <v>187.562005220738</v>
      </c>
      <c r="BN1323" s="45" t="n">
        <v>1012.03746873145</v>
      </c>
      <c r="BO1323" s="45" t="n">
        <v>69.5558973259153</v>
      </c>
      <c r="BP1323" s="45" t="n">
        <v>256</v>
      </c>
      <c r="BQ1323" s="45" t="n">
        <v>384000</v>
      </c>
      <c r="BR1323" s="0" t="n">
        <f aca="false">AJ1323*0.1</f>
        <v>1.362E-006</v>
      </c>
      <c r="BS1323" s="0" t="n">
        <f aca="false">((((BJ1323/R1323)^2)+((BM1323/AD1323)^2))^(1/2))*AK1323</f>
        <v>0.0141902659570807</v>
      </c>
      <c r="BT1323" s="0" t="n">
        <f aca="false">((((BJ1323/R1323)^2)+((BN1323/AE1323)^2))^(1/2))*AL1323</f>
        <v>0.0767029223553486</v>
      </c>
      <c r="BU1323" s="0" t="n">
        <f aca="false">((((BJ1323/R1323)^2)+((BO1323/AF1323)^2))^(1/2))*AM1323</f>
        <v>0.00525992502940298</v>
      </c>
      <c r="BV1323" s="0" t="n">
        <f aca="false">((((BJ1323/R1323)^2)+((BP1323/AG1323)^2))^(1/2))*AN1323</f>
        <v>0.0198556065212931</v>
      </c>
      <c r="BW1323" s="0" t="n">
        <f aca="false">((((BJ1323/R1323)^2)+((BQ1323/AH1323)^2))^(1/2))*AO1323</f>
        <v>32.304643596984</v>
      </c>
      <c r="BX1323" s="46" t="n">
        <f aca="false">((((BL1323/AI1323)^2)+((BR1323/AJ1323)^2))^(1/2))*AP1323</f>
        <v>4.30364082789392E-006</v>
      </c>
    </row>
    <row r="1324" customFormat="false" ht="30" hidden="false" customHeight="true" outlineLevel="0" collapsed="false">
      <c r="A1324" s="24" t="n">
        <v>4.58240833333333</v>
      </c>
      <c r="B1324" s="24" t="n">
        <v>-74.1425083333333</v>
      </c>
      <c r="C1324" s="47" t="n">
        <v>24</v>
      </c>
      <c r="D1324" s="47" t="n">
        <v>22</v>
      </c>
      <c r="E1324" s="47" t="n">
        <v>1781</v>
      </c>
      <c r="F1324" s="27" t="s">
        <v>2439</v>
      </c>
      <c r="G1324" s="28" t="s">
        <v>2440</v>
      </c>
      <c r="H1324" s="27" t="s">
        <v>2441</v>
      </c>
      <c r="I1324" s="28" t="s">
        <v>1495</v>
      </c>
      <c r="J1324" s="28" t="s">
        <v>76</v>
      </c>
      <c r="K1324" s="55"/>
      <c r="L1324" s="55"/>
      <c r="M1324" s="55"/>
      <c r="N1324" s="29" t="s">
        <v>67</v>
      </c>
      <c r="O1324" s="29" t="s">
        <v>145</v>
      </c>
      <c r="P1324" s="30" t="n">
        <v>-0.0720228740272761</v>
      </c>
      <c r="Q1324" s="31" t="n">
        <v>100368</v>
      </c>
      <c r="R1324" s="31" t="n">
        <v>75245.1865330829</v>
      </c>
      <c r="S1324" s="29" t="s">
        <v>69</v>
      </c>
      <c r="T1324" s="29"/>
      <c r="U1324" s="29"/>
      <c r="V1324" s="48" t="n">
        <f aca="false">IF(S1324="m3_año",R1324,IF(OR(O1324="CG1",O1324="CG3",O1324="HG2"),T1324,R1324))</f>
        <v>75245.1865330829</v>
      </c>
      <c r="W1324" s="28" t="n">
        <v>365</v>
      </c>
      <c r="X1324" s="32" t="s">
        <v>3320</v>
      </c>
      <c r="Y1324" s="28"/>
      <c r="Z1324" s="28" t="n">
        <v>8760</v>
      </c>
      <c r="AA1324" s="32" t="s">
        <v>3322</v>
      </c>
      <c r="AB1324" s="32" t="s">
        <v>447</v>
      </c>
      <c r="AC1324" s="33" t="s">
        <v>72</v>
      </c>
      <c r="AD1324" s="33" t="n">
        <f aca="false">VLOOKUP($O1324,Parámetros!$B$4:$H$25,3,0)</f>
        <v>196.356974196937</v>
      </c>
      <c r="AE1324" s="33" t="n">
        <f aca="false">VLOOKUP($O1324,Parámetros!$B$4:$H$25,4,0)</f>
        <v>1220.72799074218</v>
      </c>
      <c r="AF1324" s="33" t="n">
        <f aca="false">VLOOKUP($O1324,Parámetros!$B$4:$H$25,5,0)</f>
        <v>69.6558973259153</v>
      </c>
      <c r="AG1324" s="33" t="n">
        <f aca="false">VLOOKUP($O1324,Parámetros!$B$4:$H$25,6,0)</f>
        <v>640</v>
      </c>
      <c r="AH1324" s="33" t="n">
        <f aca="false">VLOOKUP($O1324,Parámetros!$B$4:$H$25,7,0)</f>
        <v>1920000</v>
      </c>
      <c r="AI1324" s="2" t="n">
        <v>2.98030327868852</v>
      </c>
      <c r="AJ1324" s="2" t="n">
        <v>1.362E-005</v>
      </c>
      <c r="AK1324" s="34" t="n">
        <f aca="false">AD1324*V1324/1000000000</f>
        <v>0.0147749171505203</v>
      </c>
      <c r="AL1324" s="34" t="n">
        <f aca="false">AE1324*V1324/1000000000</f>
        <v>0.0918539053695508</v>
      </c>
      <c r="AM1324" s="34" t="n">
        <f aca="false">AF1324*V1324/1000000000</f>
        <v>0.00524127098741777</v>
      </c>
      <c r="AN1324" s="34" t="n">
        <f aca="false">AG1324*V1324/1000000000</f>
        <v>0.0481569193811731</v>
      </c>
      <c r="AO1324" s="34" t="n">
        <f aca="false">AH1324*V1324/1000000000</f>
        <v>144.470758143519</v>
      </c>
      <c r="AP1324" s="35" t="n">
        <f aca="false">AJ1324*AI1324*EXP(P1324*4)</f>
        <v>3.04313361319508E-005</v>
      </c>
      <c r="AQ1324" s="36" t="n">
        <f aca="false">AK1324/W1324</f>
        <v>4.04792250699185E-005</v>
      </c>
      <c r="AR1324" s="37" t="n">
        <f aca="false">AL1324/W1324</f>
        <v>0.000251654535259043</v>
      </c>
      <c r="AS1324" s="37" t="n">
        <f aca="false">AM1324/W1324</f>
        <v>1.43596465408706E-005</v>
      </c>
      <c r="AT1324" s="37" t="n">
        <f aca="false">AN1324/W1324</f>
        <v>0.000131936765427871</v>
      </c>
      <c r="AU1324" s="37" t="n">
        <f aca="false">AO1324/W1324</f>
        <v>0.395810296283614</v>
      </c>
      <c r="AV1324" s="49" t="n">
        <f aca="false">AP1324/W1324</f>
        <v>8.33735236491803E-008</v>
      </c>
      <c r="AW1324" s="39" t="n">
        <f aca="false">AK1324*1000000</f>
        <v>14774.9171505203</v>
      </c>
      <c r="AX1324" s="40" t="n">
        <f aca="false">AL1324*1000000</f>
        <v>91853.9053695508</v>
      </c>
      <c r="AY1324" s="40" t="n">
        <f aca="false">AM1324*1000000</f>
        <v>5241.27098741777</v>
      </c>
      <c r="AZ1324" s="40" t="n">
        <f aca="false">AN1324*1000000</f>
        <v>48156.9193811731</v>
      </c>
      <c r="BA1324" s="40" t="n">
        <f aca="false">AO1324*1000000</f>
        <v>144470758.143519</v>
      </c>
      <c r="BB1324" s="41" t="n">
        <f aca="false">AP1324*1000000</f>
        <v>30.4313361319508</v>
      </c>
      <c r="BC1324" s="39" t="n">
        <f aca="false">AQ1324*1000000</f>
        <v>40.4792250699185</v>
      </c>
      <c r="BD1324" s="40" t="n">
        <f aca="false">AR1324*1000000</f>
        <v>251.654535259043</v>
      </c>
      <c r="BE1324" s="40" t="n">
        <f aca="false">AS1324*1000000</f>
        <v>14.3596465408706</v>
      </c>
      <c r="BF1324" s="40" t="n">
        <f aca="false">AT1324*1000000</f>
        <v>131.936765427871</v>
      </c>
      <c r="BG1324" s="40" t="n">
        <f aca="false">AU1324*1000000</f>
        <v>395810.296283614</v>
      </c>
      <c r="BH1324" s="41" t="n">
        <f aca="false">AV1324*1000000</f>
        <v>0.0833735236491803</v>
      </c>
      <c r="BI1324" s="0" t="n">
        <v>0.1</v>
      </c>
      <c r="BJ1324" s="0" t="n">
        <f aca="false">R1324*BI1324</f>
        <v>7524.51865330829</v>
      </c>
      <c r="BK1324" s="0" t="n">
        <v>0.1</v>
      </c>
      <c r="BL1324" s="0" t="n">
        <f aca="false">AI1324*BK1324</f>
        <v>0.298030327868852</v>
      </c>
      <c r="BM1324" s="45" t="n">
        <v>187.562005220738</v>
      </c>
      <c r="BN1324" s="45" t="n">
        <v>1012.03746873145</v>
      </c>
      <c r="BO1324" s="45" t="n">
        <v>69.5558973259153</v>
      </c>
      <c r="BP1324" s="45" t="n">
        <v>256</v>
      </c>
      <c r="BQ1324" s="45" t="n">
        <v>384000</v>
      </c>
      <c r="BR1324" s="0" t="n">
        <f aca="false">AJ1324*0.1</f>
        <v>1.362E-006</v>
      </c>
      <c r="BS1324" s="0" t="n">
        <f aca="false">((((BJ1324/R1324)^2)+((BM1324/AD1324)^2))^(1/2))*AK1324</f>
        <v>0.0141902659570807</v>
      </c>
      <c r="BT1324" s="0" t="n">
        <f aca="false">((((BJ1324/R1324)^2)+((BN1324/AE1324)^2))^(1/2))*AL1324</f>
        <v>0.0767029223553486</v>
      </c>
      <c r="BU1324" s="0" t="n">
        <f aca="false">((((BJ1324/R1324)^2)+((BO1324/AF1324)^2))^(1/2))*AM1324</f>
        <v>0.00525992502940298</v>
      </c>
      <c r="BV1324" s="0" t="n">
        <f aca="false">((((BJ1324/R1324)^2)+((BP1324/AG1324)^2))^(1/2))*AN1324</f>
        <v>0.0198556065212931</v>
      </c>
      <c r="BW1324" s="0" t="n">
        <f aca="false">((((BJ1324/R1324)^2)+((BQ1324/AH1324)^2))^(1/2))*AO1324</f>
        <v>32.304643596984</v>
      </c>
      <c r="BX1324" s="46" t="n">
        <f aca="false">((((BL1324/AI1324)^2)+((BR1324/AJ1324)^2))^(1/2))*AP1324</f>
        <v>4.30364082789392E-006</v>
      </c>
    </row>
    <row r="1325" customFormat="false" ht="30" hidden="false" customHeight="true" outlineLevel="0" collapsed="false">
      <c r="A1325" s="24" t="n">
        <v>4.58240833333333</v>
      </c>
      <c r="B1325" s="24" t="n">
        <v>-74.1425083333333</v>
      </c>
      <c r="C1325" s="47" t="n">
        <v>24</v>
      </c>
      <c r="D1325" s="47" t="n">
        <v>22</v>
      </c>
      <c r="E1325" s="47" t="n">
        <v>1781</v>
      </c>
      <c r="F1325" s="27" t="s">
        <v>2439</v>
      </c>
      <c r="G1325" s="28" t="s">
        <v>2440</v>
      </c>
      <c r="H1325" s="27" t="s">
        <v>2441</v>
      </c>
      <c r="I1325" s="28" t="s">
        <v>1495</v>
      </c>
      <c r="J1325" s="28" t="s">
        <v>76</v>
      </c>
      <c r="K1325" s="55"/>
      <c r="L1325" s="55"/>
      <c r="M1325" s="55"/>
      <c r="N1325" s="29" t="s">
        <v>67</v>
      </c>
      <c r="O1325" s="29" t="s">
        <v>145</v>
      </c>
      <c r="P1325" s="30" t="n">
        <v>-0.0720228740272761</v>
      </c>
      <c r="Q1325" s="31" t="n">
        <v>199912.32</v>
      </c>
      <c r="R1325" s="31" t="n">
        <v>149872.865939955</v>
      </c>
      <c r="S1325" s="29" t="s">
        <v>69</v>
      </c>
      <c r="T1325" s="29"/>
      <c r="U1325" s="29"/>
      <c r="V1325" s="48" t="n">
        <f aca="false">IF(S1325="m3_año",R1325,IF(OR(O1325="CG1",O1325="CG3",O1325="HG2"),T1325,R1325))</f>
        <v>149872.865939955</v>
      </c>
      <c r="W1325" s="28" t="n">
        <v>365</v>
      </c>
      <c r="X1325" s="32" t="s">
        <v>3320</v>
      </c>
      <c r="Y1325" s="28"/>
      <c r="Z1325" s="28" t="n">
        <v>8760</v>
      </c>
      <c r="AA1325" s="32" t="s">
        <v>3322</v>
      </c>
      <c r="AB1325" s="32" t="s">
        <v>447</v>
      </c>
      <c r="AC1325" s="33" t="s">
        <v>72</v>
      </c>
      <c r="AD1325" s="33" t="n">
        <f aca="false">VLOOKUP($O1325,Parámetros!$B$4:$H$25,3,0)</f>
        <v>196.356974196937</v>
      </c>
      <c r="AE1325" s="33" t="n">
        <f aca="false">VLOOKUP($O1325,Parámetros!$B$4:$H$25,4,0)</f>
        <v>1220.72799074218</v>
      </c>
      <c r="AF1325" s="33" t="n">
        <f aca="false">VLOOKUP($O1325,Parámetros!$B$4:$H$25,5,0)</f>
        <v>69.6558973259153</v>
      </c>
      <c r="AG1325" s="33" t="n">
        <f aca="false">VLOOKUP($O1325,Parámetros!$B$4:$H$25,6,0)</f>
        <v>640</v>
      </c>
      <c r="AH1325" s="33" t="n">
        <f aca="false">VLOOKUP($O1325,Parámetros!$B$4:$H$25,7,0)</f>
        <v>1920000</v>
      </c>
      <c r="AI1325" s="2" t="n">
        <v>2.98030327868852</v>
      </c>
      <c r="AJ1325" s="2" t="n">
        <v>1.362E-005</v>
      </c>
      <c r="AK1325" s="34" t="n">
        <f aca="false">AD1325*V1325/1000000000</f>
        <v>0.0294285824701927</v>
      </c>
      <c r="AL1325" s="34" t="n">
        <f aca="false">AE1325*V1325/1000000000</f>
        <v>0.182954002505653</v>
      </c>
      <c r="AM1325" s="34" t="n">
        <f aca="false">AF1325*V1325/1000000000</f>
        <v>0.0104395289618542</v>
      </c>
      <c r="AN1325" s="34" t="n">
        <f aca="false">AG1325*V1325/1000000000</f>
        <v>0.0959186342015712</v>
      </c>
      <c r="AO1325" s="34" t="n">
        <f aca="false">AH1325*V1325/1000000000</f>
        <v>287.755902604714</v>
      </c>
      <c r="AP1325" s="35" t="n">
        <f aca="false">AJ1325*AI1325*EXP(P1325*4)</f>
        <v>3.04313361319508E-005</v>
      </c>
      <c r="AQ1325" s="36" t="n">
        <f aca="false">AK1325/W1325</f>
        <v>8.06262533429938E-005</v>
      </c>
      <c r="AR1325" s="37" t="n">
        <f aca="false">AL1325/W1325</f>
        <v>0.000501243842481242</v>
      </c>
      <c r="AS1325" s="37" t="n">
        <f aca="false">AM1325/W1325</f>
        <v>2.86014492105594E-005</v>
      </c>
      <c r="AT1325" s="37" t="n">
        <f aca="false">AN1325/W1325</f>
        <v>0.000262790778634442</v>
      </c>
      <c r="AU1325" s="37" t="n">
        <f aca="false">AO1325/W1325</f>
        <v>0.788372335903325</v>
      </c>
      <c r="AV1325" s="49" t="n">
        <f aca="false">AP1325/W1325</f>
        <v>8.33735236491803E-008</v>
      </c>
      <c r="AW1325" s="39" t="n">
        <f aca="false">AK1325*1000000</f>
        <v>29428.5824701927</v>
      </c>
      <c r="AX1325" s="40" t="n">
        <f aca="false">AL1325*1000000</f>
        <v>182954.002505653</v>
      </c>
      <c r="AY1325" s="40" t="n">
        <f aca="false">AM1325*1000000</f>
        <v>10439.5289618542</v>
      </c>
      <c r="AZ1325" s="40" t="n">
        <f aca="false">AN1325*1000000</f>
        <v>95918.6342015712</v>
      </c>
      <c r="BA1325" s="40" t="n">
        <f aca="false">AO1325*1000000</f>
        <v>287755902.604714</v>
      </c>
      <c r="BB1325" s="41" t="n">
        <f aca="false">AP1325*1000000</f>
        <v>30.4313361319508</v>
      </c>
      <c r="BC1325" s="39" t="n">
        <f aca="false">AQ1325*1000000</f>
        <v>80.6262533429938</v>
      </c>
      <c r="BD1325" s="40" t="n">
        <f aca="false">AR1325*1000000</f>
        <v>501.243842481242</v>
      </c>
      <c r="BE1325" s="40" t="n">
        <f aca="false">AS1325*1000000</f>
        <v>28.6014492105594</v>
      </c>
      <c r="BF1325" s="40" t="n">
        <f aca="false">AT1325*1000000</f>
        <v>262.790778634442</v>
      </c>
      <c r="BG1325" s="40" t="n">
        <f aca="false">AU1325*1000000</f>
        <v>788372.335903325</v>
      </c>
      <c r="BH1325" s="41" t="n">
        <f aca="false">AV1325*1000000</f>
        <v>0.0833735236491803</v>
      </c>
      <c r="BI1325" s="0" t="n">
        <v>0.1</v>
      </c>
      <c r="BJ1325" s="0" t="n">
        <f aca="false">R1325*BI1325</f>
        <v>14987.2865939955</v>
      </c>
      <c r="BK1325" s="0" t="n">
        <v>0.1</v>
      </c>
      <c r="BL1325" s="0" t="n">
        <f aca="false">AI1325*BK1325</f>
        <v>0.298030327868852</v>
      </c>
      <c r="BM1325" s="45" t="n">
        <v>187.562005220738</v>
      </c>
      <c r="BN1325" s="45" t="n">
        <v>1012.03746873145</v>
      </c>
      <c r="BO1325" s="45" t="n">
        <v>69.5558973259153</v>
      </c>
      <c r="BP1325" s="45" t="n">
        <v>256</v>
      </c>
      <c r="BQ1325" s="45" t="n">
        <v>384000</v>
      </c>
      <c r="BR1325" s="0" t="n">
        <f aca="false">AJ1325*0.1</f>
        <v>1.362E-006</v>
      </c>
      <c r="BS1325" s="0" t="n">
        <f aca="false">((((BJ1325/R1325)^2)+((BM1325/AD1325)^2))^(1/2))*AK1325</f>
        <v>0.0282640780816298</v>
      </c>
      <c r="BT1325" s="0" t="n">
        <f aca="false">((((BJ1325/R1325)^2)+((BN1325/AE1325)^2))^(1/2))*AL1325</f>
        <v>0.152776374530106</v>
      </c>
      <c r="BU1325" s="0" t="n">
        <f aca="false">((((BJ1325/R1325)^2)+((BO1325/AF1325)^2))^(1/2))*AM1325</f>
        <v>0.010476683959569</v>
      </c>
      <c r="BV1325" s="0" t="n">
        <f aca="false">((((BJ1325/R1325)^2)+((BP1325/AG1325)^2))^(1/2))*AN1325</f>
        <v>0.0395482660278061</v>
      </c>
      <c r="BW1325" s="0" t="n">
        <f aca="false">((((BJ1325/R1325)^2)+((BQ1325/AH1325)^2))^(1/2))*AO1325</f>
        <v>64.3441759150948</v>
      </c>
      <c r="BX1325" s="46" t="n">
        <f aca="false">((((BL1325/AI1325)^2)+((BR1325/AJ1325)^2))^(1/2))*AP1325</f>
        <v>4.30364082789392E-006</v>
      </c>
    </row>
    <row r="1326" customFormat="false" ht="30" hidden="false" customHeight="true" outlineLevel="0" collapsed="false">
      <c r="A1326" s="24" t="n">
        <v>4.58240833333333</v>
      </c>
      <c r="B1326" s="24" t="n">
        <v>-74.1425083333333</v>
      </c>
      <c r="C1326" s="47" t="n">
        <v>24</v>
      </c>
      <c r="D1326" s="47" t="n">
        <v>22</v>
      </c>
      <c r="E1326" s="47" t="n">
        <v>1781</v>
      </c>
      <c r="F1326" s="27" t="s">
        <v>2439</v>
      </c>
      <c r="G1326" s="28" t="s">
        <v>2440</v>
      </c>
      <c r="H1326" s="27" t="s">
        <v>2441</v>
      </c>
      <c r="I1326" s="28" t="s">
        <v>1495</v>
      </c>
      <c r="J1326" s="28" t="s">
        <v>76</v>
      </c>
      <c r="K1326" s="55"/>
      <c r="L1326" s="55"/>
      <c r="M1326" s="55"/>
      <c r="N1326" s="29" t="s">
        <v>67</v>
      </c>
      <c r="O1326" s="29" t="s">
        <v>145</v>
      </c>
      <c r="P1326" s="30" t="n">
        <v>-0.0720228740272761</v>
      </c>
      <c r="Q1326" s="31" t="n">
        <v>109474.56</v>
      </c>
      <c r="R1326" s="31" t="n">
        <v>82072.3107746212</v>
      </c>
      <c r="S1326" s="29" t="s">
        <v>69</v>
      </c>
      <c r="T1326" s="29"/>
      <c r="U1326" s="29"/>
      <c r="V1326" s="48" t="n">
        <f aca="false">IF(S1326="m3_año",R1326,IF(OR(O1326="CG1",O1326="CG3",O1326="HG2"),T1326,R1326))</f>
        <v>82072.3107746212</v>
      </c>
      <c r="W1326" s="28" t="n">
        <v>365</v>
      </c>
      <c r="X1326" s="32" t="s">
        <v>3320</v>
      </c>
      <c r="Y1326" s="28"/>
      <c r="Z1326" s="28" t="n">
        <v>8760</v>
      </c>
      <c r="AA1326" s="32" t="s">
        <v>3322</v>
      </c>
      <c r="AB1326" s="32" t="s">
        <v>447</v>
      </c>
      <c r="AC1326" s="33" t="s">
        <v>72</v>
      </c>
      <c r="AD1326" s="33" t="n">
        <f aca="false">VLOOKUP($O1326,Parámetros!$B$4:$H$25,3,0)</f>
        <v>196.356974196937</v>
      </c>
      <c r="AE1326" s="33" t="n">
        <f aca="false">VLOOKUP($O1326,Parámetros!$B$4:$H$25,4,0)</f>
        <v>1220.72799074218</v>
      </c>
      <c r="AF1326" s="33" t="n">
        <f aca="false">VLOOKUP($O1326,Parámetros!$B$4:$H$25,5,0)</f>
        <v>69.6558973259153</v>
      </c>
      <c r="AG1326" s="33" t="n">
        <f aca="false">VLOOKUP($O1326,Parámetros!$B$4:$H$25,6,0)</f>
        <v>640</v>
      </c>
      <c r="AH1326" s="33" t="n">
        <f aca="false">VLOOKUP($O1326,Parámetros!$B$4:$H$25,7,0)</f>
        <v>1920000</v>
      </c>
      <c r="AI1326" s="2" t="n">
        <v>2.98030327868852</v>
      </c>
      <c r="AJ1326" s="2" t="n">
        <v>1.362E-005</v>
      </c>
      <c r="AK1326" s="34" t="n">
        <f aca="false">AD1326*V1326/1000000000</f>
        <v>0.0161154706090553</v>
      </c>
      <c r="AL1326" s="34" t="n">
        <f aca="false">AE1326*V1326/1000000000</f>
        <v>0.100187967027471</v>
      </c>
      <c r="AM1326" s="34" t="n">
        <f aca="false">AF1326*V1326/1000000000</f>
        <v>0.00571682045261763</v>
      </c>
      <c r="AN1326" s="34" t="n">
        <f aca="false">AG1326*V1326/1000000000</f>
        <v>0.0525262788957576</v>
      </c>
      <c r="AO1326" s="34" t="n">
        <f aca="false">AH1326*V1326/1000000000</f>
        <v>157.578836687273</v>
      </c>
      <c r="AP1326" s="35" t="n">
        <f aca="false">AJ1326*AI1326*EXP(P1326*4)</f>
        <v>3.04313361319508E-005</v>
      </c>
      <c r="AQ1326" s="36" t="n">
        <f aca="false">AK1326/W1326</f>
        <v>4.41519742713844E-005</v>
      </c>
      <c r="AR1326" s="37" t="n">
        <f aca="false">AL1326/W1326</f>
        <v>0.000274487580897181</v>
      </c>
      <c r="AS1326" s="37" t="n">
        <f aca="false">AM1326/W1326</f>
        <v>1.56625217879935E-005</v>
      </c>
      <c r="AT1326" s="37" t="n">
        <f aca="false">AN1326/W1326</f>
        <v>0.000143907613413034</v>
      </c>
      <c r="AU1326" s="37" t="n">
        <f aca="false">AO1326/W1326</f>
        <v>0.431722840239103</v>
      </c>
      <c r="AV1326" s="49" t="n">
        <f aca="false">AP1326/W1326</f>
        <v>8.33735236491803E-008</v>
      </c>
      <c r="AW1326" s="39" t="n">
        <f aca="false">AK1326*1000000</f>
        <v>16115.4706090553</v>
      </c>
      <c r="AX1326" s="40" t="n">
        <f aca="false">AL1326*1000000</f>
        <v>100187.967027471</v>
      </c>
      <c r="AY1326" s="40" t="n">
        <f aca="false">AM1326*1000000</f>
        <v>5716.82045261763</v>
      </c>
      <c r="AZ1326" s="40" t="n">
        <f aca="false">AN1326*1000000</f>
        <v>52526.2788957576</v>
      </c>
      <c r="BA1326" s="40" t="n">
        <f aca="false">AO1326*1000000</f>
        <v>157578836.687273</v>
      </c>
      <c r="BB1326" s="41" t="n">
        <f aca="false">AP1326*1000000</f>
        <v>30.4313361319508</v>
      </c>
      <c r="BC1326" s="39" t="n">
        <f aca="false">AQ1326*1000000</f>
        <v>44.1519742713844</v>
      </c>
      <c r="BD1326" s="40" t="n">
        <f aca="false">AR1326*1000000</f>
        <v>274.487580897181</v>
      </c>
      <c r="BE1326" s="40" t="n">
        <f aca="false">AS1326*1000000</f>
        <v>15.6625217879935</v>
      </c>
      <c r="BF1326" s="40" t="n">
        <f aca="false">AT1326*1000000</f>
        <v>143.907613413034</v>
      </c>
      <c r="BG1326" s="40" t="n">
        <f aca="false">AU1326*1000000</f>
        <v>431722.840239103</v>
      </c>
      <c r="BH1326" s="41" t="n">
        <f aca="false">AV1326*1000000</f>
        <v>0.0833735236491803</v>
      </c>
      <c r="BI1326" s="0" t="n">
        <v>0.1</v>
      </c>
      <c r="BJ1326" s="0" t="n">
        <f aca="false">R1326*BI1326</f>
        <v>8207.23107746212</v>
      </c>
      <c r="BK1326" s="0" t="n">
        <v>0.1</v>
      </c>
      <c r="BL1326" s="0" t="n">
        <f aca="false">AI1326*BK1326</f>
        <v>0.298030327868852</v>
      </c>
      <c r="BM1326" s="45" t="n">
        <v>187.562005220738</v>
      </c>
      <c r="BN1326" s="45" t="n">
        <v>1012.03746873145</v>
      </c>
      <c r="BO1326" s="45" t="n">
        <v>69.5558973259153</v>
      </c>
      <c r="BP1326" s="45" t="n">
        <v>256</v>
      </c>
      <c r="BQ1326" s="45" t="n">
        <v>384000</v>
      </c>
      <c r="BR1326" s="0" t="n">
        <f aca="false">AJ1326*0.1</f>
        <v>1.362E-006</v>
      </c>
      <c r="BS1326" s="0" t="n">
        <f aca="false">((((BJ1326/R1326)^2)+((BM1326/AD1326)^2))^(1/2))*AK1326</f>
        <v>0.0154777730146499</v>
      </c>
      <c r="BT1326" s="0" t="n">
        <f aca="false">((((BJ1326/R1326)^2)+((BN1326/AE1326)^2))^(1/2))*AL1326</f>
        <v>0.0836623094568584</v>
      </c>
      <c r="BU1326" s="0" t="n">
        <f aca="false">((((BJ1326/R1326)^2)+((BO1326/AF1326)^2))^(1/2))*AM1326</f>
        <v>0.00573716700768052</v>
      </c>
      <c r="BV1326" s="0" t="n">
        <f aca="false">((((BJ1326/R1326)^2)+((BP1326/AG1326)^2))^(1/2))*AN1326</f>
        <v>0.021657139600786</v>
      </c>
      <c r="BW1326" s="0" t="n">
        <f aca="false">((((BJ1326/R1326)^2)+((BQ1326/AH1326)^2))^(1/2))*AO1326</f>
        <v>35.235699064808</v>
      </c>
      <c r="BX1326" s="46" t="n">
        <f aca="false">((((BL1326/AI1326)^2)+((BR1326/AJ1326)^2))^(1/2))*AP1326</f>
        <v>4.30364082789392E-006</v>
      </c>
    </row>
    <row r="1327" customFormat="false" ht="30" hidden="false" customHeight="true" outlineLevel="0" collapsed="false">
      <c r="A1327" s="24" t="n">
        <v>4.58240833333333</v>
      </c>
      <c r="B1327" s="24" t="n">
        <v>-74.1425083333333</v>
      </c>
      <c r="C1327" s="47" t="n">
        <v>24</v>
      </c>
      <c r="D1327" s="47" t="n">
        <v>22</v>
      </c>
      <c r="E1327" s="47" t="n">
        <v>1781</v>
      </c>
      <c r="F1327" s="27" t="s">
        <v>2439</v>
      </c>
      <c r="G1327" s="28" t="s">
        <v>2440</v>
      </c>
      <c r="H1327" s="27" t="s">
        <v>2441</v>
      </c>
      <c r="I1327" s="28" t="s">
        <v>1495</v>
      </c>
      <c r="J1327" s="28" t="s">
        <v>76</v>
      </c>
      <c r="K1327" s="55"/>
      <c r="L1327" s="55"/>
      <c r="M1327" s="55"/>
      <c r="N1327" s="29" t="s">
        <v>67</v>
      </c>
      <c r="O1327" s="29" t="s">
        <v>145</v>
      </c>
      <c r="P1327" s="30" t="n">
        <v>-0.0720228740272761</v>
      </c>
      <c r="Q1327" s="31" t="n">
        <v>109474.56</v>
      </c>
      <c r="R1327" s="31" t="n">
        <v>82072.3107746212</v>
      </c>
      <c r="S1327" s="29" t="s">
        <v>69</v>
      </c>
      <c r="T1327" s="29"/>
      <c r="U1327" s="29"/>
      <c r="V1327" s="48" t="n">
        <f aca="false">IF(S1327="m3_año",R1327,IF(OR(O1327="CG1",O1327="CG3",O1327="HG2"),T1327,R1327))</f>
        <v>82072.3107746212</v>
      </c>
      <c r="W1327" s="28" t="n">
        <v>365</v>
      </c>
      <c r="X1327" s="32" t="s">
        <v>3320</v>
      </c>
      <c r="Y1327" s="28"/>
      <c r="Z1327" s="28" t="n">
        <v>8760</v>
      </c>
      <c r="AA1327" s="32" t="s">
        <v>3322</v>
      </c>
      <c r="AB1327" s="32" t="s">
        <v>447</v>
      </c>
      <c r="AC1327" s="33" t="s">
        <v>72</v>
      </c>
      <c r="AD1327" s="33" t="n">
        <f aca="false">VLOOKUP($O1327,Parámetros!$B$4:$H$25,3,0)</f>
        <v>196.356974196937</v>
      </c>
      <c r="AE1327" s="33" t="n">
        <f aca="false">VLOOKUP($O1327,Parámetros!$B$4:$H$25,4,0)</f>
        <v>1220.72799074218</v>
      </c>
      <c r="AF1327" s="33" t="n">
        <f aca="false">VLOOKUP($O1327,Parámetros!$B$4:$H$25,5,0)</f>
        <v>69.6558973259153</v>
      </c>
      <c r="AG1327" s="33" t="n">
        <f aca="false">VLOOKUP($O1327,Parámetros!$B$4:$H$25,6,0)</f>
        <v>640</v>
      </c>
      <c r="AH1327" s="33" t="n">
        <f aca="false">VLOOKUP($O1327,Parámetros!$B$4:$H$25,7,0)</f>
        <v>1920000</v>
      </c>
      <c r="AI1327" s="2" t="n">
        <v>2.98030327868852</v>
      </c>
      <c r="AJ1327" s="2" t="n">
        <v>1.362E-005</v>
      </c>
      <c r="AK1327" s="34" t="n">
        <f aca="false">AD1327*V1327/1000000000</f>
        <v>0.0161154706090553</v>
      </c>
      <c r="AL1327" s="34" t="n">
        <f aca="false">AE1327*V1327/1000000000</f>
        <v>0.100187967027471</v>
      </c>
      <c r="AM1327" s="34" t="n">
        <f aca="false">AF1327*V1327/1000000000</f>
        <v>0.00571682045261763</v>
      </c>
      <c r="AN1327" s="34" t="n">
        <f aca="false">AG1327*V1327/1000000000</f>
        <v>0.0525262788957576</v>
      </c>
      <c r="AO1327" s="34" t="n">
        <f aca="false">AH1327*V1327/1000000000</f>
        <v>157.578836687273</v>
      </c>
      <c r="AP1327" s="35" t="n">
        <f aca="false">AJ1327*AI1327*EXP(P1327*4)</f>
        <v>3.04313361319508E-005</v>
      </c>
      <c r="AQ1327" s="36" t="n">
        <f aca="false">AK1327/W1327</f>
        <v>4.41519742713844E-005</v>
      </c>
      <c r="AR1327" s="37" t="n">
        <f aca="false">AL1327/W1327</f>
        <v>0.000274487580897181</v>
      </c>
      <c r="AS1327" s="37" t="n">
        <f aca="false">AM1327/W1327</f>
        <v>1.56625217879935E-005</v>
      </c>
      <c r="AT1327" s="37" t="n">
        <f aca="false">AN1327/W1327</f>
        <v>0.000143907613413034</v>
      </c>
      <c r="AU1327" s="37" t="n">
        <f aca="false">AO1327/W1327</f>
        <v>0.431722840239103</v>
      </c>
      <c r="AV1327" s="49" t="n">
        <f aca="false">AP1327/W1327</f>
        <v>8.33735236491803E-008</v>
      </c>
      <c r="AW1327" s="39" t="n">
        <f aca="false">AK1327*1000000</f>
        <v>16115.4706090553</v>
      </c>
      <c r="AX1327" s="40" t="n">
        <f aca="false">AL1327*1000000</f>
        <v>100187.967027471</v>
      </c>
      <c r="AY1327" s="40" t="n">
        <f aca="false">AM1327*1000000</f>
        <v>5716.82045261763</v>
      </c>
      <c r="AZ1327" s="40" t="n">
        <f aca="false">AN1327*1000000</f>
        <v>52526.2788957576</v>
      </c>
      <c r="BA1327" s="40" t="n">
        <f aca="false">AO1327*1000000</f>
        <v>157578836.687273</v>
      </c>
      <c r="BB1327" s="41" t="n">
        <f aca="false">AP1327*1000000</f>
        <v>30.4313361319508</v>
      </c>
      <c r="BC1327" s="39" t="n">
        <f aca="false">AQ1327*1000000</f>
        <v>44.1519742713844</v>
      </c>
      <c r="BD1327" s="40" t="n">
        <f aca="false">AR1327*1000000</f>
        <v>274.487580897181</v>
      </c>
      <c r="BE1327" s="40" t="n">
        <f aca="false">AS1327*1000000</f>
        <v>15.6625217879935</v>
      </c>
      <c r="BF1327" s="40" t="n">
        <f aca="false">AT1327*1000000</f>
        <v>143.907613413034</v>
      </c>
      <c r="BG1327" s="40" t="n">
        <f aca="false">AU1327*1000000</f>
        <v>431722.840239103</v>
      </c>
      <c r="BH1327" s="41" t="n">
        <f aca="false">AV1327*1000000</f>
        <v>0.0833735236491803</v>
      </c>
      <c r="BI1327" s="0" t="n">
        <v>0.1</v>
      </c>
      <c r="BJ1327" s="0" t="n">
        <f aca="false">R1327*BI1327</f>
        <v>8207.23107746212</v>
      </c>
      <c r="BK1327" s="0" t="n">
        <v>0.1</v>
      </c>
      <c r="BL1327" s="0" t="n">
        <f aca="false">AI1327*BK1327</f>
        <v>0.298030327868852</v>
      </c>
      <c r="BM1327" s="45" t="n">
        <v>187.562005220738</v>
      </c>
      <c r="BN1327" s="45" t="n">
        <v>1012.03746873145</v>
      </c>
      <c r="BO1327" s="45" t="n">
        <v>69.5558973259153</v>
      </c>
      <c r="BP1327" s="45" t="n">
        <v>256</v>
      </c>
      <c r="BQ1327" s="45" t="n">
        <v>384000</v>
      </c>
      <c r="BR1327" s="0" t="n">
        <f aca="false">AJ1327*0.1</f>
        <v>1.362E-006</v>
      </c>
      <c r="BS1327" s="0" t="n">
        <f aca="false">((((BJ1327/R1327)^2)+((BM1327/AD1327)^2))^(1/2))*AK1327</f>
        <v>0.0154777730146499</v>
      </c>
      <c r="BT1327" s="0" t="n">
        <f aca="false">((((BJ1327/R1327)^2)+((BN1327/AE1327)^2))^(1/2))*AL1327</f>
        <v>0.0836623094568584</v>
      </c>
      <c r="BU1327" s="0" t="n">
        <f aca="false">((((BJ1327/R1327)^2)+((BO1327/AF1327)^2))^(1/2))*AM1327</f>
        <v>0.00573716700768052</v>
      </c>
      <c r="BV1327" s="0" t="n">
        <f aca="false">((((BJ1327/R1327)^2)+((BP1327/AG1327)^2))^(1/2))*AN1327</f>
        <v>0.021657139600786</v>
      </c>
      <c r="BW1327" s="0" t="n">
        <f aca="false">((((BJ1327/R1327)^2)+((BQ1327/AH1327)^2))^(1/2))*AO1327</f>
        <v>35.235699064808</v>
      </c>
      <c r="BX1327" s="46" t="n">
        <f aca="false">((((BL1327/AI1327)^2)+((BR1327/AJ1327)^2))^(1/2))*AP1327</f>
        <v>4.30364082789392E-006</v>
      </c>
    </row>
    <row r="1328" customFormat="false" ht="30" hidden="false" customHeight="true" outlineLevel="0" collapsed="false">
      <c r="A1328" s="24" t="n">
        <v>4.58240833333333</v>
      </c>
      <c r="B1328" s="24" t="n">
        <v>-74.1425083333333</v>
      </c>
      <c r="C1328" s="47" t="n">
        <v>24</v>
      </c>
      <c r="D1328" s="47" t="n">
        <v>22</v>
      </c>
      <c r="E1328" s="47" t="n">
        <v>1781</v>
      </c>
      <c r="F1328" s="27" t="s">
        <v>2439</v>
      </c>
      <c r="G1328" s="28" t="s">
        <v>2440</v>
      </c>
      <c r="H1328" s="27" t="s">
        <v>2441</v>
      </c>
      <c r="I1328" s="28" t="s">
        <v>1495</v>
      </c>
      <c r="J1328" s="28" t="s">
        <v>76</v>
      </c>
      <c r="K1328" s="55"/>
      <c r="L1328" s="55"/>
      <c r="M1328" s="55"/>
      <c r="N1328" s="29" t="s">
        <v>67</v>
      </c>
      <c r="O1328" s="29" t="s">
        <v>145</v>
      </c>
      <c r="P1328" s="30" t="n">
        <v>-0.0720228740272761</v>
      </c>
      <c r="Q1328" s="31" t="n">
        <v>91229.76</v>
      </c>
      <c r="R1328" s="31" t="n">
        <v>68394.3120174596</v>
      </c>
      <c r="S1328" s="29" t="s">
        <v>69</v>
      </c>
      <c r="T1328" s="29"/>
      <c r="U1328" s="29"/>
      <c r="V1328" s="48" t="n">
        <f aca="false">IF(S1328="m3_año",R1328,IF(OR(O1328="CG1",O1328="CG3",O1328="HG2"),T1328,R1328))</f>
        <v>68394.3120174596</v>
      </c>
      <c r="W1328" s="28" t="n">
        <v>365</v>
      </c>
      <c r="X1328" s="32" t="s">
        <v>3320</v>
      </c>
      <c r="Y1328" s="28"/>
      <c r="Z1328" s="28" t="n">
        <v>8760</v>
      </c>
      <c r="AA1328" s="32" t="s">
        <v>3322</v>
      </c>
      <c r="AB1328" s="32" t="s">
        <v>447</v>
      </c>
      <c r="AC1328" s="33" t="s">
        <v>72</v>
      </c>
      <c r="AD1328" s="33" t="n">
        <f aca="false">VLOOKUP($O1328,Parámetros!$B$4:$H$25,3,0)</f>
        <v>196.356974196937</v>
      </c>
      <c r="AE1328" s="33" t="n">
        <f aca="false">VLOOKUP($O1328,Parámetros!$B$4:$H$25,4,0)</f>
        <v>1220.72799074218</v>
      </c>
      <c r="AF1328" s="33" t="n">
        <f aca="false">VLOOKUP($O1328,Parámetros!$B$4:$H$25,5,0)</f>
        <v>69.6558973259153</v>
      </c>
      <c r="AG1328" s="33" t="n">
        <f aca="false">VLOOKUP($O1328,Parámetros!$B$4:$H$25,6,0)</f>
        <v>640</v>
      </c>
      <c r="AH1328" s="33" t="n">
        <f aca="false">VLOOKUP($O1328,Parámetros!$B$4:$H$25,7,0)</f>
        <v>1920000</v>
      </c>
      <c r="AI1328" s="2" t="n">
        <v>2.98030327868852</v>
      </c>
      <c r="AJ1328" s="2" t="n">
        <v>1.362E-005</v>
      </c>
      <c r="AK1328" s="34" t="n">
        <f aca="false">AD1328*V1328/1000000000</f>
        <v>0.0134297001600296</v>
      </c>
      <c r="AL1328" s="34" t="n">
        <f aca="false">AE1328*V1328/1000000000</f>
        <v>0.0834908510872672</v>
      </c>
      <c r="AM1328" s="34" t="n">
        <f aca="false">AF1328*V1328/1000000000</f>
        <v>0.00476406717556478</v>
      </c>
      <c r="AN1328" s="34" t="n">
        <f aca="false">AG1328*V1328/1000000000</f>
        <v>0.0437723596911741</v>
      </c>
      <c r="AO1328" s="34" t="n">
        <f aca="false">AH1328*V1328/1000000000</f>
        <v>131.317079073522</v>
      </c>
      <c r="AP1328" s="35" t="n">
        <f aca="false">AJ1328*AI1328*EXP(P1328*4)</f>
        <v>3.04313361319508E-005</v>
      </c>
      <c r="AQ1328" s="36" t="n">
        <f aca="false">AK1328/W1328</f>
        <v>3.67936990685742E-005</v>
      </c>
      <c r="AR1328" s="37" t="n">
        <f aca="false">AL1328/W1328</f>
        <v>0.000228742057773335</v>
      </c>
      <c r="AS1328" s="37" t="n">
        <f aca="false">AM1328/W1328</f>
        <v>1.30522388371638E-005</v>
      </c>
      <c r="AT1328" s="37" t="n">
        <f aca="false">AN1328/W1328</f>
        <v>0.000119924273126504</v>
      </c>
      <c r="AU1328" s="37" t="n">
        <f aca="false">AO1328/W1328</f>
        <v>0.359772819379513</v>
      </c>
      <c r="AV1328" s="49" t="n">
        <f aca="false">AP1328/W1328</f>
        <v>8.33735236491803E-008</v>
      </c>
      <c r="AW1328" s="39" t="n">
        <f aca="false">AK1328*1000000</f>
        <v>13429.7001600296</v>
      </c>
      <c r="AX1328" s="40" t="n">
        <f aca="false">AL1328*1000000</f>
        <v>83490.8510872672</v>
      </c>
      <c r="AY1328" s="40" t="n">
        <f aca="false">AM1328*1000000</f>
        <v>4764.06717556478</v>
      </c>
      <c r="AZ1328" s="40" t="n">
        <f aca="false">AN1328*1000000</f>
        <v>43772.3596911741</v>
      </c>
      <c r="BA1328" s="40" t="n">
        <f aca="false">AO1328*1000000</f>
        <v>131317079.073522</v>
      </c>
      <c r="BB1328" s="41" t="n">
        <f aca="false">AP1328*1000000</f>
        <v>30.4313361319508</v>
      </c>
      <c r="BC1328" s="39" t="n">
        <f aca="false">AQ1328*1000000</f>
        <v>36.7936990685742</v>
      </c>
      <c r="BD1328" s="40" t="n">
        <f aca="false">AR1328*1000000</f>
        <v>228.742057773335</v>
      </c>
      <c r="BE1328" s="40" t="n">
        <f aca="false">AS1328*1000000</f>
        <v>13.0522388371638</v>
      </c>
      <c r="BF1328" s="40" t="n">
        <f aca="false">AT1328*1000000</f>
        <v>119.924273126505</v>
      </c>
      <c r="BG1328" s="40" t="n">
        <f aca="false">AU1328*1000000</f>
        <v>359772.819379513</v>
      </c>
      <c r="BH1328" s="41" t="n">
        <f aca="false">AV1328*1000000</f>
        <v>0.0833735236491803</v>
      </c>
      <c r="BI1328" s="0" t="n">
        <v>0.1</v>
      </c>
      <c r="BJ1328" s="0" t="n">
        <f aca="false">R1328*BI1328</f>
        <v>6839.43120174596</v>
      </c>
      <c r="BK1328" s="0" t="n">
        <v>0.1</v>
      </c>
      <c r="BL1328" s="0" t="n">
        <f aca="false">AI1328*BK1328</f>
        <v>0.298030327868852</v>
      </c>
      <c r="BM1328" s="45" t="n">
        <v>187.562005220738</v>
      </c>
      <c r="BN1328" s="45" t="n">
        <v>1012.03746873145</v>
      </c>
      <c r="BO1328" s="45" t="n">
        <v>69.5558973259153</v>
      </c>
      <c r="BP1328" s="45" t="n">
        <v>256</v>
      </c>
      <c r="BQ1328" s="45" t="n">
        <v>384000</v>
      </c>
      <c r="BR1328" s="0" t="n">
        <f aca="false">AJ1328*0.1</f>
        <v>1.362E-006</v>
      </c>
      <c r="BS1328" s="0" t="n">
        <f aca="false">((((BJ1328/R1328)^2)+((BM1328/AD1328)^2))^(1/2))*AK1328</f>
        <v>0.0128982799059525</v>
      </c>
      <c r="BT1328" s="0" t="n">
        <f aca="false">((((BJ1328/R1328)^2)+((BN1328/AE1328)^2))^(1/2))*AL1328</f>
        <v>0.0697193248622777</v>
      </c>
      <c r="BU1328" s="0" t="n">
        <f aca="false">((((BJ1328/R1328)^2)+((BO1328/AF1328)^2))^(1/2))*AM1328</f>
        <v>0.0047810228165394</v>
      </c>
      <c r="BV1328" s="0" t="n">
        <f aca="false">((((BJ1328/R1328)^2)+((BP1328/AG1328)^2))^(1/2))*AN1328</f>
        <v>0.018047806248924</v>
      </c>
      <c r="BW1328" s="0" t="n">
        <f aca="false">((((BJ1328/R1328)^2)+((BQ1328/AH1328)^2))^(1/2))*AO1328</f>
        <v>29.3633915415111</v>
      </c>
      <c r="BX1328" s="46" t="n">
        <f aca="false">((((BL1328/AI1328)^2)+((BR1328/AJ1328)^2))^(1/2))*AP1328</f>
        <v>4.30364082789392E-006</v>
      </c>
    </row>
    <row r="1329" customFormat="false" ht="30" hidden="false" customHeight="true" outlineLevel="0" collapsed="false">
      <c r="A1329" s="24" t="n">
        <v>4.58240833333333</v>
      </c>
      <c r="B1329" s="24" t="n">
        <v>-74.1425083333333</v>
      </c>
      <c r="C1329" s="47" t="n">
        <v>24</v>
      </c>
      <c r="D1329" s="47" t="n">
        <v>22</v>
      </c>
      <c r="E1329" s="47" t="n">
        <v>1781</v>
      </c>
      <c r="F1329" s="27" t="s">
        <v>2439</v>
      </c>
      <c r="G1329" s="28" t="s">
        <v>2440</v>
      </c>
      <c r="H1329" s="27" t="s">
        <v>2441</v>
      </c>
      <c r="I1329" s="28" t="s">
        <v>1495</v>
      </c>
      <c r="J1329" s="28" t="s">
        <v>76</v>
      </c>
      <c r="K1329" s="55"/>
      <c r="L1329" s="55"/>
      <c r="M1329" s="55"/>
      <c r="N1329" s="29" t="s">
        <v>67</v>
      </c>
      <c r="O1329" s="29" t="s">
        <v>145</v>
      </c>
      <c r="P1329" s="30" t="n">
        <v>-0.0720228740272761</v>
      </c>
      <c r="Q1329" s="31" t="n">
        <v>109474.56</v>
      </c>
      <c r="R1329" s="31" t="n">
        <v>82072.3107746212</v>
      </c>
      <c r="S1329" s="29" t="s">
        <v>69</v>
      </c>
      <c r="T1329" s="29"/>
      <c r="U1329" s="29"/>
      <c r="V1329" s="48" t="n">
        <f aca="false">IF(S1329="m3_año",R1329,IF(OR(O1329="CG1",O1329="CG3",O1329="HG2"),T1329,R1329))</f>
        <v>82072.3107746212</v>
      </c>
      <c r="W1329" s="28" t="n">
        <v>365</v>
      </c>
      <c r="X1329" s="32" t="s">
        <v>3320</v>
      </c>
      <c r="Y1329" s="28"/>
      <c r="Z1329" s="28" t="n">
        <v>8760</v>
      </c>
      <c r="AA1329" s="32" t="s">
        <v>3322</v>
      </c>
      <c r="AB1329" s="32" t="s">
        <v>447</v>
      </c>
      <c r="AC1329" s="33" t="s">
        <v>72</v>
      </c>
      <c r="AD1329" s="33" t="n">
        <f aca="false">VLOOKUP($O1329,Parámetros!$B$4:$H$25,3,0)</f>
        <v>196.356974196937</v>
      </c>
      <c r="AE1329" s="33" t="n">
        <f aca="false">VLOOKUP($O1329,Parámetros!$B$4:$H$25,4,0)</f>
        <v>1220.72799074218</v>
      </c>
      <c r="AF1329" s="33" t="n">
        <f aca="false">VLOOKUP($O1329,Parámetros!$B$4:$H$25,5,0)</f>
        <v>69.6558973259153</v>
      </c>
      <c r="AG1329" s="33" t="n">
        <f aca="false">VLOOKUP($O1329,Parámetros!$B$4:$H$25,6,0)</f>
        <v>640</v>
      </c>
      <c r="AH1329" s="33" t="n">
        <f aca="false">VLOOKUP($O1329,Parámetros!$B$4:$H$25,7,0)</f>
        <v>1920000</v>
      </c>
      <c r="AI1329" s="2" t="n">
        <v>2.98030327868852</v>
      </c>
      <c r="AJ1329" s="2" t="n">
        <v>1.362E-005</v>
      </c>
      <c r="AK1329" s="34" t="n">
        <f aca="false">AD1329*V1329/1000000000</f>
        <v>0.0161154706090553</v>
      </c>
      <c r="AL1329" s="34" t="n">
        <f aca="false">AE1329*V1329/1000000000</f>
        <v>0.100187967027471</v>
      </c>
      <c r="AM1329" s="34" t="n">
        <f aca="false">AF1329*V1329/1000000000</f>
        <v>0.00571682045261763</v>
      </c>
      <c r="AN1329" s="34" t="n">
        <f aca="false">AG1329*V1329/1000000000</f>
        <v>0.0525262788957576</v>
      </c>
      <c r="AO1329" s="34" t="n">
        <f aca="false">AH1329*V1329/1000000000</f>
        <v>157.578836687273</v>
      </c>
      <c r="AP1329" s="35" t="n">
        <f aca="false">AJ1329*AI1329*EXP(P1329*4)</f>
        <v>3.04313361319508E-005</v>
      </c>
      <c r="AQ1329" s="36" t="n">
        <f aca="false">AK1329/W1329</f>
        <v>4.41519742713844E-005</v>
      </c>
      <c r="AR1329" s="37" t="n">
        <f aca="false">AL1329/W1329</f>
        <v>0.000274487580897181</v>
      </c>
      <c r="AS1329" s="37" t="n">
        <f aca="false">AM1329/W1329</f>
        <v>1.56625217879935E-005</v>
      </c>
      <c r="AT1329" s="37" t="n">
        <f aca="false">AN1329/W1329</f>
        <v>0.000143907613413034</v>
      </c>
      <c r="AU1329" s="37" t="n">
        <f aca="false">AO1329/W1329</f>
        <v>0.431722840239103</v>
      </c>
      <c r="AV1329" s="49" t="n">
        <f aca="false">AP1329/W1329</f>
        <v>8.33735236491803E-008</v>
      </c>
      <c r="AW1329" s="39" t="n">
        <f aca="false">AK1329*1000000</f>
        <v>16115.4706090553</v>
      </c>
      <c r="AX1329" s="40" t="n">
        <f aca="false">AL1329*1000000</f>
        <v>100187.967027471</v>
      </c>
      <c r="AY1329" s="40" t="n">
        <f aca="false">AM1329*1000000</f>
        <v>5716.82045261763</v>
      </c>
      <c r="AZ1329" s="40" t="n">
        <f aca="false">AN1329*1000000</f>
        <v>52526.2788957576</v>
      </c>
      <c r="BA1329" s="40" t="n">
        <f aca="false">AO1329*1000000</f>
        <v>157578836.687273</v>
      </c>
      <c r="BB1329" s="41" t="n">
        <f aca="false">AP1329*1000000</f>
        <v>30.4313361319508</v>
      </c>
      <c r="BC1329" s="39" t="n">
        <f aca="false">AQ1329*1000000</f>
        <v>44.1519742713844</v>
      </c>
      <c r="BD1329" s="40" t="n">
        <f aca="false">AR1329*1000000</f>
        <v>274.487580897181</v>
      </c>
      <c r="BE1329" s="40" t="n">
        <f aca="false">AS1329*1000000</f>
        <v>15.6625217879935</v>
      </c>
      <c r="BF1329" s="40" t="n">
        <f aca="false">AT1329*1000000</f>
        <v>143.907613413034</v>
      </c>
      <c r="BG1329" s="40" t="n">
        <f aca="false">AU1329*1000000</f>
        <v>431722.840239103</v>
      </c>
      <c r="BH1329" s="41" t="n">
        <f aca="false">AV1329*1000000</f>
        <v>0.0833735236491803</v>
      </c>
      <c r="BI1329" s="0" t="n">
        <v>0.1</v>
      </c>
      <c r="BJ1329" s="0" t="n">
        <f aca="false">R1329*BI1329</f>
        <v>8207.23107746212</v>
      </c>
      <c r="BK1329" s="0" t="n">
        <v>0.1</v>
      </c>
      <c r="BL1329" s="0" t="n">
        <f aca="false">AI1329*BK1329</f>
        <v>0.298030327868852</v>
      </c>
      <c r="BM1329" s="45" t="n">
        <v>187.562005220738</v>
      </c>
      <c r="BN1329" s="45" t="n">
        <v>1012.03746873145</v>
      </c>
      <c r="BO1329" s="45" t="n">
        <v>69.5558973259153</v>
      </c>
      <c r="BP1329" s="45" t="n">
        <v>256</v>
      </c>
      <c r="BQ1329" s="45" t="n">
        <v>384000</v>
      </c>
      <c r="BR1329" s="0" t="n">
        <f aca="false">AJ1329*0.1</f>
        <v>1.362E-006</v>
      </c>
      <c r="BS1329" s="0" t="n">
        <f aca="false">((((BJ1329/R1329)^2)+((BM1329/AD1329)^2))^(1/2))*AK1329</f>
        <v>0.0154777730146499</v>
      </c>
      <c r="BT1329" s="0" t="n">
        <f aca="false">((((BJ1329/R1329)^2)+((BN1329/AE1329)^2))^(1/2))*AL1329</f>
        <v>0.0836623094568584</v>
      </c>
      <c r="BU1329" s="0" t="n">
        <f aca="false">((((BJ1329/R1329)^2)+((BO1329/AF1329)^2))^(1/2))*AM1329</f>
        <v>0.00573716700768052</v>
      </c>
      <c r="BV1329" s="0" t="n">
        <f aca="false">((((BJ1329/R1329)^2)+((BP1329/AG1329)^2))^(1/2))*AN1329</f>
        <v>0.021657139600786</v>
      </c>
      <c r="BW1329" s="0" t="n">
        <f aca="false">((((BJ1329/R1329)^2)+((BQ1329/AH1329)^2))^(1/2))*AO1329</f>
        <v>35.235699064808</v>
      </c>
      <c r="BX1329" s="46" t="n">
        <f aca="false">((((BL1329/AI1329)^2)+((BR1329/AJ1329)^2))^(1/2))*AP1329</f>
        <v>4.30364082789392E-006</v>
      </c>
    </row>
    <row r="1330" customFormat="false" ht="15" hidden="false" customHeight="true" outlineLevel="0" collapsed="false">
      <c r="A1330" s="24" t="n">
        <v>4.63646111111111</v>
      </c>
      <c r="B1330" s="24" t="n">
        <v>-74.1194722222222</v>
      </c>
      <c r="C1330" s="47" t="n">
        <v>27</v>
      </c>
      <c r="D1330" s="47" t="n">
        <v>28</v>
      </c>
      <c r="E1330" s="47" t="n">
        <v>1862</v>
      </c>
      <c r="F1330" s="27" t="s">
        <v>3323</v>
      </c>
      <c r="G1330" s="28" t="s">
        <v>3324</v>
      </c>
      <c r="H1330" s="27" t="s">
        <v>3325</v>
      </c>
      <c r="I1330" s="28" t="s">
        <v>155</v>
      </c>
      <c r="J1330" s="28" t="s">
        <v>65</v>
      </c>
      <c r="K1330" s="55"/>
      <c r="L1330" s="55"/>
      <c r="M1330" s="55"/>
      <c r="N1330" s="29" t="s">
        <v>67</v>
      </c>
      <c r="O1330" s="29" t="s">
        <v>68</v>
      </c>
      <c r="P1330" s="50" t="n">
        <v>0.0119278052318739</v>
      </c>
      <c r="Q1330" s="31" t="n">
        <v>25392</v>
      </c>
      <c r="R1330" s="31" t="n">
        <v>26632.8491599122</v>
      </c>
      <c r="S1330" s="29" t="s">
        <v>69</v>
      </c>
      <c r="T1330" s="29"/>
      <c r="U1330" s="29"/>
      <c r="V1330" s="48" t="n">
        <f aca="false">IF(S1330="m3_año",R1330,IF(OR(O1330="CG1",O1330="CG3",O1330="HG2"),T1330,R1330))</f>
        <v>26632.8491599122</v>
      </c>
      <c r="W1330" s="28" t="n">
        <v>365</v>
      </c>
      <c r="X1330" s="32" t="s">
        <v>3320</v>
      </c>
      <c r="Y1330" s="28"/>
      <c r="Z1330" s="28" t="n">
        <v>8760</v>
      </c>
      <c r="AA1330" s="32" t="s">
        <v>3326</v>
      </c>
      <c r="AB1330" s="32" t="s">
        <v>447</v>
      </c>
      <c r="AC1330" s="33" t="s">
        <v>72</v>
      </c>
      <c r="AD1330" s="33" t="n">
        <f aca="false">VLOOKUP($O1330,Parámetros!$B$4:$H$25,3,0)</f>
        <v>46.3856216091623</v>
      </c>
      <c r="AE1330" s="33" t="n">
        <f aca="false">VLOOKUP($O1330,Parámetros!$B$4:$H$25,4,0)</f>
        <v>1074.85364414012</v>
      </c>
      <c r="AF1330" s="33" t="n">
        <f aca="false">VLOOKUP($O1330,Parámetros!$B$4:$H$25,5,0)</f>
        <v>5.41099102083891</v>
      </c>
      <c r="AG1330" s="33" t="n">
        <f aca="false">VLOOKUP($O1330,Parámetros!$B$4:$H$25,6,0)</f>
        <v>1344</v>
      </c>
      <c r="AH1330" s="33" t="n">
        <f aca="false">VLOOKUP($O1330,Parámetros!$B$4:$H$25,7,0)</f>
        <v>1920000</v>
      </c>
      <c r="AI1330" s="2" t="n">
        <v>8608.38414634146</v>
      </c>
      <c r="AJ1330" s="2" t="n">
        <v>1.0442E-008</v>
      </c>
      <c r="AK1330" s="34" t="n">
        <f aca="false">AD1330*V1330/1000000000</f>
        <v>0.00123538126350558</v>
      </c>
      <c r="AL1330" s="34" t="n">
        <f aca="false">AE1330*V1330/1000000000</f>
        <v>0.0286264149733658</v>
      </c>
      <c r="AM1330" s="34" t="n">
        <f aca="false">AF1330*V1330/1000000000</f>
        <v>0.000144110107663642</v>
      </c>
      <c r="AN1330" s="34" t="n">
        <f aca="false">AG1330*V1330/1000000000</f>
        <v>0.035794549270922</v>
      </c>
      <c r="AO1330" s="34" t="n">
        <f aca="false">AH1330*V1330/1000000000</f>
        <v>51.1350703870314</v>
      </c>
      <c r="AP1330" s="35" t="n">
        <f aca="false">AJ1330*AI1330*EXP(P1330*4)</f>
        <v>9.42814054365594E-005</v>
      </c>
      <c r="AQ1330" s="36" t="n">
        <f aca="false">AK1330/W1330</f>
        <v>3.38460620138516E-006</v>
      </c>
      <c r="AR1330" s="37" t="n">
        <f aca="false">AL1330/W1330</f>
        <v>7.84285341736048E-005</v>
      </c>
      <c r="AS1330" s="37" t="n">
        <f aca="false">AM1330/W1330</f>
        <v>3.94822212777101E-007</v>
      </c>
      <c r="AT1330" s="37" t="n">
        <f aca="false">AN1330/W1330</f>
        <v>9.80672582764986E-005</v>
      </c>
      <c r="AU1330" s="37" t="n">
        <f aca="false">AO1330/W1330</f>
        <v>0.140096083252141</v>
      </c>
      <c r="AV1330" s="49" t="n">
        <f aca="false">AP1330/W1330</f>
        <v>2.58305220374135E-007</v>
      </c>
      <c r="AW1330" s="39" t="n">
        <f aca="false">AK1330*1000000</f>
        <v>1235.38126350558</v>
      </c>
      <c r="AX1330" s="40" t="n">
        <f aca="false">AL1330*1000000</f>
        <v>28626.4149733658</v>
      </c>
      <c r="AY1330" s="40" t="n">
        <f aca="false">AM1330*1000000</f>
        <v>144.110107663642</v>
      </c>
      <c r="AZ1330" s="40" t="n">
        <f aca="false">AN1330*1000000</f>
        <v>35794.549270922</v>
      </c>
      <c r="BA1330" s="40" t="n">
        <f aca="false">AO1330*1000000</f>
        <v>51135070.3870314</v>
      </c>
      <c r="BB1330" s="41" t="n">
        <f aca="false">AP1330*1000000</f>
        <v>94.2814054365595</v>
      </c>
      <c r="BC1330" s="39" t="n">
        <f aca="false">AQ1330*1000000</f>
        <v>3.38460620138516</v>
      </c>
      <c r="BD1330" s="40" t="n">
        <f aca="false">AR1330*1000000</f>
        <v>78.4285341736048</v>
      </c>
      <c r="BE1330" s="40" t="n">
        <f aca="false">AS1330*1000000</f>
        <v>0.394822212777101</v>
      </c>
      <c r="BF1330" s="40" t="n">
        <f aca="false">AT1330*1000000</f>
        <v>98.0672582764986</v>
      </c>
      <c r="BG1330" s="40" t="n">
        <f aca="false">AU1330*1000000</f>
        <v>140096.083252141</v>
      </c>
      <c r="BH1330" s="41" t="n">
        <f aca="false">AV1330*1000000</f>
        <v>0.258305220374135</v>
      </c>
      <c r="BI1330" s="0" t="n">
        <v>0.1</v>
      </c>
      <c r="BJ1330" s="0" t="n">
        <f aca="false">R1330*BI1330</f>
        <v>2663.28491599122</v>
      </c>
      <c r="BK1330" s="0" t="n">
        <v>0.1</v>
      </c>
      <c r="BL1330" s="0" t="n">
        <f aca="false">AI1330*BK1330</f>
        <v>860.838414634146</v>
      </c>
      <c r="BM1330" s="45" t="n">
        <v>17.6498016718255</v>
      </c>
      <c r="BN1330" s="45" t="n">
        <v>910.91550745518</v>
      </c>
      <c r="BO1330" s="45" t="n">
        <v>5.31099102083891</v>
      </c>
      <c r="BP1330" s="45" t="n">
        <v>537.6</v>
      </c>
      <c r="BQ1330" s="45" t="n">
        <v>384000</v>
      </c>
      <c r="BR1330" s="0" t="n">
        <f aca="false">AJ1330*0.1</f>
        <v>1.0442E-009</v>
      </c>
      <c r="BS1330" s="0" t="n">
        <f aca="false">((((BJ1330/R1330)^2)+((BM1330/AD1330)^2))^(1/2))*AK1330</f>
        <v>0.000486027065206858</v>
      </c>
      <c r="BT1330" s="0" t="n">
        <f aca="false">((((BJ1330/R1330)^2)+((BN1330/AE1330)^2))^(1/2))*AL1330</f>
        <v>0.0244285831422318</v>
      </c>
      <c r="BU1330" s="0" t="n">
        <f aca="false">((((BJ1330/R1330)^2)+((BO1330/AF1330)^2))^(1/2))*AM1330</f>
        <v>0.0001421790452096</v>
      </c>
      <c r="BV1330" s="0" t="n">
        <f aca="false">((((BJ1330/R1330)^2)+((BP1330/AG1330)^2))^(1/2))*AN1330</f>
        <v>0.0147584707465387</v>
      </c>
      <c r="BW1330" s="0" t="n">
        <f aca="false">((((BJ1330/R1330)^2)+((BQ1330/AH1330)^2))^(1/2))*AO1330</f>
        <v>11.4341493419639</v>
      </c>
      <c r="BX1330" s="46" t="n">
        <f aca="false">((((BL1330/AI1330)^2)+((BR1330/AJ1330)^2))^(1/2))*AP1330</f>
        <v>1.33334042247979E-005</v>
      </c>
    </row>
    <row r="1331" customFormat="false" ht="15" hidden="false" customHeight="true" outlineLevel="0" collapsed="false">
      <c r="A1331" s="24" t="n">
        <v>4.63646111111111</v>
      </c>
      <c r="B1331" s="24" t="n">
        <v>-74.1194722222222</v>
      </c>
      <c r="C1331" s="47" t="n">
        <v>27</v>
      </c>
      <c r="D1331" s="47" t="n">
        <v>28</v>
      </c>
      <c r="E1331" s="47" t="n">
        <v>1862</v>
      </c>
      <c r="F1331" s="27" t="s">
        <v>3323</v>
      </c>
      <c r="G1331" s="28" t="s">
        <v>3324</v>
      </c>
      <c r="H1331" s="27" t="s">
        <v>3325</v>
      </c>
      <c r="I1331" s="28" t="s">
        <v>155</v>
      </c>
      <c r="J1331" s="28" t="s">
        <v>76</v>
      </c>
      <c r="K1331" s="55"/>
      <c r="L1331" s="55"/>
      <c r="M1331" s="55"/>
      <c r="N1331" s="29" t="s">
        <v>67</v>
      </c>
      <c r="O1331" s="29" t="s">
        <v>415</v>
      </c>
      <c r="P1331" s="50" t="n">
        <v>0.0119278052318739</v>
      </c>
      <c r="Q1331" s="31" t="n">
        <v>8832</v>
      </c>
      <c r="R1331" s="31" t="n">
        <v>9263.59970779555</v>
      </c>
      <c r="S1331" s="29" t="s">
        <v>69</v>
      </c>
      <c r="T1331" s="29"/>
      <c r="U1331" s="29"/>
      <c r="V1331" s="48" t="n">
        <f aca="false">IF(S1331="m3_año",R1331,IF(OR(O1331="CG1",O1331="CG3",O1331="HG2"),T1331,R1331))</f>
        <v>9263.59970779555</v>
      </c>
      <c r="W1331" s="28" t="n">
        <v>365</v>
      </c>
      <c r="X1331" s="32" t="s">
        <v>3320</v>
      </c>
      <c r="Y1331" s="28"/>
      <c r="Z1331" s="28" t="n">
        <v>8760</v>
      </c>
      <c r="AA1331" s="32" t="s">
        <v>447</v>
      </c>
      <c r="AB1331" s="32" t="s">
        <v>447</v>
      </c>
      <c r="AC1331" s="33" t="s">
        <v>72</v>
      </c>
      <c r="AD1331" s="33" t="n">
        <f aca="false">VLOOKUP($O1331,Parámetros!$B$4:$H$25,3,0)</f>
        <v>196.356974196937</v>
      </c>
      <c r="AE1331" s="33" t="n">
        <f aca="false">VLOOKUP($O1331,Parámetros!$B$4:$H$25,4,0)</f>
        <v>1220.72799074218</v>
      </c>
      <c r="AF1331" s="33" t="n">
        <f aca="false">VLOOKUP($O1331,Parámetros!$B$4:$H$25,5,0)</f>
        <v>0.1</v>
      </c>
      <c r="AG1331" s="33" t="n">
        <f aca="false">VLOOKUP($O1331,Parámetros!$B$4:$H$25,6,0)</f>
        <v>640</v>
      </c>
      <c r="AH1331" s="33" t="n">
        <f aca="false">VLOOKUP($O1331,Parámetros!$B$4:$H$25,7,0)</f>
        <v>1920000</v>
      </c>
      <c r="AI1331" s="2" t="n">
        <v>8608.38414634146</v>
      </c>
      <c r="AJ1331" s="2" t="n">
        <v>1.0442E-008</v>
      </c>
      <c r="AK1331" s="34" t="n">
        <f aca="false">AD1331*V1331/1000000000</f>
        <v>0.00181897240879436</v>
      </c>
      <c r="AL1331" s="34" t="n">
        <f aca="false">AE1331*V1331/1000000000</f>
        <v>0.0113083354583371</v>
      </c>
      <c r="AM1331" s="34" t="n">
        <f aca="false">AF1331*V1331/1000000000</f>
        <v>9.26359970779555E-007</v>
      </c>
      <c r="AN1331" s="34" t="n">
        <f aca="false">AG1331*V1331/1000000000</f>
        <v>0.00592870381298915</v>
      </c>
      <c r="AO1331" s="34" t="n">
        <f aca="false">AH1331*V1331/1000000000</f>
        <v>17.7861114389675</v>
      </c>
      <c r="AP1331" s="35" t="n">
        <f aca="false">AJ1331*AI1331*EXP(P1331*4)</f>
        <v>9.42814054365594E-005</v>
      </c>
      <c r="AQ1331" s="36" t="n">
        <f aca="false">AK1331/W1331</f>
        <v>4.98348605149141E-006</v>
      </c>
      <c r="AR1331" s="37" t="n">
        <f aca="false">AL1331/W1331</f>
        <v>3.09817409817455E-005</v>
      </c>
      <c r="AS1331" s="37" t="n">
        <f aca="false">AM1331/W1331</f>
        <v>2.53797252268371E-009</v>
      </c>
      <c r="AT1331" s="37" t="n">
        <f aca="false">AN1331/W1331</f>
        <v>1.62430241451758E-005</v>
      </c>
      <c r="AU1331" s="37" t="n">
        <f aca="false">AO1331/W1331</f>
        <v>0.0487290724355273</v>
      </c>
      <c r="AV1331" s="49" t="n">
        <f aca="false">AP1331/W1331</f>
        <v>2.58305220374135E-007</v>
      </c>
      <c r="AW1331" s="39" t="n">
        <f aca="false">AK1331*1000000</f>
        <v>1818.97240879436</v>
      </c>
      <c r="AX1331" s="40" t="n">
        <f aca="false">AL1331*1000000</f>
        <v>11308.3354583371</v>
      </c>
      <c r="AY1331" s="40" t="n">
        <f aca="false">AM1331*1000000</f>
        <v>0.926359970779555</v>
      </c>
      <c r="AZ1331" s="40" t="n">
        <f aca="false">AN1331*1000000</f>
        <v>5928.70381298915</v>
      </c>
      <c r="BA1331" s="40" t="n">
        <f aca="false">AO1331*1000000</f>
        <v>17786111.4389675</v>
      </c>
      <c r="BB1331" s="41" t="n">
        <f aca="false">AP1331*1000000</f>
        <v>94.2814054365595</v>
      </c>
      <c r="BC1331" s="39" t="n">
        <f aca="false">AQ1331*1000000</f>
        <v>4.98348605149141</v>
      </c>
      <c r="BD1331" s="40" t="n">
        <f aca="false">AR1331*1000000</f>
        <v>30.9817409817455</v>
      </c>
      <c r="BE1331" s="40" t="n">
        <f aca="false">AS1331*1000000</f>
        <v>0.00253797252268371</v>
      </c>
      <c r="BF1331" s="40" t="n">
        <f aca="false">AT1331*1000000</f>
        <v>16.2430241451758</v>
      </c>
      <c r="BG1331" s="40" t="n">
        <f aca="false">AU1331*1000000</f>
        <v>48729.0724355273</v>
      </c>
      <c r="BH1331" s="41" t="n">
        <f aca="false">AV1331*1000000</f>
        <v>0.258305220374135</v>
      </c>
      <c r="BI1331" s="0" t="n">
        <v>0.1</v>
      </c>
      <c r="BJ1331" s="0" t="n">
        <f aca="false">R1331*BI1331</f>
        <v>926.359970779555</v>
      </c>
      <c r="BK1331" s="0" t="n">
        <v>0.1</v>
      </c>
      <c r="BL1331" s="0" t="n">
        <f aca="false">AI1331*BK1331</f>
        <v>860.838414634146</v>
      </c>
      <c r="BM1331" s="45" t="n">
        <v>187.562005220738</v>
      </c>
      <c r="BN1331" s="45" t="n">
        <v>1012.03746873145</v>
      </c>
      <c r="BO1331" s="45" t="n">
        <v>0</v>
      </c>
      <c r="BP1331" s="45" t="n">
        <v>256</v>
      </c>
      <c r="BQ1331" s="45" t="n">
        <v>384000</v>
      </c>
      <c r="BR1331" s="0" t="n">
        <f aca="false">AJ1331*0.1</f>
        <v>1.0442E-009</v>
      </c>
      <c r="BS1331" s="0" t="n">
        <f aca="false">((((BJ1331/R1331)^2)+((BM1331/AD1331)^2))^(1/2))*AK1331</f>
        <v>0.00174699471993146</v>
      </c>
      <c r="BT1331" s="0" t="n">
        <f aca="false">((((BJ1331/R1331)^2)+((BN1331/AE1331)^2))^(1/2))*AL1331</f>
        <v>0.00944306475744689</v>
      </c>
      <c r="BU1331" s="0" t="n">
        <f aca="false">((((BJ1331/R1331)^2)+((BO1331/AF1331)^2))^(1/2))*AM1331</f>
        <v>9.26359970779555E-008</v>
      </c>
      <c r="BV1331" s="0" t="n">
        <f aca="false">((((BJ1331/R1331)^2)+((BP1331/AG1331)^2))^(1/2))*AN1331</f>
        <v>0.00244446720439565</v>
      </c>
      <c r="BW1331" s="0" t="n">
        <f aca="false">((((BJ1331/R1331)^2)+((BQ1331/AH1331)^2))^(1/2))*AO1331</f>
        <v>3.97709542329178</v>
      </c>
      <c r="BX1331" s="46" t="n">
        <f aca="false">((((BL1331/AI1331)^2)+((BR1331/AJ1331)^2))^(1/2))*AP1331</f>
        <v>1.33334042247979E-005</v>
      </c>
    </row>
    <row r="1332" customFormat="false" ht="45" hidden="false" customHeight="true" outlineLevel="0" collapsed="false">
      <c r="A1332" s="24" t="n">
        <v>4.63646111111111</v>
      </c>
      <c r="B1332" s="24" t="n">
        <v>-74.1194722222222</v>
      </c>
      <c r="C1332" s="47" t="n">
        <v>27</v>
      </c>
      <c r="D1332" s="47" t="n">
        <v>28</v>
      </c>
      <c r="E1332" s="47" t="n">
        <v>1862</v>
      </c>
      <c r="F1332" s="27" t="s">
        <v>3323</v>
      </c>
      <c r="G1332" s="28" t="s">
        <v>3324</v>
      </c>
      <c r="H1332" s="27" t="s">
        <v>3325</v>
      </c>
      <c r="I1332" s="28" t="s">
        <v>155</v>
      </c>
      <c r="J1332" s="28" t="s">
        <v>76</v>
      </c>
      <c r="K1332" s="55"/>
      <c r="L1332" s="55"/>
      <c r="M1332" s="28" t="n">
        <v>2006</v>
      </c>
      <c r="N1332" s="29" t="s">
        <v>67</v>
      </c>
      <c r="O1332" s="29" t="s">
        <v>145</v>
      </c>
      <c r="P1332" s="50" t="n">
        <v>0.0119278052318739</v>
      </c>
      <c r="Q1332" s="31" t="n">
        <v>149040</v>
      </c>
      <c r="R1332" s="31" t="n">
        <v>156323.24506905</v>
      </c>
      <c r="S1332" s="29" t="s">
        <v>69</v>
      </c>
      <c r="T1332" s="29"/>
      <c r="U1332" s="29"/>
      <c r="V1332" s="48" t="n">
        <f aca="false">IF(S1332="m3_año",R1332,IF(OR(O1332="CG1",O1332="CG3",O1332="HG2"),T1332,R1332))</f>
        <v>156323.24506905</v>
      </c>
      <c r="W1332" s="28" t="n">
        <v>365</v>
      </c>
      <c r="X1332" s="32" t="s">
        <v>3320</v>
      </c>
      <c r="Y1332" s="28"/>
      <c r="Z1332" s="28" t="n">
        <v>8760</v>
      </c>
      <c r="AA1332" s="32" t="s">
        <v>447</v>
      </c>
      <c r="AB1332" s="32" t="s">
        <v>447</v>
      </c>
      <c r="AC1332" s="33" t="s">
        <v>72</v>
      </c>
      <c r="AD1332" s="33" t="n">
        <f aca="false">VLOOKUP($O1332,Parámetros!$B$4:$H$25,3,0)</f>
        <v>196.356974196937</v>
      </c>
      <c r="AE1332" s="33" t="n">
        <f aca="false">VLOOKUP($O1332,Parámetros!$B$4:$H$25,4,0)</f>
        <v>1220.72799074218</v>
      </c>
      <c r="AF1332" s="33" t="n">
        <f aca="false">VLOOKUP($O1332,Parámetros!$B$4:$H$25,5,0)</f>
        <v>69.6558973259153</v>
      </c>
      <c r="AG1332" s="33" t="n">
        <f aca="false">VLOOKUP($O1332,Parámetros!$B$4:$H$25,6,0)</f>
        <v>640</v>
      </c>
      <c r="AH1332" s="33" t="n">
        <f aca="false">VLOOKUP($O1332,Parámetros!$B$4:$H$25,7,0)</f>
        <v>1920000</v>
      </c>
      <c r="AI1332" s="2" t="n">
        <v>32831.976744186</v>
      </c>
      <c r="AJ1332" s="2" t="n">
        <v>1.0442E-008</v>
      </c>
      <c r="AK1332" s="34" t="n">
        <f aca="false">AD1332*V1332/1000000000</f>
        <v>0.0306951593984049</v>
      </c>
      <c r="AL1332" s="34" t="n">
        <f aca="false">AE1332*V1332/1000000000</f>
        <v>0.190828160859439</v>
      </c>
      <c r="AM1332" s="34" t="n">
        <f aca="false">AF1332*V1332/1000000000</f>
        <v>0.0108888359081836</v>
      </c>
      <c r="AN1332" s="34" t="n">
        <f aca="false">AG1332*V1332/1000000000</f>
        <v>0.100046876844192</v>
      </c>
      <c r="AO1332" s="34" t="n">
        <f aca="false">AH1332*V1332/1000000000</f>
        <v>300.140630532576</v>
      </c>
      <c r="AP1332" s="35" t="n">
        <f aca="false">AJ1332*AI1332*EXP(P1332*4)</f>
        <v>0.000359584895153389</v>
      </c>
      <c r="AQ1332" s="36" t="n">
        <f aca="false">AK1332/W1332</f>
        <v>8.40963271189175E-005</v>
      </c>
      <c r="AR1332" s="37" t="n">
        <f aca="false">AL1332/W1332</f>
        <v>0.000522816879066956</v>
      </c>
      <c r="AS1332" s="37" t="n">
        <f aca="false">AM1332/W1332</f>
        <v>2.98324271457086E-005</v>
      </c>
      <c r="AT1332" s="37" t="n">
        <f aca="false">AN1332/W1332</f>
        <v>0.000274101032449841</v>
      </c>
      <c r="AU1332" s="37" t="n">
        <f aca="false">AO1332/W1332</f>
        <v>0.822303097349523</v>
      </c>
      <c r="AV1332" s="49" t="n">
        <f aca="false">AP1332/W1332</f>
        <v>9.85164096310656E-007</v>
      </c>
      <c r="AW1332" s="39" t="n">
        <f aca="false">AK1332*1000000</f>
        <v>30695.1593984049</v>
      </c>
      <c r="AX1332" s="40" t="n">
        <f aca="false">AL1332*1000000</f>
        <v>190828.160859439</v>
      </c>
      <c r="AY1332" s="40" t="n">
        <f aca="false">AM1332*1000000</f>
        <v>10888.8359081836</v>
      </c>
      <c r="AZ1332" s="40" t="n">
        <f aca="false">AN1332*1000000</f>
        <v>100046.876844192</v>
      </c>
      <c r="BA1332" s="40" t="n">
        <f aca="false">AO1332*1000000</f>
        <v>300140630.532576</v>
      </c>
      <c r="BB1332" s="41" t="n">
        <f aca="false">AP1332*1000000</f>
        <v>359.584895153389</v>
      </c>
      <c r="BC1332" s="39" t="n">
        <f aca="false">AQ1332*1000000</f>
        <v>84.0963271189176</v>
      </c>
      <c r="BD1332" s="40" t="n">
        <f aca="false">AR1332*1000000</f>
        <v>522.816879066956</v>
      </c>
      <c r="BE1332" s="40" t="n">
        <f aca="false">AS1332*1000000</f>
        <v>29.8324271457086</v>
      </c>
      <c r="BF1332" s="40" t="n">
        <f aca="false">AT1332*1000000</f>
        <v>274.101032449841</v>
      </c>
      <c r="BG1332" s="40" t="n">
        <f aca="false">AU1332*1000000</f>
        <v>822303.097349523</v>
      </c>
      <c r="BH1332" s="41" t="n">
        <f aca="false">AV1332*1000000</f>
        <v>0.985164096310656</v>
      </c>
      <c r="BI1332" s="0" t="n">
        <v>0.1</v>
      </c>
      <c r="BJ1332" s="0" t="n">
        <f aca="false">R1332*BI1332</f>
        <v>15632.324506905</v>
      </c>
      <c r="BK1332" s="0" t="n">
        <v>0.1</v>
      </c>
      <c r="BL1332" s="0" t="n">
        <f aca="false">AI1332*BK1332</f>
        <v>3283.1976744186</v>
      </c>
      <c r="BM1332" s="45" t="n">
        <v>187.562005220738</v>
      </c>
      <c r="BN1332" s="45" t="n">
        <v>1012.03746873145</v>
      </c>
      <c r="BO1332" s="45" t="n">
        <v>69.5558973259153</v>
      </c>
      <c r="BP1332" s="45" t="n">
        <v>256</v>
      </c>
      <c r="BQ1332" s="45" t="n">
        <v>384000</v>
      </c>
      <c r="BR1332" s="0" t="n">
        <f aca="false">AJ1332*0.1</f>
        <v>1.0442E-009</v>
      </c>
      <c r="BS1332" s="0" t="n">
        <f aca="false">((((BJ1332/R1332)^2)+((BM1332/AD1332)^2))^(1/2))*AK1332</f>
        <v>0.0294805358988434</v>
      </c>
      <c r="BT1332" s="0" t="n">
        <f aca="false">((((BJ1332/R1332)^2)+((BN1332/AE1332)^2))^(1/2))*AL1332</f>
        <v>0.159351717781916</v>
      </c>
      <c r="BU1332" s="0" t="n">
        <f aca="false">((((BJ1332/R1332)^2)+((BO1332/AF1332)^2))^(1/2))*AM1332</f>
        <v>0.0109275900200563</v>
      </c>
      <c r="BV1332" s="0" t="n">
        <f aca="false">((((BJ1332/R1332)^2)+((BP1332/AG1332)^2))^(1/2))*AN1332</f>
        <v>0.0412503840741765</v>
      </c>
      <c r="BW1332" s="0" t="n">
        <f aca="false">((((BJ1332/R1332)^2)+((BQ1332/AH1332)^2))^(1/2))*AO1332</f>
        <v>67.1134852680489</v>
      </c>
      <c r="BX1332" s="46" t="n">
        <f aca="false">((((BL1332/AI1332)^2)+((BR1332/AJ1332)^2))^(1/2))*AP1332</f>
        <v>5.08529835550431E-005</v>
      </c>
    </row>
    <row r="1333" customFormat="false" ht="45" hidden="false" customHeight="true" outlineLevel="0" collapsed="false">
      <c r="A1333" s="24" t="n">
        <v>4.67029166666666</v>
      </c>
      <c r="B1333" s="24" t="n">
        <v>-74.1414083333333</v>
      </c>
      <c r="C1333" s="47" t="n">
        <v>24</v>
      </c>
      <c r="D1333" s="47" t="n">
        <v>32</v>
      </c>
      <c r="E1333" s="47" t="n">
        <v>1911</v>
      </c>
      <c r="F1333" s="27" t="s">
        <v>3327</v>
      </c>
      <c r="G1333" s="28" t="s">
        <v>3328</v>
      </c>
      <c r="H1333" s="27" t="s">
        <v>3329</v>
      </c>
      <c r="I1333" s="28" t="s">
        <v>64</v>
      </c>
      <c r="J1333" s="28" t="s">
        <v>65</v>
      </c>
      <c r="K1333" s="55"/>
      <c r="L1333" s="55"/>
      <c r="M1333" s="55"/>
      <c r="N1333" s="29" t="s">
        <v>67</v>
      </c>
      <c r="O1333" s="29" t="s">
        <v>108</v>
      </c>
      <c r="P1333" s="30" t="n">
        <v>-0.00025800163440121</v>
      </c>
      <c r="Q1333" s="31" t="n">
        <v>674856</v>
      </c>
      <c r="R1333" s="31" t="n">
        <v>674159.903445936</v>
      </c>
      <c r="S1333" s="29" t="s">
        <v>69</v>
      </c>
      <c r="T1333" s="29"/>
      <c r="U1333" s="29"/>
      <c r="V1333" s="48" t="n">
        <f aca="false">IF(S1333="m3_año",R1333,IF(OR(O1333="CG1",O1333="CG3",O1333="HG2"),T1333,R1333))</f>
        <v>674159.903445936</v>
      </c>
      <c r="W1333" s="28" t="n">
        <v>365</v>
      </c>
      <c r="X1333" s="32" t="s">
        <v>3320</v>
      </c>
      <c r="Y1333" s="28"/>
      <c r="Z1333" s="28" t="n">
        <v>8760</v>
      </c>
      <c r="AA1333" s="32" t="s">
        <v>447</v>
      </c>
      <c r="AB1333" s="32" t="s">
        <v>447</v>
      </c>
      <c r="AC1333" s="33" t="s">
        <v>72</v>
      </c>
      <c r="AD1333" s="33" t="n">
        <f aca="false">VLOOKUP($O1333,Parámetros!$B$4:$H$25,3,0)</f>
        <v>589.42211574465</v>
      </c>
      <c r="AE1333" s="33" t="n">
        <f aca="false">VLOOKUP($O1333,Parámetros!$B$4:$H$25,4,0)</f>
        <v>6395.37711993333</v>
      </c>
      <c r="AF1333" s="33" t="n">
        <f aca="false">VLOOKUP($O1333,Parámetros!$B$4:$H$25,5,0)</f>
        <v>22.4256162208741</v>
      </c>
      <c r="AG1333" s="33" t="n">
        <f aca="false">VLOOKUP($O1333,Parámetros!$B$4:$H$25,6,0)</f>
        <v>1344</v>
      </c>
      <c r="AH1333" s="33" t="n">
        <f aca="false">VLOOKUP($O1333,Parámetros!$B$4:$H$25,7,0)</f>
        <v>1920000</v>
      </c>
      <c r="AI1333" s="2" t="n">
        <v>1159.09146341463</v>
      </c>
      <c r="AJ1333" s="2" t="n">
        <v>0.000142</v>
      </c>
      <c r="AK1333" s="34" t="n">
        <f aca="false">AD1333*V1333/1000000000</f>
        <v>0.397364756639313</v>
      </c>
      <c r="AL1333" s="34" t="n">
        <f aca="false">AE1333*V1333/1000000000</f>
        <v>4.3115068216746</v>
      </c>
      <c r="AM1333" s="34" t="n">
        <f aca="false">AF1333*V1333/1000000000</f>
        <v>0.0151184512661801</v>
      </c>
      <c r="AN1333" s="34" t="n">
        <f aca="false">AG1333*V1333/1000000000</f>
        <v>0.906070910231338</v>
      </c>
      <c r="AO1333" s="34" t="n">
        <f aca="false">AH1333*V1333/1000000000</f>
        <v>1294.3870146162</v>
      </c>
      <c r="AP1333" s="35" t="n">
        <f aca="false">AJ1333*AI1333*EXP(P1333*4)</f>
        <v>0.164421216447075</v>
      </c>
      <c r="AQ1333" s="36" t="n">
        <f aca="false">AK1333/W1333</f>
        <v>0.0010886705661351</v>
      </c>
      <c r="AR1333" s="37" t="n">
        <f aca="false">AL1333/W1333</f>
        <v>0.0118123474566427</v>
      </c>
      <c r="AS1333" s="37" t="n">
        <f aca="false">AM1333/W1333</f>
        <v>4.14204144278907E-005</v>
      </c>
      <c r="AT1333" s="37" t="n">
        <f aca="false">AN1333/W1333</f>
        <v>0.00248238605542832</v>
      </c>
      <c r="AU1333" s="37" t="n">
        <f aca="false">AO1333/W1333</f>
        <v>3.54626579346903</v>
      </c>
      <c r="AV1333" s="49" t="n">
        <f aca="false">AP1333/W1333</f>
        <v>0.000450469086156371</v>
      </c>
      <c r="AW1333" s="39" t="n">
        <f aca="false">AK1333*1000000</f>
        <v>397364.756639313</v>
      </c>
      <c r="AX1333" s="40" t="n">
        <f aca="false">AL1333*1000000</f>
        <v>4311506.8216746</v>
      </c>
      <c r="AY1333" s="40" t="n">
        <f aca="false">AM1333*1000000</f>
        <v>15118.4512661801</v>
      </c>
      <c r="AZ1333" s="40" t="n">
        <f aca="false">AN1333*1000000</f>
        <v>906070.910231338</v>
      </c>
      <c r="BA1333" s="40" t="n">
        <f aca="false">AO1333*1000000</f>
        <v>1294387014.6162</v>
      </c>
      <c r="BB1333" s="41" t="n">
        <f aca="false">AP1333*1000000</f>
        <v>164421.216447075</v>
      </c>
      <c r="BC1333" s="39" t="n">
        <f aca="false">AQ1333*1000000</f>
        <v>1088.6705661351</v>
      </c>
      <c r="BD1333" s="40" t="n">
        <f aca="false">AR1333*1000000</f>
        <v>11812.3474566427</v>
      </c>
      <c r="BE1333" s="40" t="n">
        <f aca="false">AS1333*1000000</f>
        <v>41.4204144278907</v>
      </c>
      <c r="BF1333" s="40" t="n">
        <f aca="false">AT1333*1000000</f>
        <v>2482.38605542832</v>
      </c>
      <c r="BG1333" s="40" t="n">
        <f aca="false">AU1333*1000000</f>
        <v>3546265.79346903</v>
      </c>
      <c r="BH1333" s="41" t="n">
        <f aca="false">AV1333*1000000</f>
        <v>450.469086156371</v>
      </c>
      <c r="BI1333" s="0" t="n">
        <v>0.1</v>
      </c>
      <c r="BJ1333" s="0" t="n">
        <f aca="false">R1333*BI1333</f>
        <v>67415.9903445936</v>
      </c>
      <c r="BK1333" s="0" t="n">
        <v>0.1</v>
      </c>
      <c r="BL1333" s="0" t="n">
        <f aca="false">AI1333*BK1333</f>
        <v>115.909146341463</v>
      </c>
      <c r="BM1333" s="45" t="n">
        <v>491.492522079561</v>
      </c>
      <c r="BN1333" s="45" t="n">
        <v>4911.75996922289</v>
      </c>
      <c r="BO1333" s="45" t="n">
        <v>16.2785205146239</v>
      </c>
      <c r="BP1333" s="45" t="n">
        <v>537.6</v>
      </c>
      <c r="BQ1333" s="45" t="n">
        <v>384000</v>
      </c>
      <c r="BR1333" s="0" t="n">
        <f aca="false">AJ1333*0.1</f>
        <v>1.42E-005</v>
      </c>
      <c r="BS1333" s="0" t="n">
        <f aca="false">((((BJ1333/R1333)^2)+((BM1333/AD1333)^2))^(1/2))*AK1333</f>
        <v>0.333718742547832</v>
      </c>
      <c r="BT1333" s="0" t="n">
        <f aca="false">((((BJ1333/R1333)^2)+((BN1333/AE1333)^2))^(1/2))*AL1333</f>
        <v>3.3392627328792</v>
      </c>
      <c r="BU1333" s="0" t="n">
        <f aca="false">((((BJ1333/R1333)^2)+((BO1333/AF1333)^2))^(1/2))*AM1333</f>
        <v>0.0110779737702738</v>
      </c>
      <c r="BV1333" s="0" t="n">
        <f aca="false">((((BJ1333/R1333)^2)+((BP1333/AG1333)^2))^(1/2))*AN1333</f>
        <v>0.373582606718334</v>
      </c>
      <c r="BW1333" s="0" t="n">
        <f aca="false">((((BJ1333/R1333)^2)+((BQ1333/AH1333)^2))^(1/2))*AO1333</f>
        <v>289.433735387483</v>
      </c>
      <c r="BX1333" s="46" t="n">
        <f aca="false">((((BL1333/AI1333)^2)+((BR1333/AJ1333)^2))^(1/2))*AP1333</f>
        <v>0.0232526714241336</v>
      </c>
    </row>
    <row r="1334" customFormat="false" ht="45" hidden="false" customHeight="true" outlineLevel="0" collapsed="false">
      <c r="A1334" s="24" t="n">
        <v>4.67029166666666</v>
      </c>
      <c r="B1334" s="24" t="n">
        <v>-74.1414083333333</v>
      </c>
      <c r="C1334" s="47" t="n">
        <v>24</v>
      </c>
      <c r="D1334" s="47" t="n">
        <v>32</v>
      </c>
      <c r="E1334" s="47" t="n">
        <v>1911</v>
      </c>
      <c r="F1334" s="27" t="s">
        <v>3327</v>
      </c>
      <c r="G1334" s="28" t="s">
        <v>3328</v>
      </c>
      <c r="H1334" s="27" t="s">
        <v>3329</v>
      </c>
      <c r="I1334" s="28" t="s">
        <v>64</v>
      </c>
      <c r="J1334" s="28" t="s">
        <v>65</v>
      </c>
      <c r="K1334" s="55"/>
      <c r="L1334" s="55"/>
      <c r="M1334" s="55"/>
      <c r="N1334" s="29" t="s">
        <v>3330</v>
      </c>
      <c r="O1334" s="29" t="s">
        <v>1747</v>
      </c>
      <c r="P1334" s="30" t="n">
        <v>-0.00025800163440121</v>
      </c>
      <c r="Q1334" s="31" t="n">
        <v>36.3402354544422</v>
      </c>
      <c r="R1334" s="31" t="n">
        <v>36.3027514390764</v>
      </c>
      <c r="S1334" s="4" t="s">
        <v>69</v>
      </c>
      <c r="T1334" s="4"/>
      <c r="U1334" s="4"/>
      <c r="V1334" s="48" t="n">
        <f aca="false">IF(S1334="m3_año",R1334,IF(OR(O1334="CG1",O1334="CG3",O1334="HG2"),T1334,R1334))</f>
        <v>36.3027514390764</v>
      </c>
      <c r="W1334" s="28" t="n">
        <v>365</v>
      </c>
      <c r="X1334" s="32" t="s">
        <v>3320</v>
      </c>
      <c r="Y1334" s="28"/>
      <c r="Z1334" s="28" t="n">
        <v>8760</v>
      </c>
      <c r="AA1334" s="32" t="s">
        <v>3331</v>
      </c>
      <c r="AB1334" s="32" t="s">
        <v>447</v>
      </c>
      <c r="AC1334" s="33" t="s">
        <v>72</v>
      </c>
      <c r="AD1334" s="33" t="n">
        <f aca="false">VLOOKUP($O1334,Parámetros!$B$4:$H$25,3,0)</f>
        <v>1200000</v>
      </c>
      <c r="AE1334" s="33" t="n">
        <f aca="false">VLOOKUP($O1334,Parámetros!$B$4:$H$25,4,0)</f>
        <v>6600000</v>
      </c>
      <c r="AF1334" s="33" t="n">
        <f aca="false">VLOOKUP($O1334,Parámetros!$B$4:$H$25,5,0)</f>
        <v>2072400</v>
      </c>
      <c r="AG1334" s="33" t="n">
        <f aca="false">VLOOKUP($O1334,Parámetros!$B$4:$H$25,6,0)</f>
        <v>600000</v>
      </c>
      <c r="AH1334" s="33" t="n">
        <f aca="false">VLOOKUP($O1334,Parámetros!$B$4:$H$25,7,0)</f>
        <v>3000000000</v>
      </c>
      <c r="AI1334" s="2" t="n">
        <v>1159.09146341463</v>
      </c>
      <c r="AJ1334" s="2" t="n">
        <v>0.000142</v>
      </c>
      <c r="AK1334" s="34" t="n">
        <f aca="false">AD1334*V1334/1000000000</f>
        <v>0.0435633017268917</v>
      </c>
      <c r="AL1334" s="34" t="n">
        <f aca="false">AE1334*V1334/1000000000</f>
        <v>0.239598159497904</v>
      </c>
      <c r="AM1334" s="34" t="n">
        <f aca="false">AF1334*V1334/1000000000</f>
        <v>0.0752338220823419</v>
      </c>
      <c r="AN1334" s="34" t="n">
        <f aca="false">AG1334*V1334/1000000000</f>
        <v>0.0217816508634458</v>
      </c>
      <c r="AO1334" s="34" t="n">
        <f aca="false">AH1334*V1334/1000000000</f>
        <v>108.908254317229</v>
      </c>
      <c r="AP1334" s="35" t="n">
        <f aca="false">AJ1334*AI1334*EXP(P1334*4)</f>
        <v>0.164421216447075</v>
      </c>
      <c r="AQ1334" s="36" t="n">
        <f aca="false">AK1334/W1334</f>
        <v>0.000119351511580525</v>
      </c>
      <c r="AR1334" s="37" t="n">
        <f aca="false">AL1334/W1334</f>
        <v>0.000656433313692888</v>
      </c>
      <c r="AS1334" s="37" t="n">
        <f aca="false">AM1334/W1334</f>
        <v>0.000206120060499567</v>
      </c>
      <c r="AT1334" s="37" t="n">
        <f aca="false">AN1334/W1334</f>
        <v>5.96757557902626E-005</v>
      </c>
      <c r="AU1334" s="37" t="n">
        <f aca="false">AO1334/W1334</f>
        <v>0.298378778951313</v>
      </c>
      <c r="AV1334" s="49" t="n">
        <f aca="false">AP1334/W1334</f>
        <v>0.000450469086156371</v>
      </c>
      <c r="AW1334" s="39" t="n">
        <f aca="false">AK1334*1000000</f>
        <v>43563.3017268917</v>
      </c>
      <c r="AX1334" s="40" t="n">
        <f aca="false">AL1334*1000000</f>
        <v>239598.159497904</v>
      </c>
      <c r="AY1334" s="40" t="n">
        <f aca="false">AM1334*1000000</f>
        <v>75233.8220823419</v>
      </c>
      <c r="AZ1334" s="40" t="n">
        <f aca="false">AN1334*1000000</f>
        <v>21781.6508634458</v>
      </c>
      <c r="BA1334" s="40" t="n">
        <f aca="false">AO1334*1000000</f>
        <v>108908254.317229</v>
      </c>
      <c r="BB1334" s="41" t="n">
        <f aca="false">AP1334*1000000</f>
        <v>164421.216447075</v>
      </c>
      <c r="BC1334" s="39" t="n">
        <f aca="false">AQ1334*1000000</f>
        <v>119.351511580525</v>
      </c>
      <c r="BD1334" s="40" t="n">
        <f aca="false">AR1334*1000000</f>
        <v>656.433313692888</v>
      </c>
      <c r="BE1334" s="40" t="n">
        <f aca="false">AS1334*1000000</f>
        <v>206.120060499567</v>
      </c>
      <c r="BF1334" s="40" t="n">
        <f aca="false">AT1334*1000000</f>
        <v>59.6757557902626</v>
      </c>
      <c r="BG1334" s="40" t="n">
        <f aca="false">AU1334*1000000</f>
        <v>298378.778951313</v>
      </c>
      <c r="BH1334" s="41" t="n">
        <f aca="false">AV1334*1000000</f>
        <v>450.469086156371</v>
      </c>
      <c r="BI1334" s="0" t="n">
        <v>0.1</v>
      </c>
      <c r="BJ1334" s="0" t="n">
        <f aca="false">R1334*BI1334</f>
        <v>3.63027514390764</v>
      </c>
      <c r="BK1334" s="0" t="n">
        <v>0.1</v>
      </c>
      <c r="BL1334" s="0" t="n">
        <f aca="false">AI1334*BK1334</f>
        <v>115.909146341463</v>
      </c>
      <c r="BM1334" s="45" t="n">
        <v>480000</v>
      </c>
      <c r="BN1334" s="45" t="n">
        <v>1320000</v>
      </c>
      <c r="BO1334" s="45" t="n">
        <v>414480</v>
      </c>
      <c r="BP1334" s="45" t="n">
        <v>120000</v>
      </c>
      <c r="BQ1334" s="45" t="n">
        <v>600000000</v>
      </c>
      <c r="BR1334" s="0" t="n">
        <f aca="false">AJ1334*0.1</f>
        <v>1.42E-005</v>
      </c>
      <c r="BS1334" s="0" t="n">
        <f aca="false">((((BJ1334/R1334)^2)+((BM1334/AD1334)^2))^(1/2))*AK1334</f>
        <v>0.0179616094420627</v>
      </c>
      <c r="BT1334" s="0" t="n">
        <f aca="false">((((BJ1334/R1334)^2)+((BN1334/AE1334)^2))^(1/2))*AL1334</f>
        <v>0.0535757771921151</v>
      </c>
      <c r="BU1334" s="0" t="n">
        <f aca="false">((((BJ1334/R1334)^2)+((BO1334/AF1334)^2))^(1/2))*AM1334</f>
        <v>0.0168227940383241</v>
      </c>
      <c r="BV1334" s="0" t="n">
        <f aca="false">((((BJ1334/R1334)^2)+((BP1334/AG1334)^2))^(1/2))*AN1334</f>
        <v>0.00487052519928319</v>
      </c>
      <c r="BW1334" s="0" t="n">
        <f aca="false">((((BJ1334/R1334)^2)+((BQ1334/AH1334)^2))^(1/2))*AO1334</f>
        <v>24.3526259964159</v>
      </c>
      <c r="BX1334" s="46" t="n">
        <f aca="false">((((BL1334/AI1334)^2)+((BR1334/AJ1334)^2))^(1/2))*AP1334</f>
        <v>0.0232526714241336</v>
      </c>
    </row>
    <row r="1335" customFormat="false" ht="45" hidden="false" customHeight="true" outlineLevel="0" collapsed="false">
      <c r="A1335" s="24" t="n">
        <v>4.67029166666666</v>
      </c>
      <c r="B1335" s="24" t="n">
        <v>-74.1414083333333</v>
      </c>
      <c r="C1335" s="47" t="n">
        <v>24</v>
      </c>
      <c r="D1335" s="47" t="n">
        <v>32</v>
      </c>
      <c r="E1335" s="47" t="n">
        <v>1911</v>
      </c>
      <c r="F1335" s="27" t="s">
        <v>3327</v>
      </c>
      <c r="G1335" s="28" t="s">
        <v>3328</v>
      </c>
      <c r="H1335" s="27" t="s">
        <v>3329</v>
      </c>
      <c r="I1335" s="28" t="s">
        <v>64</v>
      </c>
      <c r="J1335" s="28" t="s">
        <v>65</v>
      </c>
      <c r="K1335" s="55"/>
      <c r="L1335" s="55"/>
      <c r="M1335" s="55"/>
      <c r="N1335" s="29" t="s">
        <v>3330</v>
      </c>
      <c r="O1335" s="29" t="s">
        <v>1747</v>
      </c>
      <c r="P1335" s="30" t="n">
        <v>-0.00025800163440121</v>
      </c>
      <c r="Q1335" s="31" t="n">
        <v>36.3402354544422</v>
      </c>
      <c r="R1335" s="31" t="n">
        <v>36.3027514390764</v>
      </c>
      <c r="S1335" s="4" t="s">
        <v>69</v>
      </c>
      <c r="T1335" s="4"/>
      <c r="U1335" s="4"/>
      <c r="V1335" s="48" t="n">
        <f aca="false">IF(S1335="m3_año",R1335,IF(OR(O1335="CG1",O1335="CG3",O1335="HG2"),T1335,R1335))</f>
        <v>36.3027514390764</v>
      </c>
      <c r="W1335" s="28" t="n">
        <v>365</v>
      </c>
      <c r="X1335" s="32" t="s">
        <v>3320</v>
      </c>
      <c r="Y1335" s="28"/>
      <c r="Z1335" s="28" t="n">
        <v>8760</v>
      </c>
      <c r="AA1335" s="32" t="s">
        <v>3331</v>
      </c>
      <c r="AB1335" s="32" t="s">
        <v>447</v>
      </c>
      <c r="AC1335" s="33" t="s">
        <v>72</v>
      </c>
      <c r="AD1335" s="33" t="n">
        <f aca="false">VLOOKUP($O1335,Parámetros!$B$4:$H$25,3,0)</f>
        <v>1200000</v>
      </c>
      <c r="AE1335" s="33" t="n">
        <f aca="false">VLOOKUP($O1335,Parámetros!$B$4:$H$25,4,0)</f>
        <v>6600000</v>
      </c>
      <c r="AF1335" s="33" t="n">
        <f aca="false">VLOOKUP($O1335,Parámetros!$B$4:$H$25,5,0)</f>
        <v>2072400</v>
      </c>
      <c r="AG1335" s="33" t="n">
        <f aca="false">VLOOKUP($O1335,Parámetros!$B$4:$H$25,6,0)</f>
        <v>600000</v>
      </c>
      <c r="AH1335" s="33" t="n">
        <f aca="false">VLOOKUP($O1335,Parámetros!$B$4:$H$25,7,0)</f>
        <v>3000000000</v>
      </c>
      <c r="AI1335" s="2" t="n">
        <v>1159.09146341463</v>
      </c>
      <c r="AJ1335" s="2" t="n">
        <v>0.000142</v>
      </c>
      <c r="AK1335" s="34" t="n">
        <f aca="false">AD1335*V1335/1000000000</f>
        <v>0.0435633017268917</v>
      </c>
      <c r="AL1335" s="34" t="n">
        <f aca="false">AE1335*V1335/1000000000</f>
        <v>0.239598159497904</v>
      </c>
      <c r="AM1335" s="34" t="n">
        <f aca="false">AF1335*V1335/1000000000</f>
        <v>0.0752338220823419</v>
      </c>
      <c r="AN1335" s="34" t="n">
        <f aca="false">AG1335*V1335/1000000000</f>
        <v>0.0217816508634458</v>
      </c>
      <c r="AO1335" s="34" t="n">
        <f aca="false">AH1335*V1335/1000000000</f>
        <v>108.908254317229</v>
      </c>
      <c r="AP1335" s="35" t="n">
        <f aca="false">AJ1335*AI1335*EXP(P1335*4)</f>
        <v>0.164421216447075</v>
      </c>
      <c r="AQ1335" s="36" t="n">
        <f aca="false">AK1335/W1335</f>
        <v>0.000119351511580525</v>
      </c>
      <c r="AR1335" s="37" t="n">
        <f aca="false">AL1335/W1335</f>
        <v>0.000656433313692888</v>
      </c>
      <c r="AS1335" s="37" t="n">
        <f aca="false">AM1335/W1335</f>
        <v>0.000206120060499567</v>
      </c>
      <c r="AT1335" s="37" t="n">
        <f aca="false">AN1335/W1335</f>
        <v>5.96757557902626E-005</v>
      </c>
      <c r="AU1335" s="37" t="n">
        <f aca="false">AO1335/W1335</f>
        <v>0.298378778951313</v>
      </c>
      <c r="AV1335" s="49" t="n">
        <f aca="false">AP1335/W1335</f>
        <v>0.000450469086156371</v>
      </c>
      <c r="AW1335" s="39" t="n">
        <f aca="false">AK1335*1000000</f>
        <v>43563.3017268917</v>
      </c>
      <c r="AX1335" s="40" t="n">
        <f aca="false">AL1335*1000000</f>
        <v>239598.159497904</v>
      </c>
      <c r="AY1335" s="40" t="n">
        <f aca="false">AM1335*1000000</f>
        <v>75233.8220823419</v>
      </c>
      <c r="AZ1335" s="40" t="n">
        <f aca="false">AN1335*1000000</f>
        <v>21781.6508634458</v>
      </c>
      <c r="BA1335" s="40" t="n">
        <f aca="false">AO1335*1000000</f>
        <v>108908254.317229</v>
      </c>
      <c r="BB1335" s="41" t="n">
        <f aca="false">AP1335*1000000</f>
        <v>164421.216447075</v>
      </c>
      <c r="BC1335" s="39" t="n">
        <f aca="false">AQ1335*1000000</f>
        <v>119.351511580525</v>
      </c>
      <c r="BD1335" s="40" t="n">
        <f aca="false">AR1335*1000000</f>
        <v>656.433313692888</v>
      </c>
      <c r="BE1335" s="40" t="n">
        <f aca="false">AS1335*1000000</f>
        <v>206.120060499567</v>
      </c>
      <c r="BF1335" s="40" t="n">
        <f aca="false">AT1335*1000000</f>
        <v>59.6757557902626</v>
      </c>
      <c r="BG1335" s="40" t="n">
        <f aca="false">AU1335*1000000</f>
        <v>298378.778951313</v>
      </c>
      <c r="BH1335" s="41" t="n">
        <f aca="false">AV1335*1000000</f>
        <v>450.469086156371</v>
      </c>
      <c r="BI1335" s="0" t="n">
        <v>0.1</v>
      </c>
      <c r="BJ1335" s="0" t="n">
        <f aca="false">R1335*BI1335</f>
        <v>3.63027514390764</v>
      </c>
      <c r="BK1335" s="0" t="n">
        <v>0.1</v>
      </c>
      <c r="BL1335" s="0" t="n">
        <f aca="false">AI1335*BK1335</f>
        <v>115.909146341463</v>
      </c>
      <c r="BM1335" s="45" t="n">
        <v>480000</v>
      </c>
      <c r="BN1335" s="45" t="n">
        <v>1320000</v>
      </c>
      <c r="BO1335" s="45" t="n">
        <v>414480</v>
      </c>
      <c r="BP1335" s="45" t="n">
        <v>120000</v>
      </c>
      <c r="BQ1335" s="45" t="n">
        <v>600000000</v>
      </c>
      <c r="BR1335" s="0" t="n">
        <f aca="false">AJ1335*0.1</f>
        <v>1.42E-005</v>
      </c>
      <c r="BS1335" s="0" t="n">
        <f aca="false">((((BJ1335/R1335)^2)+((BM1335/AD1335)^2))^(1/2))*AK1335</f>
        <v>0.0179616094420627</v>
      </c>
      <c r="BT1335" s="0" t="n">
        <f aca="false">((((BJ1335/R1335)^2)+((BN1335/AE1335)^2))^(1/2))*AL1335</f>
        <v>0.0535757771921151</v>
      </c>
      <c r="BU1335" s="0" t="n">
        <f aca="false">((((BJ1335/R1335)^2)+((BO1335/AF1335)^2))^(1/2))*AM1335</f>
        <v>0.0168227940383241</v>
      </c>
      <c r="BV1335" s="0" t="n">
        <f aca="false">((((BJ1335/R1335)^2)+((BP1335/AG1335)^2))^(1/2))*AN1335</f>
        <v>0.00487052519928319</v>
      </c>
      <c r="BW1335" s="0" t="n">
        <f aca="false">((((BJ1335/R1335)^2)+((BQ1335/AH1335)^2))^(1/2))*AO1335</f>
        <v>24.3526259964159</v>
      </c>
      <c r="BX1335" s="46" t="n">
        <f aca="false">((((BL1335/AI1335)^2)+((BR1335/AJ1335)^2))^(1/2))*AP1335</f>
        <v>0.0232526714241336</v>
      </c>
    </row>
    <row r="1336" customFormat="false" ht="30" hidden="false" customHeight="true" outlineLevel="0" collapsed="false">
      <c r="A1336" s="24" t="n">
        <v>4.68799722222222</v>
      </c>
      <c r="B1336" s="24" t="n">
        <v>-74.1607194444444</v>
      </c>
      <c r="C1336" s="47" t="n">
        <v>22</v>
      </c>
      <c r="D1336" s="47" t="n">
        <v>34</v>
      </c>
      <c r="E1336" s="47" t="n">
        <v>1937</v>
      </c>
      <c r="F1336" s="27" t="s">
        <v>3332</v>
      </c>
      <c r="G1336" s="28" t="s">
        <v>3333</v>
      </c>
      <c r="H1336" s="27" t="s">
        <v>3334</v>
      </c>
      <c r="I1336" s="28" t="s">
        <v>64</v>
      </c>
      <c r="J1336" s="28" t="s">
        <v>76</v>
      </c>
      <c r="K1336" s="28" t="n">
        <v>205.13</v>
      </c>
      <c r="L1336" s="28"/>
      <c r="M1336" s="55"/>
      <c r="N1336" s="29" t="s">
        <v>67</v>
      </c>
      <c r="O1336" s="29" t="s">
        <v>145</v>
      </c>
      <c r="P1336" s="50" t="n">
        <v>-0.0720228740272761</v>
      </c>
      <c r="Q1336" s="31" t="n">
        <v>157248</v>
      </c>
      <c r="R1336" s="31" t="n">
        <v>117887.724094873</v>
      </c>
      <c r="S1336" s="29" t="s">
        <v>69</v>
      </c>
      <c r="T1336" s="29"/>
      <c r="U1336" s="29"/>
      <c r="V1336" s="48" t="n">
        <f aca="false">IF(S1336="m3_año",R1336,IF(OR(O1336="CG1",O1336="CG3",O1336="HG2"),T1336,R1336))</f>
        <v>117887.724094873</v>
      </c>
      <c r="W1336" s="28" t="n">
        <v>365</v>
      </c>
      <c r="X1336" s="32" t="s">
        <v>3320</v>
      </c>
      <c r="Y1336" s="28"/>
      <c r="Z1336" s="28" t="n">
        <v>8760</v>
      </c>
      <c r="AA1336" s="32" t="s">
        <v>3335</v>
      </c>
      <c r="AB1336" s="32" t="s">
        <v>447</v>
      </c>
      <c r="AC1336" s="33" t="s">
        <v>72</v>
      </c>
      <c r="AD1336" s="33" t="n">
        <f aca="false">VLOOKUP($O1336,Parámetros!$B$4:$H$25,3,0)</f>
        <v>196.356974196937</v>
      </c>
      <c r="AE1336" s="33" t="n">
        <f aca="false">VLOOKUP($O1336,Parámetros!$B$4:$H$25,4,0)</f>
        <v>1220.72799074218</v>
      </c>
      <c r="AF1336" s="33" t="n">
        <f aca="false">VLOOKUP($O1336,Parámetros!$B$4:$H$25,5,0)</f>
        <v>69.6558973259153</v>
      </c>
      <c r="AG1336" s="33" t="n">
        <f aca="false">VLOOKUP($O1336,Parámetros!$B$4:$H$25,6,0)</f>
        <v>640</v>
      </c>
      <c r="AH1336" s="33" t="n">
        <f aca="false">VLOOKUP($O1336,Parámetros!$B$4:$H$25,7,0)</f>
        <v>1920000</v>
      </c>
      <c r="AI1336" s="2" t="n">
        <v>8608.38414634146</v>
      </c>
      <c r="AJ1336" s="2" t="n">
        <v>1.0442E-008</v>
      </c>
      <c r="AK1336" s="34" t="n">
        <f aca="false">AD1336*V1336/1000000000</f>
        <v>0.0231480767982326</v>
      </c>
      <c r="AL1336" s="34" t="n">
        <f aca="false">AE1336*V1336/1000000000</f>
        <v>0.143908844567503</v>
      </c>
      <c r="AM1336" s="34" t="n">
        <f aca="false">AF1336*V1336/1000000000</f>
        <v>0.00821157520553831</v>
      </c>
      <c r="AN1336" s="34" t="n">
        <f aca="false">AG1336*V1336/1000000000</f>
        <v>0.0754481434207187</v>
      </c>
      <c r="AO1336" s="34" t="n">
        <f aca="false">AH1336*V1336/1000000000</f>
        <v>226.344430262156</v>
      </c>
      <c r="AP1336" s="35" t="n">
        <f aca="false">AJ1336*AI1336*EXP(P1336*4)</f>
        <v>6.73889641570042E-005</v>
      </c>
      <c r="AQ1336" s="36" t="n">
        <f aca="false">AK1336/W1336</f>
        <v>6.34193884883085E-005</v>
      </c>
      <c r="AR1336" s="37" t="n">
        <f aca="false">AL1336/W1336</f>
        <v>0.000394270807034254</v>
      </c>
      <c r="AS1336" s="37" t="n">
        <f aca="false">AM1336/W1336</f>
        <v>2.24974663165433E-005</v>
      </c>
      <c r="AT1336" s="37" t="n">
        <f aca="false">AN1336/W1336</f>
        <v>0.000206707242248544</v>
      </c>
      <c r="AU1336" s="37" t="n">
        <f aca="false">AO1336/W1336</f>
        <v>0.620121726745633</v>
      </c>
      <c r="AV1336" s="49" t="n">
        <f aca="false">AP1336/W1336</f>
        <v>1.84627299060286E-007</v>
      </c>
      <c r="AW1336" s="39" t="n">
        <f aca="false">AK1336*1000000</f>
        <v>23148.0767982326</v>
      </c>
      <c r="AX1336" s="40" t="n">
        <f aca="false">AL1336*1000000</f>
        <v>143908.844567503</v>
      </c>
      <c r="AY1336" s="40" t="n">
        <f aca="false">AM1336*1000000</f>
        <v>8211.57520553831</v>
      </c>
      <c r="AZ1336" s="40" t="n">
        <f aca="false">AN1336*1000000</f>
        <v>75448.1434207187</v>
      </c>
      <c r="BA1336" s="40" t="n">
        <f aca="false">AO1336*1000000</f>
        <v>226344430.262156</v>
      </c>
      <c r="BB1336" s="41" t="n">
        <f aca="false">AP1336*1000000</f>
        <v>67.3889641570042</v>
      </c>
      <c r="BC1336" s="39" t="n">
        <f aca="false">AQ1336*1000000</f>
        <v>63.4193884883085</v>
      </c>
      <c r="BD1336" s="40" t="n">
        <f aca="false">AR1336*1000000</f>
        <v>394.270807034254</v>
      </c>
      <c r="BE1336" s="40" t="n">
        <f aca="false">AS1336*1000000</f>
        <v>22.4974663165433</v>
      </c>
      <c r="BF1336" s="40" t="n">
        <f aca="false">AT1336*1000000</f>
        <v>206.707242248544</v>
      </c>
      <c r="BG1336" s="40" t="n">
        <f aca="false">AU1336*1000000</f>
        <v>620121.726745633</v>
      </c>
      <c r="BH1336" s="41" t="n">
        <f aca="false">AV1336*1000000</f>
        <v>0.184627299060286</v>
      </c>
      <c r="BI1336" s="0" t="n">
        <v>0.1</v>
      </c>
      <c r="BJ1336" s="0" t="n">
        <f aca="false">R1336*BI1336</f>
        <v>11788.7724094873</v>
      </c>
      <c r="BK1336" s="0" t="n">
        <v>0.1</v>
      </c>
      <c r="BL1336" s="0" t="n">
        <f aca="false">AI1336*BK1336</f>
        <v>860.838414634146</v>
      </c>
      <c r="BM1336" s="45" t="n">
        <v>187.562005220738</v>
      </c>
      <c r="BN1336" s="45" t="n">
        <v>1012.03746873145</v>
      </c>
      <c r="BO1336" s="45" t="n">
        <v>69.5558973259153</v>
      </c>
      <c r="BP1336" s="45" t="n">
        <v>256</v>
      </c>
      <c r="BQ1336" s="45" t="n">
        <v>384000</v>
      </c>
      <c r="BR1336" s="0" t="n">
        <f aca="false">AJ1336*0.1</f>
        <v>1.0442E-009</v>
      </c>
      <c r="BS1336" s="0" t="n">
        <f aca="false">((((BJ1336/R1336)^2)+((BM1336/AD1336)^2))^(1/2))*AK1336</f>
        <v>0.0222320953014807</v>
      </c>
      <c r="BT1336" s="0" t="n">
        <f aca="false">((((BJ1336/R1336)^2)+((BN1336/AE1336)^2))^(1/2))*AL1336</f>
        <v>0.120171579931192</v>
      </c>
      <c r="BU1336" s="0" t="n">
        <f aca="false">((((BJ1336/R1336)^2)+((BO1336/AF1336)^2))^(1/2))*AM1336</f>
        <v>0.00824080076342618</v>
      </c>
      <c r="BV1336" s="0" t="n">
        <f aca="false">((((BJ1336/R1336)^2)+((BP1336/AG1336)^2))^(1/2))*AN1336</f>
        <v>0.0311080664580374</v>
      </c>
      <c r="BW1336" s="0" t="n">
        <f aca="false">((((BJ1336/R1336)^2)+((BQ1336/AH1336)^2))^(1/2))*AO1336</f>
        <v>50.6121532394642</v>
      </c>
      <c r="BX1336" s="46" t="n">
        <f aca="false">((((BL1336/AI1336)^2)+((BR1336/AJ1336)^2))^(1/2))*AP1336</f>
        <v>9.53023870651098E-006</v>
      </c>
    </row>
    <row r="1337" customFormat="false" ht="30" hidden="false" customHeight="true" outlineLevel="0" collapsed="false">
      <c r="A1337" s="24" t="n">
        <v>4.68799722222222</v>
      </c>
      <c r="B1337" s="24" t="n">
        <v>-74.1607194444444</v>
      </c>
      <c r="C1337" s="47" t="n">
        <v>22</v>
      </c>
      <c r="D1337" s="47" t="n">
        <v>34</v>
      </c>
      <c r="E1337" s="47" t="n">
        <v>1937</v>
      </c>
      <c r="F1337" s="27" t="s">
        <v>3332</v>
      </c>
      <c r="G1337" s="28" t="s">
        <v>3333</v>
      </c>
      <c r="H1337" s="27" t="s">
        <v>3334</v>
      </c>
      <c r="I1337" s="28" t="s">
        <v>64</v>
      </c>
      <c r="J1337" s="28" t="s">
        <v>76</v>
      </c>
      <c r="K1337" s="28" t="n">
        <v>117.22</v>
      </c>
      <c r="L1337" s="28"/>
      <c r="M1337" s="55"/>
      <c r="N1337" s="29" t="s">
        <v>67</v>
      </c>
      <c r="O1337" s="29" t="s">
        <v>145</v>
      </c>
      <c r="P1337" s="50" t="n">
        <v>-0.0720228740272761</v>
      </c>
      <c r="Q1337" s="31" t="n">
        <v>96096</v>
      </c>
      <c r="R1337" s="31" t="n">
        <v>72042.498057978</v>
      </c>
      <c r="S1337" s="29" t="s">
        <v>69</v>
      </c>
      <c r="T1337" s="29"/>
      <c r="U1337" s="29"/>
      <c r="V1337" s="48" t="n">
        <f aca="false">IF(S1337="m3_año",R1337,IF(OR(O1337="CG1",O1337="CG3",O1337="HG2"),T1337,R1337))</f>
        <v>72042.498057978</v>
      </c>
      <c r="W1337" s="28" t="n">
        <v>365</v>
      </c>
      <c r="X1337" s="32" t="s">
        <v>3320</v>
      </c>
      <c r="Y1337" s="28"/>
      <c r="Z1337" s="28" t="n">
        <v>8760</v>
      </c>
      <c r="AA1337" s="32" t="s">
        <v>3335</v>
      </c>
      <c r="AB1337" s="32" t="s">
        <v>447</v>
      </c>
      <c r="AC1337" s="33" t="s">
        <v>72</v>
      </c>
      <c r="AD1337" s="33" t="n">
        <f aca="false">VLOOKUP($O1337,Parámetros!$B$4:$H$25,3,0)</f>
        <v>196.356974196937</v>
      </c>
      <c r="AE1337" s="33" t="n">
        <f aca="false">VLOOKUP($O1337,Parámetros!$B$4:$H$25,4,0)</f>
        <v>1220.72799074218</v>
      </c>
      <c r="AF1337" s="33" t="n">
        <f aca="false">VLOOKUP($O1337,Parámetros!$B$4:$H$25,5,0)</f>
        <v>69.6558973259153</v>
      </c>
      <c r="AG1337" s="33" t="n">
        <f aca="false">VLOOKUP($O1337,Parámetros!$B$4:$H$25,6,0)</f>
        <v>640</v>
      </c>
      <c r="AH1337" s="33" t="n">
        <f aca="false">VLOOKUP($O1337,Parámetros!$B$4:$H$25,7,0)</f>
        <v>1920000</v>
      </c>
      <c r="AI1337" s="2" t="n">
        <v>8608.38414634146</v>
      </c>
      <c r="AJ1337" s="2" t="n">
        <v>1.0442E-008</v>
      </c>
      <c r="AK1337" s="34" t="n">
        <f aca="false">AD1337*V1337/1000000000</f>
        <v>0.0141460469322533</v>
      </c>
      <c r="AL1337" s="34" t="n">
        <f aca="false">AE1337*V1337/1000000000</f>
        <v>0.0879442939023629</v>
      </c>
      <c r="AM1337" s="34" t="n">
        <f aca="false">AF1337*V1337/1000000000</f>
        <v>0.00501818484782897</v>
      </c>
      <c r="AN1337" s="34" t="n">
        <f aca="false">AG1337*V1337/1000000000</f>
        <v>0.0461071987571059</v>
      </c>
      <c r="AO1337" s="34" t="n">
        <f aca="false">AH1337*V1337/1000000000</f>
        <v>138.321596271318</v>
      </c>
      <c r="AP1337" s="35" t="n">
        <f aca="false">AJ1337*AI1337*EXP(P1337*4)</f>
        <v>6.73889641570042E-005</v>
      </c>
      <c r="AQ1337" s="36" t="n">
        <f aca="false">AK1337/W1337</f>
        <v>3.87562929650774E-005</v>
      </c>
      <c r="AR1337" s="37" t="n">
        <f aca="false">AL1337/W1337</f>
        <v>0.000240943270965378</v>
      </c>
      <c r="AS1337" s="37" t="n">
        <f aca="false">AM1337/W1337</f>
        <v>1.37484516378876E-005</v>
      </c>
      <c r="AT1337" s="37" t="n">
        <f aca="false">AN1337/W1337</f>
        <v>0.000126321092485222</v>
      </c>
      <c r="AU1337" s="37" t="n">
        <f aca="false">AO1337/W1337</f>
        <v>0.378963277455665</v>
      </c>
      <c r="AV1337" s="49" t="n">
        <f aca="false">AP1337/W1337</f>
        <v>1.84627299060286E-007</v>
      </c>
      <c r="AW1337" s="39" t="n">
        <f aca="false">AK1337*1000000</f>
        <v>14146.0469322533</v>
      </c>
      <c r="AX1337" s="40" t="n">
        <f aca="false">AL1337*1000000</f>
        <v>87944.2939023629</v>
      </c>
      <c r="AY1337" s="40" t="n">
        <f aca="false">AM1337*1000000</f>
        <v>5018.18484782897</v>
      </c>
      <c r="AZ1337" s="40" t="n">
        <f aca="false">AN1337*1000000</f>
        <v>46107.1987571059</v>
      </c>
      <c r="BA1337" s="40" t="n">
        <f aca="false">AO1337*1000000</f>
        <v>138321596.271318</v>
      </c>
      <c r="BB1337" s="41" t="n">
        <f aca="false">AP1337*1000000</f>
        <v>67.3889641570042</v>
      </c>
      <c r="BC1337" s="39" t="n">
        <f aca="false">AQ1337*1000000</f>
        <v>38.7562929650774</v>
      </c>
      <c r="BD1337" s="40" t="n">
        <f aca="false">AR1337*1000000</f>
        <v>240.943270965378</v>
      </c>
      <c r="BE1337" s="40" t="n">
        <f aca="false">AS1337*1000000</f>
        <v>13.7484516378876</v>
      </c>
      <c r="BF1337" s="40" t="n">
        <f aca="false">AT1337*1000000</f>
        <v>126.321092485222</v>
      </c>
      <c r="BG1337" s="40" t="n">
        <f aca="false">AU1337*1000000</f>
        <v>378963.277455665</v>
      </c>
      <c r="BH1337" s="41" t="n">
        <f aca="false">AV1337*1000000</f>
        <v>0.184627299060286</v>
      </c>
      <c r="BI1337" s="0" t="n">
        <v>0.1</v>
      </c>
      <c r="BJ1337" s="0" t="n">
        <f aca="false">R1337*BI1337</f>
        <v>7204.2498057978</v>
      </c>
      <c r="BK1337" s="0" t="n">
        <v>0.1</v>
      </c>
      <c r="BL1337" s="0" t="n">
        <f aca="false">AI1337*BK1337</f>
        <v>860.838414634146</v>
      </c>
      <c r="BM1337" s="45" t="n">
        <v>187.562005220738</v>
      </c>
      <c r="BN1337" s="45" t="n">
        <v>1012.03746873145</v>
      </c>
      <c r="BO1337" s="45" t="n">
        <v>69.5558973259153</v>
      </c>
      <c r="BP1337" s="45" t="n">
        <v>256</v>
      </c>
      <c r="BQ1337" s="45" t="n">
        <v>384000</v>
      </c>
      <c r="BR1337" s="0" t="n">
        <f aca="false">AJ1337*0.1</f>
        <v>1.0442E-009</v>
      </c>
      <c r="BS1337" s="0" t="n">
        <f aca="false">((((BJ1337/R1337)^2)+((BM1337/AD1337)^2))^(1/2))*AK1337</f>
        <v>0.013586280462016</v>
      </c>
      <c r="BT1337" s="0" t="n">
        <f aca="false">((((BJ1337/R1337)^2)+((BN1337/AE1337)^2))^(1/2))*AL1337</f>
        <v>0.0734381877357283</v>
      </c>
      <c r="BU1337" s="0" t="n">
        <f aca="false">((((BJ1337/R1337)^2)+((BO1337/AF1337)^2))^(1/2))*AM1337</f>
        <v>0.00503604491098267</v>
      </c>
      <c r="BV1337" s="0" t="n">
        <f aca="false">((((BJ1337/R1337)^2)+((BP1337/AG1337)^2))^(1/2))*AN1337</f>
        <v>0.0190104850576895</v>
      </c>
      <c r="BW1337" s="0" t="n">
        <f aca="false">((((BJ1337/R1337)^2)+((BQ1337/AH1337)^2))^(1/2))*AO1337</f>
        <v>30.9296492018948</v>
      </c>
      <c r="BX1337" s="46" t="n">
        <f aca="false">((((BL1337/AI1337)^2)+((BR1337/AJ1337)^2))^(1/2))*AP1337</f>
        <v>9.53023870651098E-006</v>
      </c>
    </row>
    <row r="1338" customFormat="false" ht="30" hidden="false" customHeight="true" outlineLevel="0" collapsed="false">
      <c r="A1338" s="24" t="n">
        <v>4.68799722222222</v>
      </c>
      <c r="B1338" s="24" t="n">
        <v>-74.1607194444444</v>
      </c>
      <c r="C1338" s="47" t="n">
        <v>22</v>
      </c>
      <c r="D1338" s="47" t="n">
        <v>34</v>
      </c>
      <c r="E1338" s="47" t="n">
        <v>1937</v>
      </c>
      <c r="F1338" s="27" t="s">
        <v>3332</v>
      </c>
      <c r="G1338" s="28" t="s">
        <v>3333</v>
      </c>
      <c r="H1338" s="27" t="s">
        <v>3334</v>
      </c>
      <c r="I1338" s="28" t="s">
        <v>64</v>
      </c>
      <c r="J1338" s="28" t="s">
        <v>76</v>
      </c>
      <c r="K1338" s="28" t="n">
        <v>205.13</v>
      </c>
      <c r="L1338" s="28"/>
      <c r="M1338" s="55"/>
      <c r="N1338" s="29" t="s">
        <v>67</v>
      </c>
      <c r="O1338" s="29" t="s">
        <v>145</v>
      </c>
      <c r="P1338" s="50" t="n">
        <v>-0.0720228740272761</v>
      </c>
      <c r="Q1338" s="31" t="n">
        <v>157248</v>
      </c>
      <c r="R1338" s="31" t="n">
        <v>117887.724094873</v>
      </c>
      <c r="S1338" s="29" t="s">
        <v>69</v>
      </c>
      <c r="T1338" s="29"/>
      <c r="U1338" s="29"/>
      <c r="V1338" s="48" t="n">
        <f aca="false">IF(S1338="m3_año",R1338,IF(OR(O1338="CG1",O1338="CG3",O1338="HG2"),T1338,R1338))</f>
        <v>117887.724094873</v>
      </c>
      <c r="W1338" s="28" t="n">
        <v>365</v>
      </c>
      <c r="X1338" s="32" t="s">
        <v>3320</v>
      </c>
      <c r="Y1338" s="28"/>
      <c r="Z1338" s="28" t="n">
        <v>8760</v>
      </c>
      <c r="AA1338" s="32" t="s">
        <v>3335</v>
      </c>
      <c r="AB1338" s="32" t="s">
        <v>447</v>
      </c>
      <c r="AC1338" s="33" t="s">
        <v>72</v>
      </c>
      <c r="AD1338" s="33" t="n">
        <f aca="false">VLOOKUP($O1338,Parámetros!$B$4:$H$25,3,0)</f>
        <v>196.356974196937</v>
      </c>
      <c r="AE1338" s="33" t="n">
        <f aca="false">VLOOKUP($O1338,Parámetros!$B$4:$H$25,4,0)</f>
        <v>1220.72799074218</v>
      </c>
      <c r="AF1338" s="33" t="n">
        <f aca="false">VLOOKUP($O1338,Parámetros!$B$4:$H$25,5,0)</f>
        <v>69.6558973259153</v>
      </c>
      <c r="AG1338" s="33" t="n">
        <f aca="false">VLOOKUP($O1338,Parámetros!$B$4:$H$25,6,0)</f>
        <v>640</v>
      </c>
      <c r="AH1338" s="33" t="n">
        <f aca="false">VLOOKUP($O1338,Parámetros!$B$4:$H$25,7,0)</f>
        <v>1920000</v>
      </c>
      <c r="AI1338" s="2" t="n">
        <v>8608.38414634146</v>
      </c>
      <c r="AJ1338" s="2" t="n">
        <v>1.0442E-008</v>
      </c>
      <c r="AK1338" s="34" t="n">
        <f aca="false">AD1338*V1338/1000000000</f>
        <v>0.0231480767982326</v>
      </c>
      <c r="AL1338" s="34" t="n">
        <f aca="false">AE1338*V1338/1000000000</f>
        <v>0.143908844567503</v>
      </c>
      <c r="AM1338" s="34" t="n">
        <f aca="false">AF1338*V1338/1000000000</f>
        <v>0.00821157520553831</v>
      </c>
      <c r="AN1338" s="34" t="n">
        <f aca="false">AG1338*V1338/1000000000</f>
        <v>0.0754481434207187</v>
      </c>
      <c r="AO1338" s="34" t="n">
        <f aca="false">AH1338*V1338/1000000000</f>
        <v>226.344430262156</v>
      </c>
      <c r="AP1338" s="35" t="n">
        <f aca="false">AJ1338*AI1338*EXP(P1338*4)</f>
        <v>6.73889641570042E-005</v>
      </c>
      <c r="AQ1338" s="36" t="n">
        <f aca="false">AK1338/W1338</f>
        <v>6.34193884883085E-005</v>
      </c>
      <c r="AR1338" s="37" t="n">
        <f aca="false">AL1338/W1338</f>
        <v>0.000394270807034254</v>
      </c>
      <c r="AS1338" s="37" t="n">
        <f aca="false">AM1338/W1338</f>
        <v>2.24974663165433E-005</v>
      </c>
      <c r="AT1338" s="37" t="n">
        <f aca="false">AN1338/W1338</f>
        <v>0.000206707242248544</v>
      </c>
      <c r="AU1338" s="37" t="n">
        <f aca="false">AO1338/W1338</f>
        <v>0.620121726745633</v>
      </c>
      <c r="AV1338" s="49" t="n">
        <f aca="false">AP1338/W1338</f>
        <v>1.84627299060286E-007</v>
      </c>
      <c r="AW1338" s="39" t="n">
        <f aca="false">AK1338*1000000</f>
        <v>23148.0767982326</v>
      </c>
      <c r="AX1338" s="40" t="n">
        <f aca="false">AL1338*1000000</f>
        <v>143908.844567503</v>
      </c>
      <c r="AY1338" s="40" t="n">
        <f aca="false">AM1338*1000000</f>
        <v>8211.57520553831</v>
      </c>
      <c r="AZ1338" s="40" t="n">
        <f aca="false">AN1338*1000000</f>
        <v>75448.1434207187</v>
      </c>
      <c r="BA1338" s="40" t="n">
        <f aca="false">AO1338*1000000</f>
        <v>226344430.262156</v>
      </c>
      <c r="BB1338" s="41" t="n">
        <f aca="false">AP1338*1000000</f>
        <v>67.3889641570042</v>
      </c>
      <c r="BC1338" s="39" t="n">
        <f aca="false">AQ1338*1000000</f>
        <v>63.4193884883085</v>
      </c>
      <c r="BD1338" s="40" t="n">
        <f aca="false">AR1338*1000000</f>
        <v>394.270807034254</v>
      </c>
      <c r="BE1338" s="40" t="n">
        <f aca="false">AS1338*1000000</f>
        <v>22.4974663165433</v>
      </c>
      <c r="BF1338" s="40" t="n">
        <f aca="false">AT1338*1000000</f>
        <v>206.707242248544</v>
      </c>
      <c r="BG1338" s="40" t="n">
        <f aca="false">AU1338*1000000</f>
        <v>620121.726745633</v>
      </c>
      <c r="BH1338" s="41" t="n">
        <f aca="false">AV1338*1000000</f>
        <v>0.184627299060286</v>
      </c>
      <c r="BI1338" s="0" t="n">
        <v>0.1</v>
      </c>
      <c r="BJ1338" s="0" t="n">
        <f aca="false">R1338*BI1338</f>
        <v>11788.7724094873</v>
      </c>
      <c r="BK1338" s="0" t="n">
        <v>0.1</v>
      </c>
      <c r="BL1338" s="0" t="n">
        <f aca="false">AI1338*BK1338</f>
        <v>860.838414634146</v>
      </c>
      <c r="BM1338" s="45" t="n">
        <v>187.562005220738</v>
      </c>
      <c r="BN1338" s="45" t="n">
        <v>1012.03746873145</v>
      </c>
      <c r="BO1338" s="45" t="n">
        <v>69.5558973259153</v>
      </c>
      <c r="BP1338" s="45" t="n">
        <v>256</v>
      </c>
      <c r="BQ1338" s="45" t="n">
        <v>384000</v>
      </c>
      <c r="BR1338" s="0" t="n">
        <f aca="false">AJ1338*0.1</f>
        <v>1.0442E-009</v>
      </c>
      <c r="BS1338" s="0" t="n">
        <f aca="false">((((BJ1338/R1338)^2)+((BM1338/AD1338)^2))^(1/2))*AK1338</f>
        <v>0.0222320953014807</v>
      </c>
      <c r="BT1338" s="0" t="n">
        <f aca="false">((((BJ1338/R1338)^2)+((BN1338/AE1338)^2))^(1/2))*AL1338</f>
        <v>0.120171579931192</v>
      </c>
      <c r="BU1338" s="0" t="n">
        <f aca="false">((((BJ1338/R1338)^2)+((BO1338/AF1338)^2))^(1/2))*AM1338</f>
        <v>0.00824080076342618</v>
      </c>
      <c r="BV1338" s="0" t="n">
        <f aca="false">((((BJ1338/R1338)^2)+((BP1338/AG1338)^2))^(1/2))*AN1338</f>
        <v>0.0311080664580374</v>
      </c>
      <c r="BW1338" s="0" t="n">
        <f aca="false">((((BJ1338/R1338)^2)+((BQ1338/AH1338)^2))^(1/2))*AO1338</f>
        <v>50.6121532394642</v>
      </c>
      <c r="BX1338" s="46" t="n">
        <f aca="false">((((BL1338/AI1338)^2)+((BR1338/AJ1338)^2))^(1/2))*AP1338</f>
        <v>9.53023870651098E-006</v>
      </c>
    </row>
    <row r="1339" customFormat="false" ht="14" hidden="false" customHeight="false" outlineLevel="0" collapsed="false">
      <c r="A1339" s="24" t="n">
        <v>4.68799722222222</v>
      </c>
      <c r="B1339" s="24" t="n">
        <v>-74.1607194444444</v>
      </c>
      <c r="C1339" s="47" t="n">
        <v>22</v>
      </c>
      <c r="D1339" s="47" t="n">
        <v>34</v>
      </c>
      <c r="E1339" s="47" t="n">
        <v>1937</v>
      </c>
      <c r="F1339" s="27" t="s">
        <v>3332</v>
      </c>
      <c r="G1339" s="28" t="s">
        <v>3333</v>
      </c>
      <c r="H1339" s="27" t="s">
        <v>3334</v>
      </c>
      <c r="I1339" s="28" t="s">
        <v>64</v>
      </c>
      <c r="J1339" s="28" t="s">
        <v>65</v>
      </c>
      <c r="K1339" s="55"/>
      <c r="L1339" s="55"/>
      <c r="M1339" s="55"/>
      <c r="N1339" s="29" t="s">
        <v>124</v>
      </c>
      <c r="O1339" s="29" t="s">
        <v>125</v>
      </c>
      <c r="P1339" s="50" t="n">
        <v>-0.0720228740272761</v>
      </c>
      <c r="Q1339" s="31" t="n">
        <v>1.96842942044895</v>
      </c>
      <c r="R1339" s="31" t="n">
        <v>1.47571774787671</v>
      </c>
      <c r="S1339" s="4" t="s">
        <v>69</v>
      </c>
      <c r="T1339" s="4"/>
      <c r="U1339" s="4"/>
      <c r="V1339" s="48" t="n">
        <f aca="false">IF(S1339="m3_año",R1339,IF(OR(O1339="CG1",O1339="CG3",O1339="HG2"),T1339,R1339))</f>
        <v>1.47571774787671</v>
      </c>
      <c r="W1339" s="28" t="n">
        <v>365</v>
      </c>
      <c r="X1339" s="32" t="s">
        <v>3320</v>
      </c>
      <c r="Y1339" s="28"/>
      <c r="Z1339" s="28" t="n">
        <v>8760</v>
      </c>
      <c r="AA1339" s="32" t="s">
        <v>3335</v>
      </c>
      <c r="AB1339" s="32" t="s">
        <v>447</v>
      </c>
      <c r="AC1339" s="33" t="s">
        <v>72</v>
      </c>
      <c r="AD1339" s="33" t="n">
        <f aca="false">VLOOKUP($O1339,Parámetros!$B$4:$H$25,3,0)</f>
        <v>840000</v>
      </c>
      <c r="AE1339" s="33" t="n">
        <f aca="false">VLOOKUP($O1339,Parámetros!$B$4:$H$25,4,0)</f>
        <v>2400000</v>
      </c>
      <c r="AF1339" s="33" t="n">
        <f aca="false">VLOOKUP($O1339,Parámetros!$B$4:$H$25,5,0)</f>
        <v>1800000</v>
      </c>
      <c r="AG1339" s="33" t="n">
        <f aca="false">VLOOKUP($O1339,Parámetros!$B$4:$H$25,6,0)</f>
        <v>600000</v>
      </c>
      <c r="AH1339" s="33" t="n">
        <f aca="false">VLOOKUP($O1339,Parámetros!$B$4:$H$25,7,0)</f>
        <v>2676000000</v>
      </c>
      <c r="AI1339" s="2" t="n">
        <v>8608.38414634146</v>
      </c>
      <c r="AJ1339" s="2" t="n">
        <v>1.0442E-008</v>
      </c>
      <c r="AK1339" s="34" t="n">
        <f aca="false">AD1339*V1339/1000000000</f>
        <v>0.00123960290821644</v>
      </c>
      <c r="AL1339" s="34" t="n">
        <f aca="false">AE1339*V1339/1000000000</f>
        <v>0.0035417225949041</v>
      </c>
      <c r="AM1339" s="34" t="n">
        <f aca="false">AF1339*V1339/1000000000</f>
        <v>0.00265629194617808</v>
      </c>
      <c r="AN1339" s="34" t="n">
        <f aca="false">AG1339*V1339/1000000000</f>
        <v>0.000885430648726026</v>
      </c>
      <c r="AO1339" s="34" t="n">
        <f aca="false">AH1339*V1339/1000000000</f>
        <v>3.94902069331808</v>
      </c>
      <c r="AP1339" s="35" t="n">
        <f aca="false">AJ1339*AI1339*EXP(P1339*4)</f>
        <v>6.73889641570042E-005</v>
      </c>
      <c r="AQ1339" s="36" t="n">
        <f aca="false">AK1339/W1339</f>
        <v>3.39617235127791E-006</v>
      </c>
      <c r="AR1339" s="37" t="n">
        <f aca="false">AL1339/W1339</f>
        <v>9.70334957507974E-006</v>
      </c>
      <c r="AS1339" s="37" t="n">
        <f aca="false">AM1339/W1339</f>
        <v>7.2775121813098E-006</v>
      </c>
      <c r="AT1339" s="37" t="n">
        <f aca="false">AN1339/W1339</f>
        <v>2.42583739376993E-006</v>
      </c>
      <c r="AU1339" s="37" t="n">
        <f aca="false">AO1339/W1339</f>
        <v>0.0108192347762139</v>
      </c>
      <c r="AV1339" s="49" t="n">
        <f aca="false">AP1339/W1339</f>
        <v>1.84627299060286E-007</v>
      </c>
      <c r="AW1339" s="39" t="n">
        <f aca="false">AK1339*1000000</f>
        <v>1239.60290821644</v>
      </c>
      <c r="AX1339" s="40" t="n">
        <f aca="false">AL1339*1000000</f>
        <v>3541.7225949041</v>
      </c>
      <c r="AY1339" s="40" t="n">
        <f aca="false">AM1339*1000000</f>
        <v>2656.29194617808</v>
      </c>
      <c r="AZ1339" s="40" t="n">
        <f aca="false">AN1339*1000000</f>
        <v>885.430648726026</v>
      </c>
      <c r="BA1339" s="40" t="n">
        <f aca="false">AO1339*1000000</f>
        <v>3949020.69331808</v>
      </c>
      <c r="BB1339" s="41" t="n">
        <f aca="false">AP1339*1000000</f>
        <v>67.3889641570042</v>
      </c>
      <c r="BC1339" s="39" t="n">
        <f aca="false">AQ1339*1000000</f>
        <v>3.39617235127791</v>
      </c>
      <c r="BD1339" s="40" t="n">
        <f aca="false">AR1339*1000000</f>
        <v>9.70334957507974</v>
      </c>
      <c r="BE1339" s="40" t="n">
        <f aca="false">AS1339*1000000</f>
        <v>7.2775121813098</v>
      </c>
      <c r="BF1339" s="40" t="n">
        <f aca="false">AT1339*1000000</f>
        <v>2.42583739376993</v>
      </c>
      <c r="BG1339" s="40" t="n">
        <f aca="false">AU1339*1000000</f>
        <v>10819.2347762139</v>
      </c>
      <c r="BH1339" s="41" t="n">
        <f aca="false">AV1339*1000000</f>
        <v>0.184627299060286</v>
      </c>
      <c r="BI1339" s="0" t="n">
        <v>0.1</v>
      </c>
      <c r="BJ1339" s="0" t="n">
        <f aca="false">R1339*BI1339</f>
        <v>0.147571774787671</v>
      </c>
      <c r="BK1339" s="0" t="n">
        <v>0.1</v>
      </c>
      <c r="BL1339" s="0" t="n">
        <f aca="false">AI1339*BK1339</f>
        <v>860.838414634146</v>
      </c>
      <c r="BM1339" s="45" t="n">
        <v>336000</v>
      </c>
      <c r="BN1339" s="45" t="n">
        <v>480000</v>
      </c>
      <c r="BO1339" s="45" t="n">
        <v>360000</v>
      </c>
      <c r="BP1339" s="45" t="n">
        <v>120000</v>
      </c>
      <c r="BQ1339" s="45" t="n">
        <v>1070400000</v>
      </c>
      <c r="BR1339" s="0" t="n">
        <f aca="false">AJ1339*0.1</f>
        <v>1.0442E-009</v>
      </c>
      <c r="BS1339" s="0" t="n">
        <f aca="false">((((BJ1339/R1339)^2)+((BM1339/AD1339)^2))^(1/2))*AK1339</f>
        <v>0.00051110137243992</v>
      </c>
      <c r="BT1339" s="0" t="n">
        <f aca="false">((((BJ1339/R1339)^2)+((BN1339/AE1339)^2))^(1/2))*AL1339</f>
        <v>0.000791953247965253</v>
      </c>
      <c r="BU1339" s="0" t="n">
        <f aca="false">((((BJ1339/R1339)^2)+((BO1339/AF1339)^2))^(1/2))*AM1339</f>
        <v>0.00059396493597394</v>
      </c>
      <c r="BV1339" s="0" t="n">
        <f aca="false">((((BJ1339/R1339)^2)+((BP1339/AG1339)^2))^(1/2))*AN1339</f>
        <v>0.000197988311991313</v>
      </c>
      <c r="BW1339" s="0" t="n">
        <f aca="false">((((BJ1339/R1339)^2)+((BQ1339/AH1339)^2))^(1/2))*AO1339</f>
        <v>1.62822294363003</v>
      </c>
      <c r="BX1339" s="46" t="n">
        <f aca="false">((((BL1339/AI1339)^2)+((BR1339/AJ1339)^2))^(1/2))*AP1339</f>
        <v>9.53023870651098E-006</v>
      </c>
    </row>
    <row r="1340" customFormat="false" ht="30" hidden="false" customHeight="true" outlineLevel="0" collapsed="false">
      <c r="A1340" s="24" t="n">
        <v>4.68799722222222</v>
      </c>
      <c r="B1340" s="24" t="n">
        <v>-74.1607194444444</v>
      </c>
      <c r="C1340" s="47" t="n">
        <v>22</v>
      </c>
      <c r="D1340" s="47" t="n">
        <v>34</v>
      </c>
      <c r="E1340" s="47" t="n">
        <v>1937</v>
      </c>
      <c r="F1340" s="27" t="s">
        <v>3332</v>
      </c>
      <c r="G1340" s="28" t="s">
        <v>3333</v>
      </c>
      <c r="H1340" s="27" t="s">
        <v>3334</v>
      </c>
      <c r="I1340" s="28" t="s">
        <v>64</v>
      </c>
      <c r="J1340" s="28" t="s">
        <v>65</v>
      </c>
      <c r="K1340" s="55"/>
      <c r="L1340" s="55"/>
      <c r="M1340" s="55"/>
      <c r="N1340" s="29" t="s">
        <v>67</v>
      </c>
      <c r="O1340" s="29" t="s">
        <v>108</v>
      </c>
      <c r="P1340" s="50" t="n">
        <v>-0.0720228740272761</v>
      </c>
      <c r="Q1340" s="31" t="n">
        <v>314496</v>
      </c>
      <c r="R1340" s="31" t="n">
        <v>235775.448189746</v>
      </c>
      <c r="S1340" s="29" t="s">
        <v>69</v>
      </c>
      <c r="T1340" s="29"/>
      <c r="U1340" s="29"/>
      <c r="V1340" s="48" t="n">
        <f aca="false">IF(S1340="m3_año",R1340,IF(OR(O1340="CG1",O1340="CG3",O1340="HG2"),T1340,R1340))</f>
        <v>235775.448189746</v>
      </c>
      <c r="W1340" s="28" t="n">
        <v>365</v>
      </c>
      <c r="X1340" s="32" t="s">
        <v>3320</v>
      </c>
      <c r="Y1340" s="28"/>
      <c r="Z1340" s="28" t="n">
        <v>8760</v>
      </c>
      <c r="AA1340" s="32" t="s">
        <v>3336</v>
      </c>
      <c r="AB1340" s="32" t="s">
        <v>447</v>
      </c>
      <c r="AC1340" s="33" t="s">
        <v>72</v>
      </c>
      <c r="AD1340" s="33" t="n">
        <f aca="false">VLOOKUP($O1340,Parámetros!$B$4:$H$25,3,0)</f>
        <v>589.42211574465</v>
      </c>
      <c r="AE1340" s="33" t="n">
        <f aca="false">VLOOKUP($O1340,Parámetros!$B$4:$H$25,4,0)</f>
        <v>6395.37711993333</v>
      </c>
      <c r="AF1340" s="33" t="n">
        <f aca="false">VLOOKUP($O1340,Parámetros!$B$4:$H$25,5,0)</f>
        <v>22.4256162208741</v>
      </c>
      <c r="AG1340" s="33" t="n">
        <f aca="false">VLOOKUP($O1340,Parámetros!$B$4:$H$25,6,0)</f>
        <v>1344</v>
      </c>
      <c r="AH1340" s="33" t="n">
        <f aca="false">VLOOKUP($O1340,Parámetros!$B$4:$H$25,7,0)</f>
        <v>1920000</v>
      </c>
      <c r="AI1340" s="2" t="n">
        <v>8608.38414634146</v>
      </c>
      <c r="AJ1340" s="2" t="n">
        <v>1.0442E-008</v>
      </c>
      <c r="AK1340" s="34" t="n">
        <f aca="false">AD1340*V1340/1000000000</f>
        <v>0.138971263512643</v>
      </c>
      <c r="AL1340" s="34" t="n">
        <f aca="false">AE1340*V1340/1000000000</f>
        <v>1.50787290679473</v>
      </c>
      <c r="AM1340" s="34" t="n">
        <f aca="false">AF1340*V1340/1000000000</f>
        <v>0.00528740971540783</v>
      </c>
      <c r="AN1340" s="34" t="n">
        <f aca="false">AG1340*V1340/1000000000</f>
        <v>0.316882202367019</v>
      </c>
      <c r="AO1340" s="34" t="n">
        <f aca="false">AH1340*V1340/1000000000</f>
        <v>452.688860524312</v>
      </c>
      <c r="AP1340" s="35" t="n">
        <f aca="false">AJ1340*AI1340*EXP(P1340*4)</f>
        <v>6.73889641570042E-005</v>
      </c>
      <c r="AQ1340" s="36" t="n">
        <f aca="false">AK1340/W1340</f>
        <v>0.000380743187705872</v>
      </c>
      <c r="AR1340" s="37" t="n">
        <f aca="false">AL1340/W1340</f>
        <v>0.00413115864875268</v>
      </c>
      <c r="AS1340" s="37" t="n">
        <f aca="false">AM1340/W1340</f>
        <v>1.4486054014816E-005</v>
      </c>
      <c r="AT1340" s="37" t="n">
        <f aca="false">AN1340/W1340</f>
        <v>0.000868170417443887</v>
      </c>
      <c r="AU1340" s="37" t="n">
        <f aca="false">AO1340/W1340</f>
        <v>1.24024345349127</v>
      </c>
      <c r="AV1340" s="49" t="n">
        <f aca="false">AP1340/W1340</f>
        <v>1.84627299060286E-007</v>
      </c>
      <c r="AW1340" s="39" t="n">
        <f aca="false">AK1340*1000000</f>
        <v>138971.263512643</v>
      </c>
      <c r="AX1340" s="40" t="n">
        <f aca="false">AL1340*1000000</f>
        <v>1507872.90679473</v>
      </c>
      <c r="AY1340" s="40" t="n">
        <f aca="false">AM1340*1000000</f>
        <v>5287.40971540783</v>
      </c>
      <c r="AZ1340" s="40" t="n">
        <f aca="false">AN1340*1000000</f>
        <v>316882.202367019</v>
      </c>
      <c r="BA1340" s="40" t="n">
        <f aca="false">AO1340*1000000</f>
        <v>452688860.524312</v>
      </c>
      <c r="BB1340" s="41" t="n">
        <f aca="false">AP1340*1000000</f>
        <v>67.3889641570042</v>
      </c>
      <c r="BC1340" s="39" t="n">
        <f aca="false">AQ1340*1000000</f>
        <v>380.743187705872</v>
      </c>
      <c r="BD1340" s="40" t="n">
        <f aca="false">AR1340*1000000</f>
        <v>4131.15864875268</v>
      </c>
      <c r="BE1340" s="40" t="n">
        <f aca="false">AS1340*1000000</f>
        <v>14.486054014816</v>
      </c>
      <c r="BF1340" s="40" t="n">
        <f aca="false">AT1340*1000000</f>
        <v>868.170417443887</v>
      </c>
      <c r="BG1340" s="40" t="n">
        <f aca="false">AU1340*1000000</f>
        <v>1240243.45349127</v>
      </c>
      <c r="BH1340" s="41" t="n">
        <f aca="false">AV1340*1000000</f>
        <v>0.184627299060286</v>
      </c>
      <c r="BI1340" s="0" t="n">
        <v>0.1</v>
      </c>
      <c r="BJ1340" s="0" t="n">
        <f aca="false">R1340*BI1340</f>
        <v>23577.5448189746</v>
      </c>
      <c r="BK1340" s="0" t="n">
        <v>0.1</v>
      </c>
      <c r="BL1340" s="0" t="n">
        <f aca="false">AI1340*BK1340</f>
        <v>860.838414634146</v>
      </c>
      <c r="BM1340" s="45" t="n">
        <v>491.492522079561</v>
      </c>
      <c r="BN1340" s="45" t="n">
        <v>4911.75996922289</v>
      </c>
      <c r="BO1340" s="45" t="n">
        <v>16.2785205146239</v>
      </c>
      <c r="BP1340" s="45" t="n">
        <v>537.6</v>
      </c>
      <c r="BQ1340" s="45" t="n">
        <v>384000</v>
      </c>
      <c r="BR1340" s="0" t="n">
        <f aca="false">AJ1340*0.1</f>
        <v>1.0442E-009</v>
      </c>
      <c r="BS1340" s="0" t="n">
        <f aca="false">((((BJ1340/R1340)^2)+((BM1340/AD1340)^2))^(1/2))*AK1340</f>
        <v>0.116712200905677</v>
      </c>
      <c r="BT1340" s="0" t="n">
        <f aca="false">((((BJ1340/R1340)^2)+((BN1340/AE1340)^2))^(1/2))*AL1340</f>
        <v>1.16784781094749</v>
      </c>
      <c r="BU1340" s="0" t="n">
        <f aca="false">((((BJ1340/R1340)^2)+((BO1340/AF1340)^2))^(1/2))*AM1340</f>
        <v>0.00387432449982546</v>
      </c>
      <c r="BV1340" s="0" t="n">
        <f aca="false">((((BJ1340/R1340)^2)+((BP1340/AG1340)^2))^(1/2))*AN1340</f>
        <v>0.130653879123757</v>
      </c>
      <c r="BW1340" s="0" t="n">
        <f aca="false">((((BJ1340/R1340)^2)+((BQ1340/AH1340)^2))^(1/2))*AO1340</f>
        <v>101.224306478928</v>
      </c>
      <c r="BX1340" s="46" t="n">
        <f aca="false">((((BL1340/AI1340)^2)+((BR1340/AJ1340)^2))^(1/2))*AP1340</f>
        <v>9.53023870651098E-006</v>
      </c>
    </row>
    <row r="1341" customFormat="false" ht="30" hidden="false" customHeight="true" outlineLevel="0" collapsed="false">
      <c r="A1341" s="24" t="n">
        <v>4.68799722222222</v>
      </c>
      <c r="B1341" s="24" t="n">
        <v>-74.1607194444444</v>
      </c>
      <c r="C1341" s="47" t="n">
        <v>22</v>
      </c>
      <c r="D1341" s="47" t="n">
        <v>34</v>
      </c>
      <c r="E1341" s="47" t="n">
        <v>1937</v>
      </c>
      <c r="F1341" s="27" t="s">
        <v>3332</v>
      </c>
      <c r="G1341" s="28" t="s">
        <v>3333</v>
      </c>
      <c r="H1341" s="27" t="s">
        <v>3334</v>
      </c>
      <c r="I1341" s="28" t="s">
        <v>64</v>
      </c>
      <c r="J1341" s="28" t="s">
        <v>65</v>
      </c>
      <c r="K1341" s="55"/>
      <c r="L1341" s="55"/>
      <c r="M1341" s="28" t="n">
        <v>1988</v>
      </c>
      <c r="N1341" s="29" t="s">
        <v>67</v>
      </c>
      <c r="O1341" s="29" t="s">
        <v>68</v>
      </c>
      <c r="P1341" s="50" t="n">
        <v>-0.0720228740272761</v>
      </c>
      <c r="Q1341" s="31" t="n">
        <v>142272</v>
      </c>
      <c r="R1341" s="31" t="n">
        <v>106660.321800123</v>
      </c>
      <c r="S1341" s="29" t="s">
        <v>69</v>
      </c>
      <c r="T1341" s="29"/>
      <c r="U1341" s="29"/>
      <c r="V1341" s="48" t="n">
        <f aca="false">IF(S1341="m3_año",R1341,IF(OR(O1341="CG1",O1341="CG3",O1341="HG2"),T1341,R1341))</f>
        <v>106660.321800123</v>
      </c>
      <c r="W1341" s="28" t="n">
        <v>365</v>
      </c>
      <c r="X1341" s="32" t="s">
        <v>3320</v>
      </c>
      <c r="Y1341" s="28"/>
      <c r="Z1341" s="28" t="n">
        <v>8760</v>
      </c>
      <c r="AA1341" s="32" t="s">
        <v>3336</v>
      </c>
      <c r="AB1341" s="32" t="s">
        <v>447</v>
      </c>
      <c r="AC1341" s="33" t="s">
        <v>72</v>
      </c>
      <c r="AD1341" s="33" t="n">
        <f aca="false">VLOOKUP($O1341,Parámetros!$B$4:$H$25,3,0)</f>
        <v>46.3856216091623</v>
      </c>
      <c r="AE1341" s="33" t="n">
        <f aca="false">VLOOKUP($O1341,Parámetros!$B$4:$H$25,4,0)</f>
        <v>1074.85364414012</v>
      </c>
      <c r="AF1341" s="33" t="n">
        <f aca="false">VLOOKUP($O1341,Parámetros!$B$4:$H$25,5,0)</f>
        <v>5.41099102083891</v>
      </c>
      <c r="AG1341" s="33" t="n">
        <f aca="false">VLOOKUP($O1341,Parámetros!$B$4:$H$25,6,0)</f>
        <v>1344</v>
      </c>
      <c r="AH1341" s="33" t="n">
        <f aca="false">VLOOKUP($O1341,Parámetros!$B$4:$H$25,7,0)</f>
        <v>1920000</v>
      </c>
      <c r="AI1341" s="2" t="n">
        <v>8608.38414634146</v>
      </c>
      <c r="AJ1341" s="2" t="n">
        <v>1.0442E-008</v>
      </c>
      <c r="AK1341" s="34" t="n">
        <f aca="false">AD1341*V1341/1000000000</f>
        <v>0.00494750532773199</v>
      </c>
      <c r="AL1341" s="34" t="n">
        <f aca="false">AE1341*V1341/1000000000</f>
        <v>0.11464423557202</v>
      </c>
      <c r="AM1341" s="34" t="n">
        <f aca="false">AF1341*V1341/1000000000</f>
        <v>0.000577138043540254</v>
      </c>
      <c r="AN1341" s="34" t="n">
        <f aca="false">AG1341*V1341/1000000000</f>
        <v>0.143351472499365</v>
      </c>
      <c r="AO1341" s="34" t="n">
        <f aca="false">AH1341*V1341/1000000000</f>
        <v>204.787817856236</v>
      </c>
      <c r="AP1341" s="35" t="n">
        <f aca="false">AJ1341*AI1341*EXP(P1341*4)</f>
        <v>6.73889641570042E-005</v>
      </c>
      <c r="AQ1341" s="36" t="n">
        <f aca="false">AK1341/W1341</f>
        <v>1.35548091170739E-005</v>
      </c>
      <c r="AR1341" s="37" t="n">
        <f aca="false">AL1341/W1341</f>
        <v>0.000314093796087726</v>
      </c>
      <c r="AS1341" s="37" t="n">
        <f aca="false">AM1341/W1341</f>
        <v>1.58120011928837E-006</v>
      </c>
      <c r="AT1341" s="37" t="n">
        <f aca="false">AN1341/W1341</f>
        <v>0.000392743760272234</v>
      </c>
      <c r="AU1341" s="37" t="n">
        <f aca="false">AO1341/W1341</f>
        <v>0.56106251467462</v>
      </c>
      <c r="AV1341" s="49" t="n">
        <f aca="false">AP1341/W1341</f>
        <v>1.84627299060286E-007</v>
      </c>
      <c r="AW1341" s="39" t="n">
        <f aca="false">AK1341*1000000</f>
        <v>4947.50532773199</v>
      </c>
      <c r="AX1341" s="40" t="n">
        <f aca="false">AL1341*1000000</f>
        <v>114644.23557202</v>
      </c>
      <c r="AY1341" s="40" t="n">
        <f aca="false">AM1341*1000000</f>
        <v>577.138043540254</v>
      </c>
      <c r="AZ1341" s="40" t="n">
        <f aca="false">AN1341*1000000</f>
        <v>143351.472499365</v>
      </c>
      <c r="BA1341" s="40" t="n">
        <f aca="false">AO1341*1000000</f>
        <v>204787817.856236</v>
      </c>
      <c r="BB1341" s="41" t="n">
        <f aca="false">AP1341*1000000</f>
        <v>67.3889641570042</v>
      </c>
      <c r="BC1341" s="39" t="n">
        <f aca="false">AQ1341*1000000</f>
        <v>13.5548091170739</v>
      </c>
      <c r="BD1341" s="40" t="n">
        <f aca="false">AR1341*1000000</f>
        <v>314.093796087726</v>
      </c>
      <c r="BE1341" s="40" t="n">
        <f aca="false">AS1341*1000000</f>
        <v>1.58120011928837</v>
      </c>
      <c r="BF1341" s="40" t="n">
        <f aca="false">AT1341*1000000</f>
        <v>392.743760272234</v>
      </c>
      <c r="BG1341" s="40" t="n">
        <f aca="false">AU1341*1000000</f>
        <v>561062.51467462</v>
      </c>
      <c r="BH1341" s="41" t="n">
        <f aca="false">AV1341*1000000</f>
        <v>0.184627299060286</v>
      </c>
      <c r="BI1341" s="0" t="n">
        <v>0.1</v>
      </c>
      <c r="BJ1341" s="0" t="n">
        <f aca="false">R1341*BI1341</f>
        <v>10666.0321800123</v>
      </c>
      <c r="BK1341" s="0" t="n">
        <v>0.1</v>
      </c>
      <c r="BL1341" s="0" t="n">
        <f aca="false">AI1341*BK1341</f>
        <v>860.838414634146</v>
      </c>
      <c r="BM1341" s="45" t="n">
        <v>17.6498016718255</v>
      </c>
      <c r="BN1341" s="45" t="n">
        <v>910.91550745518</v>
      </c>
      <c r="BO1341" s="45" t="n">
        <v>5.31099102083891</v>
      </c>
      <c r="BP1341" s="45" t="n">
        <v>537.6</v>
      </c>
      <c r="BQ1341" s="45" t="n">
        <v>384000</v>
      </c>
      <c r="BR1341" s="0" t="n">
        <f aca="false">AJ1341*0.1</f>
        <v>1.0442E-009</v>
      </c>
      <c r="BS1341" s="0" t="n">
        <f aca="false">((((BJ1341/R1341)^2)+((BM1341/AD1341)^2))^(1/2))*AK1341</f>
        <v>0.00194646103641672</v>
      </c>
      <c r="BT1341" s="0" t="n">
        <f aca="false">((((BJ1341/R1341)^2)+((BN1341/AE1341)^2))^(1/2))*AL1341</f>
        <v>0.0978325872469327</v>
      </c>
      <c r="BU1341" s="0" t="n">
        <f aca="false">((((BJ1341/R1341)^2)+((BO1341/AF1341)^2))^(1/2))*AM1341</f>
        <v>0.000569404445774296</v>
      </c>
      <c r="BV1341" s="0" t="n">
        <f aca="false">((((BJ1341/R1341)^2)+((BP1341/AG1341)^2))^(1/2))*AN1341</f>
        <v>0.0591053262702709</v>
      </c>
      <c r="BW1341" s="0" t="n">
        <f aca="false">((((BJ1341/R1341)^2)+((BQ1341/AH1341)^2))^(1/2))*AO1341</f>
        <v>45.7919481690389</v>
      </c>
      <c r="BX1341" s="46" t="n">
        <f aca="false">((((BL1341/AI1341)^2)+((BR1341/AJ1341)^2))^(1/2))*AP1341</f>
        <v>9.53023870651098E-006</v>
      </c>
    </row>
    <row r="1342" customFormat="false" ht="30" hidden="false" customHeight="true" outlineLevel="0" collapsed="false">
      <c r="A1342" s="24" t="n">
        <v>4.68799722222222</v>
      </c>
      <c r="B1342" s="24" t="n">
        <v>-74.1607194444444</v>
      </c>
      <c r="C1342" s="47" t="n">
        <v>22</v>
      </c>
      <c r="D1342" s="47" t="n">
        <v>34</v>
      </c>
      <c r="E1342" s="47" t="n">
        <v>1937</v>
      </c>
      <c r="F1342" s="27" t="s">
        <v>3332</v>
      </c>
      <c r="G1342" s="28" t="s">
        <v>3333</v>
      </c>
      <c r="H1342" s="27" t="s">
        <v>3334</v>
      </c>
      <c r="I1342" s="28" t="s">
        <v>64</v>
      </c>
      <c r="J1342" s="28" t="s">
        <v>850</v>
      </c>
      <c r="K1342" s="55"/>
      <c r="L1342" s="55"/>
      <c r="M1342" s="55"/>
      <c r="N1342" s="29" t="s">
        <v>67</v>
      </c>
      <c r="O1342" s="29" t="s">
        <v>142</v>
      </c>
      <c r="P1342" s="50" t="n">
        <v>-0.0720228740272761</v>
      </c>
      <c r="Q1342" s="31" t="n">
        <v>82368</v>
      </c>
      <c r="R1342" s="31" t="n">
        <v>61750.712621124</v>
      </c>
      <c r="S1342" s="29" t="s">
        <v>69</v>
      </c>
      <c r="T1342" s="29"/>
      <c r="U1342" s="29"/>
      <c r="V1342" s="48" t="n">
        <f aca="false">IF(S1342="m3_año",R1342,IF(OR(O1342="CG1",O1342="CG3",O1342="HG2"),T1342,R1342))</f>
        <v>61750.712621124</v>
      </c>
      <c r="W1342" s="28" t="n">
        <v>365</v>
      </c>
      <c r="X1342" s="32" t="s">
        <v>3320</v>
      </c>
      <c r="Y1342" s="28"/>
      <c r="Z1342" s="28" t="n">
        <v>8760</v>
      </c>
      <c r="AA1342" s="32" t="s">
        <v>447</v>
      </c>
      <c r="AB1342" s="32" t="s">
        <v>447</v>
      </c>
      <c r="AC1342" s="33" t="s">
        <v>72</v>
      </c>
      <c r="AD1342" s="33" t="n">
        <f aca="false">VLOOKUP($O1342,Parámetros!$B$4:$H$25,3,0)</f>
        <v>30.4</v>
      </c>
      <c r="AE1342" s="33" t="n">
        <f aca="false">VLOOKUP($O1342,Parámetros!$B$4:$H$25,4,0)</f>
        <v>1504</v>
      </c>
      <c r="AF1342" s="33" t="n">
        <f aca="false">VLOOKUP($O1342,Parámetros!$B$4:$H$25,5,0)</f>
        <v>9.6</v>
      </c>
      <c r="AG1342" s="33" t="n">
        <f aca="false">VLOOKUP($O1342,Parámetros!$B$4:$H$25,6,0)</f>
        <v>640</v>
      </c>
      <c r="AH1342" s="33" t="n">
        <f aca="false">VLOOKUP($O1342,Parámetros!$B$4:$H$25,7,0)</f>
        <v>1920000</v>
      </c>
      <c r="AI1342" s="51" t="n">
        <v>82368</v>
      </c>
      <c r="AJ1342" s="52" t="n">
        <v>8.8E-008</v>
      </c>
      <c r="AK1342" s="34" t="n">
        <f aca="false">AD1342*V1342/1000000000</f>
        <v>0.00187722166368217</v>
      </c>
      <c r="AL1342" s="34" t="n">
        <f aca="false">AE1342*V1342/1000000000</f>
        <v>0.0928730717821705</v>
      </c>
      <c r="AM1342" s="34" t="n">
        <f aca="false">AF1342*V1342/1000000000</f>
        <v>0.00059280684116279</v>
      </c>
      <c r="AN1342" s="34" t="n">
        <f aca="false">AG1342*V1342/1000000000</f>
        <v>0.0395204560775194</v>
      </c>
      <c r="AO1342" s="34" t="n">
        <f aca="false">AH1342*V1342/1000000000</f>
        <v>118.561368232558</v>
      </c>
      <c r="AP1342" s="35" t="n">
        <f aca="false">AJ1342*AI1342*EXP(P1342*4)</f>
        <v>0.00543406271065891</v>
      </c>
      <c r="AQ1342" s="36" t="n">
        <f aca="false">AK1342/W1342</f>
        <v>5.14307305118403E-006</v>
      </c>
      <c r="AR1342" s="37" t="n">
        <f aca="false">AL1342/W1342</f>
        <v>0.000254446772005947</v>
      </c>
      <c r="AS1342" s="37" t="n">
        <f aca="false">AM1342/W1342</f>
        <v>1.62412833195285E-006</v>
      </c>
      <c r="AT1342" s="37" t="n">
        <f aca="false">AN1342/W1342</f>
        <v>0.00010827522213019</v>
      </c>
      <c r="AU1342" s="37" t="n">
        <f aca="false">AO1342/W1342</f>
        <v>0.32482566639057</v>
      </c>
      <c r="AV1342" s="49" t="n">
        <f aca="false">AP1342/W1342</f>
        <v>1.48878430429011E-005</v>
      </c>
      <c r="AW1342" s="39" t="n">
        <f aca="false">AK1342*1000000</f>
        <v>1877.22166368217</v>
      </c>
      <c r="AX1342" s="40" t="n">
        <f aca="false">AL1342*1000000</f>
        <v>92873.0717821705</v>
      </c>
      <c r="AY1342" s="40" t="n">
        <f aca="false">AM1342*1000000</f>
        <v>592.80684116279</v>
      </c>
      <c r="AZ1342" s="40" t="n">
        <f aca="false">AN1342*1000000</f>
        <v>39520.4560775194</v>
      </c>
      <c r="BA1342" s="40" t="n">
        <f aca="false">AO1342*1000000</f>
        <v>118561368.232558</v>
      </c>
      <c r="BB1342" s="41" t="n">
        <f aca="false">AP1342*1000000</f>
        <v>5434.06271065891</v>
      </c>
      <c r="BC1342" s="39" t="n">
        <f aca="false">AQ1342*1000000</f>
        <v>5.14307305118403</v>
      </c>
      <c r="BD1342" s="40" t="n">
        <f aca="false">AR1342*1000000</f>
        <v>254.446772005947</v>
      </c>
      <c r="BE1342" s="40" t="n">
        <f aca="false">AS1342*1000000</f>
        <v>1.62412833195285</v>
      </c>
      <c r="BF1342" s="40" t="n">
        <f aca="false">AT1342*1000000</f>
        <v>108.27522213019</v>
      </c>
      <c r="BG1342" s="40" t="n">
        <f aca="false">AU1342*1000000</f>
        <v>324825.66639057</v>
      </c>
      <c r="BH1342" s="41" t="n">
        <f aca="false">AV1342*1000000</f>
        <v>14.8878430429011</v>
      </c>
      <c r="BI1342" s="0" t="n">
        <v>0.1</v>
      </c>
      <c r="BJ1342" s="0" t="n">
        <f aca="false">R1342*BI1342</f>
        <v>6175.0712621124</v>
      </c>
      <c r="BK1342" s="0" t="n">
        <v>0.1</v>
      </c>
      <c r="BL1342" s="0" t="n">
        <f aca="false">AI1342*BK1342</f>
        <v>8236.8</v>
      </c>
      <c r="BM1342" s="45" t="n">
        <v>12.16</v>
      </c>
      <c r="BN1342" s="45" t="n">
        <v>601.6</v>
      </c>
      <c r="BO1342" s="45" t="n">
        <v>1.92</v>
      </c>
      <c r="BP1342" s="45" t="n">
        <v>256</v>
      </c>
      <c r="BQ1342" s="45" t="n">
        <v>384000</v>
      </c>
      <c r="BR1342" s="0" t="n">
        <f aca="false">AJ1342*0.1</f>
        <v>8.8E-009</v>
      </c>
      <c r="BS1342" s="0" t="n">
        <f aca="false">((((BJ1342/R1342)^2)+((BM1342/AD1342)^2))^(1/2))*AK1342</f>
        <v>0.00077399832020593</v>
      </c>
      <c r="BT1342" s="0" t="n">
        <f aca="false">((((BJ1342/R1342)^2)+((BN1342/AE1342)^2))^(1/2))*AL1342</f>
        <v>0.038292548473346</v>
      </c>
      <c r="BU1342" s="0" t="n">
        <f aca="false">((((BJ1342/R1342)^2)+((BO1342/AF1342)^2))^(1/2))*AM1342</f>
        <v>0.000132555639436692</v>
      </c>
      <c r="BV1342" s="0" t="n">
        <f aca="false">((((BJ1342/R1342)^2)+((BP1342/AG1342)^2))^(1/2))*AN1342</f>
        <v>0.0162947014780196</v>
      </c>
      <c r="BW1342" s="0" t="n">
        <f aca="false">((((BJ1342/R1342)^2)+((BQ1342/AH1342)^2))^(1/2))*AO1342</f>
        <v>26.5111278873384</v>
      </c>
      <c r="BX1342" s="46" t="n">
        <f aca="false">((((BL1342/AI1342)^2)+((BR1342/AJ1342)^2))^(1/2))*AP1342</f>
        <v>0.000768492518419974</v>
      </c>
    </row>
    <row r="1343" customFormat="false" ht="60" hidden="false" customHeight="true" outlineLevel="0" collapsed="false">
      <c r="A1343" s="24" t="n">
        <v>4.62711111111111</v>
      </c>
      <c r="B1343" s="24" t="n">
        <v>-74.1105583333333</v>
      </c>
      <c r="C1343" s="47" t="n">
        <v>28</v>
      </c>
      <c r="D1343" s="47" t="n">
        <v>27</v>
      </c>
      <c r="E1343" s="47" t="n">
        <v>1850</v>
      </c>
      <c r="F1343" s="27" t="s">
        <v>3332</v>
      </c>
      <c r="G1343" s="28" t="s">
        <v>3333</v>
      </c>
      <c r="H1343" s="27" t="s">
        <v>3337</v>
      </c>
      <c r="I1343" s="28" t="s">
        <v>155</v>
      </c>
      <c r="J1343" s="28" t="s">
        <v>65</v>
      </c>
      <c r="K1343" s="55"/>
      <c r="L1343" s="55"/>
      <c r="M1343" s="28" t="n">
        <v>1994</v>
      </c>
      <c r="N1343" s="29" t="s">
        <v>67</v>
      </c>
      <c r="O1343" s="29" t="s">
        <v>68</v>
      </c>
      <c r="P1343" s="50" t="n">
        <v>-0.0720228740272761</v>
      </c>
      <c r="Q1343" s="31" t="n">
        <v>291200</v>
      </c>
      <c r="R1343" s="31" t="n">
        <v>218310.600175691</v>
      </c>
      <c r="S1343" s="29" t="s">
        <v>69</v>
      </c>
      <c r="T1343" s="29"/>
      <c r="U1343" s="29"/>
      <c r="V1343" s="48" t="n">
        <f aca="false">IF(S1343="m3_año",R1343,IF(OR(O1343="CG1",O1343="CG3",O1343="HG2"),T1343,R1343))</f>
        <v>218310.600175691</v>
      </c>
      <c r="W1343" s="28" t="n">
        <v>365</v>
      </c>
      <c r="X1343" s="32" t="s">
        <v>3320</v>
      </c>
      <c r="Y1343" s="28"/>
      <c r="Z1343" s="28" t="n">
        <v>8760</v>
      </c>
      <c r="AA1343" s="32" t="s">
        <v>3338</v>
      </c>
      <c r="AB1343" s="32" t="s">
        <v>447</v>
      </c>
      <c r="AC1343" s="33" t="s">
        <v>72</v>
      </c>
      <c r="AD1343" s="33" t="n">
        <f aca="false">VLOOKUP($O1343,Parámetros!$B$4:$H$25,3,0)</f>
        <v>46.3856216091623</v>
      </c>
      <c r="AE1343" s="33" t="n">
        <f aca="false">VLOOKUP($O1343,Parámetros!$B$4:$H$25,4,0)</f>
        <v>1074.85364414012</v>
      </c>
      <c r="AF1343" s="33" t="n">
        <f aca="false">VLOOKUP($O1343,Parámetros!$B$4:$H$25,5,0)</f>
        <v>5.41099102083891</v>
      </c>
      <c r="AG1343" s="33" t="n">
        <f aca="false">VLOOKUP($O1343,Parámetros!$B$4:$H$25,6,0)</f>
        <v>1344</v>
      </c>
      <c r="AH1343" s="33" t="n">
        <f aca="false">VLOOKUP($O1343,Parámetros!$B$4:$H$25,7,0)</f>
        <v>1920000</v>
      </c>
      <c r="AI1343" s="2" t="n">
        <v>8608.38414634146</v>
      </c>
      <c r="AJ1343" s="2" t="n">
        <v>1.0442E-008</v>
      </c>
      <c r="AK1343" s="34" t="n">
        <f aca="false">AD1343*V1343/1000000000</f>
        <v>0.0101264728930187</v>
      </c>
      <c r="AL1343" s="34" t="n">
        <f aca="false">AE1343*V1343/1000000000</f>
        <v>0.234651944153258</v>
      </c>
      <c r="AM1343" s="34" t="n">
        <f aca="false">AF1343*V1343/1000000000</f>
        <v>0.00118127669730462</v>
      </c>
      <c r="AN1343" s="34" t="n">
        <f aca="false">AG1343*V1343/1000000000</f>
        <v>0.293409446636129</v>
      </c>
      <c r="AO1343" s="34" t="n">
        <f aca="false">AH1343*V1343/1000000000</f>
        <v>419.156352337327</v>
      </c>
      <c r="AP1343" s="35" t="n">
        <f aca="false">AJ1343*AI1343*EXP(P1343*4)</f>
        <v>6.73889641570042E-005</v>
      </c>
      <c r="AQ1343" s="36" t="n">
        <f aca="false">AK1343/W1343</f>
        <v>2.77437613507362E-005</v>
      </c>
      <c r="AR1343" s="37" t="n">
        <f aca="false">AL1343/W1343</f>
        <v>0.00064288203877605</v>
      </c>
      <c r="AS1343" s="37" t="n">
        <f aca="false">AM1343/W1343</f>
        <v>3.23637451316334E-006</v>
      </c>
      <c r="AT1343" s="37" t="n">
        <f aca="false">AN1343/W1343</f>
        <v>0.000803861497633229</v>
      </c>
      <c r="AU1343" s="37" t="n">
        <f aca="false">AO1343/W1343</f>
        <v>1.14837356804747</v>
      </c>
      <c r="AV1343" s="49" t="n">
        <f aca="false">AP1343/W1343</f>
        <v>1.84627299060286E-007</v>
      </c>
      <c r="AW1343" s="39" t="n">
        <f aca="false">AK1343*1000000</f>
        <v>10126.4728930187</v>
      </c>
      <c r="AX1343" s="40" t="n">
        <f aca="false">AL1343*1000000</f>
        <v>234651.944153258</v>
      </c>
      <c r="AY1343" s="40" t="n">
        <f aca="false">AM1343*1000000</f>
        <v>1181.27669730462</v>
      </c>
      <c r="AZ1343" s="40" t="n">
        <f aca="false">AN1343*1000000</f>
        <v>293409.446636129</v>
      </c>
      <c r="BA1343" s="40" t="n">
        <f aca="false">AO1343*1000000</f>
        <v>419156352.337327</v>
      </c>
      <c r="BB1343" s="41" t="n">
        <f aca="false">AP1343*1000000</f>
        <v>67.3889641570042</v>
      </c>
      <c r="BC1343" s="39" t="n">
        <f aca="false">AQ1343*1000000</f>
        <v>27.7437613507362</v>
      </c>
      <c r="BD1343" s="40" t="n">
        <f aca="false">AR1343*1000000</f>
        <v>642.88203877605</v>
      </c>
      <c r="BE1343" s="40" t="n">
        <f aca="false">AS1343*1000000</f>
        <v>3.23637451316334</v>
      </c>
      <c r="BF1343" s="40" t="n">
        <f aca="false">AT1343*1000000</f>
        <v>803.861497633229</v>
      </c>
      <c r="BG1343" s="40" t="n">
        <f aca="false">AU1343*1000000</f>
        <v>1148373.56804747</v>
      </c>
      <c r="BH1343" s="41" t="n">
        <f aca="false">AV1343*1000000</f>
        <v>0.184627299060286</v>
      </c>
      <c r="BI1343" s="0" t="n">
        <v>0.1</v>
      </c>
      <c r="BJ1343" s="0" t="n">
        <f aca="false">R1343*BI1343</f>
        <v>21831.0600175691</v>
      </c>
      <c r="BK1343" s="0" t="n">
        <v>0.1</v>
      </c>
      <c r="BL1343" s="0" t="n">
        <f aca="false">AI1343*BK1343</f>
        <v>860.838414634146</v>
      </c>
      <c r="BM1343" s="45" t="n">
        <v>17.6498016718255</v>
      </c>
      <c r="BN1343" s="45" t="n">
        <v>910.91550745518</v>
      </c>
      <c r="BO1343" s="45" t="n">
        <v>5.31099102083891</v>
      </c>
      <c r="BP1343" s="45" t="n">
        <v>537.6</v>
      </c>
      <c r="BQ1343" s="45" t="n">
        <v>384000</v>
      </c>
      <c r="BR1343" s="0" t="n">
        <f aca="false">AJ1343*0.1</f>
        <v>1.0442E-009</v>
      </c>
      <c r="BS1343" s="0" t="n">
        <f aca="false">((((BJ1343/R1343)^2)+((BM1343/AD1343)^2))^(1/2))*AK1343</f>
        <v>0.00398398457746113</v>
      </c>
      <c r="BT1343" s="0" t="n">
        <f aca="false">((((BJ1343/R1343)^2)+((BN1343/AE1343)^2))^(1/2))*AL1343</f>
        <v>0.200242137639921</v>
      </c>
      <c r="BU1343" s="0" t="n">
        <f aca="false">((((BJ1343/R1343)^2)+((BO1343/AF1343)^2))^(1/2))*AM1343</f>
        <v>0.00116544769602926</v>
      </c>
      <c r="BV1343" s="0" t="n">
        <f aca="false">((((BJ1343/R1343)^2)+((BP1343/AG1343)^2))^(1/2))*AN1343</f>
        <v>0.120975814003479</v>
      </c>
      <c r="BW1343" s="0" t="n">
        <f aca="false">((((BJ1343/R1343)^2)+((BQ1343/AH1343)^2))^(1/2))*AO1343</f>
        <v>93.7262097027116</v>
      </c>
      <c r="BX1343" s="46" t="n">
        <f aca="false">((((BL1343/AI1343)^2)+((BR1343/AJ1343)^2))^(1/2))*AP1343</f>
        <v>9.53023870651098E-006</v>
      </c>
    </row>
    <row r="1344" customFormat="false" ht="60" hidden="false" customHeight="true" outlineLevel="0" collapsed="false">
      <c r="A1344" s="24" t="n">
        <v>4.62711111111111</v>
      </c>
      <c r="B1344" s="24" t="n">
        <v>-74.1105583333333</v>
      </c>
      <c r="C1344" s="47" t="n">
        <v>28</v>
      </c>
      <c r="D1344" s="47" t="n">
        <v>27</v>
      </c>
      <c r="E1344" s="47" t="n">
        <v>1850</v>
      </c>
      <c r="F1344" s="27" t="s">
        <v>3332</v>
      </c>
      <c r="G1344" s="28" t="s">
        <v>3333</v>
      </c>
      <c r="H1344" s="27" t="s">
        <v>3337</v>
      </c>
      <c r="I1344" s="28" t="s">
        <v>155</v>
      </c>
      <c r="J1344" s="28" t="s">
        <v>65</v>
      </c>
      <c r="K1344" s="55"/>
      <c r="L1344" s="55"/>
      <c r="M1344" s="55"/>
      <c r="N1344" s="29" t="s">
        <v>67</v>
      </c>
      <c r="O1344" s="29" t="s">
        <v>68</v>
      </c>
      <c r="P1344" s="50" t="n">
        <v>-0.0720228740272761</v>
      </c>
      <c r="Q1344" s="31" t="n">
        <v>36400</v>
      </c>
      <c r="R1344" s="31" t="n">
        <v>27288.8250219614</v>
      </c>
      <c r="S1344" s="29" t="s">
        <v>69</v>
      </c>
      <c r="T1344" s="29"/>
      <c r="U1344" s="29"/>
      <c r="V1344" s="48" t="n">
        <f aca="false">IF(S1344="m3_año",R1344,IF(OR(O1344="CG1",O1344="CG3",O1344="HG2"),T1344,R1344))</f>
        <v>27288.8250219614</v>
      </c>
      <c r="W1344" s="28" t="n">
        <v>365</v>
      </c>
      <c r="X1344" s="32" t="s">
        <v>3320</v>
      </c>
      <c r="Y1344" s="28"/>
      <c r="Z1344" s="28" t="n">
        <v>8760</v>
      </c>
      <c r="AA1344" s="32" t="s">
        <v>3338</v>
      </c>
      <c r="AB1344" s="32" t="s">
        <v>447</v>
      </c>
      <c r="AC1344" s="33" t="s">
        <v>72</v>
      </c>
      <c r="AD1344" s="33" t="n">
        <f aca="false">VLOOKUP($O1344,Parámetros!$B$4:$H$25,3,0)</f>
        <v>46.3856216091623</v>
      </c>
      <c r="AE1344" s="33" t="n">
        <f aca="false">VLOOKUP($O1344,Parámetros!$B$4:$H$25,4,0)</f>
        <v>1074.85364414012</v>
      </c>
      <c r="AF1344" s="33" t="n">
        <f aca="false">VLOOKUP($O1344,Parámetros!$B$4:$H$25,5,0)</f>
        <v>5.41099102083891</v>
      </c>
      <c r="AG1344" s="33" t="n">
        <f aca="false">VLOOKUP($O1344,Parámetros!$B$4:$H$25,6,0)</f>
        <v>1344</v>
      </c>
      <c r="AH1344" s="33" t="n">
        <f aca="false">VLOOKUP($O1344,Parámetros!$B$4:$H$25,7,0)</f>
        <v>1920000</v>
      </c>
      <c r="AI1344" s="2" t="n">
        <v>8608.38414634146</v>
      </c>
      <c r="AJ1344" s="2" t="n">
        <v>1.0442E-008</v>
      </c>
      <c r="AK1344" s="34" t="n">
        <f aca="false">AD1344*V1344/1000000000</f>
        <v>0.00126580911162734</v>
      </c>
      <c r="AL1344" s="34" t="n">
        <f aca="false">AE1344*V1344/1000000000</f>
        <v>0.0293314930191573</v>
      </c>
      <c r="AM1344" s="34" t="n">
        <f aca="false">AF1344*V1344/1000000000</f>
        <v>0.000147659587163077</v>
      </c>
      <c r="AN1344" s="34" t="n">
        <f aca="false">AG1344*V1344/1000000000</f>
        <v>0.0366761808295161</v>
      </c>
      <c r="AO1344" s="34" t="n">
        <f aca="false">AH1344*V1344/1000000000</f>
        <v>52.3945440421659</v>
      </c>
      <c r="AP1344" s="35" t="n">
        <f aca="false">AJ1344*AI1344*EXP(P1344*4)</f>
        <v>6.73889641570042E-005</v>
      </c>
      <c r="AQ1344" s="36" t="n">
        <f aca="false">AK1344/W1344</f>
        <v>3.46797016884203E-006</v>
      </c>
      <c r="AR1344" s="37" t="n">
        <f aca="false">AL1344/W1344</f>
        <v>8.03602548470063E-005</v>
      </c>
      <c r="AS1344" s="37" t="n">
        <f aca="false">AM1344/W1344</f>
        <v>4.04546814145417E-007</v>
      </c>
      <c r="AT1344" s="37" t="n">
        <f aca="false">AN1344/W1344</f>
        <v>0.000100482687204154</v>
      </c>
      <c r="AU1344" s="37" t="n">
        <f aca="false">AO1344/W1344</f>
        <v>0.143546696005934</v>
      </c>
      <c r="AV1344" s="49" t="n">
        <f aca="false">AP1344/W1344</f>
        <v>1.84627299060286E-007</v>
      </c>
      <c r="AW1344" s="39" t="n">
        <f aca="false">AK1344*1000000</f>
        <v>1265.80911162734</v>
      </c>
      <c r="AX1344" s="40" t="n">
        <f aca="false">AL1344*1000000</f>
        <v>29331.4930191573</v>
      </c>
      <c r="AY1344" s="40" t="n">
        <f aca="false">AM1344*1000000</f>
        <v>147.659587163077</v>
      </c>
      <c r="AZ1344" s="40" t="n">
        <f aca="false">AN1344*1000000</f>
        <v>36676.1808295161</v>
      </c>
      <c r="BA1344" s="40" t="n">
        <f aca="false">AO1344*1000000</f>
        <v>52394544.0421659</v>
      </c>
      <c r="BB1344" s="41" t="n">
        <f aca="false">AP1344*1000000</f>
        <v>67.3889641570042</v>
      </c>
      <c r="BC1344" s="39" t="n">
        <f aca="false">AQ1344*1000000</f>
        <v>3.46797016884203</v>
      </c>
      <c r="BD1344" s="40" t="n">
        <f aca="false">AR1344*1000000</f>
        <v>80.3602548470063</v>
      </c>
      <c r="BE1344" s="40" t="n">
        <f aca="false">AS1344*1000000</f>
        <v>0.404546814145417</v>
      </c>
      <c r="BF1344" s="40" t="n">
        <f aca="false">AT1344*1000000</f>
        <v>100.482687204154</v>
      </c>
      <c r="BG1344" s="40" t="n">
        <f aca="false">AU1344*1000000</f>
        <v>143546.696005934</v>
      </c>
      <c r="BH1344" s="41" t="n">
        <f aca="false">AV1344*1000000</f>
        <v>0.184627299060286</v>
      </c>
      <c r="BI1344" s="0" t="n">
        <v>0.1</v>
      </c>
      <c r="BJ1344" s="0" t="n">
        <f aca="false">R1344*BI1344</f>
        <v>2728.88250219614</v>
      </c>
      <c r="BK1344" s="0" t="n">
        <v>0.1</v>
      </c>
      <c r="BL1344" s="0" t="n">
        <f aca="false">AI1344*BK1344</f>
        <v>860.838414634146</v>
      </c>
      <c r="BM1344" s="45" t="n">
        <v>17.6498016718255</v>
      </c>
      <c r="BN1344" s="45" t="n">
        <v>910.91550745518</v>
      </c>
      <c r="BO1344" s="45" t="n">
        <v>5.31099102083891</v>
      </c>
      <c r="BP1344" s="45" t="n">
        <v>537.6</v>
      </c>
      <c r="BQ1344" s="45" t="n">
        <v>384000</v>
      </c>
      <c r="BR1344" s="0" t="n">
        <f aca="false">AJ1344*0.1</f>
        <v>1.0442E-009</v>
      </c>
      <c r="BS1344" s="0" t="n">
        <f aca="false">((((BJ1344/R1344)^2)+((BM1344/AD1344)^2))^(1/2))*AK1344</f>
        <v>0.000497998072182642</v>
      </c>
      <c r="BT1344" s="0" t="n">
        <f aca="false">((((BJ1344/R1344)^2)+((BN1344/AE1344)^2))^(1/2))*AL1344</f>
        <v>0.0250302672049902</v>
      </c>
      <c r="BU1344" s="0" t="n">
        <f aca="false">((((BJ1344/R1344)^2)+((BO1344/AF1344)^2))^(1/2))*AM1344</f>
        <v>0.000145680962003658</v>
      </c>
      <c r="BV1344" s="0" t="n">
        <f aca="false">((((BJ1344/R1344)^2)+((BP1344/AG1344)^2))^(1/2))*AN1344</f>
        <v>0.0151219767504349</v>
      </c>
      <c r="BW1344" s="0" t="n">
        <f aca="false">((((BJ1344/R1344)^2)+((BQ1344/AH1344)^2))^(1/2))*AO1344</f>
        <v>11.715776212839</v>
      </c>
      <c r="BX1344" s="46" t="n">
        <f aca="false">((((BL1344/AI1344)^2)+((BR1344/AJ1344)^2))^(1/2))*AP1344</f>
        <v>9.53023870651098E-006</v>
      </c>
    </row>
    <row r="1345" customFormat="false" ht="30" hidden="false" customHeight="true" outlineLevel="0" collapsed="false">
      <c r="A1345" s="24" t="n">
        <v>4.59543888888888</v>
      </c>
      <c r="B1345" s="24" t="n">
        <v>-74.1703222222222</v>
      </c>
      <c r="C1345" s="47" t="n">
        <v>21</v>
      </c>
      <c r="D1345" s="47" t="n">
        <v>23</v>
      </c>
      <c r="E1345" s="47" t="n">
        <v>1791</v>
      </c>
      <c r="F1345" s="27" t="s">
        <v>3339</v>
      </c>
      <c r="G1345" s="28" t="s">
        <v>3340</v>
      </c>
      <c r="H1345" s="27" t="s">
        <v>3341</v>
      </c>
      <c r="I1345" s="28" t="s">
        <v>3342</v>
      </c>
      <c r="J1345" s="28" t="s">
        <v>76</v>
      </c>
      <c r="K1345" s="55"/>
      <c r="L1345" s="55"/>
      <c r="M1345" s="55"/>
      <c r="N1345" s="29" t="s">
        <v>172</v>
      </c>
      <c r="O1345" s="29" t="s">
        <v>3343</v>
      </c>
      <c r="P1345" s="56" t="n">
        <v>0.00426891489573758</v>
      </c>
      <c r="Q1345" s="31" t="n">
        <v>42000</v>
      </c>
      <c r="R1345" s="31" t="n">
        <v>42723.3358451533</v>
      </c>
      <c r="S1345" s="29" t="s">
        <v>86</v>
      </c>
      <c r="T1345" s="29" t="n">
        <f aca="false">((R1345*Parámetros!$D$30)/1000)/Parámetros!$D$29</f>
        <v>35011.9252262941</v>
      </c>
      <c r="U1345" s="29" t="s">
        <v>69</v>
      </c>
      <c r="V1345" s="48" t="n">
        <f aca="false">IF(S1345="m3_año",R1345,IF(OR(O1345="CG1",O1345="CG3",O1345="HG2"),T1345,R1345))</f>
        <v>42723.3358451533</v>
      </c>
      <c r="W1345" s="28" t="n">
        <v>365</v>
      </c>
      <c r="X1345" s="32" t="s">
        <v>3320</v>
      </c>
      <c r="Y1345" s="28"/>
      <c r="Z1345" s="28" t="n">
        <v>8760</v>
      </c>
      <c r="AA1345" s="32" t="s">
        <v>447</v>
      </c>
      <c r="AB1345" s="32" t="s">
        <v>447</v>
      </c>
      <c r="AC1345" s="33" t="s">
        <v>246</v>
      </c>
      <c r="AD1345" s="33" t="n">
        <f aca="false">VLOOKUP($O1345,Parámetros!$B$4:$H$25,3,0)</f>
        <v>12.7152226842523</v>
      </c>
      <c r="AE1345" s="33" t="n">
        <f aca="false">VLOOKUP($O1345,Parámetros!$B$4:$H$25,4,0)</f>
        <v>4.56382485732941</v>
      </c>
      <c r="AF1345" s="33" t="n">
        <f aca="false">VLOOKUP($O1345,Parámetros!$B$4:$H$25,5,0)</f>
        <v>12.0799261022882</v>
      </c>
      <c r="AG1345" s="33" t="n">
        <f aca="false">VLOOKUP($O1345,Parámetros!$B$4:$H$25,6,0)</f>
        <v>6.25</v>
      </c>
      <c r="AH1345" s="33" t="n">
        <f aca="false">VLOOKUP($O1345,Parámetros!$B$4:$H$25,7,0)</f>
        <v>2343</v>
      </c>
      <c r="AI1345" s="2" t="n">
        <v>5536.76785714286</v>
      </c>
      <c r="AJ1345" s="2" t="n">
        <v>1.362E-008</v>
      </c>
      <c r="AK1345" s="34" t="n">
        <f aca="false">AD1345*V1345/1000000000</f>
        <v>0.000543236729085223</v>
      </c>
      <c r="AL1345" s="34" t="n">
        <f aca="false">AE1345*V1345/1000000000</f>
        <v>0.000194981822118143</v>
      </c>
      <c r="AM1345" s="34" t="n">
        <f aca="false">AF1345*V1345/1000000000</f>
        <v>0.000516094739852692</v>
      </c>
      <c r="AN1345" s="34" t="n">
        <f aca="false">AG1345*V1345/1000000000</f>
        <v>0.000267020849032208</v>
      </c>
      <c r="AO1345" s="34" t="n">
        <f aca="false">AH1345*V1345/1000000000</f>
        <v>0.100100775885194</v>
      </c>
      <c r="AP1345" s="35" t="n">
        <f aca="false">AJ1345*AI1345*EXP(P1345*4)</f>
        <v>7.67095239046024E-005</v>
      </c>
      <c r="AQ1345" s="36" t="n">
        <f aca="false">AK1345/W1345</f>
        <v>1.48831980571294E-006</v>
      </c>
      <c r="AR1345" s="37" t="n">
        <f aca="false">AL1345/W1345</f>
        <v>5.3419677292642E-007</v>
      </c>
      <c r="AS1345" s="37" t="n">
        <f aca="false">AM1345/W1345</f>
        <v>1.41395819137724E-006</v>
      </c>
      <c r="AT1345" s="37" t="n">
        <f aca="false">AN1345/W1345</f>
        <v>7.31563969951255E-007</v>
      </c>
      <c r="AU1345" s="37" t="n">
        <f aca="false">AO1345/W1345</f>
        <v>0.000274248701055326</v>
      </c>
      <c r="AV1345" s="49" t="n">
        <f aca="false">AP1345/W1345</f>
        <v>2.10163079190692E-007</v>
      </c>
      <c r="AW1345" s="39" t="n">
        <f aca="false">AK1345*1000000</f>
        <v>543.236729085223</v>
      </c>
      <c r="AX1345" s="40" t="n">
        <f aca="false">AL1345*1000000</f>
        <v>194.981822118143</v>
      </c>
      <c r="AY1345" s="40" t="n">
        <f aca="false">AM1345*1000000</f>
        <v>516.094739852692</v>
      </c>
      <c r="AZ1345" s="40" t="n">
        <f aca="false">AN1345*1000000</f>
        <v>267.020849032208</v>
      </c>
      <c r="BA1345" s="40" t="n">
        <f aca="false">AO1345*1000000</f>
        <v>100100.775885194</v>
      </c>
      <c r="BB1345" s="41" t="n">
        <f aca="false">AP1345*1000000</f>
        <v>76.7095239046025</v>
      </c>
      <c r="BC1345" s="39" t="n">
        <f aca="false">AQ1345*1000000</f>
        <v>1.48831980571294</v>
      </c>
      <c r="BD1345" s="40" t="n">
        <f aca="false">AR1345*1000000</f>
        <v>0.53419677292642</v>
      </c>
      <c r="BE1345" s="40" t="n">
        <f aca="false">AS1345*1000000</f>
        <v>1.41395819137724</v>
      </c>
      <c r="BF1345" s="40" t="n">
        <f aca="false">AT1345*1000000</f>
        <v>0.731563969951255</v>
      </c>
      <c r="BG1345" s="40" t="n">
        <f aca="false">AU1345*1000000</f>
        <v>274.248701055327</v>
      </c>
      <c r="BH1345" s="41" t="n">
        <f aca="false">AV1345*1000000</f>
        <v>0.210163079190692</v>
      </c>
      <c r="BI1345" s="0" t="n">
        <v>0.1</v>
      </c>
      <c r="BJ1345" s="0" t="n">
        <f aca="false">R1345*BI1345</f>
        <v>4272.33358451533</v>
      </c>
      <c r="BK1345" s="0" t="n">
        <v>0.1</v>
      </c>
      <c r="BL1345" s="0" t="n">
        <f aca="false">AI1345*BK1345</f>
        <v>553.676785714286</v>
      </c>
      <c r="BM1345" s="45" t="n">
        <v>8.79744109323615</v>
      </c>
      <c r="BN1345" s="45" t="n">
        <v>3.62683450723467</v>
      </c>
      <c r="BO1345" s="45" t="n">
        <v>10.0538529184284</v>
      </c>
      <c r="BP1345" s="45" t="n">
        <v>12.5</v>
      </c>
      <c r="BQ1345" s="45" t="n">
        <v>2343</v>
      </c>
      <c r="BR1345" s="0" t="n">
        <f aca="false">AJ1345*0.1</f>
        <v>1.362E-009</v>
      </c>
      <c r="BS1345" s="0" t="n">
        <f aca="false">((((BJ1345/R1345)^2)+((BM1345/AD1345)^2))^(1/2))*AK1345</f>
        <v>0.000379761526526234</v>
      </c>
      <c r="BT1345" s="0" t="n">
        <f aca="false">((((BJ1345/R1345)^2)+((BN1345/AE1345)^2))^(1/2))*AL1345</f>
        <v>0.000156172426702671</v>
      </c>
      <c r="BU1345" s="0" t="n">
        <f aca="false">((((BJ1345/R1345)^2)+((BO1345/AF1345)^2))^(1/2))*AM1345</f>
        <v>0.000432623520788211</v>
      </c>
      <c r="BV1345" s="0" t="n">
        <f aca="false">((((BJ1345/R1345)^2)+((BP1345/AG1345)^2))^(1/2))*AN1345</f>
        <v>0.000534708833487632</v>
      </c>
      <c r="BW1345" s="0" t="n">
        <f aca="false">((((BJ1345/R1345)^2)+((BQ1345/AH1345)^2))^(1/2))*AO1345</f>
        <v>0.10060003472239</v>
      </c>
      <c r="BX1345" s="46" t="n">
        <f aca="false">((((BL1345/AI1345)^2)+((BR1345/AJ1345)^2))^(1/2))*AP1345</f>
        <v>1.08483649069072E-005</v>
      </c>
    </row>
    <row r="1346" customFormat="false" ht="30" hidden="false" customHeight="true" outlineLevel="0" collapsed="false">
      <c r="A1346" s="24" t="n">
        <v>4.59543888888888</v>
      </c>
      <c r="B1346" s="24" t="n">
        <v>-74.1703222222222</v>
      </c>
      <c r="C1346" s="47" t="n">
        <v>21</v>
      </c>
      <c r="D1346" s="47" t="n">
        <v>23</v>
      </c>
      <c r="E1346" s="47" t="n">
        <v>1791</v>
      </c>
      <c r="F1346" s="27" t="s">
        <v>3339</v>
      </c>
      <c r="G1346" s="28" t="s">
        <v>3340</v>
      </c>
      <c r="H1346" s="27" t="s">
        <v>3341</v>
      </c>
      <c r="I1346" s="28" t="s">
        <v>3342</v>
      </c>
      <c r="J1346" s="28" t="s">
        <v>76</v>
      </c>
      <c r="K1346" s="55"/>
      <c r="L1346" s="55"/>
      <c r="M1346" s="55"/>
      <c r="N1346" s="29" t="s">
        <v>172</v>
      </c>
      <c r="O1346" s="29" t="s">
        <v>3343</v>
      </c>
      <c r="P1346" s="56" t="n">
        <v>0.00426891489573758</v>
      </c>
      <c r="Q1346" s="31" t="n">
        <v>42000</v>
      </c>
      <c r="R1346" s="31" t="n">
        <v>42723.3358451533</v>
      </c>
      <c r="S1346" s="29" t="s">
        <v>86</v>
      </c>
      <c r="T1346" s="29" t="n">
        <f aca="false">((R1346*Parámetros!$D$30)/1000)/Parámetros!$D$29</f>
        <v>35011.9252262941</v>
      </c>
      <c r="U1346" s="29" t="s">
        <v>69</v>
      </c>
      <c r="V1346" s="48" t="n">
        <f aca="false">IF(S1346="m3_año",R1346,IF(OR(O1346="CG1",O1346="CG3",O1346="HG2"),T1346,R1346))</f>
        <v>42723.3358451533</v>
      </c>
      <c r="W1346" s="28" t="n">
        <v>365</v>
      </c>
      <c r="X1346" s="32" t="s">
        <v>3320</v>
      </c>
      <c r="Y1346" s="28"/>
      <c r="Z1346" s="28" t="n">
        <v>8760</v>
      </c>
      <c r="AA1346" s="32" t="s">
        <v>447</v>
      </c>
      <c r="AB1346" s="32" t="s">
        <v>447</v>
      </c>
      <c r="AC1346" s="33" t="s">
        <v>246</v>
      </c>
      <c r="AD1346" s="33" t="n">
        <f aca="false">VLOOKUP($O1346,Parámetros!$B$4:$H$25,3,0)</f>
        <v>12.7152226842523</v>
      </c>
      <c r="AE1346" s="33" t="n">
        <f aca="false">VLOOKUP($O1346,Parámetros!$B$4:$H$25,4,0)</f>
        <v>4.56382485732941</v>
      </c>
      <c r="AF1346" s="33" t="n">
        <f aca="false">VLOOKUP($O1346,Parámetros!$B$4:$H$25,5,0)</f>
        <v>12.0799261022882</v>
      </c>
      <c r="AG1346" s="33" t="n">
        <f aca="false">VLOOKUP($O1346,Parámetros!$B$4:$H$25,6,0)</f>
        <v>6.25</v>
      </c>
      <c r="AH1346" s="33" t="n">
        <f aca="false">VLOOKUP($O1346,Parámetros!$B$4:$H$25,7,0)</f>
        <v>2343</v>
      </c>
      <c r="AI1346" s="2" t="n">
        <v>5536.76785714286</v>
      </c>
      <c r="AJ1346" s="2" t="n">
        <v>1.362E-008</v>
      </c>
      <c r="AK1346" s="34" t="n">
        <f aca="false">AD1346*V1346/1000000000</f>
        <v>0.000543236729085223</v>
      </c>
      <c r="AL1346" s="34" t="n">
        <f aca="false">AE1346*V1346/1000000000</f>
        <v>0.000194981822118143</v>
      </c>
      <c r="AM1346" s="34" t="n">
        <f aca="false">AF1346*V1346/1000000000</f>
        <v>0.000516094739852692</v>
      </c>
      <c r="AN1346" s="34" t="n">
        <f aca="false">AG1346*V1346/1000000000</f>
        <v>0.000267020849032208</v>
      </c>
      <c r="AO1346" s="34" t="n">
        <f aca="false">AH1346*V1346/1000000000</f>
        <v>0.100100775885194</v>
      </c>
      <c r="AP1346" s="35" t="n">
        <f aca="false">AJ1346*AI1346*EXP(P1346*4)</f>
        <v>7.67095239046024E-005</v>
      </c>
      <c r="AQ1346" s="36" t="n">
        <f aca="false">AK1346/W1346</f>
        <v>1.48831980571294E-006</v>
      </c>
      <c r="AR1346" s="37" t="n">
        <f aca="false">AL1346/W1346</f>
        <v>5.3419677292642E-007</v>
      </c>
      <c r="AS1346" s="37" t="n">
        <f aca="false">AM1346/W1346</f>
        <v>1.41395819137724E-006</v>
      </c>
      <c r="AT1346" s="37" t="n">
        <f aca="false">AN1346/W1346</f>
        <v>7.31563969951255E-007</v>
      </c>
      <c r="AU1346" s="37" t="n">
        <f aca="false">AO1346/W1346</f>
        <v>0.000274248701055326</v>
      </c>
      <c r="AV1346" s="49" t="n">
        <f aca="false">AP1346/W1346</f>
        <v>2.10163079190692E-007</v>
      </c>
      <c r="AW1346" s="39" t="n">
        <f aca="false">AK1346*1000000</f>
        <v>543.236729085223</v>
      </c>
      <c r="AX1346" s="40" t="n">
        <f aca="false">AL1346*1000000</f>
        <v>194.981822118143</v>
      </c>
      <c r="AY1346" s="40" t="n">
        <f aca="false">AM1346*1000000</f>
        <v>516.094739852692</v>
      </c>
      <c r="AZ1346" s="40" t="n">
        <f aca="false">AN1346*1000000</f>
        <v>267.020849032208</v>
      </c>
      <c r="BA1346" s="40" t="n">
        <f aca="false">AO1346*1000000</f>
        <v>100100.775885194</v>
      </c>
      <c r="BB1346" s="41" t="n">
        <f aca="false">AP1346*1000000</f>
        <v>76.7095239046025</v>
      </c>
      <c r="BC1346" s="39" t="n">
        <f aca="false">AQ1346*1000000</f>
        <v>1.48831980571294</v>
      </c>
      <c r="BD1346" s="40" t="n">
        <f aca="false">AR1346*1000000</f>
        <v>0.53419677292642</v>
      </c>
      <c r="BE1346" s="40" t="n">
        <f aca="false">AS1346*1000000</f>
        <v>1.41395819137724</v>
      </c>
      <c r="BF1346" s="40" t="n">
        <f aca="false">AT1346*1000000</f>
        <v>0.731563969951255</v>
      </c>
      <c r="BG1346" s="40" t="n">
        <f aca="false">AU1346*1000000</f>
        <v>274.248701055327</v>
      </c>
      <c r="BH1346" s="41" t="n">
        <f aca="false">AV1346*1000000</f>
        <v>0.210163079190692</v>
      </c>
      <c r="BI1346" s="0" t="n">
        <v>0.1</v>
      </c>
      <c r="BJ1346" s="0" t="n">
        <f aca="false">R1346*BI1346</f>
        <v>4272.33358451533</v>
      </c>
      <c r="BK1346" s="0" t="n">
        <v>0.1</v>
      </c>
      <c r="BL1346" s="0" t="n">
        <f aca="false">AI1346*BK1346</f>
        <v>553.676785714286</v>
      </c>
      <c r="BM1346" s="45" t="n">
        <v>8.79744109323615</v>
      </c>
      <c r="BN1346" s="45" t="n">
        <v>3.62683450723467</v>
      </c>
      <c r="BO1346" s="45" t="n">
        <v>10.0538529184284</v>
      </c>
      <c r="BP1346" s="45" t="n">
        <v>12.5</v>
      </c>
      <c r="BQ1346" s="45" t="n">
        <v>2343</v>
      </c>
      <c r="BR1346" s="0" t="n">
        <f aca="false">AJ1346*0.1</f>
        <v>1.362E-009</v>
      </c>
      <c r="BS1346" s="0" t="n">
        <f aca="false">((((BJ1346/R1346)^2)+((BM1346/AD1346)^2))^(1/2))*AK1346</f>
        <v>0.000379761526526234</v>
      </c>
      <c r="BT1346" s="0" t="n">
        <f aca="false">((((BJ1346/R1346)^2)+((BN1346/AE1346)^2))^(1/2))*AL1346</f>
        <v>0.000156172426702671</v>
      </c>
      <c r="BU1346" s="0" t="n">
        <f aca="false">((((BJ1346/R1346)^2)+((BO1346/AF1346)^2))^(1/2))*AM1346</f>
        <v>0.000432623520788211</v>
      </c>
      <c r="BV1346" s="0" t="n">
        <f aca="false">((((BJ1346/R1346)^2)+((BP1346/AG1346)^2))^(1/2))*AN1346</f>
        <v>0.000534708833487632</v>
      </c>
      <c r="BW1346" s="0" t="n">
        <f aca="false">((((BJ1346/R1346)^2)+((BQ1346/AH1346)^2))^(1/2))*AO1346</f>
        <v>0.10060003472239</v>
      </c>
      <c r="BX1346" s="46" t="n">
        <f aca="false">((((BL1346/AI1346)^2)+((BR1346/AJ1346)^2))^(1/2))*AP1346</f>
        <v>1.08483649069072E-005</v>
      </c>
    </row>
    <row r="1347" customFormat="false" ht="30" hidden="false" customHeight="true" outlineLevel="0" collapsed="false">
      <c r="A1347" s="24" t="n">
        <v>4.59543888888888</v>
      </c>
      <c r="B1347" s="24" t="n">
        <v>-74.1703222222222</v>
      </c>
      <c r="C1347" s="47" t="n">
        <v>21</v>
      </c>
      <c r="D1347" s="47" t="n">
        <v>23</v>
      </c>
      <c r="E1347" s="47" t="n">
        <v>1791</v>
      </c>
      <c r="F1347" s="27" t="s">
        <v>3339</v>
      </c>
      <c r="G1347" s="28" t="s">
        <v>3340</v>
      </c>
      <c r="H1347" s="27" t="s">
        <v>3341</v>
      </c>
      <c r="I1347" s="28" t="s">
        <v>3342</v>
      </c>
      <c r="J1347" s="28" t="s">
        <v>76</v>
      </c>
      <c r="K1347" s="55"/>
      <c r="L1347" s="55"/>
      <c r="M1347" s="55"/>
      <c r="N1347" s="29" t="s">
        <v>172</v>
      </c>
      <c r="O1347" s="29" t="s">
        <v>3343</v>
      </c>
      <c r="P1347" s="56" t="n">
        <v>0.00426891489573758</v>
      </c>
      <c r="Q1347" s="31" t="n">
        <v>42000</v>
      </c>
      <c r="R1347" s="31" t="n">
        <v>42723.3358451533</v>
      </c>
      <c r="S1347" s="29" t="s">
        <v>86</v>
      </c>
      <c r="T1347" s="29" t="n">
        <f aca="false">((R1347*Parámetros!$D$30)/1000)/Parámetros!$D$29</f>
        <v>35011.9252262941</v>
      </c>
      <c r="U1347" s="29" t="s">
        <v>69</v>
      </c>
      <c r="V1347" s="48" t="n">
        <f aca="false">IF(S1347="m3_año",R1347,IF(OR(O1347="CG1",O1347="CG3",O1347="HG2"),T1347,R1347))</f>
        <v>42723.3358451533</v>
      </c>
      <c r="W1347" s="28" t="n">
        <v>365</v>
      </c>
      <c r="X1347" s="32" t="s">
        <v>3320</v>
      </c>
      <c r="Y1347" s="28"/>
      <c r="Z1347" s="28" t="n">
        <v>8760</v>
      </c>
      <c r="AA1347" s="32" t="s">
        <v>447</v>
      </c>
      <c r="AB1347" s="32" t="s">
        <v>447</v>
      </c>
      <c r="AC1347" s="33" t="s">
        <v>246</v>
      </c>
      <c r="AD1347" s="33" t="n">
        <f aca="false">VLOOKUP($O1347,Parámetros!$B$4:$H$25,3,0)</f>
        <v>12.7152226842523</v>
      </c>
      <c r="AE1347" s="33" t="n">
        <f aca="false">VLOOKUP($O1347,Parámetros!$B$4:$H$25,4,0)</f>
        <v>4.56382485732941</v>
      </c>
      <c r="AF1347" s="33" t="n">
        <f aca="false">VLOOKUP($O1347,Parámetros!$B$4:$H$25,5,0)</f>
        <v>12.0799261022882</v>
      </c>
      <c r="AG1347" s="33" t="n">
        <f aca="false">VLOOKUP($O1347,Parámetros!$B$4:$H$25,6,0)</f>
        <v>6.25</v>
      </c>
      <c r="AH1347" s="33" t="n">
        <f aca="false">VLOOKUP($O1347,Parámetros!$B$4:$H$25,7,0)</f>
        <v>2343</v>
      </c>
      <c r="AI1347" s="2" t="n">
        <v>5536.76785714286</v>
      </c>
      <c r="AJ1347" s="2" t="n">
        <v>1.362E-008</v>
      </c>
      <c r="AK1347" s="34" t="n">
        <f aca="false">AD1347*V1347/1000000000</f>
        <v>0.000543236729085223</v>
      </c>
      <c r="AL1347" s="34" t="n">
        <f aca="false">AE1347*V1347/1000000000</f>
        <v>0.000194981822118143</v>
      </c>
      <c r="AM1347" s="34" t="n">
        <f aca="false">AF1347*V1347/1000000000</f>
        <v>0.000516094739852692</v>
      </c>
      <c r="AN1347" s="34" t="n">
        <f aca="false">AG1347*V1347/1000000000</f>
        <v>0.000267020849032208</v>
      </c>
      <c r="AO1347" s="34" t="n">
        <f aca="false">AH1347*V1347/1000000000</f>
        <v>0.100100775885194</v>
      </c>
      <c r="AP1347" s="35" t="n">
        <f aca="false">AJ1347*AI1347*EXP(P1347*4)</f>
        <v>7.67095239046024E-005</v>
      </c>
      <c r="AQ1347" s="36" t="n">
        <f aca="false">AK1347/W1347</f>
        <v>1.48831980571294E-006</v>
      </c>
      <c r="AR1347" s="37" t="n">
        <f aca="false">AL1347/W1347</f>
        <v>5.3419677292642E-007</v>
      </c>
      <c r="AS1347" s="37" t="n">
        <f aca="false">AM1347/W1347</f>
        <v>1.41395819137724E-006</v>
      </c>
      <c r="AT1347" s="37" t="n">
        <f aca="false">AN1347/W1347</f>
        <v>7.31563969951255E-007</v>
      </c>
      <c r="AU1347" s="37" t="n">
        <f aca="false">AO1347/W1347</f>
        <v>0.000274248701055326</v>
      </c>
      <c r="AV1347" s="49" t="n">
        <f aca="false">AP1347/W1347</f>
        <v>2.10163079190692E-007</v>
      </c>
      <c r="AW1347" s="39" t="n">
        <f aca="false">AK1347*1000000</f>
        <v>543.236729085223</v>
      </c>
      <c r="AX1347" s="40" t="n">
        <f aca="false">AL1347*1000000</f>
        <v>194.981822118143</v>
      </c>
      <c r="AY1347" s="40" t="n">
        <f aca="false">AM1347*1000000</f>
        <v>516.094739852692</v>
      </c>
      <c r="AZ1347" s="40" t="n">
        <f aca="false">AN1347*1000000</f>
        <v>267.020849032208</v>
      </c>
      <c r="BA1347" s="40" t="n">
        <f aca="false">AO1347*1000000</f>
        <v>100100.775885194</v>
      </c>
      <c r="BB1347" s="41" t="n">
        <f aca="false">AP1347*1000000</f>
        <v>76.7095239046025</v>
      </c>
      <c r="BC1347" s="39" t="n">
        <f aca="false">AQ1347*1000000</f>
        <v>1.48831980571294</v>
      </c>
      <c r="BD1347" s="40" t="n">
        <f aca="false">AR1347*1000000</f>
        <v>0.53419677292642</v>
      </c>
      <c r="BE1347" s="40" t="n">
        <f aca="false">AS1347*1000000</f>
        <v>1.41395819137724</v>
      </c>
      <c r="BF1347" s="40" t="n">
        <f aca="false">AT1347*1000000</f>
        <v>0.731563969951255</v>
      </c>
      <c r="BG1347" s="40" t="n">
        <f aca="false">AU1347*1000000</f>
        <v>274.248701055327</v>
      </c>
      <c r="BH1347" s="41" t="n">
        <f aca="false">AV1347*1000000</f>
        <v>0.210163079190692</v>
      </c>
      <c r="BI1347" s="0" t="n">
        <v>0.1</v>
      </c>
      <c r="BJ1347" s="0" t="n">
        <f aca="false">R1347*BI1347</f>
        <v>4272.33358451533</v>
      </c>
      <c r="BK1347" s="0" t="n">
        <v>0.1</v>
      </c>
      <c r="BL1347" s="0" t="n">
        <f aca="false">AI1347*BK1347</f>
        <v>553.676785714286</v>
      </c>
      <c r="BM1347" s="45" t="n">
        <v>8.79744109323615</v>
      </c>
      <c r="BN1347" s="45" t="n">
        <v>3.62683450723467</v>
      </c>
      <c r="BO1347" s="45" t="n">
        <v>10.0538529184284</v>
      </c>
      <c r="BP1347" s="45" t="n">
        <v>12.5</v>
      </c>
      <c r="BQ1347" s="45" t="n">
        <v>2343</v>
      </c>
      <c r="BR1347" s="0" t="n">
        <f aca="false">AJ1347*0.1</f>
        <v>1.362E-009</v>
      </c>
      <c r="BS1347" s="0" t="n">
        <f aca="false">((((BJ1347/R1347)^2)+((BM1347/AD1347)^2))^(1/2))*AK1347</f>
        <v>0.000379761526526234</v>
      </c>
      <c r="BT1347" s="0" t="n">
        <f aca="false">((((BJ1347/R1347)^2)+((BN1347/AE1347)^2))^(1/2))*AL1347</f>
        <v>0.000156172426702671</v>
      </c>
      <c r="BU1347" s="0" t="n">
        <f aca="false">((((BJ1347/R1347)^2)+((BO1347/AF1347)^2))^(1/2))*AM1347</f>
        <v>0.000432623520788211</v>
      </c>
      <c r="BV1347" s="0" t="n">
        <f aca="false">((((BJ1347/R1347)^2)+((BP1347/AG1347)^2))^(1/2))*AN1347</f>
        <v>0.000534708833487632</v>
      </c>
      <c r="BW1347" s="0" t="n">
        <f aca="false">((((BJ1347/R1347)^2)+((BQ1347/AH1347)^2))^(1/2))*AO1347</f>
        <v>0.10060003472239</v>
      </c>
      <c r="BX1347" s="46" t="n">
        <f aca="false">((((BL1347/AI1347)^2)+((BR1347/AJ1347)^2))^(1/2))*AP1347</f>
        <v>1.08483649069072E-005</v>
      </c>
    </row>
    <row r="1348" customFormat="false" ht="30" hidden="false" customHeight="true" outlineLevel="0" collapsed="false">
      <c r="A1348" s="24" t="n">
        <v>4.59543888888888</v>
      </c>
      <c r="B1348" s="24" t="n">
        <v>-74.1703222222222</v>
      </c>
      <c r="C1348" s="47" t="n">
        <v>21</v>
      </c>
      <c r="D1348" s="47" t="n">
        <v>23</v>
      </c>
      <c r="E1348" s="47" t="n">
        <v>1791</v>
      </c>
      <c r="F1348" s="27" t="s">
        <v>3339</v>
      </c>
      <c r="G1348" s="28" t="s">
        <v>3340</v>
      </c>
      <c r="H1348" s="27" t="s">
        <v>3341</v>
      </c>
      <c r="I1348" s="28" t="s">
        <v>3342</v>
      </c>
      <c r="J1348" s="28" t="s">
        <v>76</v>
      </c>
      <c r="K1348" s="55"/>
      <c r="L1348" s="55"/>
      <c r="M1348" s="55"/>
      <c r="N1348" s="29" t="s">
        <v>172</v>
      </c>
      <c r="O1348" s="29" t="s">
        <v>3343</v>
      </c>
      <c r="P1348" s="56" t="n">
        <v>0.00426891489573758</v>
      </c>
      <c r="Q1348" s="31" t="n">
        <v>42000</v>
      </c>
      <c r="R1348" s="31" t="n">
        <v>42723.3358451533</v>
      </c>
      <c r="S1348" s="29" t="s">
        <v>86</v>
      </c>
      <c r="T1348" s="29" t="n">
        <f aca="false">((R1348*Parámetros!$D$30)/1000)/Parámetros!$D$29</f>
        <v>35011.9252262941</v>
      </c>
      <c r="U1348" s="29" t="s">
        <v>69</v>
      </c>
      <c r="V1348" s="48" t="n">
        <f aca="false">IF(S1348="m3_año",R1348,IF(OR(O1348="CG1",O1348="CG3",O1348="HG2"),T1348,R1348))</f>
        <v>42723.3358451533</v>
      </c>
      <c r="W1348" s="28" t="n">
        <v>365</v>
      </c>
      <c r="X1348" s="32" t="s">
        <v>3320</v>
      </c>
      <c r="Y1348" s="28"/>
      <c r="Z1348" s="28" t="n">
        <v>8760</v>
      </c>
      <c r="AA1348" s="32" t="s">
        <v>447</v>
      </c>
      <c r="AB1348" s="32" t="s">
        <v>447</v>
      </c>
      <c r="AC1348" s="33" t="s">
        <v>246</v>
      </c>
      <c r="AD1348" s="33" t="n">
        <f aca="false">VLOOKUP($O1348,Parámetros!$B$4:$H$25,3,0)</f>
        <v>12.7152226842523</v>
      </c>
      <c r="AE1348" s="33" t="n">
        <f aca="false">VLOOKUP($O1348,Parámetros!$B$4:$H$25,4,0)</f>
        <v>4.56382485732941</v>
      </c>
      <c r="AF1348" s="33" t="n">
        <f aca="false">VLOOKUP($O1348,Parámetros!$B$4:$H$25,5,0)</f>
        <v>12.0799261022882</v>
      </c>
      <c r="AG1348" s="33" t="n">
        <f aca="false">VLOOKUP($O1348,Parámetros!$B$4:$H$25,6,0)</f>
        <v>6.25</v>
      </c>
      <c r="AH1348" s="33" t="n">
        <f aca="false">VLOOKUP($O1348,Parámetros!$B$4:$H$25,7,0)</f>
        <v>2343</v>
      </c>
      <c r="AI1348" s="2" t="n">
        <v>5536.76785714286</v>
      </c>
      <c r="AJ1348" s="2" t="n">
        <v>1.362E-008</v>
      </c>
      <c r="AK1348" s="34" t="n">
        <f aca="false">AD1348*V1348/1000000000</f>
        <v>0.000543236729085223</v>
      </c>
      <c r="AL1348" s="34" t="n">
        <f aca="false">AE1348*V1348/1000000000</f>
        <v>0.000194981822118143</v>
      </c>
      <c r="AM1348" s="34" t="n">
        <f aca="false">AF1348*V1348/1000000000</f>
        <v>0.000516094739852692</v>
      </c>
      <c r="AN1348" s="34" t="n">
        <f aca="false">AG1348*V1348/1000000000</f>
        <v>0.000267020849032208</v>
      </c>
      <c r="AO1348" s="34" t="n">
        <f aca="false">AH1348*V1348/1000000000</f>
        <v>0.100100775885194</v>
      </c>
      <c r="AP1348" s="35" t="n">
        <f aca="false">AJ1348*AI1348*EXP(P1348*4)</f>
        <v>7.67095239046024E-005</v>
      </c>
      <c r="AQ1348" s="36" t="n">
        <f aca="false">AK1348/W1348</f>
        <v>1.48831980571294E-006</v>
      </c>
      <c r="AR1348" s="37" t="n">
        <f aca="false">AL1348/W1348</f>
        <v>5.3419677292642E-007</v>
      </c>
      <c r="AS1348" s="37" t="n">
        <f aca="false">AM1348/W1348</f>
        <v>1.41395819137724E-006</v>
      </c>
      <c r="AT1348" s="37" t="n">
        <f aca="false">AN1348/W1348</f>
        <v>7.31563969951255E-007</v>
      </c>
      <c r="AU1348" s="37" t="n">
        <f aca="false">AO1348/W1348</f>
        <v>0.000274248701055326</v>
      </c>
      <c r="AV1348" s="49" t="n">
        <f aca="false">AP1348/W1348</f>
        <v>2.10163079190692E-007</v>
      </c>
      <c r="AW1348" s="39" t="n">
        <f aca="false">AK1348*1000000</f>
        <v>543.236729085223</v>
      </c>
      <c r="AX1348" s="40" t="n">
        <f aca="false">AL1348*1000000</f>
        <v>194.981822118143</v>
      </c>
      <c r="AY1348" s="40" t="n">
        <f aca="false">AM1348*1000000</f>
        <v>516.094739852692</v>
      </c>
      <c r="AZ1348" s="40" t="n">
        <f aca="false">AN1348*1000000</f>
        <v>267.020849032208</v>
      </c>
      <c r="BA1348" s="40" t="n">
        <f aca="false">AO1348*1000000</f>
        <v>100100.775885194</v>
      </c>
      <c r="BB1348" s="41" t="n">
        <f aca="false">AP1348*1000000</f>
        <v>76.7095239046025</v>
      </c>
      <c r="BC1348" s="39" t="n">
        <f aca="false">AQ1348*1000000</f>
        <v>1.48831980571294</v>
      </c>
      <c r="BD1348" s="40" t="n">
        <f aca="false">AR1348*1000000</f>
        <v>0.53419677292642</v>
      </c>
      <c r="BE1348" s="40" t="n">
        <f aca="false">AS1348*1000000</f>
        <v>1.41395819137724</v>
      </c>
      <c r="BF1348" s="40" t="n">
        <f aca="false">AT1348*1000000</f>
        <v>0.731563969951255</v>
      </c>
      <c r="BG1348" s="40" t="n">
        <f aca="false">AU1348*1000000</f>
        <v>274.248701055327</v>
      </c>
      <c r="BH1348" s="41" t="n">
        <f aca="false">AV1348*1000000</f>
        <v>0.210163079190692</v>
      </c>
      <c r="BI1348" s="0" t="n">
        <v>0.1</v>
      </c>
      <c r="BJ1348" s="0" t="n">
        <f aca="false">R1348*BI1348</f>
        <v>4272.33358451533</v>
      </c>
      <c r="BK1348" s="0" t="n">
        <v>0.1</v>
      </c>
      <c r="BL1348" s="0" t="n">
        <f aca="false">AI1348*BK1348</f>
        <v>553.676785714286</v>
      </c>
      <c r="BM1348" s="45" t="n">
        <v>8.79744109323615</v>
      </c>
      <c r="BN1348" s="45" t="n">
        <v>3.62683450723467</v>
      </c>
      <c r="BO1348" s="45" t="n">
        <v>10.0538529184284</v>
      </c>
      <c r="BP1348" s="45" t="n">
        <v>12.5</v>
      </c>
      <c r="BQ1348" s="45" t="n">
        <v>2343</v>
      </c>
      <c r="BR1348" s="0" t="n">
        <f aca="false">AJ1348*0.1</f>
        <v>1.362E-009</v>
      </c>
      <c r="BS1348" s="0" t="n">
        <f aca="false">((((BJ1348/R1348)^2)+((BM1348/AD1348)^2))^(1/2))*AK1348</f>
        <v>0.000379761526526234</v>
      </c>
      <c r="BT1348" s="0" t="n">
        <f aca="false">((((BJ1348/R1348)^2)+((BN1348/AE1348)^2))^(1/2))*AL1348</f>
        <v>0.000156172426702671</v>
      </c>
      <c r="BU1348" s="0" t="n">
        <f aca="false">((((BJ1348/R1348)^2)+((BO1348/AF1348)^2))^(1/2))*AM1348</f>
        <v>0.000432623520788211</v>
      </c>
      <c r="BV1348" s="0" t="n">
        <f aca="false">((((BJ1348/R1348)^2)+((BP1348/AG1348)^2))^(1/2))*AN1348</f>
        <v>0.000534708833487632</v>
      </c>
      <c r="BW1348" s="0" t="n">
        <f aca="false">((((BJ1348/R1348)^2)+((BQ1348/AH1348)^2))^(1/2))*AO1348</f>
        <v>0.10060003472239</v>
      </c>
      <c r="BX1348" s="46" t="n">
        <f aca="false">((((BL1348/AI1348)^2)+((BR1348/AJ1348)^2))^(1/2))*AP1348</f>
        <v>1.08483649069072E-005</v>
      </c>
    </row>
    <row r="1349" customFormat="false" ht="30" hidden="false" customHeight="true" outlineLevel="0" collapsed="false">
      <c r="A1349" s="24" t="n">
        <v>4.59543888888888</v>
      </c>
      <c r="B1349" s="24" t="n">
        <v>-74.1703222222222</v>
      </c>
      <c r="C1349" s="47" t="n">
        <v>21</v>
      </c>
      <c r="D1349" s="47" t="n">
        <v>23</v>
      </c>
      <c r="E1349" s="47" t="n">
        <v>1791</v>
      </c>
      <c r="F1349" s="27" t="s">
        <v>3339</v>
      </c>
      <c r="G1349" s="28" t="s">
        <v>3340</v>
      </c>
      <c r="H1349" s="27" t="s">
        <v>3341</v>
      </c>
      <c r="I1349" s="28" t="s">
        <v>3342</v>
      </c>
      <c r="J1349" s="28" t="s">
        <v>76</v>
      </c>
      <c r="K1349" s="55"/>
      <c r="L1349" s="55"/>
      <c r="M1349" s="55"/>
      <c r="N1349" s="29" t="s">
        <v>172</v>
      </c>
      <c r="O1349" s="29" t="s">
        <v>3343</v>
      </c>
      <c r="P1349" s="56" t="n">
        <v>0.00426891489573758</v>
      </c>
      <c r="Q1349" s="31" t="n">
        <v>42000</v>
      </c>
      <c r="R1349" s="31" t="n">
        <v>42723.3358451533</v>
      </c>
      <c r="S1349" s="29" t="s">
        <v>86</v>
      </c>
      <c r="T1349" s="29" t="n">
        <f aca="false">((R1349*Parámetros!$D$30)/1000)/Parámetros!$D$29</f>
        <v>35011.9252262941</v>
      </c>
      <c r="U1349" s="29" t="s">
        <v>69</v>
      </c>
      <c r="V1349" s="48" t="n">
        <f aca="false">IF(S1349="m3_año",R1349,IF(OR(O1349="CG1",O1349="CG3",O1349="HG2"),T1349,R1349))</f>
        <v>42723.3358451533</v>
      </c>
      <c r="W1349" s="28" t="n">
        <v>365</v>
      </c>
      <c r="X1349" s="32" t="s">
        <v>3320</v>
      </c>
      <c r="Y1349" s="28"/>
      <c r="Z1349" s="28" t="n">
        <v>8760</v>
      </c>
      <c r="AA1349" s="32" t="s">
        <v>447</v>
      </c>
      <c r="AB1349" s="32" t="s">
        <v>447</v>
      </c>
      <c r="AC1349" s="33" t="s">
        <v>246</v>
      </c>
      <c r="AD1349" s="33" t="n">
        <f aca="false">VLOOKUP($O1349,Parámetros!$B$4:$H$25,3,0)</f>
        <v>12.7152226842523</v>
      </c>
      <c r="AE1349" s="33" t="n">
        <f aca="false">VLOOKUP($O1349,Parámetros!$B$4:$H$25,4,0)</f>
        <v>4.56382485732941</v>
      </c>
      <c r="AF1349" s="33" t="n">
        <f aca="false">VLOOKUP($O1349,Parámetros!$B$4:$H$25,5,0)</f>
        <v>12.0799261022882</v>
      </c>
      <c r="AG1349" s="33" t="n">
        <f aca="false">VLOOKUP($O1349,Parámetros!$B$4:$H$25,6,0)</f>
        <v>6.25</v>
      </c>
      <c r="AH1349" s="33" t="n">
        <f aca="false">VLOOKUP($O1349,Parámetros!$B$4:$H$25,7,0)</f>
        <v>2343</v>
      </c>
      <c r="AI1349" s="2" t="n">
        <v>5536.76785714286</v>
      </c>
      <c r="AJ1349" s="2" t="n">
        <v>1.362E-008</v>
      </c>
      <c r="AK1349" s="34" t="n">
        <f aca="false">AD1349*V1349/1000000000</f>
        <v>0.000543236729085223</v>
      </c>
      <c r="AL1349" s="34" t="n">
        <f aca="false">AE1349*V1349/1000000000</f>
        <v>0.000194981822118143</v>
      </c>
      <c r="AM1349" s="34" t="n">
        <f aca="false">AF1349*V1349/1000000000</f>
        <v>0.000516094739852692</v>
      </c>
      <c r="AN1349" s="34" t="n">
        <f aca="false">AG1349*V1349/1000000000</f>
        <v>0.000267020849032208</v>
      </c>
      <c r="AO1349" s="34" t="n">
        <f aca="false">AH1349*V1349/1000000000</f>
        <v>0.100100775885194</v>
      </c>
      <c r="AP1349" s="35" t="n">
        <f aca="false">AJ1349*AI1349*EXP(P1349*4)</f>
        <v>7.67095239046024E-005</v>
      </c>
      <c r="AQ1349" s="36" t="n">
        <f aca="false">AK1349/W1349</f>
        <v>1.48831980571294E-006</v>
      </c>
      <c r="AR1349" s="37" t="n">
        <f aca="false">AL1349/W1349</f>
        <v>5.3419677292642E-007</v>
      </c>
      <c r="AS1349" s="37" t="n">
        <f aca="false">AM1349/W1349</f>
        <v>1.41395819137724E-006</v>
      </c>
      <c r="AT1349" s="37" t="n">
        <f aca="false">AN1349/W1349</f>
        <v>7.31563969951255E-007</v>
      </c>
      <c r="AU1349" s="37" t="n">
        <f aca="false">AO1349/W1349</f>
        <v>0.000274248701055326</v>
      </c>
      <c r="AV1349" s="49" t="n">
        <f aca="false">AP1349/W1349</f>
        <v>2.10163079190692E-007</v>
      </c>
      <c r="AW1349" s="39" t="n">
        <f aca="false">AK1349*1000000</f>
        <v>543.236729085223</v>
      </c>
      <c r="AX1349" s="40" t="n">
        <f aca="false">AL1349*1000000</f>
        <v>194.981822118143</v>
      </c>
      <c r="AY1349" s="40" t="n">
        <f aca="false">AM1349*1000000</f>
        <v>516.094739852692</v>
      </c>
      <c r="AZ1349" s="40" t="n">
        <f aca="false">AN1349*1000000</f>
        <v>267.020849032208</v>
      </c>
      <c r="BA1349" s="40" t="n">
        <f aca="false">AO1349*1000000</f>
        <v>100100.775885194</v>
      </c>
      <c r="BB1349" s="41" t="n">
        <f aca="false">AP1349*1000000</f>
        <v>76.7095239046025</v>
      </c>
      <c r="BC1349" s="39" t="n">
        <f aca="false">AQ1349*1000000</f>
        <v>1.48831980571294</v>
      </c>
      <c r="BD1349" s="40" t="n">
        <f aca="false">AR1349*1000000</f>
        <v>0.53419677292642</v>
      </c>
      <c r="BE1349" s="40" t="n">
        <f aca="false">AS1349*1000000</f>
        <v>1.41395819137724</v>
      </c>
      <c r="BF1349" s="40" t="n">
        <f aca="false">AT1349*1000000</f>
        <v>0.731563969951255</v>
      </c>
      <c r="BG1349" s="40" t="n">
        <f aca="false">AU1349*1000000</f>
        <v>274.248701055327</v>
      </c>
      <c r="BH1349" s="41" t="n">
        <f aca="false">AV1349*1000000</f>
        <v>0.210163079190692</v>
      </c>
      <c r="BI1349" s="0" t="n">
        <v>0.1</v>
      </c>
      <c r="BJ1349" s="0" t="n">
        <f aca="false">R1349*BI1349</f>
        <v>4272.33358451533</v>
      </c>
      <c r="BK1349" s="0" t="n">
        <v>0.1</v>
      </c>
      <c r="BL1349" s="0" t="n">
        <f aca="false">AI1349*BK1349</f>
        <v>553.676785714286</v>
      </c>
      <c r="BM1349" s="45" t="n">
        <v>8.79744109323615</v>
      </c>
      <c r="BN1349" s="45" t="n">
        <v>3.62683450723467</v>
      </c>
      <c r="BO1349" s="45" t="n">
        <v>10.0538529184284</v>
      </c>
      <c r="BP1349" s="45" t="n">
        <v>12.5</v>
      </c>
      <c r="BQ1349" s="45" t="n">
        <v>2343</v>
      </c>
      <c r="BR1349" s="0" t="n">
        <f aca="false">AJ1349*0.1</f>
        <v>1.362E-009</v>
      </c>
      <c r="BS1349" s="0" t="n">
        <f aca="false">((((BJ1349/R1349)^2)+((BM1349/AD1349)^2))^(1/2))*AK1349</f>
        <v>0.000379761526526234</v>
      </c>
      <c r="BT1349" s="0" t="n">
        <f aca="false">((((BJ1349/R1349)^2)+((BN1349/AE1349)^2))^(1/2))*AL1349</f>
        <v>0.000156172426702671</v>
      </c>
      <c r="BU1349" s="0" t="n">
        <f aca="false">((((BJ1349/R1349)^2)+((BO1349/AF1349)^2))^(1/2))*AM1349</f>
        <v>0.000432623520788211</v>
      </c>
      <c r="BV1349" s="0" t="n">
        <f aca="false">((((BJ1349/R1349)^2)+((BP1349/AG1349)^2))^(1/2))*AN1349</f>
        <v>0.000534708833487632</v>
      </c>
      <c r="BW1349" s="0" t="n">
        <f aca="false">((((BJ1349/R1349)^2)+((BQ1349/AH1349)^2))^(1/2))*AO1349</f>
        <v>0.10060003472239</v>
      </c>
      <c r="BX1349" s="46" t="n">
        <f aca="false">((((BL1349/AI1349)^2)+((BR1349/AJ1349)^2))^(1/2))*AP1349</f>
        <v>1.08483649069072E-005</v>
      </c>
    </row>
    <row r="1350" customFormat="false" ht="28" hidden="false" customHeight="false" outlineLevel="0" collapsed="false">
      <c r="A1350" s="24" t="n">
        <v>4.611141667</v>
      </c>
      <c r="B1350" s="24" t="n">
        <v>-74.0856166666667</v>
      </c>
      <c r="C1350" s="47" t="n">
        <v>31</v>
      </c>
      <c r="D1350" s="47" t="n">
        <v>25</v>
      </c>
      <c r="E1350" s="47" t="n">
        <v>2320</v>
      </c>
      <c r="F1350" s="27" t="s">
        <v>3344</v>
      </c>
      <c r="G1350" s="28" t="s">
        <v>3345</v>
      </c>
      <c r="H1350" s="27" t="s">
        <v>3346</v>
      </c>
      <c r="I1350" s="28" t="s">
        <v>1287</v>
      </c>
      <c r="J1350" s="28" t="s">
        <v>65</v>
      </c>
      <c r="K1350" s="55"/>
      <c r="L1350" s="55"/>
      <c r="M1350" s="28" t="n">
        <v>1952</v>
      </c>
      <c r="N1350" s="29" t="s">
        <v>124</v>
      </c>
      <c r="O1350" s="29" t="s">
        <v>125</v>
      </c>
      <c r="P1350" s="56" t="n">
        <v>0.00426891489573758</v>
      </c>
      <c r="Q1350" s="31" t="n">
        <v>24.6053677556119</v>
      </c>
      <c r="R1350" s="31" t="n">
        <v>25.0291283384884</v>
      </c>
      <c r="S1350" s="4" t="s">
        <v>69</v>
      </c>
      <c r="T1350" s="4"/>
      <c r="U1350" s="4"/>
      <c r="V1350" s="48" t="n">
        <f aca="false">IF(S1350="m3_año",R1350,IF(OR(O1350="CG1",O1350="CG3",O1350="HG2"),T1350,R1350))</f>
        <v>25.0291283384884</v>
      </c>
      <c r="W1350" s="28" t="n">
        <v>365</v>
      </c>
      <c r="X1350" s="32" t="s">
        <v>3320</v>
      </c>
      <c r="Y1350" s="28"/>
      <c r="Z1350" s="28" t="n">
        <v>8760</v>
      </c>
      <c r="AA1350" s="32" t="s">
        <v>3347</v>
      </c>
      <c r="AB1350" s="32" t="s">
        <v>447</v>
      </c>
      <c r="AC1350" s="33" t="s">
        <v>72</v>
      </c>
      <c r="AD1350" s="33" t="n">
        <f aca="false">VLOOKUP($O1350,Parámetros!$B$4:$H$25,3,0)</f>
        <v>840000</v>
      </c>
      <c r="AE1350" s="33" t="n">
        <f aca="false">VLOOKUP($O1350,Parámetros!$B$4:$H$25,4,0)</f>
        <v>2400000</v>
      </c>
      <c r="AF1350" s="33" t="n">
        <f aca="false">VLOOKUP($O1350,Parámetros!$B$4:$H$25,5,0)</f>
        <v>1800000</v>
      </c>
      <c r="AG1350" s="33" t="n">
        <f aca="false">VLOOKUP($O1350,Parámetros!$B$4:$H$25,6,0)</f>
        <v>600000</v>
      </c>
      <c r="AH1350" s="33" t="n">
        <f aca="false">VLOOKUP($O1350,Parámetros!$B$4:$H$25,7,0)</f>
        <v>2676000000</v>
      </c>
      <c r="AI1350" s="51" t="n">
        <f aca="false">Q1350</f>
        <v>24.6053677556119</v>
      </c>
      <c r="AJ1350" s="2" t="n">
        <v>0.0912</v>
      </c>
      <c r="AK1350" s="34" t="n">
        <f aca="false">AD1350*V1350/1000000000</f>
        <v>0.0210244678043303</v>
      </c>
      <c r="AL1350" s="34" t="n">
        <f aca="false">AE1350*V1350/1000000000</f>
        <v>0.0600699080123722</v>
      </c>
      <c r="AM1350" s="34" t="n">
        <f aca="false">AF1350*V1350/1000000000</f>
        <v>0.0450524310092791</v>
      </c>
      <c r="AN1350" s="34" t="n">
        <f aca="false">AG1350*V1350/1000000000</f>
        <v>0.015017477003093</v>
      </c>
      <c r="AO1350" s="34" t="n">
        <f aca="false">AH1350*V1350/1000000000</f>
        <v>66.977947433795</v>
      </c>
      <c r="AP1350" s="35" t="n">
        <f aca="false">AJ1350*AI1350*EXP(P1350*4)</f>
        <v>2.28265650447015</v>
      </c>
      <c r="AQ1350" s="36" t="n">
        <f aca="false">AK1350/W1350</f>
        <v>5.76012816556993E-005</v>
      </c>
      <c r="AR1350" s="37" t="n">
        <f aca="false">AL1350/W1350</f>
        <v>0.000164575090444855</v>
      </c>
      <c r="AS1350" s="37" t="n">
        <f aca="false">AM1350/W1350</f>
        <v>0.000123431317833641</v>
      </c>
      <c r="AT1350" s="37" t="n">
        <f aca="false">AN1350/W1350</f>
        <v>4.11437726112138E-005</v>
      </c>
      <c r="AU1350" s="37" t="n">
        <f aca="false">AO1350/W1350</f>
        <v>0.183501225846014</v>
      </c>
      <c r="AV1350" s="49" t="n">
        <f aca="false">AP1350/W1350</f>
        <v>0.00625385343690451</v>
      </c>
      <c r="AW1350" s="39" t="n">
        <f aca="false">AK1350*1000000</f>
        <v>21024.4678043303</v>
      </c>
      <c r="AX1350" s="40" t="n">
        <f aca="false">AL1350*1000000</f>
        <v>60069.9080123722</v>
      </c>
      <c r="AY1350" s="40" t="n">
        <f aca="false">AM1350*1000000</f>
        <v>45052.4310092791</v>
      </c>
      <c r="AZ1350" s="40" t="n">
        <f aca="false">AN1350*1000000</f>
        <v>15017.477003093</v>
      </c>
      <c r="BA1350" s="40" t="n">
        <f aca="false">AO1350*1000000</f>
        <v>66977947.433795</v>
      </c>
      <c r="BB1350" s="41" t="n">
        <f aca="false">AP1350*1000000</f>
        <v>2282656.50447015</v>
      </c>
      <c r="BC1350" s="39" t="n">
        <f aca="false">AQ1350*1000000</f>
        <v>57.6012816556993</v>
      </c>
      <c r="BD1350" s="40" t="n">
        <f aca="false">AR1350*1000000</f>
        <v>164.575090444855</v>
      </c>
      <c r="BE1350" s="40" t="n">
        <f aca="false">AS1350*1000000</f>
        <v>123.431317833641</v>
      </c>
      <c r="BF1350" s="40" t="n">
        <f aca="false">AT1350*1000000</f>
        <v>41.1437726112138</v>
      </c>
      <c r="BG1350" s="40" t="n">
        <f aca="false">AU1350*1000000</f>
        <v>183501.225846014</v>
      </c>
      <c r="BH1350" s="41" t="n">
        <f aca="false">AV1350*1000000</f>
        <v>6253.85343690451</v>
      </c>
      <c r="BI1350" s="0" t="n">
        <v>0.1</v>
      </c>
      <c r="BJ1350" s="0" t="n">
        <f aca="false">R1350*BI1350</f>
        <v>2.50291283384884</v>
      </c>
      <c r="BK1350" s="0" t="n">
        <v>0.1</v>
      </c>
      <c r="BL1350" s="0" t="n">
        <f aca="false">AI1350*BK1350</f>
        <v>2.46053677556119</v>
      </c>
      <c r="BM1350" s="45" t="n">
        <v>336000</v>
      </c>
      <c r="BN1350" s="45" t="n">
        <v>480000</v>
      </c>
      <c r="BO1350" s="45" t="n">
        <v>360000</v>
      </c>
      <c r="BP1350" s="45" t="n">
        <v>120000</v>
      </c>
      <c r="BQ1350" s="45" t="n">
        <v>1070400000</v>
      </c>
      <c r="BR1350" s="0" t="n">
        <f aca="false">AJ1350*0.1</f>
        <v>0.00912</v>
      </c>
      <c r="BS1350" s="0" t="n">
        <f aca="false">((((BJ1350/R1350)^2)+((BM1350/AD1350)^2))^(1/2))*AK1350</f>
        <v>0.00866861014796515</v>
      </c>
      <c r="BT1350" s="0" t="n">
        <f aca="false">((((BJ1350/R1350)^2)+((BN1350/AE1350)^2))^(1/2))*AL1350</f>
        <v>0.0134320397717823</v>
      </c>
      <c r="BU1350" s="0" t="n">
        <f aca="false">((((BJ1350/R1350)^2)+((BO1350/AF1350)^2))^(1/2))*AM1350</f>
        <v>0.0100740298288368</v>
      </c>
      <c r="BV1350" s="0" t="n">
        <f aca="false">((((BJ1350/R1350)^2)+((BP1350/AG1350)^2))^(1/2))*AN1350</f>
        <v>0.00335800994294559</v>
      </c>
      <c r="BW1350" s="0" t="n">
        <f aca="false">((((BJ1350/R1350)^2)+((BQ1350/AH1350)^2))^(1/2))*AO1350</f>
        <v>27.6157151856604</v>
      </c>
      <c r="BX1350" s="46" t="n">
        <f aca="false">((((BL1350/AI1350)^2)+((BR1350/AJ1350)^2))^(1/2))*AP1350</f>
        <v>0.322816378686084</v>
      </c>
    </row>
    <row r="1351" customFormat="false" ht="28" hidden="false" customHeight="false" outlineLevel="0" collapsed="false">
      <c r="A1351" s="24" t="n">
        <v>4.611141667</v>
      </c>
      <c r="B1351" s="24" t="n">
        <v>-74.0856166666667</v>
      </c>
      <c r="C1351" s="47" t="n">
        <v>31</v>
      </c>
      <c r="D1351" s="47" t="n">
        <v>25</v>
      </c>
      <c r="E1351" s="47" t="n">
        <v>2320</v>
      </c>
      <c r="F1351" s="27" t="s">
        <v>3344</v>
      </c>
      <c r="G1351" s="28" t="s">
        <v>3345</v>
      </c>
      <c r="H1351" s="27" t="s">
        <v>3346</v>
      </c>
      <c r="I1351" s="28" t="s">
        <v>1287</v>
      </c>
      <c r="J1351" s="28" t="s">
        <v>65</v>
      </c>
      <c r="K1351" s="55"/>
      <c r="L1351" s="55"/>
      <c r="M1351" s="55"/>
      <c r="N1351" s="29" t="s">
        <v>124</v>
      </c>
      <c r="O1351" s="29" t="s">
        <v>125</v>
      </c>
      <c r="P1351" s="56" t="n">
        <v>0.00426891489573758</v>
      </c>
      <c r="Q1351" s="31" t="n">
        <v>24.6053677556119</v>
      </c>
      <c r="R1351" s="31" t="n">
        <v>25.0291283384884</v>
      </c>
      <c r="S1351" s="4" t="s">
        <v>69</v>
      </c>
      <c r="T1351" s="4"/>
      <c r="U1351" s="4"/>
      <c r="V1351" s="48" t="n">
        <f aca="false">IF(S1351="m3_año",R1351,IF(OR(O1351="CG1",O1351="CG3",O1351="HG2"),T1351,R1351))</f>
        <v>25.0291283384884</v>
      </c>
      <c r="W1351" s="28" t="n">
        <v>365</v>
      </c>
      <c r="X1351" s="32" t="s">
        <v>3320</v>
      </c>
      <c r="Y1351" s="28"/>
      <c r="Z1351" s="28" t="n">
        <v>8760</v>
      </c>
      <c r="AA1351" s="32" t="s">
        <v>3347</v>
      </c>
      <c r="AB1351" s="32" t="s">
        <v>447</v>
      </c>
      <c r="AC1351" s="33" t="s">
        <v>72</v>
      </c>
      <c r="AD1351" s="33" t="n">
        <f aca="false">VLOOKUP($O1351,Parámetros!$B$4:$H$25,3,0)</f>
        <v>840000</v>
      </c>
      <c r="AE1351" s="33" t="n">
        <f aca="false">VLOOKUP($O1351,Parámetros!$B$4:$H$25,4,0)</f>
        <v>2400000</v>
      </c>
      <c r="AF1351" s="33" t="n">
        <f aca="false">VLOOKUP($O1351,Parámetros!$B$4:$H$25,5,0)</f>
        <v>1800000</v>
      </c>
      <c r="AG1351" s="33" t="n">
        <f aca="false">VLOOKUP($O1351,Parámetros!$B$4:$H$25,6,0)</f>
        <v>600000</v>
      </c>
      <c r="AH1351" s="33" t="n">
        <f aca="false">VLOOKUP($O1351,Parámetros!$B$4:$H$25,7,0)</f>
        <v>2676000000</v>
      </c>
      <c r="AI1351" s="51" t="n">
        <f aca="false">Q1351</f>
        <v>24.6053677556119</v>
      </c>
      <c r="AJ1351" s="2" t="n">
        <v>0.0912</v>
      </c>
      <c r="AK1351" s="34" t="n">
        <f aca="false">AD1351*V1351/1000000000</f>
        <v>0.0210244678043303</v>
      </c>
      <c r="AL1351" s="34" t="n">
        <f aca="false">AE1351*V1351/1000000000</f>
        <v>0.0600699080123722</v>
      </c>
      <c r="AM1351" s="34" t="n">
        <f aca="false">AF1351*V1351/1000000000</f>
        <v>0.0450524310092791</v>
      </c>
      <c r="AN1351" s="34" t="n">
        <f aca="false">AG1351*V1351/1000000000</f>
        <v>0.015017477003093</v>
      </c>
      <c r="AO1351" s="34" t="n">
        <f aca="false">AH1351*V1351/1000000000</f>
        <v>66.977947433795</v>
      </c>
      <c r="AP1351" s="35" t="n">
        <f aca="false">AJ1351*AI1351*EXP(P1351*4)</f>
        <v>2.28265650447015</v>
      </c>
      <c r="AQ1351" s="36" t="n">
        <f aca="false">AK1351/W1351</f>
        <v>5.76012816556993E-005</v>
      </c>
      <c r="AR1351" s="37" t="n">
        <f aca="false">AL1351/W1351</f>
        <v>0.000164575090444855</v>
      </c>
      <c r="AS1351" s="37" t="n">
        <f aca="false">AM1351/W1351</f>
        <v>0.000123431317833641</v>
      </c>
      <c r="AT1351" s="37" t="n">
        <f aca="false">AN1351/W1351</f>
        <v>4.11437726112138E-005</v>
      </c>
      <c r="AU1351" s="37" t="n">
        <f aca="false">AO1351/W1351</f>
        <v>0.183501225846014</v>
      </c>
      <c r="AV1351" s="49" t="n">
        <f aca="false">AP1351/W1351</f>
        <v>0.00625385343690451</v>
      </c>
      <c r="AW1351" s="39" t="n">
        <f aca="false">AK1351*1000000</f>
        <v>21024.4678043303</v>
      </c>
      <c r="AX1351" s="40" t="n">
        <f aca="false">AL1351*1000000</f>
        <v>60069.9080123722</v>
      </c>
      <c r="AY1351" s="40" t="n">
        <f aca="false">AM1351*1000000</f>
        <v>45052.4310092791</v>
      </c>
      <c r="AZ1351" s="40" t="n">
        <f aca="false">AN1351*1000000</f>
        <v>15017.477003093</v>
      </c>
      <c r="BA1351" s="40" t="n">
        <f aca="false">AO1351*1000000</f>
        <v>66977947.433795</v>
      </c>
      <c r="BB1351" s="41" t="n">
        <f aca="false">AP1351*1000000</f>
        <v>2282656.50447015</v>
      </c>
      <c r="BC1351" s="39" t="n">
        <f aca="false">AQ1351*1000000</f>
        <v>57.6012816556993</v>
      </c>
      <c r="BD1351" s="40" t="n">
        <f aca="false">AR1351*1000000</f>
        <v>164.575090444855</v>
      </c>
      <c r="BE1351" s="40" t="n">
        <f aca="false">AS1351*1000000</f>
        <v>123.431317833641</v>
      </c>
      <c r="BF1351" s="40" t="n">
        <f aca="false">AT1351*1000000</f>
        <v>41.1437726112138</v>
      </c>
      <c r="BG1351" s="40" t="n">
        <f aca="false">AU1351*1000000</f>
        <v>183501.225846014</v>
      </c>
      <c r="BH1351" s="41" t="n">
        <f aca="false">AV1351*1000000</f>
        <v>6253.85343690451</v>
      </c>
      <c r="BI1351" s="0" t="n">
        <v>0.1</v>
      </c>
      <c r="BJ1351" s="0" t="n">
        <f aca="false">R1351*BI1351</f>
        <v>2.50291283384884</v>
      </c>
      <c r="BK1351" s="0" t="n">
        <v>0.1</v>
      </c>
      <c r="BL1351" s="0" t="n">
        <f aca="false">AI1351*BK1351</f>
        <v>2.46053677556119</v>
      </c>
      <c r="BM1351" s="45" t="n">
        <v>336000</v>
      </c>
      <c r="BN1351" s="45" t="n">
        <v>480000</v>
      </c>
      <c r="BO1351" s="45" t="n">
        <v>360000</v>
      </c>
      <c r="BP1351" s="45" t="n">
        <v>120000</v>
      </c>
      <c r="BQ1351" s="45" t="n">
        <v>1070400000</v>
      </c>
      <c r="BR1351" s="0" t="n">
        <f aca="false">AJ1351*0.1</f>
        <v>0.00912</v>
      </c>
      <c r="BS1351" s="0" t="n">
        <f aca="false">((((BJ1351/R1351)^2)+((BM1351/AD1351)^2))^(1/2))*AK1351</f>
        <v>0.00866861014796515</v>
      </c>
      <c r="BT1351" s="0" t="n">
        <f aca="false">((((BJ1351/R1351)^2)+((BN1351/AE1351)^2))^(1/2))*AL1351</f>
        <v>0.0134320397717823</v>
      </c>
      <c r="BU1351" s="0" t="n">
        <f aca="false">((((BJ1351/R1351)^2)+((BO1351/AF1351)^2))^(1/2))*AM1351</f>
        <v>0.0100740298288368</v>
      </c>
      <c r="BV1351" s="0" t="n">
        <f aca="false">((((BJ1351/R1351)^2)+((BP1351/AG1351)^2))^(1/2))*AN1351</f>
        <v>0.00335800994294559</v>
      </c>
      <c r="BW1351" s="0" t="n">
        <f aca="false">((((BJ1351/R1351)^2)+((BQ1351/AH1351)^2))^(1/2))*AO1351</f>
        <v>27.6157151856604</v>
      </c>
      <c r="BX1351" s="46" t="n">
        <f aca="false">((((BL1351/AI1351)^2)+((BR1351/AJ1351)^2))^(1/2))*AP1351</f>
        <v>0.322816378686084</v>
      </c>
    </row>
    <row r="1352" customFormat="false" ht="14" hidden="false" customHeight="false" outlineLevel="0" collapsed="false">
      <c r="A1352" s="24" t="n">
        <v>4.65435</v>
      </c>
      <c r="B1352" s="24" t="n">
        <v>-74.1333083333333</v>
      </c>
      <c r="C1352" s="47" t="n">
        <v>25</v>
      </c>
      <c r="D1352" s="47" t="n">
        <v>30</v>
      </c>
      <c r="E1352" s="47" t="n">
        <v>1886</v>
      </c>
      <c r="F1352" s="27" t="s">
        <v>3348</v>
      </c>
      <c r="G1352" s="28" t="s">
        <v>3349</v>
      </c>
      <c r="H1352" s="27" t="s">
        <v>3350</v>
      </c>
      <c r="I1352" s="28" t="s">
        <v>64</v>
      </c>
      <c r="J1352" s="28" t="s">
        <v>65</v>
      </c>
      <c r="K1352" s="28" t="n">
        <v>60</v>
      </c>
      <c r="L1352" s="28"/>
      <c r="M1352" s="81" t="n">
        <v>1990</v>
      </c>
      <c r="N1352" s="29" t="s">
        <v>124</v>
      </c>
      <c r="O1352" s="29" t="s">
        <v>125</v>
      </c>
      <c r="P1352" s="56" t="n">
        <v>0.00426891489573758</v>
      </c>
      <c r="Q1352" s="31" t="n">
        <v>22.7126471590264</v>
      </c>
      <c r="R1352" s="31" t="n">
        <v>23.1038107739894</v>
      </c>
      <c r="S1352" s="4" t="s">
        <v>69</v>
      </c>
      <c r="T1352" s="4"/>
      <c r="U1352" s="4"/>
      <c r="V1352" s="48" t="n">
        <f aca="false">IF(S1352="m3_año",R1352,IF(OR(O1352="CG1",O1352="CG3",O1352="HG2"),T1352,R1352))</f>
        <v>23.1038107739894</v>
      </c>
      <c r="W1352" s="28" t="n">
        <v>365</v>
      </c>
      <c r="X1352" s="81"/>
      <c r="Y1352" s="81"/>
      <c r="Z1352" s="81" t="n">
        <v>3650</v>
      </c>
      <c r="AA1352" s="32" t="s">
        <v>447</v>
      </c>
      <c r="AB1352" s="32" t="s">
        <v>447</v>
      </c>
      <c r="AC1352" s="33" t="s">
        <v>72</v>
      </c>
      <c r="AD1352" s="33" t="n">
        <f aca="false">VLOOKUP($O1352,Parámetros!$B$4:$H$25,3,0)</f>
        <v>840000</v>
      </c>
      <c r="AE1352" s="33" t="n">
        <f aca="false">VLOOKUP($O1352,Parámetros!$B$4:$H$25,4,0)</f>
        <v>2400000</v>
      </c>
      <c r="AF1352" s="33" t="n">
        <f aca="false">VLOOKUP($O1352,Parámetros!$B$4:$H$25,5,0)</f>
        <v>1800000</v>
      </c>
      <c r="AG1352" s="33" t="n">
        <f aca="false">VLOOKUP($O1352,Parámetros!$B$4:$H$25,6,0)</f>
        <v>600000</v>
      </c>
      <c r="AH1352" s="33" t="n">
        <f aca="false">VLOOKUP($O1352,Parámetros!$B$4:$H$25,7,0)</f>
        <v>2676000000</v>
      </c>
      <c r="AI1352" s="51" t="n">
        <v>22.7126471590264</v>
      </c>
      <c r="AJ1352" s="2" t="n">
        <v>0.0912</v>
      </c>
      <c r="AK1352" s="34" t="n">
        <f aca="false">AD1352*V1352/1000000000</f>
        <v>0.0194072010501511</v>
      </c>
      <c r="AL1352" s="34" t="n">
        <f aca="false">AE1352*V1352/1000000000</f>
        <v>0.0554491458575746</v>
      </c>
      <c r="AM1352" s="34" t="n">
        <f aca="false">AF1352*V1352/1000000000</f>
        <v>0.0415868593931809</v>
      </c>
      <c r="AN1352" s="34" t="n">
        <f aca="false">AG1352*V1352/1000000000</f>
        <v>0.0138622864643936</v>
      </c>
      <c r="AO1352" s="34" t="n">
        <f aca="false">AH1352*V1352/1000000000</f>
        <v>61.8257976311956</v>
      </c>
      <c r="AP1352" s="35" t="n">
        <f aca="false">AJ1352*AI1352*EXP(P1352*4)</f>
        <v>2.10706754258783</v>
      </c>
      <c r="AQ1352" s="36" t="n">
        <f aca="false">AK1352/W1352</f>
        <v>5.31704138360304E-005</v>
      </c>
      <c r="AR1352" s="37" t="n">
        <f aca="false">AL1352/W1352</f>
        <v>0.000151915468102944</v>
      </c>
      <c r="AS1352" s="37" t="n">
        <f aca="false">AM1352/W1352</f>
        <v>0.000113936601077208</v>
      </c>
      <c r="AT1352" s="37" t="n">
        <f aca="false">AN1352/W1352</f>
        <v>3.7978867025736E-005</v>
      </c>
      <c r="AU1352" s="37" t="n">
        <f aca="false">AO1352/W1352</f>
        <v>0.169385746934783</v>
      </c>
      <c r="AV1352" s="49" t="n">
        <f aca="false">AP1352/W1352</f>
        <v>0.00577278778791186</v>
      </c>
      <c r="AW1352" s="39" t="n">
        <f aca="false">AK1352*1000000</f>
        <v>19407.2010501511</v>
      </c>
      <c r="AX1352" s="40" t="n">
        <f aca="false">AL1352*1000000</f>
        <v>55449.1458575746</v>
      </c>
      <c r="AY1352" s="40" t="n">
        <f aca="false">AM1352*1000000</f>
        <v>41586.8593931809</v>
      </c>
      <c r="AZ1352" s="40" t="n">
        <f aca="false">AN1352*1000000</f>
        <v>13862.2864643936</v>
      </c>
      <c r="BA1352" s="40" t="n">
        <f aca="false">AO1352*1000000</f>
        <v>61825797.6311956</v>
      </c>
      <c r="BB1352" s="41" t="n">
        <f aca="false">AP1352*1000000</f>
        <v>2107067.54258783</v>
      </c>
      <c r="BC1352" s="39" t="n">
        <f aca="false">AQ1352*1000000</f>
        <v>53.1704138360304</v>
      </c>
      <c r="BD1352" s="40" t="n">
        <f aca="false">AR1352*1000000</f>
        <v>151.915468102944</v>
      </c>
      <c r="BE1352" s="40" t="n">
        <f aca="false">AS1352*1000000</f>
        <v>113.936601077208</v>
      </c>
      <c r="BF1352" s="40" t="n">
        <f aca="false">AT1352*1000000</f>
        <v>37.978867025736</v>
      </c>
      <c r="BG1352" s="40" t="n">
        <f aca="false">AU1352*1000000</f>
        <v>169385.746934783</v>
      </c>
      <c r="BH1352" s="41" t="n">
        <f aca="false">AV1352*1000000</f>
        <v>5772.78778791186</v>
      </c>
      <c r="BI1352" s="0" t="n">
        <v>0.1</v>
      </c>
      <c r="BJ1352" s="0" t="n">
        <f aca="false">R1352*BI1352</f>
        <v>2.31038107739894</v>
      </c>
      <c r="BK1352" s="0" t="n">
        <v>0.1</v>
      </c>
      <c r="BL1352" s="0" t="n">
        <f aca="false">AI1352*BK1352</f>
        <v>2.27126471590264</v>
      </c>
      <c r="BM1352" s="45" t="n">
        <v>336000</v>
      </c>
      <c r="BN1352" s="45" t="n">
        <v>480000</v>
      </c>
      <c r="BO1352" s="45" t="n">
        <v>360000</v>
      </c>
      <c r="BP1352" s="45" t="n">
        <v>120000</v>
      </c>
      <c r="BQ1352" s="45" t="n">
        <v>1070400000</v>
      </c>
      <c r="BR1352" s="0" t="n">
        <f aca="false">AJ1352*0.1</f>
        <v>0.00912</v>
      </c>
      <c r="BS1352" s="0" t="n">
        <f aca="false">((((BJ1352/R1352)^2)+((BM1352/AD1352)^2))^(1/2))*AK1352</f>
        <v>0.0080017939827371</v>
      </c>
      <c r="BT1352" s="0" t="n">
        <f aca="false">((((BJ1352/R1352)^2)+((BN1352/AE1352)^2))^(1/2))*AL1352</f>
        <v>0.0123988059431838</v>
      </c>
      <c r="BU1352" s="0" t="n">
        <f aca="false">((((BJ1352/R1352)^2)+((BO1352/AF1352)^2))^(1/2))*AM1352</f>
        <v>0.00929910445738782</v>
      </c>
      <c r="BV1352" s="0" t="n">
        <f aca="false">((((BJ1352/R1352)^2)+((BP1352/AG1352)^2))^(1/2))*AN1352</f>
        <v>0.00309970148579594</v>
      </c>
      <c r="BW1352" s="0" t="n">
        <f aca="false">((((BJ1352/R1352)^2)+((BQ1352/AH1352)^2))^(1/2))*AO1352</f>
        <v>25.4914294021482</v>
      </c>
      <c r="BX1352" s="46" t="n">
        <f aca="false">((((BL1352/AI1352)^2)+((BR1352/AJ1352)^2))^(1/2))*AP1352</f>
        <v>0.297984349556386</v>
      </c>
    </row>
    <row r="1353" customFormat="false" ht="15" hidden="false" customHeight="true" outlineLevel="0" collapsed="false">
      <c r="A1353" s="24" t="n">
        <v>4.620458333</v>
      </c>
      <c r="B1353" s="24" t="n">
        <v>-74.0985166666667</v>
      </c>
      <c r="C1353" s="47" t="n">
        <v>29</v>
      </c>
      <c r="D1353" s="47" t="n">
        <v>26</v>
      </c>
      <c r="E1353" s="47" t="n">
        <v>2331</v>
      </c>
      <c r="F1353" s="27" t="s">
        <v>3351</v>
      </c>
      <c r="G1353" s="28" t="s">
        <v>2440</v>
      </c>
      <c r="H1353" s="27" t="s">
        <v>3352</v>
      </c>
      <c r="I1353" s="28" t="s">
        <v>155</v>
      </c>
      <c r="J1353" s="28" t="s">
        <v>65</v>
      </c>
      <c r="K1353" s="55"/>
      <c r="L1353" s="55"/>
      <c r="M1353" s="55"/>
      <c r="N1353" s="29" t="s">
        <v>67</v>
      </c>
      <c r="O1353" s="29" t="s">
        <v>108</v>
      </c>
      <c r="P1353" s="30" t="n">
        <v>-0.0720228740272761</v>
      </c>
      <c r="Q1353" s="31" t="n">
        <v>662400</v>
      </c>
      <c r="R1353" s="31" t="n">
        <v>496596.639960088</v>
      </c>
      <c r="S1353" s="29" t="s">
        <v>69</v>
      </c>
      <c r="T1353" s="29"/>
      <c r="U1353" s="29"/>
      <c r="V1353" s="48" t="n">
        <f aca="false">IF(S1353="m3_año",R1353,IF(OR(O1353="CG1",O1353="CG3",O1353="HG2"),T1353,R1353))</f>
        <v>496596.639960088</v>
      </c>
      <c r="W1353" s="28" t="n">
        <v>365</v>
      </c>
      <c r="X1353" s="32" t="s">
        <v>3320</v>
      </c>
      <c r="Y1353" s="28"/>
      <c r="Z1353" s="28" t="n">
        <v>8760</v>
      </c>
      <c r="AA1353" s="32" t="s">
        <v>3353</v>
      </c>
      <c r="AB1353" s="32" t="s">
        <v>447</v>
      </c>
      <c r="AC1353" s="33" t="s">
        <v>72</v>
      </c>
      <c r="AD1353" s="33" t="n">
        <f aca="false">VLOOKUP($O1353,Parámetros!$B$4:$H$25,3,0)</f>
        <v>589.42211574465</v>
      </c>
      <c r="AE1353" s="33" t="n">
        <f aca="false">VLOOKUP($O1353,Parámetros!$B$4:$H$25,4,0)</f>
        <v>6395.37711993333</v>
      </c>
      <c r="AF1353" s="33" t="n">
        <f aca="false">VLOOKUP($O1353,Parámetros!$B$4:$H$25,5,0)</f>
        <v>22.4256162208741</v>
      </c>
      <c r="AG1353" s="33" t="n">
        <f aca="false">VLOOKUP($O1353,Parámetros!$B$4:$H$25,6,0)</f>
        <v>1344</v>
      </c>
      <c r="AH1353" s="33" t="n">
        <f aca="false">VLOOKUP($O1353,Parámetros!$B$4:$H$25,7,0)</f>
        <v>1920000</v>
      </c>
      <c r="AI1353" s="2" t="n">
        <v>8608.38414634146</v>
      </c>
      <c r="AJ1353" s="2" t="n">
        <v>1.0442E-008</v>
      </c>
      <c r="AK1353" s="34" t="n">
        <f aca="false">AD1353*V1353/1000000000</f>
        <v>0.292705042196959</v>
      </c>
      <c r="AL1353" s="34" t="n">
        <f aca="false">AE1353*V1353/1000000000</f>
        <v>3.17592278903652</v>
      </c>
      <c r="AM1353" s="34" t="n">
        <f aca="false">AF1353*V1353/1000000000</f>
        <v>0.0111364856643205</v>
      </c>
      <c r="AN1353" s="34" t="n">
        <f aca="false">AG1353*V1353/1000000000</f>
        <v>0.667425884106358</v>
      </c>
      <c r="AO1353" s="34" t="n">
        <f aca="false">AH1353*V1353/1000000000</f>
        <v>953.465548723369</v>
      </c>
      <c r="AP1353" s="35" t="n">
        <f aca="false">AJ1353*AI1353*EXP(P1353*4)</f>
        <v>6.73889641570042E-005</v>
      </c>
      <c r="AQ1353" s="36" t="n">
        <f aca="false">AK1353/W1353</f>
        <v>0.000801931622457423</v>
      </c>
      <c r="AR1353" s="37" t="n">
        <f aca="false">AL1353/W1353</f>
        <v>0.00870115832612744</v>
      </c>
      <c r="AS1353" s="37" t="n">
        <f aca="false">AM1353/W1353</f>
        <v>3.05109196282754E-005</v>
      </c>
      <c r="AT1353" s="37" t="n">
        <f aca="false">AN1353/W1353</f>
        <v>0.00182856406604482</v>
      </c>
      <c r="AU1353" s="37" t="n">
        <f aca="false">AO1353/W1353</f>
        <v>2.61223438006402</v>
      </c>
      <c r="AV1353" s="49" t="n">
        <f aca="false">AP1353/W1353</f>
        <v>1.84627299060286E-007</v>
      </c>
      <c r="AW1353" s="39" t="n">
        <f aca="false">AK1353*1000000</f>
        <v>292705.042196959</v>
      </c>
      <c r="AX1353" s="40" t="n">
        <f aca="false">AL1353*1000000</f>
        <v>3175922.78903652</v>
      </c>
      <c r="AY1353" s="40" t="n">
        <f aca="false">AM1353*1000000</f>
        <v>11136.4856643205</v>
      </c>
      <c r="AZ1353" s="40" t="n">
        <f aca="false">AN1353*1000000</f>
        <v>667425.884106358</v>
      </c>
      <c r="BA1353" s="40" t="n">
        <f aca="false">AO1353*1000000</f>
        <v>953465548.723369</v>
      </c>
      <c r="BB1353" s="41" t="n">
        <f aca="false">AP1353*1000000</f>
        <v>67.3889641570042</v>
      </c>
      <c r="BC1353" s="39" t="n">
        <f aca="false">AQ1353*1000000</f>
        <v>801.931622457423</v>
      </c>
      <c r="BD1353" s="40" t="n">
        <f aca="false">AR1353*1000000</f>
        <v>8701.15832612744</v>
      </c>
      <c r="BE1353" s="40" t="n">
        <f aca="false">AS1353*1000000</f>
        <v>30.5109196282754</v>
      </c>
      <c r="BF1353" s="40" t="n">
        <f aca="false">AT1353*1000000</f>
        <v>1828.56406604482</v>
      </c>
      <c r="BG1353" s="40" t="n">
        <f aca="false">AU1353*1000000</f>
        <v>2612234.38006402</v>
      </c>
      <c r="BH1353" s="41" t="n">
        <f aca="false">AV1353*1000000</f>
        <v>0.184627299060286</v>
      </c>
      <c r="BI1353" s="0" t="n">
        <v>0.1</v>
      </c>
      <c r="BJ1353" s="0" t="n">
        <f aca="false">R1353*BI1353</f>
        <v>49659.6639960088</v>
      </c>
      <c r="BK1353" s="0" t="n">
        <v>0.1</v>
      </c>
      <c r="BL1353" s="0" t="n">
        <f aca="false">AI1353*BK1353</f>
        <v>860.838414634146</v>
      </c>
      <c r="BM1353" s="45" t="n">
        <v>491.492522079561</v>
      </c>
      <c r="BN1353" s="45" t="n">
        <v>4911.75996922289</v>
      </c>
      <c r="BO1353" s="45" t="n">
        <v>16.2785205146239</v>
      </c>
      <c r="BP1353" s="45" t="n">
        <v>537.6</v>
      </c>
      <c r="BQ1353" s="45" t="n">
        <v>384000</v>
      </c>
      <c r="BR1353" s="0" t="n">
        <f aca="false">AJ1353*0.1</f>
        <v>1.0442E-009</v>
      </c>
      <c r="BS1353" s="0" t="n">
        <f aca="false">((((BJ1353/R1353)^2)+((BM1353/AD1353)^2))^(1/2))*AK1353</f>
        <v>0.24582240117496</v>
      </c>
      <c r="BT1353" s="0" t="n">
        <f aca="false">((((BJ1353/R1353)^2)+((BN1353/AE1353)^2))^(1/2))*AL1353</f>
        <v>2.4597527153656</v>
      </c>
      <c r="BU1353" s="0" t="n">
        <f aca="false">((((BJ1353/R1353)^2)+((BO1353/AF1353)^2))^(1/2))*AM1353</f>
        <v>0.00816020727985216</v>
      </c>
      <c r="BV1353" s="0" t="n">
        <f aca="false">((((BJ1353/R1353)^2)+((BP1353/AG1353)^2))^(1/2))*AN1353</f>
        <v>0.275186741744177</v>
      </c>
      <c r="BW1353" s="0" t="n">
        <f aca="false">((((BJ1353/R1353)^2)+((BQ1353/AH1353)^2))^(1/2))*AO1353</f>
        <v>213.201378114959</v>
      </c>
      <c r="BX1353" s="46" t="n">
        <f aca="false">((((BL1353/AI1353)^2)+((BR1353/AJ1353)^2))^(1/2))*AP1353</f>
        <v>9.53023870651098E-006</v>
      </c>
    </row>
    <row r="1354" customFormat="false" ht="15" hidden="false" customHeight="true" outlineLevel="0" collapsed="false">
      <c r="A1354" s="24" t="n">
        <v>4.620458333</v>
      </c>
      <c r="B1354" s="24" t="n">
        <v>-74.0985166666667</v>
      </c>
      <c r="C1354" s="47" t="n">
        <v>29</v>
      </c>
      <c r="D1354" s="47" t="n">
        <v>26</v>
      </c>
      <c r="E1354" s="47" t="n">
        <v>2331</v>
      </c>
      <c r="F1354" s="27" t="s">
        <v>3351</v>
      </c>
      <c r="G1354" s="28" t="s">
        <v>2440</v>
      </c>
      <c r="H1354" s="27" t="s">
        <v>3352</v>
      </c>
      <c r="I1354" s="28" t="s">
        <v>155</v>
      </c>
      <c r="J1354" s="28" t="s">
        <v>65</v>
      </c>
      <c r="K1354" s="55"/>
      <c r="L1354" s="55"/>
      <c r="M1354" s="55"/>
      <c r="N1354" s="29" t="s">
        <v>67</v>
      </c>
      <c r="O1354" s="29" t="s">
        <v>108</v>
      </c>
      <c r="P1354" s="30" t="n">
        <v>-0.0720228740272761</v>
      </c>
      <c r="Q1354" s="31" t="n">
        <v>662400</v>
      </c>
      <c r="R1354" s="31" t="n">
        <v>496596.639960088</v>
      </c>
      <c r="S1354" s="29" t="s">
        <v>69</v>
      </c>
      <c r="T1354" s="29"/>
      <c r="U1354" s="29"/>
      <c r="V1354" s="48" t="n">
        <f aca="false">IF(S1354="m3_año",R1354,IF(OR(O1354="CG1",O1354="CG3",O1354="HG2"),T1354,R1354))</f>
        <v>496596.639960088</v>
      </c>
      <c r="W1354" s="28" t="n">
        <v>365</v>
      </c>
      <c r="X1354" s="32" t="s">
        <v>3320</v>
      </c>
      <c r="Y1354" s="28"/>
      <c r="Z1354" s="28" t="n">
        <v>8760</v>
      </c>
      <c r="AA1354" s="32" t="s">
        <v>3353</v>
      </c>
      <c r="AB1354" s="32" t="s">
        <v>447</v>
      </c>
      <c r="AC1354" s="33" t="s">
        <v>72</v>
      </c>
      <c r="AD1354" s="33" t="n">
        <f aca="false">VLOOKUP($O1354,Parámetros!$B$4:$H$25,3,0)</f>
        <v>589.42211574465</v>
      </c>
      <c r="AE1354" s="33" t="n">
        <f aca="false">VLOOKUP($O1354,Parámetros!$B$4:$H$25,4,0)</f>
        <v>6395.37711993333</v>
      </c>
      <c r="AF1354" s="33" t="n">
        <f aca="false">VLOOKUP($O1354,Parámetros!$B$4:$H$25,5,0)</f>
        <v>22.4256162208741</v>
      </c>
      <c r="AG1354" s="33" t="n">
        <f aca="false">VLOOKUP($O1354,Parámetros!$B$4:$H$25,6,0)</f>
        <v>1344</v>
      </c>
      <c r="AH1354" s="33" t="n">
        <f aca="false">VLOOKUP($O1354,Parámetros!$B$4:$H$25,7,0)</f>
        <v>1920000</v>
      </c>
      <c r="AI1354" s="2" t="n">
        <v>8608.38414634146</v>
      </c>
      <c r="AJ1354" s="2" t="n">
        <v>1.0442E-008</v>
      </c>
      <c r="AK1354" s="34" t="n">
        <f aca="false">AD1354*V1354/1000000000</f>
        <v>0.292705042196959</v>
      </c>
      <c r="AL1354" s="34" t="n">
        <f aca="false">AE1354*V1354/1000000000</f>
        <v>3.17592278903652</v>
      </c>
      <c r="AM1354" s="34" t="n">
        <f aca="false">AF1354*V1354/1000000000</f>
        <v>0.0111364856643205</v>
      </c>
      <c r="AN1354" s="34" t="n">
        <f aca="false">AG1354*V1354/1000000000</f>
        <v>0.667425884106358</v>
      </c>
      <c r="AO1354" s="34" t="n">
        <f aca="false">AH1354*V1354/1000000000</f>
        <v>953.465548723369</v>
      </c>
      <c r="AP1354" s="35" t="n">
        <f aca="false">AJ1354*AI1354*EXP(P1354*4)</f>
        <v>6.73889641570042E-005</v>
      </c>
      <c r="AQ1354" s="36" t="n">
        <f aca="false">AK1354/W1354</f>
        <v>0.000801931622457423</v>
      </c>
      <c r="AR1354" s="37" t="n">
        <f aca="false">AL1354/W1354</f>
        <v>0.00870115832612744</v>
      </c>
      <c r="AS1354" s="37" t="n">
        <f aca="false">AM1354/W1354</f>
        <v>3.05109196282754E-005</v>
      </c>
      <c r="AT1354" s="37" t="n">
        <f aca="false">AN1354/W1354</f>
        <v>0.00182856406604482</v>
      </c>
      <c r="AU1354" s="37" t="n">
        <f aca="false">AO1354/W1354</f>
        <v>2.61223438006402</v>
      </c>
      <c r="AV1354" s="49" t="n">
        <f aca="false">AP1354/W1354</f>
        <v>1.84627299060286E-007</v>
      </c>
      <c r="AW1354" s="39" t="n">
        <f aca="false">AK1354*1000000</f>
        <v>292705.042196959</v>
      </c>
      <c r="AX1354" s="40" t="n">
        <f aca="false">AL1354*1000000</f>
        <v>3175922.78903652</v>
      </c>
      <c r="AY1354" s="40" t="n">
        <f aca="false">AM1354*1000000</f>
        <v>11136.4856643205</v>
      </c>
      <c r="AZ1354" s="40" t="n">
        <f aca="false">AN1354*1000000</f>
        <v>667425.884106358</v>
      </c>
      <c r="BA1354" s="40" t="n">
        <f aca="false">AO1354*1000000</f>
        <v>953465548.723369</v>
      </c>
      <c r="BB1354" s="41" t="n">
        <f aca="false">AP1354*1000000</f>
        <v>67.3889641570042</v>
      </c>
      <c r="BC1354" s="39" t="n">
        <f aca="false">AQ1354*1000000</f>
        <v>801.931622457423</v>
      </c>
      <c r="BD1354" s="40" t="n">
        <f aca="false">AR1354*1000000</f>
        <v>8701.15832612744</v>
      </c>
      <c r="BE1354" s="40" t="n">
        <f aca="false">AS1354*1000000</f>
        <v>30.5109196282754</v>
      </c>
      <c r="BF1354" s="40" t="n">
        <f aca="false">AT1354*1000000</f>
        <v>1828.56406604482</v>
      </c>
      <c r="BG1354" s="40" t="n">
        <f aca="false">AU1354*1000000</f>
        <v>2612234.38006402</v>
      </c>
      <c r="BH1354" s="41" t="n">
        <f aca="false">AV1354*1000000</f>
        <v>0.184627299060286</v>
      </c>
      <c r="BI1354" s="0" t="n">
        <v>0.1</v>
      </c>
      <c r="BJ1354" s="0" t="n">
        <f aca="false">R1354*BI1354</f>
        <v>49659.6639960088</v>
      </c>
      <c r="BK1354" s="0" t="n">
        <v>0.1</v>
      </c>
      <c r="BL1354" s="0" t="n">
        <f aca="false">AI1354*BK1354</f>
        <v>860.838414634146</v>
      </c>
      <c r="BM1354" s="45" t="n">
        <v>491.492522079561</v>
      </c>
      <c r="BN1354" s="45" t="n">
        <v>4911.75996922289</v>
      </c>
      <c r="BO1354" s="45" t="n">
        <v>16.2785205146239</v>
      </c>
      <c r="BP1354" s="45" t="n">
        <v>537.6</v>
      </c>
      <c r="BQ1354" s="45" t="n">
        <v>384000</v>
      </c>
      <c r="BR1354" s="0" t="n">
        <f aca="false">AJ1354*0.1</f>
        <v>1.0442E-009</v>
      </c>
      <c r="BS1354" s="0" t="n">
        <f aca="false">((((BJ1354/R1354)^2)+((BM1354/AD1354)^2))^(1/2))*AK1354</f>
        <v>0.24582240117496</v>
      </c>
      <c r="BT1354" s="0" t="n">
        <f aca="false">((((BJ1354/R1354)^2)+((BN1354/AE1354)^2))^(1/2))*AL1354</f>
        <v>2.4597527153656</v>
      </c>
      <c r="BU1354" s="0" t="n">
        <f aca="false">((((BJ1354/R1354)^2)+((BO1354/AF1354)^2))^(1/2))*AM1354</f>
        <v>0.00816020727985216</v>
      </c>
      <c r="BV1354" s="0" t="n">
        <f aca="false">((((BJ1354/R1354)^2)+((BP1354/AG1354)^2))^(1/2))*AN1354</f>
        <v>0.275186741744177</v>
      </c>
      <c r="BW1354" s="0" t="n">
        <f aca="false">((((BJ1354/R1354)^2)+((BQ1354/AH1354)^2))^(1/2))*AO1354</f>
        <v>213.201378114959</v>
      </c>
      <c r="BX1354" s="46" t="n">
        <f aca="false">((((BL1354/AI1354)^2)+((BR1354/AJ1354)^2))^(1/2))*AP1354</f>
        <v>9.53023870651098E-006</v>
      </c>
    </row>
    <row r="1355" customFormat="false" ht="15" hidden="false" customHeight="true" outlineLevel="0" collapsed="false">
      <c r="A1355" s="24" t="n">
        <v>4.620458333</v>
      </c>
      <c r="B1355" s="24" t="n">
        <v>-74.0985166666667</v>
      </c>
      <c r="C1355" s="47" t="n">
        <v>29</v>
      </c>
      <c r="D1355" s="47" t="n">
        <v>26</v>
      </c>
      <c r="E1355" s="47" t="n">
        <v>2331</v>
      </c>
      <c r="F1355" s="27" t="s">
        <v>3351</v>
      </c>
      <c r="G1355" s="28" t="s">
        <v>2440</v>
      </c>
      <c r="H1355" s="27" t="s">
        <v>3352</v>
      </c>
      <c r="I1355" s="28" t="s">
        <v>155</v>
      </c>
      <c r="J1355" s="28" t="s">
        <v>65</v>
      </c>
      <c r="K1355" s="55"/>
      <c r="L1355" s="55"/>
      <c r="M1355" s="55"/>
      <c r="N1355" s="29" t="s">
        <v>67</v>
      </c>
      <c r="O1355" s="29" t="s">
        <v>108</v>
      </c>
      <c r="P1355" s="30" t="n">
        <v>-0.0720228740272761</v>
      </c>
      <c r="Q1355" s="31" t="n">
        <v>42857.1428571429</v>
      </c>
      <c r="R1355" s="31" t="n">
        <v>32129.6997903784</v>
      </c>
      <c r="S1355" s="29" t="s">
        <v>69</v>
      </c>
      <c r="T1355" s="29"/>
      <c r="U1355" s="29"/>
      <c r="V1355" s="48" t="n">
        <f aca="false">IF(S1355="m3_año",R1355,IF(OR(O1355="CG1",O1355="CG3",O1355="HG2"),T1355,R1355))</f>
        <v>32129.6997903784</v>
      </c>
      <c r="W1355" s="28" t="n">
        <v>365</v>
      </c>
      <c r="X1355" s="32" t="s">
        <v>3320</v>
      </c>
      <c r="Y1355" s="28"/>
      <c r="Z1355" s="28" t="n">
        <v>8760</v>
      </c>
      <c r="AA1355" s="32" t="s">
        <v>3353</v>
      </c>
      <c r="AB1355" s="32" t="s">
        <v>447</v>
      </c>
      <c r="AC1355" s="33" t="s">
        <v>72</v>
      </c>
      <c r="AD1355" s="33" t="n">
        <f aca="false">VLOOKUP($O1355,Parámetros!$B$4:$H$25,3,0)</f>
        <v>589.42211574465</v>
      </c>
      <c r="AE1355" s="33" t="n">
        <f aca="false">VLOOKUP($O1355,Parámetros!$B$4:$H$25,4,0)</f>
        <v>6395.37711993333</v>
      </c>
      <c r="AF1355" s="33" t="n">
        <f aca="false">VLOOKUP($O1355,Parámetros!$B$4:$H$25,5,0)</f>
        <v>22.4256162208741</v>
      </c>
      <c r="AG1355" s="33" t="n">
        <f aca="false">VLOOKUP($O1355,Parámetros!$B$4:$H$25,6,0)</f>
        <v>1344</v>
      </c>
      <c r="AH1355" s="33" t="n">
        <f aca="false">VLOOKUP($O1355,Parámetros!$B$4:$H$25,7,0)</f>
        <v>1920000</v>
      </c>
      <c r="AI1355" s="2" t="n">
        <v>8608.38414634146</v>
      </c>
      <c r="AJ1355" s="2" t="n">
        <v>1.0442E-008</v>
      </c>
      <c r="AK1355" s="34" t="n">
        <f aca="false">AD1355*V1355/1000000000</f>
        <v>0.0189379556286853</v>
      </c>
      <c r="AL1355" s="34" t="n">
        <f aca="false">AE1355*V1355/1000000000</f>
        <v>0.205481546909713</v>
      </c>
      <c r="AM1355" s="34" t="n">
        <f aca="false">AF1355*V1355/1000000000</f>
        <v>0.000720528316790925</v>
      </c>
      <c r="AN1355" s="34" t="n">
        <f aca="false">AG1355*V1355/1000000000</f>
        <v>0.0431823165182686</v>
      </c>
      <c r="AO1355" s="34" t="n">
        <f aca="false">AH1355*V1355/1000000000</f>
        <v>61.6890235975265</v>
      </c>
      <c r="AP1355" s="35" t="n">
        <f aca="false">AJ1355*AI1355*EXP(P1355*4)</f>
        <v>6.73889641570042E-005</v>
      </c>
      <c r="AQ1355" s="36" t="n">
        <f aca="false">AK1355/W1355</f>
        <v>5.18848099416035E-005</v>
      </c>
      <c r="AR1355" s="37" t="n">
        <f aca="false">AL1355/W1355</f>
        <v>0.000562963142218391</v>
      </c>
      <c r="AS1355" s="37" t="n">
        <f aca="false">AM1355/W1355</f>
        <v>1.97405018298884E-006</v>
      </c>
      <c r="AT1355" s="37" t="n">
        <f aca="false">AN1355/W1355</f>
        <v>0.000118307716488407</v>
      </c>
      <c r="AU1355" s="37" t="n">
        <f aca="false">AO1355/W1355</f>
        <v>0.169011023554867</v>
      </c>
      <c r="AV1355" s="49" t="n">
        <f aca="false">AP1355/W1355</f>
        <v>1.84627299060286E-007</v>
      </c>
      <c r="AW1355" s="39" t="n">
        <f aca="false">AK1355*1000000</f>
        <v>18937.9556286853</v>
      </c>
      <c r="AX1355" s="40" t="n">
        <f aca="false">AL1355*1000000</f>
        <v>205481.546909713</v>
      </c>
      <c r="AY1355" s="40" t="n">
        <f aca="false">AM1355*1000000</f>
        <v>720.528316790925</v>
      </c>
      <c r="AZ1355" s="40" t="n">
        <f aca="false">AN1355*1000000</f>
        <v>43182.3165182686</v>
      </c>
      <c r="BA1355" s="40" t="n">
        <f aca="false">AO1355*1000000</f>
        <v>61689023.5975265</v>
      </c>
      <c r="BB1355" s="41" t="n">
        <f aca="false">AP1355*1000000</f>
        <v>67.3889641570042</v>
      </c>
      <c r="BC1355" s="39" t="n">
        <f aca="false">AQ1355*1000000</f>
        <v>51.8848099416035</v>
      </c>
      <c r="BD1355" s="40" t="n">
        <f aca="false">AR1355*1000000</f>
        <v>562.963142218391</v>
      </c>
      <c r="BE1355" s="40" t="n">
        <f aca="false">AS1355*1000000</f>
        <v>1.97405018298884</v>
      </c>
      <c r="BF1355" s="40" t="n">
        <f aca="false">AT1355*1000000</f>
        <v>118.307716488407</v>
      </c>
      <c r="BG1355" s="40" t="n">
        <f aca="false">AU1355*1000000</f>
        <v>169011.023554867</v>
      </c>
      <c r="BH1355" s="41" t="n">
        <f aca="false">AV1355*1000000</f>
        <v>0.184627299060286</v>
      </c>
      <c r="BI1355" s="0" t="n">
        <v>0.1</v>
      </c>
      <c r="BJ1355" s="0" t="n">
        <f aca="false">R1355*BI1355</f>
        <v>3212.96997903784</v>
      </c>
      <c r="BK1355" s="0" t="n">
        <v>0.1</v>
      </c>
      <c r="BL1355" s="0" t="n">
        <f aca="false">AI1355*BK1355</f>
        <v>860.838414634146</v>
      </c>
      <c r="BM1355" s="45" t="n">
        <v>491.492522079561</v>
      </c>
      <c r="BN1355" s="45" t="n">
        <v>4911.75996922289</v>
      </c>
      <c r="BO1355" s="45" t="n">
        <v>16.2785205146239</v>
      </c>
      <c r="BP1355" s="45" t="n">
        <v>537.6</v>
      </c>
      <c r="BQ1355" s="45" t="n">
        <v>384000</v>
      </c>
      <c r="BR1355" s="0" t="n">
        <f aca="false">AJ1355*0.1</f>
        <v>1.0442E-009</v>
      </c>
      <c r="BS1355" s="0" t="n">
        <f aca="false">((((BJ1355/R1355)^2)+((BM1355/AD1355)^2))^(1/2))*AK1355</f>
        <v>0.0159046584611129</v>
      </c>
      <c r="BT1355" s="0" t="n">
        <f aca="false">((((BJ1355/R1355)^2)+((BN1355/AE1355)^2))^(1/2))*AL1355</f>
        <v>0.159145491418582</v>
      </c>
      <c r="BU1355" s="0" t="n">
        <f aca="false">((((BJ1355/R1355)^2)+((BO1355/AF1355)^2))^(1/2))*AM1355</f>
        <v>0.000527963721522526</v>
      </c>
      <c r="BV1355" s="0" t="n">
        <f aca="false">((((BJ1355/R1355)^2)+((BP1355/AG1355)^2))^(1/2))*AN1355</f>
        <v>0.0178045252163676</v>
      </c>
      <c r="BW1355" s="0" t="n">
        <f aca="false">((((BJ1355/R1355)^2)+((BQ1355/AH1355)^2))^(1/2))*AO1355</f>
        <v>13.7940850229658</v>
      </c>
      <c r="BX1355" s="46" t="n">
        <f aca="false">((((BL1355/AI1355)^2)+((BR1355/AJ1355)^2))^(1/2))*AP1355</f>
        <v>9.53023870651098E-006</v>
      </c>
    </row>
    <row r="1356" customFormat="false" ht="15" hidden="false" customHeight="true" outlineLevel="0" collapsed="false">
      <c r="A1356" s="24" t="n">
        <v>4.620458333</v>
      </c>
      <c r="B1356" s="24" t="n">
        <v>-74.0985166666667</v>
      </c>
      <c r="C1356" s="47" t="n">
        <v>29</v>
      </c>
      <c r="D1356" s="47" t="n">
        <v>26</v>
      </c>
      <c r="E1356" s="47" t="n">
        <v>2331</v>
      </c>
      <c r="F1356" s="27" t="s">
        <v>3351</v>
      </c>
      <c r="G1356" s="28" t="s">
        <v>2440</v>
      </c>
      <c r="H1356" s="27" t="s">
        <v>3352</v>
      </c>
      <c r="I1356" s="28" t="s">
        <v>155</v>
      </c>
      <c r="J1356" s="28" t="s">
        <v>76</v>
      </c>
      <c r="K1356" s="55"/>
      <c r="L1356" s="55"/>
      <c r="M1356" s="28" t="n">
        <v>1972</v>
      </c>
      <c r="N1356" s="29" t="s">
        <v>67</v>
      </c>
      <c r="O1356" s="29" t="s">
        <v>145</v>
      </c>
      <c r="P1356" s="30" t="n">
        <v>-0.0720228740272761</v>
      </c>
      <c r="Q1356" s="31" t="n">
        <v>504000</v>
      </c>
      <c r="R1356" s="31" t="n">
        <v>377845.26953485</v>
      </c>
      <c r="S1356" s="29" t="s">
        <v>69</v>
      </c>
      <c r="T1356" s="29"/>
      <c r="U1356" s="29"/>
      <c r="V1356" s="48" t="n">
        <f aca="false">IF(S1356="m3_año",R1356,IF(OR(O1356="CG1",O1356="CG3",O1356="HG2"),T1356,R1356))</f>
        <v>377845.26953485</v>
      </c>
      <c r="W1356" s="28" t="n">
        <v>365</v>
      </c>
      <c r="X1356" s="32" t="s">
        <v>3320</v>
      </c>
      <c r="Y1356" s="28"/>
      <c r="Z1356" s="28" t="n">
        <v>8760</v>
      </c>
      <c r="AA1356" s="32" t="s">
        <v>447</v>
      </c>
      <c r="AB1356" s="32" t="s">
        <v>447</v>
      </c>
      <c r="AC1356" s="33" t="s">
        <v>72</v>
      </c>
      <c r="AD1356" s="33" t="n">
        <f aca="false">VLOOKUP($O1356,Parámetros!$B$4:$H$25,3,0)</f>
        <v>196.356974196937</v>
      </c>
      <c r="AE1356" s="33" t="n">
        <f aca="false">VLOOKUP($O1356,Parámetros!$B$4:$H$25,4,0)</f>
        <v>1220.72799074218</v>
      </c>
      <c r="AF1356" s="33" t="n">
        <f aca="false">VLOOKUP($O1356,Parámetros!$B$4:$H$25,5,0)</f>
        <v>69.6558973259153</v>
      </c>
      <c r="AG1356" s="33" t="n">
        <f aca="false">VLOOKUP($O1356,Parámetros!$B$4:$H$25,6,0)</f>
        <v>640</v>
      </c>
      <c r="AH1356" s="33" t="n">
        <f aca="false">VLOOKUP($O1356,Parámetros!$B$4:$H$25,7,0)</f>
        <v>1920000</v>
      </c>
      <c r="AI1356" s="2" t="n">
        <v>2.98030327868852</v>
      </c>
      <c r="AJ1356" s="2" t="n">
        <v>1.362E-005</v>
      </c>
      <c r="AK1356" s="34" t="n">
        <f aca="false">AD1356*V1356/1000000000</f>
        <v>0.0741925538404893</v>
      </c>
      <c r="AL1356" s="34" t="n">
        <f aca="false">AE1356*V1356/1000000000</f>
        <v>0.461246296690715</v>
      </c>
      <c r="AM1356" s="34" t="n">
        <f aca="false">AF1356*V1356/1000000000</f>
        <v>0.0263191512998023</v>
      </c>
      <c r="AN1356" s="34" t="n">
        <f aca="false">AG1356*V1356/1000000000</f>
        <v>0.241820972502304</v>
      </c>
      <c r="AO1356" s="34" t="n">
        <f aca="false">AH1356*V1356/1000000000</f>
        <v>725.462917506912</v>
      </c>
      <c r="AP1356" s="35" t="n">
        <f aca="false">AJ1356*AI1356*EXP(P1356*4)</f>
        <v>3.04313361319508E-005</v>
      </c>
      <c r="AQ1356" s="36" t="n">
        <f aca="false">AK1356/W1356</f>
        <v>0.000203267270795861</v>
      </c>
      <c r="AR1356" s="37" t="n">
        <f aca="false">AL1356/W1356</f>
        <v>0.00126368848408415</v>
      </c>
      <c r="AS1356" s="37" t="n">
        <f aca="false">AM1356/W1356</f>
        <v>7.21072638350748E-005</v>
      </c>
      <c r="AT1356" s="37" t="n">
        <f aca="false">AN1356/W1356</f>
        <v>0.00066252321233508</v>
      </c>
      <c r="AU1356" s="37" t="n">
        <f aca="false">AO1356/W1356</f>
        <v>1.98756963700524</v>
      </c>
      <c r="AV1356" s="49" t="n">
        <f aca="false">AP1356/W1356</f>
        <v>8.33735236491803E-008</v>
      </c>
      <c r="AW1356" s="39" t="n">
        <f aca="false">AK1356*1000000</f>
        <v>74192.5538404893</v>
      </c>
      <c r="AX1356" s="40" t="n">
        <f aca="false">AL1356*1000000</f>
        <v>461246.296690715</v>
      </c>
      <c r="AY1356" s="40" t="n">
        <f aca="false">AM1356*1000000</f>
        <v>26319.1512998023</v>
      </c>
      <c r="AZ1356" s="40" t="n">
        <f aca="false">AN1356*1000000</f>
        <v>241820.972502304</v>
      </c>
      <c r="BA1356" s="40" t="n">
        <f aca="false">AO1356*1000000</f>
        <v>725462917.506912</v>
      </c>
      <c r="BB1356" s="41" t="n">
        <f aca="false">AP1356*1000000</f>
        <v>30.4313361319508</v>
      </c>
      <c r="BC1356" s="39" t="n">
        <f aca="false">AQ1356*1000000</f>
        <v>203.267270795861</v>
      </c>
      <c r="BD1356" s="40" t="n">
        <f aca="false">AR1356*1000000</f>
        <v>1263.68848408415</v>
      </c>
      <c r="BE1356" s="40" t="n">
        <f aca="false">AS1356*1000000</f>
        <v>72.1072638350748</v>
      </c>
      <c r="BF1356" s="40" t="n">
        <f aca="false">AT1356*1000000</f>
        <v>662.52321233508</v>
      </c>
      <c r="BG1356" s="40" t="n">
        <f aca="false">AU1356*1000000</f>
        <v>1987569.63700524</v>
      </c>
      <c r="BH1356" s="41" t="n">
        <f aca="false">AV1356*1000000</f>
        <v>0.0833735236491803</v>
      </c>
      <c r="BI1356" s="0" t="n">
        <v>0.1</v>
      </c>
      <c r="BJ1356" s="0" t="n">
        <f aca="false">R1356*BI1356</f>
        <v>37784.526953485</v>
      </c>
      <c r="BK1356" s="0" t="n">
        <v>0.1</v>
      </c>
      <c r="BL1356" s="0" t="n">
        <f aca="false">AI1356*BK1356</f>
        <v>0.298030327868852</v>
      </c>
      <c r="BM1356" s="45" t="n">
        <v>187.562005220738</v>
      </c>
      <c r="BN1356" s="45" t="n">
        <v>1012.03746873145</v>
      </c>
      <c r="BO1356" s="45" t="n">
        <v>69.5558973259153</v>
      </c>
      <c r="BP1356" s="45" t="n">
        <v>256</v>
      </c>
      <c r="BQ1356" s="45" t="n">
        <v>384000</v>
      </c>
      <c r="BR1356" s="0" t="n">
        <f aca="false">AJ1356*0.1</f>
        <v>1.362E-006</v>
      </c>
      <c r="BS1356" s="0" t="n">
        <f aca="false">((((BJ1356/R1356)^2)+((BM1356/AD1356)^2))^(1/2))*AK1356</f>
        <v>0.0712567157098743</v>
      </c>
      <c r="BT1356" s="0" t="n">
        <f aca="false">((((BJ1356/R1356)^2)+((BN1356/AE1356)^2))^(1/2))*AL1356</f>
        <v>0.385165320292282</v>
      </c>
      <c r="BU1356" s="0" t="n">
        <f aca="false">((((BJ1356/R1356)^2)+((BO1356/AF1356)^2))^(1/2))*AM1356</f>
        <v>0.0264128229596993</v>
      </c>
      <c r="BV1356" s="0" t="n">
        <f aca="false">((((BJ1356/R1356)^2)+((BP1356/AG1356)^2))^(1/2))*AN1356</f>
        <v>0.0997053412116583</v>
      </c>
      <c r="BW1356" s="0" t="n">
        <f aca="false">((((BJ1356/R1356)^2)+((BQ1356/AH1356)^2))^(1/2))*AO1356</f>
        <v>162.218439870078</v>
      </c>
      <c r="BX1356" s="46" t="n">
        <f aca="false">((((BL1356/AI1356)^2)+((BR1356/AJ1356)^2))^(1/2))*AP1356</f>
        <v>4.30364082789392E-006</v>
      </c>
    </row>
    <row r="1357" customFormat="false" ht="15" hidden="false" customHeight="true" outlineLevel="0" collapsed="false">
      <c r="A1357" s="24" t="n">
        <v>4.620458333</v>
      </c>
      <c r="B1357" s="24" t="n">
        <v>-74.0985166666667</v>
      </c>
      <c r="C1357" s="47" t="n">
        <v>29</v>
      </c>
      <c r="D1357" s="47" t="n">
        <v>26</v>
      </c>
      <c r="E1357" s="47" t="n">
        <v>2331</v>
      </c>
      <c r="F1357" s="27" t="s">
        <v>3351</v>
      </c>
      <c r="G1357" s="28" t="s">
        <v>2440</v>
      </c>
      <c r="H1357" s="27" t="s">
        <v>3352</v>
      </c>
      <c r="I1357" s="28" t="s">
        <v>155</v>
      </c>
      <c r="J1357" s="28" t="s">
        <v>76</v>
      </c>
      <c r="K1357" s="55"/>
      <c r="L1357" s="55"/>
      <c r="M1357" s="55"/>
      <c r="N1357" s="29" t="s">
        <v>67</v>
      </c>
      <c r="O1357" s="29" t="s">
        <v>145</v>
      </c>
      <c r="P1357" s="30" t="n">
        <v>-0.0720228740272761</v>
      </c>
      <c r="Q1357" s="31" t="n">
        <v>504000</v>
      </c>
      <c r="R1357" s="31" t="n">
        <v>377845.26953485</v>
      </c>
      <c r="S1357" s="29" t="s">
        <v>69</v>
      </c>
      <c r="T1357" s="29"/>
      <c r="U1357" s="29"/>
      <c r="V1357" s="48" t="n">
        <f aca="false">IF(S1357="m3_año",R1357,IF(OR(O1357="CG1",O1357="CG3",O1357="HG2"),T1357,R1357))</f>
        <v>377845.26953485</v>
      </c>
      <c r="W1357" s="28" t="n">
        <v>365</v>
      </c>
      <c r="X1357" s="32" t="s">
        <v>3320</v>
      </c>
      <c r="Y1357" s="28"/>
      <c r="Z1357" s="28" t="n">
        <v>8760</v>
      </c>
      <c r="AA1357" s="32" t="s">
        <v>447</v>
      </c>
      <c r="AB1357" s="32" t="s">
        <v>447</v>
      </c>
      <c r="AC1357" s="33" t="s">
        <v>72</v>
      </c>
      <c r="AD1357" s="33" t="n">
        <f aca="false">VLOOKUP($O1357,Parámetros!$B$4:$H$25,3,0)</f>
        <v>196.356974196937</v>
      </c>
      <c r="AE1357" s="33" t="n">
        <f aca="false">VLOOKUP($O1357,Parámetros!$B$4:$H$25,4,0)</f>
        <v>1220.72799074218</v>
      </c>
      <c r="AF1357" s="33" t="n">
        <f aca="false">VLOOKUP($O1357,Parámetros!$B$4:$H$25,5,0)</f>
        <v>69.6558973259153</v>
      </c>
      <c r="AG1357" s="33" t="n">
        <f aca="false">VLOOKUP($O1357,Parámetros!$B$4:$H$25,6,0)</f>
        <v>640</v>
      </c>
      <c r="AH1357" s="33" t="n">
        <f aca="false">VLOOKUP($O1357,Parámetros!$B$4:$H$25,7,0)</f>
        <v>1920000</v>
      </c>
      <c r="AI1357" s="2" t="n">
        <v>2.98030327868852</v>
      </c>
      <c r="AJ1357" s="2" t="n">
        <v>1.362E-005</v>
      </c>
      <c r="AK1357" s="34" t="n">
        <f aca="false">AD1357*V1357/1000000000</f>
        <v>0.0741925538404893</v>
      </c>
      <c r="AL1357" s="34" t="n">
        <f aca="false">AE1357*V1357/1000000000</f>
        <v>0.461246296690715</v>
      </c>
      <c r="AM1357" s="34" t="n">
        <f aca="false">AF1357*V1357/1000000000</f>
        <v>0.0263191512998023</v>
      </c>
      <c r="AN1357" s="34" t="n">
        <f aca="false">AG1357*V1357/1000000000</f>
        <v>0.241820972502304</v>
      </c>
      <c r="AO1357" s="34" t="n">
        <f aca="false">AH1357*V1357/1000000000</f>
        <v>725.462917506912</v>
      </c>
      <c r="AP1357" s="35" t="n">
        <f aca="false">AJ1357*AI1357*EXP(P1357*4)</f>
        <v>3.04313361319508E-005</v>
      </c>
      <c r="AQ1357" s="36" t="n">
        <f aca="false">AK1357/W1357</f>
        <v>0.000203267270795861</v>
      </c>
      <c r="AR1357" s="37" t="n">
        <f aca="false">AL1357/W1357</f>
        <v>0.00126368848408415</v>
      </c>
      <c r="AS1357" s="37" t="n">
        <f aca="false">AM1357/W1357</f>
        <v>7.21072638350748E-005</v>
      </c>
      <c r="AT1357" s="37" t="n">
        <f aca="false">AN1357/W1357</f>
        <v>0.00066252321233508</v>
      </c>
      <c r="AU1357" s="37" t="n">
        <f aca="false">AO1357/W1357</f>
        <v>1.98756963700524</v>
      </c>
      <c r="AV1357" s="49" t="n">
        <f aca="false">AP1357/W1357</f>
        <v>8.33735236491803E-008</v>
      </c>
      <c r="AW1357" s="39" t="n">
        <f aca="false">AK1357*1000000</f>
        <v>74192.5538404893</v>
      </c>
      <c r="AX1357" s="40" t="n">
        <f aca="false">AL1357*1000000</f>
        <v>461246.296690715</v>
      </c>
      <c r="AY1357" s="40" t="n">
        <f aca="false">AM1357*1000000</f>
        <v>26319.1512998023</v>
      </c>
      <c r="AZ1357" s="40" t="n">
        <f aca="false">AN1357*1000000</f>
        <v>241820.972502304</v>
      </c>
      <c r="BA1357" s="40" t="n">
        <f aca="false">AO1357*1000000</f>
        <v>725462917.506912</v>
      </c>
      <c r="BB1357" s="41" t="n">
        <f aca="false">AP1357*1000000</f>
        <v>30.4313361319508</v>
      </c>
      <c r="BC1357" s="39" t="n">
        <f aca="false">AQ1357*1000000</f>
        <v>203.267270795861</v>
      </c>
      <c r="BD1357" s="40" t="n">
        <f aca="false">AR1357*1000000</f>
        <v>1263.68848408415</v>
      </c>
      <c r="BE1357" s="40" t="n">
        <f aca="false">AS1357*1000000</f>
        <v>72.1072638350748</v>
      </c>
      <c r="BF1357" s="40" t="n">
        <f aca="false">AT1357*1000000</f>
        <v>662.52321233508</v>
      </c>
      <c r="BG1357" s="40" t="n">
        <f aca="false">AU1357*1000000</f>
        <v>1987569.63700524</v>
      </c>
      <c r="BH1357" s="41" t="n">
        <f aca="false">AV1357*1000000</f>
        <v>0.0833735236491803</v>
      </c>
      <c r="BI1357" s="0" t="n">
        <v>0.1</v>
      </c>
      <c r="BJ1357" s="0" t="n">
        <f aca="false">R1357*BI1357</f>
        <v>37784.526953485</v>
      </c>
      <c r="BK1357" s="0" t="n">
        <v>0.1</v>
      </c>
      <c r="BL1357" s="0" t="n">
        <f aca="false">AI1357*BK1357</f>
        <v>0.298030327868852</v>
      </c>
      <c r="BM1357" s="45" t="n">
        <v>187.562005220738</v>
      </c>
      <c r="BN1357" s="45" t="n">
        <v>1012.03746873145</v>
      </c>
      <c r="BO1357" s="45" t="n">
        <v>69.5558973259153</v>
      </c>
      <c r="BP1357" s="45" t="n">
        <v>256</v>
      </c>
      <c r="BQ1357" s="45" t="n">
        <v>384000</v>
      </c>
      <c r="BR1357" s="0" t="n">
        <f aca="false">AJ1357*0.1</f>
        <v>1.362E-006</v>
      </c>
      <c r="BS1357" s="0" t="n">
        <f aca="false">((((BJ1357/R1357)^2)+((BM1357/AD1357)^2))^(1/2))*AK1357</f>
        <v>0.0712567157098743</v>
      </c>
      <c r="BT1357" s="0" t="n">
        <f aca="false">((((BJ1357/R1357)^2)+((BN1357/AE1357)^2))^(1/2))*AL1357</f>
        <v>0.385165320292282</v>
      </c>
      <c r="BU1357" s="0" t="n">
        <f aca="false">((((BJ1357/R1357)^2)+((BO1357/AF1357)^2))^(1/2))*AM1357</f>
        <v>0.0264128229596993</v>
      </c>
      <c r="BV1357" s="0" t="n">
        <f aca="false">((((BJ1357/R1357)^2)+((BP1357/AG1357)^2))^(1/2))*AN1357</f>
        <v>0.0997053412116583</v>
      </c>
      <c r="BW1357" s="0" t="n">
        <f aca="false">((((BJ1357/R1357)^2)+((BQ1357/AH1357)^2))^(1/2))*AO1357</f>
        <v>162.218439870078</v>
      </c>
      <c r="BX1357" s="46" t="n">
        <f aca="false">((((BL1357/AI1357)^2)+((BR1357/AJ1357)^2))^(1/2))*AP1357</f>
        <v>4.30364082789392E-006</v>
      </c>
    </row>
    <row r="1358" customFormat="false" ht="15" hidden="false" customHeight="true" outlineLevel="0" collapsed="false">
      <c r="A1358" s="24" t="n">
        <v>4.620458333</v>
      </c>
      <c r="B1358" s="24" t="n">
        <v>-74.0985166666667</v>
      </c>
      <c r="C1358" s="47" t="n">
        <v>29</v>
      </c>
      <c r="D1358" s="47" t="n">
        <v>26</v>
      </c>
      <c r="E1358" s="47" t="n">
        <v>2331</v>
      </c>
      <c r="F1358" s="27" t="s">
        <v>3351</v>
      </c>
      <c r="G1358" s="28" t="s">
        <v>2440</v>
      </c>
      <c r="H1358" s="27" t="s">
        <v>3352</v>
      </c>
      <c r="I1358" s="28" t="s">
        <v>155</v>
      </c>
      <c r="J1358" s="28" t="s">
        <v>76</v>
      </c>
      <c r="K1358" s="55"/>
      <c r="L1358" s="55"/>
      <c r="M1358" s="55"/>
      <c r="N1358" s="29" t="s">
        <v>67</v>
      </c>
      <c r="O1358" s="29" t="s">
        <v>145</v>
      </c>
      <c r="P1358" s="30" t="n">
        <v>-0.0720228740272761</v>
      </c>
      <c r="Q1358" s="31" t="n">
        <v>172800</v>
      </c>
      <c r="R1358" s="31" t="n">
        <v>129546.949554806</v>
      </c>
      <c r="S1358" s="29" t="s">
        <v>69</v>
      </c>
      <c r="T1358" s="29"/>
      <c r="U1358" s="29"/>
      <c r="V1358" s="48" t="n">
        <f aca="false">IF(S1358="m3_año",R1358,IF(OR(O1358="CG1",O1358="CG3",O1358="HG2"),T1358,R1358))</f>
        <v>129546.949554806</v>
      </c>
      <c r="W1358" s="28" t="n">
        <v>365</v>
      </c>
      <c r="X1358" s="32" t="s">
        <v>3320</v>
      </c>
      <c r="Y1358" s="28"/>
      <c r="Z1358" s="28" t="n">
        <v>8760</v>
      </c>
      <c r="AA1358" s="32" t="s">
        <v>447</v>
      </c>
      <c r="AB1358" s="32" t="s">
        <v>447</v>
      </c>
      <c r="AC1358" s="33" t="s">
        <v>72</v>
      </c>
      <c r="AD1358" s="33" t="n">
        <f aca="false">VLOOKUP($O1358,Parámetros!$B$4:$H$25,3,0)</f>
        <v>196.356974196937</v>
      </c>
      <c r="AE1358" s="33" t="n">
        <f aca="false">VLOOKUP($O1358,Parámetros!$B$4:$H$25,4,0)</f>
        <v>1220.72799074218</v>
      </c>
      <c r="AF1358" s="33" t="n">
        <f aca="false">VLOOKUP($O1358,Parámetros!$B$4:$H$25,5,0)</f>
        <v>69.6558973259153</v>
      </c>
      <c r="AG1358" s="33" t="n">
        <f aca="false">VLOOKUP($O1358,Parámetros!$B$4:$H$25,6,0)</f>
        <v>640</v>
      </c>
      <c r="AH1358" s="33" t="n">
        <f aca="false">VLOOKUP($O1358,Parámetros!$B$4:$H$25,7,0)</f>
        <v>1920000</v>
      </c>
      <c r="AI1358" s="2" t="n">
        <v>2.98030327868852</v>
      </c>
      <c r="AJ1358" s="2" t="n">
        <v>1.362E-005</v>
      </c>
      <c r="AK1358" s="34" t="n">
        <f aca="false">AD1358*V1358/1000000000</f>
        <v>0.0254374470310249</v>
      </c>
      <c r="AL1358" s="34" t="n">
        <f aca="false">AE1358*V1358/1000000000</f>
        <v>0.158141587436817</v>
      </c>
      <c r="AM1358" s="34" t="n">
        <f aca="false">AF1358*V1358/1000000000</f>
        <v>0.0090237090170751</v>
      </c>
      <c r="AN1358" s="34" t="n">
        <f aca="false">AG1358*V1358/1000000000</f>
        <v>0.0829100477150758</v>
      </c>
      <c r="AO1358" s="34" t="n">
        <f aca="false">AH1358*V1358/1000000000</f>
        <v>248.730143145228</v>
      </c>
      <c r="AP1358" s="35" t="n">
        <f aca="false">AJ1358*AI1358*EXP(P1358*4)</f>
        <v>3.04313361319508E-005</v>
      </c>
      <c r="AQ1358" s="36" t="n">
        <f aca="false">AK1358/W1358</f>
        <v>6.96916357014382E-005</v>
      </c>
      <c r="AR1358" s="37" t="n">
        <f aca="false">AL1358/W1358</f>
        <v>0.000433264623114567</v>
      </c>
      <c r="AS1358" s="37" t="n">
        <f aca="false">AM1358/W1358</f>
        <v>2.472249045774E-005</v>
      </c>
      <c r="AT1358" s="37" t="n">
        <f aca="false">AN1358/W1358</f>
        <v>0.000227150815657742</v>
      </c>
      <c r="AU1358" s="37" t="n">
        <f aca="false">AO1358/W1358</f>
        <v>0.681452446973226</v>
      </c>
      <c r="AV1358" s="49" t="n">
        <f aca="false">AP1358/W1358</f>
        <v>8.33735236491803E-008</v>
      </c>
      <c r="AW1358" s="39" t="n">
        <f aca="false">AK1358*1000000</f>
        <v>25437.4470310249</v>
      </c>
      <c r="AX1358" s="40" t="n">
        <f aca="false">AL1358*1000000</f>
        <v>158141.587436817</v>
      </c>
      <c r="AY1358" s="40" t="n">
        <f aca="false">AM1358*1000000</f>
        <v>9023.7090170751</v>
      </c>
      <c r="AZ1358" s="40" t="n">
        <f aca="false">AN1358*1000000</f>
        <v>82910.0477150758</v>
      </c>
      <c r="BA1358" s="40" t="n">
        <f aca="false">AO1358*1000000</f>
        <v>248730143.145228</v>
      </c>
      <c r="BB1358" s="41" t="n">
        <f aca="false">AP1358*1000000</f>
        <v>30.4313361319508</v>
      </c>
      <c r="BC1358" s="39" t="n">
        <f aca="false">AQ1358*1000000</f>
        <v>69.6916357014382</v>
      </c>
      <c r="BD1358" s="40" t="n">
        <f aca="false">AR1358*1000000</f>
        <v>433.264623114567</v>
      </c>
      <c r="BE1358" s="40" t="n">
        <f aca="false">AS1358*1000000</f>
        <v>24.72249045774</v>
      </c>
      <c r="BF1358" s="40" t="n">
        <f aca="false">AT1358*1000000</f>
        <v>227.150815657742</v>
      </c>
      <c r="BG1358" s="40" t="n">
        <f aca="false">AU1358*1000000</f>
        <v>681452.446973226</v>
      </c>
      <c r="BH1358" s="41" t="n">
        <f aca="false">AV1358*1000000</f>
        <v>0.0833735236491803</v>
      </c>
      <c r="BI1358" s="0" t="n">
        <v>0.1</v>
      </c>
      <c r="BJ1358" s="0" t="n">
        <f aca="false">R1358*BI1358</f>
        <v>12954.6949554806</v>
      </c>
      <c r="BK1358" s="0" t="n">
        <v>0.1</v>
      </c>
      <c r="BL1358" s="0" t="n">
        <f aca="false">AI1358*BK1358</f>
        <v>0.298030327868852</v>
      </c>
      <c r="BM1358" s="45" t="n">
        <v>187.562005220738</v>
      </c>
      <c r="BN1358" s="45" t="n">
        <v>1012.03746873145</v>
      </c>
      <c r="BO1358" s="45" t="n">
        <v>69.5558973259153</v>
      </c>
      <c r="BP1358" s="45" t="n">
        <v>256</v>
      </c>
      <c r="BQ1358" s="45" t="n">
        <v>384000</v>
      </c>
      <c r="BR1358" s="0" t="n">
        <f aca="false">AJ1358*0.1</f>
        <v>1.362E-006</v>
      </c>
      <c r="BS1358" s="0" t="n">
        <f aca="false">((((BJ1358/R1358)^2)+((BM1358/AD1358)^2))^(1/2))*AK1358</f>
        <v>0.0244308739576712</v>
      </c>
      <c r="BT1358" s="0" t="n">
        <f aca="false">((((BJ1358/R1358)^2)+((BN1358/AE1358)^2))^(1/2))*AL1358</f>
        <v>0.132056681243068</v>
      </c>
      <c r="BU1358" s="0" t="n">
        <f aca="false">((((BJ1358/R1358)^2)+((BO1358/AF1358)^2))^(1/2))*AM1358</f>
        <v>0.00905582501475408</v>
      </c>
      <c r="BV1358" s="0" t="n">
        <f aca="false">((((BJ1358/R1358)^2)+((BP1358/AG1358)^2))^(1/2))*AN1358</f>
        <v>0.0341846884154258</v>
      </c>
      <c r="BW1358" s="0" t="n">
        <f aca="false">((((BJ1358/R1358)^2)+((BQ1358/AH1358)^2))^(1/2))*AO1358</f>
        <v>55.6177508125982</v>
      </c>
      <c r="BX1358" s="46" t="n">
        <f aca="false">((((BL1358/AI1358)^2)+((BR1358/AJ1358)^2))^(1/2))*AP1358</f>
        <v>4.30364082789392E-006</v>
      </c>
    </row>
    <row r="1359" customFormat="false" ht="14" hidden="false" customHeight="false" outlineLevel="0" collapsed="false">
      <c r="A1359" s="24" t="n">
        <v>4.609141667</v>
      </c>
      <c r="B1359" s="24" t="n">
        <v>-74.0703111111111</v>
      </c>
      <c r="C1359" s="47" t="n">
        <v>32</v>
      </c>
      <c r="D1359" s="47" t="n">
        <v>25</v>
      </c>
      <c r="E1359" s="47" t="n">
        <v>2321</v>
      </c>
      <c r="F1359" s="27" t="s">
        <v>3354</v>
      </c>
      <c r="G1359" s="28" t="s">
        <v>3355</v>
      </c>
      <c r="H1359" s="27" t="s">
        <v>3356</v>
      </c>
      <c r="I1359" s="28" t="s">
        <v>3357</v>
      </c>
      <c r="J1359" s="28" t="s">
        <v>65</v>
      </c>
      <c r="K1359" s="28" t="n">
        <v>10</v>
      </c>
      <c r="L1359" s="28"/>
      <c r="M1359" s="55"/>
      <c r="N1359" s="29" t="s">
        <v>124</v>
      </c>
      <c r="O1359" s="29" t="s">
        <v>125</v>
      </c>
      <c r="P1359" s="56" t="n">
        <v>0.00426891489573758</v>
      </c>
      <c r="Q1359" s="31" t="n">
        <v>0.63973956164591</v>
      </c>
      <c r="R1359" s="31" t="n">
        <v>0.6507573368007</v>
      </c>
      <c r="S1359" s="4" t="s">
        <v>69</v>
      </c>
      <c r="T1359" s="4"/>
      <c r="U1359" s="4"/>
      <c r="V1359" s="48" t="n">
        <f aca="false">IF(S1359="m3_año",R1359,IF(OR(O1359="CG1",O1359="CG3",O1359="HG2"),T1359,R1359))</f>
        <v>0.6507573368007</v>
      </c>
      <c r="W1359" s="28" t="n">
        <v>365</v>
      </c>
      <c r="X1359" s="32" t="s">
        <v>3320</v>
      </c>
      <c r="Y1359" s="28"/>
      <c r="Z1359" s="28" t="n">
        <v>8760</v>
      </c>
      <c r="AA1359" s="32" t="s">
        <v>447</v>
      </c>
      <c r="AB1359" s="32" t="s">
        <v>447</v>
      </c>
      <c r="AC1359" s="33" t="s">
        <v>72</v>
      </c>
      <c r="AD1359" s="33" t="n">
        <f aca="false">VLOOKUP($O1359,Parámetros!$B$4:$H$25,3,0)</f>
        <v>840000</v>
      </c>
      <c r="AE1359" s="33" t="n">
        <f aca="false">VLOOKUP($O1359,Parámetros!$B$4:$H$25,4,0)</f>
        <v>2400000</v>
      </c>
      <c r="AF1359" s="33" t="n">
        <f aca="false">VLOOKUP($O1359,Parámetros!$B$4:$H$25,5,0)</f>
        <v>1800000</v>
      </c>
      <c r="AG1359" s="33" t="n">
        <f aca="false">VLOOKUP($O1359,Parámetros!$B$4:$H$25,6,0)</f>
        <v>600000</v>
      </c>
      <c r="AH1359" s="33" t="n">
        <f aca="false">VLOOKUP($O1359,Parámetros!$B$4:$H$25,7,0)</f>
        <v>2676000000</v>
      </c>
      <c r="AI1359" s="51" t="n">
        <v>0.63973956164591</v>
      </c>
      <c r="AJ1359" s="2" t="n">
        <v>0.0912</v>
      </c>
      <c r="AK1359" s="34" t="n">
        <f aca="false">AD1359*V1359/1000000000</f>
        <v>0.000546636162912588</v>
      </c>
      <c r="AL1359" s="34" t="n">
        <f aca="false">AE1359*V1359/1000000000</f>
        <v>0.00156181760832168</v>
      </c>
      <c r="AM1359" s="34" t="n">
        <f aca="false">AF1359*V1359/1000000000</f>
        <v>0.00117136320624126</v>
      </c>
      <c r="AN1359" s="34" t="n">
        <f aca="false">AG1359*V1359/1000000000</f>
        <v>0.00039045440208042</v>
      </c>
      <c r="AO1359" s="34" t="n">
        <f aca="false">AH1359*V1359/1000000000</f>
        <v>1.74142663327867</v>
      </c>
      <c r="AP1359" s="35" t="n">
        <f aca="false">AJ1359*AI1359*EXP(P1359*4)</f>
        <v>0.0593490691162238</v>
      </c>
      <c r="AQ1359" s="36" t="n">
        <f aca="false">AK1359/W1359</f>
        <v>1.49763332304819E-006</v>
      </c>
      <c r="AR1359" s="37" t="n">
        <f aca="false">AL1359/W1359</f>
        <v>4.27895235156625E-006</v>
      </c>
      <c r="AS1359" s="37" t="n">
        <f aca="false">AM1359/W1359</f>
        <v>3.20921426367469E-006</v>
      </c>
      <c r="AT1359" s="37" t="n">
        <f aca="false">AN1359/W1359</f>
        <v>1.06973808789156E-006</v>
      </c>
      <c r="AU1359" s="37" t="n">
        <f aca="false">AO1359/W1359</f>
        <v>0.00477103187199637</v>
      </c>
      <c r="AV1359" s="49" t="n">
        <f aca="false">AP1359/W1359</f>
        <v>0.000162600189359517</v>
      </c>
      <c r="AW1359" s="39" t="n">
        <f aca="false">AK1359*1000000</f>
        <v>546.636162912588</v>
      </c>
      <c r="AX1359" s="40" t="n">
        <f aca="false">AL1359*1000000</f>
        <v>1561.81760832168</v>
      </c>
      <c r="AY1359" s="40" t="n">
        <f aca="false">AM1359*1000000</f>
        <v>1171.36320624126</v>
      </c>
      <c r="AZ1359" s="40" t="n">
        <f aca="false">AN1359*1000000</f>
        <v>390.45440208042</v>
      </c>
      <c r="BA1359" s="40" t="n">
        <f aca="false">AO1359*1000000</f>
        <v>1741426.63327867</v>
      </c>
      <c r="BB1359" s="41" t="n">
        <f aca="false">AP1359*1000000</f>
        <v>59349.0691162238</v>
      </c>
      <c r="BC1359" s="39" t="n">
        <f aca="false">AQ1359*1000000</f>
        <v>1.49763332304819</v>
      </c>
      <c r="BD1359" s="40" t="n">
        <f aca="false">AR1359*1000000</f>
        <v>4.27895235156625</v>
      </c>
      <c r="BE1359" s="40" t="n">
        <f aca="false">AS1359*1000000</f>
        <v>3.20921426367469</v>
      </c>
      <c r="BF1359" s="40" t="n">
        <f aca="false">AT1359*1000000</f>
        <v>1.06973808789156</v>
      </c>
      <c r="BG1359" s="40" t="n">
        <f aca="false">AU1359*1000000</f>
        <v>4771.03187199637</v>
      </c>
      <c r="BH1359" s="41" t="n">
        <f aca="false">AV1359*1000000</f>
        <v>162.600189359517</v>
      </c>
      <c r="BI1359" s="0" t="n">
        <v>0.1</v>
      </c>
      <c r="BJ1359" s="0" t="n">
        <f aca="false">R1359*BI1359</f>
        <v>0.06507573368007</v>
      </c>
      <c r="BK1359" s="0" t="n">
        <v>0.1</v>
      </c>
      <c r="BL1359" s="0" t="n">
        <f aca="false">AI1359*BK1359</f>
        <v>0.063973956164591</v>
      </c>
      <c r="BM1359" s="45" t="n">
        <v>336000</v>
      </c>
      <c r="BN1359" s="45" t="n">
        <v>480000</v>
      </c>
      <c r="BO1359" s="45" t="n">
        <v>360000</v>
      </c>
      <c r="BP1359" s="45" t="n">
        <v>120000</v>
      </c>
      <c r="BQ1359" s="45" t="n">
        <v>1070400000</v>
      </c>
      <c r="BR1359" s="0" t="n">
        <f aca="false">AJ1359*0.1</f>
        <v>0.00912</v>
      </c>
      <c r="BS1359" s="0" t="n">
        <f aca="false">((((BJ1359/R1359)^2)+((BM1359/AD1359)^2))^(1/2))*AK1359</f>
        <v>0.000225383863847094</v>
      </c>
      <c r="BT1359" s="0" t="n">
        <f aca="false">((((BJ1359/R1359)^2)+((BN1359/AE1359)^2))^(1/2))*AL1359</f>
        <v>0.000349233034066342</v>
      </c>
      <c r="BU1359" s="0" t="n">
        <f aca="false">((((BJ1359/R1359)^2)+((BO1359/AF1359)^2))^(1/2))*AM1359</f>
        <v>0.000261924775549756</v>
      </c>
      <c r="BV1359" s="0" t="n">
        <f aca="false">((((BJ1359/R1359)^2)+((BP1359/AG1359)^2))^(1/2))*AN1359</f>
        <v>8.73082585165855E-005</v>
      </c>
      <c r="BW1359" s="0" t="n">
        <f aca="false">((((BJ1359/R1359)^2)+((BQ1359/AH1359)^2))^(1/2))*AO1359</f>
        <v>0.718008594827172</v>
      </c>
      <c r="BX1359" s="46" t="n">
        <f aca="false">((((BL1359/AI1359)^2)+((BR1359/AJ1359)^2))^(1/2))*AP1359</f>
        <v>0.00839322584583819</v>
      </c>
    </row>
    <row r="1360" customFormat="false" ht="15" hidden="false" customHeight="true" outlineLevel="0" collapsed="false">
      <c r="A1360" s="24" t="n">
        <v>4.6497666667</v>
      </c>
      <c r="B1360" s="24" t="n">
        <v>-74.1201055555556</v>
      </c>
      <c r="C1360" s="47" t="n">
        <v>27</v>
      </c>
      <c r="D1360" s="47" t="n">
        <v>29</v>
      </c>
      <c r="E1360" s="47" t="n">
        <v>1875</v>
      </c>
      <c r="F1360" s="27" t="s">
        <v>3358</v>
      </c>
      <c r="G1360" s="28" t="s">
        <v>3359</v>
      </c>
      <c r="H1360" s="27" t="s">
        <v>3360</v>
      </c>
      <c r="I1360" s="28" t="s">
        <v>64</v>
      </c>
      <c r="J1360" s="28" t="s">
        <v>65</v>
      </c>
      <c r="K1360" s="55"/>
      <c r="L1360" s="55"/>
      <c r="M1360" s="55"/>
      <c r="N1360" s="29" t="s">
        <v>67</v>
      </c>
      <c r="O1360" s="29" t="s">
        <v>68</v>
      </c>
      <c r="P1360" s="56" t="n">
        <v>0.00426891489573758</v>
      </c>
      <c r="Q1360" s="31" t="n">
        <v>21600</v>
      </c>
      <c r="R1360" s="31" t="n">
        <v>21972.0012917931</v>
      </c>
      <c r="S1360" s="29" t="s">
        <v>69</v>
      </c>
      <c r="T1360" s="29"/>
      <c r="U1360" s="29"/>
      <c r="V1360" s="48" t="n">
        <f aca="false">IF(S1360="m3_año",R1360,IF(OR(O1360="CG1",O1360="CG3",O1360="HG2"),T1360,R1360))</f>
        <v>21972.0012917931</v>
      </c>
      <c r="W1360" s="28" t="n">
        <v>365</v>
      </c>
      <c r="X1360" s="32" t="s">
        <v>3320</v>
      </c>
      <c r="Y1360" s="28"/>
      <c r="Z1360" s="28" t="n">
        <v>8760</v>
      </c>
      <c r="AA1360" s="32" t="s">
        <v>447</v>
      </c>
      <c r="AB1360" s="32" t="s">
        <v>447</v>
      </c>
      <c r="AC1360" s="33" t="s">
        <v>72</v>
      </c>
      <c r="AD1360" s="33" t="n">
        <f aca="false">VLOOKUP($O1360,Parámetros!$B$4:$H$25,3,0)</f>
        <v>46.3856216091623</v>
      </c>
      <c r="AE1360" s="33" t="n">
        <f aca="false">VLOOKUP($O1360,Parámetros!$B$4:$H$25,4,0)</f>
        <v>1074.85364414012</v>
      </c>
      <c r="AF1360" s="33" t="n">
        <f aca="false">VLOOKUP($O1360,Parámetros!$B$4:$H$25,5,0)</f>
        <v>5.41099102083891</v>
      </c>
      <c r="AG1360" s="33" t="n">
        <f aca="false">VLOOKUP($O1360,Parámetros!$B$4:$H$25,6,0)</f>
        <v>1344</v>
      </c>
      <c r="AH1360" s="33" t="n">
        <f aca="false">VLOOKUP($O1360,Parámetros!$B$4:$H$25,7,0)</f>
        <v>1920000</v>
      </c>
      <c r="AI1360" s="51" t="n">
        <v>21600</v>
      </c>
      <c r="AJ1360" s="52" t="n">
        <v>8.8E-008</v>
      </c>
      <c r="AK1360" s="34" t="n">
        <f aca="false">AD1360*V1360/1000000000</f>
        <v>0.00101918493791714</v>
      </c>
      <c r="AL1360" s="34" t="n">
        <f aca="false">AE1360*V1360/1000000000</f>
        <v>0.0236166856575352</v>
      </c>
      <c r="AM1360" s="34" t="n">
        <f aca="false">AF1360*V1360/1000000000</f>
        <v>0.000118890301699753</v>
      </c>
      <c r="AN1360" s="34" t="n">
        <f aca="false">AG1360*V1360/1000000000</f>
        <v>0.0295303697361699</v>
      </c>
      <c r="AO1360" s="34" t="n">
        <f aca="false">AH1360*V1360/1000000000</f>
        <v>42.1862424802428</v>
      </c>
      <c r="AP1360" s="35" t="n">
        <f aca="false">AJ1360*AI1360*EXP(P1360*4)</f>
        <v>0.0019335361136778</v>
      </c>
      <c r="AQ1360" s="36" t="n">
        <f aca="false">AK1360/W1360</f>
        <v>2.79228750114285E-006</v>
      </c>
      <c r="AR1360" s="37" t="n">
        <f aca="false">AL1360/W1360</f>
        <v>6.47032483768089E-005</v>
      </c>
      <c r="AS1360" s="37" t="n">
        <f aca="false">AM1360/W1360</f>
        <v>3.25726853971927E-007</v>
      </c>
      <c r="AT1360" s="37" t="n">
        <f aca="false">AN1360/W1360</f>
        <v>8.09051225648491E-005</v>
      </c>
      <c r="AU1360" s="37" t="n">
        <f aca="false">AO1360/W1360</f>
        <v>0.115578746521213</v>
      </c>
      <c r="AV1360" s="49" t="n">
        <f aca="false">AP1360/W1360</f>
        <v>5.29735921555561E-006</v>
      </c>
      <c r="AW1360" s="39" t="n">
        <f aca="false">AK1360*1000000</f>
        <v>1019.18493791714</v>
      </c>
      <c r="AX1360" s="40" t="n">
        <f aca="false">AL1360*1000000</f>
        <v>23616.6856575352</v>
      </c>
      <c r="AY1360" s="40" t="n">
        <f aca="false">AM1360*1000000</f>
        <v>118.890301699753</v>
      </c>
      <c r="AZ1360" s="40" t="n">
        <f aca="false">AN1360*1000000</f>
        <v>29530.3697361699</v>
      </c>
      <c r="BA1360" s="40" t="n">
        <f aca="false">AO1360*1000000</f>
        <v>42186242.4802428</v>
      </c>
      <c r="BB1360" s="41" t="n">
        <f aca="false">AP1360*1000000</f>
        <v>1933.5361136778</v>
      </c>
      <c r="BC1360" s="39" t="n">
        <f aca="false">AQ1360*1000000</f>
        <v>2.79228750114285</v>
      </c>
      <c r="BD1360" s="40" t="n">
        <f aca="false">AR1360*1000000</f>
        <v>64.7032483768089</v>
      </c>
      <c r="BE1360" s="40" t="n">
        <f aca="false">AS1360*1000000</f>
        <v>0.325726853971927</v>
      </c>
      <c r="BF1360" s="40" t="n">
        <f aca="false">AT1360*1000000</f>
        <v>80.9051225648491</v>
      </c>
      <c r="BG1360" s="40" t="n">
        <f aca="false">AU1360*1000000</f>
        <v>115578.746521213</v>
      </c>
      <c r="BH1360" s="41" t="n">
        <f aca="false">AV1360*1000000</f>
        <v>5.29735921555561</v>
      </c>
      <c r="BI1360" s="0" t="n">
        <v>0.1</v>
      </c>
      <c r="BJ1360" s="0" t="n">
        <f aca="false">R1360*BI1360</f>
        <v>2197.20012917931</v>
      </c>
      <c r="BK1360" s="0" t="n">
        <v>0.1</v>
      </c>
      <c r="BL1360" s="0" t="n">
        <f aca="false">AI1360*BK1360</f>
        <v>2160</v>
      </c>
      <c r="BM1360" s="45" t="n">
        <v>17.6498016718255</v>
      </c>
      <c r="BN1360" s="45" t="n">
        <v>910.91550745518</v>
      </c>
      <c r="BO1360" s="45" t="n">
        <v>5.31099102083891</v>
      </c>
      <c r="BP1360" s="45" t="n">
        <v>537.6</v>
      </c>
      <c r="BQ1360" s="45" t="n">
        <v>384000</v>
      </c>
      <c r="BR1360" s="0" t="n">
        <f aca="false">AJ1360*0.1</f>
        <v>8.8E-009</v>
      </c>
      <c r="BS1360" s="0" t="n">
        <f aca="false">((((BJ1360/R1360)^2)+((BM1360/AD1360)^2))^(1/2))*AK1360</f>
        <v>0.000400970517290562</v>
      </c>
      <c r="BT1360" s="0" t="n">
        <f aca="false">((((BJ1360/R1360)^2)+((BN1360/AE1360)^2))^(1/2))*AL1360</f>
        <v>0.0201534900428792</v>
      </c>
      <c r="BU1360" s="0" t="n">
        <f aca="false">((((BJ1360/R1360)^2)+((BO1360/AF1360)^2))^(1/2))*AM1360</f>
        <v>0.000117297182372566</v>
      </c>
      <c r="BV1360" s="0" t="n">
        <f aca="false">((((BJ1360/R1360)^2)+((BP1360/AG1360)^2))^(1/2))*AN1360</f>
        <v>0.0121756833585772</v>
      </c>
      <c r="BW1360" s="0" t="n">
        <f aca="false">((((BJ1360/R1360)^2)+((BQ1360/AH1360)^2))^(1/2))*AO1360</f>
        <v>9.43313059011121</v>
      </c>
      <c r="BX1360" s="46" t="n">
        <f aca="false">((((BL1360/AI1360)^2)+((BR1360/AJ1360)^2))^(1/2))*AP1360</f>
        <v>0.000273443299530131</v>
      </c>
    </row>
    <row r="1361" customFormat="false" ht="15" hidden="false" customHeight="true" outlineLevel="0" collapsed="false">
      <c r="A1361" s="24" t="n">
        <v>4.6497666667</v>
      </c>
      <c r="B1361" s="24" t="n">
        <v>-74.1201055555556</v>
      </c>
      <c r="C1361" s="47" t="n">
        <v>27</v>
      </c>
      <c r="D1361" s="47" t="n">
        <v>29</v>
      </c>
      <c r="E1361" s="47" t="n">
        <v>1875</v>
      </c>
      <c r="F1361" s="27" t="s">
        <v>3358</v>
      </c>
      <c r="G1361" s="28" t="s">
        <v>3359</v>
      </c>
      <c r="H1361" s="27" t="s">
        <v>3360</v>
      </c>
      <c r="I1361" s="28" t="s">
        <v>64</v>
      </c>
      <c r="J1361" s="28" t="s">
        <v>65</v>
      </c>
      <c r="K1361" s="55"/>
      <c r="L1361" s="55"/>
      <c r="M1361" s="55"/>
      <c r="N1361" s="29" t="s">
        <v>67</v>
      </c>
      <c r="O1361" s="29" t="s">
        <v>68</v>
      </c>
      <c r="P1361" s="56" t="n">
        <v>0.00426891489573758</v>
      </c>
      <c r="Q1361" s="31" t="n">
        <v>3857.14285714286</v>
      </c>
      <c r="R1361" s="31" t="n">
        <v>3923.57165924878</v>
      </c>
      <c r="S1361" s="29" t="s">
        <v>69</v>
      </c>
      <c r="T1361" s="29"/>
      <c r="U1361" s="29"/>
      <c r="V1361" s="48" t="n">
        <f aca="false">IF(S1361="m3_año",R1361,IF(OR(O1361="CG1",O1361="CG3",O1361="HG2"),T1361,R1361))</f>
        <v>3923.57165924878</v>
      </c>
      <c r="W1361" s="28" t="n">
        <v>365</v>
      </c>
      <c r="X1361" s="32"/>
      <c r="Y1361" s="28"/>
      <c r="Z1361" s="28" t="n">
        <v>0</v>
      </c>
      <c r="AA1361" s="32" t="s">
        <v>3361</v>
      </c>
      <c r="AB1361" s="32" t="s">
        <v>447</v>
      </c>
      <c r="AC1361" s="33" t="s">
        <v>72</v>
      </c>
      <c r="AD1361" s="33" t="n">
        <f aca="false">VLOOKUP($O1361,Parámetros!$B$4:$H$25,3,0)</f>
        <v>46.3856216091623</v>
      </c>
      <c r="AE1361" s="33" t="n">
        <f aca="false">VLOOKUP($O1361,Parámetros!$B$4:$H$25,4,0)</f>
        <v>1074.85364414012</v>
      </c>
      <c r="AF1361" s="33" t="n">
        <f aca="false">VLOOKUP($O1361,Parámetros!$B$4:$H$25,5,0)</f>
        <v>5.41099102083891</v>
      </c>
      <c r="AG1361" s="33" t="n">
        <f aca="false">VLOOKUP($O1361,Parámetros!$B$4:$H$25,6,0)</f>
        <v>1344</v>
      </c>
      <c r="AH1361" s="33" t="n">
        <f aca="false">VLOOKUP($O1361,Parámetros!$B$4:$H$25,7,0)</f>
        <v>1920000</v>
      </c>
      <c r="AI1361" s="51" t="n">
        <v>3857.14285714286</v>
      </c>
      <c r="AJ1361" s="52" t="n">
        <v>8.8E-008</v>
      </c>
      <c r="AK1361" s="34" t="n">
        <f aca="false">AD1361*V1361/1000000000</f>
        <v>0.000181997310342347</v>
      </c>
      <c r="AL1361" s="34" t="n">
        <f aca="false">AE1361*V1361/1000000000</f>
        <v>0.00421726529598845</v>
      </c>
      <c r="AM1361" s="34" t="n">
        <f aca="false">AF1361*V1361/1000000000</f>
        <v>2.12304110178132E-005</v>
      </c>
      <c r="AN1361" s="34" t="n">
        <f aca="false">AG1361*V1361/1000000000</f>
        <v>0.00527328031003036</v>
      </c>
      <c r="AO1361" s="34" t="n">
        <f aca="false">AH1361*V1361/1000000000</f>
        <v>7.53325758575766</v>
      </c>
      <c r="AP1361" s="35" t="n">
        <f aca="false">AJ1361*AI1361*EXP(P1361*4)</f>
        <v>0.000345274306013893</v>
      </c>
      <c r="AQ1361" s="36" t="n">
        <f aca="false">AK1361/W1361</f>
        <v>4.98622768061225E-007</v>
      </c>
      <c r="AR1361" s="37" t="n">
        <f aca="false">AL1361/W1361</f>
        <v>1.15541514958588E-005</v>
      </c>
      <c r="AS1361" s="37" t="n">
        <f aca="false">AM1361/W1361</f>
        <v>5.81655096378443E-008</v>
      </c>
      <c r="AT1361" s="37" t="n">
        <f aca="false">AN1361/W1361</f>
        <v>1.44473433151517E-005</v>
      </c>
      <c r="AU1361" s="37" t="n">
        <f aca="false">AO1361/W1361</f>
        <v>0.0206390618787881</v>
      </c>
      <c r="AV1361" s="49" t="n">
        <f aca="false">AP1361/W1361</f>
        <v>9.45957002777788E-007</v>
      </c>
      <c r="AW1361" s="39" t="n">
        <f aca="false">AK1361*1000000</f>
        <v>181.997310342347</v>
      </c>
      <c r="AX1361" s="40" t="n">
        <f aca="false">AL1361*1000000</f>
        <v>4217.26529598845</v>
      </c>
      <c r="AY1361" s="40" t="n">
        <f aca="false">AM1361*1000000</f>
        <v>21.2304110178132</v>
      </c>
      <c r="AZ1361" s="40" t="n">
        <f aca="false">AN1361*1000000</f>
        <v>5273.28031003036</v>
      </c>
      <c r="BA1361" s="40" t="n">
        <f aca="false">AO1361*1000000</f>
        <v>7533257.58575766</v>
      </c>
      <c r="BB1361" s="41" t="n">
        <f aca="false">AP1361*1000000</f>
        <v>345.274306013893</v>
      </c>
      <c r="BC1361" s="39" t="n">
        <f aca="false">AQ1361*1000000</f>
        <v>0.498622768061225</v>
      </c>
      <c r="BD1361" s="40" t="n">
        <f aca="false">AR1361*1000000</f>
        <v>11.5541514958588</v>
      </c>
      <c r="BE1361" s="40" t="n">
        <f aca="false">AS1361*1000000</f>
        <v>0.0581655096378443</v>
      </c>
      <c r="BF1361" s="40" t="n">
        <f aca="false">AT1361*1000000</f>
        <v>14.4473433151517</v>
      </c>
      <c r="BG1361" s="40" t="n">
        <f aca="false">AU1361*1000000</f>
        <v>20639.0618787881</v>
      </c>
      <c r="BH1361" s="41" t="n">
        <f aca="false">AV1361*1000000</f>
        <v>0.945957002777788</v>
      </c>
      <c r="BI1361" s="0" t="n">
        <v>0.1</v>
      </c>
      <c r="BJ1361" s="0" t="n">
        <f aca="false">R1361*BI1361</f>
        <v>392.357165924878</v>
      </c>
      <c r="BK1361" s="0" t="n">
        <v>0.1</v>
      </c>
      <c r="BL1361" s="0" t="n">
        <f aca="false">AI1361*BK1361</f>
        <v>385.714285714286</v>
      </c>
      <c r="BM1361" s="45" t="n">
        <v>17.6498016718255</v>
      </c>
      <c r="BN1361" s="45" t="n">
        <v>910.91550745518</v>
      </c>
      <c r="BO1361" s="45" t="n">
        <v>5.31099102083891</v>
      </c>
      <c r="BP1361" s="45" t="n">
        <v>537.6</v>
      </c>
      <c r="BQ1361" s="45" t="n">
        <v>384000</v>
      </c>
      <c r="BR1361" s="0" t="n">
        <f aca="false">AJ1361*0.1</f>
        <v>8.8E-009</v>
      </c>
      <c r="BS1361" s="0" t="n">
        <f aca="false">((((BJ1361/R1361)^2)+((BM1361/AD1361)^2))^(1/2))*AK1361</f>
        <v>7.16018780876005E-005</v>
      </c>
      <c r="BT1361" s="0" t="n">
        <f aca="false">((((BJ1361/R1361)^2)+((BN1361/AE1361)^2))^(1/2))*AL1361</f>
        <v>0.003598837507657</v>
      </c>
      <c r="BU1361" s="0" t="n">
        <f aca="false">((((BJ1361/R1361)^2)+((BO1361/AF1361)^2))^(1/2))*AM1361</f>
        <v>2.09459254236725E-005</v>
      </c>
      <c r="BV1361" s="0" t="n">
        <f aca="false">((((BJ1361/R1361)^2)+((BP1361/AG1361)^2))^(1/2))*AN1361</f>
        <v>0.0021742291711745</v>
      </c>
      <c r="BW1361" s="0" t="n">
        <f aca="false">((((BJ1361/R1361)^2)+((BQ1361/AH1361)^2))^(1/2))*AO1361</f>
        <v>1.68448760537701</v>
      </c>
      <c r="BX1361" s="46" t="n">
        <f aca="false">((((BL1361/AI1361)^2)+((BR1361/AJ1361)^2))^(1/2))*AP1361</f>
        <v>4.88291606303805E-005</v>
      </c>
    </row>
    <row r="1362" customFormat="false" ht="15" hidden="false" customHeight="true" outlineLevel="0" collapsed="false">
      <c r="A1362" s="24" t="n">
        <v>4.6497666667</v>
      </c>
      <c r="B1362" s="24" t="n">
        <v>-74.1201055555556</v>
      </c>
      <c r="C1362" s="47" t="n">
        <v>27</v>
      </c>
      <c r="D1362" s="47" t="n">
        <v>29</v>
      </c>
      <c r="E1362" s="47" t="n">
        <v>1875</v>
      </c>
      <c r="F1362" s="27" t="s">
        <v>3358</v>
      </c>
      <c r="G1362" s="28" t="s">
        <v>3359</v>
      </c>
      <c r="H1362" s="27" t="s">
        <v>3360</v>
      </c>
      <c r="I1362" s="28" t="s">
        <v>64</v>
      </c>
      <c r="J1362" s="28" t="s">
        <v>65</v>
      </c>
      <c r="K1362" s="55"/>
      <c r="L1362" s="55"/>
      <c r="M1362" s="28" t="n">
        <v>2004</v>
      </c>
      <c r="N1362" s="29" t="s">
        <v>3362</v>
      </c>
      <c r="O1362" s="29" t="s">
        <v>173</v>
      </c>
      <c r="P1362" s="56" t="n">
        <v>0.00426891489573758</v>
      </c>
      <c r="Q1362" s="31" t="n">
        <v>297000</v>
      </c>
      <c r="R1362" s="31" t="n">
        <v>302115.017762156</v>
      </c>
      <c r="S1362" s="29" t="s">
        <v>86</v>
      </c>
      <c r="T1362" s="29" t="n">
        <f aca="false">((R1362*Parámetros!$D$30)/1000)/Parámetros!$D$29</f>
        <v>247584.328385937</v>
      </c>
      <c r="U1362" s="29" t="s">
        <v>69</v>
      </c>
      <c r="V1362" s="48" t="n">
        <f aca="false">IF(S1362="m3_año",R1362,IF(OR(O1362="CG1",O1362="CG3",O1362="HG2"),T1362,R1362))</f>
        <v>302115.017762156</v>
      </c>
      <c r="W1362" s="28" t="n">
        <v>365</v>
      </c>
      <c r="X1362" s="32" t="s">
        <v>3320</v>
      </c>
      <c r="Y1362" s="28"/>
      <c r="Z1362" s="28" t="n">
        <v>8760</v>
      </c>
      <c r="AA1362" s="32" t="s">
        <v>3363</v>
      </c>
      <c r="AB1362" s="32" t="s">
        <v>447</v>
      </c>
      <c r="AC1362" s="33" t="s">
        <v>246</v>
      </c>
      <c r="AD1362" s="33" t="n">
        <f aca="false">VLOOKUP($O1362,Parámetros!$B$4:$H$25,3,0)</f>
        <v>10.477442018542</v>
      </c>
      <c r="AE1362" s="33" t="n">
        <f aca="false">VLOOKUP($O1362,Parámetros!$B$4:$H$25,4,0)</f>
        <v>4.47117624426805</v>
      </c>
      <c r="AF1362" s="33" t="n">
        <f aca="false">VLOOKUP($O1362,Parámetros!$B$4:$H$25,5,0)</f>
        <v>11.5951868810527</v>
      </c>
      <c r="AG1362" s="33" t="n">
        <f aca="false">VLOOKUP($O1362,Parámetros!$B$4:$H$25,6,0)</f>
        <v>0.3</v>
      </c>
      <c r="AH1362" s="33" t="n">
        <f aca="false">VLOOKUP($O1362,Parámetros!$B$4:$H$25,7,0)</f>
        <v>2840</v>
      </c>
      <c r="AI1362" s="51" t="n">
        <v>297000</v>
      </c>
      <c r="AJ1362" s="2" t="n">
        <v>2E-005</v>
      </c>
      <c r="AK1362" s="34" t="n">
        <f aca="false">AD1362*V1362/1000000000</f>
        <v>0.00316539258153378</v>
      </c>
      <c r="AL1362" s="34" t="n">
        <f aca="false">AE1362*V1362/1000000000</f>
        <v>0.00135080949045477</v>
      </c>
      <c r="AM1362" s="34" t="n">
        <f aca="false">AF1362*V1362/1000000000</f>
        <v>0.00350308009052475</v>
      </c>
      <c r="AN1362" s="34" t="n">
        <f aca="false">AG1362*V1362/1000000000</f>
        <v>9.06345053286468E-005</v>
      </c>
      <c r="AO1362" s="34" t="n">
        <f aca="false">AH1362*V1362/1000000000</f>
        <v>0.858006650444523</v>
      </c>
      <c r="AP1362" s="35" t="n">
        <f aca="false">AJ1362*AI1362*EXP(P1362*4)</f>
        <v>6.04230035524312</v>
      </c>
      <c r="AQ1362" s="36" t="n">
        <f aca="false">AK1362/W1362</f>
        <v>8.67230844255829E-006</v>
      </c>
      <c r="AR1362" s="37" t="n">
        <f aca="false">AL1362/W1362</f>
        <v>3.70084791905417E-006</v>
      </c>
      <c r="AS1362" s="37" t="n">
        <f aca="false">AM1362/W1362</f>
        <v>9.59747970006782E-006</v>
      </c>
      <c r="AT1362" s="37" t="n">
        <f aca="false">AN1362/W1362</f>
        <v>2.48313713229169E-007</v>
      </c>
      <c r="AU1362" s="37" t="n">
        <f aca="false">AO1362/W1362</f>
        <v>0.0023507031519028</v>
      </c>
      <c r="AV1362" s="49" t="n">
        <f aca="false">AP1362/W1362</f>
        <v>0.0165542475486113</v>
      </c>
      <c r="AW1362" s="39" t="n">
        <f aca="false">AK1362*1000000</f>
        <v>3165.39258153378</v>
      </c>
      <c r="AX1362" s="40" t="n">
        <f aca="false">AL1362*1000000</f>
        <v>1350.80949045477</v>
      </c>
      <c r="AY1362" s="40" t="n">
        <f aca="false">AM1362*1000000</f>
        <v>3503.08009052475</v>
      </c>
      <c r="AZ1362" s="40" t="n">
        <f aca="false">AN1362*1000000</f>
        <v>90.6345053286468</v>
      </c>
      <c r="BA1362" s="40" t="n">
        <f aca="false">AO1362*1000000</f>
        <v>858006.650444523</v>
      </c>
      <c r="BB1362" s="41" t="n">
        <f aca="false">AP1362*1000000</f>
        <v>6042300.35524312</v>
      </c>
      <c r="BC1362" s="39" t="n">
        <f aca="false">AQ1362*1000000</f>
        <v>8.67230844255829</v>
      </c>
      <c r="BD1362" s="40" t="n">
        <f aca="false">AR1362*1000000</f>
        <v>3.70084791905417</v>
      </c>
      <c r="BE1362" s="40" t="n">
        <f aca="false">AS1362*1000000</f>
        <v>9.59747970006782</v>
      </c>
      <c r="BF1362" s="40" t="n">
        <f aca="false">AT1362*1000000</f>
        <v>0.248313713229169</v>
      </c>
      <c r="BG1362" s="40" t="n">
        <f aca="false">AU1362*1000000</f>
        <v>2350.7031519028</v>
      </c>
      <c r="BH1362" s="41" t="n">
        <f aca="false">AV1362*1000000</f>
        <v>16554.2475486113</v>
      </c>
      <c r="BI1362" s="0" t="n">
        <v>0.1</v>
      </c>
      <c r="BJ1362" s="0" t="n">
        <f aca="false">R1362*BI1362</f>
        <v>30211.5017762156</v>
      </c>
      <c r="BK1362" s="0" t="n">
        <v>0.1</v>
      </c>
      <c r="BL1362" s="0" t="n">
        <f aca="false">AI1362*BK1362</f>
        <v>29700</v>
      </c>
      <c r="BM1362" s="45" t="n">
        <v>8.33836031031492</v>
      </c>
      <c r="BN1362" s="45" t="n">
        <v>2.30660015343522</v>
      </c>
      <c r="BO1362" s="45" t="n">
        <v>3.95606161523761</v>
      </c>
      <c r="BP1362" s="45" t="n">
        <v>0.12</v>
      </c>
      <c r="BQ1362" s="45" t="n">
        <v>2840</v>
      </c>
      <c r="BR1362" s="0" t="n">
        <f aca="false">AJ1362*0.1</f>
        <v>2E-006</v>
      </c>
      <c r="BS1362" s="0" t="n">
        <f aca="false">((((BJ1362/R1362)^2)+((BM1362/AD1362)^2))^(1/2))*AK1362</f>
        <v>0.0025389531220812</v>
      </c>
      <c r="BT1362" s="0" t="n">
        <f aca="false">((((BJ1362/R1362)^2)+((BN1362/AE1362)^2))^(1/2))*AL1362</f>
        <v>0.000709830047533633</v>
      </c>
      <c r="BU1362" s="0" t="n">
        <f aca="false">((((BJ1362/R1362)^2)+((BO1362/AF1362)^2))^(1/2))*AM1362</f>
        <v>0.00124546552733711</v>
      </c>
      <c r="BV1362" s="0" t="n">
        <f aca="false">((((BJ1362/R1362)^2)+((BP1362/AG1362)^2))^(1/2))*AN1362</f>
        <v>3.73695638795617E-005</v>
      </c>
      <c r="BW1362" s="0" t="n">
        <f aca="false">((((BJ1362/R1362)^2)+((BQ1362/AH1362)^2))^(1/2))*AO1362</f>
        <v>0.8622860119062</v>
      </c>
      <c r="BX1362" s="46" t="n">
        <f aca="false">((((BL1362/AI1362)^2)+((BR1362/AJ1362)^2))^(1/2))*AP1362</f>
        <v>0.854510311031659</v>
      </c>
    </row>
    <row r="1363" customFormat="false" ht="15" hidden="false" customHeight="true" outlineLevel="0" collapsed="false">
      <c r="A1363" s="24" t="n">
        <v>4.6497666667</v>
      </c>
      <c r="B1363" s="24" t="n">
        <v>-74.1201055555556</v>
      </c>
      <c r="C1363" s="47" t="n">
        <v>27</v>
      </c>
      <c r="D1363" s="47" t="n">
        <v>29</v>
      </c>
      <c r="E1363" s="47" t="n">
        <v>1875</v>
      </c>
      <c r="F1363" s="27" t="s">
        <v>3358</v>
      </c>
      <c r="G1363" s="28" t="s">
        <v>3359</v>
      </c>
      <c r="H1363" s="27" t="s">
        <v>3360</v>
      </c>
      <c r="I1363" s="28" t="s">
        <v>64</v>
      </c>
      <c r="J1363" s="28" t="s">
        <v>65</v>
      </c>
      <c r="K1363" s="55"/>
      <c r="L1363" s="55"/>
      <c r="M1363" s="28" t="n">
        <v>2002</v>
      </c>
      <c r="N1363" s="29" t="s">
        <v>3362</v>
      </c>
      <c r="O1363" s="29" t="s">
        <v>244</v>
      </c>
      <c r="P1363" s="56" t="n">
        <v>0.00426891489573758</v>
      </c>
      <c r="Q1363" s="31" t="n">
        <v>1050000</v>
      </c>
      <c r="R1363" s="31" t="n">
        <v>1068083.39612883</v>
      </c>
      <c r="S1363" s="29" t="s">
        <v>86</v>
      </c>
      <c r="T1363" s="29" t="n">
        <f aca="false">((R1363*Parámetros!$D$30)/1000)/Parámetros!$D$29</f>
        <v>875298.13065735</v>
      </c>
      <c r="U1363" s="29" t="s">
        <v>69</v>
      </c>
      <c r="V1363" s="48" t="n">
        <f aca="false">IF(S1363="m3_año",R1363,IF(OR(O1363="CG1",O1363="CG3",O1363="HG2"),T1363,R1363))</f>
        <v>1068083.39612883</v>
      </c>
      <c r="W1363" s="28" t="n">
        <v>365</v>
      </c>
      <c r="X1363" s="32" t="s">
        <v>3320</v>
      </c>
      <c r="Y1363" s="28"/>
      <c r="Z1363" s="28" t="n">
        <v>8760</v>
      </c>
      <c r="AA1363" s="32" t="s">
        <v>447</v>
      </c>
      <c r="AB1363" s="32" t="s">
        <v>447</v>
      </c>
      <c r="AC1363" s="33" t="s">
        <v>246</v>
      </c>
      <c r="AD1363" s="33" t="n">
        <f aca="false">VLOOKUP($O1363,Parámetros!$B$4:$H$25,3,0)</f>
        <v>5.87787643204989</v>
      </c>
      <c r="AE1363" s="33" t="n">
        <f aca="false">VLOOKUP($O1363,Parámetros!$B$4:$H$25,4,0)</f>
        <v>7.61681695814629</v>
      </c>
      <c r="AF1363" s="33" t="n">
        <f aca="false">VLOOKUP($O1363,Parámetros!$B$4:$H$25,5,0)</f>
        <v>22.1296397414769</v>
      </c>
      <c r="AG1363" s="33" t="n">
        <f aca="false">VLOOKUP($O1363,Parámetros!$B$4:$H$25,6,0)</f>
        <v>0.3</v>
      </c>
      <c r="AH1363" s="33" t="n">
        <f aca="false">VLOOKUP($O1363,Parámetros!$B$4:$H$25,7,0)</f>
        <v>2840</v>
      </c>
      <c r="AI1363" s="51" t="n">
        <v>1050000</v>
      </c>
      <c r="AJ1363" s="2" t="n">
        <v>2E-005</v>
      </c>
      <c r="AK1363" s="34" t="n">
        <f aca="false">AD1363*V1363/1000000000</f>
        <v>0.00627806222156946</v>
      </c>
      <c r="AL1363" s="34" t="n">
        <f aca="false">AE1363*V1363/1000000000</f>
        <v>0.00813539572434856</v>
      </c>
      <c r="AM1363" s="34" t="n">
        <f aca="false">AF1363*V1363/1000000000</f>
        <v>0.0236363007701842</v>
      </c>
      <c r="AN1363" s="34" t="n">
        <f aca="false">AG1363*V1363/1000000000</f>
        <v>0.000320425018838649</v>
      </c>
      <c r="AO1363" s="34" t="n">
        <f aca="false">AH1363*V1363/1000000000</f>
        <v>3.03335684500588</v>
      </c>
      <c r="AP1363" s="35" t="n">
        <f aca="false">AJ1363*AI1363*EXP(P1363*4)</f>
        <v>21.3616679225767</v>
      </c>
      <c r="AQ1363" s="36" t="n">
        <f aca="false">AK1363/W1363</f>
        <v>1.72001704700533E-005</v>
      </c>
      <c r="AR1363" s="37" t="n">
        <f aca="false">AL1363/W1363</f>
        <v>2.22887554091741E-005</v>
      </c>
      <c r="AS1363" s="37" t="n">
        <f aca="false">AM1363/W1363</f>
        <v>6.47569884114635E-005</v>
      </c>
      <c r="AT1363" s="37" t="n">
        <f aca="false">AN1363/W1363</f>
        <v>8.77876763941504E-007</v>
      </c>
      <c r="AU1363" s="37" t="n">
        <f aca="false">AO1363/W1363</f>
        <v>0.00831056669864624</v>
      </c>
      <c r="AV1363" s="49" t="n">
        <f aca="false">AP1363/W1363</f>
        <v>0.0585251175961005</v>
      </c>
      <c r="AW1363" s="39" t="n">
        <f aca="false">AK1363*1000000</f>
        <v>6278.06222156946</v>
      </c>
      <c r="AX1363" s="40" t="n">
        <f aca="false">AL1363*1000000</f>
        <v>8135.39572434856</v>
      </c>
      <c r="AY1363" s="40" t="n">
        <f aca="false">AM1363*1000000</f>
        <v>23636.3007701842</v>
      </c>
      <c r="AZ1363" s="40" t="n">
        <f aca="false">AN1363*1000000</f>
        <v>320.425018838649</v>
      </c>
      <c r="BA1363" s="40" t="n">
        <f aca="false">AO1363*1000000</f>
        <v>3033356.84500588</v>
      </c>
      <c r="BB1363" s="41" t="n">
        <f aca="false">AP1363*1000000</f>
        <v>21361667.9225767</v>
      </c>
      <c r="BC1363" s="39" t="n">
        <f aca="false">AQ1363*1000000</f>
        <v>17.2001704700533</v>
      </c>
      <c r="BD1363" s="40" t="n">
        <f aca="false">AR1363*1000000</f>
        <v>22.2887554091741</v>
      </c>
      <c r="BE1363" s="40" t="n">
        <f aca="false">AS1363*1000000</f>
        <v>64.7569884114635</v>
      </c>
      <c r="BF1363" s="40" t="n">
        <f aca="false">AT1363*1000000</f>
        <v>0.877876763941504</v>
      </c>
      <c r="BG1363" s="40" t="n">
        <f aca="false">AU1363*1000000</f>
        <v>8310.56669864624</v>
      </c>
      <c r="BH1363" s="41" t="n">
        <f aca="false">AV1363*1000000</f>
        <v>58525.1175961005</v>
      </c>
      <c r="BI1363" s="0" t="n">
        <v>0.1</v>
      </c>
      <c r="BJ1363" s="0" t="n">
        <f aca="false">R1363*BI1363</f>
        <v>106808.339612883</v>
      </c>
      <c r="BK1363" s="0" t="n">
        <v>0.1</v>
      </c>
      <c r="BL1363" s="0" t="n">
        <f aca="false">AI1363*BK1363</f>
        <v>105000</v>
      </c>
      <c r="BM1363" s="45" t="n">
        <v>4.12476460504249</v>
      </c>
      <c r="BN1363" s="45" t="n">
        <v>5.03041792329344</v>
      </c>
      <c r="BO1363" s="45" t="n">
        <v>17.5971907346429</v>
      </c>
      <c r="BP1363" s="45" t="n">
        <v>0.12</v>
      </c>
      <c r="BQ1363" s="45" t="n">
        <v>2840</v>
      </c>
      <c r="BR1363" s="0" t="n">
        <f aca="false">AJ1363*0.1</f>
        <v>2E-006</v>
      </c>
      <c r="BS1363" s="0" t="n">
        <f aca="false">((((BJ1363/R1363)^2)+((BM1363/AD1363)^2))^(1/2))*AK1363</f>
        <v>0.00445009962813977</v>
      </c>
      <c r="BT1363" s="0" t="n">
        <f aca="false">((((BJ1363/R1363)^2)+((BN1363/AE1363)^2))^(1/2))*AL1363</f>
        <v>0.00543414795625975</v>
      </c>
      <c r="BU1363" s="0" t="n">
        <f aca="false">((((BJ1363/R1363)^2)+((BO1363/AF1363)^2))^(1/2))*AM1363</f>
        <v>0.0189433053569357</v>
      </c>
      <c r="BV1363" s="0" t="n">
        <f aca="false">((((BJ1363/R1363)^2)+((BP1363/AG1363)^2))^(1/2))*AN1363</f>
        <v>0.000132114619776228</v>
      </c>
      <c r="BW1363" s="0" t="n">
        <f aca="false">((((BJ1363/R1363)^2)+((BQ1363/AH1363)^2))^(1/2))*AO1363</f>
        <v>3.04848590067847</v>
      </c>
      <c r="BX1363" s="46" t="n">
        <f aca="false">((((BL1363/AI1363)^2)+((BR1363/AJ1363)^2))^(1/2))*AP1363</f>
        <v>3.02099604910182</v>
      </c>
    </row>
    <row r="1364" customFormat="false" ht="30" hidden="false" customHeight="true" outlineLevel="0" collapsed="false">
      <c r="A1364" s="24" t="n">
        <v>4.637586111</v>
      </c>
      <c r="B1364" s="24" t="n">
        <v>-74.1159361111111</v>
      </c>
      <c r="C1364" s="47" t="n">
        <v>27</v>
      </c>
      <c r="D1364" s="47" t="n">
        <v>28</v>
      </c>
      <c r="E1364" s="47" t="n">
        <v>1862</v>
      </c>
      <c r="F1364" s="27" t="s">
        <v>3364</v>
      </c>
      <c r="G1364" s="28" t="s">
        <v>3365</v>
      </c>
      <c r="H1364" s="27" t="s">
        <v>3366</v>
      </c>
      <c r="I1364" s="28" t="s">
        <v>155</v>
      </c>
      <c r="J1364" s="28" t="s">
        <v>65</v>
      </c>
      <c r="K1364" s="28" t="n">
        <v>30</v>
      </c>
      <c r="L1364" s="28"/>
      <c r="M1364" s="55"/>
      <c r="N1364" s="29" t="s">
        <v>67</v>
      </c>
      <c r="O1364" s="29" t="s">
        <v>68</v>
      </c>
      <c r="P1364" s="30" t="n">
        <v>-0.0848513586021754</v>
      </c>
      <c r="Q1364" s="31" t="n">
        <v>69120</v>
      </c>
      <c r="R1364" s="31" t="n">
        <v>49226.8245860995</v>
      </c>
      <c r="S1364" s="29" t="s">
        <v>69</v>
      </c>
      <c r="T1364" s="29"/>
      <c r="U1364" s="29"/>
      <c r="V1364" s="48" t="n">
        <f aca="false">IF(S1364="m3_año",R1364,IF(OR(O1364="CG1",O1364="CG3",O1364="HG2"),T1364,R1364))</f>
        <v>49226.8245860995</v>
      </c>
      <c r="W1364" s="28" t="n">
        <v>365</v>
      </c>
      <c r="X1364" s="32" t="s">
        <v>3320</v>
      </c>
      <c r="Y1364" s="28"/>
      <c r="Z1364" s="28" t="n">
        <v>8760</v>
      </c>
      <c r="AA1364" s="32" t="s">
        <v>447</v>
      </c>
      <c r="AB1364" s="32" t="s">
        <v>447</v>
      </c>
      <c r="AC1364" s="33" t="s">
        <v>72</v>
      </c>
      <c r="AD1364" s="33" t="n">
        <f aca="false">VLOOKUP($O1364,Parámetros!$B$4:$H$25,3,0)</f>
        <v>46.3856216091623</v>
      </c>
      <c r="AE1364" s="33" t="n">
        <f aca="false">VLOOKUP($O1364,Parámetros!$B$4:$H$25,4,0)</f>
        <v>1074.85364414012</v>
      </c>
      <c r="AF1364" s="33" t="n">
        <f aca="false">VLOOKUP($O1364,Parámetros!$B$4:$H$25,5,0)</f>
        <v>5.41099102083891</v>
      </c>
      <c r="AG1364" s="33" t="n">
        <f aca="false">VLOOKUP($O1364,Parámetros!$B$4:$H$25,6,0)</f>
        <v>1344</v>
      </c>
      <c r="AH1364" s="33" t="n">
        <f aca="false">VLOOKUP($O1364,Parámetros!$B$4:$H$25,7,0)</f>
        <v>1920000</v>
      </c>
      <c r="AI1364" s="2" t="n">
        <v>30259</v>
      </c>
      <c r="AJ1364" s="2" t="n">
        <v>7.6726E-006</v>
      </c>
      <c r="AK1364" s="34" t="n">
        <f aca="false">AD1364*V1364/1000000000</f>
        <v>0.00228341685827142</v>
      </c>
      <c r="AL1364" s="34" t="n">
        <f aca="false">AE1364*V1364/1000000000</f>
        <v>0.0529116317958155</v>
      </c>
      <c r="AM1364" s="34" t="n">
        <f aca="false">AF1364*V1364/1000000000</f>
        <v>0.000266365905819796</v>
      </c>
      <c r="AN1364" s="34" t="n">
        <f aca="false">AG1364*V1364/1000000000</f>
        <v>0.0661608522437177</v>
      </c>
      <c r="AO1364" s="34" t="n">
        <f aca="false">AH1364*V1364/1000000000</f>
        <v>94.515503205311</v>
      </c>
      <c r="AP1364" s="35" t="n">
        <f aca="false">AJ1364*AI1364*EXP(P1364*4)</f>
        <v>0.165346581926619</v>
      </c>
      <c r="AQ1364" s="36" t="n">
        <f aca="false">AK1364/W1364</f>
        <v>6.25593659800389E-006</v>
      </c>
      <c r="AR1364" s="37" t="n">
        <f aca="false">AL1364/W1364</f>
        <v>0.000144963374783056</v>
      </c>
      <c r="AS1364" s="37" t="n">
        <f aca="false">AM1364/W1364</f>
        <v>7.29769604985744E-007</v>
      </c>
      <c r="AT1364" s="37" t="n">
        <f aca="false">AN1364/W1364</f>
        <v>0.000181262608886898</v>
      </c>
      <c r="AU1364" s="37" t="n">
        <f aca="false">AO1364/W1364</f>
        <v>0.25894658412414</v>
      </c>
      <c r="AV1364" s="49" t="n">
        <f aca="false">AP1364/W1364</f>
        <v>0.000453004334045531</v>
      </c>
      <c r="AW1364" s="39" t="n">
        <f aca="false">AK1364*1000000</f>
        <v>2283.41685827142</v>
      </c>
      <c r="AX1364" s="40" t="n">
        <f aca="false">AL1364*1000000</f>
        <v>52911.6317958155</v>
      </c>
      <c r="AY1364" s="40" t="n">
        <f aca="false">AM1364*1000000</f>
        <v>266.365905819796</v>
      </c>
      <c r="AZ1364" s="40" t="n">
        <f aca="false">AN1364*1000000</f>
        <v>66160.8522437177</v>
      </c>
      <c r="BA1364" s="40" t="n">
        <f aca="false">AO1364*1000000</f>
        <v>94515503.205311</v>
      </c>
      <c r="BB1364" s="41" t="n">
        <f aca="false">AP1364*1000000</f>
        <v>165346.581926619</v>
      </c>
      <c r="BC1364" s="39" t="n">
        <f aca="false">AQ1364*1000000</f>
        <v>6.25593659800389</v>
      </c>
      <c r="BD1364" s="40" t="n">
        <f aca="false">AR1364*1000000</f>
        <v>144.963374783056</v>
      </c>
      <c r="BE1364" s="40" t="n">
        <f aca="false">AS1364*1000000</f>
        <v>0.729769604985744</v>
      </c>
      <c r="BF1364" s="40" t="n">
        <f aca="false">AT1364*1000000</f>
        <v>181.262608886898</v>
      </c>
      <c r="BG1364" s="40" t="n">
        <f aca="false">AU1364*1000000</f>
        <v>258946.58412414</v>
      </c>
      <c r="BH1364" s="41" t="n">
        <f aca="false">AV1364*1000000</f>
        <v>453.004334045531</v>
      </c>
      <c r="BI1364" s="0" t="n">
        <v>0.1</v>
      </c>
      <c r="BJ1364" s="0" t="n">
        <f aca="false">R1364*BI1364</f>
        <v>4922.68245860995</v>
      </c>
      <c r="BK1364" s="0" t="n">
        <v>0.1</v>
      </c>
      <c r="BL1364" s="0" t="n">
        <f aca="false">AI1364*BK1364</f>
        <v>3025.9</v>
      </c>
      <c r="BM1364" s="45" t="n">
        <v>17.6498016718255</v>
      </c>
      <c r="BN1364" s="45" t="n">
        <v>910.91550745518</v>
      </c>
      <c r="BO1364" s="45" t="n">
        <v>5.31099102083891</v>
      </c>
      <c r="BP1364" s="45" t="n">
        <v>537.6</v>
      </c>
      <c r="BQ1364" s="45" t="n">
        <v>384000</v>
      </c>
      <c r="BR1364" s="0" t="n">
        <f aca="false">AJ1364*0.1</f>
        <v>7.6726E-007</v>
      </c>
      <c r="BS1364" s="0" t="n">
        <f aca="false">((((BJ1364/R1364)^2)+((BM1364/AD1364)^2))^(1/2))*AK1364</f>
        <v>0.000898348086582023</v>
      </c>
      <c r="BT1364" s="0" t="n">
        <f aca="false">((((BJ1364/R1364)^2)+((BN1364/AE1364)^2))^(1/2))*AL1364</f>
        <v>0.0451525696709784</v>
      </c>
      <c r="BU1364" s="0" t="n">
        <f aca="false">((((BJ1364/R1364)^2)+((BO1364/AF1364)^2))^(1/2))*AM1364</f>
        <v>0.000262796626689384</v>
      </c>
      <c r="BV1364" s="0" t="n">
        <f aca="false">((((BJ1364/R1364)^2)+((BP1364/AG1364)^2))^(1/2))*AN1364</f>
        <v>0.0272788182081731</v>
      </c>
      <c r="BW1364" s="0" t="n">
        <f aca="false">((((BJ1364/R1364)^2)+((BQ1364/AH1364)^2))^(1/2))*AO1364</f>
        <v>21.1343090094675</v>
      </c>
      <c r="BX1364" s="46" t="n">
        <f aca="false">((((BL1364/AI1364)^2)+((BR1364/AJ1364)^2))^(1/2))*AP1364</f>
        <v>0.0233835378652658</v>
      </c>
    </row>
    <row r="1365" customFormat="false" ht="30" hidden="false" customHeight="true" outlineLevel="0" collapsed="false">
      <c r="A1365" s="24" t="n">
        <v>4.637586111</v>
      </c>
      <c r="B1365" s="24" t="n">
        <v>-74.1159361111111</v>
      </c>
      <c r="C1365" s="47" t="n">
        <v>27</v>
      </c>
      <c r="D1365" s="47" t="n">
        <v>28</v>
      </c>
      <c r="E1365" s="47" t="n">
        <v>1862</v>
      </c>
      <c r="F1365" s="27" t="s">
        <v>3364</v>
      </c>
      <c r="G1365" s="28" t="s">
        <v>3365</v>
      </c>
      <c r="H1365" s="27" t="s">
        <v>3366</v>
      </c>
      <c r="I1365" s="28" t="s">
        <v>155</v>
      </c>
      <c r="J1365" s="28" t="s">
        <v>65</v>
      </c>
      <c r="K1365" s="28" t="n">
        <v>30</v>
      </c>
      <c r="L1365" s="28"/>
      <c r="M1365" s="55"/>
      <c r="N1365" s="29" t="s">
        <v>67</v>
      </c>
      <c r="O1365" s="29" t="s">
        <v>68</v>
      </c>
      <c r="P1365" s="30" t="n">
        <v>-0.0848513586021754</v>
      </c>
      <c r="Q1365" s="31" t="n">
        <v>69120</v>
      </c>
      <c r="R1365" s="31" t="n">
        <v>49226.8245860995</v>
      </c>
      <c r="S1365" s="29" t="s">
        <v>69</v>
      </c>
      <c r="T1365" s="29"/>
      <c r="U1365" s="29"/>
      <c r="V1365" s="48" t="n">
        <f aca="false">IF(S1365="m3_año",R1365,IF(OR(O1365="CG1",O1365="CG3",O1365="HG2"),T1365,R1365))</f>
        <v>49226.8245860995</v>
      </c>
      <c r="W1365" s="28" t="n">
        <v>365</v>
      </c>
      <c r="X1365" s="32" t="s">
        <v>3320</v>
      </c>
      <c r="Y1365" s="28"/>
      <c r="Z1365" s="28" t="n">
        <v>8760</v>
      </c>
      <c r="AA1365" s="32" t="s">
        <v>447</v>
      </c>
      <c r="AB1365" s="32" t="s">
        <v>447</v>
      </c>
      <c r="AC1365" s="33" t="s">
        <v>72</v>
      </c>
      <c r="AD1365" s="33" t="n">
        <f aca="false">VLOOKUP($O1365,Parámetros!$B$4:$H$25,3,0)</f>
        <v>46.3856216091623</v>
      </c>
      <c r="AE1365" s="33" t="n">
        <f aca="false">VLOOKUP($O1365,Parámetros!$B$4:$H$25,4,0)</f>
        <v>1074.85364414012</v>
      </c>
      <c r="AF1365" s="33" t="n">
        <f aca="false">VLOOKUP($O1365,Parámetros!$B$4:$H$25,5,0)</f>
        <v>5.41099102083891</v>
      </c>
      <c r="AG1365" s="33" t="n">
        <f aca="false">VLOOKUP($O1365,Parámetros!$B$4:$H$25,6,0)</f>
        <v>1344</v>
      </c>
      <c r="AH1365" s="33" t="n">
        <f aca="false">VLOOKUP($O1365,Parámetros!$B$4:$H$25,7,0)</f>
        <v>1920000</v>
      </c>
      <c r="AI1365" s="2" t="n">
        <v>30259</v>
      </c>
      <c r="AJ1365" s="2" t="n">
        <v>7.6726E-006</v>
      </c>
      <c r="AK1365" s="34" t="n">
        <f aca="false">AD1365*V1365/1000000000</f>
        <v>0.00228341685827142</v>
      </c>
      <c r="AL1365" s="34" t="n">
        <f aca="false">AE1365*V1365/1000000000</f>
        <v>0.0529116317958155</v>
      </c>
      <c r="AM1365" s="34" t="n">
        <f aca="false">AF1365*V1365/1000000000</f>
        <v>0.000266365905819796</v>
      </c>
      <c r="AN1365" s="34" t="n">
        <f aca="false">AG1365*V1365/1000000000</f>
        <v>0.0661608522437177</v>
      </c>
      <c r="AO1365" s="34" t="n">
        <f aca="false">AH1365*V1365/1000000000</f>
        <v>94.515503205311</v>
      </c>
      <c r="AP1365" s="35" t="n">
        <f aca="false">AJ1365*AI1365*EXP(P1365*4)</f>
        <v>0.165346581926619</v>
      </c>
      <c r="AQ1365" s="36" t="n">
        <f aca="false">AK1365/W1365</f>
        <v>6.25593659800389E-006</v>
      </c>
      <c r="AR1365" s="37" t="n">
        <f aca="false">AL1365/W1365</f>
        <v>0.000144963374783056</v>
      </c>
      <c r="AS1365" s="37" t="n">
        <f aca="false">AM1365/W1365</f>
        <v>7.29769604985744E-007</v>
      </c>
      <c r="AT1365" s="37" t="n">
        <f aca="false">AN1365/W1365</f>
        <v>0.000181262608886898</v>
      </c>
      <c r="AU1365" s="37" t="n">
        <f aca="false">AO1365/W1365</f>
        <v>0.25894658412414</v>
      </c>
      <c r="AV1365" s="49" t="n">
        <f aca="false">AP1365/W1365</f>
        <v>0.000453004334045531</v>
      </c>
      <c r="AW1365" s="39" t="n">
        <f aca="false">AK1365*1000000</f>
        <v>2283.41685827142</v>
      </c>
      <c r="AX1365" s="40" t="n">
        <f aca="false">AL1365*1000000</f>
        <v>52911.6317958155</v>
      </c>
      <c r="AY1365" s="40" t="n">
        <f aca="false">AM1365*1000000</f>
        <v>266.365905819796</v>
      </c>
      <c r="AZ1365" s="40" t="n">
        <f aca="false">AN1365*1000000</f>
        <v>66160.8522437177</v>
      </c>
      <c r="BA1365" s="40" t="n">
        <f aca="false">AO1365*1000000</f>
        <v>94515503.205311</v>
      </c>
      <c r="BB1365" s="41" t="n">
        <f aca="false">AP1365*1000000</f>
        <v>165346.581926619</v>
      </c>
      <c r="BC1365" s="39" t="n">
        <f aca="false">AQ1365*1000000</f>
        <v>6.25593659800389</v>
      </c>
      <c r="BD1365" s="40" t="n">
        <f aca="false">AR1365*1000000</f>
        <v>144.963374783056</v>
      </c>
      <c r="BE1365" s="40" t="n">
        <f aca="false">AS1365*1000000</f>
        <v>0.729769604985744</v>
      </c>
      <c r="BF1365" s="40" t="n">
        <f aca="false">AT1365*1000000</f>
        <v>181.262608886898</v>
      </c>
      <c r="BG1365" s="40" t="n">
        <f aca="false">AU1365*1000000</f>
        <v>258946.58412414</v>
      </c>
      <c r="BH1365" s="41" t="n">
        <f aca="false">AV1365*1000000</f>
        <v>453.004334045531</v>
      </c>
      <c r="BI1365" s="0" t="n">
        <v>0.1</v>
      </c>
      <c r="BJ1365" s="0" t="n">
        <f aca="false">R1365*BI1365</f>
        <v>4922.68245860995</v>
      </c>
      <c r="BK1365" s="0" t="n">
        <v>0.1</v>
      </c>
      <c r="BL1365" s="0" t="n">
        <f aca="false">AI1365*BK1365</f>
        <v>3025.9</v>
      </c>
      <c r="BM1365" s="45" t="n">
        <v>17.6498016718255</v>
      </c>
      <c r="BN1365" s="45" t="n">
        <v>910.91550745518</v>
      </c>
      <c r="BO1365" s="45" t="n">
        <v>5.31099102083891</v>
      </c>
      <c r="BP1365" s="45" t="n">
        <v>537.6</v>
      </c>
      <c r="BQ1365" s="45" t="n">
        <v>384000</v>
      </c>
      <c r="BR1365" s="0" t="n">
        <f aca="false">AJ1365*0.1</f>
        <v>7.6726E-007</v>
      </c>
      <c r="BS1365" s="0" t="n">
        <f aca="false">((((BJ1365/R1365)^2)+((BM1365/AD1365)^2))^(1/2))*AK1365</f>
        <v>0.000898348086582023</v>
      </c>
      <c r="BT1365" s="0" t="n">
        <f aca="false">((((BJ1365/R1365)^2)+((BN1365/AE1365)^2))^(1/2))*AL1365</f>
        <v>0.0451525696709784</v>
      </c>
      <c r="BU1365" s="0" t="n">
        <f aca="false">((((BJ1365/R1365)^2)+((BO1365/AF1365)^2))^(1/2))*AM1365</f>
        <v>0.000262796626689384</v>
      </c>
      <c r="BV1365" s="0" t="n">
        <f aca="false">((((BJ1365/R1365)^2)+((BP1365/AG1365)^2))^(1/2))*AN1365</f>
        <v>0.0272788182081731</v>
      </c>
      <c r="BW1365" s="0" t="n">
        <f aca="false">((((BJ1365/R1365)^2)+((BQ1365/AH1365)^2))^(1/2))*AO1365</f>
        <v>21.1343090094675</v>
      </c>
      <c r="BX1365" s="46" t="n">
        <f aca="false">((((BL1365/AI1365)^2)+((BR1365/AJ1365)^2))^(1/2))*AP1365</f>
        <v>0.0233835378652658</v>
      </c>
    </row>
    <row r="1366" customFormat="false" ht="15" hidden="false" customHeight="true" outlineLevel="0" collapsed="false">
      <c r="A1366" s="24" t="n">
        <v>4.60776111111111</v>
      </c>
      <c r="B1366" s="24" t="n">
        <v>-74.1042361111111</v>
      </c>
      <c r="C1366" s="47" t="n">
        <v>29</v>
      </c>
      <c r="D1366" s="47" t="n">
        <v>25</v>
      </c>
      <c r="E1366" s="47" t="n">
        <v>2318</v>
      </c>
      <c r="F1366" s="27" t="s">
        <v>3367</v>
      </c>
      <c r="G1366" s="28" t="s">
        <v>2430</v>
      </c>
      <c r="H1366" s="27" t="s">
        <v>3368</v>
      </c>
      <c r="I1366" s="28" t="s">
        <v>155</v>
      </c>
      <c r="J1366" s="28" t="s">
        <v>76</v>
      </c>
      <c r="K1366" s="55"/>
      <c r="L1366" s="55"/>
      <c r="M1366" s="55"/>
      <c r="N1366" s="29" t="s">
        <v>67</v>
      </c>
      <c r="O1366" s="29" t="s">
        <v>415</v>
      </c>
      <c r="P1366" s="30" t="n">
        <v>0.00812487975091896</v>
      </c>
      <c r="Q1366" s="31" t="n">
        <v>386620</v>
      </c>
      <c r="R1366" s="31" t="n">
        <v>399391.371661495</v>
      </c>
      <c r="S1366" s="29" t="s">
        <v>69</v>
      </c>
      <c r="T1366" s="29"/>
      <c r="U1366" s="29"/>
      <c r="V1366" s="48" t="n">
        <f aca="false">IF(S1366="m3_año",R1366,IF(OR(O1366="CG1",O1366="CG3",O1366="HG2"),T1366,R1366))</f>
        <v>399391.371661495</v>
      </c>
      <c r="W1366" s="28" t="n">
        <v>365</v>
      </c>
      <c r="X1366" s="32" t="s">
        <v>3320</v>
      </c>
      <c r="Y1366" s="28"/>
      <c r="Z1366" s="28" t="n">
        <v>8760</v>
      </c>
      <c r="AA1366" s="32" t="s">
        <v>3369</v>
      </c>
      <c r="AB1366" s="32" t="s">
        <v>447</v>
      </c>
      <c r="AC1366" s="33" t="s">
        <v>72</v>
      </c>
      <c r="AD1366" s="33" t="n">
        <f aca="false">VLOOKUP($O1366,Parámetros!$B$4:$H$25,3,0)</f>
        <v>196.356974196937</v>
      </c>
      <c r="AE1366" s="33" t="n">
        <f aca="false">VLOOKUP($O1366,Parámetros!$B$4:$H$25,4,0)</f>
        <v>1220.72799074218</v>
      </c>
      <c r="AF1366" s="33" t="n">
        <f aca="false">VLOOKUP($O1366,Parámetros!$B$4:$H$25,5,0)</f>
        <v>0.1</v>
      </c>
      <c r="AG1366" s="33" t="n">
        <f aca="false">VLOOKUP($O1366,Parámetros!$B$4:$H$25,6,0)</f>
        <v>640</v>
      </c>
      <c r="AH1366" s="33" t="n">
        <f aca="false">VLOOKUP($O1366,Parámetros!$B$4:$H$25,7,0)</f>
        <v>1920000</v>
      </c>
      <c r="AI1366" s="51" t="n">
        <v>386620</v>
      </c>
      <c r="AJ1366" s="52" t="n">
        <v>8.8E-008</v>
      </c>
      <c r="AK1366" s="34" t="n">
        <f aca="false">AD1366*V1366/1000000000</f>
        <v>0.0784232812598154</v>
      </c>
      <c r="AL1366" s="34" t="n">
        <f aca="false">AE1366*V1366/1000000000</f>
        <v>0.4875482266481</v>
      </c>
      <c r="AM1366" s="34" t="n">
        <f aca="false">AF1366*V1366/1000000000</f>
        <v>3.99391371661495E-005</v>
      </c>
      <c r="AN1366" s="34" t="n">
        <f aca="false">AG1366*V1366/1000000000</f>
        <v>0.255610477863357</v>
      </c>
      <c r="AO1366" s="34" t="n">
        <f aca="false">AH1366*V1366/1000000000</f>
        <v>766.83143359007</v>
      </c>
      <c r="AP1366" s="35" t="n">
        <f aca="false">AJ1366*AI1366*EXP(P1366*4)</f>
        <v>0.0351464407062115</v>
      </c>
      <c r="AQ1366" s="36" t="n">
        <f aca="false">AK1366/W1366</f>
        <v>0.000214858304821412</v>
      </c>
      <c r="AR1366" s="37" t="n">
        <f aca="false">AL1366/W1366</f>
        <v>0.00133574856615918</v>
      </c>
      <c r="AS1366" s="37" t="n">
        <f aca="false">AM1366/W1366</f>
        <v>1.09422293605889E-007</v>
      </c>
      <c r="AT1366" s="37" t="n">
        <f aca="false">AN1366/W1366</f>
        <v>0.00070030267907769</v>
      </c>
      <c r="AU1366" s="37" t="n">
        <f aca="false">AO1366/W1366</f>
        <v>2.10090803723307</v>
      </c>
      <c r="AV1366" s="49" t="n">
        <f aca="false">AP1366/W1366</f>
        <v>9.62916183731823E-005</v>
      </c>
      <c r="AW1366" s="39" t="n">
        <f aca="false">AK1366*1000000</f>
        <v>78423.2812598154</v>
      </c>
      <c r="AX1366" s="40" t="n">
        <f aca="false">AL1366*1000000</f>
        <v>487548.2266481</v>
      </c>
      <c r="AY1366" s="40" t="n">
        <f aca="false">AM1366*1000000</f>
        <v>39.9391371661495</v>
      </c>
      <c r="AZ1366" s="40" t="n">
        <f aca="false">AN1366*1000000</f>
        <v>255610.477863357</v>
      </c>
      <c r="BA1366" s="40" t="n">
        <f aca="false">AO1366*1000000</f>
        <v>766831433.590071</v>
      </c>
      <c r="BB1366" s="41" t="n">
        <f aca="false">AP1366*1000000</f>
        <v>35146.4407062115</v>
      </c>
      <c r="BC1366" s="39" t="n">
        <f aca="false">AQ1366*1000000</f>
        <v>214.858304821412</v>
      </c>
      <c r="BD1366" s="40" t="n">
        <f aca="false">AR1366*1000000</f>
        <v>1335.74856615918</v>
      </c>
      <c r="BE1366" s="40" t="n">
        <f aca="false">AS1366*1000000</f>
        <v>0.109422293605889</v>
      </c>
      <c r="BF1366" s="40" t="n">
        <f aca="false">AT1366*1000000</f>
        <v>700.30267907769</v>
      </c>
      <c r="BG1366" s="40" t="n">
        <f aca="false">AU1366*1000000</f>
        <v>2100908.03723307</v>
      </c>
      <c r="BH1366" s="41" t="n">
        <f aca="false">AV1366*1000000</f>
        <v>96.2916183731823</v>
      </c>
      <c r="BI1366" s="0" t="n">
        <v>0.1</v>
      </c>
      <c r="BJ1366" s="0" t="n">
        <f aca="false">R1366*BI1366</f>
        <v>39939.1371661495</v>
      </c>
      <c r="BK1366" s="0" t="n">
        <v>0.1</v>
      </c>
      <c r="BL1366" s="0" t="n">
        <f aca="false">AI1366*BK1366</f>
        <v>38662</v>
      </c>
      <c r="BM1366" s="45" t="n">
        <v>187.562005220738</v>
      </c>
      <c r="BN1366" s="45" t="n">
        <v>1012.03746873145</v>
      </c>
      <c r="BO1366" s="45" t="n">
        <v>0</v>
      </c>
      <c r="BP1366" s="45" t="n">
        <v>256</v>
      </c>
      <c r="BQ1366" s="45" t="n">
        <v>384000</v>
      </c>
      <c r="BR1366" s="0" t="n">
        <f aca="false">AJ1366*0.1</f>
        <v>8.8E-009</v>
      </c>
      <c r="BS1366" s="0" t="n">
        <f aca="false">((((BJ1366/R1366)^2)+((BM1366/AD1366)^2))^(1/2))*AK1366</f>
        <v>0.0753200310341188</v>
      </c>
      <c r="BT1366" s="0" t="n">
        <f aca="false">((((BJ1366/R1366)^2)+((BN1366/AE1366)^2))^(1/2))*AL1366</f>
        <v>0.407128838154702</v>
      </c>
      <c r="BU1366" s="0" t="n">
        <f aca="false">((((BJ1366/R1366)^2)+((BO1366/AF1366)^2))^(1/2))*AM1366</f>
        <v>3.99391371661495E-006</v>
      </c>
      <c r="BV1366" s="0" t="n">
        <f aca="false">((((BJ1366/R1366)^2)+((BP1366/AG1366)^2))^(1/2))*AN1366</f>
        <v>0.105390899924522</v>
      </c>
      <c r="BW1366" s="0" t="n">
        <f aca="false">((((BJ1366/R1366)^2)+((BQ1366/AH1366)^2))^(1/2))*AO1366</f>
        <v>171.468721279101</v>
      </c>
      <c r="BX1366" s="46" t="n">
        <f aca="false">((((BL1366/AI1366)^2)+((BR1366/AJ1366)^2))^(1/2))*AP1366</f>
        <v>0.00497045731158662</v>
      </c>
    </row>
    <row r="1367" customFormat="false" ht="15" hidden="false" customHeight="true" outlineLevel="0" collapsed="false">
      <c r="A1367" s="24" t="n">
        <v>4.60776111111111</v>
      </c>
      <c r="B1367" s="24" t="n">
        <v>-74.1042361111111</v>
      </c>
      <c r="C1367" s="47" t="n">
        <v>29</v>
      </c>
      <c r="D1367" s="47" t="n">
        <v>25</v>
      </c>
      <c r="E1367" s="47" t="n">
        <v>2318</v>
      </c>
      <c r="F1367" s="27" t="s">
        <v>3367</v>
      </c>
      <c r="G1367" s="28" t="s">
        <v>2430</v>
      </c>
      <c r="H1367" s="27" t="s">
        <v>3368</v>
      </c>
      <c r="I1367" s="28" t="s">
        <v>155</v>
      </c>
      <c r="J1367" s="28" t="s">
        <v>65</v>
      </c>
      <c r="K1367" s="28" t="n">
        <v>20</v>
      </c>
      <c r="L1367" s="28"/>
      <c r="M1367" s="55"/>
      <c r="N1367" s="29" t="s">
        <v>67</v>
      </c>
      <c r="O1367" s="29" t="s">
        <v>68</v>
      </c>
      <c r="P1367" s="30" t="n">
        <v>0.00812487975091896</v>
      </c>
      <c r="Q1367" s="31" t="n">
        <v>117000</v>
      </c>
      <c r="R1367" s="31" t="n">
        <v>120864.907362255</v>
      </c>
      <c r="S1367" s="29" t="s">
        <v>69</v>
      </c>
      <c r="T1367" s="29"/>
      <c r="U1367" s="29"/>
      <c r="V1367" s="48" t="n">
        <f aca="false">IF(S1367="m3_año",R1367,IF(OR(O1367="CG1",O1367="CG3",O1367="HG2"),T1367,R1367))</f>
        <v>120864.907362255</v>
      </c>
      <c r="W1367" s="28" t="n">
        <v>365</v>
      </c>
      <c r="X1367" s="32" t="s">
        <v>3320</v>
      </c>
      <c r="Y1367" s="28"/>
      <c r="Z1367" s="28" t="n">
        <v>8760</v>
      </c>
      <c r="AA1367" s="32" t="s">
        <v>447</v>
      </c>
      <c r="AB1367" s="32" t="s">
        <v>447</v>
      </c>
      <c r="AC1367" s="33" t="s">
        <v>72</v>
      </c>
      <c r="AD1367" s="33" t="n">
        <f aca="false">VLOOKUP($O1367,Parámetros!$B$4:$H$25,3,0)</f>
        <v>46.3856216091623</v>
      </c>
      <c r="AE1367" s="33" t="n">
        <f aca="false">VLOOKUP($O1367,Parámetros!$B$4:$H$25,4,0)</f>
        <v>1074.85364414012</v>
      </c>
      <c r="AF1367" s="33" t="n">
        <f aca="false">VLOOKUP($O1367,Parámetros!$B$4:$H$25,5,0)</f>
        <v>5.41099102083891</v>
      </c>
      <c r="AG1367" s="33" t="n">
        <f aca="false">VLOOKUP($O1367,Parámetros!$B$4:$H$25,6,0)</f>
        <v>1344</v>
      </c>
      <c r="AH1367" s="33" t="n">
        <f aca="false">VLOOKUP($O1367,Parámetros!$B$4:$H$25,7,0)</f>
        <v>1920000</v>
      </c>
      <c r="AI1367" s="2" t="n">
        <v>95073.8272033899</v>
      </c>
      <c r="AJ1367" s="2" t="n">
        <v>2.57418E-006</v>
      </c>
      <c r="AK1367" s="34" t="n">
        <f aca="false">AD1367*V1367/1000000000</f>
        <v>0.00560639385873201</v>
      </c>
      <c r="AL1367" s="34" t="n">
        <f aca="false">AE1367*V1367/1000000000</f>
        <v>0.129912086126978</v>
      </c>
      <c r="AM1367" s="34" t="n">
        <f aca="false">AF1367*V1367/1000000000</f>
        <v>0.000653998928471689</v>
      </c>
      <c r="AN1367" s="34" t="n">
        <f aca="false">AG1367*V1367/1000000000</f>
        <v>0.162442435494871</v>
      </c>
      <c r="AO1367" s="34" t="n">
        <f aca="false">AH1367*V1367/1000000000</f>
        <v>232.06062213553</v>
      </c>
      <c r="AP1367" s="35" t="n">
        <f aca="false">AJ1367*AI1367*EXP(P1367*4)</f>
        <v>0.25282164358423</v>
      </c>
      <c r="AQ1367" s="36" t="n">
        <f aca="false">AK1367/W1367</f>
        <v>1.53599831746083E-005</v>
      </c>
      <c r="AR1367" s="37" t="n">
        <f aca="false">AL1367/W1367</f>
        <v>0.000355923523635556</v>
      </c>
      <c r="AS1367" s="37" t="n">
        <f aca="false">AM1367/W1367</f>
        <v>1.7917778862238E-006</v>
      </c>
      <c r="AT1367" s="37" t="n">
        <f aca="false">AN1367/W1367</f>
        <v>0.000445047768479098</v>
      </c>
      <c r="AU1367" s="37" t="n">
        <f aca="false">AO1367/W1367</f>
        <v>0.635782526398711</v>
      </c>
      <c r="AV1367" s="49" t="n">
        <f aca="false">AP1367/W1367</f>
        <v>0.000692662037217068</v>
      </c>
      <c r="AW1367" s="39" t="n">
        <f aca="false">AK1367*1000000</f>
        <v>5606.39385873201</v>
      </c>
      <c r="AX1367" s="40" t="n">
        <f aca="false">AL1367*1000000</f>
        <v>129912.086126978</v>
      </c>
      <c r="AY1367" s="40" t="n">
        <f aca="false">AM1367*1000000</f>
        <v>653.998928471689</v>
      </c>
      <c r="AZ1367" s="40" t="n">
        <f aca="false">AN1367*1000000</f>
        <v>162442.435494871</v>
      </c>
      <c r="BA1367" s="40" t="n">
        <f aca="false">AO1367*1000000</f>
        <v>232060622.13553</v>
      </c>
      <c r="BB1367" s="41" t="n">
        <f aca="false">AP1367*1000000</f>
        <v>252821.64358423</v>
      </c>
      <c r="BC1367" s="39" t="n">
        <f aca="false">AQ1367*1000000</f>
        <v>15.3599831746083</v>
      </c>
      <c r="BD1367" s="40" t="n">
        <f aca="false">AR1367*1000000</f>
        <v>355.923523635556</v>
      </c>
      <c r="BE1367" s="40" t="n">
        <f aca="false">AS1367*1000000</f>
        <v>1.7917778862238</v>
      </c>
      <c r="BF1367" s="40" t="n">
        <f aca="false">AT1367*1000000</f>
        <v>445.047768479098</v>
      </c>
      <c r="BG1367" s="40" t="n">
        <f aca="false">AU1367*1000000</f>
        <v>635782.526398711</v>
      </c>
      <c r="BH1367" s="41" t="n">
        <f aca="false">AV1367*1000000</f>
        <v>692.662037217069</v>
      </c>
      <c r="BI1367" s="0" t="n">
        <v>0.1</v>
      </c>
      <c r="BJ1367" s="0" t="n">
        <f aca="false">R1367*BI1367</f>
        <v>12086.4907362255</v>
      </c>
      <c r="BK1367" s="0" t="n">
        <v>0.1</v>
      </c>
      <c r="BL1367" s="0" t="n">
        <f aca="false">AI1367*BK1367</f>
        <v>9507.38272033899</v>
      </c>
      <c r="BM1367" s="45" t="n">
        <v>17.6498016718255</v>
      </c>
      <c r="BN1367" s="45" t="n">
        <v>910.91550745518</v>
      </c>
      <c r="BO1367" s="45" t="n">
        <v>5.31099102083891</v>
      </c>
      <c r="BP1367" s="45" t="n">
        <v>537.6</v>
      </c>
      <c r="BQ1367" s="45" t="n">
        <v>384000</v>
      </c>
      <c r="BR1367" s="0" t="n">
        <f aca="false">AJ1367*0.1</f>
        <v>2.57418E-007</v>
      </c>
      <c r="BS1367" s="0" t="n">
        <f aca="false">((((BJ1367/R1367)^2)+((BM1367/AD1367)^2))^(1/2))*AK1367</f>
        <v>0.00220568275887645</v>
      </c>
      <c r="BT1367" s="0" t="n">
        <f aca="false">((((BJ1367/R1367)^2)+((BN1367/AE1367)^2))^(1/2))*AL1367</f>
        <v>0.110861531214662</v>
      </c>
      <c r="BU1367" s="0" t="n">
        <f aca="false">((((BJ1367/R1367)^2)+((BO1367/AF1367)^2))^(1/2))*AM1367</f>
        <v>0.000645235401775124</v>
      </c>
      <c r="BV1367" s="0" t="n">
        <f aca="false">((((BJ1367/R1367)^2)+((BP1367/AG1367)^2))^(1/2))*AN1367</f>
        <v>0.0669767319627935</v>
      </c>
      <c r="BW1367" s="0" t="n">
        <f aca="false">((((BJ1367/R1367)^2)+((BQ1367/AH1367)^2))^(1/2))*AO1367</f>
        <v>51.8903325995937</v>
      </c>
      <c r="BX1367" s="46" t="n">
        <f aca="false">((((BL1367/AI1367)^2)+((BR1367/AJ1367)^2))^(1/2))*AP1367</f>
        <v>0.0357543797218275</v>
      </c>
    </row>
    <row r="1368" customFormat="false" ht="15" hidden="false" customHeight="true" outlineLevel="0" collapsed="false">
      <c r="A1368" s="24" t="n">
        <v>4.63173055555556</v>
      </c>
      <c r="B1368" s="24" t="n">
        <v>-74.1171277777778</v>
      </c>
      <c r="C1368" s="47" t="n">
        <v>27</v>
      </c>
      <c r="D1368" s="47" t="n">
        <v>27</v>
      </c>
      <c r="E1368" s="47" t="n">
        <v>1849</v>
      </c>
      <c r="F1368" s="27" t="s">
        <v>3370</v>
      </c>
      <c r="G1368" s="28" t="s">
        <v>3371</v>
      </c>
      <c r="H1368" s="27" t="s">
        <v>3372</v>
      </c>
      <c r="I1368" s="28" t="s">
        <v>155</v>
      </c>
      <c r="J1368" s="28" t="s">
        <v>65</v>
      </c>
      <c r="K1368" s="55"/>
      <c r="L1368" s="55"/>
      <c r="M1368" s="28" t="n">
        <v>1999</v>
      </c>
      <c r="N1368" s="29" t="s">
        <v>67</v>
      </c>
      <c r="O1368" s="29" t="s">
        <v>104</v>
      </c>
      <c r="P1368" s="56" t="n">
        <v>0.00426891489573758</v>
      </c>
      <c r="Q1368" s="31" t="n">
        <v>137252.5</v>
      </c>
      <c r="R1368" s="31" t="n">
        <v>139616.301263974</v>
      </c>
      <c r="S1368" s="29" t="s">
        <v>69</v>
      </c>
      <c r="T1368" s="29"/>
      <c r="U1368" s="29"/>
      <c r="V1368" s="48" t="n">
        <f aca="false">IF(S1368="m3_año",R1368,IF(OR(O1368="CG1",O1368="CG3",O1368="HG2"),T1368,R1368))</f>
        <v>139616.301263974</v>
      </c>
      <c r="W1368" s="28" t="n">
        <v>365</v>
      </c>
      <c r="X1368" s="32" t="s">
        <v>3320</v>
      </c>
      <c r="Y1368" s="28"/>
      <c r="Z1368" s="28" t="n">
        <v>8760</v>
      </c>
      <c r="AA1368" s="32" t="s">
        <v>447</v>
      </c>
      <c r="AB1368" s="32" t="s">
        <v>447</v>
      </c>
      <c r="AC1368" s="33" t="s">
        <v>72</v>
      </c>
      <c r="AD1368" s="33" t="n">
        <f aca="false">VLOOKUP($O1368,Parámetros!$B$4:$H$25,3,0)</f>
        <v>237.180556877129</v>
      </c>
      <c r="AE1368" s="33" t="n">
        <f aca="false">VLOOKUP($O1368,Parámetros!$B$4:$H$25,4,0)</f>
        <v>787.658122005433</v>
      </c>
      <c r="AF1368" s="33" t="n">
        <f aca="false">VLOOKUP($O1368,Parámetros!$B$4:$H$25,5,0)</f>
        <v>0.504400709065075</v>
      </c>
      <c r="AG1368" s="33" t="n">
        <f aca="false">VLOOKUP($O1368,Parámetros!$B$4:$H$25,6,0)</f>
        <v>1344</v>
      </c>
      <c r="AH1368" s="33" t="n">
        <f aca="false">VLOOKUP($O1368,Parámetros!$B$4:$H$25,7,0)</f>
        <v>1920000</v>
      </c>
      <c r="AI1368" s="51" t="n">
        <v>137252.5</v>
      </c>
      <c r="AJ1368" s="52" t="n">
        <v>8.8E-008</v>
      </c>
      <c r="AK1368" s="34" t="n">
        <f aca="false">AD1368*V1368/1000000000</f>
        <v>0.0331142720829144</v>
      </c>
      <c r="AL1368" s="34" t="n">
        <f aca="false">AE1368*V1368/1000000000</f>
        <v>0.109969913654927</v>
      </c>
      <c r="AM1368" s="34" t="n">
        <f aca="false">AF1368*V1368/1000000000</f>
        <v>7.04225613545916E-005</v>
      </c>
      <c r="AN1368" s="34" t="n">
        <f aca="false">AG1368*V1368/1000000000</f>
        <v>0.187644308898781</v>
      </c>
      <c r="AO1368" s="34" t="n">
        <f aca="false">AH1368*V1368/1000000000</f>
        <v>268.06329842683</v>
      </c>
      <c r="AP1368" s="35" t="n">
        <f aca="false">AJ1368*AI1368*EXP(P1368*4)</f>
        <v>0.0122862345112297</v>
      </c>
      <c r="AQ1368" s="36" t="n">
        <f aca="false">AK1368/W1368</f>
        <v>9.0724033103875E-005</v>
      </c>
      <c r="AR1368" s="37" t="n">
        <f aca="false">AL1368/W1368</f>
        <v>0.000301287434671032</v>
      </c>
      <c r="AS1368" s="37" t="n">
        <f aca="false">AM1368/W1368</f>
        <v>1.92938524259155E-007</v>
      </c>
      <c r="AT1368" s="37" t="n">
        <f aca="false">AN1368/W1368</f>
        <v>0.000514093996982962</v>
      </c>
      <c r="AU1368" s="37" t="n">
        <f aca="false">AO1368/W1368</f>
        <v>0.734419995689945</v>
      </c>
      <c r="AV1368" s="49" t="n">
        <f aca="false">AP1368/W1368</f>
        <v>3.36609164691225E-005</v>
      </c>
      <c r="AW1368" s="39" t="n">
        <f aca="false">AK1368*1000000</f>
        <v>33114.2720829144</v>
      </c>
      <c r="AX1368" s="40" t="n">
        <f aca="false">AL1368*1000000</f>
        <v>109969.913654927</v>
      </c>
      <c r="AY1368" s="40" t="n">
        <f aca="false">AM1368*1000000</f>
        <v>70.4225613545916</v>
      </c>
      <c r="AZ1368" s="40" t="n">
        <f aca="false">AN1368*1000000</f>
        <v>187644.308898781</v>
      </c>
      <c r="BA1368" s="40" t="n">
        <f aca="false">AO1368*1000000</f>
        <v>268063298.42683</v>
      </c>
      <c r="BB1368" s="41" t="n">
        <f aca="false">AP1368*1000000</f>
        <v>12286.2345112297</v>
      </c>
      <c r="BC1368" s="39" t="n">
        <f aca="false">AQ1368*1000000</f>
        <v>90.724033103875</v>
      </c>
      <c r="BD1368" s="40" t="n">
        <f aca="false">AR1368*1000000</f>
        <v>301.287434671032</v>
      </c>
      <c r="BE1368" s="40" t="n">
        <f aca="false">AS1368*1000000</f>
        <v>0.192938524259155</v>
      </c>
      <c r="BF1368" s="40" t="n">
        <f aca="false">AT1368*1000000</f>
        <v>514.093996982962</v>
      </c>
      <c r="BG1368" s="40" t="n">
        <f aca="false">AU1368*1000000</f>
        <v>734419.995689945</v>
      </c>
      <c r="BH1368" s="41" t="n">
        <f aca="false">AV1368*1000000</f>
        <v>33.6609164691225</v>
      </c>
      <c r="BI1368" s="0" t="n">
        <v>0.1</v>
      </c>
      <c r="BJ1368" s="0" t="n">
        <f aca="false">R1368*BI1368</f>
        <v>13961.6301263974</v>
      </c>
      <c r="BK1368" s="0" t="n">
        <v>0.1</v>
      </c>
      <c r="BL1368" s="0" t="n">
        <f aca="false">AI1368*BK1368</f>
        <v>13725.25</v>
      </c>
      <c r="BM1368" s="45" t="n">
        <v>233.996718041948</v>
      </c>
      <c r="BN1368" s="45" t="n">
        <v>664.659238488896</v>
      </c>
      <c r="BO1368" s="45" t="n">
        <v>0.404400709065075</v>
      </c>
      <c r="BP1368" s="45" t="n">
        <v>537.6</v>
      </c>
      <c r="BQ1368" s="45" t="n">
        <v>384000</v>
      </c>
      <c r="BR1368" s="0" t="n">
        <f aca="false">AJ1368*0.1</f>
        <v>8.8E-009</v>
      </c>
      <c r="BS1368" s="0" t="n">
        <f aca="false">((((BJ1368/R1368)^2)+((BM1368/AD1368)^2))^(1/2))*AK1368</f>
        <v>0.0328371516062356</v>
      </c>
      <c r="BT1368" s="0" t="n">
        <f aca="false">((((BJ1368/R1368)^2)+((BN1368/AE1368)^2))^(1/2))*AL1368</f>
        <v>0.0934465949825442</v>
      </c>
      <c r="BU1368" s="0" t="n">
        <f aca="false">((((BJ1368/R1368)^2)+((BO1368/AF1368)^2))^(1/2))*AM1368</f>
        <v>5.68984193684876E-005</v>
      </c>
      <c r="BV1368" s="0" t="n">
        <f aca="false">((((BJ1368/R1368)^2)+((BP1368/AG1368)^2))^(1/2))*AN1368</f>
        <v>0.0773677305635702</v>
      </c>
      <c r="BW1368" s="0" t="n">
        <f aca="false">((((BJ1368/R1368)^2)+((BQ1368/AH1368)^2))^(1/2))*AO1368</f>
        <v>59.9407757555205</v>
      </c>
      <c r="BX1368" s="46" t="n">
        <f aca="false">((((BL1368/AI1368)^2)+((BR1368/AJ1368)^2))^(1/2))*AP1368</f>
        <v>0.00173753594762774</v>
      </c>
    </row>
    <row r="1369" customFormat="false" ht="15" hidden="false" customHeight="true" outlineLevel="0" collapsed="false">
      <c r="A1369" s="24" t="n">
        <v>4.63173055555556</v>
      </c>
      <c r="B1369" s="24" t="n">
        <v>-74.1171277777778</v>
      </c>
      <c r="C1369" s="47" t="n">
        <v>27</v>
      </c>
      <c r="D1369" s="47" t="n">
        <v>27</v>
      </c>
      <c r="E1369" s="47" t="n">
        <v>1849</v>
      </c>
      <c r="F1369" s="27" t="s">
        <v>3370</v>
      </c>
      <c r="G1369" s="28" t="s">
        <v>3371</v>
      </c>
      <c r="H1369" s="27" t="s">
        <v>3372</v>
      </c>
      <c r="I1369" s="28" t="s">
        <v>155</v>
      </c>
      <c r="J1369" s="28" t="s">
        <v>65</v>
      </c>
      <c r="K1369" s="55"/>
      <c r="L1369" s="55"/>
      <c r="M1369" s="55"/>
      <c r="N1369" s="29" t="s">
        <v>67</v>
      </c>
      <c r="O1369" s="29" t="s">
        <v>68</v>
      </c>
      <c r="P1369" s="56" t="n">
        <v>0.00426891489573758</v>
      </c>
      <c r="Q1369" s="31" t="n">
        <v>22872.5</v>
      </c>
      <c r="R1369" s="31" t="n">
        <v>23266.4166456731</v>
      </c>
      <c r="S1369" s="29" t="s">
        <v>69</v>
      </c>
      <c r="T1369" s="29"/>
      <c r="U1369" s="29"/>
      <c r="V1369" s="48" t="n">
        <f aca="false">IF(S1369="m3_año",R1369,IF(OR(O1369="CG1",O1369="CG3",O1369="HG2"),T1369,R1369))</f>
        <v>23266.4166456731</v>
      </c>
      <c r="W1369" s="28" t="n">
        <v>365</v>
      </c>
      <c r="X1369" s="32" t="s">
        <v>3320</v>
      </c>
      <c r="Y1369" s="28"/>
      <c r="Z1369" s="28" t="n">
        <v>8760</v>
      </c>
      <c r="AA1369" s="32" t="s">
        <v>447</v>
      </c>
      <c r="AB1369" s="32" t="s">
        <v>447</v>
      </c>
      <c r="AC1369" s="33" t="s">
        <v>72</v>
      </c>
      <c r="AD1369" s="33" t="n">
        <f aca="false">VLOOKUP($O1369,Parámetros!$B$4:$H$25,3,0)</f>
        <v>46.3856216091623</v>
      </c>
      <c r="AE1369" s="33" t="n">
        <f aca="false">VLOOKUP($O1369,Parámetros!$B$4:$H$25,4,0)</f>
        <v>1074.85364414012</v>
      </c>
      <c r="AF1369" s="33" t="n">
        <f aca="false">VLOOKUP($O1369,Parámetros!$B$4:$H$25,5,0)</f>
        <v>5.41099102083891</v>
      </c>
      <c r="AG1369" s="33" t="n">
        <f aca="false">VLOOKUP($O1369,Parámetros!$B$4:$H$25,6,0)</f>
        <v>1344</v>
      </c>
      <c r="AH1369" s="33" t="n">
        <f aca="false">VLOOKUP($O1369,Parámetros!$B$4:$H$25,7,0)</f>
        <v>1920000</v>
      </c>
      <c r="AI1369" s="51" t="n">
        <v>22872.5</v>
      </c>
      <c r="AJ1369" s="52" t="n">
        <v>8.8E-008</v>
      </c>
      <c r="AK1369" s="34" t="n">
        <f aca="false">AD1369*V1369/1000000000</f>
        <v>0.00107922719872731</v>
      </c>
      <c r="AL1369" s="34" t="n">
        <f aca="false">AE1369*V1369/1000000000</f>
        <v>0.0250079927176841</v>
      </c>
      <c r="AM1369" s="34" t="n">
        <f aca="false">AF1369*V1369/1000000000</f>
        <v>0.000125894371556834</v>
      </c>
      <c r="AN1369" s="34" t="n">
        <f aca="false">AG1369*V1369/1000000000</f>
        <v>0.0312700639717846</v>
      </c>
      <c r="AO1369" s="34" t="n">
        <f aca="false">AH1369*V1369/1000000000</f>
        <v>44.6715199596924</v>
      </c>
      <c r="AP1369" s="35" t="n">
        <f aca="false">AJ1369*AI1369*EXP(P1369*4)</f>
        <v>0.00204744466481923</v>
      </c>
      <c r="AQ1369" s="36" t="n">
        <f aca="false">AK1369/W1369</f>
        <v>2.95678684582824E-006</v>
      </c>
      <c r="AR1369" s="37" t="n">
        <f aca="false">AL1369/W1369</f>
        <v>6.85150485416002E-005</v>
      </c>
      <c r="AS1369" s="37" t="n">
        <f aca="false">AM1369/W1369</f>
        <v>3.4491608645708E-007</v>
      </c>
      <c r="AT1369" s="37" t="n">
        <f aca="false">AN1369/W1369</f>
        <v>8.56714081418757E-005</v>
      </c>
      <c r="AU1369" s="37" t="n">
        <f aca="false">AO1369/W1369</f>
        <v>0.122387725916965</v>
      </c>
      <c r="AV1369" s="49" t="n">
        <f aca="false">AP1369/W1369</f>
        <v>5.60943743786091E-006</v>
      </c>
      <c r="AW1369" s="39" t="n">
        <f aca="false">AK1369*1000000</f>
        <v>1079.22719872731</v>
      </c>
      <c r="AX1369" s="40" t="n">
        <f aca="false">AL1369*1000000</f>
        <v>25007.9927176841</v>
      </c>
      <c r="AY1369" s="40" t="n">
        <f aca="false">AM1369*1000000</f>
        <v>125.894371556834</v>
      </c>
      <c r="AZ1369" s="40" t="n">
        <f aca="false">AN1369*1000000</f>
        <v>31270.0639717846</v>
      </c>
      <c r="BA1369" s="40" t="n">
        <f aca="false">AO1369*1000000</f>
        <v>44671519.9596924</v>
      </c>
      <c r="BB1369" s="41" t="n">
        <f aca="false">AP1369*1000000</f>
        <v>2047.44466481923</v>
      </c>
      <c r="BC1369" s="39" t="n">
        <f aca="false">AQ1369*1000000</f>
        <v>2.95678684582824</v>
      </c>
      <c r="BD1369" s="40" t="n">
        <f aca="false">AR1369*1000000</f>
        <v>68.5150485416002</v>
      </c>
      <c r="BE1369" s="40" t="n">
        <f aca="false">AS1369*1000000</f>
        <v>0.34491608645708</v>
      </c>
      <c r="BF1369" s="40" t="n">
        <f aca="false">AT1369*1000000</f>
        <v>85.6714081418757</v>
      </c>
      <c r="BG1369" s="40" t="n">
        <f aca="false">AU1369*1000000</f>
        <v>122387.725916965</v>
      </c>
      <c r="BH1369" s="41" t="n">
        <f aca="false">AV1369*1000000</f>
        <v>5.60943743786091</v>
      </c>
      <c r="BI1369" s="0" t="n">
        <v>0.1</v>
      </c>
      <c r="BJ1369" s="0" t="n">
        <f aca="false">R1369*BI1369</f>
        <v>2326.64166456731</v>
      </c>
      <c r="BK1369" s="0" t="n">
        <v>0.1</v>
      </c>
      <c r="BL1369" s="0" t="n">
        <f aca="false">AI1369*BK1369</f>
        <v>2287.25</v>
      </c>
      <c r="BM1369" s="45" t="n">
        <v>17.6498016718255</v>
      </c>
      <c r="BN1369" s="45" t="n">
        <v>910.91550745518</v>
      </c>
      <c r="BO1369" s="45" t="n">
        <v>5.31099102083891</v>
      </c>
      <c r="BP1369" s="45" t="n">
        <v>537.6</v>
      </c>
      <c r="BQ1369" s="45" t="n">
        <v>384000</v>
      </c>
      <c r="BR1369" s="0" t="n">
        <f aca="false">AJ1369*0.1</f>
        <v>8.8E-009</v>
      </c>
      <c r="BS1369" s="0" t="n">
        <f aca="false">((((BJ1369/R1369)^2)+((BM1369/AD1369)^2))^(1/2))*AK1369</f>
        <v>0.000424592507255944</v>
      </c>
      <c r="BT1369" s="0" t="n">
        <f aca="false">((((BJ1369/R1369)^2)+((BN1369/AE1369)^2))^(1/2))*AL1369</f>
        <v>0.0213407731947109</v>
      </c>
      <c r="BU1369" s="0" t="n">
        <f aca="false">((((BJ1369/R1369)^2)+((BO1369/AF1369)^2))^(1/2))*AM1369</f>
        <v>0.000124207398324839</v>
      </c>
      <c r="BV1369" s="0" t="n">
        <f aca="false">((((BJ1369/R1369)^2)+((BP1369/AG1369)^2))^(1/2))*AN1369</f>
        <v>0.0128929776675489</v>
      </c>
      <c r="BW1369" s="0" t="n">
        <f aca="false">((((BJ1369/R1369)^2)+((BQ1369/AH1369)^2))^(1/2))*AO1369</f>
        <v>9.98885552881108</v>
      </c>
      <c r="BX1369" s="46" t="n">
        <f aca="false">((((BL1369/AI1369)^2)+((BR1369/AJ1369)^2))^(1/2))*AP1369</f>
        <v>0.000289552401319579</v>
      </c>
    </row>
    <row r="1370" customFormat="false" ht="15" hidden="false" customHeight="true" outlineLevel="0" collapsed="false">
      <c r="A1370" s="24" t="n">
        <v>4.59057222222222</v>
      </c>
      <c r="B1370" s="24" t="n">
        <v>-74.1672222222222</v>
      </c>
      <c r="C1370" s="47" t="n">
        <v>22</v>
      </c>
      <c r="D1370" s="47" t="n">
        <v>23</v>
      </c>
      <c r="E1370" s="47" t="n">
        <v>1792</v>
      </c>
      <c r="F1370" s="27" t="s">
        <v>3373</v>
      </c>
      <c r="G1370" s="28" t="s">
        <v>3374</v>
      </c>
      <c r="H1370" s="27" t="s">
        <v>3375</v>
      </c>
      <c r="I1370" s="28" t="s">
        <v>3342</v>
      </c>
      <c r="J1370" s="28" t="s">
        <v>65</v>
      </c>
      <c r="K1370" s="55"/>
      <c r="L1370" s="55"/>
      <c r="M1370" s="28" t="n">
        <v>1978</v>
      </c>
      <c r="N1370" s="29" t="s">
        <v>67</v>
      </c>
      <c r="O1370" s="29" t="s">
        <v>68</v>
      </c>
      <c r="P1370" s="53" t="n">
        <v>0.00108600994019335</v>
      </c>
      <c r="Q1370" s="31" t="n">
        <v>420000</v>
      </c>
      <c r="R1370" s="31" t="n">
        <v>421828.465287114</v>
      </c>
      <c r="S1370" s="29" t="s">
        <v>69</v>
      </c>
      <c r="T1370" s="29"/>
      <c r="U1370" s="29"/>
      <c r="V1370" s="48" t="n">
        <f aca="false">IF(S1370="m3_año",R1370,IF(OR(O1370="CG1",O1370="CG3",O1370="HG2"),T1370,R1370))</f>
        <v>421828.465287114</v>
      </c>
      <c r="W1370" s="28" t="n">
        <v>365</v>
      </c>
      <c r="X1370" s="32" t="s">
        <v>3320</v>
      </c>
      <c r="Y1370" s="28"/>
      <c r="Z1370" s="28" t="n">
        <v>8760</v>
      </c>
      <c r="AA1370" s="32" t="s">
        <v>447</v>
      </c>
      <c r="AB1370" s="32" t="s">
        <v>447</v>
      </c>
      <c r="AC1370" s="33" t="s">
        <v>72</v>
      </c>
      <c r="AD1370" s="33" t="n">
        <f aca="false">VLOOKUP($O1370,Parámetros!$B$4:$H$25,3,0)</f>
        <v>46.3856216091623</v>
      </c>
      <c r="AE1370" s="33" t="n">
        <f aca="false">VLOOKUP($O1370,Parámetros!$B$4:$H$25,4,0)</f>
        <v>1074.85364414012</v>
      </c>
      <c r="AF1370" s="33" t="n">
        <f aca="false">VLOOKUP($O1370,Parámetros!$B$4:$H$25,5,0)</f>
        <v>5.41099102083891</v>
      </c>
      <c r="AG1370" s="33" t="n">
        <f aca="false">VLOOKUP($O1370,Parámetros!$B$4:$H$25,6,0)</f>
        <v>1344</v>
      </c>
      <c r="AH1370" s="33" t="n">
        <f aca="false">VLOOKUP($O1370,Parámetros!$B$4:$H$25,7,0)</f>
        <v>1920000</v>
      </c>
      <c r="AI1370" s="2" t="n">
        <v>54177.3714285714</v>
      </c>
      <c r="AJ1370" s="2" t="n">
        <v>9E-009</v>
      </c>
      <c r="AK1370" s="34" t="n">
        <f aca="false">AD1370*V1370/1000000000</f>
        <v>0.0195667755747817</v>
      </c>
      <c r="AL1370" s="34" t="n">
        <f aca="false">AE1370*V1370/1000000000</f>
        <v>0.453403863115889</v>
      </c>
      <c r="AM1370" s="34" t="n">
        <f aca="false">AF1370*V1370/1000000000</f>
        <v>0.00228251003800283</v>
      </c>
      <c r="AN1370" s="34" t="n">
        <f aca="false">AG1370*V1370/1000000000</f>
        <v>0.566937457345881</v>
      </c>
      <c r="AO1370" s="34" t="n">
        <f aca="false">AH1370*V1370/1000000000</f>
        <v>809.910653351259</v>
      </c>
      <c r="AP1370" s="35" t="n">
        <f aca="false">AJ1370*AI1370*EXP(P1370*4)</f>
        <v>0.000489719088064377</v>
      </c>
      <c r="AQ1370" s="36" t="n">
        <f aca="false">AK1370/W1370</f>
        <v>5.36076043144705E-005</v>
      </c>
      <c r="AR1370" s="37" t="n">
        <f aca="false">AL1370/W1370</f>
        <v>0.00124220236470106</v>
      </c>
      <c r="AS1370" s="37" t="n">
        <f aca="false">AM1370/W1370</f>
        <v>6.25345215891187E-006</v>
      </c>
      <c r="AT1370" s="37" t="n">
        <f aca="false">AN1370/W1370</f>
        <v>0.00155325330779693</v>
      </c>
      <c r="AU1370" s="37" t="n">
        <f aca="false">AO1370/W1370</f>
        <v>2.21893329685276</v>
      </c>
      <c r="AV1370" s="49" t="n">
        <f aca="false">AP1370/W1370</f>
        <v>1.34169613168322E-006</v>
      </c>
      <c r="AW1370" s="39" t="n">
        <f aca="false">AK1370*1000000</f>
        <v>19566.7755747817</v>
      </c>
      <c r="AX1370" s="40" t="n">
        <f aca="false">AL1370*1000000</f>
        <v>453403.863115889</v>
      </c>
      <c r="AY1370" s="40" t="n">
        <f aca="false">AM1370*1000000</f>
        <v>2282.51003800283</v>
      </c>
      <c r="AZ1370" s="40" t="n">
        <f aca="false">AN1370*1000000</f>
        <v>566937.457345881</v>
      </c>
      <c r="BA1370" s="40" t="n">
        <f aca="false">AO1370*1000000</f>
        <v>809910653.351259</v>
      </c>
      <c r="BB1370" s="41" t="n">
        <f aca="false">AP1370*1000000</f>
        <v>489.719088064377</v>
      </c>
      <c r="BC1370" s="39" t="n">
        <f aca="false">AQ1370*1000000</f>
        <v>53.6076043144705</v>
      </c>
      <c r="BD1370" s="40" t="n">
        <f aca="false">AR1370*1000000</f>
        <v>1242.20236470106</v>
      </c>
      <c r="BE1370" s="40" t="n">
        <f aca="false">AS1370*1000000</f>
        <v>6.25345215891187</v>
      </c>
      <c r="BF1370" s="40" t="n">
        <f aca="false">AT1370*1000000</f>
        <v>1553.25330779693</v>
      </c>
      <c r="BG1370" s="40" t="n">
        <f aca="false">AU1370*1000000</f>
        <v>2218933.29685276</v>
      </c>
      <c r="BH1370" s="41" t="n">
        <f aca="false">AV1370*1000000</f>
        <v>1.34169613168322</v>
      </c>
      <c r="BI1370" s="0" t="n">
        <v>0.1</v>
      </c>
      <c r="BJ1370" s="0" t="n">
        <f aca="false">R1370*BI1370</f>
        <v>42182.8465287114</v>
      </c>
      <c r="BK1370" s="0" t="n">
        <v>0.1</v>
      </c>
      <c r="BL1370" s="0" t="n">
        <f aca="false">AI1370*BK1370</f>
        <v>5417.73714285714</v>
      </c>
      <c r="BM1370" s="45" t="n">
        <v>17.6498016718255</v>
      </c>
      <c r="BN1370" s="45" t="n">
        <v>910.91550745518</v>
      </c>
      <c r="BO1370" s="45" t="n">
        <v>5.31099102083891</v>
      </c>
      <c r="BP1370" s="45" t="n">
        <v>537.6</v>
      </c>
      <c r="BQ1370" s="45" t="n">
        <v>384000</v>
      </c>
      <c r="BR1370" s="0" t="n">
        <f aca="false">AJ1370*0.1</f>
        <v>9E-010</v>
      </c>
      <c r="BS1370" s="0" t="n">
        <f aca="false">((((BJ1370/R1370)^2)+((BM1370/AD1370)^2))^(1/2))*AK1370</f>
        <v>0.00769801419942728</v>
      </c>
      <c r="BT1370" s="0" t="n">
        <f aca="false">((((BJ1370/R1370)^2)+((BN1370/AE1370)^2))^(1/2))*AL1370</f>
        <v>0.386915859965029</v>
      </c>
      <c r="BU1370" s="0" t="n">
        <f aca="false">((((BJ1370/R1370)^2)+((BO1370/AF1370)^2))^(1/2))*AM1370</f>
        <v>0.00225192460921634</v>
      </c>
      <c r="BV1370" s="0" t="n">
        <f aca="false">((((BJ1370/R1370)^2)+((BP1370/AG1370)^2))^(1/2))*AN1370</f>
        <v>0.233754301975618</v>
      </c>
      <c r="BW1370" s="0" t="n">
        <f aca="false">((((BJ1370/R1370)^2)+((BQ1370/AH1370)^2))^(1/2))*AO1370</f>
        <v>181.101527659468</v>
      </c>
      <c r="BX1370" s="46" t="n">
        <f aca="false">((((BL1370/AI1370)^2)+((BR1370/AJ1370)^2))^(1/2))*AP1370</f>
        <v>6.92567376093625E-005</v>
      </c>
    </row>
    <row r="1371" customFormat="false" ht="15" hidden="false" customHeight="true" outlineLevel="0" collapsed="false">
      <c r="A1371" s="24" t="n">
        <v>4.59057222222222</v>
      </c>
      <c r="B1371" s="24" t="n">
        <v>-74.1672222222222</v>
      </c>
      <c r="C1371" s="47" t="n">
        <v>22</v>
      </c>
      <c r="D1371" s="47" t="n">
        <v>23</v>
      </c>
      <c r="E1371" s="47" t="n">
        <v>1792</v>
      </c>
      <c r="F1371" s="27" t="s">
        <v>3373</v>
      </c>
      <c r="G1371" s="28" t="s">
        <v>3374</v>
      </c>
      <c r="H1371" s="27" t="s">
        <v>3375</v>
      </c>
      <c r="I1371" s="28" t="s">
        <v>3342</v>
      </c>
      <c r="J1371" s="28" t="s">
        <v>65</v>
      </c>
      <c r="K1371" s="55"/>
      <c r="L1371" s="55"/>
      <c r="M1371" s="28" t="n">
        <v>1985</v>
      </c>
      <c r="N1371" s="29" t="s">
        <v>67</v>
      </c>
      <c r="O1371" s="29" t="s">
        <v>108</v>
      </c>
      <c r="P1371" s="53" t="n">
        <v>0.00108600994019335</v>
      </c>
      <c r="Q1371" s="31" t="n">
        <v>31500</v>
      </c>
      <c r="R1371" s="31" t="n">
        <v>31637.1348965336</v>
      </c>
      <c r="S1371" s="29" t="s">
        <v>69</v>
      </c>
      <c r="T1371" s="29"/>
      <c r="U1371" s="29"/>
      <c r="V1371" s="48" t="n">
        <f aca="false">IF(S1371="m3_año",R1371,IF(OR(O1371="CG1",O1371="CG3",O1371="HG2"),T1371,R1371))</f>
        <v>31637.1348965336</v>
      </c>
      <c r="W1371" s="28" t="n">
        <v>365</v>
      </c>
      <c r="X1371" s="32" t="s">
        <v>3320</v>
      </c>
      <c r="Y1371" s="28"/>
      <c r="Z1371" s="28" t="n">
        <v>8760</v>
      </c>
      <c r="AA1371" s="32" t="s">
        <v>447</v>
      </c>
      <c r="AB1371" s="32" t="s">
        <v>447</v>
      </c>
      <c r="AC1371" s="33" t="s">
        <v>72</v>
      </c>
      <c r="AD1371" s="33" t="n">
        <f aca="false">VLOOKUP($O1371,Parámetros!$B$4:$H$25,3,0)</f>
        <v>589.42211574465</v>
      </c>
      <c r="AE1371" s="33" t="n">
        <f aca="false">VLOOKUP($O1371,Parámetros!$B$4:$H$25,4,0)</f>
        <v>6395.37711993333</v>
      </c>
      <c r="AF1371" s="33" t="n">
        <f aca="false">VLOOKUP($O1371,Parámetros!$B$4:$H$25,5,0)</f>
        <v>22.4256162208741</v>
      </c>
      <c r="AG1371" s="33" t="n">
        <f aca="false">VLOOKUP($O1371,Parámetros!$B$4:$H$25,6,0)</f>
        <v>1344</v>
      </c>
      <c r="AH1371" s="33" t="n">
        <f aca="false">VLOOKUP($O1371,Parámetros!$B$4:$H$25,7,0)</f>
        <v>1920000</v>
      </c>
      <c r="AI1371" s="2" t="n">
        <v>54177.3714285714</v>
      </c>
      <c r="AJ1371" s="2" t="n">
        <v>9E-009</v>
      </c>
      <c r="AK1371" s="34" t="n">
        <f aca="false">AD1371*V1371/1000000000</f>
        <v>0.0186476269868137</v>
      </c>
      <c r="AL1371" s="34" t="n">
        <f aca="false">AE1371*V1371/1000000000</f>
        <v>0.202331408657535</v>
      </c>
      <c r="AM1371" s="34" t="n">
        <f aca="false">AF1371*V1371/1000000000</f>
        <v>0.000709482245517686</v>
      </c>
      <c r="AN1371" s="34" t="n">
        <f aca="false">AG1371*V1371/1000000000</f>
        <v>0.0425203093009412</v>
      </c>
      <c r="AO1371" s="34" t="n">
        <f aca="false">AH1371*V1371/1000000000</f>
        <v>60.7432990013445</v>
      </c>
      <c r="AP1371" s="35" t="n">
        <f aca="false">AJ1371*AI1371*EXP(P1371*4)</f>
        <v>0.000489719088064377</v>
      </c>
      <c r="AQ1371" s="36" t="n">
        <f aca="false">AK1371/W1371</f>
        <v>5.10893890049691E-005</v>
      </c>
      <c r="AR1371" s="37" t="n">
        <f aca="false">AL1371/W1371</f>
        <v>0.000554332626459001</v>
      </c>
      <c r="AS1371" s="37" t="n">
        <f aca="false">AM1371/W1371</f>
        <v>1.94378697402106E-006</v>
      </c>
      <c r="AT1371" s="37" t="n">
        <f aca="false">AN1371/W1371</f>
        <v>0.00011649399808477</v>
      </c>
      <c r="AU1371" s="37" t="n">
        <f aca="false">AO1371/W1371</f>
        <v>0.166419997263958</v>
      </c>
      <c r="AV1371" s="49" t="n">
        <f aca="false">AP1371/W1371</f>
        <v>1.34169613168322E-006</v>
      </c>
      <c r="AW1371" s="39" t="n">
        <f aca="false">AK1371*1000000</f>
        <v>18647.6269868137</v>
      </c>
      <c r="AX1371" s="40" t="n">
        <f aca="false">AL1371*1000000</f>
        <v>202331.408657535</v>
      </c>
      <c r="AY1371" s="40" t="n">
        <f aca="false">AM1371*1000000</f>
        <v>709.482245517686</v>
      </c>
      <c r="AZ1371" s="40" t="n">
        <f aca="false">AN1371*1000000</f>
        <v>42520.3093009412</v>
      </c>
      <c r="BA1371" s="40" t="n">
        <f aca="false">AO1371*1000000</f>
        <v>60743299.0013445</v>
      </c>
      <c r="BB1371" s="41" t="n">
        <f aca="false">AP1371*1000000</f>
        <v>489.719088064377</v>
      </c>
      <c r="BC1371" s="39" t="n">
        <f aca="false">AQ1371*1000000</f>
        <v>51.0893890049691</v>
      </c>
      <c r="BD1371" s="40" t="n">
        <f aca="false">AR1371*1000000</f>
        <v>554.332626459001</v>
      </c>
      <c r="BE1371" s="40" t="n">
        <f aca="false">AS1371*1000000</f>
        <v>1.94378697402106</v>
      </c>
      <c r="BF1371" s="40" t="n">
        <f aca="false">AT1371*1000000</f>
        <v>116.49399808477</v>
      </c>
      <c r="BG1371" s="40" t="n">
        <f aca="false">AU1371*1000000</f>
        <v>166419.997263958</v>
      </c>
      <c r="BH1371" s="41" t="n">
        <f aca="false">AV1371*1000000</f>
        <v>1.34169613168322</v>
      </c>
      <c r="BI1371" s="0" t="n">
        <v>0.1</v>
      </c>
      <c r="BJ1371" s="0" t="n">
        <f aca="false">R1371*BI1371</f>
        <v>3163.71348965336</v>
      </c>
      <c r="BK1371" s="0" t="n">
        <v>0.1</v>
      </c>
      <c r="BL1371" s="0" t="n">
        <f aca="false">AI1371*BK1371</f>
        <v>5417.73714285714</v>
      </c>
      <c r="BM1371" s="45" t="n">
        <v>491.492522079561</v>
      </c>
      <c r="BN1371" s="45" t="n">
        <v>4911.75996922289</v>
      </c>
      <c r="BO1371" s="45" t="n">
        <v>16.2785205146239</v>
      </c>
      <c r="BP1371" s="45" t="n">
        <v>537.6</v>
      </c>
      <c r="BQ1371" s="45" t="n">
        <v>384000</v>
      </c>
      <c r="BR1371" s="0" t="n">
        <f aca="false">AJ1371*0.1</f>
        <v>9E-010</v>
      </c>
      <c r="BS1371" s="0" t="n">
        <f aca="false">((((BJ1371/R1371)^2)+((BM1371/AD1371)^2))^(1/2))*AK1371</f>
        <v>0.015660831831619</v>
      </c>
      <c r="BT1371" s="0" t="n">
        <f aca="false">((((BJ1371/R1371)^2)+((BN1371/AE1371)^2))^(1/2))*AL1371</f>
        <v>0.156705708831197</v>
      </c>
      <c r="BU1371" s="0" t="n">
        <f aca="false">((((BJ1371/R1371)^2)+((BO1371/AF1371)^2))^(1/2))*AM1371</f>
        <v>0.000519869764960768</v>
      </c>
      <c r="BV1371" s="0" t="n">
        <f aca="false">((((BJ1371/R1371)^2)+((BP1371/AG1371)^2))^(1/2))*AN1371</f>
        <v>0.0175315726481713</v>
      </c>
      <c r="BW1371" s="0" t="n">
        <f aca="false">((((BJ1371/R1371)^2)+((BQ1371/AH1371)^2))^(1/2))*AO1371</f>
        <v>13.5826145744601</v>
      </c>
      <c r="BX1371" s="46" t="n">
        <f aca="false">((((BL1371/AI1371)^2)+((BR1371/AJ1371)^2))^(1/2))*AP1371</f>
        <v>6.92567376093625E-005</v>
      </c>
    </row>
    <row r="1372" customFormat="false" ht="15" hidden="false" customHeight="true" outlineLevel="0" collapsed="false">
      <c r="A1372" s="24" t="n">
        <v>4.59057222222222</v>
      </c>
      <c r="B1372" s="24" t="n">
        <v>-74.1672222222222</v>
      </c>
      <c r="C1372" s="47" t="n">
        <v>22</v>
      </c>
      <c r="D1372" s="47" t="n">
        <v>23</v>
      </c>
      <c r="E1372" s="47" t="n">
        <v>1792</v>
      </c>
      <c r="F1372" s="27" t="s">
        <v>3373</v>
      </c>
      <c r="G1372" s="28" t="s">
        <v>3374</v>
      </c>
      <c r="H1372" s="27" t="s">
        <v>3375</v>
      </c>
      <c r="I1372" s="28" t="s">
        <v>3342</v>
      </c>
      <c r="J1372" s="28" t="s">
        <v>76</v>
      </c>
      <c r="K1372" s="55"/>
      <c r="L1372" s="55"/>
      <c r="M1372" s="55"/>
      <c r="N1372" s="29" t="s">
        <v>67</v>
      </c>
      <c r="O1372" s="29" t="s">
        <v>145</v>
      </c>
      <c r="P1372" s="53" t="n">
        <v>0.00108600994019335</v>
      </c>
      <c r="Q1372" s="31" t="n">
        <v>87500</v>
      </c>
      <c r="R1372" s="31" t="n">
        <v>87880.9302681488</v>
      </c>
      <c r="S1372" s="29" t="s">
        <v>69</v>
      </c>
      <c r="T1372" s="29"/>
      <c r="U1372" s="29"/>
      <c r="V1372" s="48" t="n">
        <f aca="false">IF(S1372="m3_año",R1372,IF(OR(O1372="CG1",O1372="CG3",O1372="HG2"),T1372,R1372))</f>
        <v>87880.9302681488</v>
      </c>
      <c r="W1372" s="28" t="n">
        <v>365</v>
      </c>
      <c r="X1372" s="32" t="s">
        <v>3320</v>
      </c>
      <c r="Y1372" s="28"/>
      <c r="Z1372" s="28" t="n">
        <v>8760</v>
      </c>
      <c r="AA1372" s="32" t="s">
        <v>447</v>
      </c>
      <c r="AB1372" s="32" t="s">
        <v>447</v>
      </c>
      <c r="AC1372" s="33" t="s">
        <v>72</v>
      </c>
      <c r="AD1372" s="33" t="n">
        <f aca="false">VLOOKUP($O1372,Parámetros!$B$4:$H$25,3,0)</f>
        <v>196.356974196937</v>
      </c>
      <c r="AE1372" s="33" t="n">
        <f aca="false">VLOOKUP($O1372,Parámetros!$B$4:$H$25,4,0)</f>
        <v>1220.72799074218</v>
      </c>
      <c r="AF1372" s="33" t="n">
        <f aca="false">VLOOKUP($O1372,Parámetros!$B$4:$H$25,5,0)</f>
        <v>69.6558973259153</v>
      </c>
      <c r="AG1372" s="33" t="n">
        <f aca="false">VLOOKUP($O1372,Parámetros!$B$4:$H$25,6,0)</f>
        <v>640</v>
      </c>
      <c r="AH1372" s="33" t="n">
        <f aca="false">VLOOKUP($O1372,Parámetros!$B$4:$H$25,7,0)</f>
        <v>1920000</v>
      </c>
      <c r="AI1372" s="2" t="n">
        <v>54177.3714285714</v>
      </c>
      <c r="AJ1372" s="2" t="n">
        <v>9E-009</v>
      </c>
      <c r="AK1372" s="34" t="n">
        <f aca="false">AD1372*V1372/1000000000</f>
        <v>0.0172560335570657</v>
      </c>
      <c r="AL1372" s="34" t="n">
        <f aca="false">AE1372*V1372/1000000000</f>
        <v>0.107278711430791</v>
      </c>
      <c r="AM1372" s="34" t="n">
        <f aca="false">AF1372*V1372/1000000000</f>
        <v>0.0061214250556641</v>
      </c>
      <c r="AN1372" s="34" t="n">
        <f aca="false">AG1372*V1372/1000000000</f>
        <v>0.0562437953716152</v>
      </c>
      <c r="AO1372" s="34" t="n">
        <f aca="false">AH1372*V1372/1000000000</f>
        <v>168.731386114846</v>
      </c>
      <c r="AP1372" s="35" t="n">
        <f aca="false">AJ1372*AI1372*EXP(P1372*4)</f>
        <v>0.000489719088064377</v>
      </c>
      <c r="AQ1372" s="36" t="n">
        <f aca="false">AK1372/W1372</f>
        <v>4.72768042659335E-005</v>
      </c>
      <c r="AR1372" s="37" t="n">
        <f aca="false">AL1372/W1372</f>
        <v>0.000293914277892578</v>
      </c>
      <c r="AS1372" s="37" t="n">
        <f aca="false">AM1372/W1372</f>
        <v>1.67710275497646E-005</v>
      </c>
      <c r="AT1372" s="37" t="n">
        <f aca="false">AN1372/W1372</f>
        <v>0.00015409259005922</v>
      </c>
      <c r="AU1372" s="37" t="n">
        <f aca="false">AO1372/W1372</f>
        <v>0.462277770177659</v>
      </c>
      <c r="AV1372" s="49" t="n">
        <f aca="false">AP1372/W1372</f>
        <v>1.34169613168322E-006</v>
      </c>
      <c r="AW1372" s="39" t="n">
        <f aca="false">AK1372*1000000</f>
        <v>17256.0335570657</v>
      </c>
      <c r="AX1372" s="40" t="n">
        <f aca="false">AL1372*1000000</f>
        <v>107278.711430791</v>
      </c>
      <c r="AY1372" s="40" t="n">
        <f aca="false">AM1372*1000000</f>
        <v>6121.4250556641</v>
      </c>
      <c r="AZ1372" s="40" t="n">
        <f aca="false">AN1372*1000000</f>
        <v>56243.7953716152</v>
      </c>
      <c r="BA1372" s="40" t="n">
        <f aca="false">AO1372*1000000</f>
        <v>168731386.114846</v>
      </c>
      <c r="BB1372" s="41" t="n">
        <f aca="false">AP1372*1000000</f>
        <v>489.719088064377</v>
      </c>
      <c r="BC1372" s="39" t="n">
        <f aca="false">AQ1372*1000000</f>
        <v>47.2768042659335</v>
      </c>
      <c r="BD1372" s="40" t="n">
        <f aca="false">AR1372*1000000</f>
        <v>293.914277892578</v>
      </c>
      <c r="BE1372" s="40" t="n">
        <f aca="false">AS1372*1000000</f>
        <v>16.7710275497646</v>
      </c>
      <c r="BF1372" s="40" t="n">
        <f aca="false">AT1372*1000000</f>
        <v>154.09259005922</v>
      </c>
      <c r="BG1372" s="40" t="n">
        <f aca="false">AU1372*1000000</f>
        <v>462277.770177659</v>
      </c>
      <c r="BH1372" s="41" t="n">
        <f aca="false">AV1372*1000000</f>
        <v>1.34169613168322</v>
      </c>
      <c r="BI1372" s="0" t="n">
        <v>0.1</v>
      </c>
      <c r="BJ1372" s="0" t="n">
        <f aca="false">R1372*BI1372</f>
        <v>8788.09302681488</v>
      </c>
      <c r="BK1372" s="0" t="n">
        <v>0.1</v>
      </c>
      <c r="BL1372" s="0" t="n">
        <f aca="false">AI1372*BK1372</f>
        <v>5417.73714285714</v>
      </c>
      <c r="BM1372" s="45" t="n">
        <v>187.562005220738</v>
      </c>
      <c r="BN1372" s="45" t="n">
        <v>1012.03746873145</v>
      </c>
      <c r="BO1372" s="45" t="n">
        <v>69.5558973259153</v>
      </c>
      <c r="BP1372" s="45" t="n">
        <v>256</v>
      </c>
      <c r="BQ1372" s="45" t="n">
        <v>384000</v>
      </c>
      <c r="BR1372" s="0" t="n">
        <f aca="false">AJ1372*0.1</f>
        <v>9E-010</v>
      </c>
      <c r="BS1372" s="0" t="n">
        <f aca="false">((((BJ1372/R1372)^2)+((BM1372/AD1372)^2))^(1/2))*AK1372</f>
        <v>0.0165732032907168</v>
      </c>
      <c r="BT1372" s="0" t="n">
        <f aca="false">((((BJ1372/R1372)^2)+((BN1372/AE1372)^2))^(1/2))*AL1372</f>
        <v>0.0895834601713685</v>
      </c>
      <c r="BU1372" s="0" t="n">
        <f aca="false">((((BJ1372/R1372)^2)+((BO1372/AF1372)^2))^(1/2))*AM1372</f>
        <v>0.00614321162618712</v>
      </c>
      <c r="BV1372" s="0" t="n">
        <f aca="false">((((BJ1372/R1372)^2)+((BP1372/AG1372)^2))^(1/2))*AN1372</f>
        <v>0.0231899109102795</v>
      </c>
      <c r="BW1372" s="0" t="n">
        <f aca="false">((((BJ1372/R1372)^2)+((BQ1372/AH1372)^2))^(1/2))*AO1372</f>
        <v>37.7294849290559</v>
      </c>
      <c r="BX1372" s="46" t="n">
        <f aca="false">((((BL1372/AI1372)^2)+((BR1372/AJ1372)^2))^(1/2))*AP1372</f>
        <v>6.92567376093625E-005</v>
      </c>
    </row>
    <row r="1373" customFormat="false" ht="15" hidden="false" customHeight="true" outlineLevel="0" collapsed="false">
      <c r="A1373" s="24" t="n">
        <v>4.59057222222222</v>
      </c>
      <c r="B1373" s="24" t="n">
        <v>-74.1672222222222</v>
      </c>
      <c r="C1373" s="47" t="n">
        <v>22</v>
      </c>
      <c r="D1373" s="47" t="n">
        <v>23</v>
      </c>
      <c r="E1373" s="47" t="n">
        <v>1792</v>
      </c>
      <c r="F1373" s="27" t="s">
        <v>3373</v>
      </c>
      <c r="G1373" s="28" t="s">
        <v>3374</v>
      </c>
      <c r="H1373" s="27" t="s">
        <v>3375</v>
      </c>
      <c r="I1373" s="28" t="s">
        <v>3342</v>
      </c>
      <c r="J1373" s="28" t="s">
        <v>76</v>
      </c>
      <c r="K1373" s="55"/>
      <c r="L1373" s="55"/>
      <c r="M1373" s="55"/>
      <c r="N1373" s="29" t="s">
        <v>67</v>
      </c>
      <c r="O1373" s="29" t="s">
        <v>145</v>
      </c>
      <c r="P1373" s="53" t="n">
        <v>0.00108600994019335</v>
      </c>
      <c r="Q1373" s="31" t="n">
        <v>87500</v>
      </c>
      <c r="R1373" s="31" t="n">
        <v>87880.9302681488</v>
      </c>
      <c r="S1373" s="29" t="s">
        <v>69</v>
      </c>
      <c r="T1373" s="29"/>
      <c r="U1373" s="29"/>
      <c r="V1373" s="48" t="n">
        <f aca="false">IF(S1373="m3_año",R1373,IF(OR(O1373="CG1",O1373="CG3",O1373="HG2"),T1373,R1373))</f>
        <v>87880.9302681488</v>
      </c>
      <c r="W1373" s="28" t="n">
        <v>365</v>
      </c>
      <c r="X1373" s="32" t="s">
        <v>3320</v>
      </c>
      <c r="Y1373" s="28"/>
      <c r="Z1373" s="28" t="n">
        <v>8760</v>
      </c>
      <c r="AA1373" s="32" t="s">
        <v>447</v>
      </c>
      <c r="AB1373" s="32" t="s">
        <v>447</v>
      </c>
      <c r="AC1373" s="33" t="s">
        <v>72</v>
      </c>
      <c r="AD1373" s="33" t="n">
        <f aca="false">VLOOKUP($O1373,Parámetros!$B$4:$H$25,3,0)</f>
        <v>196.356974196937</v>
      </c>
      <c r="AE1373" s="33" t="n">
        <f aca="false">VLOOKUP($O1373,Parámetros!$B$4:$H$25,4,0)</f>
        <v>1220.72799074218</v>
      </c>
      <c r="AF1373" s="33" t="n">
        <f aca="false">VLOOKUP($O1373,Parámetros!$B$4:$H$25,5,0)</f>
        <v>69.6558973259153</v>
      </c>
      <c r="AG1373" s="33" t="n">
        <f aca="false">VLOOKUP($O1373,Parámetros!$B$4:$H$25,6,0)</f>
        <v>640</v>
      </c>
      <c r="AH1373" s="33" t="n">
        <f aca="false">VLOOKUP($O1373,Parámetros!$B$4:$H$25,7,0)</f>
        <v>1920000</v>
      </c>
      <c r="AI1373" s="2" t="n">
        <v>54177.3714285714</v>
      </c>
      <c r="AJ1373" s="2" t="n">
        <v>9E-009</v>
      </c>
      <c r="AK1373" s="34" t="n">
        <f aca="false">AD1373*V1373/1000000000</f>
        <v>0.0172560335570657</v>
      </c>
      <c r="AL1373" s="34" t="n">
        <f aca="false">AE1373*V1373/1000000000</f>
        <v>0.107278711430791</v>
      </c>
      <c r="AM1373" s="34" t="n">
        <f aca="false">AF1373*V1373/1000000000</f>
        <v>0.0061214250556641</v>
      </c>
      <c r="AN1373" s="34" t="n">
        <f aca="false">AG1373*V1373/1000000000</f>
        <v>0.0562437953716152</v>
      </c>
      <c r="AO1373" s="34" t="n">
        <f aca="false">AH1373*V1373/1000000000</f>
        <v>168.731386114846</v>
      </c>
      <c r="AP1373" s="35" t="n">
        <f aca="false">AJ1373*AI1373*EXP(P1373*4)</f>
        <v>0.000489719088064377</v>
      </c>
      <c r="AQ1373" s="36" t="n">
        <f aca="false">AK1373/W1373</f>
        <v>4.72768042659335E-005</v>
      </c>
      <c r="AR1373" s="37" t="n">
        <f aca="false">AL1373/W1373</f>
        <v>0.000293914277892578</v>
      </c>
      <c r="AS1373" s="37" t="n">
        <f aca="false">AM1373/W1373</f>
        <v>1.67710275497646E-005</v>
      </c>
      <c r="AT1373" s="37" t="n">
        <f aca="false">AN1373/W1373</f>
        <v>0.00015409259005922</v>
      </c>
      <c r="AU1373" s="37" t="n">
        <f aca="false">AO1373/W1373</f>
        <v>0.462277770177659</v>
      </c>
      <c r="AV1373" s="49" t="n">
        <f aca="false">AP1373/W1373</f>
        <v>1.34169613168322E-006</v>
      </c>
      <c r="AW1373" s="39" t="n">
        <f aca="false">AK1373*1000000</f>
        <v>17256.0335570657</v>
      </c>
      <c r="AX1373" s="40" t="n">
        <f aca="false">AL1373*1000000</f>
        <v>107278.711430791</v>
      </c>
      <c r="AY1373" s="40" t="n">
        <f aca="false">AM1373*1000000</f>
        <v>6121.4250556641</v>
      </c>
      <c r="AZ1373" s="40" t="n">
        <f aca="false">AN1373*1000000</f>
        <v>56243.7953716152</v>
      </c>
      <c r="BA1373" s="40" t="n">
        <f aca="false">AO1373*1000000</f>
        <v>168731386.114846</v>
      </c>
      <c r="BB1373" s="41" t="n">
        <f aca="false">AP1373*1000000</f>
        <v>489.719088064377</v>
      </c>
      <c r="BC1373" s="39" t="n">
        <f aca="false">AQ1373*1000000</f>
        <v>47.2768042659335</v>
      </c>
      <c r="BD1373" s="40" t="n">
        <f aca="false">AR1373*1000000</f>
        <v>293.914277892578</v>
      </c>
      <c r="BE1373" s="40" t="n">
        <f aca="false">AS1373*1000000</f>
        <v>16.7710275497646</v>
      </c>
      <c r="BF1373" s="40" t="n">
        <f aca="false">AT1373*1000000</f>
        <v>154.09259005922</v>
      </c>
      <c r="BG1373" s="40" t="n">
        <f aca="false">AU1373*1000000</f>
        <v>462277.770177659</v>
      </c>
      <c r="BH1373" s="41" t="n">
        <f aca="false">AV1373*1000000</f>
        <v>1.34169613168322</v>
      </c>
      <c r="BI1373" s="0" t="n">
        <v>0.1</v>
      </c>
      <c r="BJ1373" s="0" t="n">
        <f aca="false">R1373*BI1373</f>
        <v>8788.09302681488</v>
      </c>
      <c r="BK1373" s="0" t="n">
        <v>0.1</v>
      </c>
      <c r="BL1373" s="0" t="n">
        <f aca="false">AI1373*BK1373</f>
        <v>5417.73714285714</v>
      </c>
      <c r="BM1373" s="45" t="n">
        <v>187.562005220738</v>
      </c>
      <c r="BN1373" s="45" t="n">
        <v>1012.03746873145</v>
      </c>
      <c r="BO1373" s="45" t="n">
        <v>69.5558973259153</v>
      </c>
      <c r="BP1373" s="45" t="n">
        <v>256</v>
      </c>
      <c r="BQ1373" s="45" t="n">
        <v>384000</v>
      </c>
      <c r="BR1373" s="0" t="n">
        <f aca="false">AJ1373*0.1</f>
        <v>9E-010</v>
      </c>
      <c r="BS1373" s="0" t="n">
        <f aca="false">((((BJ1373/R1373)^2)+((BM1373/AD1373)^2))^(1/2))*AK1373</f>
        <v>0.0165732032907168</v>
      </c>
      <c r="BT1373" s="0" t="n">
        <f aca="false">((((BJ1373/R1373)^2)+((BN1373/AE1373)^2))^(1/2))*AL1373</f>
        <v>0.0895834601713685</v>
      </c>
      <c r="BU1373" s="0" t="n">
        <f aca="false">((((BJ1373/R1373)^2)+((BO1373/AF1373)^2))^(1/2))*AM1373</f>
        <v>0.00614321162618712</v>
      </c>
      <c r="BV1373" s="0" t="n">
        <f aca="false">((((BJ1373/R1373)^2)+((BP1373/AG1373)^2))^(1/2))*AN1373</f>
        <v>0.0231899109102795</v>
      </c>
      <c r="BW1373" s="0" t="n">
        <f aca="false">((((BJ1373/R1373)^2)+((BQ1373/AH1373)^2))^(1/2))*AO1373</f>
        <v>37.7294849290559</v>
      </c>
      <c r="BX1373" s="46" t="n">
        <f aca="false">((((BL1373/AI1373)^2)+((BR1373/AJ1373)^2))^(1/2))*AP1373</f>
        <v>6.92567376093625E-005</v>
      </c>
    </row>
    <row r="1374" customFormat="false" ht="30" hidden="false" customHeight="true" outlineLevel="0" collapsed="false">
      <c r="A1374" s="24" t="n">
        <v>4.63352222222222</v>
      </c>
      <c r="B1374" s="24" t="n">
        <v>-74.1153055555556</v>
      </c>
      <c r="C1374" s="47" t="n">
        <v>27</v>
      </c>
      <c r="D1374" s="47" t="n">
        <v>28</v>
      </c>
      <c r="E1374" s="47" t="n">
        <v>1862</v>
      </c>
      <c r="F1374" s="27" t="s">
        <v>3376</v>
      </c>
      <c r="G1374" s="28" t="s">
        <v>3377</v>
      </c>
      <c r="H1374" s="27" t="s">
        <v>3378</v>
      </c>
      <c r="I1374" s="28" t="s">
        <v>155</v>
      </c>
      <c r="J1374" s="28" t="s">
        <v>65</v>
      </c>
      <c r="K1374" s="55"/>
      <c r="L1374" s="55"/>
      <c r="M1374" s="55"/>
      <c r="N1374" s="29" t="s">
        <v>67</v>
      </c>
      <c r="O1374" s="29" t="s">
        <v>68</v>
      </c>
      <c r="P1374" s="53" t="n">
        <v>0.01</v>
      </c>
      <c r="Q1374" s="31" t="n">
        <v>358176</v>
      </c>
      <c r="R1374" s="31" t="n">
        <v>372793.439857133</v>
      </c>
      <c r="S1374" s="29" t="s">
        <v>69</v>
      </c>
      <c r="T1374" s="29"/>
      <c r="U1374" s="29"/>
      <c r="V1374" s="48" t="n">
        <f aca="false">IF(S1374="m3_año",R1374,IF(OR(O1374="CG1",O1374="CG3",O1374="HG2"),T1374,R1374))</f>
        <v>372793.439857133</v>
      </c>
      <c r="W1374" s="28" t="n">
        <v>365</v>
      </c>
      <c r="X1374" s="32" t="s">
        <v>3320</v>
      </c>
      <c r="Y1374" s="28"/>
      <c r="Z1374" s="28" t="n">
        <v>8760</v>
      </c>
      <c r="AA1374" s="32" t="s">
        <v>3379</v>
      </c>
      <c r="AB1374" s="32" t="s">
        <v>447</v>
      </c>
      <c r="AC1374" s="33" t="s">
        <v>72</v>
      </c>
      <c r="AD1374" s="33" t="n">
        <f aca="false">VLOOKUP($O1374,Parámetros!$B$4:$H$25,3,0)</f>
        <v>46.3856216091623</v>
      </c>
      <c r="AE1374" s="33" t="n">
        <f aca="false">VLOOKUP($O1374,Parámetros!$B$4:$H$25,4,0)</f>
        <v>1074.85364414012</v>
      </c>
      <c r="AF1374" s="33" t="n">
        <f aca="false">VLOOKUP($O1374,Parámetros!$B$4:$H$25,5,0)</f>
        <v>5.41099102083891</v>
      </c>
      <c r="AG1374" s="33" t="n">
        <f aca="false">VLOOKUP($O1374,Parámetros!$B$4:$H$25,6,0)</f>
        <v>1344</v>
      </c>
      <c r="AH1374" s="33" t="n">
        <f aca="false">VLOOKUP($O1374,Parámetros!$B$4:$H$25,7,0)</f>
        <v>1920000</v>
      </c>
      <c r="AI1374" s="51" t="n">
        <v>358176</v>
      </c>
      <c r="AJ1374" s="52" t="n">
        <v>8.8E-008</v>
      </c>
      <c r="AK1374" s="34" t="n">
        <f aca="false">AD1374*V1374/1000000000</f>
        <v>0.017292255439591</v>
      </c>
      <c r="AL1374" s="34" t="n">
        <f aca="false">AE1374*V1374/1000000000</f>
        <v>0.40069838734197</v>
      </c>
      <c r="AM1374" s="34" t="n">
        <f aca="false">AF1374*V1374/1000000000</f>
        <v>0.0020171819556946</v>
      </c>
      <c r="AN1374" s="34" t="n">
        <f aca="false">AG1374*V1374/1000000000</f>
        <v>0.501034383167987</v>
      </c>
      <c r="AO1374" s="34" t="n">
        <f aca="false">AH1374*V1374/1000000000</f>
        <v>715.763404525695</v>
      </c>
      <c r="AP1374" s="35" t="n">
        <f aca="false">AJ1374*AI1374*EXP(P1374*4)</f>
        <v>0.0328058227074277</v>
      </c>
      <c r="AQ1374" s="36" t="n">
        <f aca="false">AK1374/W1374</f>
        <v>4.73760423002492E-005</v>
      </c>
      <c r="AR1374" s="37" t="n">
        <f aca="false">AL1374/W1374</f>
        <v>0.0010978038009369</v>
      </c>
      <c r="AS1374" s="37" t="n">
        <f aca="false">AM1374/W1374</f>
        <v>5.5265259060126E-006</v>
      </c>
      <c r="AT1374" s="37" t="n">
        <f aca="false">AN1374/W1374</f>
        <v>0.00137269694018627</v>
      </c>
      <c r="AU1374" s="37" t="n">
        <f aca="false">AO1374/W1374</f>
        <v>1.96099562883752</v>
      </c>
      <c r="AV1374" s="49" t="n">
        <f aca="false">AP1374/W1374</f>
        <v>8.98789663217197E-005</v>
      </c>
      <c r="AW1374" s="39" t="n">
        <f aca="false">AK1374*1000000</f>
        <v>17292.255439591</v>
      </c>
      <c r="AX1374" s="40" t="n">
        <f aca="false">AL1374*1000000</f>
        <v>400698.38734197</v>
      </c>
      <c r="AY1374" s="40" t="n">
        <f aca="false">AM1374*1000000</f>
        <v>2017.1819556946</v>
      </c>
      <c r="AZ1374" s="40" t="n">
        <f aca="false">AN1374*1000000</f>
        <v>501034.383167987</v>
      </c>
      <c r="BA1374" s="40" t="n">
        <f aca="false">AO1374*1000000</f>
        <v>715763404.525695</v>
      </c>
      <c r="BB1374" s="41" t="n">
        <f aca="false">AP1374*1000000</f>
        <v>32805.8227074277</v>
      </c>
      <c r="BC1374" s="39" t="n">
        <f aca="false">AQ1374*1000000</f>
        <v>47.3760423002492</v>
      </c>
      <c r="BD1374" s="40" t="n">
        <f aca="false">AR1374*1000000</f>
        <v>1097.8038009369</v>
      </c>
      <c r="BE1374" s="40" t="n">
        <f aca="false">AS1374*1000000</f>
        <v>5.5265259060126</v>
      </c>
      <c r="BF1374" s="40" t="n">
        <f aca="false">AT1374*1000000</f>
        <v>1372.69694018627</v>
      </c>
      <c r="BG1374" s="40" t="n">
        <f aca="false">AU1374*1000000</f>
        <v>1960995.62883752</v>
      </c>
      <c r="BH1374" s="41" t="n">
        <f aca="false">AV1374*1000000</f>
        <v>89.8789663217197</v>
      </c>
      <c r="BI1374" s="0" t="n">
        <v>0.1</v>
      </c>
      <c r="BJ1374" s="0" t="n">
        <f aca="false">R1374*BI1374</f>
        <v>37279.3439857133</v>
      </c>
      <c r="BK1374" s="0" t="n">
        <v>0.1</v>
      </c>
      <c r="BL1374" s="0" t="n">
        <f aca="false">AI1374*BK1374</f>
        <v>35817.6</v>
      </c>
      <c r="BM1374" s="45" t="n">
        <v>17.6498016718255</v>
      </c>
      <c r="BN1374" s="45" t="n">
        <v>910.91550745518</v>
      </c>
      <c r="BO1374" s="45" t="n">
        <v>5.31099102083891</v>
      </c>
      <c r="BP1374" s="45" t="n">
        <v>537.6</v>
      </c>
      <c r="BQ1374" s="45" t="n">
        <v>384000</v>
      </c>
      <c r="BR1374" s="0" t="n">
        <f aca="false">AJ1374*0.1</f>
        <v>8.8E-009</v>
      </c>
      <c r="BS1374" s="0" t="n">
        <f aca="false">((((BJ1374/R1374)^2)+((BM1374/AD1374)^2))^(1/2))*AK1374</f>
        <v>0.00680316628589838</v>
      </c>
      <c r="BT1374" s="0" t="n">
        <f aca="false">((((BJ1374/R1374)^2)+((BN1374/AE1374)^2))^(1/2))*AL1374</f>
        <v>0.341939215205565</v>
      </c>
      <c r="BU1374" s="0" t="n">
        <f aca="false">((((BJ1374/R1374)^2)+((BO1374/AF1374)^2))^(1/2))*AM1374</f>
        <v>0.001990151899297</v>
      </c>
      <c r="BV1374" s="0" t="n">
        <f aca="false">((((BJ1374/R1374)^2)+((BP1374/AG1374)^2))^(1/2))*AN1374</f>
        <v>0.20658176838678</v>
      </c>
      <c r="BW1374" s="0" t="n">
        <f aca="false">((((BJ1374/R1374)^2)+((BQ1374/AH1374)^2))^(1/2))*AO1374</f>
        <v>160.049562832614</v>
      </c>
      <c r="BX1374" s="46" t="n">
        <f aca="false">((((BL1374/AI1374)^2)+((BR1374/AJ1374)^2))^(1/2))*AP1374</f>
        <v>0.00463944393976515</v>
      </c>
    </row>
    <row r="1375" customFormat="false" ht="30" hidden="false" customHeight="true" outlineLevel="0" collapsed="false">
      <c r="A1375" s="24" t="n">
        <v>4.63352222222222</v>
      </c>
      <c r="B1375" s="24" t="n">
        <v>-74.1153055555556</v>
      </c>
      <c r="C1375" s="47" t="n">
        <v>27</v>
      </c>
      <c r="D1375" s="47" t="n">
        <v>28</v>
      </c>
      <c r="E1375" s="47" t="n">
        <v>1862</v>
      </c>
      <c r="F1375" s="27" t="s">
        <v>3376</v>
      </c>
      <c r="G1375" s="28" t="s">
        <v>3377</v>
      </c>
      <c r="H1375" s="27" t="s">
        <v>3378</v>
      </c>
      <c r="I1375" s="28" t="s">
        <v>155</v>
      </c>
      <c r="J1375" s="28" t="s">
        <v>65</v>
      </c>
      <c r="K1375" s="55"/>
      <c r="L1375" s="55"/>
      <c r="M1375" s="28" t="n">
        <v>1997</v>
      </c>
      <c r="N1375" s="29" t="s">
        <v>67</v>
      </c>
      <c r="O1375" s="29" t="s">
        <v>68</v>
      </c>
      <c r="P1375" s="53" t="n">
        <v>0.01</v>
      </c>
      <c r="Q1375" s="31" t="n">
        <v>379392</v>
      </c>
      <c r="R1375" s="31" t="n">
        <v>394875.281242399</v>
      </c>
      <c r="S1375" s="29" t="s">
        <v>69</v>
      </c>
      <c r="T1375" s="29"/>
      <c r="U1375" s="29"/>
      <c r="V1375" s="48" t="n">
        <f aca="false">IF(S1375="m3_año",R1375,IF(OR(O1375="CG1",O1375="CG3",O1375="HG2"),T1375,R1375))</f>
        <v>394875.281242399</v>
      </c>
      <c r="W1375" s="28" t="n">
        <v>365</v>
      </c>
      <c r="X1375" s="32" t="s">
        <v>3320</v>
      </c>
      <c r="Y1375" s="28"/>
      <c r="Z1375" s="28" t="n">
        <v>8760</v>
      </c>
      <c r="AA1375" s="32" t="s">
        <v>3379</v>
      </c>
      <c r="AB1375" s="32" t="s">
        <v>447</v>
      </c>
      <c r="AC1375" s="33" t="s">
        <v>72</v>
      </c>
      <c r="AD1375" s="33" t="n">
        <f aca="false">VLOOKUP($O1375,Parámetros!$B$4:$H$25,3,0)</f>
        <v>46.3856216091623</v>
      </c>
      <c r="AE1375" s="33" t="n">
        <f aca="false">VLOOKUP($O1375,Parámetros!$B$4:$H$25,4,0)</f>
        <v>1074.85364414012</v>
      </c>
      <c r="AF1375" s="33" t="n">
        <f aca="false">VLOOKUP($O1375,Parámetros!$B$4:$H$25,5,0)</f>
        <v>5.41099102083891</v>
      </c>
      <c r="AG1375" s="33" t="n">
        <f aca="false">VLOOKUP($O1375,Parámetros!$B$4:$H$25,6,0)</f>
        <v>1344</v>
      </c>
      <c r="AH1375" s="33" t="n">
        <f aca="false">VLOOKUP($O1375,Parámetros!$B$4:$H$25,7,0)</f>
        <v>1920000</v>
      </c>
      <c r="AI1375" s="51" t="n">
        <v>379392</v>
      </c>
      <c r="AJ1375" s="52" t="n">
        <v>8.8E-008</v>
      </c>
      <c r="AK1375" s="34" t="n">
        <f aca="false">AD1375*V1375/1000000000</f>
        <v>0.0183165353785215</v>
      </c>
      <c r="AL1375" s="34" t="n">
        <f aca="false">AE1375*V1375/1000000000</f>
        <v>0.424433135024247</v>
      </c>
      <c r="AM1375" s="34" t="n">
        <f aca="false">AF1375*V1375/1000000000</f>
        <v>0.00213666660115386</v>
      </c>
      <c r="AN1375" s="34" t="n">
        <f aca="false">AG1375*V1375/1000000000</f>
        <v>0.530712377989784</v>
      </c>
      <c r="AO1375" s="34" t="n">
        <f aca="false">AH1375*V1375/1000000000</f>
        <v>758.160539985406</v>
      </c>
      <c r="AP1375" s="35" t="n">
        <f aca="false">AJ1375*AI1375*EXP(P1375*4)</f>
        <v>0.0347490247493311</v>
      </c>
      <c r="AQ1375" s="36" t="n">
        <f aca="false">AK1375/W1375</f>
        <v>5.0182288708278E-005</v>
      </c>
      <c r="AR1375" s="37" t="n">
        <f aca="false">AL1375/W1375</f>
        <v>0.00116283050691575</v>
      </c>
      <c r="AS1375" s="37" t="n">
        <f aca="false">AM1375/W1375</f>
        <v>5.85388109905167E-006</v>
      </c>
      <c r="AT1375" s="37" t="n">
        <f aca="false">AN1375/W1375</f>
        <v>0.0014540065150405</v>
      </c>
      <c r="AU1375" s="37" t="n">
        <f aca="false">AO1375/W1375</f>
        <v>2.07715216434358</v>
      </c>
      <c r="AV1375" s="49" t="n">
        <f aca="false">AP1375/W1375</f>
        <v>9.52028075324139E-005</v>
      </c>
      <c r="AW1375" s="39" t="n">
        <f aca="false">AK1375*1000000</f>
        <v>18316.5353785215</v>
      </c>
      <c r="AX1375" s="40" t="n">
        <f aca="false">AL1375*1000000</f>
        <v>424433.135024247</v>
      </c>
      <c r="AY1375" s="40" t="n">
        <f aca="false">AM1375*1000000</f>
        <v>2136.66660115386</v>
      </c>
      <c r="AZ1375" s="40" t="n">
        <f aca="false">AN1375*1000000</f>
        <v>530712.377989784</v>
      </c>
      <c r="BA1375" s="40" t="n">
        <f aca="false">AO1375*1000000</f>
        <v>758160539.985406</v>
      </c>
      <c r="BB1375" s="41" t="n">
        <f aca="false">AP1375*1000000</f>
        <v>34749.0247493311</v>
      </c>
      <c r="BC1375" s="39" t="n">
        <f aca="false">AQ1375*1000000</f>
        <v>50.182288708278</v>
      </c>
      <c r="BD1375" s="40" t="n">
        <f aca="false">AR1375*1000000</f>
        <v>1162.83050691575</v>
      </c>
      <c r="BE1375" s="40" t="n">
        <f aca="false">AS1375*1000000</f>
        <v>5.85388109905167</v>
      </c>
      <c r="BF1375" s="40" t="n">
        <f aca="false">AT1375*1000000</f>
        <v>1454.0065150405</v>
      </c>
      <c r="BG1375" s="40" t="n">
        <f aca="false">AU1375*1000000</f>
        <v>2077152.16434358</v>
      </c>
      <c r="BH1375" s="41" t="n">
        <f aca="false">AV1375*1000000</f>
        <v>95.2028075324139</v>
      </c>
      <c r="BI1375" s="0" t="n">
        <v>0.1</v>
      </c>
      <c r="BJ1375" s="0" t="n">
        <f aca="false">R1375*BI1375</f>
        <v>39487.5281242399</v>
      </c>
      <c r="BK1375" s="0" t="n">
        <v>0.1</v>
      </c>
      <c r="BL1375" s="0" t="n">
        <f aca="false">AI1375*BK1375</f>
        <v>37939.2</v>
      </c>
      <c r="BM1375" s="45" t="n">
        <v>17.6498016718255</v>
      </c>
      <c r="BN1375" s="45" t="n">
        <v>910.91550745518</v>
      </c>
      <c r="BO1375" s="45" t="n">
        <v>5.31099102083891</v>
      </c>
      <c r="BP1375" s="45" t="n">
        <v>537.6</v>
      </c>
      <c r="BQ1375" s="45" t="n">
        <v>384000</v>
      </c>
      <c r="BR1375" s="0" t="n">
        <f aca="false">AJ1375*0.1</f>
        <v>8.8E-009</v>
      </c>
      <c r="BS1375" s="0" t="n">
        <f aca="false">((((BJ1375/R1375)^2)+((BM1375/AD1375)^2))^(1/2))*AK1375</f>
        <v>0.00720614129238018</v>
      </c>
      <c r="BT1375" s="0" t="n">
        <f aca="false">((((BJ1375/R1375)^2)+((BN1375/AE1375)^2))^(1/2))*AL1375</f>
        <v>0.36219345443377</v>
      </c>
      <c r="BU1375" s="0" t="n">
        <f aca="false">((((BJ1375/R1375)^2)+((BO1375/AF1375)^2))^(1/2))*AM1375</f>
        <v>0.00210803546127627</v>
      </c>
      <c r="BV1375" s="0" t="n">
        <f aca="false">((((BJ1375/R1375)^2)+((BP1375/AG1375)^2))^(1/2))*AN1375</f>
        <v>0.218818319127461</v>
      </c>
      <c r="BW1375" s="0" t="n">
        <f aca="false">((((BJ1375/R1375)^2)+((BQ1375/AH1375)^2))^(1/2))*AO1375</f>
        <v>169.529850526532</v>
      </c>
      <c r="BX1375" s="46" t="n">
        <f aca="false">((((BL1375/AI1375)^2)+((BR1375/AJ1375)^2))^(1/2))*AP1375</f>
        <v>0.00491425420797424</v>
      </c>
    </row>
    <row r="1376" customFormat="false" ht="30" hidden="false" customHeight="true" outlineLevel="0" collapsed="false">
      <c r="A1376" s="24" t="n">
        <v>4.63352222222222</v>
      </c>
      <c r="B1376" s="24" t="n">
        <v>-74.1153055555556</v>
      </c>
      <c r="C1376" s="47" t="n">
        <v>27</v>
      </c>
      <c r="D1376" s="47" t="n">
        <v>28</v>
      </c>
      <c r="E1376" s="47" t="n">
        <v>1862</v>
      </c>
      <c r="F1376" s="27" t="s">
        <v>3376</v>
      </c>
      <c r="G1376" s="28" t="s">
        <v>3377</v>
      </c>
      <c r="H1376" s="27" t="s">
        <v>3378</v>
      </c>
      <c r="I1376" s="28" t="s">
        <v>155</v>
      </c>
      <c r="J1376" s="28" t="s">
        <v>65</v>
      </c>
      <c r="K1376" s="55"/>
      <c r="L1376" s="55"/>
      <c r="M1376" s="28" t="n">
        <v>1976</v>
      </c>
      <c r="N1376" s="29" t="s">
        <v>67</v>
      </c>
      <c r="O1376" s="29" t="s">
        <v>68</v>
      </c>
      <c r="P1376" s="53" t="n">
        <v>0.01</v>
      </c>
      <c r="Q1376" s="31" t="n">
        <v>189696</v>
      </c>
      <c r="R1376" s="31" t="n">
        <v>197437.640621199</v>
      </c>
      <c r="S1376" s="29" t="s">
        <v>69</v>
      </c>
      <c r="T1376" s="29"/>
      <c r="U1376" s="29"/>
      <c r="V1376" s="48" t="n">
        <f aca="false">IF(S1376="m3_año",R1376,IF(OR(O1376="CG1",O1376="CG3",O1376="HG2"),T1376,R1376))</f>
        <v>197437.640621199</v>
      </c>
      <c r="W1376" s="28" t="n">
        <v>365</v>
      </c>
      <c r="X1376" s="32" t="s">
        <v>3320</v>
      </c>
      <c r="Y1376" s="28"/>
      <c r="Z1376" s="28" t="n">
        <v>8760</v>
      </c>
      <c r="AA1376" s="32" t="s">
        <v>3379</v>
      </c>
      <c r="AB1376" s="32" t="s">
        <v>447</v>
      </c>
      <c r="AC1376" s="33" t="s">
        <v>72</v>
      </c>
      <c r="AD1376" s="33" t="n">
        <f aca="false">VLOOKUP($O1376,Parámetros!$B$4:$H$25,3,0)</f>
        <v>46.3856216091623</v>
      </c>
      <c r="AE1376" s="33" t="n">
        <f aca="false">VLOOKUP($O1376,Parámetros!$B$4:$H$25,4,0)</f>
        <v>1074.85364414012</v>
      </c>
      <c r="AF1376" s="33" t="n">
        <f aca="false">VLOOKUP($O1376,Parámetros!$B$4:$H$25,5,0)</f>
        <v>5.41099102083891</v>
      </c>
      <c r="AG1376" s="33" t="n">
        <f aca="false">VLOOKUP($O1376,Parámetros!$B$4:$H$25,6,0)</f>
        <v>1344</v>
      </c>
      <c r="AH1376" s="33" t="n">
        <f aca="false">VLOOKUP($O1376,Parámetros!$B$4:$H$25,7,0)</f>
        <v>1920000</v>
      </c>
      <c r="AI1376" s="51" t="n">
        <v>189696</v>
      </c>
      <c r="AJ1376" s="52" t="n">
        <v>8.8E-008</v>
      </c>
      <c r="AK1376" s="34" t="n">
        <f aca="false">AD1376*V1376/1000000000</f>
        <v>0.00915826768926071</v>
      </c>
      <c r="AL1376" s="34" t="n">
        <f aca="false">AE1376*V1376/1000000000</f>
        <v>0.212216567512123</v>
      </c>
      <c r="AM1376" s="34" t="n">
        <f aca="false">AF1376*V1376/1000000000</f>
        <v>0.00106833330057693</v>
      </c>
      <c r="AN1376" s="34" t="n">
        <f aca="false">AG1376*V1376/1000000000</f>
        <v>0.265356188994891</v>
      </c>
      <c r="AO1376" s="34" t="n">
        <f aca="false">AH1376*V1376/1000000000</f>
        <v>379.080269992702</v>
      </c>
      <c r="AP1376" s="35" t="n">
        <f aca="false">AJ1376*AI1376*EXP(P1376*4)</f>
        <v>0.0173745123746655</v>
      </c>
      <c r="AQ1376" s="36" t="n">
        <f aca="false">AK1376/W1376</f>
        <v>2.50911443541389E-005</v>
      </c>
      <c r="AR1376" s="37" t="n">
        <f aca="false">AL1376/W1376</f>
        <v>0.000581415253457872</v>
      </c>
      <c r="AS1376" s="37" t="n">
        <f aca="false">AM1376/W1376</f>
        <v>2.92694054952583E-006</v>
      </c>
      <c r="AT1376" s="37" t="n">
        <f aca="false">AN1376/W1376</f>
        <v>0.000727003257520251</v>
      </c>
      <c r="AU1376" s="37" t="n">
        <f aca="false">AO1376/W1376</f>
        <v>1.03857608217179</v>
      </c>
      <c r="AV1376" s="49" t="n">
        <f aca="false">AP1376/W1376</f>
        <v>4.76014037662069E-005</v>
      </c>
      <c r="AW1376" s="39" t="n">
        <f aca="false">AK1376*1000000</f>
        <v>9158.26768926071</v>
      </c>
      <c r="AX1376" s="40" t="n">
        <f aca="false">AL1376*1000000</f>
        <v>212216.567512123</v>
      </c>
      <c r="AY1376" s="40" t="n">
        <f aca="false">AM1376*1000000</f>
        <v>1068.33330057693</v>
      </c>
      <c r="AZ1376" s="40" t="n">
        <f aca="false">AN1376*1000000</f>
        <v>265356.188994891</v>
      </c>
      <c r="BA1376" s="40" t="n">
        <f aca="false">AO1376*1000000</f>
        <v>379080269.992702</v>
      </c>
      <c r="BB1376" s="41" t="n">
        <f aca="false">AP1376*1000000</f>
        <v>17374.5123746655</v>
      </c>
      <c r="BC1376" s="39" t="n">
        <f aca="false">AQ1376*1000000</f>
        <v>25.0911443541389</v>
      </c>
      <c r="BD1376" s="40" t="n">
        <f aca="false">AR1376*1000000</f>
        <v>581.415253457872</v>
      </c>
      <c r="BE1376" s="40" t="n">
        <f aca="false">AS1376*1000000</f>
        <v>2.92694054952583</v>
      </c>
      <c r="BF1376" s="40" t="n">
        <f aca="false">AT1376*1000000</f>
        <v>727.003257520251</v>
      </c>
      <c r="BG1376" s="40" t="n">
        <f aca="false">AU1376*1000000</f>
        <v>1038576.08217179</v>
      </c>
      <c r="BH1376" s="41" t="n">
        <f aca="false">AV1376*1000000</f>
        <v>47.601403766207</v>
      </c>
      <c r="BI1376" s="0" t="n">
        <v>0.1</v>
      </c>
      <c r="BJ1376" s="0" t="n">
        <f aca="false">R1376*BI1376</f>
        <v>19743.7640621199</v>
      </c>
      <c r="BK1376" s="0" t="n">
        <v>0.1</v>
      </c>
      <c r="BL1376" s="0" t="n">
        <f aca="false">AI1376*BK1376</f>
        <v>18969.6</v>
      </c>
      <c r="BM1376" s="45" t="n">
        <v>17.6498016718255</v>
      </c>
      <c r="BN1376" s="45" t="n">
        <v>910.91550745518</v>
      </c>
      <c r="BO1376" s="45" t="n">
        <v>5.31099102083891</v>
      </c>
      <c r="BP1376" s="45" t="n">
        <v>537.6</v>
      </c>
      <c r="BQ1376" s="45" t="n">
        <v>384000</v>
      </c>
      <c r="BR1376" s="0" t="n">
        <f aca="false">AJ1376*0.1</f>
        <v>8.8E-009</v>
      </c>
      <c r="BS1376" s="0" t="n">
        <f aca="false">((((BJ1376/R1376)^2)+((BM1376/AD1376)^2))^(1/2))*AK1376</f>
        <v>0.00360307064619008</v>
      </c>
      <c r="BT1376" s="0" t="n">
        <f aca="false">((((BJ1376/R1376)^2)+((BN1376/AE1376)^2))^(1/2))*AL1376</f>
        <v>0.181096727216884</v>
      </c>
      <c r="BU1376" s="0" t="n">
        <f aca="false">((((BJ1376/R1376)^2)+((BO1376/AF1376)^2))^(1/2))*AM1376</f>
        <v>0.00105401773063813</v>
      </c>
      <c r="BV1376" s="0" t="n">
        <f aca="false">((((BJ1376/R1376)^2)+((BP1376/AG1376)^2))^(1/2))*AN1376</f>
        <v>0.10940915956373</v>
      </c>
      <c r="BW1376" s="0" t="n">
        <f aca="false">((((BJ1376/R1376)^2)+((BQ1376/AH1376)^2))^(1/2))*AO1376</f>
        <v>84.7649252632656</v>
      </c>
      <c r="BX1376" s="46" t="n">
        <f aca="false">((((BL1376/AI1376)^2)+((BR1376/AJ1376)^2))^(1/2))*AP1376</f>
        <v>0.00245712710398712</v>
      </c>
    </row>
    <row r="1377" customFormat="false" ht="30" hidden="false" customHeight="true" outlineLevel="0" collapsed="false">
      <c r="A1377" s="24" t="n">
        <v>4.63352222222222</v>
      </c>
      <c r="B1377" s="24" t="n">
        <v>-74.1153055555556</v>
      </c>
      <c r="C1377" s="47" t="n">
        <v>27</v>
      </c>
      <c r="D1377" s="47" t="n">
        <v>28</v>
      </c>
      <c r="E1377" s="47" t="n">
        <v>1862</v>
      </c>
      <c r="F1377" s="27" t="s">
        <v>3376</v>
      </c>
      <c r="G1377" s="28" t="s">
        <v>3377</v>
      </c>
      <c r="H1377" s="27" t="s">
        <v>3378</v>
      </c>
      <c r="I1377" s="28" t="s">
        <v>155</v>
      </c>
      <c r="J1377" s="28" t="s">
        <v>65</v>
      </c>
      <c r="K1377" s="55"/>
      <c r="L1377" s="55"/>
      <c r="M1377" s="28" t="n">
        <v>1976</v>
      </c>
      <c r="N1377" s="29" t="s">
        <v>67</v>
      </c>
      <c r="O1377" s="29" t="s">
        <v>68</v>
      </c>
      <c r="P1377" s="53" t="n">
        <v>0.01</v>
      </c>
      <c r="Q1377" s="31" t="n">
        <v>236620.8</v>
      </c>
      <c r="R1377" s="31" t="n">
        <v>246277.478038022</v>
      </c>
      <c r="S1377" s="29" t="s">
        <v>69</v>
      </c>
      <c r="T1377" s="29"/>
      <c r="U1377" s="29"/>
      <c r="V1377" s="48" t="n">
        <f aca="false">IF(S1377="m3_año",R1377,IF(OR(O1377="CG1",O1377="CG3",O1377="HG2"),T1377,R1377))</f>
        <v>246277.478038022</v>
      </c>
      <c r="W1377" s="28" t="n">
        <v>365</v>
      </c>
      <c r="X1377" s="32" t="s">
        <v>3320</v>
      </c>
      <c r="Y1377" s="28"/>
      <c r="Z1377" s="28" t="n">
        <v>8760</v>
      </c>
      <c r="AA1377" s="32" t="s">
        <v>3379</v>
      </c>
      <c r="AB1377" s="32" t="s">
        <v>447</v>
      </c>
      <c r="AC1377" s="33" t="s">
        <v>72</v>
      </c>
      <c r="AD1377" s="33" t="n">
        <f aca="false">VLOOKUP($O1377,Parámetros!$B$4:$H$25,3,0)</f>
        <v>46.3856216091623</v>
      </c>
      <c r="AE1377" s="33" t="n">
        <f aca="false">VLOOKUP($O1377,Parámetros!$B$4:$H$25,4,0)</f>
        <v>1074.85364414012</v>
      </c>
      <c r="AF1377" s="33" t="n">
        <f aca="false">VLOOKUP($O1377,Parámetros!$B$4:$H$25,5,0)</f>
        <v>5.41099102083891</v>
      </c>
      <c r="AG1377" s="33" t="n">
        <f aca="false">VLOOKUP($O1377,Parámetros!$B$4:$H$25,6,0)</f>
        <v>1344</v>
      </c>
      <c r="AH1377" s="33" t="n">
        <f aca="false">VLOOKUP($O1377,Parámetros!$B$4:$H$25,7,0)</f>
        <v>1920000</v>
      </c>
      <c r="AI1377" s="51" t="n">
        <v>236620.8</v>
      </c>
      <c r="AJ1377" s="52" t="n">
        <v>8.8E-008</v>
      </c>
      <c r="AK1377" s="34" t="n">
        <f aca="false">AD1377*V1377/1000000000</f>
        <v>0.0114237339071305</v>
      </c>
      <c r="AL1377" s="34" t="n">
        <f aca="false">AE1377*V1377/1000000000</f>
        <v>0.264712244738806</v>
      </c>
      <c r="AM1377" s="34" t="n">
        <f aca="false">AF1377*V1377/1000000000</f>
        <v>0.00133260522229859</v>
      </c>
      <c r="AN1377" s="34" t="n">
        <f aca="false">AG1377*V1377/1000000000</f>
        <v>0.330996930483102</v>
      </c>
      <c r="AO1377" s="34" t="n">
        <f aca="false">AH1377*V1377/1000000000</f>
        <v>472.852757833002</v>
      </c>
      <c r="AP1377" s="35" t="n">
        <f aca="false">AJ1377*AI1377*EXP(P1377*4)</f>
        <v>0.021672418067346</v>
      </c>
      <c r="AQ1377" s="36" t="n">
        <f aca="false">AK1377/W1377</f>
        <v>3.12979011154259E-005</v>
      </c>
      <c r="AR1377" s="37" t="n">
        <f aca="false">AL1377/W1377</f>
        <v>0.000725239026681661</v>
      </c>
      <c r="AS1377" s="37" t="n">
        <f aca="false">AM1377/W1377</f>
        <v>3.65097321177696E-006</v>
      </c>
      <c r="AT1377" s="37" t="n">
        <f aca="false">AN1377/W1377</f>
        <v>0.000906840905433155</v>
      </c>
      <c r="AU1377" s="37" t="n">
        <f aca="false">AO1377/W1377</f>
        <v>1.29548700776165</v>
      </c>
      <c r="AV1377" s="49" t="n">
        <f aca="false">AP1377/W1377</f>
        <v>5.93764878557423E-005</v>
      </c>
      <c r="AW1377" s="39" t="n">
        <f aca="false">AK1377*1000000</f>
        <v>11423.7339071305</v>
      </c>
      <c r="AX1377" s="40" t="n">
        <f aca="false">AL1377*1000000</f>
        <v>264712.244738806</v>
      </c>
      <c r="AY1377" s="40" t="n">
        <f aca="false">AM1377*1000000</f>
        <v>1332.60522229859</v>
      </c>
      <c r="AZ1377" s="40" t="n">
        <f aca="false">AN1377*1000000</f>
        <v>330996.930483102</v>
      </c>
      <c r="BA1377" s="40" t="n">
        <f aca="false">AO1377*1000000</f>
        <v>472852757.833002</v>
      </c>
      <c r="BB1377" s="41" t="n">
        <f aca="false">AP1377*1000000</f>
        <v>21672.418067346</v>
      </c>
      <c r="BC1377" s="39" t="n">
        <f aca="false">AQ1377*1000000</f>
        <v>31.2979011154259</v>
      </c>
      <c r="BD1377" s="40" t="n">
        <f aca="false">AR1377*1000000</f>
        <v>725.239026681661</v>
      </c>
      <c r="BE1377" s="40" t="n">
        <f aca="false">AS1377*1000000</f>
        <v>3.65097321177696</v>
      </c>
      <c r="BF1377" s="40" t="n">
        <f aca="false">AT1377*1000000</f>
        <v>906.840905433155</v>
      </c>
      <c r="BG1377" s="40" t="n">
        <f aca="false">AU1377*1000000</f>
        <v>1295487.00776165</v>
      </c>
      <c r="BH1377" s="41" t="n">
        <f aca="false">AV1377*1000000</f>
        <v>59.3764878557424</v>
      </c>
      <c r="BI1377" s="0" t="n">
        <v>0.1</v>
      </c>
      <c r="BJ1377" s="0" t="n">
        <f aca="false">R1377*BI1377</f>
        <v>24627.7478038022</v>
      </c>
      <c r="BK1377" s="0" t="n">
        <v>0.1</v>
      </c>
      <c r="BL1377" s="0" t="n">
        <f aca="false">AI1377*BK1377</f>
        <v>23662.08</v>
      </c>
      <c r="BM1377" s="45" t="n">
        <v>17.6498016718255</v>
      </c>
      <c r="BN1377" s="45" t="n">
        <v>910.91550745518</v>
      </c>
      <c r="BO1377" s="45" t="n">
        <v>5.31099102083891</v>
      </c>
      <c r="BP1377" s="45" t="n">
        <v>537.6</v>
      </c>
      <c r="BQ1377" s="45" t="n">
        <v>384000</v>
      </c>
      <c r="BR1377" s="0" t="n">
        <f aca="false">AJ1377*0.1</f>
        <v>8.8E-009</v>
      </c>
      <c r="BS1377" s="0" t="n">
        <f aca="false">((((BJ1377/R1377)^2)+((BM1377/AD1377)^2))^(1/2))*AK1377</f>
        <v>0.0044943565428792</v>
      </c>
      <c r="BT1377" s="0" t="n">
        <f aca="false">((((BJ1377/R1377)^2)+((BN1377/AE1377)^2))^(1/2))*AL1377</f>
        <v>0.225894338686324</v>
      </c>
      <c r="BU1377" s="0" t="n">
        <f aca="false">((((BJ1377/R1377)^2)+((BO1377/AF1377)^2))^(1/2))*AM1377</f>
        <v>0.00131474843242756</v>
      </c>
      <c r="BV1377" s="0" t="n">
        <f aca="false">((((BJ1377/R1377)^2)+((BP1377/AG1377)^2))^(1/2))*AN1377</f>
        <v>0.136473530613705</v>
      </c>
      <c r="BW1377" s="0" t="n">
        <f aca="false">((((BJ1377/R1377)^2)+((BQ1377/AH1377)^2))^(1/2))*AO1377</f>
        <v>105.733090986284</v>
      </c>
      <c r="BX1377" s="46" t="n">
        <f aca="false">((((BL1377/AI1377)^2)+((BR1377/AJ1377)^2))^(1/2))*AP1377</f>
        <v>0.00306494275602604</v>
      </c>
    </row>
    <row r="1378" customFormat="false" ht="30" hidden="false" customHeight="true" outlineLevel="0" collapsed="false">
      <c r="A1378" s="24" t="n">
        <v>4.63352222222222</v>
      </c>
      <c r="B1378" s="24" t="n">
        <v>-74.1153055555556</v>
      </c>
      <c r="C1378" s="47" t="n">
        <v>27</v>
      </c>
      <c r="D1378" s="47" t="n">
        <v>28</v>
      </c>
      <c r="E1378" s="47" t="n">
        <v>1862</v>
      </c>
      <c r="F1378" s="27" t="s">
        <v>3376</v>
      </c>
      <c r="G1378" s="28" t="s">
        <v>3377</v>
      </c>
      <c r="H1378" s="27" t="s">
        <v>3378</v>
      </c>
      <c r="I1378" s="28" t="s">
        <v>155</v>
      </c>
      <c r="J1378" s="28" t="s">
        <v>65</v>
      </c>
      <c r="K1378" s="55"/>
      <c r="L1378" s="55"/>
      <c r="M1378" s="55"/>
      <c r="N1378" s="29" t="s">
        <v>67</v>
      </c>
      <c r="O1378" s="29" t="s">
        <v>68</v>
      </c>
      <c r="P1378" s="53" t="n">
        <v>0.01</v>
      </c>
      <c r="Q1378" s="31" t="n">
        <v>175725</v>
      </c>
      <c r="R1378" s="31" t="n">
        <v>182896.473294957</v>
      </c>
      <c r="S1378" s="29" t="s">
        <v>69</v>
      </c>
      <c r="T1378" s="29"/>
      <c r="U1378" s="29"/>
      <c r="V1378" s="48" t="n">
        <f aca="false">IF(S1378="m3_año",R1378,IF(OR(O1378="CG1",O1378="CG3",O1378="HG2"),T1378,R1378))</f>
        <v>182896.473294957</v>
      </c>
      <c r="W1378" s="28" t="n">
        <v>365</v>
      </c>
      <c r="X1378" s="32" t="s">
        <v>3320</v>
      </c>
      <c r="Y1378" s="28"/>
      <c r="Z1378" s="28" t="n">
        <v>8760</v>
      </c>
      <c r="AA1378" s="32" t="s">
        <v>3379</v>
      </c>
      <c r="AB1378" s="32" t="s">
        <v>447</v>
      </c>
      <c r="AC1378" s="33" t="s">
        <v>72</v>
      </c>
      <c r="AD1378" s="33" t="n">
        <f aca="false">VLOOKUP($O1378,Parámetros!$B$4:$H$25,3,0)</f>
        <v>46.3856216091623</v>
      </c>
      <c r="AE1378" s="33" t="n">
        <f aca="false">VLOOKUP($O1378,Parámetros!$B$4:$H$25,4,0)</f>
        <v>1074.85364414012</v>
      </c>
      <c r="AF1378" s="33" t="n">
        <f aca="false">VLOOKUP($O1378,Parámetros!$B$4:$H$25,5,0)</f>
        <v>5.41099102083891</v>
      </c>
      <c r="AG1378" s="33" t="n">
        <f aca="false">VLOOKUP($O1378,Parámetros!$B$4:$H$25,6,0)</f>
        <v>1344</v>
      </c>
      <c r="AH1378" s="33" t="n">
        <f aca="false">VLOOKUP($O1378,Parámetros!$B$4:$H$25,7,0)</f>
        <v>1920000</v>
      </c>
      <c r="AI1378" s="51" t="n">
        <v>175725</v>
      </c>
      <c r="AJ1378" s="52" t="n">
        <v>8.8E-008</v>
      </c>
      <c r="AK1378" s="34" t="n">
        <f aca="false">AD1378*V1378/1000000000</f>
        <v>0.00848376660391013</v>
      </c>
      <c r="AL1378" s="34" t="n">
        <f aca="false">AE1378*V1378/1000000000</f>
        <v>0.196586940821461</v>
      </c>
      <c r="AM1378" s="34" t="n">
        <f aca="false">AF1378*V1378/1000000000</f>
        <v>0.000989651174742116</v>
      </c>
      <c r="AN1378" s="34" t="n">
        <f aca="false">AG1378*V1378/1000000000</f>
        <v>0.245812860108422</v>
      </c>
      <c r="AO1378" s="34" t="n">
        <f aca="false">AH1378*V1378/1000000000</f>
        <v>351.161228726317</v>
      </c>
      <c r="AP1378" s="35" t="n">
        <f aca="false">AJ1378*AI1378*EXP(P1378*4)</f>
        <v>0.0160948896499563</v>
      </c>
      <c r="AQ1378" s="36" t="n">
        <f aca="false">AK1378/W1378</f>
        <v>2.32431961750963E-005</v>
      </c>
      <c r="AR1378" s="37" t="n">
        <f aca="false">AL1378/W1378</f>
        <v>0.000538594358414961</v>
      </c>
      <c r="AS1378" s="37" t="n">
        <f aca="false">AM1378/W1378</f>
        <v>2.71137308148525E-006</v>
      </c>
      <c r="AT1378" s="37" t="n">
        <f aca="false">AN1378/W1378</f>
        <v>0.000673459890708006</v>
      </c>
      <c r="AU1378" s="37" t="n">
        <f aca="false">AO1378/W1378</f>
        <v>0.962085558154294</v>
      </c>
      <c r="AV1378" s="49" t="n">
        <f aca="false">AP1378/W1378</f>
        <v>4.40955880820719E-005</v>
      </c>
      <c r="AW1378" s="39" t="n">
        <f aca="false">AK1378*1000000</f>
        <v>8483.76660391013</v>
      </c>
      <c r="AX1378" s="40" t="n">
        <f aca="false">AL1378*1000000</f>
        <v>196586.940821461</v>
      </c>
      <c r="AY1378" s="40" t="n">
        <f aca="false">AM1378*1000000</f>
        <v>989.651174742116</v>
      </c>
      <c r="AZ1378" s="40" t="n">
        <f aca="false">AN1378*1000000</f>
        <v>245812.860108422</v>
      </c>
      <c r="BA1378" s="40" t="n">
        <f aca="false">AO1378*1000000</f>
        <v>351161228.726317</v>
      </c>
      <c r="BB1378" s="41" t="n">
        <f aca="false">AP1378*1000000</f>
        <v>16094.8896499563</v>
      </c>
      <c r="BC1378" s="39" t="n">
        <f aca="false">AQ1378*1000000</f>
        <v>23.2431961750963</v>
      </c>
      <c r="BD1378" s="40" t="n">
        <f aca="false">AR1378*1000000</f>
        <v>538.594358414961</v>
      </c>
      <c r="BE1378" s="40" t="n">
        <f aca="false">AS1378*1000000</f>
        <v>2.71137308148525</v>
      </c>
      <c r="BF1378" s="40" t="n">
        <f aca="false">AT1378*1000000</f>
        <v>673.459890708006</v>
      </c>
      <c r="BG1378" s="40" t="n">
        <f aca="false">AU1378*1000000</f>
        <v>962085.558154294</v>
      </c>
      <c r="BH1378" s="41" t="n">
        <f aca="false">AV1378*1000000</f>
        <v>44.0955880820719</v>
      </c>
      <c r="BI1378" s="0" t="n">
        <v>0.1</v>
      </c>
      <c r="BJ1378" s="0" t="n">
        <f aca="false">R1378*BI1378</f>
        <v>18289.6473294957</v>
      </c>
      <c r="BK1378" s="0" t="n">
        <v>0.1</v>
      </c>
      <c r="BL1378" s="0" t="n">
        <f aca="false">AI1378*BK1378</f>
        <v>17572.5</v>
      </c>
      <c r="BM1378" s="45" t="n">
        <v>17.6498016718255</v>
      </c>
      <c r="BN1378" s="45" t="n">
        <v>910.91550745518</v>
      </c>
      <c r="BO1378" s="45" t="n">
        <v>5.31099102083891</v>
      </c>
      <c r="BP1378" s="45" t="n">
        <v>537.6</v>
      </c>
      <c r="BQ1378" s="45" t="n">
        <v>384000</v>
      </c>
      <c r="BR1378" s="0" t="n">
        <f aca="false">AJ1378*0.1</f>
        <v>8.8E-009</v>
      </c>
      <c r="BS1378" s="0" t="n">
        <f aca="false">((((BJ1378/R1378)^2)+((BM1378/AD1378)^2))^(1/2))*AK1378</f>
        <v>0.00333770659002694</v>
      </c>
      <c r="BT1378" s="0" t="n">
        <f aca="false">((((BJ1378/R1378)^2)+((BN1378/AE1378)^2))^(1/2))*AL1378</f>
        <v>0.167759058652723</v>
      </c>
      <c r="BU1378" s="0" t="n">
        <f aca="false">((((BJ1378/R1378)^2)+((BO1378/AF1378)^2))^(1/2))*AM1378</f>
        <v>0.000976389938197881</v>
      </c>
      <c r="BV1378" s="0" t="n">
        <f aca="false">((((BJ1378/R1378)^2)+((BP1378/AG1378)^2))^(1/2))*AN1378</f>
        <v>0.10135123863622</v>
      </c>
      <c r="BW1378" s="0" t="n">
        <f aca="false">((((BJ1378/R1378)^2)+((BQ1378/AH1378)^2))^(1/2))*AO1378</f>
        <v>78.5220378494398</v>
      </c>
      <c r="BX1378" s="46" t="n">
        <f aca="false">((((BL1378/AI1378)^2)+((BR1378/AJ1378)^2))^(1/2))*AP1378</f>
        <v>0.00227616112278665</v>
      </c>
    </row>
    <row r="1379" customFormat="false" ht="30" hidden="false" customHeight="true" outlineLevel="0" collapsed="false">
      <c r="A1379" s="24" t="n">
        <v>4.62719722222222</v>
      </c>
      <c r="B1379" s="24" t="n">
        <v>-74.1111138888889</v>
      </c>
      <c r="C1379" s="47" t="n">
        <v>28</v>
      </c>
      <c r="D1379" s="47" t="n">
        <v>27</v>
      </c>
      <c r="E1379" s="47" t="n">
        <v>1850</v>
      </c>
      <c r="F1379" s="27" t="s">
        <v>3380</v>
      </c>
      <c r="G1379" s="28" t="s">
        <v>3381</v>
      </c>
      <c r="H1379" s="27" t="s">
        <v>3382</v>
      </c>
      <c r="I1379" s="28" t="s">
        <v>155</v>
      </c>
      <c r="J1379" s="28" t="s">
        <v>65</v>
      </c>
      <c r="K1379" s="55"/>
      <c r="L1379" s="55"/>
      <c r="M1379" s="28" t="n">
        <v>1998</v>
      </c>
      <c r="N1379" s="29" t="s">
        <v>67</v>
      </c>
      <c r="O1379" s="29" t="s">
        <v>104</v>
      </c>
      <c r="P1379" s="30" t="n">
        <v>0.0383522936065591</v>
      </c>
      <c r="Q1379" s="31" t="n">
        <v>20748000</v>
      </c>
      <c r="R1379" s="31" t="n">
        <v>24188057.773214</v>
      </c>
      <c r="S1379" s="29" t="s">
        <v>69</v>
      </c>
      <c r="T1379" s="29"/>
      <c r="U1379" s="29"/>
      <c r="V1379" s="48" t="n">
        <f aca="false">IF(S1379="m3_año",R1379,IF(OR(O1379="CG1",O1379="CG3",O1379="HG2"),T1379,R1379))</f>
        <v>24188057.773214</v>
      </c>
      <c r="W1379" s="28" t="n">
        <v>365</v>
      </c>
      <c r="X1379" s="32" t="s">
        <v>3320</v>
      </c>
      <c r="Y1379" s="28"/>
      <c r="Z1379" s="28" t="n">
        <v>8760</v>
      </c>
      <c r="AA1379" s="32" t="s">
        <v>3383</v>
      </c>
      <c r="AB1379" s="32" t="s">
        <v>3384</v>
      </c>
      <c r="AC1379" s="33" t="s">
        <v>72</v>
      </c>
      <c r="AD1379" s="33" t="n">
        <f aca="false">VLOOKUP($O1379,Parámetros!$B$4:$H$25,3,0)</f>
        <v>237.180556877129</v>
      </c>
      <c r="AE1379" s="33" t="n">
        <f aca="false">VLOOKUP($O1379,Parámetros!$B$4:$H$25,4,0)</f>
        <v>787.658122005433</v>
      </c>
      <c r="AF1379" s="33" t="n">
        <f aca="false">VLOOKUP($O1379,Parámetros!$B$4:$H$25,5,0)</f>
        <v>0.504400709065075</v>
      </c>
      <c r="AG1379" s="33" t="n">
        <f aca="false">VLOOKUP($O1379,Parámetros!$B$4:$H$25,6,0)</f>
        <v>1344</v>
      </c>
      <c r="AH1379" s="33" t="n">
        <f aca="false">VLOOKUP($O1379,Parámetros!$B$4:$H$25,7,0)</f>
        <v>1920000</v>
      </c>
      <c r="AI1379" s="51" t="n">
        <v>20748000</v>
      </c>
      <c r="AJ1379" s="52" t="n">
        <v>8.8E-008</v>
      </c>
      <c r="AK1379" s="34" t="n">
        <f aca="false">AD1379*V1379/1000000000</f>
        <v>5.73693701242707</v>
      </c>
      <c r="AL1379" s="34" t="n">
        <f aca="false">AE1379*V1379/1000000000</f>
        <v>19.0519201606087</v>
      </c>
      <c r="AM1379" s="34" t="n">
        <f aca="false">AF1379*V1379/1000000000</f>
        <v>0.0122004734917161</v>
      </c>
      <c r="AN1379" s="34" t="n">
        <f aca="false">AG1379*V1379/1000000000</f>
        <v>32.5087496471996</v>
      </c>
      <c r="AO1379" s="34" t="n">
        <f aca="false">AH1379*V1379/1000000000</f>
        <v>46441.0709245709</v>
      </c>
      <c r="AP1379" s="35" t="n">
        <f aca="false">AJ1379*AI1379*EXP(P1379*4)</f>
        <v>2.12854908404283</v>
      </c>
      <c r="AQ1379" s="36" t="n">
        <f aca="false">AK1379/W1379</f>
        <v>0.0157176356504851</v>
      </c>
      <c r="AR1379" s="37" t="n">
        <f aca="false">AL1379/W1379</f>
        <v>0.0521970415359141</v>
      </c>
      <c r="AS1379" s="37" t="n">
        <f aca="false">AM1379/W1379</f>
        <v>3.3425954771825E-005</v>
      </c>
      <c r="AT1379" s="37" t="n">
        <f aca="false">AN1379/W1379</f>
        <v>0.0890650675265743</v>
      </c>
      <c r="AU1379" s="37" t="n">
        <f aca="false">AO1379/W1379</f>
        <v>127.235810752249</v>
      </c>
      <c r="AV1379" s="49" t="n">
        <f aca="false">AP1379/W1379</f>
        <v>0.00583164132614475</v>
      </c>
      <c r="AW1379" s="39" t="n">
        <f aca="false">AK1379*1000000</f>
        <v>5736937.01242707</v>
      </c>
      <c r="AX1379" s="40" t="n">
        <f aca="false">AL1379*1000000</f>
        <v>19051920.1606087</v>
      </c>
      <c r="AY1379" s="40" t="n">
        <f aca="false">AM1379*1000000</f>
        <v>12200.4734917161</v>
      </c>
      <c r="AZ1379" s="40" t="n">
        <f aca="false">AN1379*1000000</f>
        <v>32508749.6471996</v>
      </c>
      <c r="BA1379" s="40" t="n">
        <f aca="false">AO1379*1000000</f>
        <v>46441070924.5709</v>
      </c>
      <c r="BB1379" s="41" t="n">
        <f aca="false">AP1379*1000000</f>
        <v>2128549.08404283</v>
      </c>
      <c r="BC1379" s="39" t="n">
        <f aca="false">AQ1379*1000000</f>
        <v>15717.6356504851</v>
      </c>
      <c r="BD1379" s="40" t="n">
        <f aca="false">AR1379*1000000</f>
        <v>52197.0415359141</v>
      </c>
      <c r="BE1379" s="40" t="n">
        <f aca="false">AS1379*1000000</f>
        <v>33.425954771825</v>
      </c>
      <c r="BF1379" s="40" t="n">
        <f aca="false">AT1379*1000000</f>
        <v>89065.0675265743</v>
      </c>
      <c r="BG1379" s="40" t="n">
        <f aca="false">AU1379*1000000</f>
        <v>127235810.752249</v>
      </c>
      <c r="BH1379" s="41" t="n">
        <f aca="false">AV1379*1000000</f>
        <v>5831.64132614475</v>
      </c>
      <c r="BI1379" s="0" t="n">
        <v>0.1</v>
      </c>
      <c r="BJ1379" s="0" t="n">
        <f aca="false">R1379*BI1379</f>
        <v>2418805.7773214</v>
      </c>
      <c r="BK1379" s="0" t="n">
        <v>0.1</v>
      </c>
      <c r="BL1379" s="0" t="n">
        <f aca="false">AI1379*BK1379</f>
        <v>2074800</v>
      </c>
      <c r="BM1379" s="45" t="n">
        <v>233.996718041948</v>
      </c>
      <c r="BN1379" s="45" t="n">
        <v>664.659238488896</v>
      </c>
      <c r="BO1379" s="45" t="n">
        <v>0.404400709065075</v>
      </c>
      <c r="BP1379" s="45" t="n">
        <v>537.6</v>
      </c>
      <c r="BQ1379" s="45" t="n">
        <v>384000</v>
      </c>
      <c r="BR1379" s="0" t="n">
        <f aca="false">AJ1379*0.1</f>
        <v>8.8E-009</v>
      </c>
      <c r="BS1379" s="0" t="n">
        <f aca="false">((((BJ1379/R1379)^2)+((BM1379/AD1379)^2))^(1/2))*AK1379</f>
        <v>5.68892681562797</v>
      </c>
      <c r="BT1379" s="0" t="n">
        <f aca="false">((((BJ1379/R1379)^2)+((BN1379/AE1379)^2))^(1/2))*AL1379</f>
        <v>16.1893104006125</v>
      </c>
      <c r="BU1379" s="0" t="n">
        <f aca="false">((((BJ1379/R1379)^2)+((BO1379/AF1379)^2))^(1/2))*AM1379</f>
        <v>0.00985746107316956</v>
      </c>
      <c r="BV1379" s="0" t="n">
        <f aca="false">((((BJ1379/R1379)^2)+((BP1379/AG1379)^2))^(1/2))*AN1379</f>
        <v>13.4037008552165</v>
      </c>
      <c r="BW1379" s="0" t="n">
        <f aca="false">((((BJ1379/R1379)^2)+((BQ1379/AH1379)^2))^(1/2))*AO1379</f>
        <v>10384.539153523</v>
      </c>
      <c r="BX1379" s="46" t="n">
        <f aca="false">((((BL1379/AI1379)^2)+((BR1379/AJ1379)^2))^(1/2))*AP1379</f>
        <v>0.30102229828302</v>
      </c>
    </row>
    <row r="1380" customFormat="false" ht="30" hidden="false" customHeight="true" outlineLevel="0" collapsed="false">
      <c r="A1380" s="24" t="n">
        <v>4.62719722222222</v>
      </c>
      <c r="B1380" s="24" t="n">
        <v>-74.1111138888889</v>
      </c>
      <c r="C1380" s="47" t="n">
        <v>28</v>
      </c>
      <c r="D1380" s="47" t="n">
        <v>27</v>
      </c>
      <c r="E1380" s="47" t="n">
        <v>1850</v>
      </c>
      <c r="F1380" s="27" t="s">
        <v>3380</v>
      </c>
      <c r="G1380" s="28" t="s">
        <v>3381</v>
      </c>
      <c r="H1380" s="27" t="s">
        <v>3382</v>
      </c>
      <c r="I1380" s="28" t="s">
        <v>155</v>
      </c>
      <c r="J1380" s="28" t="s">
        <v>65</v>
      </c>
      <c r="K1380" s="55"/>
      <c r="L1380" s="55"/>
      <c r="M1380" s="28" t="n">
        <v>1998</v>
      </c>
      <c r="N1380" s="29" t="s">
        <v>67</v>
      </c>
      <c r="O1380" s="29" t="s">
        <v>104</v>
      </c>
      <c r="P1380" s="30" t="n">
        <v>0.0383522936065591</v>
      </c>
      <c r="Q1380" s="31" t="n">
        <v>5205200</v>
      </c>
      <c r="R1380" s="31" t="n">
        <v>6068232.03784141</v>
      </c>
      <c r="S1380" s="29" t="s">
        <v>69</v>
      </c>
      <c r="T1380" s="29"/>
      <c r="U1380" s="29"/>
      <c r="V1380" s="48" t="n">
        <f aca="false">IF(S1380="m3_año",R1380,IF(OR(O1380="CG1",O1380="CG3",O1380="HG2"),T1380,R1380))</f>
        <v>6068232.03784141</v>
      </c>
      <c r="W1380" s="28" t="n">
        <v>365</v>
      </c>
      <c r="X1380" s="32" t="s">
        <v>3320</v>
      </c>
      <c r="Y1380" s="28"/>
      <c r="Z1380" s="28" t="n">
        <v>8760</v>
      </c>
      <c r="AA1380" s="32" t="s">
        <v>3385</v>
      </c>
      <c r="AB1380" s="32" t="s">
        <v>447</v>
      </c>
      <c r="AC1380" s="33" t="s">
        <v>72</v>
      </c>
      <c r="AD1380" s="33" t="n">
        <f aca="false">VLOOKUP($O1380,Parámetros!$B$4:$H$25,3,0)</f>
        <v>237.180556877129</v>
      </c>
      <c r="AE1380" s="33" t="n">
        <f aca="false">VLOOKUP($O1380,Parámetros!$B$4:$H$25,4,0)</f>
        <v>787.658122005433</v>
      </c>
      <c r="AF1380" s="33" t="n">
        <f aca="false">VLOOKUP($O1380,Parámetros!$B$4:$H$25,5,0)</f>
        <v>0.504400709065075</v>
      </c>
      <c r="AG1380" s="33" t="n">
        <f aca="false">VLOOKUP($O1380,Parámetros!$B$4:$H$25,6,0)</f>
        <v>1344</v>
      </c>
      <c r="AH1380" s="33" t="n">
        <f aca="false">VLOOKUP($O1380,Parámetros!$B$4:$H$25,7,0)</f>
        <v>1920000</v>
      </c>
      <c r="AI1380" s="51" t="n">
        <v>5205200</v>
      </c>
      <c r="AJ1380" s="52" t="n">
        <v>8.8E-008</v>
      </c>
      <c r="AK1380" s="34" t="n">
        <f aca="false">AD1380*V1380/1000000000</f>
        <v>1.43926665399486</v>
      </c>
      <c r="AL1380" s="34" t="n">
        <f aca="false">AE1380*V1380/1000000000</f>
        <v>4.77969225081937</v>
      </c>
      <c r="AM1380" s="34" t="n">
        <f aca="false">AF1380*V1380/1000000000</f>
        <v>0.00306082054265861</v>
      </c>
      <c r="AN1380" s="34" t="n">
        <f aca="false">AG1380*V1380/1000000000</f>
        <v>8.15570385885886</v>
      </c>
      <c r="AO1380" s="34" t="n">
        <f aca="false">AH1380*V1380/1000000000</f>
        <v>11651.0055126555</v>
      </c>
      <c r="AP1380" s="35" t="n">
        <f aca="false">AJ1380*AI1380*EXP(P1380*4)</f>
        <v>0.534004419330044</v>
      </c>
      <c r="AQ1380" s="36" t="n">
        <f aca="false">AK1380/W1380</f>
        <v>0.00394319631231469</v>
      </c>
      <c r="AR1380" s="37" t="n">
        <f aca="false">AL1380/W1380</f>
        <v>0.0130950472625188</v>
      </c>
      <c r="AS1380" s="37" t="n">
        <f aca="false">AM1380/W1380</f>
        <v>8.38580970591401E-006</v>
      </c>
      <c r="AT1380" s="37" t="n">
        <f aca="false">AN1380/W1380</f>
        <v>0.0223443941338599</v>
      </c>
      <c r="AU1380" s="37" t="n">
        <f aca="false">AO1380/W1380</f>
        <v>31.9205630483713</v>
      </c>
      <c r="AV1380" s="49" t="n">
        <f aca="false">AP1380/W1380</f>
        <v>0.00146302580638368</v>
      </c>
      <c r="AW1380" s="39" t="n">
        <f aca="false">AK1380*1000000</f>
        <v>1439266.65399486</v>
      </c>
      <c r="AX1380" s="40" t="n">
        <f aca="false">AL1380*1000000</f>
        <v>4779692.25081937</v>
      </c>
      <c r="AY1380" s="40" t="n">
        <f aca="false">AM1380*1000000</f>
        <v>3060.82054265861</v>
      </c>
      <c r="AZ1380" s="40" t="n">
        <f aca="false">AN1380*1000000</f>
        <v>8155703.85885886</v>
      </c>
      <c r="BA1380" s="40" t="n">
        <f aca="false">AO1380*1000000</f>
        <v>11651005512.6555</v>
      </c>
      <c r="BB1380" s="41" t="n">
        <f aca="false">AP1380*1000000</f>
        <v>534004.419330044</v>
      </c>
      <c r="BC1380" s="39" t="n">
        <f aca="false">AQ1380*1000000</f>
        <v>3943.19631231469</v>
      </c>
      <c r="BD1380" s="40" t="n">
        <f aca="false">AR1380*1000000</f>
        <v>13095.0472625188</v>
      </c>
      <c r="BE1380" s="40" t="n">
        <f aca="false">AS1380*1000000</f>
        <v>8.38580970591401</v>
      </c>
      <c r="BF1380" s="40" t="n">
        <f aca="false">AT1380*1000000</f>
        <v>22344.3941338599</v>
      </c>
      <c r="BG1380" s="40" t="n">
        <f aca="false">AU1380*1000000</f>
        <v>31920563.0483713</v>
      </c>
      <c r="BH1380" s="41" t="n">
        <f aca="false">AV1380*1000000</f>
        <v>1463.02580638368</v>
      </c>
      <c r="BI1380" s="0" t="n">
        <v>0.1</v>
      </c>
      <c r="BJ1380" s="0" t="n">
        <f aca="false">R1380*BI1380</f>
        <v>606823.203784141</v>
      </c>
      <c r="BK1380" s="0" t="n">
        <v>0.1</v>
      </c>
      <c r="BL1380" s="0" t="n">
        <f aca="false">AI1380*BK1380</f>
        <v>520520</v>
      </c>
      <c r="BM1380" s="45" t="n">
        <v>233.996718041948</v>
      </c>
      <c r="BN1380" s="45" t="n">
        <v>664.659238488896</v>
      </c>
      <c r="BO1380" s="45" t="n">
        <v>0.404400709065075</v>
      </c>
      <c r="BP1380" s="45" t="n">
        <v>537.6</v>
      </c>
      <c r="BQ1380" s="45" t="n">
        <v>384000</v>
      </c>
      <c r="BR1380" s="0" t="n">
        <f aca="false">AJ1380*0.1</f>
        <v>8.8E-009</v>
      </c>
      <c r="BS1380" s="0" t="n">
        <f aca="false">((((BJ1380/R1380)^2)+((BM1380/AD1380)^2))^(1/2))*AK1380</f>
        <v>1.42722199058737</v>
      </c>
      <c r="BT1380" s="0" t="n">
        <f aca="false">((((BJ1380/R1380)^2)+((BN1380/AE1380)^2))^(1/2))*AL1380</f>
        <v>4.06152874962736</v>
      </c>
      <c r="BU1380" s="0" t="n">
        <f aca="false">((((BJ1380/R1380)^2)+((BO1380/AF1380)^2))^(1/2))*AM1380</f>
        <v>0.00247301216397061</v>
      </c>
      <c r="BV1380" s="0" t="n">
        <f aca="false">((((BJ1380/R1380)^2)+((BP1380/AG1380)^2))^(1/2))*AN1380</f>
        <v>3.36268284613326</v>
      </c>
      <c r="BW1380" s="0" t="n">
        <f aca="false">((((BJ1380/R1380)^2)+((BQ1380/AH1380)^2))^(1/2))*AO1380</f>
        <v>2605.24403325225</v>
      </c>
      <c r="BX1380" s="46" t="n">
        <f aca="false">((((BL1380/AI1380)^2)+((BR1380/AJ1380)^2))^(1/2))*AP1380</f>
        <v>0.0755196292183717</v>
      </c>
    </row>
    <row r="1381" customFormat="false" ht="30" hidden="false" customHeight="true" outlineLevel="0" collapsed="false">
      <c r="A1381" s="24" t="n">
        <v>4.64275555555556</v>
      </c>
      <c r="B1381" s="24" t="n">
        <v>-74.1124805555556</v>
      </c>
      <c r="C1381" s="47" t="n">
        <v>28</v>
      </c>
      <c r="D1381" s="47" t="n">
        <v>29</v>
      </c>
      <c r="E1381" s="47" t="n">
        <v>1876</v>
      </c>
      <c r="F1381" s="27" t="s">
        <v>3386</v>
      </c>
      <c r="G1381" s="28" t="s">
        <v>1316</v>
      </c>
      <c r="H1381" s="27" t="s">
        <v>3387</v>
      </c>
      <c r="I1381" s="28" t="s">
        <v>155</v>
      </c>
      <c r="J1381" s="28" t="s">
        <v>65</v>
      </c>
      <c r="K1381" s="55"/>
      <c r="L1381" s="55"/>
      <c r="M1381" s="55"/>
      <c r="N1381" s="29" t="s">
        <v>67</v>
      </c>
      <c r="O1381" s="29" t="s">
        <v>68</v>
      </c>
      <c r="P1381" s="56" t="n">
        <v>0.00426891489573758</v>
      </c>
      <c r="Q1381" s="31" t="n">
        <v>53125</v>
      </c>
      <c r="R1381" s="31" t="n">
        <v>54039.9337327088</v>
      </c>
      <c r="S1381" s="29" t="s">
        <v>69</v>
      </c>
      <c r="T1381" s="29"/>
      <c r="U1381" s="29"/>
      <c r="V1381" s="48" t="n">
        <f aca="false">IF(S1381="m3_año",R1381,IF(OR(O1381="CG1",O1381="CG3",O1381="HG2"),T1381,R1381))</f>
        <v>54039.9337327088</v>
      </c>
      <c r="W1381" s="28" t="n">
        <v>365</v>
      </c>
      <c r="X1381" s="32" t="s">
        <v>3320</v>
      </c>
      <c r="Y1381" s="28"/>
      <c r="Z1381" s="28" t="n">
        <v>8760</v>
      </c>
      <c r="AA1381" s="32" t="s">
        <v>3388</v>
      </c>
      <c r="AB1381" s="32" t="s">
        <v>3389</v>
      </c>
      <c r="AC1381" s="33" t="s">
        <v>72</v>
      </c>
      <c r="AD1381" s="33" t="n">
        <f aca="false">VLOOKUP($O1381,Parámetros!$B$4:$H$25,3,0)</f>
        <v>46.3856216091623</v>
      </c>
      <c r="AE1381" s="33" t="n">
        <f aca="false">VLOOKUP($O1381,Parámetros!$B$4:$H$25,4,0)</f>
        <v>1074.85364414012</v>
      </c>
      <c r="AF1381" s="33" t="n">
        <f aca="false">VLOOKUP($O1381,Parámetros!$B$4:$H$25,5,0)</f>
        <v>5.41099102083891</v>
      </c>
      <c r="AG1381" s="33" t="n">
        <f aca="false">VLOOKUP($O1381,Parámetros!$B$4:$H$25,6,0)</f>
        <v>1344</v>
      </c>
      <c r="AH1381" s="33" t="n">
        <f aca="false">VLOOKUP($O1381,Parámetros!$B$4:$H$25,7,0)</f>
        <v>1920000</v>
      </c>
      <c r="AI1381" s="51" t="n">
        <v>53125</v>
      </c>
      <c r="AJ1381" s="52" t="n">
        <v>8.8E-008</v>
      </c>
      <c r="AK1381" s="34" t="n">
        <f aca="false">AD1381*V1381/1000000000</f>
        <v>0.00250667591790964</v>
      </c>
      <c r="AL1381" s="34" t="n">
        <f aca="false">AE1381*V1381/1000000000</f>
        <v>0.0580850197016926</v>
      </c>
      <c r="AM1381" s="34" t="n">
        <f aca="false">AF1381*V1381/1000000000</f>
        <v>0.000292409596194417</v>
      </c>
      <c r="AN1381" s="34" t="n">
        <f aca="false">AG1381*V1381/1000000000</f>
        <v>0.0726296709367606</v>
      </c>
      <c r="AO1381" s="34" t="n">
        <f aca="false">AH1381*V1381/1000000000</f>
        <v>103.756672766801</v>
      </c>
      <c r="AP1381" s="35" t="n">
        <f aca="false">AJ1381*AI1381*EXP(P1381*4)</f>
        <v>0.00475551416847838</v>
      </c>
      <c r="AQ1381" s="36" t="n">
        <f aca="false">AK1381/W1381</f>
        <v>6.86760525454695E-006</v>
      </c>
      <c r="AR1381" s="37" t="n">
        <f aca="false">AL1381/W1381</f>
        <v>0.00015913704027861</v>
      </c>
      <c r="AS1381" s="37" t="n">
        <f aca="false">AM1381/W1381</f>
        <v>8.01122181354567E-007</v>
      </c>
      <c r="AT1381" s="37" t="n">
        <f aca="false">AN1381/W1381</f>
        <v>0.000198985399826741</v>
      </c>
      <c r="AU1381" s="37" t="n">
        <f aca="false">AO1381/W1381</f>
        <v>0.284264856895345</v>
      </c>
      <c r="AV1381" s="49" t="n">
        <f aca="false">AP1381/W1381</f>
        <v>1.30288059410367E-005</v>
      </c>
      <c r="AW1381" s="39" t="n">
        <f aca="false">AK1381*1000000</f>
        <v>2506.67591790964</v>
      </c>
      <c r="AX1381" s="40" t="n">
        <f aca="false">AL1381*1000000</f>
        <v>58085.0197016926</v>
      </c>
      <c r="AY1381" s="40" t="n">
        <f aca="false">AM1381*1000000</f>
        <v>292.409596194417</v>
      </c>
      <c r="AZ1381" s="40" t="n">
        <f aca="false">AN1381*1000000</f>
        <v>72629.6709367606</v>
      </c>
      <c r="BA1381" s="40" t="n">
        <f aca="false">AO1381*1000000</f>
        <v>103756672.766801</v>
      </c>
      <c r="BB1381" s="41" t="n">
        <f aca="false">AP1381*1000000</f>
        <v>4755.51416847838</v>
      </c>
      <c r="BC1381" s="39" t="n">
        <f aca="false">AQ1381*1000000</f>
        <v>6.86760525454695</v>
      </c>
      <c r="BD1381" s="40" t="n">
        <f aca="false">AR1381*1000000</f>
        <v>159.13704027861</v>
      </c>
      <c r="BE1381" s="40" t="n">
        <f aca="false">AS1381*1000000</f>
        <v>0.801122181354567</v>
      </c>
      <c r="BF1381" s="40" t="n">
        <f aca="false">AT1381*1000000</f>
        <v>198.985399826741</v>
      </c>
      <c r="BG1381" s="40" t="n">
        <f aca="false">AU1381*1000000</f>
        <v>284264.856895345</v>
      </c>
      <c r="BH1381" s="41" t="n">
        <f aca="false">AV1381*1000000</f>
        <v>13.0288059410367</v>
      </c>
      <c r="BI1381" s="0" t="n">
        <v>0.1</v>
      </c>
      <c r="BJ1381" s="0" t="n">
        <f aca="false">R1381*BI1381</f>
        <v>5403.99337327088</v>
      </c>
      <c r="BK1381" s="0" t="n">
        <v>0.1</v>
      </c>
      <c r="BL1381" s="0" t="n">
        <f aca="false">AI1381*BK1381</f>
        <v>5312.5</v>
      </c>
      <c r="BM1381" s="45" t="n">
        <v>17.6498016718255</v>
      </c>
      <c r="BN1381" s="45" t="n">
        <v>910.91550745518</v>
      </c>
      <c r="BO1381" s="45" t="n">
        <v>5.31099102083891</v>
      </c>
      <c r="BP1381" s="45" t="n">
        <v>537.6</v>
      </c>
      <c r="BQ1381" s="45" t="n">
        <v>384000</v>
      </c>
      <c r="BR1381" s="0" t="n">
        <f aca="false">AJ1381*0.1</f>
        <v>8.8E-009</v>
      </c>
      <c r="BS1381" s="0" t="n">
        <f aca="false">((((BJ1381/R1381)^2)+((BM1381/AD1381)^2))^(1/2))*AK1381</f>
        <v>0.000986183274586163</v>
      </c>
      <c r="BT1381" s="0" t="n">
        <f aca="false">((((BJ1381/R1381)^2)+((BN1381/AE1381)^2))^(1/2))*AL1381</f>
        <v>0.0495673221540721</v>
      </c>
      <c r="BU1381" s="0" t="n">
        <f aca="false">((((BJ1381/R1381)^2)+((BO1381/AF1381)^2))^(1/2))*AM1381</f>
        <v>0.000288491333960303</v>
      </c>
      <c r="BV1381" s="0" t="n">
        <f aca="false">((((BJ1381/R1381)^2)+((BP1381/AG1381)^2))^(1/2))*AN1381</f>
        <v>0.0299459804826117</v>
      </c>
      <c r="BW1381" s="0" t="n">
        <f aca="false">((((BJ1381/R1381)^2)+((BQ1381/AH1381)^2))^(1/2))*AO1381</f>
        <v>23.2006973425768</v>
      </c>
      <c r="BX1381" s="46" t="n">
        <f aca="false">((((BL1381/AI1381)^2)+((BR1381/AJ1381)^2))^(1/2))*AP1381</f>
        <v>0.000672531263311954</v>
      </c>
    </row>
    <row r="1382" customFormat="false" ht="30" hidden="false" customHeight="true" outlineLevel="0" collapsed="false">
      <c r="A1382" s="24" t="n">
        <v>4.64275555555556</v>
      </c>
      <c r="B1382" s="24" t="n">
        <v>-74.1124805555556</v>
      </c>
      <c r="C1382" s="47" t="n">
        <v>28</v>
      </c>
      <c r="D1382" s="47" t="n">
        <v>29</v>
      </c>
      <c r="E1382" s="47" t="n">
        <v>1876</v>
      </c>
      <c r="F1382" s="27" t="s">
        <v>3386</v>
      </c>
      <c r="G1382" s="28" t="s">
        <v>1316</v>
      </c>
      <c r="H1382" s="27" t="s">
        <v>3387</v>
      </c>
      <c r="I1382" s="28" t="s">
        <v>155</v>
      </c>
      <c r="J1382" s="28" t="s">
        <v>65</v>
      </c>
      <c r="K1382" s="55"/>
      <c r="L1382" s="55"/>
      <c r="M1382" s="28" t="n">
        <v>1995</v>
      </c>
      <c r="N1382" s="29" t="s">
        <v>67</v>
      </c>
      <c r="O1382" s="29" t="s">
        <v>108</v>
      </c>
      <c r="P1382" s="56" t="n">
        <v>0.00426891489573758</v>
      </c>
      <c r="Q1382" s="31" t="n">
        <v>73500</v>
      </c>
      <c r="R1382" s="31" t="n">
        <v>74765.8377290184</v>
      </c>
      <c r="S1382" s="29" t="s">
        <v>69</v>
      </c>
      <c r="T1382" s="29"/>
      <c r="U1382" s="29"/>
      <c r="V1382" s="48" t="n">
        <f aca="false">IF(S1382="m3_año",R1382,IF(OR(O1382="CG1",O1382="CG3",O1382="HG2"),T1382,R1382))</f>
        <v>74765.8377290184</v>
      </c>
      <c r="W1382" s="28" t="n">
        <v>365</v>
      </c>
      <c r="X1382" s="32" t="s">
        <v>3320</v>
      </c>
      <c r="Y1382" s="28"/>
      <c r="Z1382" s="28" t="n">
        <v>8760</v>
      </c>
      <c r="AA1382" s="32" t="s">
        <v>3388</v>
      </c>
      <c r="AB1382" s="32" t="s">
        <v>447</v>
      </c>
      <c r="AC1382" s="33" t="s">
        <v>72</v>
      </c>
      <c r="AD1382" s="33" t="n">
        <f aca="false">VLOOKUP($O1382,Parámetros!$B$4:$H$25,3,0)</f>
        <v>589.42211574465</v>
      </c>
      <c r="AE1382" s="33" t="n">
        <f aca="false">VLOOKUP($O1382,Parámetros!$B$4:$H$25,4,0)</f>
        <v>6395.37711993333</v>
      </c>
      <c r="AF1382" s="33" t="n">
        <f aca="false">VLOOKUP($O1382,Parámetros!$B$4:$H$25,5,0)</f>
        <v>22.4256162208741</v>
      </c>
      <c r="AG1382" s="33" t="n">
        <f aca="false">VLOOKUP($O1382,Parámetros!$B$4:$H$25,6,0)</f>
        <v>1344</v>
      </c>
      <c r="AH1382" s="33" t="n">
        <f aca="false">VLOOKUP($O1382,Parámetros!$B$4:$H$25,7,0)</f>
        <v>1920000</v>
      </c>
      <c r="AI1382" s="51" t="n">
        <v>73500</v>
      </c>
      <c r="AJ1382" s="52" t="n">
        <v>8.8E-008</v>
      </c>
      <c r="AK1382" s="34" t="n">
        <f aca="false">AD1382*V1382/1000000000</f>
        <v>0.0440686382596592</v>
      </c>
      <c r="AL1382" s="34" t="n">
        <f aca="false">AE1382*V1382/1000000000</f>
        <v>0.478155727964812</v>
      </c>
      <c r="AM1382" s="34" t="n">
        <f aca="false">AF1382*V1382/1000000000</f>
        <v>0.00167666998334312</v>
      </c>
      <c r="AN1382" s="34" t="n">
        <f aca="false">AG1382*V1382/1000000000</f>
        <v>0.100485285907801</v>
      </c>
      <c r="AO1382" s="34" t="n">
        <f aca="false">AH1382*V1382/1000000000</f>
        <v>143.550408439715</v>
      </c>
      <c r="AP1382" s="35" t="n">
        <f aca="false">AJ1382*AI1382*EXP(P1382*4)</f>
        <v>0.00657939372015362</v>
      </c>
      <c r="AQ1382" s="36" t="n">
        <f aca="false">AK1382/W1382</f>
        <v>0.000120735995231943</v>
      </c>
      <c r="AR1382" s="37" t="n">
        <f aca="false">AL1382/W1382</f>
        <v>0.00131001569305428</v>
      </c>
      <c r="AS1382" s="37" t="n">
        <f aca="false">AM1382/W1382</f>
        <v>4.59361639272086E-006</v>
      </c>
      <c r="AT1382" s="37" t="n">
        <f aca="false">AN1382/W1382</f>
        <v>0.000275302153172057</v>
      </c>
      <c r="AU1382" s="37" t="n">
        <f aca="false">AO1382/W1382</f>
        <v>0.393288790245795</v>
      </c>
      <c r="AV1382" s="49" t="n">
        <f aca="false">AP1382/W1382</f>
        <v>1.80257362195989E-005</v>
      </c>
      <c r="AW1382" s="39" t="n">
        <f aca="false">AK1382*1000000</f>
        <v>44068.6382596592</v>
      </c>
      <c r="AX1382" s="40" t="n">
        <f aca="false">AL1382*1000000</f>
        <v>478155.727964812</v>
      </c>
      <c r="AY1382" s="40" t="n">
        <f aca="false">AM1382*1000000</f>
        <v>1676.66998334312</v>
      </c>
      <c r="AZ1382" s="40" t="n">
        <f aca="false">AN1382*1000000</f>
        <v>100485.285907801</v>
      </c>
      <c r="BA1382" s="40" t="n">
        <f aca="false">AO1382*1000000</f>
        <v>143550408.439715</v>
      </c>
      <c r="BB1382" s="41" t="n">
        <f aca="false">AP1382*1000000</f>
        <v>6579.39372015362</v>
      </c>
      <c r="BC1382" s="39" t="n">
        <f aca="false">AQ1382*1000000</f>
        <v>120.735995231943</v>
      </c>
      <c r="BD1382" s="40" t="n">
        <f aca="false">AR1382*1000000</f>
        <v>1310.01569305428</v>
      </c>
      <c r="BE1382" s="40" t="n">
        <f aca="false">AS1382*1000000</f>
        <v>4.59361639272086</v>
      </c>
      <c r="BF1382" s="40" t="n">
        <f aca="false">AT1382*1000000</f>
        <v>275.302153172057</v>
      </c>
      <c r="BG1382" s="40" t="n">
        <f aca="false">AU1382*1000000</f>
        <v>393288.790245795</v>
      </c>
      <c r="BH1382" s="41" t="n">
        <f aca="false">AV1382*1000000</f>
        <v>18.0257362195989</v>
      </c>
      <c r="BI1382" s="0" t="n">
        <v>0.1</v>
      </c>
      <c r="BJ1382" s="0" t="n">
        <f aca="false">R1382*BI1382</f>
        <v>7476.58377290184</v>
      </c>
      <c r="BK1382" s="0" t="n">
        <v>0.1</v>
      </c>
      <c r="BL1382" s="0" t="n">
        <f aca="false">AI1382*BK1382</f>
        <v>7350</v>
      </c>
      <c r="BM1382" s="45" t="n">
        <v>491.492522079561</v>
      </c>
      <c r="BN1382" s="45" t="n">
        <v>4911.75996922289</v>
      </c>
      <c r="BO1382" s="45" t="n">
        <v>16.2785205146239</v>
      </c>
      <c r="BP1382" s="45" t="n">
        <v>537.6</v>
      </c>
      <c r="BQ1382" s="45" t="n">
        <v>384000</v>
      </c>
      <c r="BR1382" s="0" t="n">
        <f aca="false">AJ1382*0.1</f>
        <v>8.8E-009</v>
      </c>
      <c r="BS1382" s="0" t="n">
        <f aca="false">((((BJ1382/R1382)^2)+((BM1382/AD1382)^2))^(1/2))*AK1382</f>
        <v>0.0370101532662039</v>
      </c>
      <c r="BT1382" s="0" t="n">
        <f aca="false">((((BJ1382/R1382)^2)+((BN1382/AE1382)^2))^(1/2))*AL1382</f>
        <v>0.370331688883996</v>
      </c>
      <c r="BU1382" s="0" t="n">
        <f aca="false">((((BJ1382/R1382)^2)+((BO1382/AF1382)^2))^(1/2))*AM1382</f>
        <v>0.00122857201242766</v>
      </c>
      <c r="BV1382" s="0" t="n">
        <f aca="false">((((BJ1382/R1382)^2)+((BP1382/AG1382)^2))^(1/2))*AN1382</f>
        <v>0.0414311447618252</v>
      </c>
      <c r="BW1382" s="0" t="n">
        <f aca="false">((((BJ1382/R1382)^2)+((BQ1382/AH1382)^2))^(1/2))*AO1382</f>
        <v>32.0988471469063</v>
      </c>
      <c r="BX1382" s="46" t="n">
        <f aca="false">((((BL1382/AI1382)^2)+((BR1382/AJ1382)^2))^(1/2))*AP1382</f>
        <v>0.000930466783123362</v>
      </c>
    </row>
    <row r="1383" customFormat="false" ht="30" hidden="false" customHeight="true" outlineLevel="0" collapsed="false">
      <c r="A1383" s="24" t="n">
        <v>4.62996666666667</v>
      </c>
      <c r="B1383" s="24" t="n">
        <v>-74.1121083333333</v>
      </c>
      <c r="C1383" s="47" t="n">
        <v>28</v>
      </c>
      <c r="D1383" s="47" t="n">
        <v>27</v>
      </c>
      <c r="E1383" s="47" t="n">
        <v>1850</v>
      </c>
      <c r="F1383" s="27" t="s">
        <v>3390</v>
      </c>
      <c r="G1383" s="28" t="s">
        <v>3391</v>
      </c>
      <c r="H1383" s="27" t="s">
        <v>3392</v>
      </c>
      <c r="I1383" s="28" t="s">
        <v>155</v>
      </c>
      <c r="J1383" s="28" t="s">
        <v>65</v>
      </c>
      <c r="K1383" s="28" t="n">
        <v>40</v>
      </c>
      <c r="L1383" s="28"/>
      <c r="M1383" s="55" t="n">
        <v>2007</v>
      </c>
      <c r="N1383" s="29" t="s">
        <v>67</v>
      </c>
      <c r="O1383" s="29" t="s">
        <v>68</v>
      </c>
      <c r="P1383" s="50" t="n">
        <v>0.00842863539816588</v>
      </c>
      <c r="Q1383" s="31" t="n">
        <v>177528</v>
      </c>
      <c r="R1383" s="31" t="n">
        <v>183615.314046322</v>
      </c>
      <c r="S1383" s="29" t="s">
        <v>69</v>
      </c>
      <c r="T1383" s="29"/>
      <c r="U1383" s="29"/>
      <c r="V1383" s="48" t="n">
        <f aca="false">IF(S1383="m3_año",R1383,IF(OR(O1383="CG1",O1383="CG3",O1383="HG2"),T1383,R1383))</f>
        <v>183615.314046322</v>
      </c>
      <c r="W1383" s="28" t="n">
        <v>365</v>
      </c>
      <c r="X1383" s="32" t="s">
        <v>3320</v>
      </c>
      <c r="Y1383" s="28"/>
      <c r="Z1383" s="28" t="n">
        <v>8760</v>
      </c>
      <c r="AA1383" s="32" t="s">
        <v>3393</v>
      </c>
      <c r="AB1383" s="32" t="s">
        <v>3394</v>
      </c>
      <c r="AC1383" s="33" t="s">
        <v>72</v>
      </c>
      <c r="AD1383" s="33" t="n">
        <f aca="false">VLOOKUP($O1383,Parámetros!$B$4:$H$25,3,0)</f>
        <v>46.3856216091623</v>
      </c>
      <c r="AE1383" s="33" t="n">
        <f aca="false">VLOOKUP($O1383,Parámetros!$B$4:$H$25,4,0)</f>
        <v>1074.85364414012</v>
      </c>
      <c r="AF1383" s="33" t="n">
        <f aca="false">VLOOKUP($O1383,Parámetros!$B$4:$H$25,5,0)</f>
        <v>5.41099102083891</v>
      </c>
      <c r="AG1383" s="33" t="n">
        <f aca="false">VLOOKUP($O1383,Parámetros!$B$4:$H$25,6,0)</f>
        <v>1344</v>
      </c>
      <c r="AH1383" s="33" t="n">
        <f aca="false">VLOOKUP($O1383,Parámetros!$B$4:$H$25,7,0)</f>
        <v>1920000</v>
      </c>
      <c r="AI1383" s="51" t="n">
        <v>177528</v>
      </c>
      <c r="AJ1383" s="52" t="n">
        <v>8.8E-008</v>
      </c>
      <c r="AK1383" s="34" t="n">
        <f aca="false">AD1383*V1383/1000000000</f>
        <v>0.0085171104790002</v>
      </c>
      <c r="AL1383" s="34" t="n">
        <f aca="false">AE1383*V1383/1000000000</f>
        <v>0.197359589422622</v>
      </c>
      <c r="AM1383" s="34" t="n">
        <f aca="false">AF1383*V1383/1000000000</f>
        <v>0.000993540815593165</v>
      </c>
      <c r="AN1383" s="34" t="n">
        <f aca="false">AG1383*V1383/1000000000</f>
        <v>0.246778982078257</v>
      </c>
      <c r="AO1383" s="34" t="n">
        <f aca="false">AH1383*V1383/1000000000</f>
        <v>352.541402968938</v>
      </c>
      <c r="AP1383" s="35" t="n">
        <f aca="false">AJ1383*AI1383*EXP(P1383*4)</f>
        <v>0.0161581476360764</v>
      </c>
      <c r="AQ1383" s="36" t="n">
        <f aca="false">AK1383/W1383</f>
        <v>2.33345492575348E-005</v>
      </c>
      <c r="AR1383" s="37" t="n">
        <f aca="false">AL1383/W1383</f>
        <v>0.000540711203897594</v>
      </c>
      <c r="AS1383" s="37" t="n">
        <f aca="false">AM1383/W1383</f>
        <v>2.7220296317621E-006</v>
      </c>
      <c r="AT1383" s="37" t="n">
        <f aca="false">AN1383/W1383</f>
        <v>0.000676106800214402</v>
      </c>
      <c r="AU1383" s="37" t="n">
        <f aca="false">AO1383/W1383</f>
        <v>0.965866857449146</v>
      </c>
      <c r="AV1383" s="49" t="n">
        <f aca="false">AP1383/W1383</f>
        <v>4.42688976330859E-005</v>
      </c>
      <c r="AW1383" s="39" t="n">
        <f aca="false">AK1383*1000000</f>
        <v>8517.1104790002</v>
      </c>
      <c r="AX1383" s="40" t="n">
        <f aca="false">AL1383*1000000</f>
        <v>197359.589422622</v>
      </c>
      <c r="AY1383" s="40" t="n">
        <f aca="false">AM1383*1000000</f>
        <v>993.540815593165</v>
      </c>
      <c r="AZ1383" s="40" t="n">
        <f aca="false">AN1383*1000000</f>
        <v>246778.982078257</v>
      </c>
      <c r="BA1383" s="40" t="n">
        <f aca="false">AO1383*1000000</f>
        <v>352541402.968938</v>
      </c>
      <c r="BB1383" s="41" t="n">
        <f aca="false">AP1383*1000000</f>
        <v>16158.1476360764</v>
      </c>
      <c r="BC1383" s="39" t="n">
        <f aca="false">AQ1383*1000000</f>
        <v>23.3345492575348</v>
      </c>
      <c r="BD1383" s="40" t="n">
        <f aca="false">AR1383*1000000</f>
        <v>540.711203897594</v>
      </c>
      <c r="BE1383" s="40" t="n">
        <f aca="false">AS1383*1000000</f>
        <v>2.7220296317621</v>
      </c>
      <c r="BF1383" s="40" t="n">
        <f aca="false">AT1383*1000000</f>
        <v>676.106800214402</v>
      </c>
      <c r="BG1383" s="40" t="n">
        <f aca="false">AU1383*1000000</f>
        <v>965866.857449146</v>
      </c>
      <c r="BH1383" s="41" t="n">
        <f aca="false">AV1383*1000000</f>
        <v>44.2688976330859</v>
      </c>
      <c r="BI1383" s="0" t="n">
        <v>0.1</v>
      </c>
      <c r="BJ1383" s="0" t="n">
        <f aca="false">R1383*BI1383</f>
        <v>18361.5314046322</v>
      </c>
      <c r="BK1383" s="0" t="n">
        <v>0.1</v>
      </c>
      <c r="BL1383" s="0" t="n">
        <f aca="false">AI1383*BK1383</f>
        <v>17752.8</v>
      </c>
      <c r="BM1383" s="45" t="n">
        <v>17.6498016718255</v>
      </c>
      <c r="BN1383" s="45" t="n">
        <v>910.91550745518</v>
      </c>
      <c r="BO1383" s="45" t="n">
        <v>5.31099102083891</v>
      </c>
      <c r="BP1383" s="45" t="n">
        <v>537.6</v>
      </c>
      <c r="BQ1383" s="45" t="n">
        <v>384000</v>
      </c>
      <c r="BR1383" s="0" t="n">
        <f aca="false">AJ1383*0.1</f>
        <v>8.8E-009</v>
      </c>
      <c r="BS1383" s="0" t="n">
        <f aca="false">((((BJ1383/R1383)^2)+((BM1383/AD1383)^2))^(1/2))*AK1383</f>
        <v>0.00335082482828374</v>
      </c>
      <c r="BT1383" s="0" t="n">
        <f aca="false">((((BJ1383/R1383)^2)+((BN1383/AE1383)^2))^(1/2))*AL1383</f>
        <v>0.168418404596347</v>
      </c>
      <c r="BU1383" s="0" t="n">
        <f aca="false">((((BJ1383/R1383)^2)+((BO1383/AF1383)^2))^(1/2))*AM1383</f>
        <v>0.0009802274582121</v>
      </c>
      <c r="BV1383" s="0" t="n">
        <f aca="false">((((BJ1383/R1383)^2)+((BP1383/AG1383)^2))^(1/2))*AN1383</f>
        <v>0.101749580929106</v>
      </c>
      <c r="BW1383" s="0" t="n">
        <f aca="false">((((BJ1383/R1383)^2)+((BQ1383/AH1383)^2))^(1/2))*AO1383</f>
        <v>78.8306541921692</v>
      </c>
      <c r="BX1383" s="46" t="n">
        <f aca="false">((((BL1383/AI1383)^2)+((BR1383/AJ1383)^2))^(1/2))*AP1383</f>
        <v>0.0022851071529766</v>
      </c>
    </row>
    <row r="1384" customFormat="false" ht="30" hidden="false" customHeight="true" outlineLevel="0" collapsed="false">
      <c r="A1384" s="24" t="n">
        <v>4.62996666666667</v>
      </c>
      <c r="B1384" s="24" t="n">
        <v>-74.1121083333333</v>
      </c>
      <c r="C1384" s="47" t="n">
        <v>28</v>
      </c>
      <c r="D1384" s="47" t="n">
        <v>27</v>
      </c>
      <c r="E1384" s="47" t="n">
        <v>1850</v>
      </c>
      <c r="F1384" s="27" t="s">
        <v>3390</v>
      </c>
      <c r="G1384" s="28" t="s">
        <v>3391</v>
      </c>
      <c r="H1384" s="27" t="s">
        <v>3392</v>
      </c>
      <c r="I1384" s="28" t="s">
        <v>155</v>
      </c>
      <c r="J1384" s="28" t="s">
        <v>65</v>
      </c>
      <c r="K1384" s="28" t="n">
        <v>40</v>
      </c>
      <c r="L1384" s="28"/>
      <c r="M1384" s="55" t="n">
        <v>1999</v>
      </c>
      <c r="N1384" s="29" t="s">
        <v>67</v>
      </c>
      <c r="O1384" s="29" t="s">
        <v>68</v>
      </c>
      <c r="P1384" s="50" t="n">
        <v>0.00842863539816588</v>
      </c>
      <c r="Q1384" s="31" t="n">
        <v>177528</v>
      </c>
      <c r="R1384" s="31" t="n">
        <v>183615.314046322</v>
      </c>
      <c r="S1384" s="29" t="s">
        <v>69</v>
      </c>
      <c r="T1384" s="29"/>
      <c r="U1384" s="29"/>
      <c r="V1384" s="48" t="n">
        <f aca="false">IF(S1384="m3_año",R1384,IF(OR(O1384="CG1",O1384="CG3",O1384="HG2"),T1384,R1384))</f>
        <v>183615.314046322</v>
      </c>
      <c r="W1384" s="28" t="n">
        <v>365</v>
      </c>
      <c r="X1384" s="32" t="s">
        <v>3320</v>
      </c>
      <c r="Y1384" s="28"/>
      <c r="Z1384" s="28" t="n">
        <v>8760</v>
      </c>
      <c r="AA1384" s="32" t="s">
        <v>3393</v>
      </c>
      <c r="AB1384" s="32" t="s">
        <v>447</v>
      </c>
      <c r="AC1384" s="33" t="s">
        <v>72</v>
      </c>
      <c r="AD1384" s="33" t="n">
        <f aca="false">VLOOKUP($O1384,Parámetros!$B$4:$H$25,3,0)</f>
        <v>46.3856216091623</v>
      </c>
      <c r="AE1384" s="33" t="n">
        <f aca="false">VLOOKUP($O1384,Parámetros!$B$4:$H$25,4,0)</f>
        <v>1074.85364414012</v>
      </c>
      <c r="AF1384" s="33" t="n">
        <f aca="false">VLOOKUP($O1384,Parámetros!$B$4:$H$25,5,0)</f>
        <v>5.41099102083891</v>
      </c>
      <c r="AG1384" s="33" t="n">
        <f aca="false">VLOOKUP($O1384,Parámetros!$B$4:$H$25,6,0)</f>
        <v>1344</v>
      </c>
      <c r="AH1384" s="33" t="n">
        <f aca="false">VLOOKUP($O1384,Parámetros!$B$4:$H$25,7,0)</f>
        <v>1920000</v>
      </c>
      <c r="AI1384" s="51" t="n">
        <v>177528</v>
      </c>
      <c r="AJ1384" s="52" t="n">
        <v>8.8E-008</v>
      </c>
      <c r="AK1384" s="34" t="n">
        <f aca="false">AD1384*V1384/1000000000</f>
        <v>0.0085171104790002</v>
      </c>
      <c r="AL1384" s="34" t="n">
        <f aca="false">AE1384*V1384/1000000000</f>
        <v>0.197359589422622</v>
      </c>
      <c r="AM1384" s="34" t="n">
        <f aca="false">AF1384*V1384/1000000000</f>
        <v>0.000993540815593165</v>
      </c>
      <c r="AN1384" s="34" t="n">
        <f aca="false">AG1384*V1384/1000000000</f>
        <v>0.246778982078257</v>
      </c>
      <c r="AO1384" s="34" t="n">
        <f aca="false">AH1384*V1384/1000000000</f>
        <v>352.541402968938</v>
      </c>
      <c r="AP1384" s="35" t="n">
        <f aca="false">AJ1384*AI1384*EXP(P1384*4)</f>
        <v>0.0161581476360764</v>
      </c>
      <c r="AQ1384" s="36" t="n">
        <f aca="false">AK1384/W1384</f>
        <v>2.33345492575348E-005</v>
      </c>
      <c r="AR1384" s="37" t="n">
        <f aca="false">AL1384/W1384</f>
        <v>0.000540711203897594</v>
      </c>
      <c r="AS1384" s="37" t="n">
        <f aca="false">AM1384/W1384</f>
        <v>2.7220296317621E-006</v>
      </c>
      <c r="AT1384" s="37" t="n">
        <f aca="false">AN1384/W1384</f>
        <v>0.000676106800214402</v>
      </c>
      <c r="AU1384" s="37" t="n">
        <f aca="false">AO1384/W1384</f>
        <v>0.965866857449146</v>
      </c>
      <c r="AV1384" s="49" t="n">
        <f aca="false">AP1384/W1384</f>
        <v>4.42688976330859E-005</v>
      </c>
      <c r="AW1384" s="39" t="n">
        <f aca="false">AK1384*1000000</f>
        <v>8517.1104790002</v>
      </c>
      <c r="AX1384" s="40" t="n">
        <f aca="false">AL1384*1000000</f>
        <v>197359.589422622</v>
      </c>
      <c r="AY1384" s="40" t="n">
        <f aca="false">AM1384*1000000</f>
        <v>993.540815593165</v>
      </c>
      <c r="AZ1384" s="40" t="n">
        <f aca="false">AN1384*1000000</f>
        <v>246778.982078257</v>
      </c>
      <c r="BA1384" s="40" t="n">
        <f aca="false">AO1384*1000000</f>
        <v>352541402.968938</v>
      </c>
      <c r="BB1384" s="41" t="n">
        <f aca="false">AP1384*1000000</f>
        <v>16158.1476360764</v>
      </c>
      <c r="BC1384" s="39" t="n">
        <f aca="false">AQ1384*1000000</f>
        <v>23.3345492575348</v>
      </c>
      <c r="BD1384" s="40" t="n">
        <f aca="false">AR1384*1000000</f>
        <v>540.711203897594</v>
      </c>
      <c r="BE1384" s="40" t="n">
        <f aca="false">AS1384*1000000</f>
        <v>2.7220296317621</v>
      </c>
      <c r="BF1384" s="40" t="n">
        <f aca="false">AT1384*1000000</f>
        <v>676.106800214402</v>
      </c>
      <c r="BG1384" s="40" t="n">
        <f aca="false">AU1384*1000000</f>
        <v>965866.857449146</v>
      </c>
      <c r="BH1384" s="41" t="n">
        <f aca="false">AV1384*1000000</f>
        <v>44.2688976330859</v>
      </c>
      <c r="BI1384" s="0" t="n">
        <v>0.1</v>
      </c>
      <c r="BJ1384" s="0" t="n">
        <f aca="false">R1384*BI1384</f>
        <v>18361.5314046322</v>
      </c>
      <c r="BK1384" s="0" t="n">
        <v>0.1</v>
      </c>
      <c r="BL1384" s="0" t="n">
        <f aca="false">AI1384*BK1384</f>
        <v>17752.8</v>
      </c>
      <c r="BM1384" s="45" t="n">
        <v>17.6498016718255</v>
      </c>
      <c r="BN1384" s="45" t="n">
        <v>910.91550745518</v>
      </c>
      <c r="BO1384" s="45" t="n">
        <v>5.31099102083891</v>
      </c>
      <c r="BP1384" s="45" t="n">
        <v>537.6</v>
      </c>
      <c r="BQ1384" s="45" t="n">
        <v>384000</v>
      </c>
      <c r="BR1384" s="0" t="n">
        <f aca="false">AJ1384*0.1</f>
        <v>8.8E-009</v>
      </c>
      <c r="BS1384" s="0" t="n">
        <f aca="false">((((BJ1384/R1384)^2)+((BM1384/AD1384)^2))^(1/2))*AK1384</f>
        <v>0.00335082482828374</v>
      </c>
      <c r="BT1384" s="0" t="n">
        <f aca="false">((((BJ1384/R1384)^2)+((BN1384/AE1384)^2))^(1/2))*AL1384</f>
        <v>0.168418404596347</v>
      </c>
      <c r="BU1384" s="0" t="n">
        <f aca="false">((((BJ1384/R1384)^2)+((BO1384/AF1384)^2))^(1/2))*AM1384</f>
        <v>0.0009802274582121</v>
      </c>
      <c r="BV1384" s="0" t="n">
        <f aca="false">((((BJ1384/R1384)^2)+((BP1384/AG1384)^2))^(1/2))*AN1384</f>
        <v>0.101749580929106</v>
      </c>
      <c r="BW1384" s="0" t="n">
        <f aca="false">((((BJ1384/R1384)^2)+((BQ1384/AH1384)^2))^(1/2))*AO1384</f>
        <v>78.8306541921692</v>
      </c>
      <c r="BX1384" s="46" t="n">
        <f aca="false">((((BL1384/AI1384)^2)+((BR1384/AJ1384)^2))^(1/2))*AP1384</f>
        <v>0.0022851071529766</v>
      </c>
    </row>
    <row r="1385" customFormat="false" ht="30" hidden="false" customHeight="true" outlineLevel="0" collapsed="false">
      <c r="A1385" s="24" t="n">
        <v>4.51588956439413</v>
      </c>
      <c r="B1385" s="24" t="n">
        <v>-74.1099994734951</v>
      </c>
      <c r="C1385" s="47" t="n">
        <v>28</v>
      </c>
      <c r="D1385" s="47" t="n">
        <v>15</v>
      </c>
      <c r="E1385" s="47" t="n">
        <v>1694</v>
      </c>
      <c r="F1385" s="27" t="s">
        <v>3395</v>
      </c>
      <c r="G1385" s="28" t="s">
        <v>3396</v>
      </c>
      <c r="H1385" s="27" t="s">
        <v>3397</v>
      </c>
      <c r="I1385" s="28" t="s">
        <v>3398</v>
      </c>
      <c r="J1385" s="28" t="s">
        <v>3399</v>
      </c>
      <c r="K1385" s="55"/>
      <c r="L1385" s="55"/>
      <c r="M1385" s="28" t="n">
        <v>1995</v>
      </c>
      <c r="N1385" s="29" t="s">
        <v>172</v>
      </c>
      <c r="O1385" s="29" t="s">
        <v>3343</v>
      </c>
      <c r="P1385" s="56" t="n">
        <v>0.00426891489573758</v>
      </c>
      <c r="Q1385" s="31" t="n">
        <v>780000</v>
      </c>
      <c r="R1385" s="31" t="n">
        <v>793433.379981419</v>
      </c>
      <c r="S1385" s="29" t="s">
        <v>86</v>
      </c>
      <c r="T1385" s="29" t="n">
        <f aca="false">((R1385*Parámetros!$D$30)/1000)/Parámetros!$D$29</f>
        <v>650221.468488319</v>
      </c>
      <c r="U1385" s="29" t="s">
        <v>69</v>
      </c>
      <c r="V1385" s="48" t="n">
        <f aca="false">IF(S1385="m3_año",R1385,IF(OR(O1385="CG1",O1385="CG3",O1385="HG2"),T1385,R1385))</f>
        <v>793433.379981419</v>
      </c>
      <c r="W1385" s="28" t="n">
        <v>365</v>
      </c>
      <c r="X1385" s="32"/>
      <c r="Y1385" s="28"/>
      <c r="Z1385" s="28" t="n">
        <v>8760</v>
      </c>
      <c r="AA1385" s="32" t="s">
        <v>3400</v>
      </c>
      <c r="AB1385" s="32" t="s">
        <v>311</v>
      </c>
      <c r="AC1385" s="33" t="s">
        <v>246</v>
      </c>
      <c r="AD1385" s="33" t="n">
        <f aca="false">VLOOKUP($O1385,Parámetros!$B$4:$H$25,3,0)</f>
        <v>12.7152226842523</v>
      </c>
      <c r="AE1385" s="33" t="n">
        <f aca="false">VLOOKUP($O1385,Parámetros!$B$4:$H$25,4,0)</f>
        <v>4.56382485732941</v>
      </c>
      <c r="AF1385" s="33" t="n">
        <f aca="false">VLOOKUP($O1385,Parámetros!$B$4:$H$25,5,0)</f>
        <v>12.0799261022882</v>
      </c>
      <c r="AG1385" s="33" t="n">
        <f aca="false">VLOOKUP($O1385,Parámetros!$B$4:$H$25,6,0)</f>
        <v>6.25</v>
      </c>
      <c r="AH1385" s="33" t="n">
        <f aca="false">VLOOKUP($O1385,Parámetros!$B$4:$H$25,7,0)</f>
        <v>2343</v>
      </c>
      <c r="AI1385" s="2" t="n">
        <v>5536.76785714286</v>
      </c>
      <c r="AJ1385" s="2" t="n">
        <v>1.362E-008</v>
      </c>
      <c r="AK1385" s="34" t="n">
        <f aca="false">AD1385*V1385/1000000000</f>
        <v>0.0100886821115827</v>
      </c>
      <c r="AL1385" s="34" t="n">
        <f aca="false">AE1385*V1385/1000000000</f>
        <v>0.00362109098219409</v>
      </c>
      <c r="AM1385" s="34" t="n">
        <f aca="false">AF1385*V1385/1000000000</f>
        <v>0.00958461659726429</v>
      </c>
      <c r="AN1385" s="34" t="n">
        <f aca="false">AG1385*V1385/1000000000</f>
        <v>0.00495895862488387</v>
      </c>
      <c r="AO1385" s="34" t="n">
        <f aca="false">AH1385*V1385/1000000000</f>
        <v>1.85901440929646</v>
      </c>
      <c r="AP1385" s="35" t="n">
        <f aca="false">AJ1385*AI1385*EXP(P1385*4)</f>
        <v>7.67095239046024E-005</v>
      </c>
      <c r="AQ1385" s="36" t="n">
        <f aca="false">AK1385/W1385</f>
        <v>2.76402249632403E-005</v>
      </c>
      <c r="AR1385" s="37" t="n">
        <f aca="false">AL1385/W1385</f>
        <v>9.92079721149066E-006</v>
      </c>
      <c r="AS1385" s="37" t="n">
        <f aca="false">AM1385/W1385</f>
        <v>2.62592235541487E-005</v>
      </c>
      <c r="AT1385" s="37" t="n">
        <f aca="false">AN1385/W1385</f>
        <v>1.35861880133805E-005</v>
      </c>
      <c r="AU1385" s="37" t="n">
        <f aca="false">AO1385/W1385</f>
        <v>0.00509319016245607</v>
      </c>
      <c r="AV1385" s="49" t="n">
        <f aca="false">AP1385/W1385</f>
        <v>2.10163079190692E-007</v>
      </c>
      <c r="AW1385" s="39" t="n">
        <f aca="false">AK1385*1000000</f>
        <v>10088.6821115827</v>
      </c>
      <c r="AX1385" s="40" t="n">
        <f aca="false">AL1385*1000000</f>
        <v>3621.09098219409</v>
      </c>
      <c r="AY1385" s="40" t="n">
        <f aca="false">AM1385*1000000</f>
        <v>9584.61659726429</v>
      </c>
      <c r="AZ1385" s="40" t="n">
        <f aca="false">AN1385*1000000</f>
        <v>4958.95862488387</v>
      </c>
      <c r="BA1385" s="40" t="n">
        <f aca="false">AO1385*1000000</f>
        <v>1859014.40929646</v>
      </c>
      <c r="BB1385" s="41" t="n">
        <f aca="false">AP1385*1000000</f>
        <v>76.7095239046025</v>
      </c>
      <c r="BC1385" s="39" t="n">
        <f aca="false">AQ1385*1000000</f>
        <v>27.6402249632403</v>
      </c>
      <c r="BD1385" s="40" t="n">
        <f aca="false">AR1385*1000000</f>
        <v>9.92079721149066</v>
      </c>
      <c r="BE1385" s="40" t="n">
        <f aca="false">AS1385*1000000</f>
        <v>26.2592235541487</v>
      </c>
      <c r="BF1385" s="40" t="n">
        <f aca="false">AT1385*1000000</f>
        <v>13.5861880133805</v>
      </c>
      <c r="BG1385" s="40" t="n">
        <f aca="false">AU1385*1000000</f>
        <v>5093.19016245607</v>
      </c>
      <c r="BH1385" s="41" t="n">
        <f aca="false">AV1385*1000000</f>
        <v>0.210163079190692</v>
      </c>
      <c r="BI1385" s="0" t="n">
        <v>0.1</v>
      </c>
      <c r="BJ1385" s="0" t="n">
        <f aca="false">R1385*BI1385</f>
        <v>79343.3379981419</v>
      </c>
      <c r="BK1385" s="0" t="n">
        <v>0.1</v>
      </c>
      <c r="BL1385" s="0" t="n">
        <f aca="false">AI1385*BK1385</f>
        <v>553.676785714286</v>
      </c>
      <c r="BM1385" s="45" t="n">
        <v>8.79744109323615</v>
      </c>
      <c r="BN1385" s="45" t="n">
        <v>3.62683450723467</v>
      </c>
      <c r="BO1385" s="45" t="n">
        <v>10.0538529184284</v>
      </c>
      <c r="BP1385" s="45" t="n">
        <v>12.5</v>
      </c>
      <c r="BQ1385" s="45" t="n">
        <v>2343</v>
      </c>
      <c r="BR1385" s="0" t="n">
        <f aca="false">AJ1385*0.1</f>
        <v>1.362E-009</v>
      </c>
      <c r="BS1385" s="0" t="n">
        <f aca="false">((((BJ1385/R1385)^2)+((BM1385/AD1385)^2))^(1/2))*AK1385</f>
        <v>0.00705271406405864</v>
      </c>
      <c r="BT1385" s="0" t="n">
        <f aca="false">((((BJ1385/R1385)^2)+((BN1385/AE1385)^2))^(1/2))*AL1385</f>
        <v>0.00290034506733532</v>
      </c>
      <c r="BU1385" s="0" t="n">
        <f aca="false">((((BJ1385/R1385)^2)+((BO1385/AF1385)^2))^(1/2))*AM1385</f>
        <v>0.00803443681463821</v>
      </c>
      <c r="BV1385" s="0" t="n">
        <f aca="false">((((BJ1385/R1385)^2)+((BP1385/AG1385)^2))^(1/2))*AN1385</f>
        <v>0.00993030690762746</v>
      </c>
      <c r="BW1385" s="0" t="n">
        <f aca="false">((((BJ1385/R1385)^2)+((BQ1385/AH1385)^2))^(1/2))*AO1385</f>
        <v>1.8682863591301</v>
      </c>
      <c r="BX1385" s="46" t="n">
        <f aca="false">((((BL1385/AI1385)^2)+((BR1385/AJ1385)^2))^(1/2))*AP1385</f>
        <v>1.08483649069072E-005</v>
      </c>
    </row>
    <row r="1386" customFormat="false" ht="30" hidden="false" customHeight="true" outlineLevel="0" collapsed="false">
      <c r="A1386" s="24" t="n">
        <v>4.60866111111111</v>
      </c>
      <c r="B1386" s="24" t="n">
        <v>-74.1602111111111</v>
      </c>
      <c r="C1386" s="47" t="n">
        <v>22</v>
      </c>
      <c r="D1386" s="47" t="n">
        <v>25</v>
      </c>
      <c r="E1386" s="47" t="n">
        <v>1818</v>
      </c>
      <c r="F1386" s="27" t="s">
        <v>3401</v>
      </c>
      <c r="G1386" s="28" t="s">
        <v>3402</v>
      </c>
      <c r="H1386" s="27" t="s">
        <v>3403</v>
      </c>
      <c r="I1386" s="28" t="s">
        <v>216</v>
      </c>
      <c r="J1386" s="28" t="s">
        <v>65</v>
      </c>
      <c r="K1386" s="55"/>
      <c r="L1386" s="55"/>
      <c r="M1386" s="28" t="n">
        <v>1997</v>
      </c>
      <c r="N1386" s="29" t="s">
        <v>67</v>
      </c>
      <c r="O1386" s="29" t="s">
        <v>108</v>
      </c>
      <c r="P1386" s="30" t="n">
        <v>0.0383522936065591</v>
      </c>
      <c r="Q1386" s="31" t="n">
        <v>1095120</v>
      </c>
      <c r="R1386" s="31" t="n">
        <v>1276692.9741952</v>
      </c>
      <c r="S1386" s="29" t="s">
        <v>69</v>
      </c>
      <c r="T1386" s="29"/>
      <c r="U1386" s="29"/>
      <c r="V1386" s="48" t="n">
        <f aca="false">IF(S1386="m3_año",R1386,IF(OR(O1386="CG1",O1386="CG3",O1386="HG2"),T1386,R1386))</f>
        <v>1276692.9741952</v>
      </c>
      <c r="W1386" s="28" t="n">
        <v>365</v>
      </c>
      <c r="X1386" s="32" t="s">
        <v>3320</v>
      </c>
      <c r="Y1386" s="28"/>
      <c r="Z1386" s="28" t="n">
        <v>8760</v>
      </c>
      <c r="AA1386" s="32" t="s">
        <v>447</v>
      </c>
      <c r="AB1386" s="32" t="s">
        <v>447</v>
      </c>
      <c r="AC1386" s="33" t="s">
        <v>72</v>
      </c>
      <c r="AD1386" s="33" t="n">
        <f aca="false">VLOOKUP($O1386,Parámetros!$B$4:$H$25,3,0)</f>
        <v>589.42211574465</v>
      </c>
      <c r="AE1386" s="33" t="n">
        <f aca="false">VLOOKUP($O1386,Parámetros!$B$4:$H$25,4,0)</f>
        <v>6395.37711993333</v>
      </c>
      <c r="AF1386" s="33" t="n">
        <f aca="false">VLOOKUP($O1386,Parámetros!$B$4:$H$25,5,0)</f>
        <v>22.4256162208741</v>
      </c>
      <c r="AG1386" s="33" t="n">
        <f aca="false">VLOOKUP($O1386,Parámetros!$B$4:$H$25,6,0)</f>
        <v>1344</v>
      </c>
      <c r="AH1386" s="33" t="n">
        <f aca="false">VLOOKUP($O1386,Parámetros!$B$4:$H$25,7,0)</f>
        <v>1920000</v>
      </c>
      <c r="AI1386" s="51" t="n">
        <v>1095120</v>
      </c>
      <c r="AJ1386" s="52" t="n">
        <v>8.8E-008</v>
      </c>
      <c r="AK1386" s="34" t="n">
        <f aca="false">AD1386*V1386/1000000000</f>
        <v>0.752511074006465</v>
      </c>
      <c r="AL1386" s="34" t="n">
        <f aca="false">AE1386*V1386/1000000000</f>
        <v>8.16493303634762</v>
      </c>
      <c r="AM1386" s="34" t="n">
        <f aca="false">AF1386*V1386/1000000000</f>
        <v>0.0286306266711879</v>
      </c>
      <c r="AN1386" s="34" t="n">
        <f aca="false">AG1386*V1386/1000000000</f>
        <v>1.71587535731835</v>
      </c>
      <c r="AO1386" s="34" t="n">
        <f aca="false">AH1386*V1386/1000000000</f>
        <v>2451.25051045478</v>
      </c>
      <c r="AP1386" s="35" t="n">
        <f aca="false">AJ1386*AI1386*EXP(P1386*4)</f>
        <v>0.112348981729178</v>
      </c>
      <c r="AQ1386" s="36" t="n">
        <f aca="false">AK1386/W1386</f>
        <v>0.00206167417536018</v>
      </c>
      <c r="AR1386" s="37" t="n">
        <f aca="false">AL1386/W1386</f>
        <v>0.0223696795516373</v>
      </c>
      <c r="AS1386" s="37" t="n">
        <f aca="false">AM1386/W1386</f>
        <v>7.84400730717476E-005</v>
      </c>
      <c r="AT1386" s="37" t="n">
        <f aca="false">AN1386/W1386</f>
        <v>0.00470102837621465</v>
      </c>
      <c r="AU1386" s="37" t="n">
        <f aca="false">AO1386/W1386</f>
        <v>6.71575482316379</v>
      </c>
      <c r="AV1386" s="49" t="n">
        <f aca="false">AP1386/W1386</f>
        <v>0.000307805429395008</v>
      </c>
      <c r="AW1386" s="39" t="n">
        <f aca="false">AK1386*1000000</f>
        <v>752511.074006465</v>
      </c>
      <c r="AX1386" s="40" t="n">
        <f aca="false">AL1386*1000000</f>
        <v>8164933.03634762</v>
      </c>
      <c r="AY1386" s="40" t="n">
        <f aca="false">AM1386*1000000</f>
        <v>28630.6266711879</v>
      </c>
      <c r="AZ1386" s="40" t="n">
        <f aca="false">AN1386*1000000</f>
        <v>1715875.35731835</v>
      </c>
      <c r="BA1386" s="40" t="n">
        <f aca="false">AO1386*1000000</f>
        <v>2451250510.45478</v>
      </c>
      <c r="BB1386" s="41" t="n">
        <f aca="false">AP1386*1000000</f>
        <v>112348.981729178</v>
      </c>
      <c r="BC1386" s="39" t="n">
        <f aca="false">AQ1386*1000000</f>
        <v>2061.67417536018</v>
      </c>
      <c r="BD1386" s="40" t="n">
        <f aca="false">AR1386*1000000</f>
        <v>22369.6795516373</v>
      </c>
      <c r="BE1386" s="40" t="n">
        <f aca="false">AS1386*1000000</f>
        <v>78.4400730717476</v>
      </c>
      <c r="BF1386" s="40" t="n">
        <f aca="false">AT1386*1000000</f>
        <v>4701.02837621466</v>
      </c>
      <c r="BG1386" s="40" t="n">
        <f aca="false">AU1386*1000000</f>
        <v>6715754.82316379</v>
      </c>
      <c r="BH1386" s="41" t="n">
        <f aca="false">AV1386*1000000</f>
        <v>307.805429395008</v>
      </c>
      <c r="BI1386" s="0" t="n">
        <v>0.1</v>
      </c>
      <c r="BJ1386" s="0" t="n">
        <f aca="false">R1386*BI1386</f>
        <v>127669.29741952</v>
      </c>
      <c r="BK1386" s="0" t="n">
        <v>0.1</v>
      </c>
      <c r="BL1386" s="0" t="n">
        <f aca="false">AI1386*BK1386</f>
        <v>109512</v>
      </c>
      <c r="BM1386" s="45" t="n">
        <v>491.492522079561</v>
      </c>
      <c r="BN1386" s="45" t="n">
        <v>4911.75996922289</v>
      </c>
      <c r="BO1386" s="45" t="n">
        <v>16.2785205146239</v>
      </c>
      <c r="BP1386" s="45" t="n">
        <v>537.6</v>
      </c>
      <c r="BQ1386" s="45" t="n">
        <v>384000</v>
      </c>
      <c r="BR1386" s="0" t="n">
        <f aca="false">AJ1386*0.1</f>
        <v>8.8E-009</v>
      </c>
      <c r="BS1386" s="0" t="n">
        <f aca="false">((((BJ1386/R1386)^2)+((BM1386/AD1386)^2))^(1/2))*AK1386</f>
        <v>0.631981183974762</v>
      </c>
      <c r="BT1386" s="0" t="n">
        <f aca="false">((((BJ1386/R1386)^2)+((BN1386/AE1386)^2))^(1/2))*AL1386</f>
        <v>6.32374196131738</v>
      </c>
      <c r="BU1386" s="0" t="n">
        <f aca="false">((((BJ1386/R1386)^2)+((BO1386/AF1386)^2))^(1/2))*AM1386</f>
        <v>0.020978956488713</v>
      </c>
      <c r="BV1386" s="0" t="n">
        <f aca="false">((((BJ1386/R1386)^2)+((BP1386/AG1386)^2))^(1/2))*AN1386</f>
        <v>0.7074735338618</v>
      </c>
      <c r="BW1386" s="0" t="n">
        <f aca="false">((((BJ1386/R1386)^2)+((BQ1386/AH1386)^2))^(1/2))*AO1386</f>
        <v>548.116277125796</v>
      </c>
      <c r="BX1386" s="46" t="n">
        <f aca="false">((((BL1386/AI1386)^2)+((BR1386/AJ1386)^2))^(1/2))*AP1386</f>
        <v>0.0158885453680211</v>
      </c>
    </row>
    <row r="1387" customFormat="false" ht="30" hidden="false" customHeight="true" outlineLevel="0" collapsed="false">
      <c r="A1387" s="24" t="n">
        <v>4.60866111111111</v>
      </c>
      <c r="B1387" s="24" t="n">
        <v>-74.1602111111111</v>
      </c>
      <c r="C1387" s="47" t="n">
        <v>22</v>
      </c>
      <c r="D1387" s="47" t="n">
        <v>25</v>
      </c>
      <c r="E1387" s="47" t="n">
        <v>1818</v>
      </c>
      <c r="F1387" s="27" t="s">
        <v>3401</v>
      </c>
      <c r="G1387" s="28" t="s">
        <v>3402</v>
      </c>
      <c r="H1387" s="27" t="s">
        <v>3403</v>
      </c>
      <c r="I1387" s="28" t="s">
        <v>216</v>
      </c>
      <c r="J1387" s="28" t="s">
        <v>65</v>
      </c>
      <c r="K1387" s="28" t="n">
        <v>400</v>
      </c>
      <c r="L1387" s="28"/>
      <c r="M1387" s="28" t="n">
        <v>2007</v>
      </c>
      <c r="N1387" s="29" t="s">
        <v>67</v>
      </c>
      <c r="O1387" s="29" t="s">
        <v>104</v>
      </c>
      <c r="P1387" s="30" t="n">
        <v>0.0383522936065591</v>
      </c>
      <c r="Q1387" s="31" t="n">
        <v>374400</v>
      </c>
      <c r="R1387" s="31" t="n">
        <v>436476.230494087</v>
      </c>
      <c r="S1387" s="29" t="s">
        <v>69</v>
      </c>
      <c r="T1387" s="29"/>
      <c r="U1387" s="29"/>
      <c r="V1387" s="48" t="n">
        <f aca="false">IF(S1387="m3_año",R1387,IF(OR(O1387="CG1",O1387="CG3",O1387="HG2"),T1387,R1387))</f>
        <v>436476.230494087</v>
      </c>
      <c r="W1387" s="28" t="n">
        <v>365</v>
      </c>
      <c r="X1387" s="32" t="s">
        <v>3320</v>
      </c>
      <c r="Y1387" s="28"/>
      <c r="Z1387" s="28" t="n">
        <v>8760</v>
      </c>
      <c r="AA1387" s="32" t="s">
        <v>447</v>
      </c>
      <c r="AB1387" s="32" t="s">
        <v>447</v>
      </c>
      <c r="AC1387" s="33" t="s">
        <v>72</v>
      </c>
      <c r="AD1387" s="33" t="n">
        <f aca="false">VLOOKUP($O1387,Parámetros!$B$4:$H$25,3,0)</f>
        <v>237.180556877129</v>
      </c>
      <c r="AE1387" s="33" t="n">
        <f aca="false">VLOOKUP($O1387,Parámetros!$B$4:$H$25,4,0)</f>
        <v>787.658122005433</v>
      </c>
      <c r="AF1387" s="33" t="n">
        <f aca="false">VLOOKUP($O1387,Parámetros!$B$4:$H$25,5,0)</f>
        <v>0.504400709065075</v>
      </c>
      <c r="AG1387" s="33" t="n">
        <f aca="false">VLOOKUP($O1387,Parámetros!$B$4:$H$25,6,0)</f>
        <v>1344</v>
      </c>
      <c r="AH1387" s="33" t="n">
        <f aca="false">VLOOKUP($O1387,Parámetros!$B$4:$H$25,7,0)</f>
        <v>1920000</v>
      </c>
      <c r="AI1387" s="51" t="n">
        <v>374400</v>
      </c>
      <c r="AJ1387" s="52" t="n">
        <v>8.8E-008</v>
      </c>
      <c r="AK1387" s="34" t="n">
        <f aca="false">AD1387*V1387/1000000000</f>
        <v>0.103523675412218</v>
      </c>
      <c r="AL1387" s="34" t="n">
        <f aca="false">AE1387*V1387/1000000000</f>
        <v>0.343794048010983</v>
      </c>
      <c r="AM1387" s="34" t="n">
        <f aca="false">AF1387*V1387/1000000000</f>
        <v>0.000220158920151269</v>
      </c>
      <c r="AN1387" s="34" t="n">
        <f aca="false">AG1387*V1387/1000000000</f>
        <v>0.586624053784053</v>
      </c>
      <c r="AO1387" s="34" t="n">
        <f aca="false">AH1387*V1387/1000000000</f>
        <v>838.034362548647</v>
      </c>
      <c r="AP1387" s="35" t="n">
        <f aca="false">AJ1387*AI1387*EXP(P1387*4)</f>
        <v>0.0384099082834797</v>
      </c>
      <c r="AQ1387" s="36" t="n">
        <f aca="false">AK1387/W1387</f>
        <v>0.000283626507978679</v>
      </c>
      <c r="AR1387" s="37" t="n">
        <f aca="false">AL1387/W1387</f>
        <v>0.000941901501399954</v>
      </c>
      <c r="AS1387" s="37" t="n">
        <f aca="false">AM1387/W1387</f>
        <v>6.03175123702106E-007</v>
      </c>
      <c r="AT1387" s="37" t="n">
        <f aca="false">AN1387/W1387</f>
        <v>0.00160718918844946</v>
      </c>
      <c r="AU1387" s="37" t="n">
        <f aca="false">AO1387/W1387</f>
        <v>2.2959845549278</v>
      </c>
      <c r="AV1387" s="49" t="n">
        <f aca="false">AP1387/W1387</f>
        <v>0.000105232625434191</v>
      </c>
      <c r="AW1387" s="39" t="n">
        <f aca="false">AK1387*1000000</f>
        <v>103523.675412218</v>
      </c>
      <c r="AX1387" s="40" t="n">
        <f aca="false">AL1387*1000000</f>
        <v>343794.048010983</v>
      </c>
      <c r="AY1387" s="40" t="n">
        <f aca="false">AM1387*1000000</f>
        <v>220.158920151269</v>
      </c>
      <c r="AZ1387" s="40" t="n">
        <f aca="false">AN1387*1000000</f>
        <v>586624.053784053</v>
      </c>
      <c r="BA1387" s="40" t="n">
        <f aca="false">AO1387*1000000</f>
        <v>838034362.548647</v>
      </c>
      <c r="BB1387" s="41" t="n">
        <f aca="false">AP1387*1000000</f>
        <v>38409.9082834797</v>
      </c>
      <c r="BC1387" s="39" t="n">
        <f aca="false">AQ1387*1000000</f>
        <v>283.626507978679</v>
      </c>
      <c r="BD1387" s="40" t="n">
        <f aca="false">AR1387*1000000</f>
        <v>941.901501399954</v>
      </c>
      <c r="BE1387" s="40" t="n">
        <f aca="false">AS1387*1000000</f>
        <v>0.603175123702106</v>
      </c>
      <c r="BF1387" s="40" t="n">
        <f aca="false">AT1387*1000000</f>
        <v>1607.18918844946</v>
      </c>
      <c r="BG1387" s="40" t="n">
        <f aca="false">AU1387*1000000</f>
        <v>2295984.5549278</v>
      </c>
      <c r="BH1387" s="41" t="n">
        <f aca="false">AV1387*1000000</f>
        <v>105.232625434191</v>
      </c>
      <c r="BI1387" s="0" t="n">
        <v>0.1</v>
      </c>
      <c r="BJ1387" s="0" t="n">
        <f aca="false">R1387*BI1387</f>
        <v>43647.6230494087</v>
      </c>
      <c r="BK1387" s="0" t="n">
        <v>0.1</v>
      </c>
      <c r="BL1387" s="0" t="n">
        <f aca="false">AI1387*BK1387</f>
        <v>37440</v>
      </c>
      <c r="BM1387" s="45" t="n">
        <v>233.996718041948</v>
      </c>
      <c r="BN1387" s="45" t="n">
        <v>664.659238488896</v>
      </c>
      <c r="BO1387" s="45" t="n">
        <v>0.404400709065075</v>
      </c>
      <c r="BP1387" s="45" t="n">
        <v>537.6</v>
      </c>
      <c r="BQ1387" s="45" t="n">
        <v>384000</v>
      </c>
      <c r="BR1387" s="0" t="n">
        <f aca="false">AJ1387*0.1</f>
        <v>8.8E-009</v>
      </c>
      <c r="BS1387" s="0" t="n">
        <f aca="false">((((BJ1387/R1387)^2)+((BM1387/AD1387)^2))^(1/2))*AK1387</f>
        <v>0.102657325996294</v>
      </c>
      <c r="BT1387" s="0" t="n">
        <f aca="false">((((BJ1387/R1387)^2)+((BN1387/AE1387)^2))^(1/2))*AL1387</f>
        <v>0.292137932041128</v>
      </c>
      <c r="BU1387" s="0" t="n">
        <f aca="false">((((BJ1387/R1387)^2)+((BO1387/AF1387)^2))^(1/2))*AM1387</f>
        <v>0.000177878996809075</v>
      </c>
      <c r="BV1387" s="0" t="n">
        <f aca="false">((((BJ1387/R1387)^2)+((BP1387/AG1387)^2))^(1/2))*AN1387</f>
        <v>0.241871293627967</v>
      </c>
      <c r="BW1387" s="0" t="n">
        <f aca="false">((((BJ1387/R1387)^2)+((BQ1387/AH1387)^2))^(1/2))*AO1387</f>
        <v>187.390180213948</v>
      </c>
      <c r="BX1387" s="46" t="n">
        <f aca="false">((((BL1387/AI1387)^2)+((BR1387/AJ1387)^2))^(1/2))*AP1387</f>
        <v>0.00543198132240037</v>
      </c>
    </row>
    <row r="1388" customFormat="false" ht="14" hidden="false" customHeight="false" outlineLevel="0" collapsed="false">
      <c r="A1388" s="24" t="n">
        <v>4.6482</v>
      </c>
      <c r="B1388" s="24" t="n">
        <v>-74.124425</v>
      </c>
      <c r="C1388" s="47" t="n">
        <v>26</v>
      </c>
      <c r="D1388" s="47" t="n">
        <v>29</v>
      </c>
      <c r="E1388" s="47" t="n">
        <v>1874</v>
      </c>
      <c r="F1388" s="27" t="s">
        <v>3404</v>
      </c>
      <c r="G1388" s="28" t="s">
        <v>878</v>
      </c>
      <c r="H1388" s="27" t="s">
        <v>3405</v>
      </c>
      <c r="I1388" s="28" t="s">
        <v>64</v>
      </c>
      <c r="J1388" s="28" t="s">
        <v>65</v>
      </c>
      <c r="K1388" s="55"/>
      <c r="L1388" s="55"/>
      <c r="M1388" s="28" t="n">
        <v>1979</v>
      </c>
      <c r="N1388" s="29" t="s">
        <v>124</v>
      </c>
      <c r="O1388" s="29" t="s">
        <v>125</v>
      </c>
      <c r="P1388" s="30" t="n">
        <v>-0.0848513586021754</v>
      </c>
      <c r="Q1388" s="31" t="n">
        <v>44.9521141689064</v>
      </c>
      <c r="R1388" s="31" t="n">
        <v>32.0146099387597</v>
      </c>
      <c r="S1388" s="4" t="s">
        <v>69</v>
      </c>
      <c r="T1388" s="4"/>
      <c r="U1388" s="4"/>
      <c r="V1388" s="48" t="n">
        <f aca="false">IF(S1388="m3_año",R1388,IF(OR(O1388="CG1",O1388="CG3",O1388="HG2"),T1388,R1388))</f>
        <v>32.0146099387597</v>
      </c>
      <c r="W1388" s="28" t="n">
        <v>365</v>
      </c>
      <c r="X1388" s="32" t="s">
        <v>3320</v>
      </c>
      <c r="Y1388" s="28"/>
      <c r="Z1388" s="28" t="n">
        <v>8760</v>
      </c>
      <c r="AA1388" s="32" t="s">
        <v>447</v>
      </c>
      <c r="AB1388" s="32" t="s">
        <v>447</v>
      </c>
      <c r="AC1388" s="33" t="s">
        <v>72</v>
      </c>
      <c r="AD1388" s="33" t="n">
        <f aca="false">VLOOKUP($O1388,Parámetros!$B$4:$H$25,3,0)</f>
        <v>840000</v>
      </c>
      <c r="AE1388" s="33" t="n">
        <f aca="false">VLOOKUP($O1388,Parámetros!$B$4:$H$25,4,0)</f>
        <v>2400000</v>
      </c>
      <c r="AF1388" s="33" t="n">
        <f aca="false">VLOOKUP($O1388,Parámetros!$B$4:$H$25,5,0)</f>
        <v>1800000</v>
      </c>
      <c r="AG1388" s="33" t="n">
        <f aca="false">VLOOKUP($O1388,Parámetros!$B$4:$H$25,6,0)</f>
        <v>600000</v>
      </c>
      <c r="AH1388" s="33" t="n">
        <f aca="false">VLOOKUP($O1388,Parámetros!$B$4:$H$25,7,0)</f>
        <v>2676000000</v>
      </c>
      <c r="AI1388" s="2" t="n">
        <v>30259</v>
      </c>
      <c r="AJ1388" s="2" t="n">
        <v>7.6726E-006</v>
      </c>
      <c r="AK1388" s="34" t="n">
        <f aca="false">AD1388*V1388/1000000000</f>
        <v>0.0268922723485581</v>
      </c>
      <c r="AL1388" s="34" t="n">
        <f aca="false">AE1388*V1388/1000000000</f>
        <v>0.0768350638530233</v>
      </c>
      <c r="AM1388" s="34" t="n">
        <f aca="false">AF1388*V1388/1000000000</f>
        <v>0.0576262978897675</v>
      </c>
      <c r="AN1388" s="34" t="n">
        <f aca="false">AG1388*V1388/1000000000</f>
        <v>0.0192087659632558</v>
      </c>
      <c r="AO1388" s="34" t="n">
        <f aca="false">AH1388*V1388/1000000000</f>
        <v>85.671096196121</v>
      </c>
      <c r="AP1388" s="35" t="n">
        <f aca="false">AJ1388*AI1388*EXP(P1388*4)</f>
        <v>0.165346581926619</v>
      </c>
      <c r="AQ1388" s="36" t="n">
        <f aca="false">AK1388/W1388</f>
        <v>7.36774584892004E-005</v>
      </c>
      <c r="AR1388" s="37" t="n">
        <f aca="false">AL1388/W1388</f>
        <v>0.000210507024254858</v>
      </c>
      <c r="AS1388" s="37" t="n">
        <f aca="false">AM1388/W1388</f>
        <v>0.000157880268191144</v>
      </c>
      <c r="AT1388" s="37" t="n">
        <f aca="false">AN1388/W1388</f>
        <v>5.26267560637146E-005</v>
      </c>
      <c r="AU1388" s="37" t="n">
        <f aca="false">AO1388/W1388</f>
        <v>0.234715332044167</v>
      </c>
      <c r="AV1388" s="49" t="n">
        <f aca="false">AP1388/W1388</f>
        <v>0.000453004334045531</v>
      </c>
      <c r="AW1388" s="39" t="n">
        <f aca="false">AK1388*1000000</f>
        <v>26892.2723485581</v>
      </c>
      <c r="AX1388" s="40" t="n">
        <f aca="false">AL1388*1000000</f>
        <v>76835.0638530233</v>
      </c>
      <c r="AY1388" s="40" t="n">
        <f aca="false">AM1388*1000000</f>
        <v>57626.2978897675</v>
      </c>
      <c r="AZ1388" s="40" t="n">
        <f aca="false">AN1388*1000000</f>
        <v>19208.7659632558</v>
      </c>
      <c r="BA1388" s="40" t="n">
        <f aca="false">AO1388*1000000</f>
        <v>85671096.196121</v>
      </c>
      <c r="BB1388" s="41" t="n">
        <f aca="false">AP1388*1000000</f>
        <v>165346.581926619</v>
      </c>
      <c r="BC1388" s="39" t="n">
        <f aca="false">AQ1388*1000000</f>
        <v>73.6774584892004</v>
      </c>
      <c r="BD1388" s="40" t="n">
        <f aca="false">AR1388*1000000</f>
        <v>210.507024254858</v>
      </c>
      <c r="BE1388" s="40" t="n">
        <f aca="false">AS1388*1000000</f>
        <v>157.880268191144</v>
      </c>
      <c r="BF1388" s="40" t="n">
        <f aca="false">AT1388*1000000</f>
        <v>52.6267560637146</v>
      </c>
      <c r="BG1388" s="40" t="n">
        <f aca="false">AU1388*1000000</f>
        <v>234715.332044167</v>
      </c>
      <c r="BH1388" s="41" t="n">
        <f aca="false">AV1388*1000000</f>
        <v>453.004334045531</v>
      </c>
      <c r="BI1388" s="0" t="n">
        <v>0.1</v>
      </c>
      <c r="BJ1388" s="0" t="n">
        <f aca="false">R1388*BI1388</f>
        <v>3.20146099387597</v>
      </c>
      <c r="BK1388" s="0" t="n">
        <v>0.1</v>
      </c>
      <c r="BL1388" s="0" t="n">
        <f aca="false">AI1388*BK1388</f>
        <v>3025.9</v>
      </c>
      <c r="BM1388" s="45" t="n">
        <v>336000</v>
      </c>
      <c r="BN1388" s="45" t="n">
        <v>480000</v>
      </c>
      <c r="BO1388" s="45" t="n">
        <v>360000</v>
      </c>
      <c r="BP1388" s="45" t="n">
        <v>120000</v>
      </c>
      <c r="BQ1388" s="45" t="n">
        <v>1070400000</v>
      </c>
      <c r="BR1388" s="0" t="n">
        <f aca="false">AJ1388*0.1</f>
        <v>7.6726E-007</v>
      </c>
      <c r="BS1388" s="0" t="n">
        <f aca="false">((((BJ1388/R1388)^2)+((BM1388/AD1388)^2))^(1/2))*AK1388</f>
        <v>0.0110879679405982</v>
      </c>
      <c r="BT1388" s="0" t="n">
        <f aca="false">((((BJ1388/R1388)^2)+((BN1388/AE1388)^2))^(1/2))*AL1388</f>
        <v>0.0171808425830897</v>
      </c>
      <c r="BU1388" s="0" t="n">
        <f aca="false">((((BJ1388/R1388)^2)+((BO1388/AF1388)^2))^(1/2))*AM1388</f>
        <v>0.0128856319373173</v>
      </c>
      <c r="BV1388" s="0" t="n">
        <f aca="false">((((BJ1388/R1388)^2)+((BP1388/AG1388)^2))^(1/2))*AN1388</f>
        <v>0.00429521064577242</v>
      </c>
      <c r="BW1388" s="0" t="n">
        <f aca="false">((((BJ1388/R1388)^2)+((BQ1388/AH1388)^2))^(1/2))*AO1388</f>
        <v>35.3230978679058</v>
      </c>
      <c r="BX1388" s="46" t="n">
        <f aca="false">((((BL1388/AI1388)^2)+((BR1388/AJ1388)^2))^(1/2))*AP1388</f>
        <v>0.0233835378652658</v>
      </c>
    </row>
    <row r="1389" customFormat="false" ht="15" hidden="false" customHeight="true" outlineLevel="0" collapsed="false">
      <c r="A1389" s="24" t="n">
        <v>4.60295</v>
      </c>
      <c r="B1389" s="24" t="n">
        <v>-74.1424361111111</v>
      </c>
      <c r="C1389" s="47" t="n">
        <v>24</v>
      </c>
      <c r="D1389" s="47" t="n">
        <v>24</v>
      </c>
      <c r="E1389" s="47" t="n">
        <v>1807</v>
      </c>
      <c r="F1389" s="27" t="s">
        <v>3406</v>
      </c>
      <c r="G1389" s="28" t="s">
        <v>3407</v>
      </c>
      <c r="H1389" s="27" t="s">
        <v>3408</v>
      </c>
      <c r="I1389" s="28" t="s">
        <v>216</v>
      </c>
      <c r="J1389" s="28" t="s">
        <v>76</v>
      </c>
      <c r="K1389" s="55"/>
      <c r="L1389" s="55"/>
      <c r="M1389" s="55"/>
      <c r="N1389" s="29" t="s">
        <v>124</v>
      </c>
      <c r="O1389" s="29" t="s">
        <v>645</v>
      </c>
      <c r="P1389" s="50" t="n">
        <v>-0.015549305289661</v>
      </c>
      <c r="Q1389" s="31" t="n">
        <v>2.36590074573192</v>
      </c>
      <c r="R1389" s="31" t="n">
        <v>2.22323111130356</v>
      </c>
      <c r="S1389" s="4" t="s">
        <v>69</v>
      </c>
      <c r="T1389" s="4"/>
      <c r="U1389" s="4"/>
      <c r="V1389" s="48" t="n">
        <f aca="false">IF(S1389="m3_año",R1389,IF(OR(O1389="CG1",O1389="CG3",O1389="HG2"),T1389,R1389))</f>
        <v>2.22323111130356</v>
      </c>
      <c r="W1389" s="28" t="n">
        <v>365</v>
      </c>
      <c r="X1389" s="32" t="s">
        <v>3320</v>
      </c>
      <c r="Y1389" s="28"/>
      <c r="Z1389" s="28" t="n">
        <v>8760</v>
      </c>
      <c r="AA1389" s="32" t="s">
        <v>447</v>
      </c>
      <c r="AB1389" s="32" t="s">
        <v>447</v>
      </c>
      <c r="AC1389" s="33" t="s">
        <v>72</v>
      </c>
      <c r="AD1389" s="33" t="n">
        <f aca="false">VLOOKUP($O1389,Parámetros!$B$4:$H$25,3,0)</f>
        <v>476000</v>
      </c>
      <c r="AE1389" s="33" t="n">
        <f aca="false">VLOOKUP($O1389,Parámetros!$B$4:$H$25,4,0)</f>
        <v>2142000</v>
      </c>
      <c r="AF1389" s="33" t="n">
        <f aca="false">VLOOKUP($O1389,Parámetros!$B$4:$H$25,5,0)</f>
        <v>1704000</v>
      </c>
      <c r="AG1389" s="33" t="n">
        <f aca="false">VLOOKUP($O1389,Parámetros!$B$4:$H$25,6,0)</f>
        <v>595000</v>
      </c>
      <c r="AH1389" s="33" t="n">
        <f aca="false">VLOOKUP($O1389,Parámetros!$B$4:$H$25,7,0)</f>
        <v>2676000000</v>
      </c>
      <c r="AI1389" s="2" t="n">
        <v>8608.38414634146</v>
      </c>
      <c r="AJ1389" s="2" t="n">
        <v>1.0442E-008</v>
      </c>
      <c r="AK1389" s="34" t="n">
        <f aca="false">AD1389*V1389/1000000000</f>
        <v>0.00105825800898049</v>
      </c>
      <c r="AL1389" s="34" t="n">
        <f aca="false">AE1389*V1389/1000000000</f>
        <v>0.00476216104041222</v>
      </c>
      <c r="AM1389" s="34" t="n">
        <f aca="false">AF1389*V1389/1000000000</f>
        <v>0.00378838581366127</v>
      </c>
      <c r="AN1389" s="34" t="n">
        <f aca="false">AG1389*V1389/1000000000</f>
        <v>0.00132282251122562</v>
      </c>
      <c r="AO1389" s="34" t="n">
        <f aca="false">AH1389*V1389/1000000000</f>
        <v>5.94936645384833</v>
      </c>
      <c r="AP1389" s="35" t="n">
        <f aca="false">AJ1389*AI1389*EXP(P1389*4)</f>
        <v>8.44682346951262E-005</v>
      </c>
      <c r="AQ1389" s="36" t="n">
        <f aca="false">AK1389/W1389</f>
        <v>2.89933701090546E-006</v>
      </c>
      <c r="AR1389" s="37" t="n">
        <f aca="false">AL1389/W1389</f>
        <v>1.30470165490746E-005</v>
      </c>
      <c r="AS1389" s="37" t="n">
        <f aca="false">AM1389/W1389</f>
        <v>1.03791392155103E-005</v>
      </c>
      <c r="AT1389" s="37" t="n">
        <f aca="false">AN1389/W1389</f>
        <v>3.62417126363183E-006</v>
      </c>
      <c r="AU1389" s="37" t="n">
        <f aca="false">AO1389/W1389</f>
        <v>0.0162996341201324</v>
      </c>
      <c r="AV1389" s="49" t="n">
        <f aca="false">AP1389/W1389</f>
        <v>2.31419821082538E-007</v>
      </c>
      <c r="AW1389" s="39" t="n">
        <f aca="false">AK1389*1000000</f>
        <v>1058.25800898049</v>
      </c>
      <c r="AX1389" s="40" t="n">
        <f aca="false">AL1389*1000000</f>
        <v>4762.16104041222</v>
      </c>
      <c r="AY1389" s="40" t="n">
        <f aca="false">AM1389*1000000</f>
        <v>3788.38581366127</v>
      </c>
      <c r="AZ1389" s="40" t="n">
        <f aca="false">AN1389*1000000</f>
        <v>1322.82251122562</v>
      </c>
      <c r="BA1389" s="40" t="n">
        <f aca="false">AO1389*1000000</f>
        <v>5949366.45384833</v>
      </c>
      <c r="BB1389" s="41" t="n">
        <f aca="false">AP1389*1000000</f>
        <v>84.4682346951263</v>
      </c>
      <c r="BC1389" s="39" t="n">
        <f aca="false">AQ1389*1000000</f>
        <v>2.89933701090546</v>
      </c>
      <c r="BD1389" s="40" t="n">
        <f aca="false">AR1389*1000000</f>
        <v>13.0470165490746</v>
      </c>
      <c r="BE1389" s="40" t="n">
        <f aca="false">AS1389*1000000</f>
        <v>10.3791392155103</v>
      </c>
      <c r="BF1389" s="40" t="n">
        <f aca="false">AT1389*1000000</f>
        <v>3.62417126363183</v>
      </c>
      <c r="BG1389" s="40" t="n">
        <f aca="false">AU1389*1000000</f>
        <v>16299.6341201324</v>
      </c>
      <c r="BH1389" s="41" t="n">
        <f aca="false">AV1389*1000000</f>
        <v>0.231419821082538</v>
      </c>
      <c r="BI1389" s="0" t="n">
        <v>0.1</v>
      </c>
      <c r="BJ1389" s="0" t="n">
        <f aca="false">R1389*BI1389</f>
        <v>0.222323111130356</v>
      </c>
      <c r="BK1389" s="0" t="n">
        <v>0.1</v>
      </c>
      <c r="BL1389" s="0" t="n">
        <f aca="false">AI1389*BK1389</f>
        <v>860.838414634146</v>
      </c>
      <c r="BM1389" s="45" t="n">
        <v>190400</v>
      </c>
      <c r="BN1389" s="45" t="n">
        <v>428400</v>
      </c>
      <c r="BO1389" s="45" t="n">
        <v>340800</v>
      </c>
      <c r="BP1389" s="45" t="n">
        <v>119000</v>
      </c>
      <c r="BQ1389" s="45" t="n">
        <v>1070400000</v>
      </c>
      <c r="BR1389" s="0" t="n">
        <f aca="false">AJ1389*0.1</f>
        <v>1.0442E-009</v>
      </c>
      <c r="BS1389" s="0" t="n">
        <f aca="false">((((BJ1389/R1389)^2)+((BM1389/AD1389)^2))^(1/2))*AK1389</f>
        <v>0.000436330955018242</v>
      </c>
      <c r="BT1389" s="0" t="n">
        <f aca="false">((((BJ1389/R1389)^2)+((BN1389/AE1389)^2))^(1/2))*AL1389</f>
        <v>0.00106485158061629</v>
      </c>
      <c r="BU1389" s="0" t="n">
        <f aca="false">((((BJ1389/R1389)^2)+((BO1389/AF1389)^2))^(1/2))*AM1389</f>
        <v>0.000847108820434244</v>
      </c>
      <c r="BV1389" s="0" t="n">
        <f aca="false">((((BJ1389/R1389)^2)+((BP1389/AG1389)^2))^(1/2))*AN1389</f>
        <v>0.000295792105726746</v>
      </c>
      <c r="BW1389" s="0" t="n">
        <f aca="false">((((BJ1389/R1389)^2)+((BQ1389/AH1389)^2))^(1/2))*AO1389</f>
        <v>2.4529866294723</v>
      </c>
      <c r="BX1389" s="46" t="n">
        <f aca="false">((((BL1389/AI1389)^2)+((BR1389/AJ1389)^2))^(1/2))*AP1389</f>
        <v>1.19456123095561E-005</v>
      </c>
    </row>
    <row r="1390" customFormat="false" ht="15" hidden="false" customHeight="true" outlineLevel="0" collapsed="false">
      <c r="A1390" s="24" t="n">
        <v>4.60295</v>
      </c>
      <c r="B1390" s="24" t="n">
        <v>-74.1424361111111</v>
      </c>
      <c r="C1390" s="47" t="n">
        <v>24</v>
      </c>
      <c r="D1390" s="47" t="n">
        <v>24</v>
      </c>
      <c r="E1390" s="47" t="n">
        <v>1807</v>
      </c>
      <c r="F1390" s="27" t="s">
        <v>3406</v>
      </c>
      <c r="G1390" s="28" t="s">
        <v>3407</v>
      </c>
      <c r="H1390" s="27" t="s">
        <v>3408</v>
      </c>
      <c r="I1390" s="28" t="s">
        <v>216</v>
      </c>
      <c r="J1390" s="28" t="s">
        <v>76</v>
      </c>
      <c r="K1390" s="55"/>
      <c r="L1390" s="55"/>
      <c r="M1390" s="55"/>
      <c r="N1390" s="29" t="s">
        <v>194</v>
      </c>
      <c r="O1390" s="29" t="s">
        <v>2969</v>
      </c>
      <c r="P1390" s="50" t="n">
        <v>0.013557806644477</v>
      </c>
      <c r="Q1390" s="31" t="n">
        <v>10.4099632812204</v>
      </c>
      <c r="R1390" s="31" t="n">
        <v>10.9900968610418</v>
      </c>
      <c r="S1390" s="4" t="s">
        <v>69</v>
      </c>
      <c r="T1390" s="4"/>
      <c r="U1390" s="4"/>
      <c r="V1390" s="48" t="n">
        <f aca="false">IF(S1390="m3_año",R1390,IF(OR(O1390="CG1",O1390="CG3",O1390="HG2"),T1390,R1390))</f>
        <v>10.9900968610418</v>
      </c>
      <c r="W1390" s="28" t="n">
        <v>365</v>
      </c>
      <c r="X1390" s="32" t="s">
        <v>3320</v>
      </c>
      <c r="Y1390" s="28"/>
      <c r="Z1390" s="28" t="n">
        <v>8760</v>
      </c>
      <c r="AA1390" s="32" t="s">
        <v>447</v>
      </c>
      <c r="AB1390" s="32" t="s">
        <v>447</v>
      </c>
      <c r="AC1390" s="33" t="s">
        <v>72</v>
      </c>
      <c r="AD1390" s="33" t="n">
        <f aca="false">VLOOKUP($O1390,Parámetros!$B$4:$H$25,3,0)</f>
        <v>2968843.141</v>
      </c>
      <c r="AE1390" s="33" t="n">
        <f aca="false">VLOOKUP($O1390,Parámetros!$B$4:$H$25,4,0)</f>
        <v>1108945.154</v>
      </c>
      <c r="AF1390" s="33" t="n">
        <f aca="false">VLOOKUP($O1390,Parámetros!$B$4:$H$25,5,0)</f>
        <v>26460000</v>
      </c>
      <c r="AG1390" s="33" t="n">
        <f aca="false">VLOOKUP($O1390,Parámetros!$B$4:$H$25,6,0)</f>
        <v>600000</v>
      </c>
      <c r="AH1390" s="33" t="n">
        <f aca="false">VLOOKUP($O1390,Parámetros!$B$4:$H$25,7,0)</f>
        <v>2640000</v>
      </c>
      <c r="AI1390" s="2" t="n">
        <v>8608.38414634146</v>
      </c>
      <c r="AJ1390" s="2" t="n">
        <v>1.0442E-008</v>
      </c>
      <c r="AK1390" s="34" t="n">
        <f aca="false">AD1390*V1390/1000000000</f>
        <v>0.0326278736848296</v>
      </c>
      <c r="AL1390" s="34" t="n">
        <f aca="false">AE1390*V1390/1000000000</f>
        <v>0.0121874146560429</v>
      </c>
      <c r="AM1390" s="34" t="n">
        <f aca="false">AF1390*V1390/1000000000</f>
        <v>0.290797962943166</v>
      </c>
      <c r="AN1390" s="34" t="n">
        <f aca="false">AG1390*V1390/1000000000</f>
        <v>0.00659405811662508</v>
      </c>
      <c r="AO1390" s="34" t="n">
        <f aca="false">AH1390*V1390/1000000000</f>
        <v>0.0290138557131504</v>
      </c>
      <c r="AP1390" s="35" t="n">
        <f aca="false">AJ1390*AI1390*EXP(P1390*4)</f>
        <v>9.48981290687517E-005</v>
      </c>
      <c r="AQ1390" s="36" t="n">
        <f aca="false">AK1390/W1390</f>
        <v>8.93914347529577E-005</v>
      </c>
      <c r="AR1390" s="37" t="n">
        <f aca="false">AL1390/W1390</f>
        <v>3.33901771398436E-005</v>
      </c>
      <c r="AS1390" s="37" t="n">
        <f aca="false">AM1390/W1390</f>
        <v>0.000796706747789496</v>
      </c>
      <c r="AT1390" s="37" t="n">
        <f aca="false">AN1390/W1390</f>
        <v>1.80659126482879E-005</v>
      </c>
      <c r="AU1390" s="37" t="n">
        <f aca="false">AO1390/W1390</f>
        <v>7.94900156524667E-005</v>
      </c>
      <c r="AV1390" s="49" t="n">
        <f aca="false">AP1390/W1390</f>
        <v>2.59994874160964E-007</v>
      </c>
      <c r="AW1390" s="39" t="n">
        <f aca="false">AK1390*1000000</f>
        <v>32627.8736848296</v>
      </c>
      <c r="AX1390" s="40" t="n">
        <f aca="false">AL1390*1000000</f>
        <v>12187.4146560429</v>
      </c>
      <c r="AY1390" s="40" t="n">
        <f aca="false">AM1390*1000000</f>
        <v>290797.962943166</v>
      </c>
      <c r="AZ1390" s="40" t="n">
        <f aca="false">AN1390*1000000</f>
        <v>6594.05811662508</v>
      </c>
      <c r="BA1390" s="40" t="n">
        <f aca="false">AO1390*1000000</f>
        <v>29013.8557131504</v>
      </c>
      <c r="BB1390" s="41" t="n">
        <f aca="false">AP1390*1000000</f>
        <v>94.8981290687517</v>
      </c>
      <c r="BC1390" s="39" t="n">
        <f aca="false">AQ1390*1000000</f>
        <v>89.3914347529577</v>
      </c>
      <c r="BD1390" s="40" t="n">
        <f aca="false">AR1390*1000000</f>
        <v>33.3901771398436</v>
      </c>
      <c r="BE1390" s="40" t="n">
        <f aca="false">AS1390*1000000</f>
        <v>796.706747789496</v>
      </c>
      <c r="BF1390" s="40" t="n">
        <f aca="false">AT1390*1000000</f>
        <v>18.0659126482879</v>
      </c>
      <c r="BG1390" s="40" t="n">
        <f aca="false">AU1390*1000000</f>
        <v>79.4900156524667</v>
      </c>
      <c r="BH1390" s="41" t="n">
        <f aca="false">AV1390*1000000</f>
        <v>0.259994874160964</v>
      </c>
      <c r="BI1390" s="0" t="n">
        <v>0.1</v>
      </c>
      <c r="BJ1390" s="0" t="n">
        <f aca="false">R1390*BI1390</f>
        <v>1.09900968610418</v>
      </c>
      <c r="BK1390" s="0" t="n">
        <v>0.1</v>
      </c>
      <c r="BL1390" s="0" t="n">
        <f aca="false">AI1390*BK1390</f>
        <v>860.838414634146</v>
      </c>
      <c r="BM1390" s="45" t="n">
        <v>2364070.847</v>
      </c>
      <c r="BN1390" s="45" t="n">
        <v>451327.576</v>
      </c>
      <c r="BO1390" s="0" t="n">
        <f aca="false">AF1390*0.1</f>
        <v>2646000</v>
      </c>
      <c r="BP1390" s="0" t="n">
        <f aca="false">AG1390*0.1</f>
        <v>60000</v>
      </c>
      <c r="BQ1390" s="0" t="n">
        <f aca="false">AH1390*0.1</f>
        <v>264000</v>
      </c>
      <c r="BR1390" s="0" t="n">
        <f aca="false">AJ1390*0.1</f>
        <v>1.0442E-009</v>
      </c>
      <c r="BS1390" s="0" t="n">
        <f aca="false">((((BJ1390/R1390)^2)+((BM1390/AD1390)^2))^(1/2))*AK1390</f>
        <v>0.0261854395325532</v>
      </c>
      <c r="BT1390" s="0" t="n">
        <f aca="false">((((BJ1390/R1390)^2)+((BN1390/AE1390)^2))^(1/2))*AL1390</f>
        <v>0.00510766657474502</v>
      </c>
      <c r="BU1390" s="0" t="n">
        <f aca="false">((((BJ1390/R1390)^2)+((BO1390/AF1390)^2))^(1/2))*AM1390</f>
        <v>0.0411250423104694</v>
      </c>
      <c r="BV1390" s="0" t="n">
        <f aca="false">((((BJ1390/R1390)^2)+((BP1390/AG1390)^2))^(1/2))*AN1390</f>
        <v>0.000932540641960758</v>
      </c>
      <c r="BW1390" s="0" t="n">
        <f aca="false">((((BJ1390/R1390)^2)+((BQ1390/AH1390)^2))^(1/2))*AO1390</f>
        <v>0.00410317882462733</v>
      </c>
      <c r="BX1390" s="46" t="n">
        <f aca="false">((((BL1390/AI1390)^2)+((BR1390/AJ1390)^2))^(1/2))*AP1390</f>
        <v>1.34206221172861E-005</v>
      </c>
    </row>
    <row r="1391" customFormat="false" ht="30" hidden="false" customHeight="true" outlineLevel="0" collapsed="false">
      <c r="A1391" s="24" t="n">
        <v>4.625525</v>
      </c>
      <c r="B1391" s="24" t="n">
        <v>-74.1035388888889</v>
      </c>
      <c r="C1391" s="47" t="n">
        <v>29</v>
      </c>
      <c r="D1391" s="47" t="n">
        <v>27</v>
      </c>
      <c r="E1391" s="47" t="n">
        <v>2344</v>
      </c>
      <c r="F1391" s="27" t="s">
        <v>3409</v>
      </c>
      <c r="G1391" s="28" t="s">
        <v>3410</v>
      </c>
      <c r="H1391" s="27" t="s">
        <v>3411</v>
      </c>
      <c r="I1391" s="28" t="s">
        <v>155</v>
      </c>
      <c r="J1391" s="28" t="s">
        <v>65</v>
      </c>
      <c r="K1391" s="55"/>
      <c r="L1391" s="55"/>
      <c r="M1391" s="55"/>
      <c r="N1391" s="29" t="s">
        <v>67</v>
      </c>
      <c r="O1391" s="29" t="s">
        <v>108</v>
      </c>
      <c r="P1391" s="56" t="n">
        <v>0.00426891489573758</v>
      </c>
      <c r="Q1391" s="31" t="n">
        <v>1951572</v>
      </c>
      <c r="R1391" s="31" t="n">
        <v>1985182.5233809</v>
      </c>
      <c r="S1391" s="29" t="s">
        <v>69</v>
      </c>
      <c r="T1391" s="29"/>
      <c r="U1391" s="29"/>
      <c r="V1391" s="48" t="n">
        <f aca="false">IF(S1391="m3_año",R1391,IF(OR(O1391="CG1",O1391="CG3",O1391="HG2"),T1391,R1391))</f>
        <v>1985182.5233809</v>
      </c>
      <c r="W1391" s="28" t="n">
        <v>365</v>
      </c>
      <c r="X1391" s="32" t="s">
        <v>3320</v>
      </c>
      <c r="Y1391" s="28"/>
      <c r="Z1391" s="28" t="n">
        <v>8760</v>
      </c>
      <c r="AA1391" s="32" t="s">
        <v>447</v>
      </c>
      <c r="AB1391" s="32" t="s">
        <v>447</v>
      </c>
      <c r="AC1391" s="33" t="s">
        <v>72</v>
      </c>
      <c r="AD1391" s="33" t="n">
        <f aca="false">VLOOKUP($O1391,Parámetros!$B$4:$H$25,3,0)</f>
        <v>589.42211574465</v>
      </c>
      <c r="AE1391" s="33" t="n">
        <f aca="false">VLOOKUP($O1391,Parámetros!$B$4:$H$25,4,0)</f>
        <v>6395.37711993333</v>
      </c>
      <c r="AF1391" s="33" t="n">
        <f aca="false">VLOOKUP($O1391,Parámetros!$B$4:$H$25,5,0)</f>
        <v>22.4256162208741</v>
      </c>
      <c r="AG1391" s="33" t="n">
        <f aca="false">VLOOKUP($O1391,Parámetros!$B$4:$H$25,6,0)</f>
        <v>1344</v>
      </c>
      <c r="AH1391" s="33" t="n">
        <f aca="false">VLOOKUP($O1391,Parámetros!$B$4:$H$25,7,0)</f>
        <v>1920000</v>
      </c>
      <c r="AI1391" s="51" t="n">
        <v>1951572</v>
      </c>
      <c r="AJ1391" s="52" t="n">
        <v>8.8E-008</v>
      </c>
      <c r="AK1391" s="34" t="n">
        <f aca="false">AD1391*V1391/1000000000</f>
        <v>1.17011048307047</v>
      </c>
      <c r="AL1391" s="34" t="n">
        <f aca="false">AE1391*V1391/1000000000</f>
        <v>12.6959908889217</v>
      </c>
      <c r="AM1391" s="34" t="n">
        <f aca="false">AF1391*V1391/1000000000</f>
        <v>0.0445189413977265</v>
      </c>
      <c r="AN1391" s="34" t="n">
        <f aca="false">AG1391*V1391/1000000000</f>
        <v>2.66808531142393</v>
      </c>
      <c r="AO1391" s="34" t="n">
        <f aca="false">AH1391*V1391/1000000000</f>
        <v>3811.55044489133</v>
      </c>
      <c r="AP1391" s="35" t="n">
        <f aca="false">AJ1391*AI1391*EXP(P1391*4)</f>
        <v>0.174696062057519</v>
      </c>
      <c r="AQ1391" s="36" t="n">
        <f aca="false">AK1391/W1391</f>
        <v>0.00320578214539856</v>
      </c>
      <c r="AR1391" s="37" t="n">
        <f aca="false">AL1391/W1391</f>
        <v>0.0347835366819773</v>
      </c>
      <c r="AS1391" s="37" t="n">
        <f aca="false">AM1391/W1391</f>
        <v>0.000121969702459525</v>
      </c>
      <c r="AT1391" s="37" t="n">
        <f aca="false">AN1391/W1391</f>
        <v>0.00730982277102447</v>
      </c>
      <c r="AU1391" s="37" t="n">
        <f aca="false">AO1391/W1391</f>
        <v>10.4426039586064</v>
      </c>
      <c r="AV1391" s="49" t="n">
        <f aca="false">AP1391/W1391</f>
        <v>0.000478619348102791</v>
      </c>
      <c r="AW1391" s="39" t="n">
        <f aca="false">AK1391*1000000</f>
        <v>1170110.48307047</v>
      </c>
      <c r="AX1391" s="40" t="n">
        <f aca="false">AL1391*1000000</f>
        <v>12695990.8889217</v>
      </c>
      <c r="AY1391" s="40" t="n">
        <f aca="false">AM1391*1000000</f>
        <v>44518.9413977265</v>
      </c>
      <c r="AZ1391" s="40" t="n">
        <f aca="false">AN1391*1000000</f>
        <v>2668085.31142393</v>
      </c>
      <c r="BA1391" s="40" t="n">
        <f aca="false">AO1391*1000000</f>
        <v>3811550444.89133</v>
      </c>
      <c r="BB1391" s="41" t="n">
        <f aca="false">AP1391*1000000</f>
        <v>174696.062057519</v>
      </c>
      <c r="BC1391" s="39" t="n">
        <f aca="false">AQ1391*1000000</f>
        <v>3205.78214539856</v>
      </c>
      <c r="BD1391" s="40" t="n">
        <f aca="false">AR1391*1000000</f>
        <v>34783.5366819773</v>
      </c>
      <c r="BE1391" s="40" t="n">
        <f aca="false">AS1391*1000000</f>
        <v>121.969702459525</v>
      </c>
      <c r="BF1391" s="40" t="n">
        <f aca="false">AT1391*1000000</f>
        <v>7309.82277102447</v>
      </c>
      <c r="BG1391" s="40" t="n">
        <f aca="false">AU1391*1000000</f>
        <v>10442603.9586064</v>
      </c>
      <c r="BH1391" s="41" t="n">
        <f aca="false">AV1391*1000000</f>
        <v>478.619348102791</v>
      </c>
      <c r="BI1391" s="0" t="n">
        <v>0.1</v>
      </c>
      <c r="BJ1391" s="0" t="n">
        <f aca="false">R1391*BI1391</f>
        <v>198518.25233809</v>
      </c>
      <c r="BK1391" s="0" t="n">
        <v>0.1</v>
      </c>
      <c r="BL1391" s="0" t="n">
        <f aca="false">AI1391*BK1391</f>
        <v>195157.2</v>
      </c>
      <c r="BM1391" s="45" t="n">
        <v>491.492522079561</v>
      </c>
      <c r="BN1391" s="45" t="n">
        <v>4911.75996922289</v>
      </c>
      <c r="BO1391" s="45" t="n">
        <v>16.2785205146239</v>
      </c>
      <c r="BP1391" s="45" t="n">
        <v>537.6</v>
      </c>
      <c r="BQ1391" s="45" t="n">
        <v>384000</v>
      </c>
      <c r="BR1391" s="0" t="n">
        <f aca="false">AJ1391*0.1</f>
        <v>8.8E-009</v>
      </c>
      <c r="BS1391" s="0" t="n">
        <f aca="false">((((BJ1391/R1391)^2)+((BM1391/AD1391)^2))^(1/2))*AK1391</f>
        <v>0.982693589524247</v>
      </c>
      <c r="BT1391" s="0" t="n">
        <f aca="false">((((BJ1391/R1391)^2)+((BN1391/AE1391)^2))^(1/2))*AL1391</f>
        <v>9.83304700324787</v>
      </c>
      <c r="BU1391" s="0" t="n">
        <f aca="false">((((BJ1391/R1391)^2)+((BO1391/AF1391)^2))^(1/2))*AM1391</f>
        <v>0.0326210440739794</v>
      </c>
      <c r="BV1391" s="0" t="n">
        <f aca="false">((((BJ1391/R1391)^2)+((BP1391/AG1391)^2))^(1/2))*AN1391</f>
        <v>1.10007975571599</v>
      </c>
      <c r="BW1391" s="0" t="n">
        <f aca="false">((((BJ1391/R1391)^2)+((BQ1391/AH1391)^2))^(1/2))*AO1391</f>
        <v>852.288589444658</v>
      </c>
      <c r="BX1391" s="46" t="n">
        <f aca="false">((((BL1391/AI1391)^2)+((BR1391/AJ1391)^2))^(1/2))*AP1391</f>
        <v>0.0247057540254915</v>
      </c>
    </row>
    <row r="1392" customFormat="false" ht="30" hidden="false" customHeight="true" outlineLevel="0" collapsed="false">
      <c r="A1392" s="24" t="n">
        <v>4.625525</v>
      </c>
      <c r="B1392" s="24" t="n">
        <v>-74.1035388888889</v>
      </c>
      <c r="C1392" s="47" t="n">
        <v>29</v>
      </c>
      <c r="D1392" s="47" t="n">
        <v>27</v>
      </c>
      <c r="E1392" s="47" t="n">
        <v>2344</v>
      </c>
      <c r="F1392" s="27" t="s">
        <v>3409</v>
      </c>
      <c r="G1392" s="28" t="s">
        <v>3410</v>
      </c>
      <c r="H1392" s="27" t="s">
        <v>3411</v>
      </c>
      <c r="I1392" s="28" t="s">
        <v>155</v>
      </c>
      <c r="J1392" s="28" t="s">
        <v>65</v>
      </c>
      <c r="K1392" s="55"/>
      <c r="L1392" s="55"/>
      <c r="M1392" s="55"/>
      <c r="N1392" s="29" t="s">
        <v>67</v>
      </c>
      <c r="O1392" s="29" t="s">
        <v>108</v>
      </c>
      <c r="P1392" s="56" t="n">
        <v>0.00426891489573758</v>
      </c>
      <c r="Q1392" s="31" t="n">
        <v>1300950</v>
      </c>
      <c r="R1392" s="31" t="n">
        <v>1323355.32780362</v>
      </c>
      <c r="S1392" s="29" t="s">
        <v>69</v>
      </c>
      <c r="T1392" s="29"/>
      <c r="U1392" s="29"/>
      <c r="V1392" s="48" t="n">
        <f aca="false">IF(S1392="m3_año",R1392,IF(OR(O1392="CG1",O1392="CG3",O1392="HG2"),T1392,R1392))</f>
        <v>1323355.32780362</v>
      </c>
      <c r="W1392" s="28" t="n">
        <v>365</v>
      </c>
      <c r="X1392" s="32" t="s">
        <v>3320</v>
      </c>
      <c r="Y1392" s="28"/>
      <c r="Z1392" s="28" t="n">
        <v>8760</v>
      </c>
      <c r="AA1392" s="32" t="s">
        <v>447</v>
      </c>
      <c r="AB1392" s="32" t="s">
        <v>447</v>
      </c>
      <c r="AC1392" s="33" t="s">
        <v>72</v>
      </c>
      <c r="AD1392" s="33" t="n">
        <f aca="false">VLOOKUP($O1392,Parámetros!$B$4:$H$25,3,0)</f>
        <v>589.42211574465</v>
      </c>
      <c r="AE1392" s="33" t="n">
        <f aca="false">VLOOKUP($O1392,Parámetros!$B$4:$H$25,4,0)</f>
        <v>6395.37711993333</v>
      </c>
      <c r="AF1392" s="33" t="n">
        <f aca="false">VLOOKUP($O1392,Parámetros!$B$4:$H$25,5,0)</f>
        <v>22.4256162208741</v>
      </c>
      <c r="AG1392" s="33" t="n">
        <f aca="false">VLOOKUP($O1392,Parámetros!$B$4:$H$25,6,0)</f>
        <v>1344</v>
      </c>
      <c r="AH1392" s="33" t="n">
        <f aca="false">VLOOKUP($O1392,Parámetros!$B$4:$H$25,7,0)</f>
        <v>1920000</v>
      </c>
      <c r="AI1392" s="51" t="n">
        <v>1300950</v>
      </c>
      <c r="AJ1392" s="52" t="n">
        <v>8.8E-008</v>
      </c>
      <c r="AK1392" s="34" t="n">
        <f aca="false">AD1392*V1392/1000000000</f>
        <v>0.780014897195964</v>
      </c>
      <c r="AL1392" s="34" t="n">
        <f aca="false">AE1392*V1392/1000000000</f>
        <v>8.46335638497714</v>
      </c>
      <c r="AM1392" s="34" t="n">
        <f aca="false">AF1392*V1392/1000000000</f>
        <v>0.029677058705173</v>
      </c>
      <c r="AN1392" s="34" t="n">
        <f aca="false">AG1392*V1392/1000000000</f>
        <v>1.77858956056807</v>
      </c>
      <c r="AO1392" s="34" t="n">
        <f aca="false">AH1392*V1392/1000000000</f>
        <v>2540.84222938295</v>
      </c>
      <c r="AP1392" s="35" t="n">
        <f aca="false">AJ1392*AI1392*EXP(P1392*4)</f>
        <v>0.116455268846719</v>
      </c>
      <c r="AQ1392" s="36" t="n">
        <f aca="false">AK1392/W1392</f>
        <v>0.00213702711560538</v>
      </c>
      <c r="AR1392" s="37" t="n">
        <f aca="false">AL1392/W1392</f>
        <v>0.0231872777670607</v>
      </c>
      <c r="AS1392" s="37" t="n">
        <f aca="false">AM1392/W1392</f>
        <v>8.1307010151159E-005</v>
      </c>
      <c r="AT1392" s="37" t="n">
        <f aca="false">AN1392/W1392</f>
        <v>0.00487284811114539</v>
      </c>
      <c r="AU1392" s="37" t="n">
        <f aca="false">AO1392/W1392</f>
        <v>6.96121158735055</v>
      </c>
      <c r="AV1392" s="49" t="n">
        <f aca="false">AP1392/W1392</f>
        <v>0.000319055531086901</v>
      </c>
      <c r="AW1392" s="39" t="n">
        <f aca="false">AK1392*1000000</f>
        <v>780014.897195964</v>
      </c>
      <c r="AX1392" s="40" t="n">
        <f aca="false">AL1392*1000000</f>
        <v>8463356.38497714</v>
      </c>
      <c r="AY1392" s="40" t="n">
        <f aca="false">AM1392*1000000</f>
        <v>29677.058705173</v>
      </c>
      <c r="AZ1392" s="40" t="n">
        <f aca="false">AN1392*1000000</f>
        <v>1778589.56056807</v>
      </c>
      <c r="BA1392" s="40" t="n">
        <f aca="false">AO1392*1000000</f>
        <v>2540842229.38295</v>
      </c>
      <c r="BB1392" s="41" t="n">
        <f aca="false">AP1392*1000000</f>
        <v>116455.268846719</v>
      </c>
      <c r="BC1392" s="39" t="n">
        <f aca="false">AQ1392*1000000</f>
        <v>2137.02711560538</v>
      </c>
      <c r="BD1392" s="40" t="n">
        <f aca="false">AR1392*1000000</f>
        <v>23187.2777670607</v>
      </c>
      <c r="BE1392" s="40" t="n">
        <f aca="false">AS1392*1000000</f>
        <v>81.307010151159</v>
      </c>
      <c r="BF1392" s="40" t="n">
        <f aca="false">AT1392*1000000</f>
        <v>4872.84811114539</v>
      </c>
      <c r="BG1392" s="40" t="n">
        <f aca="false">AU1392*1000000</f>
        <v>6961211.58735055</v>
      </c>
      <c r="BH1392" s="41" t="n">
        <f aca="false">AV1392*1000000</f>
        <v>319.055531086901</v>
      </c>
      <c r="BI1392" s="0" t="n">
        <v>0.1</v>
      </c>
      <c r="BJ1392" s="0" t="n">
        <f aca="false">R1392*BI1392</f>
        <v>132335.532780362</v>
      </c>
      <c r="BK1392" s="0" t="n">
        <v>0.1</v>
      </c>
      <c r="BL1392" s="0" t="n">
        <f aca="false">AI1392*BK1392</f>
        <v>130095</v>
      </c>
      <c r="BM1392" s="45" t="n">
        <v>491.492522079561</v>
      </c>
      <c r="BN1392" s="45" t="n">
        <v>4911.75996922289</v>
      </c>
      <c r="BO1392" s="45" t="n">
        <v>16.2785205146239</v>
      </c>
      <c r="BP1392" s="45" t="n">
        <v>537.6</v>
      </c>
      <c r="BQ1392" s="45" t="n">
        <v>384000</v>
      </c>
      <c r="BR1392" s="0" t="n">
        <f aca="false">AJ1392*0.1</f>
        <v>8.8E-009</v>
      </c>
      <c r="BS1392" s="0" t="n">
        <f aca="false">((((BJ1392/R1392)^2)+((BM1392/AD1392)^2))^(1/2))*AK1392</f>
        <v>0.655079712811806</v>
      </c>
      <c r="BT1392" s="0" t="n">
        <f aca="false">((((BJ1392/R1392)^2)+((BN1392/AE1392)^2))^(1/2))*AL1392</f>
        <v>6.5548708932467</v>
      </c>
      <c r="BU1392" s="0" t="n">
        <f aca="false">((((BJ1392/R1392)^2)+((BO1392/AF1392)^2))^(1/2))*AM1392</f>
        <v>0.0217457246199695</v>
      </c>
      <c r="BV1392" s="0" t="n">
        <f aca="false">((((BJ1392/R1392)^2)+((BP1392/AG1392)^2))^(1/2))*AN1392</f>
        <v>0.733331262284303</v>
      </c>
      <c r="BW1392" s="0" t="n">
        <f aca="false">((((BJ1392/R1392)^2)+((BQ1392/AH1392)^2))^(1/2))*AO1392</f>
        <v>568.149594500239</v>
      </c>
      <c r="BX1392" s="46" t="n">
        <f aca="false">((((BL1392/AI1392)^2)+((BR1392/AJ1392)^2))^(1/2))*AP1392</f>
        <v>0.0164692620612835</v>
      </c>
    </row>
    <row r="1393" customFormat="false" ht="30" hidden="false" customHeight="true" outlineLevel="0" collapsed="false">
      <c r="A1393" s="24" t="n">
        <v>4.625525</v>
      </c>
      <c r="B1393" s="24" t="n">
        <v>-74.1035388888889</v>
      </c>
      <c r="C1393" s="47" t="n">
        <v>29</v>
      </c>
      <c r="D1393" s="47" t="n">
        <v>27</v>
      </c>
      <c r="E1393" s="47" t="n">
        <v>2344</v>
      </c>
      <c r="F1393" s="27" t="s">
        <v>3409</v>
      </c>
      <c r="G1393" s="28" t="s">
        <v>3410</v>
      </c>
      <c r="H1393" s="27" t="s">
        <v>3411</v>
      </c>
      <c r="I1393" s="28" t="s">
        <v>155</v>
      </c>
      <c r="J1393" s="28" t="s">
        <v>65</v>
      </c>
      <c r="K1393" s="55"/>
      <c r="L1393" s="55"/>
      <c r="M1393" s="55"/>
      <c r="N1393" s="29" t="s">
        <v>67</v>
      </c>
      <c r="O1393" s="29" t="s">
        <v>68</v>
      </c>
      <c r="P1393" s="56" t="n">
        <v>0.00426891489573758</v>
      </c>
      <c r="Q1393" s="31" t="n">
        <v>216678</v>
      </c>
      <c r="R1393" s="31" t="n">
        <v>220409.689625146</v>
      </c>
      <c r="S1393" s="29" t="s">
        <v>69</v>
      </c>
      <c r="T1393" s="29"/>
      <c r="U1393" s="29"/>
      <c r="V1393" s="48" t="n">
        <f aca="false">IF(S1393="m3_año",R1393,IF(OR(O1393="CG1",O1393="CG3",O1393="HG2"),T1393,R1393))</f>
        <v>220409.689625146</v>
      </c>
      <c r="W1393" s="28" t="n">
        <v>365</v>
      </c>
      <c r="X1393" s="32" t="s">
        <v>3320</v>
      </c>
      <c r="Y1393" s="28"/>
      <c r="Z1393" s="28" t="n">
        <v>8760</v>
      </c>
      <c r="AA1393" s="32" t="s">
        <v>447</v>
      </c>
      <c r="AB1393" s="32" t="s">
        <v>447</v>
      </c>
      <c r="AC1393" s="33" t="s">
        <v>72</v>
      </c>
      <c r="AD1393" s="33" t="n">
        <f aca="false">VLOOKUP($O1393,Parámetros!$B$4:$H$25,3,0)</f>
        <v>46.3856216091623</v>
      </c>
      <c r="AE1393" s="33" t="n">
        <f aca="false">VLOOKUP($O1393,Parámetros!$B$4:$H$25,4,0)</f>
        <v>1074.85364414012</v>
      </c>
      <c r="AF1393" s="33" t="n">
        <f aca="false">VLOOKUP($O1393,Parámetros!$B$4:$H$25,5,0)</f>
        <v>5.41099102083891</v>
      </c>
      <c r="AG1393" s="33" t="n">
        <f aca="false">VLOOKUP($O1393,Parámetros!$B$4:$H$25,6,0)</f>
        <v>1344</v>
      </c>
      <c r="AH1393" s="33" t="n">
        <f aca="false">VLOOKUP($O1393,Parámetros!$B$4:$H$25,7,0)</f>
        <v>1920000</v>
      </c>
      <c r="AI1393" s="51" t="n">
        <v>216678</v>
      </c>
      <c r="AJ1393" s="52" t="n">
        <v>8.8E-008</v>
      </c>
      <c r="AK1393" s="34" t="n">
        <f aca="false">AD1393*V1393/1000000000</f>
        <v>0.0102238404619449</v>
      </c>
      <c r="AL1393" s="34" t="n">
        <f aca="false">AE1393*V1393/1000000000</f>
        <v>0.236908158097381</v>
      </c>
      <c r="AM1393" s="34" t="n">
        <f aca="false">AF1393*V1393/1000000000</f>
        <v>0.00119263485146756</v>
      </c>
      <c r="AN1393" s="34" t="n">
        <f aca="false">AG1393*V1393/1000000000</f>
        <v>0.296230622856196</v>
      </c>
      <c r="AO1393" s="34" t="n">
        <f aca="false">AH1393*V1393/1000000000</f>
        <v>423.18660408028</v>
      </c>
      <c r="AP1393" s="35" t="n">
        <f aca="false">AJ1393*AI1393*EXP(P1393*4)</f>
        <v>0.0193960526870129</v>
      </c>
      <c r="AQ1393" s="36" t="n">
        <f aca="false">AK1393/W1393</f>
        <v>2.80105218135477E-005</v>
      </c>
      <c r="AR1393" s="37" t="n">
        <f aca="false">AL1393/W1393</f>
        <v>0.00064906344684214</v>
      </c>
      <c r="AS1393" s="37" t="n">
        <f aca="false">AM1393/W1393</f>
        <v>3.26749274374673E-006</v>
      </c>
      <c r="AT1393" s="37" t="n">
        <f aca="false">AN1393/W1393</f>
        <v>0.000811590747551223</v>
      </c>
      <c r="AU1393" s="37" t="n">
        <f aca="false">AO1393/W1393</f>
        <v>1.1594153536446</v>
      </c>
      <c r="AV1393" s="49" t="n">
        <f aca="false">AP1393/W1393</f>
        <v>5.31398703753777E-005</v>
      </c>
      <c r="AW1393" s="39" t="n">
        <f aca="false">AK1393*1000000</f>
        <v>10223.8404619449</v>
      </c>
      <c r="AX1393" s="40" t="n">
        <f aca="false">AL1393*1000000</f>
        <v>236908.158097381</v>
      </c>
      <c r="AY1393" s="40" t="n">
        <f aca="false">AM1393*1000000</f>
        <v>1192.63485146756</v>
      </c>
      <c r="AZ1393" s="40" t="n">
        <f aca="false">AN1393*1000000</f>
        <v>296230.622856196</v>
      </c>
      <c r="BA1393" s="40" t="n">
        <f aca="false">AO1393*1000000</f>
        <v>423186604.08028</v>
      </c>
      <c r="BB1393" s="41" t="n">
        <f aca="false">AP1393*1000000</f>
        <v>19396.0526870129</v>
      </c>
      <c r="BC1393" s="39" t="n">
        <f aca="false">AQ1393*1000000</f>
        <v>28.0105218135478</v>
      </c>
      <c r="BD1393" s="40" t="n">
        <f aca="false">AR1393*1000000</f>
        <v>649.06344684214</v>
      </c>
      <c r="BE1393" s="40" t="n">
        <f aca="false">AS1393*1000000</f>
        <v>3.26749274374673</v>
      </c>
      <c r="BF1393" s="40" t="n">
        <f aca="false">AT1393*1000000</f>
        <v>811.590747551223</v>
      </c>
      <c r="BG1393" s="40" t="n">
        <f aca="false">AU1393*1000000</f>
        <v>1159415.3536446</v>
      </c>
      <c r="BH1393" s="41" t="n">
        <f aca="false">AV1393*1000000</f>
        <v>53.1398703753777</v>
      </c>
      <c r="BI1393" s="0" t="n">
        <v>0.1</v>
      </c>
      <c r="BJ1393" s="0" t="n">
        <f aca="false">R1393*BI1393</f>
        <v>22040.9689625146</v>
      </c>
      <c r="BK1393" s="0" t="n">
        <v>0.1</v>
      </c>
      <c r="BL1393" s="0" t="n">
        <f aca="false">AI1393*BK1393</f>
        <v>21667.8</v>
      </c>
      <c r="BM1393" s="45" t="n">
        <v>17.6498016718255</v>
      </c>
      <c r="BN1393" s="45" t="n">
        <v>910.91550745518</v>
      </c>
      <c r="BO1393" s="45" t="n">
        <v>5.31099102083891</v>
      </c>
      <c r="BP1393" s="45" t="n">
        <v>537.6</v>
      </c>
      <c r="BQ1393" s="45" t="n">
        <v>384000</v>
      </c>
      <c r="BR1393" s="0" t="n">
        <f aca="false">AJ1393*0.1</f>
        <v>8.8E-009</v>
      </c>
      <c r="BS1393" s="0" t="n">
        <f aca="false">((((BJ1393/R1393)^2)+((BM1393/AD1393)^2))^(1/2))*AK1393</f>
        <v>0.00402229119192058</v>
      </c>
      <c r="BT1393" s="0" t="n">
        <f aca="false">((((BJ1393/R1393)^2)+((BN1393/AE1393)^2))^(1/2))*AL1393</f>
        <v>0.202167496088471</v>
      </c>
      <c r="BU1393" s="0" t="n">
        <f aca="false">((((BJ1393/R1393)^2)+((BO1393/AF1393)^2))^(1/2))*AM1393</f>
        <v>0.00117665365195013</v>
      </c>
      <c r="BV1393" s="0" t="n">
        <f aca="false">((((BJ1393/R1393)^2)+((BP1393/AG1393)^2))^(1/2))*AN1393</f>
        <v>0.122139014757861</v>
      </c>
      <c r="BW1393" s="0" t="n">
        <f aca="false">((((BJ1393/R1393)^2)+((BQ1393/AH1393)^2))^(1/2))*AO1393</f>
        <v>94.6274013890797</v>
      </c>
      <c r="BX1393" s="46" t="n">
        <f aca="false">((((BL1393/AI1393)^2)+((BR1393/AJ1393)^2))^(1/2))*AP1393</f>
        <v>0.00274301607664767</v>
      </c>
    </row>
    <row r="1394" customFormat="false" ht="15" hidden="false" customHeight="true" outlineLevel="0" collapsed="false">
      <c r="A1394" s="24" t="n">
        <v>4.68435555555556</v>
      </c>
      <c r="B1394" s="24" t="n">
        <v>-74.1546472222222</v>
      </c>
      <c r="C1394" s="47" t="n">
        <v>23</v>
      </c>
      <c r="D1394" s="47" t="n">
        <v>33</v>
      </c>
      <c r="E1394" s="47" t="n">
        <v>1924</v>
      </c>
      <c r="F1394" s="27" t="s">
        <v>3412</v>
      </c>
      <c r="G1394" s="28" t="s">
        <v>3413</v>
      </c>
      <c r="H1394" s="27" t="s">
        <v>3414</v>
      </c>
      <c r="I1394" s="28" t="s">
        <v>64</v>
      </c>
      <c r="J1394" s="28" t="s">
        <v>76</v>
      </c>
      <c r="K1394" s="28" t="n">
        <v>597.46</v>
      </c>
      <c r="L1394" s="28"/>
      <c r="M1394" s="28" t="n">
        <v>1986</v>
      </c>
      <c r="N1394" s="29" t="s">
        <v>67</v>
      </c>
      <c r="O1394" s="29" t="s">
        <v>415</v>
      </c>
      <c r="P1394" s="50" t="n">
        <v>0.00842863539816588</v>
      </c>
      <c r="Q1394" s="31" t="n">
        <v>71500</v>
      </c>
      <c r="R1394" s="31" t="n">
        <v>73951.6862371685</v>
      </c>
      <c r="S1394" s="29" t="s">
        <v>69</v>
      </c>
      <c r="T1394" s="29"/>
      <c r="U1394" s="29"/>
      <c r="V1394" s="48" t="n">
        <f aca="false">IF(S1394="m3_año",R1394,IF(OR(O1394="CG1",O1394="CG3",O1394="HG2"),T1394,R1394))</f>
        <v>73951.6862371685</v>
      </c>
      <c r="W1394" s="28" t="n">
        <v>365</v>
      </c>
      <c r="X1394" s="32" t="s">
        <v>3320</v>
      </c>
      <c r="Y1394" s="28"/>
      <c r="Z1394" s="28" t="n">
        <v>8760</v>
      </c>
      <c r="AA1394" s="32" t="s">
        <v>447</v>
      </c>
      <c r="AB1394" s="32" t="s">
        <v>447</v>
      </c>
      <c r="AC1394" s="33" t="s">
        <v>72</v>
      </c>
      <c r="AD1394" s="33" t="n">
        <f aca="false">VLOOKUP($O1394,Parámetros!$B$4:$H$25,3,0)</f>
        <v>196.356974196937</v>
      </c>
      <c r="AE1394" s="33" t="n">
        <f aca="false">VLOOKUP($O1394,Parámetros!$B$4:$H$25,4,0)</f>
        <v>1220.72799074218</v>
      </c>
      <c r="AF1394" s="33" t="n">
        <f aca="false">VLOOKUP($O1394,Parámetros!$B$4:$H$25,5,0)</f>
        <v>0.1</v>
      </c>
      <c r="AG1394" s="33" t="n">
        <f aca="false">VLOOKUP($O1394,Parámetros!$B$4:$H$25,6,0)</f>
        <v>640</v>
      </c>
      <c r="AH1394" s="33" t="n">
        <f aca="false">VLOOKUP($O1394,Parámetros!$B$4:$H$25,7,0)</f>
        <v>1920000</v>
      </c>
      <c r="AI1394" s="51" t="n">
        <v>71500</v>
      </c>
      <c r="AJ1394" s="52" t="n">
        <v>8.8E-008</v>
      </c>
      <c r="AK1394" s="34" t="n">
        <f aca="false">AD1394*V1394/1000000000</f>
        <v>0.0145209293462917</v>
      </c>
      <c r="AL1394" s="34" t="n">
        <f aca="false">AE1394*V1394/1000000000</f>
        <v>0.0902748933522948</v>
      </c>
      <c r="AM1394" s="34" t="n">
        <f aca="false">AF1394*V1394/1000000000</f>
        <v>7.39516862371685E-006</v>
      </c>
      <c r="AN1394" s="34" t="n">
        <f aca="false">AG1394*V1394/1000000000</f>
        <v>0.0473290791917878</v>
      </c>
      <c r="AO1394" s="34" t="n">
        <f aca="false">AH1394*V1394/1000000000</f>
        <v>141.987237575364</v>
      </c>
      <c r="AP1394" s="35" t="n">
        <f aca="false">AJ1394*AI1394*EXP(P1394*4)</f>
        <v>0.00650774838887083</v>
      </c>
      <c r="AQ1394" s="36" t="n">
        <f aca="false">AK1394/W1394</f>
        <v>3.9783368072032E-005</v>
      </c>
      <c r="AR1394" s="37" t="n">
        <f aca="false">AL1394/W1394</f>
        <v>0.000247328474937794</v>
      </c>
      <c r="AS1394" s="37" t="n">
        <f aca="false">AM1394/W1394</f>
        <v>2.02607359553886E-008</v>
      </c>
      <c r="AT1394" s="37" t="n">
        <f aca="false">AN1394/W1394</f>
        <v>0.000129668710114487</v>
      </c>
      <c r="AU1394" s="37" t="n">
        <f aca="false">AO1394/W1394</f>
        <v>0.389006130343462</v>
      </c>
      <c r="AV1394" s="49" t="n">
        <f aca="false">AP1394/W1394</f>
        <v>1.7829447640742E-005</v>
      </c>
      <c r="AW1394" s="39" t="n">
        <f aca="false">AK1394*1000000</f>
        <v>14520.9293462917</v>
      </c>
      <c r="AX1394" s="40" t="n">
        <f aca="false">AL1394*1000000</f>
        <v>90274.8933522948</v>
      </c>
      <c r="AY1394" s="40" t="n">
        <f aca="false">AM1394*1000000</f>
        <v>7.39516862371685</v>
      </c>
      <c r="AZ1394" s="40" t="n">
        <f aca="false">AN1394*1000000</f>
        <v>47329.0791917878</v>
      </c>
      <c r="BA1394" s="40" t="n">
        <f aca="false">AO1394*1000000</f>
        <v>141987237.575364</v>
      </c>
      <c r="BB1394" s="41" t="n">
        <f aca="false">AP1394*1000000</f>
        <v>6507.74838887083</v>
      </c>
      <c r="BC1394" s="39" t="n">
        <f aca="false">AQ1394*1000000</f>
        <v>39.783368072032</v>
      </c>
      <c r="BD1394" s="40" t="n">
        <f aca="false">AR1394*1000000</f>
        <v>247.328474937794</v>
      </c>
      <c r="BE1394" s="40" t="n">
        <f aca="false">AS1394*1000000</f>
        <v>0.0202607359553886</v>
      </c>
      <c r="BF1394" s="40" t="n">
        <f aca="false">AT1394*1000000</f>
        <v>129.668710114487</v>
      </c>
      <c r="BG1394" s="40" t="n">
        <f aca="false">AU1394*1000000</f>
        <v>389006.130343462</v>
      </c>
      <c r="BH1394" s="41" t="n">
        <f aca="false">AV1394*1000000</f>
        <v>17.829447640742</v>
      </c>
      <c r="BI1394" s="0" t="n">
        <v>0.1</v>
      </c>
      <c r="BJ1394" s="0" t="n">
        <f aca="false">R1394*BI1394</f>
        <v>7395.16862371685</v>
      </c>
      <c r="BK1394" s="0" t="n">
        <v>0.1</v>
      </c>
      <c r="BL1394" s="0" t="n">
        <f aca="false">AI1394*BK1394</f>
        <v>7150</v>
      </c>
      <c r="BM1394" s="45" t="n">
        <v>187.562005220738</v>
      </c>
      <c r="BN1394" s="45" t="n">
        <v>1012.03746873145</v>
      </c>
      <c r="BO1394" s="45" t="n">
        <v>0</v>
      </c>
      <c r="BP1394" s="45" t="n">
        <v>256</v>
      </c>
      <c r="BQ1394" s="45" t="n">
        <v>384000</v>
      </c>
      <c r="BR1394" s="0" t="n">
        <f aca="false">AJ1394*0.1</f>
        <v>8.8E-009</v>
      </c>
      <c r="BS1394" s="0" t="n">
        <f aca="false">((((BJ1394/R1394)^2)+((BM1394/AD1394)^2))^(1/2))*AK1394</f>
        <v>0.0139463285830067</v>
      </c>
      <c r="BT1394" s="0" t="n">
        <f aca="false">((((BJ1394/R1394)^2)+((BN1394/AE1394)^2))^(1/2))*AL1394</f>
        <v>0.0753843628921393</v>
      </c>
      <c r="BU1394" s="0" t="n">
        <f aca="false">((((BJ1394/R1394)^2)+((BO1394/AF1394)^2))^(1/2))*AM1394</f>
        <v>7.39516862371685E-007</v>
      </c>
      <c r="BV1394" s="0" t="n">
        <f aca="false">((((BJ1394/R1394)^2)+((BP1394/AG1394)^2))^(1/2))*AN1394</f>
        <v>0.0195142792670964</v>
      </c>
      <c r="BW1394" s="0" t="n">
        <f aca="false">((((BJ1394/R1394)^2)+((BQ1394/AH1394)^2))^(1/2))*AO1394</f>
        <v>31.7493115155925</v>
      </c>
      <c r="BX1394" s="46" t="n">
        <f aca="false">((((BL1394/AI1394)^2)+((BR1394/AJ1394)^2))^(1/2))*AP1394</f>
        <v>0.000920334603205278</v>
      </c>
    </row>
    <row r="1395" customFormat="false" ht="15" hidden="false" customHeight="true" outlineLevel="0" collapsed="false">
      <c r="A1395" s="24" t="n">
        <v>4.68435555555556</v>
      </c>
      <c r="B1395" s="24" t="n">
        <v>-74.1546472222222</v>
      </c>
      <c r="C1395" s="47" t="n">
        <v>23</v>
      </c>
      <c r="D1395" s="47" t="n">
        <v>33</v>
      </c>
      <c r="E1395" s="47" t="n">
        <v>1924</v>
      </c>
      <c r="F1395" s="27" t="s">
        <v>3412</v>
      </c>
      <c r="G1395" s="28" t="s">
        <v>3413</v>
      </c>
      <c r="H1395" s="27" t="s">
        <v>3414</v>
      </c>
      <c r="I1395" s="28" t="s">
        <v>64</v>
      </c>
      <c r="J1395" s="28" t="s">
        <v>76</v>
      </c>
      <c r="K1395" s="28" t="n">
        <v>507.84</v>
      </c>
      <c r="L1395" s="28"/>
      <c r="M1395" s="55"/>
      <c r="N1395" s="29" t="s">
        <v>67</v>
      </c>
      <c r="O1395" s="29" t="s">
        <v>415</v>
      </c>
      <c r="P1395" s="50" t="n">
        <v>0.00842863539816588</v>
      </c>
      <c r="Q1395" s="31" t="n">
        <v>71500</v>
      </c>
      <c r="R1395" s="31" t="n">
        <v>73951.6862371685</v>
      </c>
      <c r="S1395" s="29" t="s">
        <v>69</v>
      </c>
      <c r="T1395" s="29"/>
      <c r="U1395" s="29"/>
      <c r="V1395" s="48" t="n">
        <f aca="false">IF(S1395="m3_año",R1395,IF(OR(O1395="CG1",O1395="CG3",O1395="HG2"),T1395,R1395))</f>
        <v>73951.6862371685</v>
      </c>
      <c r="W1395" s="28" t="n">
        <v>365</v>
      </c>
      <c r="X1395" s="32" t="s">
        <v>3320</v>
      </c>
      <c r="Y1395" s="28"/>
      <c r="Z1395" s="28" t="n">
        <v>8760</v>
      </c>
      <c r="AA1395" s="32" t="s">
        <v>447</v>
      </c>
      <c r="AB1395" s="32" t="s">
        <v>447</v>
      </c>
      <c r="AC1395" s="33" t="s">
        <v>72</v>
      </c>
      <c r="AD1395" s="33" t="n">
        <f aca="false">VLOOKUP($O1395,Parámetros!$B$4:$H$25,3,0)</f>
        <v>196.356974196937</v>
      </c>
      <c r="AE1395" s="33" t="n">
        <f aca="false">VLOOKUP($O1395,Parámetros!$B$4:$H$25,4,0)</f>
        <v>1220.72799074218</v>
      </c>
      <c r="AF1395" s="33" t="n">
        <f aca="false">VLOOKUP($O1395,Parámetros!$B$4:$H$25,5,0)</f>
        <v>0.1</v>
      </c>
      <c r="AG1395" s="33" t="n">
        <f aca="false">VLOOKUP($O1395,Parámetros!$B$4:$H$25,6,0)</f>
        <v>640</v>
      </c>
      <c r="AH1395" s="33" t="n">
        <f aca="false">VLOOKUP($O1395,Parámetros!$B$4:$H$25,7,0)</f>
        <v>1920000</v>
      </c>
      <c r="AI1395" s="51" t="n">
        <v>71500</v>
      </c>
      <c r="AJ1395" s="52" t="n">
        <v>8.8E-008</v>
      </c>
      <c r="AK1395" s="34" t="n">
        <f aca="false">AD1395*V1395/1000000000</f>
        <v>0.0145209293462917</v>
      </c>
      <c r="AL1395" s="34" t="n">
        <f aca="false">AE1395*V1395/1000000000</f>
        <v>0.0902748933522948</v>
      </c>
      <c r="AM1395" s="34" t="n">
        <f aca="false">AF1395*V1395/1000000000</f>
        <v>7.39516862371685E-006</v>
      </c>
      <c r="AN1395" s="34" t="n">
        <f aca="false">AG1395*V1395/1000000000</f>
        <v>0.0473290791917878</v>
      </c>
      <c r="AO1395" s="34" t="n">
        <f aca="false">AH1395*V1395/1000000000</f>
        <v>141.987237575364</v>
      </c>
      <c r="AP1395" s="35" t="n">
        <f aca="false">AJ1395*AI1395*EXP(P1395*4)</f>
        <v>0.00650774838887083</v>
      </c>
      <c r="AQ1395" s="36" t="n">
        <f aca="false">AK1395/W1395</f>
        <v>3.9783368072032E-005</v>
      </c>
      <c r="AR1395" s="37" t="n">
        <f aca="false">AL1395/W1395</f>
        <v>0.000247328474937794</v>
      </c>
      <c r="AS1395" s="37" t="n">
        <f aca="false">AM1395/W1395</f>
        <v>2.02607359553886E-008</v>
      </c>
      <c r="AT1395" s="37" t="n">
        <f aca="false">AN1395/W1395</f>
        <v>0.000129668710114487</v>
      </c>
      <c r="AU1395" s="37" t="n">
        <f aca="false">AO1395/W1395</f>
        <v>0.389006130343462</v>
      </c>
      <c r="AV1395" s="49" t="n">
        <f aca="false">AP1395/W1395</f>
        <v>1.7829447640742E-005</v>
      </c>
      <c r="AW1395" s="39" t="n">
        <f aca="false">AK1395*1000000</f>
        <v>14520.9293462917</v>
      </c>
      <c r="AX1395" s="40" t="n">
        <f aca="false">AL1395*1000000</f>
        <v>90274.8933522948</v>
      </c>
      <c r="AY1395" s="40" t="n">
        <f aca="false">AM1395*1000000</f>
        <v>7.39516862371685</v>
      </c>
      <c r="AZ1395" s="40" t="n">
        <f aca="false">AN1395*1000000</f>
        <v>47329.0791917878</v>
      </c>
      <c r="BA1395" s="40" t="n">
        <f aca="false">AO1395*1000000</f>
        <v>141987237.575364</v>
      </c>
      <c r="BB1395" s="41" t="n">
        <f aca="false">AP1395*1000000</f>
        <v>6507.74838887083</v>
      </c>
      <c r="BC1395" s="39" t="n">
        <f aca="false">AQ1395*1000000</f>
        <v>39.783368072032</v>
      </c>
      <c r="BD1395" s="40" t="n">
        <f aca="false">AR1395*1000000</f>
        <v>247.328474937794</v>
      </c>
      <c r="BE1395" s="40" t="n">
        <f aca="false">AS1395*1000000</f>
        <v>0.0202607359553886</v>
      </c>
      <c r="BF1395" s="40" t="n">
        <f aca="false">AT1395*1000000</f>
        <v>129.668710114487</v>
      </c>
      <c r="BG1395" s="40" t="n">
        <f aca="false">AU1395*1000000</f>
        <v>389006.130343462</v>
      </c>
      <c r="BH1395" s="41" t="n">
        <f aca="false">AV1395*1000000</f>
        <v>17.829447640742</v>
      </c>
      <c r="BI1395" s="0" t="n">
        <v>0.1</v>
      </c>
      <c r="BJ1395" s="0" t="n">
        <f aca="false">R1395*BI1395</f>
        <v>7395.16862371685</v>
      </c>
      <c r="BK1395" s="0" t="n">
        <v>0.1</v>
      </c>
      <c r="BL1395" s="0" t="n">
        <f aca="false">AI1395*BK1395</f>
        <v>7150</v>
      </c>
      <c r="BM1395" s="45" t="n">
        <v>187.562005220738</v>
      </c>
      <c r="BN1395" s="45" t="n">
        <v>1012.03746873145</v>
      </c>
      <c r="BO1395" s="45" t="n">
        <v>0</v>
      </c>
      <c r="BP1395" s="45" t="n">
        <v>256</v>
      </c>
      <c r="BQ1395" s="45" t="n">
        <v>384000</v>
      </c>
      <c r="BR1395" s="0" t="n">
        <f aca="false">AJ1395*0.1</f>
        <v>8.8E-009</v>
      </c>
      <c r="BS1395" s="0" t="n">
        <f aca="false">((((BJ1395/R1395)^2)+((BM1395/AD1395)^2))^(1/2))*AK1395</f>
        <v>0.0139463285830067</v>
      </c>
      <c r="BT1395" s="0" t="n">
        <f aca="false">((((BJ1395/R1395)^2)+((BN1395/AE1395)^2))^(1/2))*AL1395</f>
        <v>0.0753843628921393</v>
      </c>
      <c r="BU1395" s="0" t="n">
        <f aca="false">((((BJ1395/R1395)^2)+((BO1395/AF1395)^2))^(1/2))*AM1395</f>
        <v>7.39516862371685E-007</v>
      </c>
      <c r="BV1395" s="0" t="n">
        <f aca="false">((((BJ1395/R1395)^2)+((BP1395/AG1395)^2))^(1/2))*AN1395</f>
        <v>0.0195142792670964</v>
      </c>
      <c r="BW1395" s="0" t="n">
        <f aca="false">((((BJ1395/R1395)^2)+((BQ1395/AH1395)^2))^(1/2))*AO1395</f>
        <v>31.7493115155925</v>
      </c>
      <c r="BX1395" s="46" t="n">
        <f aca="false">((((BL1395/AI1395)^2)+((BR1395/AJ1395)^2))^(1/2))*AP1395</f>
        <v>0.000920334603205278</v>
      </c>
    </row>
    <row r="1396" customFormat="false" ht="15" hidden="false" customHeight="true" outlineLevel="0" collapsed="false">
      <c r="A1396" s="24" t="n">
        <v>4.68435555555556</v>
      </c>
      <c r="B1396" s="24" t="n">
        <v>-74.1546472222222</v>
      </c>
      <c r="C1396" s="47" t="n">
        <v>23</v>
      </c>
      <c r="D1396" s="47" t="n">
        <v>33</v>
      </c>
      <c r="E1396" s="47" t="n">
        <v>1924</v>
      </c>
      <c r="F1396" s="27" t="s">
        <v>3412</v>
      </c>
      <c r="G1396" s="28" t="s">
        <v>3413</v>
      </c>
      <c r="H1396" s="27" t="s">
        <v>3414</v>
      </c>
      <c r="I1396" s="28" t="s">
        <v>64</v>
      </c>
      <c r="J1396" s="28" t="s">
        <v>76</v>
      </c>
      <c r="K1396" s="28" t="n">
        <v>0.03</v>
      </c>
      <c r="L1396" s="28"/>
      <c r="M1396" s="55"/>
      <c r="N1396" s="29" t="s">
        <v>67</v>
      </c>
      <c r="O1396" s="29" t="s">
        <v>415</v>
      </c>
      <c r="P1396" s="50" t="n">
        <v>0.00842863539816588</v>
      </c>
      <c r="Q1396" s="31" t="n">
        <v>71500</v>
      </c>
      <c r="R1396" s="31" t="n">
        <v>73951.6862371685</v>
      </c>
      <c r="S1396" s="29" t="s">
        <v>69</v>
      </c>
      <c r="T1396" s="29"/>
      <c r="U1396" s="29"/>
      <c r="V1396" s="48" t="n">
        <f aca="false">IF(S1396="m3_año",R1396,IF(OR(O1396="CG1",O1396="CG3",O1396="HG2"),T1396,R1396))</f>
        <v>73951.6862371685</v>
      </c>
      <c r="W1396" s="28" t="n">
        <v>365</v>
      </c>
      <c r="X1396" s="32" t="s">
        <v>3320</v>
      </c>
      <c r="Y1396" s="28"/>
      <c r="Z1396" s="28" t="n">
        <v>8760</v>
      </c>
      <c r="AA1396" s="32" t="s">
        <v>447</v>
      </c>
      <c r="AB1396" s="32" t="s">
        <v>447</v>
      </c>
      <c r="AC1396" s="33" t="s">
        <v>72</v>
      </c>
      <c r="AD1396" s="33" t="n">
        <f aca="false">VLOOKUP($O1396,Parámetros!$B$4:$H$25,3,0)</f>
        <v>196.356974196937</v>
      </c>
      <c r="AE1396" s="33" t="n">
        <f aca="false">VLOOKUP($O1396,Parámetros!$B$4:$H$25,4,0)</f>
        <v>1220.72799074218</v>
      </c>
      <c r="AF1396" s="33" t="n">
        <f aca="false">VLOOKUP($O1396,Parámetros!$B$4:$H$25,5,0)</f>
        <v>0.1</v>
      </c>
      <c r="AG1396" s="33" t="n">
        <f aca="false">VLOOKUP($O1396,Parámetros!$B$4:$H$25,6,0)</f>
        <v>640</v>
      </c>
      <c r="AH1396" s="33" t="n">
        <f aca="false">VLOOKUP($O1396,Parámetros!$B$4:$H$25,7,0)</f>
        <v>1920000</v>
      </c>
      <c r="AI1396" s="51" t="n">
        <v>71500</v>
      </c>
      <c r="AJ1396" s="52" t="n">
        <v>8.8E-008</v>
      </c>
      <c r="AK1396" s="34" t="n">
        <f aca="false">AD1396*V1396/1000000000</f>
        <v>0.0145209293462917</v>
      </c>
      <c r="AL1396" s="34" t="n">
        <f aca="false">AE1396*V1396/1000000000</f>
        <v>0.0902748933522948</v>
      </c>
      <c r="AM1396" s="34" t="n">
        <f aca="false">AF1396*V1396/1000000000</f>
        <v>7.39516862371685E-006</v>
      </c>
      <c r="AN1396" s="34" t="n">
        <f aca="false">AG1396*V1396/1000000000</f>
        <v>0.0473290791917878</v>
      </c>
      <c r="AO1396" s="34" t="n">
        <f aca="false">AH1396*V1396/1000000000</f>
        <v>141.987237575364</v>
      </c>
      <c r="AP1396" s="35" t="n">
        <f aca="false">AJ1396*AI1396*EXP(P1396*4)</f>
        <v>0.00650774838887083</v>
      </c>
      <c r="AQ1396" s="36" t="n">
        <f aca="false">AK1396/W1396</f>
        <v>3.9783368072032E-005</v>
      </c>
      <c r="AR1396" s="37" t="n">
        <f aca="false">AL1396/W1396</f>
        <v>0.000247328474937794</v>
      </c>
      <c r="AS1396" s="37" t="n">
        <f aca="false">AM1396/W1396</f>
        <v>2.02607359553886E-008</v>
      </c>
      <c r="AT1396" s="37" t="n">
        <f aca="false">AN1396/W1396</f>
        <v>0.000129668710114487</v>
      </c>
      <c r="AU1396" s="37" t="n">
        <f aca="false">AO1396/W1396</f>
        <v>0.389006130343462</v>
      </c>
      <c r="AV1396" s="49" t="n">
        <f aca="false">AP1396/W1396</f>
        <v>1.7829447640742E-005</v>
      </c>
      <c r="AW1396" s="39" t="n">
        <f aca="false">AK1396*1000000</f>
        <v>14520.9293462917</v>
      </c>
      <c r="AX1396" s="40" t="n">
        <f aca="false">AL1396*1000000</f>
        <v>90274.8933522948</v>
      </c>
      <c r="AY1396" s="40" t="n">
        <f aca="false">AM1396*1000000</f>
        <v>7.39516862371685</v>
      </c>
      <c r="AZ1396" s="40" t="n">
        <f aca="false">AN1396*1000000</f>
        <v>47329.0791917878</v>
      </c>
      <c r="BA1396" s="40" t="n">
        <f aca="false">AO1396*1000000</f>
        <v>141987237.575364</v>
      </c>
      <c r="BB1396" s="41" t="n">
        <f aca="false">AP1396*1000000</f>
        <v>6507.74838887083</v>
      </c>
      <c r="BC1396" s="39" t="n">
        <f aca="false">AQ1396*1000000</f>
        <v>39.783368072032</v>
      </c>
      <c r="BD1396" s="40" t="n">
        <f aca="false">AR1396*1000000</f>
        <v>247.328474937794</v>
      </c>
      <c r="BE1396" s="40" t="n">
        <f aca="false">AS1396*1000000</f>
        <v>0.0202607359553886</v>
      </c>
      <c r="BF1396" s="40" t="n">
        <f aca="false">AT1396*1000000</f>
        <v>129.668710114487</v>
      </c>
      <c r="BG1396" s="40" t="n">
        <f aca="false">AU1396*1000000</f>
        <v>389006.130343462</v>
      </c>
      <c r="BH1396" s="41" t="n">
        <f aca="false">AV1396*1000000</f>
        <v>17.829447640742</v>
      </c>
      <c r="BI1396" s="0" t="n">
        <v>0.1</v>
      </c>
      <c r="BJ1396" s="0" t="n">
        <f aca="false">R1396*BI1396</f>
        <v>7395.16862371685</v>
      </c>
      <c r="BK1396" s="0" t="n">
        <v>0.1</v>
      </c>
      <c r="BL1396" s="0" t="n">
        <f aca="false">AI1396*BK1396</f>
        <v>7150</v>
      </c>
      <c r="BM1396" s="45" t="n">
        <v>187.562005220738</v>
      </c>
      <c r="BN1396" s="45" t="n">
        <v>1012.03746873145</v>
      </c>
      <c r="BO1396" s="45" t="n">
        <v>0</v>
      </c>
      <c r="BP1396" s="45" t="n">
        <v>256</v>
      </c>
      <c r="BQ1396" s="45" t="n">
        <v>384000</v>
      </c>
      <c r="BR1396" s="0" t="n">
        <f aca="false">AJ1396*0.1</f>
        <v>8.8E-009</v>
      </c>
      <c r="BS1396" s="0" t="n">
        <f aca="false">((((BJ1396/R1396)^2)+((BM1396/AD1396)^2))^(1/2))*AK1396</f>
        <v>0.0139463285830067</v>
      </c>
      <c r="BT1396" s="0" t="n">
        <f aca="false">((((BJ1396/R1396)^2)+((BN1396/AE1396)^2))^(1/2))*AL1396</f>
        <v>0.0753843628921393</v>
      </c>
      <c r="BU1396" s="0" t="n">
        <f aca="false">((((BJ1396/R1396)^2)+((BO1396/AF1396)^2))^(1/2))*AM1396</f>
        <v>7.39516862371685E-007</v>
      </c>
      <c r="BV1396" s="0" t="n">
        <f aca="false">((((BJ1396/R1396)^2)+((BP1396/AG1396)^2))^(1/2))*AN1396</f>
        <v>0.0195142792670964</v>
      </c>
      <c r="BW1396" s="0" t="n">
        <f aca="false">((((BJ1396/R1396)^2)+((BQ1396/AH1396)^2))^(1/2))*AO1396</f>
        <v>31.7493115155925</v>
      </c>
      <c r="BX1396" s="46" t="n">
        <f aca="false">((((BL1396/AI1396)^2)+((BR1396/AJ1396)^2))^(1/2))*AP1396</f>
        <v>0.000920334603205278</v>
      </c>
    </row>
    <row r="1397" customFormat="false" ht="15" hidden="false" customHeight="true" outlineLevel="0" collapsed="false">
      <c r="A1397" s="24" t="n">
        <v>4.68435555555556</v>
      </c>
      <c r="B1397" s="24" t="n">
        <v>-74.1546472222222</v>
      </c>
      <c r="C1397" s="47" t="n">
        <v>23</v>
      </c>
      <c r="D1397" s="47" t="n">
        <v>33</v>
      </c>
      <c r="E1397" s="47" t="n">
        <v>1924</v>
      </c>
      <c r="F1397" s="27" t="s">
        <v>3412</v>
      </c>
      <c r="G1397" s="28" t="s">
        <v>3413</v>
      </c>
      <c r="H1397" s="27" t="s">
        <v>3414</v>
      </c>
      <c r="I1397" s="28" t="s">
        <v>64</v>
      </c>
      <c r="J1397" s="28" t="s">
        <v>65</v>
      </c>
      <c r="K1397" s="28" t="n">
        <v>60</v>
      </c>
      <c r="L1397" s="28"/>
      <c r="M1397" s="55"/>
      <c r="N1397" s="29" t="s">
        <v>67</v>
      </c>
      <c r="O1397" s="29" t="s">
        <v>68</v>
      </c>
      <c r="P1397" s="50" t="n">
        <v>0.00842863539816588</v>
      </c>
      <c r="Q1397" s="31" t="n">
        <v>117000</v>
      </c>
      <c r="R1397" s="31" t="n">
        <v>121011.850206276</v>
      </c>
      <c r="S1397" s="29" t="s">
        <v>69</v>
      </c>
      <c r="T1397" s="29"/>
      <c r="U1397" s="29"/>
      <c r="V1397" s="48" t="n">
        <f aca="false">IF(S1397="m3_año",R1397,IF(OR(O1397="CG1",O1397="CG3",O1397="HG2"),T1397,R1397))</f>
        <v>121011.850206276</v>
      </c>
      <c r="W1397" s="28" t="n">
        <v>365</v>
      </c>
      <c r="X1397" s="32" t="s">
        <v>3320</v>
      </c>
      <c r="Y1397" s="28"/>
      <c r="Z1397" s="28" t="n">
        <v>8760</v>
      </c>
      <c r="AA1397" s="32" t="s">
        <v>447</v>
      </c>
      <c r="AB1397" s="32" t="s">
        <v>447</v>
      </c>
      <c r="AC1397" s="33" t="s">
        <v>72</v>
      </c>
      <c r="AD1397" s="33" t="n">
        <f aca="false">VLOOKUP($O1397,Parámetros!$B$4:$H$25,3,0)</f>
        <v>46.3856216091623</v>
      </c>
      <c r="AE1397" s="33" t="n">
        <f aca="false">VLOOKUP($O1397,Parámetros!$B$4:$H$25,4,0)</f>
        <v>1074.85364414012</v>
      </c>
      <c r="AF1397" s="33" t="n">
        <f aca="false">VLOOKUP($O1397,Parámetros!$B$4:$H$25,5,0)</f>
        <v>5.41099102083891</v>
      </c>
      <c r="AG1397" s="33" t="n">
        <f aca="false">VLOOKUP($O1397,Parámetros!$B$4:$H$25,6,0)</f>
        <v>1344</v>
      </c>
      <c r="AH1397" s="33" t="n">
        <f aca="false">VLOOKUP($O1397,Parámetros!$B$4:$H$25,7,0)</f>
        <v>1920000</v>
      </c>
      <c r="AI1397" s="51" t="n">
        <v>117000</v>
      </c>
      <c r="AJ1397" s="52" t="n">
        <v>8.8E-008</v>
      </c>
      <c r="AK1397" s="34" t="n">
        <f aca="false">AD1397*V1397/1000000000</f>
        <v>0.00561320989389295</v>
      </c>
      <c r="AL1397" s="34" t="n">
        <f aca="false">AE1397*V1397/1000000000</f>
        <v>0.130070028178354</v>
      </c>
      <c r="AM1397" s="34" t="n">
        <f aca="false">AF1397*V1397/1000000000</f>
        <v>0.000654794034881263</v>
      </c>
      <c r="AN1397" s="34" t="n">
        <f aca="false">AG1397*V1397/1000000000</f>
        <v>0.162639926677235</v>
      </c>
      <c r="AO1397" s="34" t="n">
        <f aca="false">AH1397*V1397/1000000000</f>
        <v>232.34275239605</v>
      </c>
      <c r="AP1397" s="35" t="n">
        <f aca="false">AJ1397*AI1397*EXP(P1397*4)</f>
        <v>0.0106490428181523</v>
      </c>
      <c r="AQ1397" s="36" t="n">
        <f aca="false">AK1397/W1397</f>
        <v>1.53786572435423E-005</v>
      </c>
      <c r="AR1397" s="37" t="n">
        <f aca="false">AL1397/W1397</f>
        <v>0.000356356241584532</v>
      </c>
      <c r="AS1397" s="37" t="n">
        <f aca="false">AM1397/W1397</f>
        <v>1.79395625994867E-006</v>
      </c>
      <c r="AT1397" s="37" t="n">
        <f aca="false">AN1397/W1397</f>
        <v>0.000445588840211603</v>
      </c>
      <c r="AU1397" s="37" t="n">
        <f aca="false">AO1397/W1397</f>
        <v>0.636555486016575</v>
      </c>
      <c r="AV1397" s="49" t="n">
        <f aca="false">AP1397/W1397</f>
        <v>2.91754597757596E-005</v>
      </c>
      <c r="AW1397" s="39" t="n">
        <f aca="false">AK1397*1000000</f>
        <v>5613.20989389295</v>
      </c>
      <c r="AX1397" s="40" t="n">
        <f aca="false">AL1397*1000000</f>
        <v>130070.028178354</v>
      </c>
      <c r="AY1397" s="40" t="n">
        <f aca="false">AM1397*1000000</f>
        <v>654.794034881263</v>
      </c>
      <c r="AZ1397" s="40" t="n">
        <f aca="false">AN1397*1000000</f>
        <v>162639.926677235</v>
      </c>
      <c r="BA1397" s="40" t="n">
        <f aca="false">AO1397*1000000</f>
        <v>232342752.39605</v>
      </c>
      <c r="BB1397" s="41" t="n">
        <f aca="false">AP1397*1000000</f>
        <v>10649.0428181523</v>
      </c>
      <c r="BC1397" s="39" t="n">
        <f aca="false">AQ1397*1000000</f>
        <v>15.3786572435423</v>
      </c>
      <c r="BD1397" s="40" t="n">
        <f aca="false">AR1397*1000000</f>
        <v>356.356241584532</v>
      </c>
      <c r="BE1397" s="40" t="n">
        <f aca="false">AS1397*1000000</f>
        <v>1.79395625994867</v>
      </c>
      <c r="BF1397" s="40" t="n">
        <f aca="false">AT1397*1000000</f>
        <v>445.588840211603</v>
      </c>
      <c r="BG1397" s="40" t="n">
        <f aca="false">AU1397*1000000</f>
        <v>636555.486016575</v>
      </c>
      <c r="BH1397" s="41" t="n">
        <f aca="false">AV1397*1000000</f>
        <v>29.1754597757596</v>
      </c>
      <c r="BI1397" s="0" t="n">
        <v>0.1</v>
      </c>
      <c r="BJ1397" s="0" t="n">
        <f aca="false">R1397*BI1397</f>
        <v>12101.1850206276</v>
      </c>
      <c r="BK1397" s="0" t="n">
        <v>0.1</v>
      </c>
      <c r="BL1397" s="0" t="n">
        <f aca="false">AI1397*BK1397</f>
        <v>11700</v>
      </c>
      <c r="BM1397" s="45" t="n">
        <v>17.6498016718255</v>
      </c>
      <c r="BN1397" s="45" t="n">
        <v>910.91550745518</v>
      </c>
      <c r="BO1397" s="45" t="n">
        <v>5.31099102083891</v>
      </c>
      <c r="BP1397" s="45" t="n">
        <v>537.6</v>
      </c>
      <c r="BQ1397" s="45" t="n">
        <v>384000</v>
      </c>
      <c r="BR1397" s="0" t="n">
        <f aca="false">AJ1397*0.1</f>
        <v>8.8E-009</v>
      </c>
      <c r="BS1397" s="0" t="n">
        <f aca="false">((((BJ1397/R1397)^2)+((BM1397/AD1397)^2))^(1/2))*AK1397</f>
        <v>0.00220836434201478</v>
      </c>
      <c r="BT1397" s="0" t="n">
        <f aca="false">((((BJ1397/R1397)^2)+((BN1397/AE1397)^2))^(1/2))*AL1397</f>
        <v>0.110996312343815</v>
      </c>
      <c r="BU1397" s="0" t="n">
        <f aca="false">((((BJ1397/R1397)^2)+((BO1397/AF1397)^2))^(1/2))*AM1397</f>
        <v>0.000646019853830473</v>
      </c>
      <c r="BV1397" s="0" t="n">
        <f aca="false">((((BJ1397/R1397)^2)+((BP1397/AG1397)^2))^(1/2))*AN1397</f>
        <v>0.0670581596632951</v>
      </c>
      <c r="BW1397" s="0" t="n">
        <f aca="false">((((BJ1397/R1397)^2)+((BQ1397/AH1397)^2))^(1/2))*AO1397</f>
        <v>51.953418843697</v>
      </c>
      <c r="BX1397" s="46" t="n">
        <f aca="false">((((BL1397/AI1397)^2)+((BR1397/AJ1397)^2))^(1/2))*AP1397</f>
        <v>0.00150600207797227</v>
      </c>
    </row>
    <row r="1398" customFormat="false" ht="45" hidden="false" customHeight="true" outlineLevel="0" collapsed="false">
      <c r="A1398" s="24" t="n">
        <v>4.60048888888889</v>
      </c>
      <c r="B1398" s="24" t="n">
        <v>-74.1358361111111</v>
      </c>
      <c r="C1398" s="47" t="n">
        <v>25</v>
      </c>
      <c r="D1398" s="47" t="n">
        <v>24</v>
      </c>
      <c r="E1398" s="47" t="n">
        <v>1808</v>
      </c>
      <c r="F1398" s="27" t="s">
        <v>3415</v>
      </c>
      <c r="G1398" s="28" t="s">
        <v>303</v>
      </c>
      <c r="H1398" s="27" t="s">
        <v>3416</v>
      </c>
      <c r="I1398" s="28" t="s">
        <v>216</v>
      </c>
      <c r="J1398" s="28" t="s">
        <v>65</v>
      </c>
      <c r="K1398" s="55"/>
      <c r="L1398" s="55"/>
      <c r="M1398" s="28" t="n">
        <v>1981</v>
      </c>
      <c r="N1398" s="29" t="s">
        <v>172</v>
      </c>
      <c r="O1398" s="29" t="s">
        <v>173</v>
      </c>
      <c r="P1398" s="56" t="n">
        <v>0.00426891489573758</v>
      </c>
      <c r="Q1398" s="31" t="n">
        <v>250000</v>
      </c>
      <c r="R1398" s="31" t="n">
        <v>254305.570506865</v>
      </c>
      <c r="S1398" s="29" t="s">
        <v>86</v>
      </c>
      <c r="T1398" s="29" t="n">
        <f aca="false">((R1398*Parámetros!$D$30)/1000)/Parámetros!$D$29</f>
        <v>208404.316823179</v>
      </c>
      <c r="U1398" s="29" t="s">
        <v>69</v>
      </c>
      <c r="V1398" s="48" t="n">
        <f aca="false">IF(S1398="m3_año",R1398,IF(OR(O1398="CG1",O1398="CG3",O1398="HG2"),T1398,R1398))</f>
        <v>254305.570506865</v>
      </c>
      <c r="W1398" s="28" t="n">
        <v>365</v>
      </c>
      <c r="X1398" s="32" t="s">
        <v>3320</v>
      </c>
      <c r="Y1398" s="28"/>
      <c r="Z1398" s="28" t="n">
        <v>8760</v>
      </c>
      <c r="AA1398" s="32" t="s">
        <v>447</v>
      </c>
      <c r="AB1398" s="32" t="s">
        <v>447</v>
      </c>
      <c r="AC1398" s="33" t="s">
        <v>246</v>
      </c>
      <c r="AD1398" s="33" t="n">
        <f aca="false">VLOOKUP($O1398,Parámetros!$B$4:$H$25,3,0)</f>
        <v>10.477442018542</v>
      </c>
      <c r="AE1398" s="33" t="n">
        <f aca="false">VLOOKUP($O1398,Parámetros!$B$4:$H$25,4,0)</f>
        <v>4.47117624426805</v>
      </c>
      <c r="AF1398" s="33" t="n">
        <f aca="false">VLOOKUP($O1398,Parámetros!$B$4:$H$25,5,0)</f>
        <v>11.5951868810527</v>
      </c>
      <c r="AG1398" s="33" t="n">
        <f aca="false">VLOOKUP($O1398,Parámetros!$B$4:$H$25,6,0)</f>
        <v>0.3</v>
      </c>
      <c r="AH1398" s="33" t="n">
        <f aca="false">VLOOKUP($O1398,Parámetros!$B$4:$H$25,7,0)</f>
        <v>2840</v>
      </c>
      <c r="AI1398" s="2" t="n">
        <v>1159.09146341463</v>
      </c>
      <c r="AJ1398" s="2" t="n">
        <v>0.000142</v>
      </c>
      <c r="AK1398" s="34" t="n">
        <f aca="false">AD1398*V1398/1000000000</f>
        <v>0.00266447186997792</v>
      </c>
      <c r="AL1398" s="34" t="n">
        <f aca="false">AE1398*V1398/1000000000</f>
        <v>0.00113704502563533</v>
      </c>
      <c r="AM1398" s="34" t="n">
        <f aca="false">AF1398*V1398/1000000000</f>
        <v>0.00294872061491982</v>
      </c>
      <c r="AN1398" s="34" t="n">
        <f aca="false">AG1398*V1398/1000000000</f>
        <v>7.62916711520595E-005</v>
      </c>
      <c r="AO1398" s="34" t="n">
        <f aca="false">AH1398*V1398/1000000000</f>
        <v>0.722227820239497</v>
      </c>
      <c r="AP1398" s="35" t="n">
        <f aca="false">AJ1398*AI1398*EXP(P1398*4)</f>
        <v>0.167425620216031</v>
      </c>
      <c r="AQ1398" s="36" t="n">
        <f aca="false">AK1398/W1398</f>
        <v>7.29992293144636E-006</v>
      </c>
      <c r="AR1398" s="37" t="n">
        <f aca="false">AL1398/W1398</f>
        <v>3.11519185105569E-006</v>
      </c>
      <c r="AS1398" s="37" t="n">
        <f aca="false">AM1398/W1398</f>
        <v>8.0786866162187E-006</v>
      </c>
      <c r="AT1398" s="37" t="n">
        <f aca="false">AN1398/W1398</f>
        <v>2.0901827712893E-007</v>
      </c>
      <c r="AU1398" s="37" t="n">
        <f aca="false">AO1398/W1398</f>
        <v>0.00197870635682054</v>
      </c>
      <c r="AV1398" s="49" t="n">
        <f aca="false">AP1398/W1398</f>
        <v>0.00045870032935899</v>
      </c>
      <c r="AW1398" s="39" t="n">
        <f aca="false">AK1398*1000000</f>
        <v>2664.47186997792</v>
      </c>
      <c r="AX1398" s="40" t="n">
        <f aca="false">AL1398*1000000</f>
        <v>1137.04502563533</v>
      </c>
      <c r="AY1398" s="40" t="n">
        <f aca="false">AM1398*1000000</f>
        <v>2948.72061491982</v>
      </c>
      <c r="AZ1398" s="40" t="n">
        <f aca="false">AN1398*1000000</f>
        <v>76.2916711520595</v>
      </c>
      <c r="BA1398" s="40" t="n">
        <f aca="false">AO1398*1000000</f>
        <v>722227.820239497</v>
      </c>
      <c r="BB1398" s="41" t="n">
        <f aca="false">AP1398*1000000</f>
        <v>167425.620216031</v>
      </c>
      <c r="BC1398" s="39" t="n">
        <f aca="false">AQ1398*1000000</f>
        <v>7.29992293144636</v>
      </c>
      <c r="BD1398" s="40" t="n">
        <f aca="false">AR1398*1000000</f>
        <v>3.11519185105569</v>
      </c>
      <c r="BE1398" s="40" t="n">
        <f aca="false">AS1398*1000000</f>
        <v>8.0786866162187</v>
      </c>
      <c r="BF1398" s="40" t="n">
        <f aca="false">AT1398*1000000</f>
        <v>0.20901827712893</v>
      </c>
      <c r="BG1398" s="40" t="n">
        <f aca="false">AU1398*1000000</f>
        <v>1978.70635682054</v>
      </c>
      <c r="BH1398" s="41" t="n">
        <f aca="false">AV1398*1000000</f>
        <v>458.70032935899</v>
      </c>
      <c r="BI1398" s="0" t="n">
        <v>0.1</v>
      </c>
      <c r="BJ1398" s="0" t="n">
        <f aca="false">R1398*BI1398</f>
        <v>25430.5570506865</v>
      </c>
      <c r="BK1398" s="0" t="n">
        <v>0.1</v>
      </c>
      <c r="BL1398" s="0" t="n">
        <f aca="false">AI1398*BK1398</f>
        <v>115.909146341463</v>
      </c>
      <c r="BM1398" s="45" t="n">
        <v>8.33836031031492</v>
      </c>
      <c r="BN1398" s="45" t="n">
        <v>2.30660015343522</v>
      </c>
      <c r="BO1398" s="45" t="n">
        <v>3.95606161523761</v>
      </c>
      <c r="BP1398" s="45" t="n">
        <v>0.12</v>
      </c>
      <c r="BQ1398" s="45" t="n">
        <v>2840</v>
      </c>
      <c r="BR1398" s="0" t="n">
        <f aca="false">AJ1398*0.1</f>
        <v>1.42E-005</v>
      </c>
      <c r="BS1398" s="0" t="n">
        <f aca="false">((((BJ1398/R1398)^2)+((BM1398/AD1398)^2))^(1/2))*AK1398</f>
        <v>0.00213716592767777</v>
      </c>
      <c r="BT1398" s="0" t="n">
        <f aca="false">((((BJ1398/R1398)^2)+((BN1398/AE1398)^2))^(1/2))*AL1398</f>
        <v>0.000597500040011475</v>
      </c>
      <c r="BU1398" s="0" t="n">
        <f aca="false">((((BJ1398/R1398)^2)+((BO1398/AF1398)^2))^(1/2))*AM1398</f>
        <v>0.00104837165600767</v>
      </c>
      <c r="BV1398" s="0" t="n">
        <f aca="false">((((BJ1398/R1398)^2)+((BP1398/AG1398)^2))^(1/2))*AN1398</f>
        <v>3.14558618514829E-005</v>
      </c>
      <c r="BW1398" s="0" t="n">
        <f aca="false">((((BJ1398/R1398)^2)+((BQ1398/AH1398)^2))^(1/2))*AO1398</f>
        <v>0.72582997635202</v>
      </c>
      <c r="BX1398" s="46" t="n">
        <f aca="false">((((BL1398/AI1398)^2)+((BR1398/AJ1398)^2))^(1/2))*AP1398</f>
        <v>0.0236775582798239</v>
      </c>
    </row>
    <row r="1399" customFormat="false" ht="45" hidden="false" customHeight="true" outlineLevel="0" collapsed="false">
      <c r="A1399" s="24" t="n">
        <v>4.61096666666667</v>
      </c>
      <c r="B1399" s="24" t="n">
        <v>-74.1369333333333</v>
      </c>
      <c r="C1399" s="47" t="n">
        <v>25</v>
      </c>
      <c r="D1399" s="47" t="n">
        <v>25</v>
      </c>
      <c r="E1399" s="47" t="n">
        <v>1821</v>
      </c>
      <c r="F1399" s="27" t="s">
        <v>3417</v>
      </c>
      <c r="G1399" s="28" t="s">
        <v>303</v>
      </c>
      <c r="H1399" s="27" t="s">
        <v>3418</v>
      </c>
      <c r="I1399" s="28" t="s">
        <v>216</v>
      </c>
      <c r="J1399" s="28" t="s">
        <v>65</v>
      </c>
      <c r="K1399" s="55"/>
      <c r="L1399" s="55"/>
      <c r="M1399" s="28" t="n">
        <v>1994</v>
      </c>
      <c r="N1399" s="29" t="s">
        <v>172</v>
      </c>
      <c r="O1399" s="29" t="s">
        <v>244</v>
      </c>
      <c r="P1399" s="56" t="n">
        <v>0.00426891489573758</v>
      </c>
      <c r="Q1399" s="31" t="n">
        <v>459000</v>
      </c>
      <c r="R1399" s="31" t="n">
        <v>466905.027450604</v>
      </c>
      <c r="S1399" s="29" t="s">
        <v>86</v>
      </c>
      <c r="T1399" s="29" t="n">
        <f aca="false">((R1399*Parámetros!$D$30)/1000)/Parámetros!$D$29</f>
        <v>382630.325687357</v>
      </c>
      <c r="U1399" s="29" t="s">
        <v>69</v>
      </c>
      <c r="V1399" s="48" t="n">
        <f aca="false">IF(S1399="m3_año",R1399,IF(OR(O1399="CG1",O1399="CG3",O1399="HG2"),T1399,R1399))</f>
        <v>466905.027450604</v>
      </c>
      <c r="W1399" s="28" t="n">
        <v>365</v>
      </c>
      <c r="X1399" s="32" t="s">
        <v>3320</v>
      </c>
      <c r="Y1399" s="28"/>
      <c r="Z1399" s="28" t="n">
        <v>8760</v>
      </c>
      <c r="AA1399" s="32" t="s">
        <v>447</v>
      </c>
      <c r="AB1399" s="32" t="s">
        <v>447</v>
      </c>
      <c r="AC1399" s="33" t="s">
        <v>246</v>
      </c>
      <c r="AD1399" s="33" t="n">
        <f aca="false">VLOOKUP($O1399,Parámetros!$B$4:$H$25,3,0)</f>
        <v>5.87787643204989</v>
      </c>
      <c r="AE1399" s="33" t="n">
        <f aca="false">VLOOKUP($O1399,Parámetros!$B$4:$H$25,4,0)</f>
        <v>7.61681695814629</v>
      </c>
      <c r="AF1399" s="33" t="n">
        <f aca="false">VLOOKUP($O1399,Parámetros!$B$4:$H$25,5,0)</f>
        <v>22.1296397414769</v>
      </c>
      <c r="AG1399" s="33" t="n">
        <f aca="false">VLOOKUP($O1399,Parámetros!$B$4:$H$25,6,0)</f>
        <v>0.3</v>
      </c>
      <c r="AH1399" s="33" t="n">
        <f aca="false">VLOOKUP($O1399,Parámetros!$B$4:$H$25,7,0)</f>
        <v>2840</v>
      </c>
      <c r="AI1399" s="2" t="n">
        <v>1159.09146341463</v>
      </c>
      <c r="AJ1399" s="2" t="n">
        <v>0.000142</v>
      </c>
      <c r="AK1399" s="34" t="n">
        <f aca="false">AD1399*V1399/1000000000</f>
        <v>0.00274441005685751</v>
      </c>
      <c r="AL1399" s="34" t="n">
        <f aca="false">AE1399*V1399/1000000000</f>
        <v>0.00355633013092952</v>
      </c>
      <c r="AM1399" s="34" t="n">
        <f aca="false">AF1399*V1399/1000000000</f>
        <v>0.0103324400509663</v>
      </c>
      <c r="AN1399" s="34" t="n">
        <f aca="false">AG1399*V1399/1000000000</f>
        <v>0.000140071508235181</v>
      </c>
      <c r="AO1399" s="34" t="n">
        <f aca="false">AH1399*V1399/1000000000</f>
        <v>1.32601027795972</v>
      </c>
      <c r="AP1399" s="35" t="n">
        <f aca="false">AJ1399*AI1399*EXP(P1399*4)</f>
        <v>0.167425620216031</v>
      </c>
      <c r="AQ1399" s="36" t="n">
        <f aca="false">AK1399/W1399</f>
        <v>7.51893166262332E-006</v>
      </c>
      <c r="AR1399" s="37" t="n">
        <f aca="false">AL1399/W1399</f>
        <v>9.74337022172471E-006</v>
      </c>
      <c r="AS1399" s="37" t="n">
        <f aca="false">AM1399/W1399</f>
        <v>2.83080549341541E-005</v>
      </c>
      <c r="AT1399" s="37" t="n">
        <f aca="false">AN1399/W1399</f>
        <v>3.83757556808716E-007</v>
      </c>
      <c r="AU1399" s="37" t="n">
        <f aca="false">AO1399/W1399</f>
        <v>0.00363290487112251</v>
      </c>
      <c r="AV1399" s="49" t="n">
        <f aca="false">AP1399/W1399</f>
        <v>0.00045870032935899</v>
      </c>
      <c r="AW1399" s="39" t="n">
        <f aca="false">AK1399*1000000</f>
        <v>2744.41005685751</v>
      </c>
      <c r="AX1399" s="40" t="n">
        <f aca="false">AL1399*1000000</f>
        <v>3556.33013092952</v>
      </c>
      <c r="AY1399" s="40" t="n">
        <f aca="false">AM1399*1000000</f>
        <v>10332.4400509663</v>
      </c>
      <c r="AZ1399" s="40" t="n">
        <f aca="false">AN1399*1000000</f>
        <v>140.071508235181</v>
      </c>
      <c r="BA1399" s="40" t="n">
        <f aca="false">AO1399*1000000</f>
        <v>1326010.27795972</v>
      </c>
      <c r="BB1399" s="41" t="n">
        <f aca="false">AP1399*1000000</f>
        <v>167425.620216031</v>
      </c>
      <c r="BC1399" s="39" t="n">
        <f aca="false">AQ1399*1000000</f>
        <v>7.51893166262332</v>
      </c>
      <c r="BD1399" s="40" t="n">
        <f aca="false">AR1399*1000000</f>
        <v>9.74337022172471</v>
      </c>
      <c r="BE1399" s="40" t="n">
        <f aca="false">AS1399*1000000</f>
        <v>28.3080549341541</v>
      </c>
      <c r="BF1399" s="40" t="n">
        <f aca="false">AT1399*1000000</f>
        <v>0.383757556808716</v>
      </c>
      <c r="BG1399" s="40" t="n">
        <f aca="false">AU1399*1000000</f>
        <v>3632.90487112251</v>
      </c>
      <c r="BH1399" s="41" t="n">
        <f aca="false">AV1399*1000000</f>
        <v>458.70032935899</v>
      </c>
      <c r="BI1399" s="0" t="n">
        <v>0.1</v>
      </c>
      <c r="BJ1399" s="0" t="n">
        <f aca="false">R1399*BI1399</f>
        <v>46690.5027450604</v>
      </c>
      <c r="BK1399" s="0" t="n">
        <v>0.1</v>
      </c>
      <c r="BL1399" s="0" t="n">
        <f aca="false">AI1399*BK1399</f>
        <v>115.909146341463</v>
      </c>
      <c r="BM1399" s="45" t="n">
        <v>4.12476460504249</v>
      </c>
      <c r="BN1399" s="45" t="n">
        <v>5.03041792329344</v>
      </c>
      <c r="BO1399" s="45" t="n">
        <v>17.5971907346429</v>
      </c>
      <c r="BP1399" s="45" t="n">
        <v>0.12</v>
      </c>
      <c r="BQ1399" s="45" t="n">
        <v>2840</v>
      </c>
      <c r="BR1399" s="0" t="n">
        <f aca="false">AJ1399*0.1</f>
        <v>1.42E-005</v>
      </c>
      <c r="BS1399" s="0" t="n">
        <f aca="false">((((BJ1399/R1399)^2)+((BM1399/AD1399)^2))^(1/2))*AK1399</f>
        <v>0.00194532926601539</v>
      </c>
      <c r="BT1399" s="0" t="n">
        <f aca="false">((((BJ1399/R1399)^2)+((BN1399/AE1399)^2))^(1/2))*AL1399</f>
        <v>0.00237549896373641</v>
      </c>
      <c r="BU1399" s="0" t="n">
        <f aca="false">((((BJ1399/R1399)^2)+((BO1399/AF1399)^2))^(1/2))*AM1399</f>
        <v>0.00828093062746047</v>
      </c>
      <c r="BV1399" s="0" t="n">
        <f aca="false">((((BJ1399/R1399)^2)+((BP1399/AG1399)^2))^(1/2))*AN1399</f>
        <v>5.77529623593226E-005</v>
      </c>
      <c r="BW1399" s="0" t="n">
        <f aca="false">((((BJ1399/R1399)^2)+((BQ1399/AH1399)^2))^(1/2))*AO1399</f>
        <v>1.33262383658231</v>
      </c>
      <c r="BX1399" s="46" t="n">
        <f aca="false">((((BL1399/AI1399)^2)+((BR1399/AJ1399)^2))^(1/2))*AP1399</f>
        <v>0.0236775582798239</v>
      </c>
    </row>
    <row r="1400" customFormat="false" ht="45" hidden="false" customHeight="true" outlineLevel="0" collapsed="false">
      <c r="A1400" s="24" t="n">
        <v>4.59264444444444</v>
      </c>
      <c r="B1400" s="24" t="n">
        <v>-74.1450972222222</v>
      </c>
      <c r="C1400" s="47" t="n">
        <v>24</v>
      </c>
      <c r="D1400" s="47" t="n">
        <v>23</v>
      </c>
      <c r="E1400" s="47" t="n">
        <v>1794</v>
      </c>
      <c r="F1400" s="27" t="s">
        <v>3419</v>
      </c>
      <c r="G1400" s="28" t="s">
        <v>303</v>
      </c>
      <c r="H1400" s="27" t="s">
        <v>3420</v>
      </c>
      <c r="I1400" s="28" t="s">
        <v>1495</v>
      </c>
      <c r="J1400" s="28" t="s">
        <v>65</v>
      </c>
      <c r="K1400" s="55" t="n">
        <v>300</v>
      </c>
      <c r="L1400" s="55"/>
      <c r="M1400" s="28" t="n">
        <v>1984</v>
      </c>
      <c r="N1400" s="29" t="s">
        <v>172</v>
      </c>
      <c r="O1400" s="29" t="s">
        <v>244</v>
      </c>
      <c r="P1400" s="56" t="n">
        <v>0.00426891489573758</v>
      </c>
      <c r="Q1400" s="31" t="n">
        <v>344250</v>
      </c>
      <c r="R1400" s="31" t="n">
        <v>350178.770587953</v>
      </c>
      <c r="S1400" s="29" t="s">
        <v>86</v>
      </c>
      <c r="T1400" s="29" t="n">
        <f aca="false">((R1400*Parámetros!$D$30)/1000)/Parámetros!$D$29</f>
        <v>286972.744265518</v>
      </c>
      <c r="U1400" s="29" t="s">
        <v>69</v>
      </c>
      <c r="V1400" s="48" t="n">
        <f aca="false">IF(S1400="m3_año",R1400,IF(OR(O1400="CG1",O1400="CG3",O1400="HG2"),T1400,R1400))</f>
        <v>350178.770587953</v>
      </c>
      <c r="W1400" s="28" t="n">
        <v>365</v>
      </c>
      <c r="X1400" s="32" t="s">
        <v>3320</v>
      </c>
      <c r="Y1400" s="28"/>
      <c r="Z1400" s="28" t="n">
        <v>8760</v>
      </c>
      <c r="AA1400" s="32" t="s">
        <v>3421</v>
      </c>
      <c r="AB1400" s="32" t="s">
        <v>447</v>
      </c>
      <c r="AC1400" s="33" t="s">
        <v>246</v>
      </c>
      <c r="AD1400" s="33" t="n">
        <f aca="false">VLOOKUP($O1400,Parámetros!$B$4:$H$25,3,0)</f>
        <v>5.87787643204989</v>
      </c>
      <c r="AE1400" s="33" t="n">
        <f aca="false">VLOOKUP($O1400,Parámetros!$B$4:$H$25,4,0)</f>
        <v>7.61681695814629</v>
      </c>
      <c r="AF1400" s="33" t="n">
        <f aca="false">VLOOKUP($O1400,Parámetros!$B$4:$H$25,5,0)</f>
        <v>22.1296397414769</v>
      </c>
      <c r="AG1400" s="33" t="n">
        <f aca="false">VLOOKUP($O1400,Parámetros!$B$4:$H$25,6,0)</f>
        <v>0.3</v>
      </c>
      <c r="AH1400" s="33" t="n">
        <f aca="false">VLOOKUP($O1400,Parámetros!$B$4:$H$25,7,0)</f>
        <v>2840</v>
      </c>
      <c r="AI1400" s="2" t="n">
        <v>1159.09146341463</v>
      </c>
      <c r="AJ1400" s="2" t="n">
        <v>0.000142</v>
      </c>
      <c r="AK1400" s="34" t="n">
        <f aca="false">AD1400*V1400/1000000000</f>
        <v>0.00205830754264313</v>
      </c>
      <c r="AL1400" s="34" t="n">
        <f aca="false">AE1400*V1400/1000000000</f>
        <v>0.00266724759819714</v>
      </c>
      <c r="AM1400" s="34" t="n">
        <f aca="false">AF1400*V1400/1000000000</f>
        <v>0.00774933003822469</v>
      </c>
      <c r="AN1400" s="34" t="n">
        <f aca="false">AG1400*V1400/1000000000</f>
        <v>0.000105053631176386</v>
      </c>
      <c r="AO1400" s="34" t="n">
        <f aca="false">AH1400*V1400/1000000000</f>
        <v>0.994507708469786</v>
      </c>
      <c r="AP1400" s="35" t="n">
        <f aca="false">AJ1400*AI1400*EXP(P1400*4)</f>
        <v>0.167425620216031</v>
      </c>
      <c r="AQ1400" s="36" t="n">
        <f aca="false">AK1400/W1400</f>
        <v>5.63919874696749E-006</v>
      </c>
      <c r="AR1400" s="37" t="n">
        <f aca="false">AL1400/W1400</f>
        <v>7.30752766629353E-006</v>
      </c>
      <c r="AS1400" s="37" t="n">
        <f aca="false">AM1400/W1400</f>
        <v>2.12310412006156E-005</v>
      </c>
      <c r="AT1400" s="37" t="n">
        <f aca="false">AN1400/W1400</f>
        <v>2.87818167606537E-007</v>
      </c>
      <c r="AU1400" s="37" t="n">
        <f aca="false">AO1400/W1400</f>
        <v>0.00272467865334188</v>
      </c>
      <c r="AV1400" s="49" t="n">
        <f aca="false">AP1400/W1400</f>
        <v>0.00045870032935899</v>
      </c>
      <c r="AW1400" s="39" t="n">
        <f aca="false">AK1400*1000000</f>
        <v>2058.30754264313</v>
      </c>
      <c r="AX1400" s="40" t="n">
        <f aca="false">AL1400*1000000</f>
        <v>2667.24759819714</v>
      </c>
      <c r="AY1400" s="40" t="n">
        <f aca="false">AM1400*1000000</f>
        <v>7749.33003822469</v>
      </c>
      <c r="AZ1400" s="40" t="n">
        <f aca="false">AN1400*1000000</f>
        <v>105.053631176386</v>
      </c>
      <c r="BA1400" s="40" t="n">
        <f aca="false">AO1400*1000000</f>
        <v>994507.708469787</v>
      </c>
      <c r="BB1400" s="41" t="n">
        <f aca="false">AP1400*1000000</f>
        <v>167425.620216031</v>
      </c>
      <c r="BC1400" s="39" t="n">
        <f aca="false">AQ1400*1000000</f>
        <v>5.63919874696749</v>
      </c>
      <c r="BD1400" s="40" t="n">
        <f aca="false">AR1400*1000000</f>
        <v>7.30752766629353</v>
      </c>
      <c r="BE1400" s="40" t="n">
        <f aca="false">AS1400*1000000</f>
        <v>21.2310412006156</v>
      </c>
      <c r="BF1400" s="40" t="n">
        <f aca="false">AT1400*1000000</f>
        <v>0.287818167606537</v>
      </c>
      <c r="BG1400" s="40" t="n">
        <f aca="false">AU1400*1000000</f>
        <v>2724.67865334188</v>
      </c>
      <c r="BH1400" s="41" t="n">
        <f aca="false">AV1400*1000000</f>
        <v>458.70032935899</v>
      </c>
      <c r="BI1400" s="0" t="n">
        <v>0.1</v>
      </c>
      <c r="BJ1400" s="0" t="n">
        <f aca="false">R1400*BI1400</f>
        <v>35017.8770587953</v>
      </c>
      <c r="BK1400" s="0" t="n">
        <v>0.1</v>
      </c>
      <c r="BL1400" s="0" t="n">
        <f aca="false">AI1400*BK1400</f>
        <v>115.909146341463</v>
      </c>
      <c r="BM1400" s="45" t="n">
        <v>4.12476460504249</v>
      </c>
      <c r="BN1400" s="45" t="n">
        <v>5.03041792329344</v>
      </c>
      <c r="BO1400" s="45" t="n">
        <v>17.5971907346429</v>
      </c>
      <c r="BP1400" s="45" t="n">
        <v>0.12</v>
      </c>
      <c r="BQ1400" s="45" t="n">
        <v>2840</v>
      </c>
      <c r="BR1400" s="0" t="n">
        <f aca="false">AJ1400*0.1</f>
        <v>1.42E-005</v>
      </c>
      <c r="BS1400" s="0" t="n">
        <f aca="false">((((BJ1400/R1400)^2)+((BM1400/AD1400)^2))^(1/2))*AK1400</f>
        <v>0.00145899694951154</v>
      </c>
      <c r="BT1400" s="0" t="n">
        <f aca="false">((((BJ1400/R1400)^2)+((BN1400/AE1400)^2))^(1/2))*AL1400</f>
        <v>0.00178162422280231</v>
      </c>
      <c r="BU1400" s="0" t="n">
        <f aca="false">((((BJ1400/R1400)^2)+((BO1400/AF1400)^2))^(1/2))*AM1400</f>
        <v>0.00621069797059535</v>
      </c>
      <c r="BV1400" s="0" t="n">
        <f aca="false">((((BJ1400/R1400)^2)+((BP1400/AG1400)^2))^(1/2))*AN1400</f>
        <v>4.33147217694919E-005</v>
      </c>
      <c r="BW1400" s="0" t="n">
        <f aca="false">((((BJ1400/R1400)^2)+((BQ1400/AH1400)^2))^(1/2))*AO1400</f>
        <v>0.999467877436731</v>
      </c>
      <c r="BX1400" s="46" t="n">
        <f aca="false">((((BL1400/AI1400)^2)+((BR1400/AJ1400)^2))^(1/2))*AP1400</f>
        <v>0.0236775582798239</v>
      </c>
    </row>
    <row r="1401" customFormat="false" ht="45" hidden="false" customHeight="true" outlineLevel="0" collapsed="false">
      <c r="A1401" s="24" t="n">
        <v>4.61163611111111</v>
      </c>
      <c r="B1401" s="24" t="n">
        <v>-74.134325</v>
      </c>
      <c r="C1401" s="47" t="n">
        <v>25</v>
      </c>
      <c r="D1401" s="47" t="n">
        <v>25</v>
      </c>
      <c r="E1401" s="47" t="n">
        <v>1821</v>
      </c>
      <c r="F1401" s="27" t="s">
        <v>3422</v>
      </c>
      <c r="G1401" s="28" t="s">
        <v>303</v>
      </c>
      <c r="H1401" s="27" t="s">
        <v>3423</v>
      </c>
      <c r="I1401" s="28" t="s">
        <v>216</v>
      </c>
      <c r="J1401" s="28" t="s">
        <v>65</v>
      </c>
      <c r="K1401" s="55"/>
      <c r="L1401" s="55"/>
      <c r="M1401" s="55"/>
      <c r="N1401" s="29" t="s">
        <v>84</v>
      </c>
      <c r="O1401" s="29" t="s">
        <v>173</v>
      </c>
      <c r="P1401" s="56" t="n">
        <v>0.00426891489573758</v>
      </c>
      <c r="Q1401" s="31" t="n">
        <v>161000</v>
      </c>
      <c r="R1401" s="31" t="n">
        <v>163772.787406421</v>
      </c>
      <c r="S1401" s="29" t="s">
        <v>86</v>
      </c>
      <c r="T1401" s="29" t="n">
        <f aca="false">((R1401*Parámetros!$D$30)/1000)/Parámetros!$D$29</f>
        <v>134212.380034127</v>
      </c>
      <c r="U1401" s="29" t="s">
        <v>69</v>
      </c>
      <c r="V1401" s="48" t="n">
        <f aca="false">IF(S1401="m3_año",R1401,IF(OR(O1401="CG1",O1401="CG3",O1401="HG2"),T1401,R1401))</f>
        <v>163772.787406421</v>
      </c>
      <c r="W1401" s="28" t="n">
        <v>365</v>
      </c>
      <c r="X1401" s="32" t="s">
        <v>3320</v>
      </c>
      <c r="Y1401" s="28"/>
      <c r="Z1401" s="28" t="n">
        <v>8760</v>
      </c>
      <c r="AA1401" s="32" t="s">
        <v>447</v>
      </c>
      <c r="AB1401" s="32" t="s">
        <v>447</v>
      </c>
      <c r="AC1401" s="33" t="s">
        <v>246</v>
      </c>
      <c r="AD1401" s="33" t="n">
        <f aca="false">VLOOKUP($O1401,Parámetros!$B$4:$H$25,3,0)</f>
        <v>10.477442018542</v>
      </c>
      <c r="AE1401" s="33" t="n">
        <f aca="false">VLOOKUP($O1401,Parámetros!$B$4:$H$25,4,0)</f>
        <v>4.47117624426805</v>
      </c>
      <c r="AF1401" s="33" t="n">
        <f aca="false">VLOOKUP($O1401,Parámetros!$B$4:$H$25,5,0)</f>
        <v>11.5951868810527</v>
      </c>
      <c r="AG1401" s="33" t="n">
        <f aca="false">VLOOKUP($O1401,Parámetros!$B$4:$H$25,6,0)</f>
        <v>0.3</v>
      </c>
      <c r="AH1401" s="33" t="n">
        <f aca="false">VLOOKUP($O1401,Parámetros!$B$4:$H$25,7,0)</f>
        <v>2840</v>
      </c>
      <c r="AI1401" s="2" t="n">
        <v>1159.09146341463</v>
      </c>
      <c r="AJ1401" s="2" t="n">
        <v>0.000142</v>
      </c>
      <c r="AK1401" s="34" t="n">
        <f aca="false">AD1401*V1401/1000000000</f>
        <v>0.00171591988426578</v>
      </c>
      <c r="AL1401" s="34" t="n">
        <f aca="false">AE1401*V1401/1000000000</f>
        <v>0.000732256996509151</v>
      </c>
      <c r="AM1401" s="34" t="n">
        <f aca="false">AF1401*V1401/1000000000</f>
        <v>0.00189897607600837</v>
      </c>
      <c r="AN1401" s="34" t="n">
        <f aca="false">AG1401*V1401/1000000000</f>
        <v>4.91318362219263E-005</v>
      </c>
      <c r="AO1401" s="34" t="n">
        <f aca="false">AH1401*V1401/1000000000</f>
        <v>0.465114716234236</v>
      </c>
      <c r="AP1401" s="35" t="n">
        <f aca="false">AJ1401*AI1401*EXP(P1401*4)</f>
        <v>0.167425620216031</v>
      </c>
      <c r="AQ1401" s="36" t="n">
        <f aca="false">AK1401/W1401</f>
        <v>4.70115036785146E-006</v>
      </c>
      <c r="AR1401" s="37" t="n">
        <f aca="false">AL1401/W1401</f>
        <v>2.00618355207987E-006</v>
      </c>
      <c r="AS1401" s="37" t="n">
        <f aca="false">AM1401/W1401</f>
        <v>5.20267418084484E-006</v>
      </c>
      <c r="AT1401" s="37" t="n">
        <f aca="false">AN1401/W1401</f>
        <v>1.34607770471031E-007</v>
      </c>
      <c r="AU1401" s="37" t="n">
        <f aca="false">AO1401/W1401</f>
        <v>0.00127428689379243</v>
      </c>
      <c r="AV1401" s="49" t="n">
        <f aca="false">AP1401/W1401</f>
        <v>0.00045870032935899</v>
      </c>
      <c r="AW1401" s="39" t="n">
        <f aca="false">AK1401*1000000</f>
        <v>1715.91988426578</v>
      </c>
      <c r="AX1401" s="40" t="n">
        <f aca="false">AL1401*1000000</f>
        <v>732.256996509151</v>
      </c>
      <c r="AY1401" s="40" t="n">
        <f aca="false">AM1401*1000000</f>
        <v>1898.97607600837</v>
      </c>
      <c r="AZ1401" s="40" t="n">
        <f aca="false">AN1401*1000000</f>
        <v>49.1318362219263</v>
      </c>
      <c r="BA1401" s="40" t="n">
        <f aca="false">AO1401*1000000</f>
        <v>465114.716234236</v>
      </c>
      <c r="BB1401" s="41" t="n">
        <f aca="false">AP1401*1000000</f>
        <v>167425.620216031</v>
      </c>
      <c r="BC1401" s="39" t="n">
        <f aca="false">AQ1401*1000000</f>
        <v>4.70115036785146</v>
      </c>
      <c r="BD1401" s="40" t="n">
        <f aca="false">AR1401*1000000</f>
        <v>2.00618355207987</v>
      </c>
      <c r="BE1401" s="40" t="n">
        <f aca="false">AS1401*1000000</f>
        <v>5.20267418084484</v>
      </c>
      <c r="BF1401" s="40" t="n">
        <f aca="false">AT1401*1000000</f>
        <v>0.134607770471031</v>
      </c>
      <c r="BG1401" s="40" t="n">
        <f aca="false">AU1401*1000000</f>
        <v>1274.28689379243</v>
      </c>
      <c r="BH1401" s="41" t="n">
        <f aca="false">AV1401*1000000</f>
        <v>458.70032935899</v>
      </c>
      <c r="BI1401" s="0" t="n">
        <v>0.1</v>
      </c>
      <c r="BJ1401" s="0" t="n">
        <f aca="false">R1401*BI1401</f>
        <v>16377.2787406421</v>
      </c>
      <c r="BK1401" s="0" t="n">
        <v>0.1</v>
      </c>
      <c r="BL1401" s="0" t="n">
        <f aca="false">AI1401*BK1401</f>
        <v>115.909146341463</v>
      </c>
      <c r="BM1401" s="45" t="n">
        <v>8.33836031031492</v>
      </c>
      <c r="BN1401" s="45" t="n">
        <v>2.30660015343522</v>
      </c>
      <c r="BO1401" s="45" t="n">
        <v>3.95606161523761</v>
      </c>
      <c r="BP1401" s="45" t="n">
        <v>0.12</v>
      </c>
      <c r="BQ1401" s="45" t="n">
        <v>2840</v>
      </c>
      <c r="BR1401" s="0" t="n">
        <f aca="false">AJ1401*0.1</f>
        <v>1.42E-005</v>
      </c>
      <c r="BS1401" s="0" t="n">
        <f aca="false">((((BJ1401/R1401)^2)+((BM1401/AD1401)^2))^(1/2))*AK1401</f>
        <v>0.00137633485742448</v>
      </c>
      <c r="BT1401" s="0" t="n">
        <f aca="false">((((BJ1401/R1401)^2)+((BN1401/AE1401)^2))^(1/2))*AL1401</f>
        <v>0.00038479002576739</v>
      </c>
      <c r="BU1401" s="0" t="n">
        <f aca="false">((((BJ1401/R1401)^2)+((BO1401/AF1401)^2))^(1/2))*AM1401</f>
        <v>0.00067515134646894</v>
      </c>
      <c r="BV1401" s="0" t="n">
        <f aca="false">((((BJ1401/R1401)^2)+((BP1401/AG1401)^2))^(1/2))*AN1401</f>
        <v>2.0257575032355E-005</v>
      </c>
      <c r="BW1401" s="0" t="n">
        <f aca="false">((((BJ1401/R1401)^2)+((BQ1401/AH1401)^2))^(1/2))*AO1401</f>
        <v>0.467434504770701</v>
      </c>
      <c r="BX1401" s="46" t="n">
        <f aca="false">((((BL1401/AI1401)^2)+((BR1401/AJ1401)^2))^(1/2))*AP1401</f>
        <v>0.0236775582798239</v>
      </c>
    </row>
    <row r="1402" customFormat="false" ht="45" hidden="false" customHeight="true" outlineLevel="0" collapsed="false">
      <c r="A1402" s="24" t="n">
        <v>4.58826666666667</v>
      </c>
      <c r="B1402" s="24" t="n">
        <v>-74.1105361111111</v>
      </c>
      <c r="C1402" s="47" t="n">
        <v>28</v>
      </c>
      <c r="D1402" s="47" t="n">
        <v>23</v>
      </c>
      <c r="E1402" s="47" t="n">
        <v>1798</v>
      </c>
      <c r="F1402" s="27" t="s">
        <v>3424</v>
      </c>
      <c r="G1402" s="28" t="s">
        <v>303</v>
      </c>
      <c r="H1402" s="27" t="s">
        <v>3425</v>
      </c>
      <c r="I1402" s="28" t="s">
        <v>1481</v>
      </c>
      <c r="J1402" s="28" t="s">
        <v>65</v>
      </c>
      <c r="K1402" s="55"/>
      <c r="L1402" s="55"/>
      <c r="M1402" s="28" t="n">
        <v>2004</v>
      </c>
      <c r="N1402" s="29" t="s">
        <v>172</v>
      </c>
      <c r="O1402" s="29" t="s">
        <v>173</v>
      </c>
      <c r="P1402" s="56" t="n">
        <v>0.00426891489573758</v>
      </c>
      <c r="Q1402" s="31" t="n">
        <v>104880</v>
      </c>
      <c r="R1402" s="31" t="n">
        <v>106686.27293904</v>
      </c>
      <c r="S1402" s="29" t="s">
        <v>86</v>
      </c>
      <c r="T1402" s="29" t="n">
        <f aca="false">((R1402*Parámetros!$D$30)/1000)/Parámetros!$D$29</f>
        <v>87429.7789936601</v>
      </c>
      <c r="U1402" s="29" t="s">
        <v>69</v>
      </c>
      <c r="V1402" s="48" t="n">
        <f aca="false">IF(S1402="m3_año",R1402,IF(OR(O1402="CG1",O1402="CG3",O1402="HG2"),T1402,R1402))</f>
        <v>106686.27293904</v>
      </c>
      <c r="W1402" s="28" t="n">
        <v>365</v>
      </c>
      <c r="X1402" s="32" t="s">
        <v>3320</v>
      </c>
      <c r="Y1402" s="28"/>
      <c r="Z1402" s="28" t="n">
        <v>8760</v>
      </c>
      <c r="AA1402" s="32" t="s">
        <v>3426</v>
      </c>
      <c r="AB1402" s="32" t="s">
        <v>447</v>
      </c>
      <c r="AC1402" s="33" t="s">
        <v>246</v>
      </c>
      <c r="AD1402" s="33" t="n">
        <f aca="false">VLOOKUP($O1402,Parámetros!$B$4:$H$25,3,0)</f>
        <v>10.477442018542</v>
      </c>
      <c r="AE1402" s="33" t="n">
        <f aca="false">VLOOKUP($O1402,Parámetros!$B$4:$H$25,4,0)</f>
        <v>4.47117624426805</v>
      </c>
      <c r="AF1402" s="33" t="n">
        <f aca="false">VLOOKUP($O1402,Parámetros!$B$4:$H$25,5,0)</f>
        <v>11.5951868810527</v>
      </c>
      <c r="AG1402" s="33" t="n">
        <f aca="false">VLOOKUP($O1402,Parámetros!$B$4:$H$25,6,0)</f>
        <v>0.3</v>
      </c>
      <c r="AH1402" s="33" t="n">
        <f aca="false">VLOOKUP($O1402,Parámetros!$B$4:$H$25,7,0)</f>
        <v>2840</v>
      </c>
      <c r="AI1402" s="2" t="n">
        <v>1159.09146341463</v>
      </c>
      <c r="AJ1402" s="2" t="n">
        <v>0.000142</v>
      </c>
      <c r="AK1402" s="34" t="n">
        <f aca="false">AD1402*V1402/1000000000</f>
        <v>0.00111779923889314</v>
      </c>
      <c r="AL1402" s="34" t="n">
        <f aca="false">AE1402*V1402/1000000000</f>
        <v>0.000477013129154533</v>
      </c>
      <c r="AM1402" s="34" t="n">
        <f aca="false">AF1402*V1402/1000000000</f>
        <v>0.00123704727237116</v>
      </c>
      <c r="AN1402" s="34" t="n">
        <f aca="false">AG1402*V1402/1000000000</f>
        <v>3.2005881881712E-005</v>
      </c>
      <c r="AO1402" s="34" t="n">
        <f aca="false">AH1402*V1402/1000000000</f>
        <v>0.302989015146874</v>
      </c>
      <c r="AP1402" s="35" t="n">
        <f aca="false">AJ1402*AI1402*EXP(P1402*4)</f>
        <v>0.167425620216031</v>
      </c>
      <c r="AQ1402" s="36" t="n">
        <f aca="false">AK1402/W1402</f>
        <v>3.06246366820038E-006</v>
      </c>
      <c r="AR1402" s="37" t="n">
        <f aca="false">AL1402/W1402</f>
        <v>1.30688528535489E-006</v>
      </c>
      <c r="AS1402" s="37" t="n">
        <f aca="false">AM1402/W1402</f>
        <v>3.38917060923607E-006</v>
      </c>
      <c r="AT1402" s="37" t="n">
        <f aca="false">AN1402/W1402</f>
        <v>8.76873476211288E-008</v>
      </c>
      <c r="AU1402" s="37" t="n">
        <f aca="false">AO1402/W1402</f>
        <v>0.000830106890813352</v>
      </c>
      <c r="AV1402" s="49" t="n">
        <f aca="false">AP1402/W1402</f>
        <v>0.00045870032935899</v>
      </c>
      <c r="AW1402" s="39" t="n">
        <f aca="false">AK1402*1000000</f>
        <v>1117.79923889314</v>
      </c>
      <c r="AX1402" s="40" t="n">
        <f aca="false">AL1402*1000000</f>
        <v>477.013129154533</v>
      </c>
      <c r="AY1402" s="40" t="n">
        <f aca="false">AM1402*1000000</f>
        <v>1237.04727237116</v>
      </c>
      <c r="AZ1402" s="40" t="n">
        <f aca="false">AN1402*1000000</f>
        <v>32.005881881712</v>
      </c>
      <c r="BA1402" s="40" t="n">
        <f aca="false">AO1402*1000000</f>
        <v>302989.015146874</v>
      </c>
      <c r="BB1402" s="41" t="n">
        <f aca="false">AP1402*1000000</f>
        <v>167425.620216031</v>
      </c>
      <c r="BC1402" s="39" t="n">
        <f aca="false">AQ1402*1000000</f>
        <v>3.06246366820038</v>
      </c>
      <c r="BD1402" s="40" t="n">
        <f aca="false">AR1402*1000000</f>
        <v>1.30688528535489</v>
      </c>
      <c r="BE1402" s="40" t="n">
        <f aca="false">AS1402*1000000</f>
        <v>3.38917060923607</v>
      </c>
      <c r="BF1402" s="40" t="n">
        <f aca="false">AT1402*1000000</f>
        <v>0.0876873476211288</v>
      </c>
      <c r="BG1402" s="40" t="n">
        <f aca="false">AU1402*1000000</f>
        <v>830.106890813352</v>
      </c>
      <c r="BH1402" s="41" t="n">
        <f aca="false">AV1402*1000000</f>
        <v>458.70032935899</v>
      </c>
      <c r="BI1402" s="0" t="n">
        <v>0.1</v>
      </c>
      <c r="BJ1402" s="0" t="n">
        <f aca="false">R1402*BI1402</f>
        <v>10668.627293904</v>
      </c>
      <c r="BK1402" s="0" t="n">
        <v>0.1</v>
      </c>
      <c r="BL1402" s="0" t="n">
        <f aca="false">AI1402*BK1402</f>
        <v>115.909146341463</v>
      </c>
      <c r="BM1402" s="45" t="n">
        <v>8.33836031031492</v>
      </c>
      <c r="BN1402" s="45" t="n">
        <v>2.30660015343522</v>
      </c>
      <c r="BO1402" s="45" t="n">
        <v>3.95606161523761</v>
      </c>
      <c r="BP1402" s="45" t="n">
        <v>0.12</v>
      </c>
      <c r="BQ1402" s="45" t="n">
        <v>2840</v>
      </c>
      <c r="BR1402" s="0" t="n">
        <f aca="false">AJ1402*0.1</f>
        <v>1.42E-005</v>
      </c>
      <c r="BS1402" s="0" t="n">
        <f aca="false">((((BJ1402/R1402)^2)+((BM1402/AD1402)^2))^(1/2))*AK1402</f>
        <v>0.000896583849979379</v>
      </c>
      <c r="BT1402" s="0" t="n">
        <f aca="false">((((BJ1402/R1402)^2)+((BN1402/AE1402)^2))^(1/2))*AL1402</f>
        <v>0.000250663216785614</v>
      </c>
      <c r="BU1402" s="0" t="n">
        <f aca="false">((((BJ1402/R1402)^2)+((BO1402/AF1402)^2))^(1/2))*AM1402</f>
        <v>0.000439812877128338</v>
      </c>
      <c r="BV1402" s="0" t="n">
        <f aca="false">((((BJ1402/R1402)^2)+((BP1402/AG1402)^2))^(1/2))*AN1402</f>
        <v>1.31963631639341E-005</v>
      </c>
      <c r="BW1402" s="0" t="n">
        <f aca="false">((((BJ1402/R1402)^2)+((BQ1402/AH1402)^2))^(1/2))*AO1402</f>
        <v>0.304500191679199</v>
      </c>
      <c r="BX1402" s="46" t="n">
        <f aca="false">((((BL1402/AI1402)^2)+((BR1402/AJ1402)^2))^(1/2))*AP1402</f>
        <v>0.0236775582798239</v>
      </c>
    </row>
    <row r="1403" customFormat="false" ht="45" hidden="false" customHeight="true" outlineLevel="0" collapsed="false">
      <c r="A1403" s="24" t="n">
        <v>4.59315</v>
      </c>
      <c r="B1403" s="24" t="n">
        <v>-74.1103416666667</v>
      </c>
      <c r="C1403" s="47" t="n">
        <v>28</v>
      </c>
      <c r="D1403" s="47" t="n">
        <v>23</v>
      </c>
      <c r="E1403" s="47" t="n">
        <v>1798</v>
      </c>
      <c r="F1403" s="27" t="s">
        <v>3427</v>
      </c>
      <c r="G1403" s="28" t="s">
        <v>303</v>
      </c>
      <c r="H1403" s="27" t="s">
        <v>3428</v>
      </c>
      <c r="I1403" s="28" t="s">
        <v>1540</v>
      </c>
      <c r="J1403" s="28" t="s">
        <v>65</v>
      </c>
      <c r="K1403" s="61" t="n">
        <v>80</v>
      </c>
      <c r="L1403" s="61"/>
      <c r="M1403" s="61"/>
      <c r="N1403" s="29" t="s">
        <v>172</v>
      </c>
      <c r="O1403" s="29" t="s">
        <v>173</v>
      </c>
      <c r="P1403" s="56" t="n">
        <v>0.00426891489573758</v>
      </c>
      <c r="Q1403" s="31" t="n">
        <v>255500</v>
      </c>
      <c r="R1403" s="31" t="n">
        <v>259900.293058016</v>
      </c>
      <c r="S1403" s="29" t="s">
        <v>86</v>
      </c>
      <c r="T1403" s="29" t="n">
        <f aca="false">((R1403*Parámetros!$D$30)/1000)/Parámetros!$D$29</f>
        <v>212989.211793289</v>
      </c>
      <c r="U1403" s="29" t="s">
        <v>69</v>
      </c>
      <c r="V1403" s="48" t="n">
        <f aca="false">IF(S1403="m3_año",R1403,IF(OR(O1403="CG1",O1403="CG3",O1403="HG2"),T1403,R1403))</f>
        <v>259900.293058016</v>
      </c>
      <c r="W1403" s="28" t="n">
        <v>365</v>
      </c>
      <c r="X1403" s="62"/>
      <c r="Y1403" s="27"/>
      <c r="Z1403" s="27" t="n">
        <v>3650</v>
      </c>
      <c r="AA1403" s="62" t="s">
        <v>447</v>
      </c>
      <c r="AB1403" s="62" t="s">
        <v>447</v>
      </c>
      <c r="AC1403" s="33" t="s">
        <v>246</v>
      </c>
      <c r="AD1403" s="33" t="n">
        <f aca="false">VLOOKUP($O1403,Parámetros!$B$4:$H$25,3,0)</f>
        <v>10.477442018542</v>
      </c>
      <c r="AE1403" s="33" t="n">
        <f aca="false">VLOOKUP($O1403,Parámetros!$B$4:$H$25,4,0)</f>
        <v>4.47117624426805</v>
      </c>
      <c r="AF1403" s="33" t="n">
        <f aca="false">VLOOKUP($O1403,Parámetros!$B$4:$H$25,5,0)</f>
        <v>11.5951868810527</v>
      </c>
      <c r="AG1403" s="33" t="n">
        <f aca="false">VLOOKUP($O1403,Parámetros!$B$4:$H$25,6,0)</f>
        <v>0.3</v>
      </c>
      <c r="AH1403" s="33" t="n">
        <f aca="false">VLOOKUP($O1403,Parámetros!$B$4:$H$25,7,0)</f>
        <v>2840</v>
      </c>
      <c r="AI1403" s="2" t="n">
        <v>1159.09146341463</v>
      </c>
      <c r="AJ1403" s="2" t="n">
        <v>0.000142</v>
      </c>
      <c r="AK1403" s="34" t="n">
        <f aca="false">AD1403*V1403/1000000000</f>
        <v>0.00272309025111744</v>
      </c>
      <c r="AL1403" s="34" t="n">
        <f aca="false">AE1403*V1403/1000000000</f>
        <v>0.00116206001619931</v>
      </c>
      <c r="AM1403" s="34" t="n">
        <f aca="false">AF1403*V1403/1000000000</f>
        <v>0.00301359246844806</v>
      </c>
      <c r="AN1403" s="34" t="n">
        <f aca="false">AG1403*V1403/1000000000</f>
        <v>7.79700879174048E-005</v>
      </c>
      <c r="AO1403" s="34" t="n">
        <f aca="false">AH1403*V1403/1000000000</f>
        <v>0.738116832284765</v>
      </c>
      <c r="AP1403" s="35" t="n">
        <f aca="false">AJ1403*AI1403*EXP(P1403*4)</f>
        <v>0.167425620216031</v>
      </c>
      <c r="AQ1403" s="36" t="n">
        <f aca="false">AK1403/W1403</f>
        <v>7.46052123593818E-006</v>
      </c>
      <c r="AR1403" s="37" t="n">
        <f aca="false">AL1403/W1403</f>
        <v>3.18372607177892E-006</v>
      </c>
      <c r="AS1403" s="37" t="n">
        <f aca="false">AM1403/W1403</f>
        <v>8.2564177217755E-006</v>
      </c>
      <c r="AT1403" s="37" t="n">
        <f aca="false">AN1403/W1403</f>
        <v>2.13616679225767E-007</v>
      </c>
      <c r="AU1403" s="37" t="n">
        <f aca="false">AO1403/W1403</f>
        <v>0.00202223789667059</v>
      </c>
      <c r="AV1403" s="49" t="n">
        <f aca="false">AP1403/W1403</f>
        <v>0.00045870032935899</v>
      </c>
      <c r="AW1403" s="39" t="n">
        <f aca="false">AK1403*1000000</f>
        <v>2723.09025111744</v>
      </c>
      <c r="AX1403" s="40" t="n">
        <f aca="false">AL1403*1000000</f>
        <v>1162.06001619931</v>
      </c>
      <c r="AY1403" s="40" t="n">
        <f aca="false">AM1403*1000000</f>
        <v>3013.59246844806</v>
      </c>
      <c r="AZ1403" s="40" t="n">
        <f aca="false">AN1403*1000000</f>
        <v>77.9700879174048</v>
      </c>
      <c r="BA1403" s="40" t="n">
        <f aca="false">AO1403*1000000</f>
        <v>738116.832284765</v>
      </c>
      <c r="BB1403" s="41" t="n">
        <f aca="false">AP1403*1000000</f>
        <v>167425.620216031</v>
      </c>
      <c r="BC1403" s="39" t="n">
        <f aca="false">AQ1403*1000000</f>
        <v>7.46052123593818</v>
      </c>
      <c r="BD1403" s="40" t="n">
        <f aca="false">AR1403*1000000</f>
        <v>3.18372607177892</v>
      </c>
      <c r="BE1403" s="40" t="n">
        <f aca="false">AS1403*1000000</f>
        <v>8.2564177217755</v>
      </c>
      <c r="BF1403" s="40" t="n">
        <f aca="false">AT1403*1000000</f>
        <v>0.213616679225767</v>
      </c>
      <c r="BG1403" s="40" t="n">
        <f aca="false">AU1403*1000000</f>
        <v>2022.23789667059</v>
      </c>
      <c r="BH1403" s="41" t="n">
        <f aca="false">AV1403*1000000</f>
        <v>458.70032935899</v>
      </c>
      <c r="BI1403" s="0" t="n">
        <v>0.1</v>
      </c>
      <c r="BJ1403" s="0" t="n">
        <f aca="false">R1403*BI1403</f>
        <v>25990.0293058016</v>
      </c>
      <c r="BK1403" s="0" t="n">
        <v>0.1</v>
      </c>
      <c r="BL1403" s="0" t="n">
        <f aca="false">AI1403*BK1403</f>
        <v>115.909146341463</v>
      </c>
      <c r="BM1403" s="45" t="n">
        <v>8.33836031031492</v>
      </c>
      <c r="BN1403" s="45" t="n">
        <v>2.30660015343522</v>
      </c>
      <c r="BO1403" s="45" t="n">
        <v>3.95606161523761</v>
      </c>
      <c r="BP1403" s="45" t="n">
        <v>0.12</v>
      </c>
      <c r="BQ1403" s="45" t="n">
        <v>2840</v>
      </c>
      <c r="BR1403" s="0" t="n">
        <f aca="false">AJ1403*0.1</f>
        <v>1.42E-005</v>
      </c>
      <c r="BS1403" s="0" t="n">
        <f aca="false">((((BJ1403/R1403)^2)+((BM1403/AD1403)^2))^(1/2))*AK1403</f>
        <v>0.00218418357808668</v>
      </c>
      <c r="BT1403" s="0" t="n">
        <f aca="false">((((BJ1403/R1403)^2)+((BN1403/AE1403)^2))^(1/2))*AL1403</f>
        <v>0.000610645040891727</v>
      </c>
      <c r="BU1403" s="0" t="n">
        <f aca="false">((((BJ1403/R1403)^2)+((BO1403/AF1403)^2))^(1/2))*AM1403</f>
        <v>0.00107143583243984</v>
      </c>
      <c r="BV1403" s="0" t="n">
        <f aca="false">((((BJ1403/R1403)^2)+((BP1403/AG1403)^2))^(1/2))*AN1403</f>
        <v>3.21478908122155E-005</v>
      </c>
      <c r="BW1403" s="0" t="n">
        <f aca="false">((((BJ1403/R1403)^2)+((BQ1403/AH1403)^2))^(1/2))*AO1403</f>
        <v>0.741798235831764</v>
      </c>
      <c r="BX1403" s="46" t="n">
        <f aca="false">((((BL1403/AI1403)^2)+((BR1403/AJ1403)^2))^(1/2))*AP1403</f>
        <v>0.0236775582798239</v>
      </c>
    </row>
    <row r="1404" customFormat="false" ht="45" hidden="false" customHeight="true" outlineLevel="0" collapsed="false">
      <c r="A1404" s="24" t="n">
        <v>4.61908055555556</v>
      </c>
      <c r="B1404" s="24" t="n">
        <v>-74.0965</v>
      </c>
      <c r="C1404" s="47" t="n">
        <v>29</v>
      </c>
      <c r="D1404" s="47" t="n">
        <v>26</v>
      </c>
      <c r="E1404" s="47" t="n">
        <v>2331</v>
      </c>
      <c r="F1404" s="27" t="s">
        <v>3429</v>
      </c>
      <c r="G1404" s="28" t="s">
        <v>303</v>
      </c>
      <c r="H1404" s="27" t="s">
        <v>3430</v>
      </c>
      <c r="I1404" s="28" t="s">
        <v>155</v>
      </c>
      <c r="J1404" s="28" t="s">
        <v>65</v>
      </c>
      <c r="K1404" s="55"/>
      <c r="L1404" s="55"/>
      <c r="M1404" s="28" t="n">
        <v>2007</v>
      </c>
      <c r="N1404" s="29" t="s">
        <v>84</v>
      </c>
      <c r="O1404" s="29" t="s">
        <v>244</v>
      </c>
      <c r="P1404" s="56" t="n">
        <v>0.00426891489573758</v>
      </c>
      <c r="Q1404" s="31" t="n">
        <v>288000</v>
      </c>
      <c r="R1404" s="31" t="n">
        <v>292960.017223909</v>
      </c>
      <c r="S1404" s="29" t="s">
        <v>86</v>
      </c>
      <c r="T1404" s="29" t="n">
        <f aca="false">((R1404*Parámetros!$D$30)/1000)/Parámetros!$D$29</f>
        <v>240081.772980303</v>
      </c>
      <c r="U1404" s="29" t="s">
        <v>69</v>
      </c>
      <c r="V1404" s="48" t="n">
        <f aca="false">IF(S1404="m3_año",R1404,IF(OR(O1404="CG1",O1404="CG3",O1404="HG2"),T1404,R1404))</f>
        <v>292960.017223909</v>
      </c>
      <c r="W1404" s="28" t="n">
        <v>365</v>
      </c>
      <c r="X1404" s="32" t="s">
        <v>3320</v>
      </c>
      <c r="Y1404" s="28"/>
      <c r="Z1404" s="28" t="n">
        <v>8760</v>
      </c>
      <c r="AA1404" s="32" t="s">
        <v>447</v>
      </c>
      <c r="AB1404" s="32" t="s">
        <v>447</v>
      </c>
      <c r="AC1404" s="33" t="s">
        <v>246</v>
      </c>
      <c r="AD1404" s="33" t="n">
        <f aca="false">VLOOKUP($O1404,Parámetros!$B$4:$H$25,3,0)</f>
        <v>5.87787643204989</v>
      </c>
      <c r="AE1404" s="33" t="n">
        <f aca="false">VLOOKUP($O1404,Parámetros!$B$4:$H$25,4,0)</f>
        <v>7.61681695814629</v>
      </c>
      <c r="AF1404" s="33" t="n">
        <f aca="false">VLOOKUP($O1404,Parámetros!$B$4:$H$25,5,0)</f>
        <v>22.1296397414769</v>
      </c>
      <c r="AG1404" s="33" t="n">
        <f aca="false">VLOOKUP($O1404,Parámetros!$B$4:$H$25,6,0)</f>
        <v>0.3</v>
      </c>
      <c r="AH1404" s="33" t="n">
        <f aca="false">VLOOKUP($O1404,Parámetros!$B$4:$H$25,7,0)</f>
        <v>2840</v>
      </c>
      <c r="AI1404" s="2" t="n">
        <v>1159.09146341463</v>
      </c>
      <c r="AJ1404" s="2" t="n">
        <v>0.000142</v>
      </c>
      <c r="AK1404" s="34" t="n">
        <f aca="false">AD1404*V1404/1000000000</f>
        <v>0.00172198278077334</v>
      </c>
      <c r="AL1404" s="34" t="n">
        <f aca="false">AE1404*V1404/1000000000</f>
        <v>0.0022314228272499</v>
      </c>
      <c r="AM1404" s="34" t="n">
        <f aca="false">AF1404*V1404/1000000000</f>
        <v>0.00648309963982197</v>
      </c>
      <c r="AN1404" s="34" t="n">
        <f aca="false">AG1404*V1404/1000000000</f>
        <v>8.78880051671727E-005</v>
      </c>
      <c r="AO1404" s="34" t="n">
        <f aca="false">AH1404*V1404/1000000000</f>
        <v>0.832006448915902</v>
      </c>
      <c r="AP1404" s="35" t="n">
        <f aca="false">AJ1404*AI1404*EXP(P1404*4)</f>
        <v>0.167425620216031</v>
      </c>
      <c r="AQ1404" s="36" t="n">
        <f aca="false">AK1404/W1404</f>
        <v>4.71776104321464E-006</v>
      </c>
      <c r="AR1404" s="37" t="n">
        <f aca="false">AL1404/W1404</f>
        <v>6.11348719794493E-006</v>
      </c>
      <c r="AS1404" s="37" t="n">
        <f aca="false">AM1404/W1404</f>
        <v>1.77619168214301E-005</v>
      </c>
      <c r="AT1404" s="37" t="n">
        <f aca="false">AN1404/W1404</f>
        <v>2.40789055252528E-007</v>
      </c>
      <c r="AU1404" s="37" t="n">
        <f aca="false">AO1404/W1404</f>
        <v>0.00227946972305726</v>
      </c>
      <c r="AV1404" s="49" t="n">
        <f aca="false">AP1404/W1404</f>
        <v>0.00045870032935899</v>
      </c>
      <c r="AW1404" s="39" t="n">
        <f aca="false">AK1404*1000000</f>
        <v>1721.98278077334</v>
      </c>
      <c r="AX1404" s="40" t="n">
        <f aca="false">AL1404*1000000</f>
        <v>2231.4228272499</v>
      </c>
      <c r="AY1404" s="40" t="n">
        <f aca="false">AM1404*1000000</f>
        <v>6483.09963982197</v>
      </c>
      <c r="AZ1404" s="40" t="n">
        <f aca="false">AN1404*1000000</f>
        <v>87.8880051671727</v>
      </c>
      <c r="BA1404" s="40" t="n">
        <f aca="false">AO1404*1000000</f>
        <v>832006.448915902</v>
      </c>
      <c r="BB1404" s="41" t="n">
        <f aca="false">AP1404*1000000</f>
        <v>167425.620216031</v>
      </c>
      <c r="BC1404" s="39" t="n">
        <f aca="false">AQ1404*1000000</f>
        <v>4.71776104321464</v>
      </c>
      <c r="BD1404" s="40" t="n">
        <f aca="false">AR1404*1000000</f>
        <v>6.11348719794493</v>
      </c>
      <c r="BE1404" s="40" t="n">
        <f aca="false">AS1404*1000000</f>
        <v>17.7619168214301</v>
      </c>
      <c r="BF1404" s="40" t="n">
        <f aca="false">AT1404*1000000</f>
        <v>0.240789055252528</v>
      </c>
      <c r="BG1404" s="40" t="n">
        <f aca="false">AU1404*1000000</f>
        <v>2279.46972305726</v>
      </c>
      <c r="BH1404" s="41" t="n">
        <f aca="false">AV1404*1000000</f>
        <v>458.70032935899</v>
      </c>
      <c r="BI1404" s="0" t="n">
        <v>0.1</v>
      </c>
      <c r="BJ1404" s="0" t="n">
        <f aca="false">R1404*BI1404</f>
        <v>29296.0017223909</v>
      </c>
      <c r="BK1404" s="0" t="n">
        <v>0.1</v>
      </c>
      <c r="BL1404" s="0" t="n">
        <f aca="false">AI1404*BK1404</f>
        <v>115.909146341463</v>
      </c>
      <c r="BM1404" s="45" t="n">
        <v>4.12476460504249</v>
      </c>
      <c r="BN1404" s="45" t="n">
        <v>5.03041792329344</v>
      </c>
      <c r="BO1404" s="45" t="n">
        <v>17.5971907346429</v>
      </c>
      <c r="BP1404" s="45" t="n">
        <v>0.12</v>
      </c>
      <c r="BQ1404" s="45" t="n">
        <v>2840</v>
      </c>
      <c r="BR1404" s="0" t="n">
        <f aca="false">AJ1404*0.1</f>
        <v>1.42E-005</v>
      </c>
      <c r="BS1404" s="0" t="n">
        <f aca="false">((((BJ1404/R1404)^2)+((BM1404/AD1404)^2))^(1/2))*AK1404</f>
        <v>0.00122059875514691</v>
      </c>
      <c r="BT1404" s="0" t="n">
        <f aca="false">((((BJ1404/R1404)^2)+((BN1404/AE1404)^2))^(1/2))*AL1404</f>
        <v>0.00149050915371697</v>
      </c>
      <c r="BU1404" s="0" t="n">
        <f aca="false">((((BJ1404/R1404)^2)+((BO1404/AF1404)^2))^(1/2))*AM1404</f>
        <v>0.00519587804075952</v>
      </c>
      <c r="BV1404" s="0" t="n">
        <f aca="false">((((BJ1404/R1404)^2)+((BP1404/AG1404)^2))^(1/2))*AN1404</f>
        <v>3.62371528529084E-005</v>
      </c>
      <c r="BW1404" s="0" t="n">
        <f aca="false">((((BJ1404/R1404)^2)+((BQ1404/AH1404)^2))^(1/2))*AO1404</f>
        <v>0.836156132757528</v>
      </c>
      <c r="BX1404" s="46" t="n">
        <f aca="false">((((BL1404/AI1404)^2)+((BR1404/AJ1404)^2))^(1/2))*AP1404</f>
        <v>0.0236775582798239</v>
      </c>
    </row>
    <row r="1405" customFormat="false" ht="30" hidden="false" customHeight="true" outlineLevel="0" collapsed="false">
      <c r="A1405" s="24" t="n">
        <v>4.63620277777778</v>
      </c>
      <c r="B1405" s="24" t="n">
        <v>-74.1159694444445</v>
      </c>
      <c r="C1405" s="47" t="n">
        <v>27</v>
      </c>
      <c r="D1405" s="47" t="n">
        <v>28</v>
      </c>
      <c r="E1405" s="47" t="n">
        <v>1862</v>
      </c>
      <c r="F1405" s="27" t="s">
        <v>3431</v>
      </c>
      <c r="G1405" s="28" t="s">
        <v>3432</v>
      </c>
      <c r="H1405" s="27" t="s">
        <v>3433</v>
      </c>
      <c r="I1405" s="28" t="s">
        <v>155</v>
      </c>
      <c r="J1405" s="28" t="s">
        <v>65</v>
      </c>
      <c r="K1405" s="55"/>
      <c r="L1405" s="55"/>
      <c r="M1405" s="28" t="n">
        <v>1979</v>
      </c>
      <c r="N1405" s="29" t="s">
        <v>67</v>
      </c>
      <c r="O1405" s="29" t="s">
        <v>68</v>
      </c>
      <c r="P1405" s="56" t="n">
        <v>0.00426891489573758</v>
      </c>
      <c r="Q1405" s="31" t="n">
        <v>184635</v>
      </c>
      <c r="R1405" s="31" t="n">
        <v>187814.83604214</v>
      </c>
      <c r="S1405" s="29" t="s">
        <v>69</v>
      </c>
      <c r="T1405" s="29"/>
      <c r="U1405" s="29"/>
      <c r="V1405" s="48" t="n">
        <f aca="false">IF(S1405="m3_año",R1405,IF(OR(O1405="CG1",O1405="CG3",O1405="HG2"),T1405,R1405))</f>
        <v>187814.83604214</v>
      </c>
      <c r="W1405" s="28" t="n">
        <v>365</v>
      </c>
      <c r="X1405" s="32" t="s">
        <v>3320</v>
      </c>
      <c r="Y1405" s="28"/>
      <c r="Z1405" s="28" t="n">
        <v>8760</v>
      </c>
      <c r="AA1405" s="32" t="s">
        <v>3434</v>
      </c>
      <c r="AB1405" s="32" t="s">
        <v>447</v>
      </c>
      <c r="AC1405" s="33" t="s">
        <v>72</v>
      </c>
      <c r="AD1405" s="33" t="n">
        <f aca="false">VLOOKUP($O1405,Parámetros!$B$4:$H$25,3,0)</f>
        <v>46.3856216091623</v>
      </c>
      <c r="AE1405" s="33" t="n">
        <f aca="false">VLOOKUP($O1405,Parámetros!$B$4:$H$25,4,0)</f>
        <v>1074.85364414012</v>
      </c>
      <c r="AF1405" s="33" t="n">
        <f aca="false">VLOOKUP($O1405,Parámetros!$B$4:$H$25,5,0)</f>
        <v>5.41099102083891</v>
      </c>
      <c r="AG1405" s="33" t="n">
        <f aca="false">VLOOKUP($O1405,Parámetros!$B$4:$H$25,6,0)</f>
        <v>1344</v>
      </c>
      <c r="AH1405" s="33" t="n">
        <f aca="false">VLOOKUP($O1405,Parámetros!$B$4:$H$25,7,0)</f>
        <v>1920000</v>
      </c>
      <c r="AI1405" s="51" t="n">
        <v>184635</v>
      </c>
      <c r="AJ1405" s="52" t="n">
        <v>8.8E-008</v>
      </c>
      <c r="AK1405" s="34" t="n">
        <f aca="false">AD1405*V1405/1000000000</f>
        <v>0.00871190791723756</v>
      </c>
      <c r="AL1405" s="34" t="n">
        <f aca="false">AE1405*V1405/1000000000</f>
        <v>0.201873460943473</v>
      </c>
      <c r="AM1405" s="34" t="n">
        <f aca="false">AF1405*V1405/1000000000</f>
        <v>0.00101626439140435</v>
      </c>
      <c r="AN1405" s="34" t="n">
        <f aca="false">AG1405*V1405/1000000000</f>
        <v>0.252423139640636</v>
      </c>
      <c r="AO1405" s="34" t="n">
        <f aca="false">AH1405*V1405/1000000000</f>
        <v>360.604485200909</v>
      </c>
      <c r="AP1405" s="35" t="n">
        <f aca="false">AJ1405*AI1405*EXP(P1405*4)</f>
        <v>0.0165277055717083</v>
      </c>
      <c r="AQ1405" s="36" t="n">
        <f aca="false">AK1405/W1405</f>
        <v>2.3868240869144E-005</v>
      </c>
      <c r="AR1405" s="37" t="n">
        <f aca="false">AL1405/W1405</f>
        <v>0.000553077975187598</v>
      </c>
      <c r="AS1405" s="37" t="n">
        <f aca="false">AM1405/W1405</f>
        <v>2.78428600384754E-006</v>
      </c>
      <c r="AT1405" s="37" t="n">
        <f aca="false">AN1405/W1405</f>
        <v>0.000691570245590784</v>
      </c>
      <c r="AU1405" s="37" t="n">
        <f aca="false">AO1405/W1405</f>
        <v>0.98795749370112</v>
      </c>
      <c r="AV1405" s="49" t="n">
        <f aca="false">AP1405/W1405</f>
        <v>4.5281385127968E-005</v>
      </c>
      <c r="AW1405" s="39" t="n">
        <f aca="false">AK1405*1000000</f>
        <v>8711.90791723756</v>
      </c>
      <c r="AX1405" s="40" t="n">
        <f aca="false">AL1405*1000000</f>
        <v>201873.460943473</v>
      </c>
      <c r="AY1405" s="40" t="n">
        <f aca="false">AM1405*1000000</f>
        <v>1016.26439140435</v>
      </c>
      <c r="AZ1405" s="40" t="n">
        <f aca="false">AN1405*1000000</f>
        <v>252423.139640636</v>
      </c>
      <c r="BA1405" s="40" t="n">
        <f aca="false">AO1405*1000000</f>
        <v>360604485.200909</v>
      </c>
      <c r="BB1405" s="41" t="n">
        <f aca="false">AP1405*1000000</f>
        <v>16527.7055717083</v>
      </c>
      <c r="BC1405" s="39" t="n">
        <f aca="false">AQ1405*1000000</f>
        <v>23.868240869144</v>
      </c>
      <c r="BD1405" s="40" t="n">
        <f aca="false">AR1405*1000000</f>
        <v>553.077975187598</v>
      </c>
      <c r="BE1405" s="40" t="n">
        <f aca="false">AS1405*1000000</f>
        <v>2.78428600384754</v>
      </c>
      <c r="BF1405" s="40" t="n">
        <f aca="false">AT1405*1000000</f>
        <v>691.570245590784</v>
      </c>
      <c r="BG1405" s="40" t="n">
        <f aca="false">AU1405*1000000</f>
        <v>987957.49370112</v>
      </c>
      <c r="BH1405" s="41" t="n">
        <f aca="false">AV1405*1000000</f>
        <v>45.281385127968</v>
      </c>
      <c r="BI1405" s="0" t="n">
        <v>0.1</v>
      </c>
      <c r="BJ1405" s="0" t="n">
        <f aca="false">R1405*BI1405</f>
        <v>18781.483604214</v>
      </c>
      <c r="BK1405" s="0" t="n">
        <v>0.1</v>
      </c>
      <c r="BL1405" s="0" t="n">
        <f aca="false">AI1405*BK1405</f>
        <v>18463.5</v>
      </c>
      <c r="BM1405" s="45" t="n">
        <v>17.6498016718255</v>
      </c>
      <c r="BN1405" s="45" t="n">
        <v>910.91550745518</v>
      </c>
      <c r="BO1405" s="45" t="n">
        <v>5.31099102083891</v>
      </c>
      <c r="BP1405" s="45" t="n">
        <v>537.6</v>
      </c>
      <c r="BQ1405" s="45" t="n">
        <v>384000</v>
      </c>
      <c r="BR1405" s="0" t="n">
        <f aca="false">AJ1405*0.1</f>
        <v>8.8E-009</v>
      </c>
      <c r="BS1405" s="0" t="n">
        <f aca="false">((((BJ1405/R1405)^2)+((BM1405/AD1405)^2))^(1/2))*AK1405</f>
        <v>0.00342746256758995</v>
      </c>
      <c r="BT1405" s="0" t="n">
        <f aca="false">((((BJ1405/R1405)^2)+((BN1405/AE1405)^2))^(1/2))*AL1405</f>
        <v>0.172270353429028</v>
      </c>
      <c r="BU1405" s="0" t="n">
        <f aca="false">((((BJ1405/R1405)^2)+((BO1405/AF1405)^2))^(1/2))*AM1405</f>
        <v>0.00100264654015549</v>
      </c>
      <c r="BV1405" s="0" t="n">
        <f aca="false">((((BJ1405/R1405)^2)+((BP1405/AG1405)^2))^(1/2))*AN1405</f>
        <v>0.104076726708838</v>
      </c>
      <c r="BW1405" s="0" t="n">
        <f aca="false">((((BJ1405/R1405)^2)+((BQ1405/AH1405)^2))^(1/2))*AO1405</f>
        <v>80.6336141900549</v>
      </c>
      <c r="BX1405" s="46" t="n">
        <f aca="false">((((BL1405/AI1405)^2)+((BR1405/AJ1405)^2))^(1/2))*AP1405</f>
        <v>0.00233737053744193</v>
      </c>
    </row>
    <row r="1406" customFormat="false" ht="30" hidden="false" customHeight="true" outlineLevel="0" collapsed="false">
      <c r="A1406" s="24" t="n">
        <v>4.63620277777778</v>
      </c>
      <c r="B1406" s="24" t="n">
        <v>-74.1159694444445</v>
      </c>
      <c r="C1406" s="47" t="n">
        <v>27</v>
      </c>
      <c r="D1406" s="47" t="n">
        <v>28</v>
      </c>
      <c r="E1406" s="47" t="n">
        <v>1862</v>
      </c>
      <c r="F1406" s="27" t="s">
        <v>3431</v>
      </c>
      <c r="G1406" s="28" t="s">
        <v>3432</v>
      </c>
      <c r="H1406" s="27" t="s">
        <v>3433</v>
      </c>
      <c r="I1406" s="28" t="s">
        <v>155</v>
      </c>
      <c r="J1406" s="28" t="s">
        <v>65</v>
      </c>
      <c r="K1406" s="55"/>
      <c r="L1406" s="55"/>
      <c r="M1406" s="55"/>
      <c r="N1406" s="29" t="s">
        <v>67</v>
      </c>
      <c r="O1406" s="29" t="s">
        <v>68</v>
      </c>
      <c r="P1406" s="56" t="n">
        <v>0.00426891489573758</v>
      </c>
      <c r="Q1406" s="31" t="n">
        <v>184635</v>
      </c>
      <c r="R1406" s="31" t="n">
        <v>187814.83604214</v>
      </c>
      <c r="S1406" s="29" t="s">
        <v>69</v>
      </c>
      <c r="T1406" s="29"/>
      <c r="U1406" s="29"/>
      <c r="V1406" s="48" t="n">
        <f aca="false">IF(S1406="m3_año",R1406,IF(OR(O1406="CG1",O1406="CG3",O1406="HG2"),T1406,R1406))</f>
        <v>187814.83604214</v>
      </c>
      <c r="W1406" s="28" t="n">
        <v>365</v>
      </c>
      <c r="X1406" s="32" t="s">
        <v>3320</v>
      </c>
      <c r="Y1406" s="28"/>
      <c r="Z1406" s="28" t="n">
        <v>8760</v>
      </c>
      <c r="AA1406" s="32" t="s">
        <v>3434</v>
      </c>
      <c r="AB1406" s="32" t="s">
        <v>447</v>
      </c>
      <c r="AC1406" s="33" t="s">
        <v>72</v>
      </c>
      <c r="AD1406" s="33" t="n">
        <f aca="false">VLOOKUP($O1406,Parámetros!$B$4:$H$25,3,0)</f>
        <v>46.3856216091623</v>
      </c>
      <c r="AE1406" s="33" t="n">
        <f aca="false">VLOOKUP($O1406,Parámetros!$B$4:$H$25,4,0)</f>
        <v>1074.85364414012</v>
      </c>
      <c r="AF1406" s="33" t="n">
        <f aca="false">VLOOKUP($O1406,Parámetros!$B$4:$H$25,5,0)</f>
        <v>5.41099102083891</v>
      </c>
      <c r="AG1406" s="33" t="n">
        <f aca="false">VLOOKUP($O1406,Parámetros!$B$4:$H$25,6,0)</f>
        <v>1344</v>
      </c>
      <c r="AH1406" s="33" t="n">
        <f aca="false">VLOOKUP($O1406,Parámetros!$B$4:$H$25,7,0)</f>
        <v>1920000</v>
      </c>
      <c r="AI1406" s="51" t="n">
        <v>184635</v>
      </c>
      <c r="AJ1406" s="52" t="n">
        <v>8.8E-008</v>
      </c>
      <c r="AK1406" s="34" t="n">
        <f aca="false">AD1406*V1406/1000000000</f>
        <v>0.00871190791723756</v>
      </c>
      <c r="AL1406" s="34" t="n">
        <f aca="false">AE1406*V1406/1000000000</f>
        <v>0.201873460943473</v>
      </c>
      <c r="AM1406" s="34" t="n">
        <f aca="false">AF1406*V1406/1000000000</f>
        <v>0.00101626439140435</v>
      </c>
      <c r="AN1406" s="34" t="n">
        <f aca="false">AG1406*V1406/1000000000</f>
        <v>0.252423139640636</v>
      </c>
      <c r="AO1406" s="34" t="n">
        <f aca="false">AH1406*V1406/1000000000</f>
        <v>360.604485200909</v>
      </c>
      <c r="AP1406" s="35" t="n">
        <f aca="false">AJ1406*AI1406*EXP(P1406*4)</f>
        <v>0.0165277055717083</v>
      </c>
      <c r="AQ1406" s="36" t="n">
        <f aca="false">AK1406/W1406</f>
        <v>2.3868240869144E-005</v>
      </c>
      <c r="AR1406" s="37" t="n">
        <f aca="false">AL1406/W1406</f>
        <v>0.000553077975187598</v>
      </c>
      <c r="AS1406" s="37" t="n">
        <f aca="false">AM1406/W1406</f>
        <v>2.78428600384754E-006</v>
      </c>
      <c r="AT1406" s="37" t="n">
        <f aca="false">AN1406/W1406</f>
        <v>0.000691570245590784</v>
      </c>
      <c r="AU1406" s="37" t="n">
        <f aca="false">AO1406/W1406</f>
        <v>0.98795749370112</v>
      </c>
      <c r="AV1406" s="49" t="n">
        <f aca="false">AP1406/W1406</f>
        <v>4.5281385127968E-005</v>
      </c>
      <c r="AW1406" s="39" t="n">
        <f aca="false">AK1406*1000000</f>
        <v>8711.90791723756</v>
      </c>
      <c r="AX1406" s="40" t="n">
        <f aca="false">AL1406*1000000</f>
        <v>201873.460943473</v>
      </c>
      <c r="AY1406" s="40" t="n">
        <f aca="false">AM1406*1000000</f>
        <v>1016.26439140435</v>
      </c>
      <c r="AZ1406" s="40" t="n">
        <f aca="false">AN1406*1000000</f>
        <v>252423.139640636</v>
      </c>
      <c r="BA1406" s="40" t="n">
        <f aca="false">AO1406*1000000</f>
        <v>360604485.200909</v>
      </c>
      <c r="BB1406" s="41" t="n">
        <f aca="false">AP1406*1000000</f>
        <v>16527.7055717083</v>
      </c>
      <c r="BC1406" s="39" t="n">
        <f aca="false">AQ1406*1000000</f>
        <v>23.868240869144</v>
      </c>
      <c r="BD1406" s="40" t="n">
        <f aca="false">AR1406*1000000</f>
        <v>553.077975187598</v>
      </c>
      <c r="BE1406" s="40" t="n">
        <f aca="false">AS1406*1000000</f>
        <v>2.78428600384754</v>
      </c>
      <c r="BF1406" s="40" t="n">
        <f aca="false">AT1406*1000000</f>
        <v>691.570245590784</v>
      </c>
      <c r="BG1406" s="40" t="n">
        <f aca="false">AU1406*1000000</f>
        <v>987957.49370112</v>
      </c>
      <c r="BH1406" s="41" t="n">
        <f aca="false">AV1406*1000000</f>
        <v>45.281385127968</v>
      </c>
      <c r="BI1406" s="0" t="n">
        <v>0.1</v>
      </c>
      <c r="BJ1406" s="0" t="n">
        <f aca="false">R1406*BI1406</f>
        <v>18781.483604214</v>
      </c>
      <c r="BK1406" s="0" t="n">
        <v>0.1</v>
      </c>
      <c r="BL1406" s="0" t="n">
        <f aca="false">AI1406*BK1406</f>
        <v>18463.5</v>
      </c>
      <c r="BM1406" s="45" t="n">
        <v>17.6498016718255</v>
      </c>
      <c r="BN1406" s="45" t="n">
        <v>910.91550745518</v>
      </c>
      <c r="BO1406" s="45" t="n">
        <v>5.31099102083891</v>
      </c>
      <c r="BP1406" s="45" t="n">
        <v>537.6</v>
      </c>
      <c r="BQ1406" s="45" t="n">
        <v>384000</v>
      </c>
      <c r="BR1406" s="0" t="n">
        <f aca="false">AJ1406*0.1</f>
        <v>8.8E-009</v>
      </c>
      <c r="BS1406" s="0" t="n">
        <f aca="false">((((BJ1406/R1406)^2)+((BM1406/AD1406)^2))^(1/2))*AK1406</f>
        <v>0.00342746256758995</v>
      </c>
      <c r="BT1406" s="0" t="n">
        <f aca="false">((((BJ1406/R1406)^2)+((BN1406/AE1406)^2))^(1/2))*AL1406</f>
        <v>0.172270353429028</v>
      </c>
      <c r="BU1406" s="0" t="n">
        <f aca="false">((((BJ1406/R1406)^2)+((BO1406/AF1406)^2))^(1/2))*AM1406</f>
        <v>0.00100264654015549</v>
      </c>
      <c r="BV1406" s="0" t="n">
        <f aca="false">((((BJ1406/R1406)^2)+((BP1406/AG1406)^2))^(1/2))*AN1406</f>
        <v>0.104076726708838</v>
      </c>
      <c r="BW1406" s="0" t="n">
        <f aca="false">((((BJ1406/R1406)^2)+((BQ1406/AH1406)^2))^(1/2))*AO1406</f>
        <v>80.6336141900549</v>
      </c>
      <c r="BX1406" s="46" t="n">
        <f aca="false">((((BL1406/AI1406)^2)+((BR1406/AJ1406)^2))^(1/2))*AP1406</f>
        <v>0.00233737053744193</v>
      </c>
    </row>
    <row r="1407" customFormat="false" ht="15" hidden="false" customHeight="true" outlineLevel="0" collapsed="false">
      <c r="A1407" s="24" t="n">
        <v>4.64852777777778</v>
      </c>
      <c r="B1407" s="24" t="n">
        <v>-74.1147333333333</v>
      </c>
      <c r="C1407" s="47" t="n">
        <v>27</v>
      </c>
      <c r="D1407" s="47" t="n">
        <v>29</v>
      </c>
      <c r="E1407" s="47" t="n">
        <v>1875</v>
      </c>
      <c r="F1407" s="27" t="s">
        <v>3435</v>
      </c>
      <c r="G1407" s="28" t="s">
        <v>2426</v>
      </c>
      <c r="H1407" s="27" t="s">
        <v>3436</v>
      </c>
      <c r="I1407" s="28" t="s">
        <v>64</v>
      </c>
      <c r="J1407" s="28" t="s">
        <v>65</v>
      </c>
      <c r="K1407" s="55"/>
      <c r="L1407" s="55"/>
      <c r="M1407" s="55"/>
      <c r="N1407" s="29" t="s">
        <v>67</v>
      </c>
      <c r="O1407" s="29" t="s">
        <v>108</v>
      </c>
      <c r="P1407" s="56" t="n">
        <v>0.00426891489573758</v>
      </c>
      <c r="Q1407" s="31" t="n">
        <v>325000</v>
      </c>
      <c r="R1407" s="31" t="n">
        <v>330597.241658925</v>
      </c>
      <c r="S1407" s="29" t="s">
        <v>69</v>
      </c>
      <c r="T1407" s="29"/>
      <c r="U1407" s="29"/>
      <c r="V1407" s="48" t="n">
        <f aca="false">IF(S1407="m3_año",R1407,IF(OR(O1407="CG1",O1407="CG3",O1407="HG2"),T1407,R1407))</f>
        <v>330597.241658925</v>
      </c>
      <c r="W1407" s="28" t="n">
        <v>365</v>
      </c>
      <c r="X1407" s="32" t="s">
        <v>3320</v>
      </c>
      <c r="Y1407" s="28"/>
      <c r="Z1407" s="28" t="n">
        <v>8760</v>
      </c>
      <c r="AA1407" s="32" t="s">
        <v>447</v>
      </c>
      <c r="AB1407" s="32" t="s">
        <v>447</v>
      </c>
      <c r="AC1407" s="33" t="s">
        <v>72</v>
      </c>
      <c r="AD1407" s="33" t="n">
        <f aca="false">VLOOKUP($O1407,Parámetros!$B$4:$H$25,3,0)</f>
        <v>589.42211574465</v>
      </c>
      <c r="AE1407" s="33" t="n">
        <f aca="false">VLOOKUP($O1407,Parámetros!$B$4:$H$25,4,0)</f>
        <v>6395.37711993333</v>
      </c>
      <c r="AF1407" s="33" t="n">
        <f aca="false">VLOOKUP($O1407,Parámetros!$B$4:$H$25,5,0)</f>
        <v>22.4256162208741</v>
      </c>
      <c r="AG1407" s="33" t="n">
        <f aca="false">VLOOKUP($O1407,Parámetros!$B$4:$H$25,6,0)</f>
        <v>1344</v>
      </c>
      <c r="AH1407" s="33" t="n">
        <f aca="false">VLOOKUP($O1407,Parámetros!$B$4:$H$25,7,0)</f>
        <v>1920000</v>
      </c>
      <c r="AI1407" s="51" t="n">
        <f aca="false">Q1407</f>
        <v>325000</v>
      </c>
      <c r="AJ1407" s="52" t="n">
        <v>8.8E-008</v>
      </c>
      <c r="AK1407" s="34" t="n">
        <f aca="false">AD1407*V1407/1000000000</f>
        <v>0.194861325637949</v>
      </c>
      <c r="AL1407" s="34" t="n">
        <f aca="false">AE1407*V1407/1000000000</f>
        <v>2.11429403521856</v>
      </c>
      <c r="AM1407" s="34" t="n">
        <f aca="false">AF1407*V1407/1000000000</f>
        <v>0.00741384686512262</v>
      </c>
      <c r="AN1407" s="34" t="n">
        <f aca="false">AG1407*V1407/1000000000</f>
        <v>0.444322692789595</v>
      </c>
      <c r="AO1407" s="34" t="n">
        <f aca="false">AH1407*V1407/1000000000</f>
        <v>634.746703985136</v>
      </c>
      <c r="AP1407" s="35" t="n">
        <f aca="false">AJ1407*AI1407*EXP(P1407*4)</f>
        <v>0.0290925572659854</v>
      </c>
      <c r="AQ1407" s="36" t="n">
        <f aca="false">AK1407/W1407</f>
        <v>0.000533866645583422</v>
      </c>
      <c r="AR1407" s="37" t="n">
        <f aca="false">AL1407/W1407</f>
        <v>0.00579258639785907</v>
      </c>
      <c r="AS1407" s="37" t="n">
        <f aca="false">AM1407/W1407</f>
        <v>2.0311909219514E-005</v>
      </c>
      <c r="AT1407" s="37" t="n">
        <f aca="false">AN1407/W1407</f>
        <v>0.00121732244599889</v>
      </c>
      <c r="AU1407" s="37" t="n">
        <f aca="false">AO1407/W1407</f>
        <v>1.7390320657127</v>
      </c>
      <c r="AV1407" s="49" t="n">
        <f aca="false">AP1407/W1407</f>
        <v>7.97056363451654E-005</v>
      </c>
      <c r="AW1407" s="39" t="n">
        <f aca="false">AK1407*1000000</f>
        <v>194861.325637949</v>
      </c>
      <c r="AX1407" s="40" t="n">
        <f aca="false">AL1407*1000000</f>
        <v>2114294.03521856</v>
      </c>
      <c r="AY1407" s="40" t="n">
        <f aca="false">AM1407*1000000</f>
        <v>7413.84686512262</v>
      </c>
      <c r="AZ1407" s="40" t="n">
        <f aca="false">AN1407*1000000</f>
        <v>444322.692789595</v>
      </c>
      <c r="BA1407" s="40" t="n">
        <f aca="false">AO1407*1000000</f>
        <v>634746703.985136</v>
      </c>
      <c r="BB1407" s="41" t="n">
        <f aca="false">AP1407*1000000</f>
        <v>29092.5572659854</v>
      </c>
      <c r="BC1407" s="39" t="n">
        <f aca="false">AQ1407*1000000</f>
        <v>533.866645583422</v>
      </c>
      <c r="BD1407" s="40" t="n">
        <f aca="false">AR1407*1000000</f>
        <v>5792.58639785907</v>
      </c>
      <c r="BE1407" s="40" t="n">
        <f aca="false">AS1407*1000000</f>
        <v>20.311909219514</v>
      </c>
      <c r="BF1407" s="40" t="n">
        <f aca="false">AT1407*1000000</f>
        <v>1217.32244599889</v>
      </c>
      <c r="BG1407" s="40" t="n">
        <f aca="false">AU1407*1000000</f>
        <v>1739032.0657127</v>
      </c>
      <c r="BH1407" s="41" t="n">
        <f aca="false">AV1407*1000000</f>
        <v>79.7056363451654</v>
      </c>
      <c r="BI1407" s="0" t="n">
        <v>0.1</v>
      </c>
      <c r="BJ1407" s="0" t="n">
        <f aca="false">R1407*BI1407</f>
        <v>33059.7241658925</v>
      </c>
      <c r="BK1407" s="0" t="n">
        <v>0.1</v>
      </c>
      <c r="BL1407" s="0" t="n">
        <f aca="false">AI1407*BK1407</f>
        <v>32500</v>
      </c>
      <c r="BM1407" s="45" t="n">
        <v>491.492522079561</v>
      </c>
      <c r="BN1407" s="45" t="n">
        <v>4911.75996922289</v>
      </c>
      <c r="BO1407" s="45" t="n">
        <v>16.2785205146239</v>
      </c>
      <c r="BP1407" s="45" t="n">
        <v>537.6</v>
      </c>
      <c r="BQ1407" s="45" t="n">
        <v>384000</v>
      </c>
      <c r="BR1407" s="0" t="n">
        <f aca="false">AJ1407*0.1</f>
        <v>8.8E-009</v>
      </c>
      <c r="BS1407" s="0" t="n">
        <f aca="false">((((BJ1407/R1407)^2)+((BM1407/AD1407)^2))^(1/2))*AK1407</f>
        <v>0.16365033757165</v>
      </c>
      <c r="BT1407" s="0" t="n">
        <f aca="false">((((BJ1407/R1407)^2)+((BN1407/AE1407)^2))^(1/2))*AL1407</f>
        <v>1.63752107329658</v>
      </c>
      <c r="BU1407" s="0" t="n">
        <f aca="false">((((BJ1407/R1407)^2)+((BO1407/AF1407)^2))^(1/2))*AM1407</f>
        <v>0.00543246127944205</v>
      </c>
      <c r="BV1407" s="0" t="n">
        <f aca="false">((((BJ1407/R1407)^2)+((BP1407/AG1407)^2))^(1/2))*AN1407</f>
        <v>0.183198939423037</v>
      </c>
      <c r="BW1407" s="0" t="n">
        <f aca="false">((((BJ1407/R1407)^2)+((BQ1407/AH1407)^2))^(1/2))*AO1407</f>
        <v>141.93367786047</v>
      </c>
      <c r="BX1407" s="46" t="n">
        <f aca="false">((((BL1407/AI1407)^2)+((BR1407/AJ1407)^2))^(1/2))*AP1407</f>
        <v>0.00411430890496725</v>
      </c>
    </row>
    <row r="1408" customFormat="false" ht="15" hidden="false" customHeight="true" outlineLevel="0" collapsed="false">
      <c r="A1408" s="24" t="n">
        <v>4.64852777777778</v>
      </c>
      <c r="B1408" s="24" t="n">
        <v>-74.1147333333333</v>
      </c>
      <c r="C1408" s="47" t="n">
        <v>27</v>
      </c>
      <c r="D1408" s="47" t="n">
        <v>29</v>
      </c>
      <c r="E1408" s="47" t="n">
        <v>1875</v>
      </c>
      <c r="F1408" s="27" t="s">
        <v>3435</v>
      </c>
      <c r="G1408" s="28" t="s">
        <v>2426</v>
      </c>
      <c r="H1408" s="27" t="s">
        <v>3436</v>
      </c>
      <c r="I1408" s="28" t="s">
        <v>64</v>
      </c>
      <c r="J1408" s="28" t="s">
        <v>65</v>
      </c>
      <c r="K1408" s="55"/>
      <c r="L1408" s="55"/>
      <c r="M1408" s="28" t="n">
        <v>1992</v>
      </c>
      <c r="N1408" s="29" t="s">
        <v>67</v>
      </c>
      <c r="O1408" s="29" t="s">
        <v>108</v>
      </c>
      <c r="P1408" s="56" t="n">
        <v>0.00426891489573758</v>
      </c>
      <c r="Q1408" s="31" t="n">
        <v>455000</v>
      </c>
      <c r="R1408" s="31" t="n">
        <v>462836.138322495</v>
      </c>
      <c r="S1408" s="29" t="s">
        <v>69</v>
      </c>
      <c r="T1408" s="29"/>
      <c r="U1408" s="29"/>
      <c r="V1408" s="48" t="n">
        <f aca="false">IF(S1408="m3_año",R1408,IF(OR(O1408="CG1",O1408="CG3",O1408="HG2"),T1408,R1408))</f>
        <v>462836.138322495</v>
      </c>
      <c r="W1408" s="28" t="n">
        <v>365</v>
      </c>
      <c r="X1408" s="32" t="s">
        <v>3320</v>
      </c>
      <c r="Y1408" s="28"/>
      <c r="Z1408" s="28" t="n">
        <v>8760</v>
      </c>
      <c r="AA1408" s="32" t="s">
        <v>447</v>
      </c>
      <c r="AB1408" s="32" t="s">
        <v>447</v>
      </c>
      <c r="AC1408" s="33" t="s">
        <v>72</v>
      </c>
      <c r="AD1408" s="33" t="n">
        <f aca="false">VLOOKUP($O1408,Parámetros!$B$4:$H$25,3,0)</f>
        <v>589.42211574465</v>
      </c>
      <c r="AE1408" s="33" t="n">
        <f aca="false">VLOOKUP($O1408,Parámetros!$B$4:$H$25,4,0)</f>
        <v>6395.37711993333</v>
      </c>
      <c r="AF1408" s="33" t="n">
        <f aca="false">VLOOKUP($O1408,Parámetros!$B$4:$H$25,5,0)</f>
        <v>22.4256162208741</v>
      </c>
      <c r="AG1408" s="33" t="n">
        <f aca="false">VLOOKUP($O1408,Parámetros!$B$4:$H$25,6,0)</f>
        <v>1344</v>
      </c>
      <c r="AH1408" s="33" t="n">
        <f aca="false">VLOOKUP($O1408,Parámetros!$B$4:$H$25,7,0)</f>
        <v>1920000</v>
      </c>
      <c r="AI1408" s="51" t="n">
        <f aca="false">Q1408</f>
        <v>455000</v>
      </c>
      <c r="AJ1408" s="52" t="n">
        <v>8.8E-008</v>
      </c>
      <c r="AK1408" s="34" t="n">
        <f aca="false">AD1408*V1408/1000000000</f>
        <v>0.272805855893128</v>
      </c>
      <c r="AL1408" s="34" t="n">
        <f aca="false">AE1408*V1408/1000000000</f>
        <v>2.96001164930598</v>
      </c>
      <c r="AM1408" s="34" t="n">
        <f aca="false">AF1408*V1408/1000000000</f>
        <v>0.0103793856111717</v>
      </c>
      <c r="AN1408" s="34" t="n">
        <f aca="false">AG1408*V1408/1000000000</f>
        <v>0.622051769905433</v>
      </c>
      <c r="AO1408" s="34" t="n">
        <f aca="false">AH1408*V1408/1000000000</f>
        <v>888.64538557919</v>
      </c>
      <c r="AP1408" s="35" t="n">
        <f aca="false">AJ1408*AI1408*EXP(P1408*4)</f>
        <v>0.0407295801723795</v>
      </c>
      <c r="AQ1408" s="36" t="n">
        <f aca="false">AK1408/W1408</f>
        <v>0.00074741330381679</v>
      </c>
      <c r="AR1408" s="37" t="n">
        <f aca="false">AL1408/W1408</f>
        <v>0.00810962095700269</v>
      </c>
      <c r="AS1408" s="37" t="n">
        <f aca="false">AM1408/W1408</f>
        <v>2.84366729073196E-005</v>
      </c>
      <c r="AT1408" s="37" t="n">
        <f aca="false">AN1408/W1408</f>
        <v>0.00170425142439845</v>
      </c>
      <c r="AU1408" s="37" t="n">
        <f aca="false">AO1408/W1408</f>
        <v>2.43464489199778</v>
      </c>
      <c r="AV1408" s="49" t="n">
        <f aca="false">AP1408/W1408</f>
        <v>0.000111587890883232</v>
      </c>
      <c r="AW1408" s="39" t="n">
        <f aca="false">AK1408*1000000</f>
        <v>272805.855893128</v>
      </c>
      <c r="AX1408" s="40" t="n">
        <f aca="false">AL1408*1000000</f>
        <v>2960011.64930598</v>
      </c>
      <c r="AY1408" s="40" t="n">
        <f aca="false">AM1408*1000000</f>
        <v>10379.3856111717</v>
      </c>
      <c r="AZ1408" s="40" t="n">
        <f aca="false">AN1408*1000000</f>
        <v>622051.769905433</v>
      </c>
      <c r="BA1408" s="40" t="n">
        <f aca="false">AO1408*1000000</f>
        <v>888645385.57919</v>
      </c>
      <c r="BB1408" s="41" t="n">
        <f aca="false">AP1408*1000000</f>
        <v>40729.5801723795</v>
      </c>
      <c r="BC1408" s="39" t="n">
        <f aca="false">AQ1408*1000000</f>
        <v>747.41330381679</v>
      </c>
      <c r="BD1408" s="40" t="n">
        <f aca="false">AR1408*1000000</f>
        <v>8109.62095700269</v>
      </c>
      <c r="BE1408" s="40" t="n">
        <f aca="false">AS1408*1000000</f>
        <v>28.4366729073196</v>
      </c>
      <c r="BF1408" s="40" t="n">
        <f aca="false">AT1408*1000000</f>
        <v>1704.25142439845</v>
      </c>
      <c r="BG1408" s="40" t="n">
        <f aca="false">AU1408*1000000</f>
        <v>2434644.89199778</v>
      </c>
      <c r="BH1408" s="41" t="n">
        <f aca="false">AV1408*1000000</f>
        <v>111.587890883232</v>
      </c>
      <c r="BI1408" s="0" t="n">
        <v>0.1</v>
      </c>
      <c r="BJ1408" s="0" t="n">
        <f aca="false">R1408*BI1408</f>
        <v>46283.6138322495</v>
      </c>
      <c r="BK1408" s="0" t="n">
        <v>0.1</v>
      </c>
      <c r="BL1408" s="0" t="n">
        <f aca="false">AI1408*BK1408</f>
        <v>45500</v>
      </c>
      <c r="BM1408" s="45" t="n">
        <v>491.492522079561</v>
      </c>
      <c r="BN1408" s="45" t="n">
        <v>4911.75996922289</v>
      </c>
      <c r="BO1408" s="45" t="n">
        <v>16.2785205146239</v>
      </c>
      <c r="BP1408" s="45" t="n">
        <v>537.6</v>
      </c>
      <c r="BQ1408" s="45" t="n">
        <v>384000</v>
      </c>
      <c r="BR1408" s="0" t="n">
        <f aca="false">AJ1408*0.1</f>
        <v>8.8E-009</v>
      </c>
      <c r="BS1408" s="0" t="n">
        <f aca="false">((((BJ1408/R1408)^2)+((BM1408/AD1408)^2))^(1/2))*AK1408</f>
        <v>0.22911047260031</v>
      </c>
      <c r="BT1408" s="0" t="n">
        <f aca="false">((((BJ1408/R1408)^2)+((BN1408/AE1408)^2))^(1/2))*AL1408</f>
        <v>2.29252950261521</v>
      </c>
      <c r="BU1408" s="0" t="n">
        <f aca="false">((((BJ1408/R1408)^2)+((BO1408/AF1408)^2))^(1/2))*AM1408</f>
        <v>0.00760544579121887</v>
      </c>
      <c r="BV1408" s="0" t="n">
        <f aca="false">((((BJ1408/R1408)^2)+((BP1408/AG1408)^2))^(1/2))*AN1408</f>
        <v>0.256478515192251</v>
      </c>
      <c r="BW1408" s="0" t="n">
        <f aca="false">((((BJ1408/R1408)^2)+((BQ1408/AH1408)^2))^(1/2))*AO1408</f>
        <v>198.707149004658</v>
      </c>
      <c r="BX1408" s="46" t="n">
        <f aca="false">((((BL1408/AI1408)^2)+((BR1408/AJ1408)^2))^(1/2))*AP1408</f>
        <v>0.00576003246695414</v>
      </c>
    </row>
    <row r="1409" customFormat="false" ht="15" hidden="false" customHeight="true" outlineLevel="0" collapsed="false">
      <c r="A1409" s="24" t="n">
        <v>4.64852777777778</v>
      </c>
      <c r="B1409" s="24" t="n">
        <v>-74.1147333333333</v>
      </c>
      <c r="C1409" s="47" t="n">
        <v>27</v>
      </c>
      <c r="D1409" s="47" t="n">
        <v>29</v>
      </c>
      <c r="E1409" s="47" t="n">
        <v>1875</v>
      </c>
      <c r="F1409" s="27" t="s">
        <v>3435</v>
      </c>
      <c r="G1409" s="28" t="s">
        <v>2426</v>
      </c>
      <c r="H1409" s="27" t="s">
        <v>3436</v>
      </c>
      <c r="I1409" s="28" t="s">
        <v>64</v>
      </c>
      <c r="J1409" s="28" t="s">
        <v>76</v>
      </c>
      <c r="K1409" s="55"/>
      <c r="L1409" s="55"/>
      <c r="M1409" s="28" t="n">
        <v>2001</v>
      </c>
      <c r="N1409" s="29" t="s">
        <v>67</v>
      </c>
      <c r="O1409" s="29" t="s">
        <v>415</v>
      </c>
      <c r="P1409" s="50" t="n">
        <v>0.00812487975091896</v>
      </c>
      <c r="Q1409" s="31" t="n">
        <v>71500</v>
      </c>
      <c r="R1409" s="31" t="n">
        <v>73861.887832489</v>
      </c>
      <c r="S1409" s="29" t="s">
        <v>69</v>
      </c>
      <c r="T1409" s="29"/>
      <c r="U1409" s="29"/>
      <c r="V1409" s="48" t="n">
        <f aca="false">IF(S1409="m3_año",R1409,IF(OR(O1409="CG1",O1409="CG3",O1409="HG2"),T1409,R1409))</f>
        <v>73861.887832489</v>
      </c>
      <c r="W1409" s="28" t="n">
        <v>365</v>
      </c>
      <c r="X1409" s="32" t="s">
        <v>3320</v>
      </c>
      <c r="Y1409" s="28"/>
      <c r="Z1409" s="28" t="n">
        <v>8760</v>
      </c>
      <c r="AA1409" s="32" t="s">
        <v>447</v>
      </c>
      <c r="AB1409" s="32" t="s">
        <v>447</v>
      </c>
      <c r="AC1409" s="33" t="s">
        <v>72</v>
      </c>
      <c r="AD1409" s="33" t="n">
        <f aca="false">VLOOKUP($O1409,Parámetros!$B$4:$H$25,3,0)</f>
        <v>196.356974196937</v>
      </c>
      <c r="AE1409" s="33" t="n">
        <f aca="false">VLOOKUP($O1409,Parámetros!$B$4:$H$25,4,0)</f>
        <v>1220.72799074218</v>
      </c>
      <c r="AF1409" s="33" t="n">
        <f aca="false">VLOOKUP($O1409,Parámetros!$B$4:$H$25,5,0)</f>
        <v>0.1</v>
      </c>
      <c r="AG1409" s="33" t="n">
        <f aca="false">VLOOKUP($O1409,Parámetros!$B$4:$H$25,6,0)</f>
        <v>640</v>
      </c>
      <c r="AH1409" s="33" t="n">
        <f aca="false">VLOOKUP($O1409,Parámetros!$B$4:$H$25,7,0)</f>
        <v>1920000</v>
      </c>
      <c r="AI1409" s="2" t="n">
        <v>95073.8272033899</v>
      </c>
      <c r="AJ1409" s="2" t="n">
        <v>2.57418E-006</v>
      </c>
      <c r="AK1409" s="34" t="n">
        <f aca="false">AD1409*V1409/1000000000</f>
        <v>0.0145032968032611</v>
      </c>
      <c r="AL1409" s="34" t="n">
        <f aca="false">AE1409*V1409/1000000000</f>
        <v>0.0901652739261786</v>
      </c>
      <c r="AM1409" s="34" t="n">
        <f aca="false">AF1409*V1409/1000000000</f>
        <v>7.3861887832489E-006</v>
      </c>
      <c r="AN1409" s="34" t="n">
        <f aca="false">AG1409*V1409/1000000000</f>
        <v>0.047271608212793</v>
      </c>
      <c r="AO1409" s="34" t="n">
        <f aca="false">AH1409*V1409/1000000000</f>
        <v>141.814824638379</v>
      </c>
      <c r="AP1409" s="35" t="n">
        <f aca="false">AJ1409*AI1409*EXP(P1409*4)</f>
        <v>0.25282164358423</v>
      </c>
      <c r="AQ1409" s="36" t="n">
        <f aca="false">AK1409/W1409</f>
        <v>3.97350597349619E-005</v>
      </c>
      <c r="AR1409" s="37" t="n">
        <f aca="false">AL1409/W1409</f>
        <v>0.000247028147742955</v>
      </c>
      <c r="AS1409" s="37" t="n">
        <f aca="false">AM1409/W1409</f>
        <v>2.02361336527367E-008</v>
      </c>
      <c r="AT1409" s="37" t="n">
        <f aca="false">AN1409/W1409</f>
        <v>0.000129511255377515</v>
      </c>
      <c r="AU1409" s="37" t="n">
        <f aca="false">AO1409/W1409</f>
        <v>0.388533766132545</v>
      </c>
      <c r="AV1409" s="49" t="n">
        <f aca="false">AP1409/W1409</f>
        <v>0.000692662037217068</v>
      </c>
      <c r="AW1409" s="39" t="n">
        <f aca="false">AK1409*1000000</f>
        <v>14503.2968032611</v>
      </c>
      <c r="AX1409" s="40" t="n">
        <f aca="false">AL1409*1000000</f>
        <v>90165.2739261786</v>
      </c>
      <c r="AY1409" s="40" t="n">
        <f aca="false">AM1409*1000000</f>
        <v>7.3861887832489</v>
      </c>
      <c r="AZ1409" s="40" t="n">
        <f aca="false">AN1409*1000000</f>
        <v>47271.608212793</v>
      </c>
      <c r="BA1409" s="40" t="n">
        <f aca="false">AO1409*1000000</f>
        <v>141814824.638379</v>
      </c>
      <c r="BB1409" s="41" t="n">
        <f aca="false">AP1409*1000000</f>
        <v>252821.64358423</v>
      </c>
      <c r="BC1409" s="39" t="n">
        <f aca="false">AQ1409*1000000</f>
        <v>39.7350597349619</v>
      </c>
      <c r="BD1409" s="40" t="n">
        <f aca="false">AR1409*1000000</f>
        <v>247.028147742955</v>
      </c>
      <c r="BE1409" s="40" t="n">
        <f aca="false">AS1409*1000000</f>
        <v>0.0202361336527367</v>
      </c>
      <c r="BF1409" s="40" t="n">
        <f aca="false">AT1409*1000000</f>
        <v>129.511255377515</v>
      </c>
      <c r="BG1409" s="40" t="n">
        <f aca="false">AU1409*1000000</f>
        <v>388533.766132545</v>
      </c>
      <c r="BH1409" s="41" t="n">
        <f aca="false">AV1409*1000000</f>
        <v>692.662037217069</v>
      </c>
      <c r="BI1409" s="0" t="n">
        <v>0.1</v>
      </c>
      <c r="BJ1409" s="0" t="n">
        <f aca="false">R1409*BI1409</f>
        <v>7386.1887832489</v>
      </c>
      <c r="BK1409" s="0" t="n">
        <v>0.1</v>
      </c>
      <c r="BL1409" s="0" t="n">
        <f aca="false">AI1409*BK1409</f>
        <v>9507.38272033899</v>
      </c>
      <c r="BM1409" s="45" t="n">
        <v>187.562005220738</v>
      </c>
      <c r="BN1409" s="45" t="n">
        <v>1012.03746873145</v>
      </c>
      <c r="BO1409" s="45" t="n">
        <v>0</v>
      </c>
      <c r="BP1409" s="45" t="n">
        <v>256</v>
      </c>
      <c r="BQ1409" s="45" t="n">
        <v>384000</v>
      </c>
      <c r="BR1409" s="0" t="n">
        <f aca="false">AJ1409*0.1</f>
        <v>2.57418E-007</v>
      </c>
      <c r="BS1409" s="0" t="n">
        <f aca="false">((((BJ1409/R1409)^2)+((BM1409/AD1409)^2))^(1/2))*AK1409</f>
        <v>0.0139293937689191</v>
      </c>
      <c r="BT1409" s="0" t="n">
        <f aca="false">((((BJ1409/R1409)^2)+((BN1409/AE1409)^2))^(1/2))*AL1409</f>
        <v>0.075292824810049</v>
      </c>
      <c r="BU1409" s="0" t="n">
        <f aca="false">((((BJ1409/R1409)^2)+((BO1409/AF1409)^2))^(1/2))*AM1409</f>
        <v>7.3861887832489E-007</v>
      </c>
      <c r="BV1409" s="0" t="n">
        <f aca="false">((((BJ1409/R1409)^2)+((BP1409/AG1409)^2))^(1/2))*AN1409</f>
        <v>0.0194905833754161</v>
      </c>
      <c r="BW1409" s="0" t="n">
        <f aca="false">((((BJ1409/R1409)^2)+((BQ1409/AH1409)^2))^(1/2))*AO1409</f>
        <v>31.7107588108627</v>
      </c>
      <c r="BX1409" s="46" t="n">
        <f aca="false">((((BL1409/AI1409)^2)+((BR1409/AJ1409)^2))^(1/2))*AP1409</f>
        <v>0.0357543797218275</v>
      </c>
    </row>
    <row r="1410" customFormat="false" ht="15" hidden="false" customHeight="true" outlineLevel="0" collapsed="false">
      <c r="A1410" s="24" t="n">
        <v>4.64852777777778</v>
      </c>
      <c r="B1410" s="24" t="n">
        <v>-74.1147333333333</v>
      </c>
      <c r="C1410" s="47" t="n">
        <v>27</v>
      </c>
      <c r="D1410" s="47" t="n">
        <v>29</v>
      </c>
      <c r="E1410" s="47" t="n">
        <v>1875</v>
      </c>
      <c r="F1410" s="27" t="s">
        <v>3435</v>
      </c>
      <c r="G1410" s="28" t="s">
        <v>2426</v>
      </c>
      <c r="H1410" s="27" t="s">
        <v>3436</v>
      </c>
      <c r="I1410" s="28" t="s">
        <v>64</v>
      </c>
      <c r="J1410" s="28" t="s">
        <v>76</v>
      </c>
      <c r="K1410" s="55"/>
      <c r="L1410" s="55"/>
      <c r="M1410" s="55"/>
      <c r="N1410" s="29" t="s">
        <v>67</v>
      </c>
      <c r="O1410" s="29" t="s">
        <v>415</v>
      </c>
      <c r="P1410" s="50" t="n">
        <v>0.00812487975091896</v>
      </c>
      <c r="Q1410" s="31" t="n">
        <v>71500</v>
      </c>
      <c r="R1410" s="31" t="n">
        <v>73861.887832489</v>
      </c>
      <c r="S1410" s="29" t="s">
        <v>69</v>
      </c>
      <c r="T1410" s="29"/>
      <c r="U1410" s="29"/>
      <c r="V1410" s="48" t="n">
        <f aca="false">IF(S1410="m3_año",R1410,IF(OR(O1410="CG1",O1410="CG3",O1410="HG2"),T1410,R1410))</f>
        <v>73861.887832489</v>
      </c>
      <c r="W1410" s="28" t="n">
        <v>365</v>
      </c>
      <c r="X1410" s="32" t="s">
        <v>3320</v>
      </c>
      <c r="Y1410" s="28"/>
      <c r="Z1410" s="28" t="n">
        <v>8760</v>
      </c>
      <c r="AA1410" s="32" t="s">
        <v>447</v>
      </c>
      <c r="AB1410" s="32" t="s">
        <v>447</v>
      </c>
      <c r="AC1410" s="33" t="s">
        <v>72</v>
      </c>
      <c r="AD1410" s="33" t="n">
        <f aca="false">VLOOKUP($O1410,Parámetros!$B$4:$H$25,3,0)</f>
        <v>196.356974196937</v>
      </c>
      <c r="AE1410" s="33" t="n">
        <f aca="false">VLOOKUP($O1410,Parámetros!$B$4:$H$25,4,0)</f>
        <v>1220.72799074218</v>
      </c>
      <c r="AF1410" s="33" t="n">
        <f aca="false">VLOOKUP($O1410,Parámetros!$B$4:$H$25,5,0)</f>
        <v>0.1</v>
      </c>
      <c r="AG1410" s="33" t="n">
        <f aca="false">VLOOKUP($O1410,Parámetros!$B$4:$H$25,6,0)</f>
        <v>640</v>
      </c>
      <c r="AH1410" s="33" t="n">
        <f aca="false">VLOOKUP($O1410,Parámetros!$B$4:$H$25,7,0)</f>
        <v>1920000</v>
      </c>
      <c r="AI1410" s="2" t="n">
        <v>95073.8272033899</v>
      </c>
      <c r="AJ1410" s="2" t="n">
        <v>2.57418E-006</v>
      </c>
      <c r="AK1410" s="34" t="n">
        <f aca="false">AD1410*V1410/1000000000</f>
        <v>0.0145032968032611</v>
      </c>
      <c r="AL1410" s="34" t="n">
        <f aca="false">AE1410*V1410/1000000000</f>
        <v>0.0901652739261786</v>
      </c>
      <c r="AM1410" s="34" t="n">
        <f aca="false">AF1410*V1410/1000000000</f>
        <v>7.3861887832489E-006</v>
      </c>
      <c r="AN1410" s="34" t="n">
        <f aca="false">AG1410*V1410/1000000000</f>
        <v>0.047271608212793</v>
      </c>
      <c r="AO1410" s="34" t="n">
        <f aca="false">AH1410*V1410/1000000000</f>
        <v>141.814824638379</v>
      </c>
      <c r="AP1410" s="35" t="n">
        <f aca="false">AJ1410*AI1410*EXP(P1410*4)</f>
        <v>0.25282164358423</v>
      </c>
      <c r="AQ1410" s="36" t="n">
        <f aca="false">AK1410/W1410</f>
        <v>3.97350597349619E-005</v>
      </c>
      <c r="AR1410" s="37" t="n">
        <f aca="false">AL1410/W1410</f>
        <v>0.000247028147742955</v>
      </c>
      <c r="AS1410" s="37" t="n">
        <f aca="false">AM1410/W1410</f>
        <v>2.02361336527367E-008</v>
      </c>
      <c r="AT1410" s="37" t="n">
        <f aca="false">AN1410/W1410</f>
        <v>0.000129511255377515</v>
      </c>
      <c r="AU1410" s="37" t="n">
        <f aca="false">AO1410/W1410</f>
        <v>0.388533766132545</v>
      </c>
      <c r="AV1410" s="49" t="n">
        <f aca="false">AP1410/W1410</f>
        <v>0.000692662037217068</v>
      </c>
      <c r="AW1410" s="39" t="n">
        <f aca="false">AK1410*1000000</f>
        <v>14503.2968032611</v>
      </c>
      <c r="AX1410" s="40" t="n">
        <f aca="false">AL1410*1000000</f>
        <v>90165.2739261786</v>
      </c>
      <c r="AY1410" s="40" t="n">
        <f aca="false">AM1410*1000000</f>
        <v>7.3861887832489</v>
      </c>
      <c r="AZ1410" s="40" t="n">
        <f aca="false">AN1410*1000000</f>
        <v>47271.608212793</v>
      </c>
      <c r="BA1410" s="40" t="n">
        <f aca="false">AO1410*1000000</f>
        <v>141814824.638379</v>
      </c>
      <c r="BB1410" s="41" t="n">
        <f aca="false">AP1410*1000000</f>
        <v>252821.64358423</v>
      </c>
      <c r="BC1410" s="39" t="n">
        <f aca="false">AQ1410*1000000</f>
        <v>39.7350597349619</v>
      </c>
      <c r="BD1410" s="40" t="n">
        <f aca="false">AR1410*1000000</f>
        <v>247.028147742955</v>
      </c>
      <c r="BE1410" s="40" t="n">
        <f aca="false">AS1410*1000000</f>
        <v>0.0202361336527367</v>
      </c>
      <c r="BF1410" s="40" t="n">
        <f aca="false">AT1410*1000000</f>
        <v>129.511255377515</v>
      </c>
      <c r="BG1410" s="40" t="n">
        <f aca="false">AU1410*1000000</f>
        <v>388533.766132545</v>
      </c>
      <c r="BH1410" s="41" t="n">
        <f aca="false">AV1410*1000000</f>
        <v>692.662037217069</v>
      </c>
      <c r="BI1410" s="0" t="n">
        <v>0.1</v>
      </c>
      <c r="BJ1410" s="0" t="n">
        <f aca="false">R1410*BI1410</f>
        <v>7386.1887832489</v>
      </c>
      <c r="BK1410" s="0" t="n">
        <v>0.1</v>
      </c>
      <c r="BL1410" s="0" t="n">
        <f aca="false">AI1410*BK1410</f>
        <v>9507.38272033899</v>
      </c>
      <c r="BM1410" s="45" t="n">
        <v>187.562005220738</v>
      </c>
      <c r="BN1410" s="45" t="n">
        <v>1012.03746873145</v>
      </c>
      <c r="BO1410" s="45" t="n">
        <v>0</v>
      </c>
      <c r="BP1410" s="45" t="n">
        <v>256</v>
      </c>
      <c r="BQ1410" s="45" t="n">
        <v>384000</v>
      </c>
      <c r="BR1410" s="0" t="n">
        <f aca="false">AJ1410*0.1</f>
        <v>2.57418E-007</v>
      </c>
      <c r="BS1410" s="0" t="n">
        <f aca="false">((((BJ1410/R1410)^2)+((BM1410/AD1410)^2))^(1/2))*AK1410</f>
        <v>0.0139293937689191</v>
      </c>
      <c r="BT1410" s="0" t="n">
        <f aca="false">((((BJ1410/R1410)^2)+((BN1410/AE1410)^2))^(1/2))*AL1410</f>
        <v>0.075292824810049</v>
      </c>
      <c r="BU1410" s="0" t="n">
        <f aca="false">((((BJ1410/R1410)^2)+((BO1410/AF1410)^2))^(1/2))*AM1410</f>
        <v>7.3861887832489E-007</v>
      </c>
      <c r="BV1410" s="0" t="n">
        <f aca="false">((((BJ1410/R1410)^2)+((BP1410/AG1410)^2))^(1/2))*AN1410</f>
        <v>0.0194905833754161</v>
      </c>
      <c r="BW1410" s="0" t="n">
        <f aca="false">((((BJ1410/R1410)^2)+((BQ1410/AH1410)^2))^(1/2))*AO1410</f>
        <v>31.7107588108627</v>
      </c>
      <c r="BX1410" s="46" t="n">
        <f aca="false">((((BL1410/AI1410)^2)+((BR1410/AJ1410)^2))^(1/2))*AP1410</f>
        <v>0.0357543797218275</v>
      </c>
    </row>
    <row r="1411" customFormat="false" ht="15" hidden="false" customHeight="true" outlineLevel="0" collapsed="false">
      <c r="A1411" s="24" t="n">
        <v>4.64852777777778</v>
      </c>
      <c r="B1411" s="24" t="n">
        <v>-74.1147333333333</v>
      </c>
      <c r="C1411" s="47" t="n">
        <v>27</v>
      </c>
      <c r="D1411" s="47" t="n">
        <v>29</v>
      </c>
      <c r="E1411" s="47" t="n">
        <v>1875</v>
      </c>
      <c r="F1411" s="27" t="s">
        <v>3435</v>
      </c>
      <c r="G1411" s="28" t="s">
        <v>2426</v>
      </c>
      <c r="H1411" s="27" t="s">
        <v>3436</v>
      </c>
      <c r="I1411" s="28" t="s">
        <v>64</v>
      </c>
      <c r="J1411" s="28" t="s">
        <v>76</v>
      </c>
      <c r="K1411" s="55"/>
      <c r="L1411" s="55"/>
      <c r="M1411" s="28" t="n">
        <v>2000</v>
      </c>
      <c r="N1411" s="29" t="s">
        <v>67</v>
      </c>
      <c r="O1411" s="29" t="s">
        <v>415</v>
      </c>
      <c r="P1411" s="50" t="n">
        <v>0.00812487975091896</v>
      </c>
      <c r="Q1411" s="31" t="n">
        <v>71500</v>
      </c>
      <c r="R1411" s="31" t="n">
        <v>73861.887832489</v>
      </c>
      <c r="S1411" s="29" t="s">
        <v>69</v>
      </c>
      <c r="T1411" s="29"/>
      <c r="U1411" s="29"/>
      <c r="V1411" s="48" t="n">
        <f aca="false">IF(S1411="m3_año",R1411,IF(OR(O1411="CG1",O1411="CG3",O1411="HG2"),T1411,R1411))</f>
        <v>73861.887832489</v>
      </c>
      <c r="W1411" s="28" t="n">
        <v>365</v>
      </c>
      <c r="X1411" s="32" t="s">
        <v>3320</v>
      </c>
      <c r="Y1411" s="28"/>
      <c r="Z1411" s="28" t="n">
        <v>8760</v>
      </c>
      <c r="AA1411" s="32" t="s">
        <v>447</v>
      </c>
      <c r="AB1411" s="32" t="s">
        <v>447</v>
      </c>
      <c r="AC1411" s="33" t="s">
        <v>72</v>
      </c>
      <c r="AD1411" s="33" t="n">
        <f aca="false">VLOOKUP($O1411,Parámetros!$B$4:$H$25,3,0)</f>
        <v>196.356974196937</v>
      </c>
      <c r="AE1411" s="33" t="n">
        <f aca="false">VLOOKUP($O1411,Parámetros!$B$4:$H$25,4,0)</f>
        <v>1220.72799074218</v>
      </c>
      <c r="AF1411" s="33" t="n">
        <f aca="false">VLOOKUP($O1411,Parámetros!$B$4:$H$25,5,0)</f>
        <v>0.1</v>
      </c>
      <c r="AG1411" s="33" t="n">
        <f aca="false">VLOOKUP($O1411,Parámetros!$B$4:$H$25,6,0)</f>
        <v>640</v>
      </c>
      <c r="AH1411" s="33" t="n">
        <f aca="false">VLOOKUP($O1411,Parámetros!$B$4:$H$25,7,0)</f>
        <v>1920000</v>
      </c>
      <c r="AI1411" s="2" t="n">
        <v>95073.8272033899</v>
      </c>
      <c r="AJ1411" s="2" t="n">
        <v>2.57418E-006</v>
      </c>
      <c r="AK1411" s="34" t="n">
        <f aca="false">AD1411*V1411/1000000000</f>
        <v>0.0145032968032611</v>
      </c>
      <c r="AL1411" s="34" t="n">
        <f aca="false">AE1411*V1411/1000000000</f>
        <v>0.0901652739261786</v>
      </c>
      <c r="AM1411" s="34" t="n">
        <f aca="false">AF1411*V1411/1000000000</f>
        <v>7.3861887832489E-006</v>
      </c>
      <c r="AN1411" s="34" t="n">
        <f aca="false">AG1411*V1411/1000000000</f>
        <v>0.047271608212793</v>
      </c>
      <c r="AO1411" s="34" t="n">
        <f aca="false">AH1411*V1411/1000000000</f>
        <v>141.814824638379</v>
      </c>
      <c r="AP1411" s="35" t="n">
        <f aca="false">AJ1411*AI1411*EXP(P1411*4)</f>
        <v>0.25282164358423</v>
      </c>
      <c r="AQ1411" s="36" t="n">
        <f aca="false">AK1411/W1411</f>
        <v>3.97350597349619E-005</v>
      </c>
      <c r="AR1411" s="37" t="n">
        <f aca="false">AL1411/W1411</f>
        <v>0.000247028147742955</v>
      </c>
      <c r="AS1411" s="37" t="n">
        <f aca="false">AM1411/W1411</f>
        <v>2.02361336527367E-008</v>
      </c>
      <c r="AT1411" s="37" t="n">
        <f aca="false">AN1411/W1411</f>
        <v>0.000129511255377515</v>
      </c>
      <c r="AU1411" s="37" t="n">
        <f aca="false">AO1411/W1411</f>
        <v>0.388533766132545</v>
      </c>
      <c r="AV1411" s="49" t="n">
        <f aca="false">AP1411/W1411</f>
        <v>0.000692662037217068</v>
      </c>
      <c r="AW1411" s="39" t="n">
        <f aca="false">AK1411*1000000</f>
        <v>14503.2968032611</v>
      </c>
      <c r="AX1411" s="40" t="n">
        <f aca="false">AL1411*1000000</f>
        <v>90165.2739261786</v>
      </c>
      <c r="AY1411" s="40" t="n">
        <f aca="false">AM1411*1000000</f>
        <v>7.3861887832489</v>
      </c>
      <c r="AZ1411" s="40" t="n">
        <f aca="false">AN1411*1000000</f>
        <v>47271.608212793</v>
      </c>
      <c r="BA1411" s="40" t="n">
        <f aca="false">AO1411*1000000</f>
        <v>141814824.638379</v>
      </c>
      <c r="BB1411" s="41" t="n">
        <f aca="false">AP1411*1000000</f>
        <v>252821.64358423</v>
      </c>
      <c r="BC1411" s="39" t="n">
        <f aca="false">AQ1411*1000000</f>
        <v>39.7350597349619</v>
      </c>
      <c r="BD1411" s="40" t="n">
        <f aca="false">AR1411*1000000</f>
        <v>247.028147742955</v>
      </c>
      <c r="BE1411" s="40" t="n">
        <f aca="false">AS1411*1000000</f>
        <v>0.0202361336527367</v>
      </c>
      <c r="BF1411" s="40" t="n">
        <f aca="false">AT1411*1000000</f>
        <v>129.511255377515</v>
      </c>
      <c r="BG1411" s="40" t="n">
        <f aca="false">AU1411*1000000</f>
        <v>388533.766132545</v>
      </c>
      <c r="BH1411" s="41" t="n">
        <f aca="false">AV1411*1000000</f>
        <v>692.662037217069</v>
      </c>
      <c r="BI1411" s="0" t="n">
        <v>0.1</v>
      </c>
      <c r="BJ1411" s="0" t="n">
        <f aca="false">R1411*BI1411</f>
        <v>7386.1887832489</v>
      </c>
      <c r="BK1411" s="0" t="n">
        <v>0.1</v>
      </c>
      <c r="BL1411" s="0" t="n">
        <f aca="false">AI1411*BK1411</f>
        <v>9507.38272033899</v>
      </c>
      <c r="BM1411" s="45" t="n">
        <v>187.562005220738</v>
      </c>
      <c r="BN1411" s="45" t="n">
        <v>1012.03746873145</v>
      </c>
      <c r="BO1411" s="45" t="n">
        <v>0</v>
      </c>
      <c r="BP1411" s="45" t="n">
        <v>256</v>
      </c>
      <c r="BQ1411" s="45" t="n">
        <v>384000</v>
      </c>
      <c r="BR1411" s="0" t="n">
        <f aca="false">AJ1411*0.1</f>
        <v>2.57418E-007</v>
      </c>
      <c r="BS1411" s="0" t="n">
        <f aca="false">((((BJ1411/R1411)^2)+((BM1411/AD1411)^2))^(1/2))*AK1411</f>
        <v>0.0139293937689191</v>
      </c>
      <c r="BT1411" s="0" t="n">
        <f aca="false">((((BJ1411/R1411)^2)+((BN1411/AE1411)^2))^(1/2))*AL1411</f>
        <v>0.075292824810049</v>
      </c>
      <c r="BU1411" s="0" t="n">
        <f aca="false">((((BJ1411/R1411)^2)+((BO1411/AF1411)^2))^(1/2))*AM1411</f>
        <v>7.3861887832489E-007</v>
      </c>
      <c r="BV1411" s="0" t="n">
        <f aca="false">((((BJ1411/R1411)^2)+((BP1411/AG1411)^2))^(1/2))*AN1411</f>
        <v>0.0194905833754161</v>
      </c>
      <c r="BW1411" s="0" t="n">
        <f aca="false">((((BJ1411/R1411)^2)+((BQ1411/AH1411)^2))^(1/2))*AO1411</f>
        <v>31.7107588108627</v>
      </c>
      <c r="BX1411" s="46" t="n">
        <f aca="false">((((BL1411/AI1411)^2)+((BR1411/AJ1411)^2))^(1/2))*AP1411</f>
        <v>0.0357543797218275</v>
      </c>
    </row>
    <row r="1412" customFormat="false" ht="15" hidden="false" customHeight="true" outlineLevel="0" collapsed="false">
      <c r="A1412" s="24" t="n">
        <v>4.64852777777778</v>
      </c>
      <c r="B1412" s="24" t="n">
        <v>-74.1147333333333</v>
      </c>
      <c r="C1412" s="47" t="n">
        <v>27</v>
      </c>
      <c r="D1412" s="47" t="n">
        <v>29</v>
      </c>
      <c r="E1412" s="47" t="n">
        <v>1875</v>
      </c>
      <c r="F1412" s="27" t="s">
        <v>3435</v>
      </c>
      <c r="G1412" s="28" t="s">
        <v>2426</v>
      </c>
      <c r="H1412" s="27" t="s">
        <v>3436</v>
      </c>
      <c r="I1412" s="28" t="s">
        <v>64</v>
      </c>
      <c r="J1412" s="28" t="s">
        <v>76</v>
      </c>
      <c r="K1412" s="55"/>
      <c r="L1412" s="55"/>
      <c r="M1412" s="55"/>
      <c r="N1412" s="29" t="s">
        <v>67</v>
      </c>
      <c r="O1412" s="29" t="s">
        <v>415</v>
      </c>
      <c r="P1412" s="50" t="n">
        <v>0.00812487975091896</v>
      </c>
      <c r="Q1412" s="31" t="n">
        <v>71500</v>
      </c>
      <c r="R1412" s="31" t="n">
        <v>73861.887832489</v>
      </c>
      <c r="S1412" s="29" t="s">
        <v>69</v>
      </c>
      <c r="T1412" s="29"/>
      <c r="U1412" s="29"/>
      <c r="V1412" s="48" t="n">
        <f aca="false">IF(S1412="m3_año",R1412,IF(OR(O1412="CG1",O1412="CG3",O1412="HG2"),T1412,R1412))</f>
        <v>73861.887832489</v>
      </c>
      <c r="W1412" s="28" t="n">
        <v>365</v>
      </c>
      <c r="X1412" s="32" t="s">
        <v>3320</v>
      </c>
      <c r="Y1412" s="28"/>
      <c r="Z1412" s="28" t="n">
        <v>8760</v>
      </c>
      <c r="AA1412" s="32" t="s">
        <v>447</v>
      </c>
      <c r="AB1412" s="32" t="s">
        <v>447</v>
      </c>
      <c r="AC1412" s="33" t="s">
        <v>72</v>
      </c>
      <c r="AD1412" s="33" t="n">
        <f aca="false">VLOOKUP($O1412,Parámetros!$B$4:$H$25,3,0)</f>
        <v>196.356974196937</v>
      </c>
      <c r="AE1412" s="33" t="n">
        <f aca="false">VLOOKUP($O1412,Parámetros!$B$4:$H$25,4,0)</f>
        <v>1220.72799074218</v>
      </c>
      <c r="AF1412" s="33" t="n">
        <f aca="false">VLOOKUP($O1412,Parámetros!$B$4:$H$25,5,0)</f>
        <v>0.1</v>
      </c>
      <c r="AG1412" s="33" t="n">
        <f aca="false">VLOOKUP($O1412,Parámetros!$B$4:$H$25,6,0)</f>
        <v>640</v>
      </c>
      <c r="AH1412" s="33" t="n">
        <f aca="false">VLOOKUP($O1412,Parámetros!$B$4:$H$25,7,0)</f>
        <v>1920000</v>
      </c>
      <c r="AI1412" s="2" t="n">
        <v>95073.8272033899</v>
      </c>
      <c r="AJ1412" s="2" t="n">
        <v>2.57418E-006</v>
      </c>
      <c r="AK1412" s="34" t="n">
        <f aca="false">AD1412*V1412/1000000000</f>
        <v>0.0145032968032611</v>
      </c>
      <c r="AL1412" s="34" t="n">
        <f aca="false">AE1412*V1412/1000000000</f>
        <v>0.0901652739261786</v>
      </c>
      <c r="AM1412" s="34" t="n">
        <f aca="false">AF1412*V1412/1000000000</f>
        <v>7.3861887832489E-006</v>
      </c>
      <c r="AN1412" s="34" t="n">
        <f aca="false">AG1412*V1412/1000000000</f>
        <v>0.047271608212793</v>
      </c>
      <c r="AO1412" s="34" t="n">
        <f aca="false">AH1412*V1412/1000000000</f>
        <v>141.814824638379</v>
      </c>
      <c r="AP1412" s="35" t="n">
        <f aca="false">AJ1412*AI1412*EXP(P1412*4)</f>
        <v>0.25282164358423</v>
      </c>
      <c r="AQ1412" s="36" t="n">
        <f aca="false">AK1412/W1412</f>
        <v>3.97350597349619E-005</v>
      </c>
      <c r="AR1412" s="37" t="n">
        <f aca="false">AL1412/W1412</f>
        <v>0.000247028147742955</v>
      </c>
      <c r="AS1412" s="37" t="n">
        <f aca="false">AM1412/W1412</f>
        <v>2.02361336527367E-008</v>
      </c>
      <c r="AT1412" s="37" t="n">
        <f aca="false">AN1412/W1412</f>
        <v>0.000129511255377515</v>
      </c>
      <c r="AU1412" s="37" t="n">
        <f aca="false">AO1412/W1412</f>
        <v>0.388533766132545</v>
      </c>
      <c r="AV1412" s="49" t="n">
        <f aca="false">AP1412/W1412</f>
        <v>0.000692662037217068</v>
      </c>
      <c r="AW1412" s="39" t="n">
        <f aca="false">AK1412*1000000</f>
        <v>14503.2968032611</v>
      </c>
      <c r="AX1412" s="40" t="n">
        <f aca="false">AL1412*1000000</f>
        <v>90165.2739261786</v>
      </c>
      <c r="AY1412" s="40" t="n">
        <f aca="false">AM1412*1000000</f>
        <v>7.3861887832489</v>
      </c>
      <c r="AZ1412" s="40" t="n">
        <f aca="false">AN1412*1000000</f>
        <v>47271.608212793</v>
      </c>
      <c r="BA1412" s="40" t="n">
        <f aca="false">AO1412*1000000</f>
        <v>141814824.638379</v>
      </c>
      <c r="BB1412" s="41" t="n">
        <f aca="false">AP1412*1000000</f>
        <v>252821.64358423</v>
      </c>
      <c r="BC1412" s="39" t="n">
        <f aca="false">AQ1412*1000000</f>
        <v>39.7350597349619</v>
      </c>
      <c r="BD1412" s="40" t="n">
        <f aca="false">AR1412*1000000</f>
        <v>247.028147742955</v>
      </c>
      <c r="BE1412" s="40" t="n">
        <f aca="false">AS1412*1000000</f>
        <v>0.0202361336527367</v>
      </c>
      <c r="BF1412" s="40" t="n">
        <f aca="false">AT1412*1000000</f>
        <v>129.511255377515</v>
      </c>
      <c r="BG1412" s="40" t="n">
        <f aca="false">AU1412*1000000</f>
        <v>388533.766132545</v>
      </c>
      <c r="BH1412" s="41" t="n">
        <f aca="false">AV1412*1000000</f>
        <v>692.662037217069</v>
      </c>
      <c r="BI1412" s="0" t="n">
        <v>0.1</v>
      </c>
      <c r="BJ1412" s="0" t="n">
        <f aca="false">R1412*BI1412</f>
        <v>7386.1887832489</v>
      </c>
      <c r="BK1412" s="0" t="n">
        <v>0.1</v>
      </c>
      <c r="BL1412" s="0" t="n">
        <f aca="false">AI1412*BK1412</f>
        <v>9507.38272033899</v>
      </c>
      <c r="BM1412" s="45" t="n">
        <v>187.562005220738</v>
      </c>
      <c r="BN1412" s="45" t="n">
        <v>1012.03746873145</v>
      </c>
      <c r="BO1412" s="45" t="n">
        <v>0</v>
      </c>
      <c r="BP1412" s="45" t="n">
        <v>256</v>
      </c>
      <c r="BQ1412" s="45" t="n">
        <v>384000</v>
      </c>
      <c r="BR1412" s="0" t="n">
        <f aca="false">AJ1412*0.1</f>
        <v>2.57418E-007</v>
      </c>
      <c r="BS1412" s="0" t="n">
        <f aca="false">((((BJ1412/R1412)^2)+((BM1412/AD1412)^2))^(1/2))*AK1412</f>
        <v>0.0139293937689191</v>
      </c>
      <c r="BT1412" s="0" t="n">
        <f aca="false">((((BJ1412/R1412)^2)+((BN1412/AE1412)^2))^(1/2))*AL1412</f>
        <v>0.075292824810049</v>
      </c>
      <c r="BU1412" s="0" t="n">
        <f aca="false">((((BJ1412/R1412)^2)+((BO1412/AF1412)^2))^(1/2))*AM1412</f>
        <v>7.3861887832489E-007</v>
      </c>
      <c r="BV1412" s="0" t="n">
        <f aca="false">((((BJ1412/R1412)^2)+((BP1412/AG1412)^2))^(1/2))*AN1412</f>
        <v>0.0194905833754161</v>
      </c>
      <c r="BW1412" s="0" t="n">
        <f aca="false">((((BJ1412/R1412)^2)+((BQ1412/AH1412)^2))^(1/2))*AO1412</f>
        <v>31.7107588108627</v>
      </c>
      <c r="BX1412" s="46" t="n">
        <f aca="false">((((BL1412/AI1412)^2)+((BR1412/AJ1412)^2))^(1/2))*AP1412</f>
        <v>0.0357543797218275</v>
      </c>
    </row>
    <row r="1413" customFormat="false" ht="15" hidden="false" customHeight="true" outlineLevel="0" collapsed="false">
      <c r="A1413" s="24" t="n">
        <v>4.64852777777778</v>
      </c>
      <c r="B1413" s="24" t="n">
        <v>-74.1147333333333</v>
      </c>
      <c r="C1413" s="47" t="n">
        <v>27</v>
      </c>
      <c r="D1413" s="47" t="n">
        <v>29</v>
      </c>
      <c r="E1413" s="47" t="n">
        <v>1875</v>
      </c>
      <c r="F1413" s="27" t="s">
        <v>3435</v>
      </c>
      <c r="G1413" s="28" t="s">
        <v>2426</v>
      </c>
      <c r="H1413" s="27" t="s">
        <v>3436</v>
      </c>
      <c r="I1413" s="28" t="s">
        <v>64</v>
      </c>
      <c r="J1413" s="28" t="s">
        <v>76</v>
      </c>
      <c r="K1413" s="55"/>
      <c r="L1413" s="55"/>
      <c r="M1413" s="28" t="n">
        <v>2001</v>
      </c>
      <c r="N1413" s="29" t="s">
        <v>67</v>
      </c>
      <c r="O1413" s="29" t="s">
        <v>415</v>
      </c>
      <c r="P1413" s="50" t="n">
        <v>0.00812487975091896</v>
      </c>
      <c r="Q1413" s="31" t="n">
        <v>71500</v>
      </c>
      <c r="R1413" s="31" t="n">
        <v>73861.887832489</v>
      </c>
      <c r="S1413" s="29" t="s">
        <v>69</v>
      </c>
      <c r="T1413" s="29"/>
      <c r="U1413" s="29"/>
      <c r="V1413" s="48" t="n">
        <f aca="false">IF(S1413="m3_año",R1413,IF(OR(O1413="CG1",O1413="CG3",O1413="HG2"),T1413,R1413))</f>
        <v>73861.887832489</v>
      </c>
      <c r="W1413" s="28" t="n">
        <v>365</v>
      </c>
      <c r="X1413" s="32" t="s">
        <v>3320</v>
      </c>
      <c r="Y1413" s="28"/>
      <c r="Z1413" s="28" t="n">
        <v>8760</v>
      </c>
      <c r="AA1413" s="32" t="s">
        <v>447</v>
      </c>
      <c r="AB1413" s="32" t="s">
        <v>447</v>
      </c>
      <c r="AC1413" s="33" t="s">
        <v>72</v>
      </c>
      <c r="AD1413" s="33" t="n">
        <f aca="false">VLOOKUP($O1413,Parámetros!$B$4:$H$25,3,0)</f>
        <v>196.356974196937</v>
      </c>
      <c r="AE1413" s="33" t="n">
        <f aca="false">VLOOKUP($O1413,Parámetros!$B$4:$H$25,4,0)</f>
        <v>1220.72799074218</v>
      </c>
      <c r="AF1413" s="33" t="n">
        <f aca="false">VLOOKUP($O1413,Parámetros!$B$4:$H$25,5,0)</f>
        <v>0.1</v>
      </c>
      <c r="AG1413" s="33" t="n">
        <f aca="false">VLOOKUP($O1413,Parámetros!$B$4:$H$25,6,0)</f>
        <v>640</v>
      </c>
      <c r="AH1413" s="33" t="n">
        <f aca="false">VLOOKUP($O1413,Parámetros!$B$4:$H$25,7,0)</f>
        <v>1920000</v>
      </c>
      <c r="AI1413" s="2" t="n">
        <v>95073.8272033899</v>
      </c>
      <c r="AJ1413" s="2" t="n">
        <v>2.57418E-006</v>
      </c>
      <c r="AK1413" s="34" t="n">
        <f aca="false">AD1413*V1413/1000000000</f>
        <v>0.0145032968032611</v>
      </c>
      <c r="AL1413" s="34" t="n">
        <f aca="false">AE1413*V1413/1000000000</f>
        <v>0.0901652739261786</v>
      </c>
      <c r="AM1413" s="34" t="n">
        <f aca="false">AF1413*V1413/1000000000</f>
        <v>7.3861887832489E-006</v>
      </c>
      <c r="AN1413" s="34" t="n">
        <f aca="false">AG1413*V1413/1000000000</f>
        <v>0.047271608212793</v>
      </c>
      <c r="AO1413" s="34" t="n">
        <f aca="false">AH1413*V1413/1000000000</f>
        <v>141.814824638379</v>
      </c>
      <c r="AP1413" s="35" t="n">
        <f aca="false">AJ1413*AI1413*EXP(P1413*4)</f>
        <v>0.25282164358423</v>
      </c>
      <c r="AQ1413" s="36" t="n">
        <f aca="false">AK1413/W1413</f>
        <v>3.97350597349619E-005</v>
      </c>
      <c r="AR1413" s="37" t="n">
        <f aca="false">AL1413/W1413</f>
        <v>0.000247028147742955</v>
      </c>
      <c r="AS1413" s="37" t="n">
        <f aca="false">AM1413/W1413</f>
        <v>2.02361336527367E-008</v>
      </c>
      <c r="AT1413" s="37" t="n">
        <f aca="false">AN1413/W1413</f>
        <v>0.000129511255377515</v>
      </c>
      <c r="AU1413" s="37" t="n">
        <f aca="false">AO1413/W1413</f>
        <v>0.388533766132545</v>
      </c>
      <c r="AV1413" s="49" t="n">
        <f aca="false">AP1413/W1413</f>
        <v>0.000692662037217068</v>
      </c>
      <c r="AW1413" s="39" t="n">
        <f aca="false">AK1413*1000000</f>
        <v>14503.2968032611</v>
      </c>
      <c r="AX1413" s="40" t="n">
        <f aca="false">AL1413*1000000</f>
        <v>90165.2739261786</v>
      </c>
      <c r="AY1413" s="40" t="n">
        <f aca="false">AM1413*1000000</f>
        <v>7.3861887832489</v>
      </c>
      <c r="AZ1413" s="40" t="n">
        <f aca="false">AN1413*1000000</f>
        <v>47271.608212793</v>
      </c>
      <c r="BA1413" s="40" t="n">
        <f aca="false">AO1413*1000000</f>
        <v>141814824.638379</v>
      </c>
      <c r="BB1413" s="41" t="n">
        <f aca="false">AP1413*1000000</f>
        <v>252821.64358423</v>
      </c>
      <c r="BC1413" s="39" t="n">
        <f aca="false">AQ1413*1000000</f>
        <v>39.7350597349619</v>
      </c>
      <c r="BD1413" s="40" t="n">
        <f aca="false">AR1413*1000000</f>
        <v>247.028147742955</v>
      </c>
      <c r="BE1413" s="40" t="n">
        <f aca="false">AS1413*1000000</f>
        <v>0.0202361336527367</v>
      </c>
      <c r="BF1413" s="40" t="n">
        <f aca="false">AT1413*1000000</f>
        <v>129.511255377515</v>
      </c>
      <c r="BG1413" s="40" t="n">
        <f aca="false">AU1413*1000000</f>
        <v>388533.766132545</v>
      </c>
      <c r="BH1413" s="41" t="n">
        <f aca="false">AV1413*1000000</f>
        <v>692.662037217069</v>
      </c>
      <c r="BI1413" s="0" t="n">
        <v>0.1</v>
      </c>
      <c r="BJ1413" s="0" t="n">
        <f aca="false">R1413*BI1413</f>
        <v>7386.1887832489</v>
      </c>
      <c r="BK1413" s="0" t="n">
        <v>0.1</v>
      </c>
      <c r="BL1413" s="0" t="n">
        <f aca="false">AI1413*BK1413</f>
        <v>9507.38272033899</v>
      </c>
      <c r="BM1413" s="45" t="n">
        <v>187.562005220738</v>
      </c>
      <c r="BN1413" s="45" t="n">
        <v>1012.03746873145</v>
      </c>
      <c r="BO1413" s="45" t="n">
        <v>0</v>
      </c>
      <c r="BP1413" s="45" t="n">
        <v>256</v>
      </c>
      <c r="BQ1413" s="45" t="n">
        <v>384000</v>
      </c>
      <c r="BR1413" s="0" t="n">
        <f aca="false">AJ1413*0.1</f>
        <v>2.57418E-007</v>
      </c>
      <c r="BS1413" s="0" t="n">
        <f aca="false">((((BJ1413/R1413)^2)+((BM1413/AD1413)^2))^(1/2))*AK1413</f>
        <v>0.0139293937689191</v>
      </c>
      <c r="BT1413" s="0" t="n">
        <f aca="false">((((BJ1413/R1413)^2)+((BN1413/AE1413)^2))^(1/2))*AL1413</f>
        <v>0.075292824810049</v>
      </c>
      <c r="BU1413" s="0" t="n">
        <f aca="false">((((BJ1413/R1413)^2)+((BO1413/AF1413)^2))^(1/2))*AM1413</f>
        <v>7.3861887832489E-007</v>
      </c>
      <c r="BV1413" s="0" t="n">
        <f aca="false">((((BJ1413/R1413)^2)+((BP1413/AG1413)^2))^(1/2))*AN1413</f>
        <v>0.0194905833754161</v>
      </c>
      <c r="BW1413" s="0" t="n">
        <f aca="false">((((BJ1413/R1413)^2)+((BQ1413/AH1413)^2))^(1/2))*AO1413</f>
        <v>31.7107588108627</v>
      </c>
      <c r="BX1413" s="46" t="n">
        <f aca="false">((((BL1413/AI1413)^2)+((BR1413/AJ1413)^2))^(1/2))*AP1413</f>
        <v>0.0357543797218275</v>
      </c>
    </row>
    <row r="1414" customFormat="false" ht="15" hidden="false" customHeight="true" outlineLevel="0" collapsed="false">
      <c r="A1414" s="24" t="n">
        <v>4.64852777777778</v>
      </c>
      <c r="B1414" s="24" t="n">
        <v>-74.1147333333333</v>
      </c>
      <c r="C1414" s="47" t="n">
        <v>27</v>
      </c>
      <c r="D1414" s="47" t="n">
        <v>29</v>
      </c>
      <c r="E1414" s="47" t="n">
        <v>1875</v>
      </c>
      <c r="F1414" s="27" t="s">
        <v>3435</v>
      </c>
      <c r="G1414" s="28" t="s">
        <v>2426</v>
      </c>
      <c r="H1414" s="27" t="s">
        <v>3436</v>
      </c>
      <c r="I1414" s="28" t="s">
        <v>64</v>
      </c>
      <c r="J1414" s="28" t="s">
        <v>76</v>
      </c>
      <c r="K1414" s="55"/>
      <c r="L1414" s="55"/>
      <c r="M1414" s="55"/>
      <c r="N1414" s="29" t="s">
        <v>67</v>
      </c>
      <c r="O1414" s="29" t="s">
        <v>415</v>
      </c>
      <c r="P1414" s="50" t="n">
        <v>0.00812487975091896</v>
      </c>
      <c r="Q1414" s="31" t="n">
        <v>71500</v>
      </c>
      <c r="R1414" s="31" t="n">
        <v>73861.887832489</v>
      </c>
      <c r="S1414" s="29" t="s">
        <v>69</v>
      </c>
      <c r="T1414" s="29"/>
      <c r="U1414" s="29"/>
      <c r="V1414" s="48" t="n">
        <f aca="false">IF(S1414="m3_año",R1414,IF(OR(O1414="CG1",O1414="CG3",O1414="HG2"),T1414,R1414))</f>
        <v>73861.887832489</v>
      </c>
      <c r="W1414" s="28" t="n">
        <v>365</v>
      </c>
      <c r="X1414" s="32" t="s">
        <v>3320</v>
      </c>
      <c r="Y1414" s="28"/>
      <c r="Z1414" s="28" t="n">
        <v>8760</v>
      </c>
      <c r="AA1414" s="32" t="s">
        <v>447</v>
      </c>
      <c r="AB1414" s="32" t="s">
        <v>447</v>
      </c>
      <c r="AC1414" s="33" t="s">
        <v>72</v>
      </c>
      <c r="AD1414" s="33" t="n">
        <f aca="false">VLOOKUP($O1414,Parámetros!$B$4:$H$25,3,0)</f>
        <v>196.356974196937</v>
      </c>
      <c r="AE1414" s="33" t="n">
        <f aca="false">VLOOKUP($O1414,Parámetros!$B$4:$H$25,4,0)</f>
        <v>1220.72799074218</v>
      </c>
      <c r="AF1414" s="33" t="n">
        <f aca="false">VLOOKUP($O1414,Parámetros!$B$4:$H$25,5,0)</f>
        <v>0.1</v>
      </c>
      <c r="AG1414" s="33" t="n">
        <f aca="false">VLOOKUP($O1414,Parámetros!$B$4:$H$25,6,0)</f>
        <v>640</v>
      </c>
      <c r="AH1414" s="33" t="n">
        <f aca="false">VLOOKUP($O1414,Parámetros!$B$4:$H$25,7,0)</f>
        <v>1920000</v>
      </c>
      <c r="AI1414" s="2" t="n">
        <v>95073.8272033899</v>
      </c>
      <c r="AJ1414" s="2" t="n">
        <v>2.57418E-006</v>
      </c>
      <c r="AK1414" s="34" t="n">
        <f aca="false">AD1414*V1414/1000000000</f>
        <v>0.0145032968032611</v>
      </c>
      <c r="AL1414" s="34" t="n">
        <f aca="false">AE1414*V1414/1000000000</f>
        <v>0.0901652739261786</v>
      </c>
      <c r="AM1414" s="34" t="n">
        <f aca="false">AF1414*V1414/1000000000</f>
        <v>7.3861887832489E-006</v>
      </c>
      <c r="AN1414" s="34" t="n">
        <f aca="false">AG1414*V1414/1000000000</f>
        <v>0.047271608212793</v>
      </c>
      <c r="AO1414" s="34" t="n">
        <f aca="false">AH1414*V1414/1000000000</f>
        <v>141.814824638379</v>
      </c>
      <c r="AP1414" s="35" t="n">
        <f aca="false">AJ1414*AI1414*EXP(P1414*4)</f>
        <v>0.25282164358423</v>
      </c>
      <c r="AQ1414" s="36" t="n">
        <f aca="false">AK1414/W1414</f>
        <v>3.97350597349619E-005</v>
      </c>
      <c r="AR1414" s="37" t="n">
        <f aca="false">AL1414/W1414</f>
        <v>0.000247028147742955</v>
      </c>
      <c r="AS1414" s="37" t="n">
        <f aca="false">AM1414/W1414</f>
        <v>2.02361336527367E-008</v>
      </c>
      <c r="AT1414" s="37" t="n">
        <f aca="false">AN1414/W1414</f>
        <v>0.000129511255377515</v>
      </c>
      <c r="AU1414" s="37" t="n">
        <f aca="false">AO1414/W1414</f>
        <v>0.388533766132545</v>
      </c>
      <c r="AV1414" s="49" t="n">
        <f aca="false">AP1414/W1414</f>
        <v>0.000692662037217068</v>
      </c>
      <c r="AW1414" s="39" t="n">
        <f aca="false">AK1414*1000000</f>
        <v>14503.2968032611</v>
      </c>
      <c r="AX1414" s="40" t="n">
        <f aca="false">AL1414*1000000</f>
        <v>90165.2739261786</v>
      </c>
      <c r="AY1414" s="40" t="n">
        <f aca="false">AM1414*1000000</f>
        <v>7.3861887832489</v>
      </c>
      <c r="AZ1414" s="40" t="n">
        <f aca="false">AN1414*1000000</f>
        <v>47271.608212793</v>
      </c>
      <c r="BA1414" s="40" t="n">
        <f aca="false">AO1414*1000000</f>
        <v>141814824.638379</v>
      </c>
      <c r="BB1414" s="41" t="n">
        <f aca="false">AP1414*1000000</f>
        <v>252821.64358423</v>
      </c>
      <c r="BC1414" s="39" t="n">
        <f aca="false">AQ1414*1000000</f>
        <v>39.7350597349619</v>
      </c>
      <c r="BD1414" s="40" t="n">
        <f aca="false">AR1414*1000000</f>
        <v>247.028147742955</v>
      </c>
      <c r="BE1414" s="40" t="n">
        <f aca="false">AS1414*1000000</f>
        <v>0.0202361336527367</v>
      </c>
      <c r="BF1414" s="40" t="n">
        <f aca="false">AT1414*1000000</f>
        <v>129.511255377515</v>
      </c>
      <c r="BG1414" s="40" t="n">
        <f aca="false">AU1414*1000000</f>
        <v>388533.766132545</v>
      </c>
      <c r="BH1414" s="41" t="n">
        <f aca="false">AV1414*1000000</f>
        <v>692.662037217069</v>
      </c>
      <c r="BI1414" s="0" t="n">
        <v>0.1</v>
      </c>
      <c r="BJ1414" s="0" t="n">
        <f aca="false">R1414*BI1414</f>
        <v>7386.1887832489</v>
      </c>
      <c r="BK1414" s="0" t="n">
        <v>0.1</v>
      </c>
      <c r="BL1414" s="0" t="n">
        <f aca="false">AI1414*BK1414</f>
        <v>9507.38272033899</v>
      </c>
      <c r="BM1414" s="45" t="n">
        <v>187.562005220738</v>
      </c>
      <c r="BN1414" s="45" t="n">
        <v>1012.03746873145</v>
      </c>
      <c r="BO1414" s="45" t="n">
        <v>0</v>
      </c>
      <c r="BP1414" s="45" t="n">
        <v>256</v>
      </c>
      <c r="BQ1414" s="45" t="n">
        <v>384000</v>
      </c>
      <c r="BR1414" s="0" t="n">
        <f aca="false">AJ1414*0.1</f>
        <v>2.57418E-007</v>
      </c>
      <c r="BS1414" s="0" t="n">
        <f aca="false">((((BJ1414/R1414)^2)+((BM1414/AD1414)^2))^(1/2))*AK1414</f>
        <v>0.0139293937689191</v>
      </c>
      <c r="BT1414" s="0" t="n">
        <f aca="false">((((BJ1414/R1414)^2)+((BN1414/AE1414)^2))^(1/2))*AL1414</f>
        <v>0.075292824810049</v>
      </c>
      <c r="BU1414" s="0" t="n">
        <f aca="false">((((BJ1414/R1414)^2)+((BO1414/AF1414)^2))^(1/2))*AM1414</f>
        <v>7.3861887832489E-007</v>
      </c>
      <c r="BV1414" s="0" t="n">
        <f aca="false">((((BJ1414/R1414)^2)+((BP1414/AG1414)^2))^(1/2))*AN1414</f>
        <v>0.0194905833754161</v>
      </c>
      <c r="BW1414" s="0" t="n">
        <f aca="false">((((BJ1414/R1414)^2)+((BQ1414/AH1414)^2))^(1/2))*AO1414</f>
        <v>31.7107588108627</v>
      </c>
      <c r="BX1414" s="46" t="n">
        <f aca="false">((((BL1414/AI1414)^2)+((BR1414/AJ1414)^2))^(1/2))*AP1414</f>
        <v>0.0357543797218275</v>
      </c>
    </row>
    <row r="1415" customFormat="false" ht="15" hidden="false" customHeight="true" outlineLevel="0" collapsed="false">
      <c r="A1415" s="24" t="n">
        <v>4.64852777777778</v>
      </c>
      <c r="B1415" s="24" t="n">
        <v>-74.1147333333333</v>
      </c>
      <c r="C1415" s="47" t="n">
        <v>27</v>
      </c>
      <c r="D1415" s="47" t="n">
        <v>29</v>
      </c>
      <c r="E1415" s="47" t="n">
        <v>1875</v>
      </c>
      <c r="F1415" s="27" t="s">
        <v>3435</v>
      </c>
      <c r="G1415" s="28" t="s">
        <v>2426</v>
      </c>
      <c r="H1415" s="27" t="s">
        <v>3436</v>
      </c>
      <c r="I1415" s="28" t="s">
        <v>64</v>
      </c>
      <c r="J1415" s="28" t="s">
        <v>76</v>
      </c>
      <c r="K1415" s="55"/>
      <c r="L1415" s="55"/>
      <c r="M1415" s="55"/>
      <c r="N1415" s="29" t="s">
        <v>67</v>
      </c>
      <c r="O1415" s="29" t="s">
        <v>415</v>
      </c>
      <c r="P1415" s="50" t="n">
        <v>0.00812487975091896</v>
      </c>
      <c r="Q1415" s="31" t="n">
        <v>71500</v>
      </c>
      <c r="R1415" s="31" t="n">
        <v>73861.887832489</v>
      </c>
      <c r="S1415" s="29" t="s">
        <v>69</v>
      </c>
      <c r="T1415" s="29"/>
      <c r="U1415" s="29"/>
      <c r="V1415" s="48" t="n">
        <f aca="false">IF(S1415="m3_año",R1415,IF(OR(O1415="CG1",O1415="CG3",O1415="HG2"),T1415,R1415))</f>
        <v>73861.887832489</v>
      </c>
      <c r="W1415" s="28" t="n">
        <v>365</v>
      </c>
      <c r="X1415" s="32" t="s">
        <v>3320</v>
      </c>
      <c r="Y1415" s="28"/>
      <c r="Z1415" s="28" t="n">
        <v>8760</v>
      </c>
      <c r="AA1415" s="32" t="s">
        <v>447</v>
      </c>
      <c r="AB1415" s="32" t="s">
        <v>447</v>
      </c>
      <c r="AC1415" s="33" t="s">
        <v>72</v>
      </c>
      <c r="AD1415" s="33" t="n">
        <f aca="false">VLOOKUP($O1415,Parámetros!$B$4:$H$25,3,0)</f>
        <v>196.356974196937</v>
      </c>
      <c r="AE1415" s="33" t="n">
        <f aca="false">VLOOKUP($O1415,Parámetros!$B$4:$H$25,4,0)</f>
        <v>1220.72799074218</v>
      </c>
      <c r="AF1415" s="33" t="n">
        <f aca="false">VLOOKUP($O1415,Parámetros!$B$4:$H$25,5,0)</f>
        <v>0.1</v>
      </c>
      <c r="AG1415" s="33" t="n">
        <f aca="false">VLOOKUP($O1415,Parámetros!$B$4:$H$25,6,0)</f>
        <v>640</v>
      </c>
      <c r="AH1415" s="33" t="n">
        <f aca="false">VLOOKUP($O1415,Parámetros!$B$4:$H$25,7,0)</f>
        <v>1920000</v>
      </c>
      <c r="AI1415" s="2" t="n">
        <v>95073.8272033899</v>
      </c>
      <c r="AJ1415" s="2" t="n">
        <v>2.57418E-006</v>
      </c>
      <c r="AK1415" s="34" t="n">
        <f aca="false">AD1415*V1415/1000000000</f>
        <v>0.0145032968032611</v>
      </c>
      <c r="AL1415" s="34" t="n">
        <f aca="false">AE1415*V1415/1000000000</f>
        <v>0.0901652739261786</v>
      </c>
      <c r="AM1415" s="34" t="n">
        <f aca="false">AF1415*V1415/1000000000</f>
        <v>7.3861887832489E-006</v>
      </c>
      <c r="AN1415" s="34" t="n">
        <f aca="false">AG1415*V1415/1000000000</f>
        <v>0.047271608212793</v>
      </c>
      <c r="AO1415" s="34" t="n">
        <f aca="false">AH1415*V1415/1000000000</f>
        <v>141.814824638379</v>
      </c>
      <c r="AP1415" s="35" t="n">
        <f aca="false">AJ1415*AI1415*EXP(P1415*4)</f>
        <v>0.25282164358423</v>
      </c>
      <c r="AQ1415" s="36" t="n">
        <f aca="false">AK1415/W1415</f>
        <v>3.97350597349619E-005</v>
      </c>
      <c r="AR1415" s="37" t="n">
        <f aca="false">AL1415/W1415</f>
        <v>0.000247028147742955</v>
      </c>
      <c r="AS1415" s="37" t="n">
        <f aca="false">AM1415/W1415</f>
        <v>2.02361336527367E-008</v>
      </c>
      <c r="AT1415" s="37" t="n">
        <f aca="false">AN1415/W1415</f>
        <v>0.000129511255377515</v>
      </c>
      <c r="AU1415" s="37" t="n">
        <f aca="false">AO1415/W1415</f>
        <v>0.388533766132545</v>
      </c>
      <c r="AV1415" s="49" t="n">
        <f aca="false">AP1415/W1415</f>
        <v>0.000692662037217068</v>
      </c>
      <c r="AW1415" s="39" t="n">
        <f aca="false">AK1415*1000000</f>
        <v>14503.2968032611</v>
      </c>
      <c r="AX1415" s="40" t="n">
        <f aca="false">AL1415*1000000</f>
        <v>90165.2739261786</v>
      </c>
      <c r="AY1415" s="40" t="n">
        <f aca="false">AM1415*1000000</f>
        <v>7.3861887832489</v>
      </c>
      <c r="AZ1415" s="40" t="n">
        <f aca="false">AN1415*1000000</f>
        <v>47271.608212793</v>
      </c>
      <c r="BA1415" s="40" t="n">
        <f aca="false">AO1415*1000000</f>
        <v>141814824.638379</v>
      </c>
      <c r="BB1415" s="41" t="n">
        <f aca="false">AP1415*1000000</f>
        <v>252821.64358423</v>
      </c>
      <c r="BC1415" s="39" t="n">
        <f aca="false">AQ1415*1000000</f>
        <v>39.7350597349619</v>
      </c>
      <c r="BD1415" s="40" t="n">
        <f aca="false">AR1415*1000000</f>
        <v>247.028147742955</v>
      </c>
      <c r="BE1415" s="40" t="n">
        <f aca="false">AS1415*1000000</f>
        <v>0.0202361336527367</v>
      </c>
      <c r="BF1415" s="40" t="n">
        <f aca="false">AT1415*1000000</f>
        <v>129.511255377515</v>
      </c>
      <c r="BG1415" s="40" t="n">
        <f aca="false">AU1415*1000000</f>
        <v>388533.766132545</v>
      </c>
      <c r="BH1415" s="41" t="n">
        <f aca="false">AV1415*1000000</f>
        <v>692.662037217069</v>
      </c>
      <c r="BI1415" s="0" t="n">
        <v>0.1</v>
      </c>
      <c r="BJ1415" s="0" t="n">
        <f aca="false">R1415*BI1415</f>
        <v>7386.1887832489</v>
      </c>
      <c r="BK1415" s="0" t="n">
        <v>0.1</v>
      </c>
      <c r="BL1415" s="0" t="n">
        <f aca="false">AI1415*BK1415</f>
        <v>9507.38272033899</v>
      </c>
      <c r="BM1415" s="45" t="n">
        <v>187.562005220738</v>
      </c>
      <c r="BN1415" s="45" t="n">
        <v>1012.03746873145</v>
      </c>
      <c r="BO1415" s="45" t="n">
        <v>0</v>
      </c>
      <c r="BP1415" s="45" t="n">
        <v>256</v>
      </c>
      <c r="BQ1415" s="45" t="n">
        <v>384000</v>
      </c>
      <c r="BR1415" s="0" t="n">
        <f aca="false">AJ1415*0.1</f>
        <v>2.57418E-007</v>
      </c>
      <c r="BS1415" s="0" t="n">
        <f aca="false">((((BJ1415/R1415)^2)+((BM1415/AD1415)^2))^(1/2))*AK1415</f>
        <v>0.0139293937689191</v>
      </c>
      <c r="BT1415" s="0" t="n">
        <f aca="false">((((BJ1415/R1415)^2)+((BN1415/AE1415)^2))^(1/2))*AL1415</f>
        <v>0.075292824810049</v>
      </c>
      <c r="BU1415" s="0" t="n">
        <f aca="false">((((BJ1415/R1415)^2)+((BO1415/AF1415)^2))^(1/2))*AM1415</f>
        <v>7.3861887832489E-007</v>
      </c>
      <c r="BV1415" s="0" t="n">
        <f aca="false">((((BJ1415/R1415)^2)+((BP1415/AG1415)^2))^(1/2))*AN1415</f>
        <v>0.0194905833754161</v>
      </c>
      <c r="BW1415" s="0" t="n">
        <f aca="false">((((BJ1415/R1415)^2)+((BQ1415/AH1415)^2))^(1/2))*AO1415</f>
        <v>31.7107588108627</v>
      </c>
      <c r="BX1415" s="46" t="n">
        <f aca="false">((((BL1415/AI1415)^2)+((BR1415/AJ1415)^2))^(1/2))*AP1415</f>
        <v>0.0357543797218275</v>
      </c>
    </row>
    <row r="1416" customFormat="false" ht="30" hidden="false" customHeight="true" outlineLevel="0" collapsed="false">
      <c r="A1416" s="24" t="n">
        <v>4.63758611111111</v>
      </c>
      <c r="B1416" s="24" t="n">
        <v>-74.1159361111111</v>
      </c>
      <c r="C1416" s="47" t="n">
        <v>27</v>
      </c>
      <c r="D1416" s="47" t="n">
        <v>28</v>
      </c>
      <c r="E1416" s="47" t="n">
        <v>1862</v>
      </c>
      <c r="F1416" s="27" t="s">
        <v>3364</v>
      </c>
      <c r="G1416" s="28" t="s">
        <v>3365</v>
      </c>
      <c r="H1416" s="27" t="s">
        <v>3366</v>
      </c>
      <c r="I1416" s="28" t="s">
        <v>155</v>
      </c>
      <c r="J1416" s="28" t="s">
        <v>65</v>
      </c>
      <c r="K1416" s="55"/>
      <c r="L1416" s="55"/>
      <c r="M1416" s="28" t="n">
        <v>1981</v>
      </c>
      <c r="N1416" s="29" t="s">
        <v>67</v>
      </c>
      <c r="O1416" s="29" t="s">
        <v>108</v>
      </c>
      <c r="P1416" s="30" t="n">
        <v>-0.0848513586021754</v>
      </c>
      <c r="Q1416" s="31" t="n">
        <v>230400</v>
      </c>
      <c r="R1416" s="31" t="n">
        <v>164089.415286998</v>
      </c>
      <c r="S1416" s="29" t="s">
        <v>69</v>
      </c>
      <c r="T1416" s="29"/>
      <c r="U1416" s="29"/>
      <c r="V1416" s="48" t="n">
        <f aca="false">IF(S1416="m3_año",R1416,IF(OR(O1416="CG1",O1416="CG3",O1416="HG2"),T1416,R1416))</f>
        <v>164089.415286998</v>
      </c>
      <c r="W1416" s="28" t="n">
        <v>365</v>
      </c>
      <c r="X1416" s="32" t="s">
        <v>3320</v>
      </c>
      <c r="Y1416" s="28"/>
      <c r="Z1416" s="28" t="n">
        <v>8760</v>
      </c>
      <c r="AA1416" s="32" t="s">
        <v>447</v>
      </c>
      <c r="AB1416" s="32" t="s">
        <v>447</v>
      </c>
      <c r="AC1416" s="33" t="s">
        <v>72</v>
      </c>
      <c r="AD1416" s="33" t="n">
        <f aca="false">VLOOKUP($O1416,Parámetros!$B$4:$H$25,3,0)</f>
        <v>589.42211574465</v>
      </c>
      <c r="AE1416" s="33" t="n">
        <f aca="false">VLOOKUP($O1416,Parámetros!$B$4:$H$25,4,0)</f>
        <v>6395.37711993333</v>
      </c>
      <c r="AF1416" s="33" t="n">
        <f aca="false">VLOOKUP($O1416,Parámetros!$B$4:$H$25,5,0)</f>
        <v>22.4256162208741</v>
      </c>
      <c r="AG1416" s="33" t="n">
        <f aca="false">VLOOKUP($O1416,Parámetros!$B$4:$H$25,6,0)</f>
        <v>1344</v>
      </c>
      <c r="AH1416" s="33" t="n">
        <f aca="false">VLOOKUP($O1416,Parámetros!$B$4:$H$25,7,0)</f>
        <v>1920000</v>
      </c>
      <c r="AI1416" s="2" t="n">
        <v>30259</v>
      </c>
      <c r="AJ1416" s="2" t="n">
        <v>7.6726E-006</v>
      </c>
      <c r="AK1416" s="34" t="n">
        <f aca="false">AD1416*V1416/1000000000</f>
        <v>0.0967179303297649</v>
      </c>
      <c r="AL1416" s="34" t="n">
        <f aca="false">AE1416*V1416/1000000000</f>
        <v>1.04941369214971</v>
      </c>
      <c r="AM1416" s="34" t="n">
        <f aca="false">AF1416*V1416/1000000000</f>
        <v>0.00367980625313385</v>
      </c>
      <c r="AN1416" s="34" t="n">
        <f aca="false">AG1416*V1416/1000000000</f>
        <v>0.220536174145725</v>
      </c>
      <c r="AO1416" s="34" t="n">
        <f aca="false">AH1416*V1416/1000000000</f>
        <v>315.051677351036</v>
      </c>
      <c r="AP1416" s="35" t="n">
        <f aca="false">AJ1416*AI1416*EXP(P1416*4)</f>
        <v>0.165346581926619</v>
      </c>
      <c r="AQ1416" s="36" t="n">
        <f aca="false">AK1416/W1416</f>
        <v>0.000264980631040452</v>
      </c>
      <c r="AR1416" s="37" t="n">
        <f aca="false">AL1416/W1416</f>
        <v>0.0028751060058896</v>
      </c>
      <c r="AS1416" s="37" t="n">
        <f aca="false">AM1416/W1416</f>
        <v>1.008166096749E-005</v>
      </c>
      <c r="AT1416" s="37" t="n">
        <f aca="false">AN1416/W1416</f>
        <v>0.000604208696289658</v>
      </c>
      <c r="AU1416" s="37" t="n">
        <f aca="false">AO1416/W1416</f>
        <v>0.863155280413798</v>
      </c>
      <c r="AV1416" s="49" t="n">
        <f aca="false">AP1416/W1416</f>
        <v>0.000453004334045531</v>
      </c>
      <c r="AW1416" s="39" t="n">
        <f aca="false">AK1416*1000000</f>
        <v>96717.9303297649</v>
      </c>
      <c r="AX1416" s="40" t="n">
        <f aca="false">AL1416*1000000</f>
        <v>1049413.69214971</v>
      </c>
      <c r="AY1416" s="40" t="n">
        <f aca="false">AM1416*1000000</f>
        <v>3679.80625313385</v>
      </c>
      <c r="AZ1416" s="40" t="n">
        <f aca="false">AN1416*1000000</f>
        <v>220536.174145725</v>
      </c>
      <c r="BA1416" s="40" t="n">
        <f aca="false">AO1416*1000000</f>
        <v>315051677.351036</v>
      </c>
      <c r="BB1416" s="41" t="n">
        <f aca="false">AP1416*1000000</f>
        <v>165346.581926619</v>
      </c>
      <c r="BC1416" s="39" t="n">
        <f aca="false">AQ1416*1000000</f>
        <v>264.980631040452</v>
      </c>
      <c r="BD1416" s="40" t="n">
        <f aca="false">AR1416*1000000</f>
        <v>2875.1060058896</v>
      </c>
      <c r="BE1416" s="40" t="n">
        <f aca="false">AS1416*1000000</f>
        <v>10.08166096749</v>
      </c>
      <c r="BF1416" s="40" t="n">
        <f aca="false">AT1416*1000000</f>
        <v>604.208696289658</v>
      </c>
      <c r="BG1416" s="40" t="n">
        <f aca="false">AU1416*1000000</f>
        <v>863155.280413798</v>
      </c>
      <c r="BH1416" s="41" t="n">
        <f aca="false">AV1416*1000000</f>
        <v>453.004334045531</v>
      </c>
      <c r="BI1416" s="0" t="n">
        <v>0.1</v>
      </c>
      <c r="BJ1416" s="0" t="n">
        <f aca="false">R1416*BI1416</f>
        <v>16408.9415286998</v>
      </c>
      <c r="BK1416" s="0" t="n">
        <v>0.1</v>
      </c>
      <c r="BL1416" s="0" t="n">
        <f aca="false">AI1416*BK1416</f>
        <v>3025.9</v>
      </c>
      <c r="BM1416" s="45" t="n">
        <v>491.492522079561</v>
      </c>
      <c r="BN1416" s="45" t="n">
        <v>4911.75996922289</v>
      </c>
      <c r="BO1416" s="45" t="n">
        <v>16.2785205146239</v>
      </c>
      <c r="BP1416" s="45" t="n">
        <v>537.6</v>
      </c>
      <c r="BQ1416" s="45" t="n">
        <v>384000</v>
      </c>
      <c r="BR1416" s="0" t="n">
        <f aca="false">AJ1416*0.1</f>
        <v>7.6726E-007</v>
      </c>
      <c r="BS1416" s="0" t="n">
        <f aca="false">((((BJ1416/R1416)^2)+((BM1416/AD1416)^2))^(1/2))*AK1416</f>
        <v>0.0812265948406074</v>
      </c>
      <c r="BT1416" s="0" t="n">
        <f aca="false">((((BJ1416/R1416)^2)+((BN1416/AE1416)^2))^(1/2))*AL1416</f>
        <v>0.812771074825207</v>
      </c>
      <c r="BU1416" s="0" t="n">
        <f aca="false">((((BJ1416/R1416)^2)+((BO1416/AF1416)^2))^(1/2))*AM1416</f>
        <v>0.00269636065455308</v>
      </c>
      <c r="BV1416" s="0" t="n">
        <f aca="false">((((BJ1416/R1416)^2)+((BP1416/AG1416)^2))^(1/2))*AN1416</f>
        <v>0.0909293940272436</v>
      </c>
      <c r="BW1416" s="0" t="n">
        <f aca="false">((((BJ1416/R1416)^2)+((BQ1416/AH1416)^2))^(1/2))*AO1416</f>
        <v>70.4476966982248</v>
      </c>
      <c r="BX1416" s="46" t="n">
        <f aca="false">((((BL1416/AI1416)^2)+((BR1416/AJ1416)^2))^(1/2))*AP1416</f>
        <v>0.0233835378652658</v>
      </c>
    </row>
    <row r="1417" customFormat="false" ht="30" hidden="false" customHeight="true" outlineLevel="0" collapsed="false">
      <c r="A1417" s="24" t="n">
        <v>4.63758611111111</v>
      </c>
      <c r="B1417" s="24" t="n">
        <v>-74.1159361111111</v>
      </c>
      <c r="C1417" s="47" t="n">
        <v>27</v>
      </c>
      <c r="D1417" s="47" t="n">
        <v>28</v>
      </c>
      <c r="E1417" s="47" t="n">
        <v>1862</v>
      </c>
      <c r="F1417" s="27" t="s">
        <v>3364</v>
      </c>
      <c r="G1417" s="28" t="s">
        <v>3365</v>
      </c>
      <c r="H1417" s="27" t="s">
        <v>3366</v>
      </c>
      <c r="I1417" s="28" t="s">
        <v>155</v>
      </c>
      <c r="J1417" s="28" t="s">
        <v>65</v>
      </c>
      <c r="K1417" s="55"/>
      <c r="L1417" s="55"/>
      <c r="M1417" s="28" t="n">
        <v>1981</v>
      </c>
      <c r="N1417" s="29" t="s">
        <v>67</v>
      </c>
      <c r="O1417" s="29" t="s">
        <v>68</v>
      </c>
      <c r="P1417" s="30" t="n">
        <v>-0.0848513586021754</v>
      </c>
      <c r="Q1417" s="31" t="n">
        <v>639600</v>
      </c>
      <c r="R1417" s="31" t="n">
        <v>455519.053895677</v>
      </c>
      <c r="S1417" s="29" t="s">
        <v>69</v>
      </c>
      <c r="T1417" s="29"/>
      <c r="U1417" s="29"/>
      <c r="V1417" s="48" t="n">
        <f aca="false">IF(S1417="m3_año",R1417,IF(OR(O1417="CG1",O1417="CG3",O1417="HG2"),T1417,R1417))</f>
        <v>455519.053895677</v>
      </c>
      <c r="W1417" s="28" t="n">
        <v>365</v>
      </c>
      <c r="X1417" s="32" t="s">
        <v>3320</v>
      </c>
      <c r="Y1417" s="28"/>
      <c r="Z1417" s="28" t="n">
        <v>8760</v>
      </c>
      <c r="AA1417" s="32" t="s">
        <v>447</v>
      </c>
      <c r="AB1417" s="32" t="s">
        <v>447</v>
      </c>
      <c r="AC1417" s="33" t="s">
        <v>72</v>
      </c>
      <c r="AD1417" s="33" t="n">
        <f aca="false">VLOOKUP($O1417,Parámetros!$B$4:$H$25,3,0)</f>
        <v>46.3856216091623</v>
      </c>
      <c r="AE1417" s="33" t="n">
        <f aca="false">VLOOKUP($O1417,Parámetros!$B$4:$H$25,4,0)</f>
        <v>1074.85364414012</v>
      </c>
      <c r="AF1417" s="33" t="n">
        <f aca="false">VLOOKUP($O1417,Parámetros!$B$4:$H$25,5,0)</f>
        <v>5.41099102083891</v>
      </c>
      <c r="AG1417" s="33" t="n">
        <f aca="false">VLOOKUP($O1417,Parámetros!$B$4:$H$25,6,0)</f>
        <v>1344</v>
      </c>
      <c r="AH1417" s="33" t="n">
        <f aca="false">VLOOKUP($O1417,Parámetros!$B$4:$H$25,7,0)</f>
        <v>1920000</v>
      </c>
      <c r="AI1417" s="2" t="n">
        <v>30259</v>
      </c>
      <c r="AJ1417" s="2" t="n">
        <v>7.6726E-006</v>
      </c>
      <c r="AK1417" s="34" t="n">
        <f aca="false">AD1417*V1417/1000000000</f>
        <v>0.0211295344697685</v>
      </c>
      <c r="AL1417" s="34" t="n">
        <f aca="false">AE1417*V1417/1000000000</f>
        <v>0.489616315055028</v>
      </c>
      <c r="AM1417" s="34" t="n">
        <f aca="false">AF1417*V1417/1000000000</f>
        <v>0.00246480951045054</v>
      </c>
      <c r="AN1417" s="34" t="n">
        <f aca="false">AG1417*V1417/1000000000</f>
        <v>0.61221760843579</v>
      </c>
      <c r="AO1417" s="34" t="n">
        <f aca="false">AH1417*V1417/1000000000</f>
        <v>874.5965834797</v>
      </c>
      <c r="AP1417" s="35" t="n">
        <f aca="false">AJ1417*AI1417*EXP(P1417*4)</f>
        <v>0.165346581926619</v>
      </c>
      <c r="AQ1417" s="36" t="n">
        <f aca="false">AK1417/W1417</f>
        <v>5.78891355336123E-005</v>
      </c>
      <c r="AR1417" s="37" t="n">
        <f aca="false">AL1417/W1417</f>
        <v>0.0013414145617946</v>
      </c>
      <c r="AS1417" s="37" t="n">
        <f aca="false">AM1417/W1417</f>
        <v>6.75290276835765E-006</v>
      </c>
      <c r="AT1417" s="37" t="n">
        <f aca="false">AN1417/W1417</f>
        <v>0.00167730851626244</v>
      </c>
      <c r="AU1417" s="37" t="n">
        <f aca="false">AO1417/W1417</f>
        <v>2.39615502323205</v>
      </c>
      <c r="AV1417" s="49" t="n">
        <f aca="false">AP1417/W1417</f>
        <v>0.000453004334045531</v>
      </c>
      <c r="AW1417" s="39" t="n">
        <f aca="false">AK1417*1000000</f>
        <v>21129.5344697685</v>
      </c>
      <c r="AX1417" s="40" t="n">
        <f aca="false">AL1417*1000000</f>
        <v>489616.315055028</v>
      </c>
      <c r="AY1417" s="40" t="n">
        <f aca="false">AM1417*1000000</f>
        <v>2464.80951045054</v>
      </c>
      <c r="AZ1417" s="40" t="n">
        <f aca="false">AN1417*1000000</f>
        <v>612217.60843579</v>
      </c>
      <c r="BA1417" s="40" t="n">
        <f aca="false">AO1417*1000000</f>
        <v>874596583.4797</v>
      </c>
      <c r="BB1417" s="41" t="n">
        <f aca="false">AP1417*1000000</f>
        <v>165346.581926619</v>
      </c>
      <c r="BC1417" s="39" t="n">
        <f aca="false">AQ1417*1000000</f>
        <v>57.8891355336123</v>
      </c>
      <c r="BD1417" s="40" t="n">
        <f aca="false">AR1417*1000000</f>
        <v>1341.4145617946</v>
      </c>
      <c r="BE1417" s="40" t="n">
        <f aca="false">AS1417*1000000</f>
        <v>6.75290276835765</v>
      </c>
      <c r="BF1417" s="40" t="n">
        <f aca="false">AT1417*1000000</f>
        <v>1677.30851626244</v>
      </c>
      <c r="BG1417" s="40" t="n">
        <f aca="false">AU1417*1000000</f>
        <v>2396155.02323205</v>
      </c>
      <c r="BH1417" s="41" t="n">
        <f aca="false">AV1417*1000000</f>
        <v>453.004334045531</v>
      </c>
      <c r="BI1417" s="0" t="n">
        <v>0.1</v>
      </c>
      <c r="BJ1417" s="0" t="n">
        <f aca="false">R1417*BI1417</f>
        <v>45551.9053895677</v>
      </c>
      <c r="BK1417" s="0" t="n">
        <v>0.1</v>
      </c>
      <c r="BL1417" s="0" t="n">
        <f aca="false">AI1417*BK1417</f>
        <v>3025.9</v>
      </c>
      <c r="BM1417" s="45" t="n">
        <v>17.6498016718255</v>
      </c>
      <c r="BN1417" s="45" t="n">
        <v>910.91550745518</v>
      </c>
      <c r="BO1417" s="45" t="n">
        <v>5.31099102083891</v>
      </c>
      <c r="BP1417" s="45" t="n">
        <v>537.6</v>
      </c>
      <c r="BQ1417" s="45" t="n">
        <v>384000</v>
      </c>
      <c r="BR1417" s="0" t="n">
        <f aca="false">AJ1417*0.1</f>
        <v>7.6726E-007</v>
      </c>
      <c r="BS1417" s="0" t="n">
        <f aca="false">((((BJ1417/R1417)^2)+((BM1417/AD1417)^2))^(1/2))*AK1417</f>
        <v>0.00831283906507322</v>
      </c>
      <c r="BT1417" s="0" t="n">
        <f aca="false">((((BJ1417/R1417)^2)+((BN1417/AE1417)^2))^(1/2))*AL1417</f>
        <v>0.417818049212351</v>
      </c>
      <c r="BU1417" s="0" t="n">
        <f aca="false">((((BJ1417/R1417)^2)+((BO1417/AF1417)^2))^(1/2))*AM1417</f>
        <v>0.00243178128516391</v>
      </c>
      <c r="BV1417" s="0" t="n">
        <f aca="false">((((BJ1417/R1417)^2)+((BP1417/AG1417)^2))^(1/2))*AN1417</f>
        <v>0.25242378654438</v>
      </c>
      <c r="BW1417" s="0" t="n">
        <f aca="false">((((BJ1417/R1417)^2)+((BQ1417/AH1417)^2))^(1/2))*AO1417</f>
        <v>195.565741354968</v>
      </c>
      <c r="BX1417" s="46" t="n">
        <f aca="false">((((BL1417/AI1417)^2)+((BR1417/AJ1417)^2))^(1/2))*AP1417</f>
        <v>0.0233835378652658</v>
      </c>
    </row>
    <row r="1418" customFormat="false" ht="30" hidden="false" customHeight="true" outlineLevel="0" collapsed="false">
      <c r="A1418" s="24" t="n">
        <v>4.63758611111111</v>
      </c>
      <c r="B1418" s="24" t="n">
        <v>-74.1159361111111</v>
      </c>
      <c r="C1418" s="47" t="n">
        <v>27</v>
      </c>
      <c r="D1418" s="47" t="n">
        <v>28</v>
      </c>
      <c r="E1418" s="47" t="n">
        <v>1862</v>
      </c>
      <c r="F1418" s="27" t="s">
        <v>3364</v>
      </c>
      <c r="G1418" s="28" t="s">
        <v>3365</v>
      </c>
      <c r="H1418" s="27" t="s">
        <v>3366</v>
      </c>
      <c r="I1418" s="28" t="s">
        <v>155</v>
      </c>
      <c r="J1418" s="28" t="s">
        <v>65</v>
      </c>
      <c r="K1418" s="55"/>
      <c r="L1418" s="55"/>
      <c r="M1418" s="55"/>
      <c r="N1418" s="29" t="s">
        <v>67</v>
      </c>
      <c r="O1418" s="29" t="s">
        <v>108</v>
      </c>
      <c r="P1418" s="30" t="n">
        <v>-0.0848513586021754</v>
      </c>
      <c r="Q1418" s="31" t="n">
        <v>1067000</v>
      </c>
      <c r="R1418" s="31" t="n">
        <v>759910.616802201</v>
      </c>
      <c r="S1418" s="29" t="s">
        <v>69</v>
      </c>
      <c r="T1418" s="29"/>
      <c r="U1418" s="29"/>
      <c r="V1418" s="48" t="n">
        <f aca="false">IF(S1418="m3_año",R1418,IF(OR(O1418="CG1",O1418="CG3",O1418="HG2"),T1418,R1418))</f>
        <v>759910.616802201</v>
      </c>
      <c r="W1418" s="28" t="n">
        <v>365</v>
      </c>
      <c r="X1418" s="32" t="s">
        <v>3320</v>
      </c>
      <c r="Y1418" s="28"/>
      <c r="Z1418" s="28" t="n">
        <v>8760</v>
      </c>
      <c r="AA1418" s="32" t="s">
        <v>447</v>
      </c>
      <c r="AB1418" s="32" t="s">
        <v>447</v>
      </c>
      <c r="AC1418" s="33" t="s">
        <v>72</v>
      </c>
      <c r="AD1418" s="33" t="n">
        <f aca="false">VLOOKUP($O1418,Parámetros!$B$4:$H$25,3,0)</f>
        <v>589.42211574465</v>
      </c>
      <c r="AE1418" s="33" t="n">
        <f aca="false">VLOOKUP($O1418,Parámetros!$B$4:$H$25,4,0)</f>
        <v>6395.37711993333</v>
      </c>
      <c r="AF1418" s="33" t="n">
        <f aca="false">VLOOKUP($O1418,Parámetros!$B$4:$H$25,5,0)</f>
        <v>22.4256162208741</v>
      </c>
      <c r="AG1418" s="33" t="n">
        <f aca="false">VLOOKUP($O1418,Parámetros!$B$4:$H$25,6,0)</f>
        <v>1344</v>
      </c>
      <c r="AH1418" s="33" t="n">
        <f aca="false">VLOOKUP($O1418,Parámetros!$B$4:$H$25,7,0)</f>
        <v>1920000</v>
      </c>
      <c r="AI1418" s="2" t="n">
        <v>30259</v>
      </c>
      <c r="AJ1418" s="2" t="n">
        <v>7.6726E-006</v>
      </c>
      <c r="AK1418" s="34" t="n">
        <f aca="false">AD1418*V1418/1000000000</f>
        <v>0.447908123532375</v>
      </c>
      <c r="AL1418" s="34" t="n">
        <f aca="false">AE1418*V1418/1000000000</f>
        <v>4.85991497189122</v>
      </c>
      <c r="AM1418" s="34" t="n">
        <f aca="false">AF1418*V1418/1000000000</f>
        <v>0.0170414638545739</v>
      </c>
      <c r="AN1418" s="34" t="n">
        <f aca="false">AG1418*V1418/1000000000</f>
        <v>1.02131986898216</v>
      </c>
      <c r="AO1418" s="34" t="n">
        <f aca="false">AH1418*V1418/1000000000</f>
        <v>1459.02838426023</v>
      </c>
      <c r="AP1418" s="35" t="n">
        <f aca="false">AJ1418*AI1418*EXP(P1418*4)</f>
        <v>0.165346581926619</v>
      </c>
      <c r="AQ1418" s="36" t="n">
        <f aca="false">AK1418/W1418</f>
        <v>0.00122714554392432</v>
      </c>
      <c r="AR1418" s="37" t="n">
        <f aca="false">AL1418/W1418</f>
        <v>0.013314835539428</v>
      </c>
      <c r="AS1418" s="37" t="n">
        <f aca="false">AM1418/W1418</f>
        <v>4.66889420673257E-005</v>
      </c>
      <c r="AT1418" s="37" t="n">
        <f aca="false">AN1418/W1418</f>
        <v>0.00279813662734838</v>
      </c>
      <c r="AU1418" s="37" t="n">
        <f aca="false">AO1418/W1418</f>
        <v>3.99733803906911</v>
      </c>
      <c r="AV1418" s="49" t="n">
        <f aca="false">AP1418/W1418</f>
        <v>0.000453004334045531</v>
      </c>
      <c r="AW1418" s="39" t="n">
        <f aca="false">AK1418*1000000</f>
        <v>447908.123532375</v>
      </c>
      <c r="AX1418" s="40" t="n">
        <f aca="false">AL1418*1000000</f>
        <v>4859914.97189122</v>
      </c>
      <c r="AY1418" s="40" t="n">
        <f aca="false">AM1418*1000000</f>
        <v>17041.4638545739</v>
      </c>
      <c r="AZ1418" s="40" t="n">
        <f aca="false">AN1418*1000000</f>
        <v>1021319.86898216</v>
      </c>
      <c r="BA1418" s="40" t="n">
        <f aca="false">AO1418*1000000</f>
        <v>1459028384.26023</v>
      </c>
      <c r="BB1418" s="41" t="n">
        <f aca="false">AP1418*1000000</f>
        <v>165346.581926619</v>
      </c>
      <c r="BC1418" s="39" t="n">
        <f aca="false">AQ1418*1000000</f>
        <v>1227.14554392432</v>
      </c>
      <c r="BD1418" s="40" t="n">
        <f aca="false">AR1418*1000000</f>
        <v>13314.835539428</v>
      </c>
      <c r="BE1418" s="40" t="n">
        <f aca="false">AS1418*1000000</f>
        <v>46.6889420673257</v>
      </c>
      <c r="BF1418" s="40" t="n">
        <f aca="false">AT1418*1000000</f>
        <v>2798.13662734838</v>
      </c>
      <c r="BG1418" s="40" t="n">
        <f aca="false">AU1418*1000000</f>
        <v>3997338.03906911</v>
      </c>
      <c r="BH1418" s="41" t="n">
        <f aca="false">AV1418*1000000</f>
        <v>453.004334045531</v>
      </c>
      <c r="BI1418" s="0" t="n">
        <v>0.1</v>
      </c>
      <c r="BJ1418" s="0" t="n">
        <f aca="false">R1418*BI1418</f>
        <v>75991.0616802201</v>
      </c>
      <c r="BK1418" s="0" t="n">
        <v>0.1</v>
      </c>
      <c r="BL1418" s="0" t="n">
        <f aca="false">AI1418*BK1418</f>
        <v>3025.9</v>
      </c>
      <c r="BM1418" s="45" t="n">
        <v>491.492522079561</v>
      </c>
      <c r="BN1418" s="45" t="n">
        <v>4911.75996922289</v>
      </c>
      <c r="BO1418" s="45" t="n">
        <v>16.2785205146239</v>
      </c>
      <c r="BP1418" s="45" t="n">
        <v>537.6</v>
      </c>
      <c r="BQ1418" s="45" t="n">
        <v>384000</v>
      </c>
      <c r="BR1418" s="0" t="n">
        <f aca="false">AJ1418*0.1</f>
        <v>7.6726E-007</v>
      </c>
      <c r="BS1418" s="0" t="n">
        <f aca="false">((((BJ1418/R1418)^2)+((BM1418/AD1418)^2))^(1/2))*AK1418</f>
        <v>0.376166565516181</v>
      </c>
      <c r="BT1418" s="0" t="n">
        <f aca="false">((((BJ1418/R1418)^2)+((BN1418/AE1418)^2))^(1/2))*AL1418</f>
        <v>3.76400493419487</v>
      </c>
      <c r="BU1418" s="0" t="n">
        <f aca="false">((((BJ1418/R1418)^2)+((BO1418/AF1418)^2))^(1/2))*AM1418</f>
        <v>0.0124870521632298</v>
      </c>
      <c r="BV1418" s="0" t="n">
        <f aca="false">((((BJ1418/R1418)^2)+((BP1418/AG1418)^2))^(1/2))*AN1418</f>
        <v>0.421100969735543</v>
      </c>
      <c r="BW1418" s="0" t="n">
        <f aca="false">((((BJ1418/R1418)^2)+((BQ1418/AH1418)^2))^(1/2))*AO1418</f>
        <v>326.248664830755</v>
      </c>
      <c r="BX1418" s="46" t="n">
        <f aca="false">((((BL1418/AI1418)^2)+((BR1418/AJ1418)^2))^(1/2))*AP1418</f>
        <v>0.0233835378652658</v>
      </c>
    </row>
    <row r="1419" customFormat="false" ht="45" hidden="false" customHeight="true" outlineLevel="0" collapsed="false">
      <c r="A1419" s="24" t="n">
        <v>4.52494444444444</v>
      </c>
      <c r="B1419" s="24" t="n">
        <v>-74.1133888888889</v>
      </c>
      <c r="C1419" s="47" t="n">
        <v>28</v>
      </c>
      <c r="D1419" s="47" t="n">
        <v>16</v>
      </c>
      <c r="E1419" s="47" t="n">
        <v>1707</v>
      </c>
      <c r="F1419" s="27" t="s">
        <v>3437</v>
      </c>
      <c r="G1419" s="28" t="s">
        <v>3438</v>
      </c>
      <c r="H1419" s="27" t="s">
        <v>3439</v>
      </c>
      <c r="I1419" s="28" t="s">
        <v>3398</v>
      </c>
      <c r="J1419" s="28" t="s">
        <v>76</v>
      </c>
      <c r="K1419" s="55"/>
      <c r="L1419" s="55"/>
      <c r="M1419" s="28" t="n">
        <v>1996</v>
      </c>
      <c r="N1419" s="29" t="s">
        <v>172</v>
      </c>
      <c r="O1419" s="29" t="s">
        <v>3343</v>
      </c>
      <c r="P1419" s="56" t="n">
        <v>0.00426891489573758</v>
      </c>
      <c r="Q1419" s="31" t="n">
        <v>4784000</v>
      </c>
      <c r="R1419" s="31" t="n">
        <v>4866391.39721937</v>
      </c>
      <c r="S1419" s="29" t="s">
        <v>86</v>
      </c>
      <c r="T1419" s="29" t="n">
        <f aca="false">((R1419*Parámetros!$D$30)/1000)/Parámetros!$D$29</f>
        <v>3988025.00672836</v>
      </c>
      <c r="U1419" s="29" t="s">
        <v>69</v>
      </c>
      <c r="V1419" s="48" t="n">
        <f aca="false">IF(S1419="m3_año",R1419,IF(OR(O1419="CG1",O1419="CG3",O1419="HG2"),T1419,R1419))</f>
        <v>4866391.39721937</v>
      </c>
      <c r="W1419" s="28" t="n">
        <v>365</v>
      </c>
      <c r="X1419" s="32"/>
      <c r="Y1419" s="28"/>
      <c r="Z1419" s="28" t="n">
        <v>8760</v>
      </c>
      <c r="AA1419" s="32" t="s">
        <v>3440</v>
      </c>
      <c r="AB1419" s="32" t="s">
        <v>311</v>
      </c>
      <c r="AC1419" s="33" t="s">
        <v>246</v>
      </c>
      <c r="AD1419" s="33" t="n">
        <f aca="false">VLOOKUP($O1419,Parámetros!$B$4:$H$25,3,0)</f>
        <v>12.7152226842523</v>
      </c>
      <c r="AE1419" s="33" t="n">
        <f aca="false">VLOOKUP($O1419,Parámetros!$B$4:$H$25,4,0)</f>
        <v>4.56382485732941</v>
      </c>
      <c r="AF1419" s="33" t="n">
        <f aca="false">VLOOKUP($O1419,Parámetros!$B$4:$H$25,5,0)</f>
        <v>12.0799261022882</v>
      </c>
      <c r="AG1419" s="33" t="n">
        <f aca="false">VLOOKUP($O1419,Parámetros!$B$4:$H$25,6,0)</f>
        <v>6.25</v>
      </c>
      <c r="AH1419" s="33" t="n">
        <f aca="false">VLOOKUP($O1419,Parámetros!$B$4:$H$25,7,0)</f>
        <v>2343</v>
      </c>
      <c r="AI1419" s="2" t="n">
        <v>5536.76785714286</v>
      </c>
      <c r="AJ1419" s="2" t="n">
        <v>1.362E-008</v>
      </c>
      <c r="AK1419" s="34" t="n">
        <f aca="false">AD1419*V1419/1000000000</f>
        <v>0.061877250284374</v>
      </c>
      <c r="AL1419" s="34" t="n">
        <f aca="false">AE1419*V1419/1000000000</f>
        <v>0.0222093580241238</v>
      </c>
      <c r="AM1419" s="34" t="n">
        <f aca="false">AF1419*V1419/1000000000</f>
        <v>0.058785648463221</v>
      </c>
      <c r="AN1419" s="34" t="n">
        <f aca="false">AG1419*V1419/1000000000</f>
        <v>0.0304149462326211</v>
      </c>
      <c r="AO1419" s="34" t="n">
        <f aca="false">AH1419*V1419/1000000000</f>
        <v>11.401955043685</v>
      </c>
      <c r="AP1419" s="35" t="n">
        <f aca="false">AJ1419*AI1419*EXP(P1419*4)</f>
        <v>7.67095239046024E-005</v>
      </c>
      <c r="AQ1419" s="36" t="n">
        <f aca="false">AK1419/W1419</f>
        <v>0.000169526713107874</v>
      </c>
      <c r="AR1419" s="37" t="n">
        <f aca="false">AL1419/W1419</f>
        <v>6.0847556230476E-005</v>
      </c>
      <c r="AS1419" s="37" t="n">
        <f aca="false">AM1419/W1419</f>
        <v>0.000161056571132112</v>
      </c>
      <c r="AT1419" s="37" t="n">
        <f aca="false">AN1419/W1419</f>
        <v>8.33286198154002E-005</v>
      </c>
      <c r="AU1419" s="37" t="n">
        <f aca="false">AO1419/W1419</f>
        <v>0.0312382329963972</v>
      </c>
      <c r="AV1419" s="49" t="n">
        <f aca="false">AP1419/W1419</f>
        <v>2.10163079190692E-007</v>
      </c>
      <c r="AW1419" s="39" t="n">
        <f aca="false">AK1419*1000000</f>
        <v>61877.250284374</v>
      </c>
      <c r="AX1419" s="40" t="n">
        <f aca="false">AL1419*1000000</f>
        <v>22209.3580241238</v>
      </c>
      <c r="AY1419" s="40" t="n">
        <f aca="false">AM1419*1000000</f>
        <v>58785.648463221</v>
      </c>
      <c r="AZ1419" s="40" t="n">
        <f aca="false">AN1419*1000000</f>
        <v>30414.9462326211</v>
      </c>
      <c r="BA1419" s="40" t="n">
        <f aca="false">AO1419*1000000</f>
        <v>11401955.043685</v>
      </c>
      <c r="BB1419" s="41" t="n">
        <f aca="false">AP1419*1000000</f>
        <v>76.7095239046025</v>
      </c>
      <c r="BC1419" s="39" t="n">
        <f aca="false">AQ1419*1000000</f>
        <v>169.526713107874</v>
      </c>
      <c r="BD1419" s="40" t="n">
        <f aca="false">AR1419*1000000</f>
        <v>60.8475562304761</v>
      </c>
      <c r="BE1419" s="40" t="n">
        <f aca="false">AS1419*1000000</f>
        <v>161.056571132112</v>
      </c>
      <c r="BF1419" s="40" t="n">
        <f aca="false">AT1419*1000000</f>
        <v>83.3286198154002</v>
      </c>
      <c r="BG1419" s="40" t="n">
        <f aca="false">AU1419*1000000</f>
        <v>31238.2329963972</v>
      </c>
      <c r="BH1419" s="41" t="n">
        <f aca="false">AV1419*1000000</f>
        <v>0.210163079190692</v>
      </c>
      <c r="BI1419" s="0" t="n">
        <v>0.1</v>
      </c>
      <c r="BJ1419" s="0" t="n">
        <f aca="false">R1419*BI1419</f>
        <v>486639.139721937</v>
      </c>
      <c r="BK1419" s="0" t="n">
        <v>0.1</v>
      </c>
      <c r="BL1419" s="0" t="n">
        <f aca="false">AI1419*BK1419</f>
        <v>553.676785714286</v>
      </c>
      <c r="BM1419" s="45" t="n">
        <v>8.79744109323615</v>
      </c>
      <c r="BN1419" s="45" t="n">
        <v>3.62683450723467</v>
      </c>
      <c r="BO1419" s="45" t="n">
        <v>10.0538529184284</v>
      </c>
      <c r="BP1419" s="45" t="n">
        <v>12.5</v>
      </c>
      <c r="BQ1419" s="45" t="n">
        <v>2343</v>
      </c>
      <c r="BR1419" s="0" t="n">
        <f aca="false">AJ1419*0.1</f>
        <v>1.362E-009</v>
      </c>
      <c r="BS1419" s="0" t="n">
        <f aca="false">((((BJ1419/R1419)^2)+((BM1419/AD1419)^2))^(1/2))*AK1419</f>
        <v>0.0432566462595597</v>
      </c>
      <c r="BT1419" s="0" t="n">
        <f aca="false">((((BJ1419/R1419)^2)+((BN1419/AE1419)^2))^(1/2))*AL1419</f>
        <v>0.0177887830796567</v>
      </c>
      <c r="BU1419" s="0" t="n">
        <f aca="false">((((BJ1419/R1419)^2)+((BO1419/AF1419)^2))^(1/2))*AM1419</f>
        <v>0.049277879129781</v>
      </c>
      <c r="BV1419" s="0" t="n">
        <f aca="false">((((BJ1419/R1419)^2)+((BP1419/AG1419)^2))^(1/2))*AN1419</f>
        <v>0.0609058823667817</v>
      </c>
      <c r="BW1419" s="0" t="n">
        <f aca="false">((((BJ1419/R1419)^2)+((BQ1419/AH1419)^2))^(1/2))*AO1419</f>
        <v>11.4588230026646</v>
      </c>
      <c r="BX1419" s="46" t="n">
        <f aca="false">((((BL1419/AI1419)^2)+((BR1419/AJ1419)^2))^(1/2))*AP1419</f>
        <v>1.08483649069072E-005</v>
      </c>
    </row>
    <row r="1420" customFormat="false" ht="45" hidden="false" customHeight="true" outlineLevel="0" collapsed="false">
      <c r="A1420" s="24" t="n">
        <v>4.52494444444444</v>
      </c>
      <c r="B1420" s="24" t="n">
        <v>-74.1133888888889</v>
      </c>
      <c r="C1420" s="47" t="n">
        <v>28</v>
      </c>
      <c r="D1420" s="47" t="n">
        <v>16</v>
      </c>
      <c r="E1420" s="47" t="n">
        <v>1707</v>
      </c>
      <c r="F1420" s="27" t="s">
        <v>3441</v>
      </c>
      <c r="G1420" s="28" t="s">
        <v>3438</v>
      </c>
      <c r="H1420" s="27" t="s">
        <v>3439</v>
      </c>
      <c r="I1420" s="28" t="s">
        <v>3398</v>
      </c>
      <c r="J1420" s="28" t="s">
        <v>76</v>
      </c>
      <c r="K1420" s="55"/>
      <c r="L1420" s="55"/>
      <c r="M1420" s="28" t="n">
        <v>1975</v>
      </c>
      <c r="N1420" s="29" t="s">
        <v>172</v>
      </c>
      <c r="O1420" s="29" t="s">
        <v>3343</v>
      </c>
      <c r="P1420" s="56" t="n">
        <v>0.00426891489573758</v>
      </c>
      <c r="Q1420" s="31" t="n">
        <v>1597700</v>
      </c>
      <c r="R1420" s="31" t="n">
        <v>1625216.03999527</v>
      </c>
      <c r="S1420" s="29" t="s">
        <v>86</v>
      </c>
      <c r="T1420" s="29" t="n">
        <f aca="false">((R1420*Parámetros!$D$30)/1000)/Parámetros!$D$29</f>
        <v>1331870.30795357</v>
      </c>
      <c r="U1420" s="29" t="s">
        <v>69</v>
      </c>
      <c r="V1420" s="48" t="n">
        <f aca="false">IF(S1420="m3_año",R1420,IF(OR(O1420="CG1",O1420="CG3",O1420="HG2"),T1420,R1420))</f>
        <v>1625216.03999527</v>
      </c>
      <c r="W1420" s="28" t="n">
        <v>365</v>
      </c>
      <c r="X1420" s="32"/>
      <c r="Y1420" s="28"/>
      <c r="Z1420" s="28" t="n">
        <v>8760</v>
      </c>
      <c r="AA1420" s="32" t="s">
        <v>3442</v>
      </c>
      <c r="AB1420" s="32" t="s">
        <v>3443</v>
      </c>
      <c r="AC1420" s="33" t="s">
        <v>246</v>
      </c>
      <c r="AD1420" s="33" t="n">
        <f aca="false">VLOOKUP($O1420,Parámetros!$B$4:$H$25,3,0)</f>
        <v>12.7152226842523</v>
      </c>
      <c r="AE1420" s="33" t="n">
        <f aca="false">VLOOKUP($O1420,Parámetros!$B$4:$H$25,4,0)</f>
        <v>4.56382485732941</v>
      </c>
      <c r="AF1420" s="33" t="n">
        <f aca="false">VLOOKUP($O1420,Parámetros!$B$4:$H$25,5,0)</f>
        <v>12.0799261022882</v>
      </c>
      <c r="AG1420" s="33" t="n">
        <f aca="false">VLOOKUP($O1420,Parámetros!$B$4:$H$25,6,0)</f>
        <v>6.25</v>
      </c>
      <c r="AH1420" s="33" t="n">
        <f aca="false">VLOOKUP($O1420,Parámetros!$B$4:$H$25,7,0)</f>
        <v>2343</v>
      </c>
      <c r="AI1420" s="2" t="n">
        <v>5536.76785714286</v>
      </c>
      <c r="AJ1420" s="2" t="n">
        <v>1.362E-008</v>
      </c>
      <c r="AK1420" s="34" t="n">
        <f aca="false">AD1420*V1420/1000000000</f>
        <v>0.0206649838585585</v>
      </c>
      <c r="AL1420" s="34" t="n">
        <f aca="false">AE1420*V1420/1000000000</f>
        <v>0.00741720136186088</v>
      </c>
      <c r="AM1420" s="34" t="n">
        <f aca="false">AF1420*V1420/1000000000</f>
        <v>0.0196324896633963</v>
      </c>
      <c r="AN1420" s="34" t="n">
        <f aca="false">AG1420*V1420/1000000000</f>
        <v>0.0101576002499704</v>
      </c>
      <c r="AO1420" s="34" t="n">
        <f aca="false">AH1420*V1420/1000000000</f>
        <v>3.80788118170892</v>
      </c>
      <c r="AP1420" s="35" t="n">
        <f aca="false">AJ1420*AI1420*EXP(P1420*4)</f>
        <v>7.67095239046024E-005</v>
      </c>
      <c r="AQ1420" s="36" t="n">
        <f aca="false">AK1420/W1420</f>
        <v>5.66163941330371E-005</v>
      </c>
      <c r="AR1420" s="37" t="n">
        <f aca="false">AL1420/W1420</f>
        <v>2.03210996215367E-005</v>
      </c>
      <c r="AS1420" s="37" t="n">
        <f aca="false">AM1420/W1420</f>
        <v>5.37876429134146E-005</v>
      </c>
      <c r="AT1420" s="37" t="n">
        <f aca="false">AN1420/W1420</f>
        <v>2.78290417807409E-005</v>
      </c>
      <c r="AU1420" s="37" t="n">
        <f aca="false">AO1420/W1420</f>
        <v>0.0104325511827642</v>
      </c>
      <c r="AV1420" s="49" t="n">
        <f aca="false">AP1420/W1420</f>
        <v>2.10163079190692E-007</v>
      </c>
      <c r="AW1420" s="39" t="n">
        <f aca="false">AK1420*1000000</f>
        <v>20664.9838585586</v>
      </c>
      <c r="AX1420" s="40" t="n">
        <f aca="false">AL1420*1000000</f>
        <v>7417.20136186088</v>
      </c>
      <c r="AY1420" s="40" t="n">
        <f aca="false">AM1420*1000000</f>
        <v>19632.4896633963</v>
      </c>
      <c r="AZ1420" s="40" t="n">
        <f aca="false">AN1420*1000000</f>
        <v>10157.6002499704</v>
      </c>
      <c r="BA1420" s="40" t="n">
        <f aca="false">AO1420*1000000</f>
        <v>3807881.18170892</v>
      </c>
      <c r="BB1420" s="41" t="n">
        <f aca="false">AP1420*1000000</f>
        <v>76.7095239046025</v>
      </c>
      <c r="BC1420" s="39" t="n">
        <f aca="false">AQ1420*1000000</f>
        <v>56.6163941330371</v>
      </c>
      <c r="BD1420" s="40" t="n">
        <f aca="false">AR1420*1000000</f>
        <v>20.3210996215367</v>
      </c>
      <c r="BE1420" s="40" t="n">
        <f aca="false">AS1420*1000000</f>
        <v>53.7876429134146</v>
      </c>
      <c r="BF1420" s="40" t="n">
        <f aca="false">AT1420*1000000</f>
        <v>27.8290417807409</v>
      </c>
      <c r="BG1420" s="40" t="n">
        <f aca="false">AU1420*1000000</f>
        <v>10432.5511827642</v>
      </c>
      <c r="BH1420" s="41" t="n">
        <f aca="false">AV1420*1000000</f>
        <v>0.210163079190692</v>
      </c>
      <c r="BI1420" s="0" t="n">
        <v>0.1</v>
      </c>
      <c r="BJ1420" s="0" t="n">
        <f aca="false">R1420*BI1420</f>
        <v>162521.603999527</v>
      </c>
      <c r="BK1420" s="0" t="n">
        <v>0.1</v>
      </c>
      <c r="BL1420" s="0" t="n">
        <f aca="false">AI1420*BK1420</f>
        <v>553.676785714286</v>
      </c>
      <c r="BM1420" s="45" t="n">
        <v>8.79744109323615</v>
      </c>
      <c r="BN1420" s="45" t="n">
        <v>3.62683450723467</v>
      </c>
      <c r="BO1420" s="45" t="n">
        <v>10.0538529184284</v>
      </c>
      <c r="BP1420" s="45" t="n">
        <v>12.5</v>
      </c>
      <c r="BQ1420" s="45" t="n">
        <v>2343</v>
      </c>
      <c r="BR1420" s="0" t="n">
        <f aca="false">AJ1420*0.1</f>
        <v>1.362E-009</v>
      </c>
      <c r="BS1420" s="0" t="n">
        <f aca="false">((((BJ1420/R1420)^2)+((BM1420/AD1420)^2))^(1/2))*AK1420</f>
        <v>0.0144463093078801</v>
      </c>
      <c r="BT1420" s="0" t="n">
        <f aca="false">((((BJ1420/R1420)^2)+((BN1420/AE1420)^2))^(1/2))*AL1420</f>
        <v>0.00594087347959184</v>
      </c>
      <c r="BU1420" s="0" t="n">
        <f aca="false">((((BJ1420/R1420)^2)+((BO1420/AF1420)^2))^(1/2))*AM1420</f>
        <v>0.0164572047419839</v>
      </c>
      <c r="BV1420" s="0" t="n">
        <f aca="false">((((BJ1420/R1420)^2)+((BP1420/AG1420)^2))^(1/2))*AN1420</f>
        <v>0.0203405786491235</v>
      </c>
      <c r="BW1420" s="0" t="n">
        <f aca="false">((((BJ1420/R1420)^2)+((BQ1420/AH1420)^2))^(1/2))*AO1420</f>
        <v>3.82687322561815</v>
      </c>
      <c r="BX1420" s="46" t="n">
        <f aca="false">((((BL1420/AI1420)^2)+((BR1420/AJ1420)^2))^(1/2))*AP1420</f>
        <v>1.08483649069072E-005</v>
      </c>
    </row>
    <row r="1421" customFormat="false" ht="45" hidden="false" customHeight="true" outlineLevel="0" collapsed="false">
      <c r="A1421" s="24" t="n">
        <v>4.52494444444444</v>
      </c>
      <c r="B1421" s="24" t="n">
        <v>-74.1133888888889</v>
      </c>
      <c r="C1421" s="47" t="n">
        <v>28</v>
      </c>
      <c r="D1421" s="47" t="n">
        <v>16</v>
      </c>
      <c r="E1421" s="47" t="n">
        <v>1707</v>
      </c>
      <c r="F1421" s="27" t="s">
        <v>3441</v>
      </c>
      <c r="G1421" s="28" t="s">
        <v>3438</v>
      </c>
      <c r="H1421" s="27" t="s">
        <v>3439</v>
      </c>
      <c r="I1421" s="28" t="s">
        <v>3398</v>
      </c>
      <c r="J1421" s="28" t="s">
        <v>76</v>
      </c>
      <c r="K1421" s="55"/>
      <c r="L1421" s="55"/>
      <c r="M1421" s="28" t="n">
        <v>1980</v>
      </c>
      <c r="N1421" s="29" t="s">
        <v>172</v>
      </c>
      <c r="O1421" s="29" t="s">
        <v>3343</v>
      </c>
      <c r="P1421" s="56" t="n">
        <v>0.00426891489573758</v>
      </c>
      <c r="Q1421" s="31" t="n">
        <v>2103400</v>
      </c>
      <c r="R1421" s="31" t="n">
        <v>2139625.34801656</v>
      </c>
      <c r="S1421" s="29" t="s">
        <v>86</v>
      </c>
      <c r="T1421" s="29" t="n">
        <f aca="false">((R1421*Parámetros!$D$30)/1000)/Parámetros!$D$29</f>
        <v>1753430.5600235</v>
      </c>
      <c r="U1421" s="29" t="s">
        <v>69</v>
      </c>
      <c r="V1421" s="48" t="n">
        <f aca="false">IF(S1421="m3_año",R1421,IF(OR(O1421="CG1",O1421="CG3",O1421="HG2"),T1421,R1421))</f>
        <v>2139625.34801656</v>
      </c>
      <c r="W1421" s="28" t="n">
        <v>365</v>
      </c>
      <c r="X1421" s="32"/>
      <c r="Y1421" s="28"/>
      <c r="Z1421" s="28" t="n">
        <v>8760</v>
      </c>
      <c r="AA1421" s="32" t="s">
        <v>3444</v>
      </c>
      <c r="AB1421" s="32" t="s">
        <v>447</v>
      </c>
      <c r="AC1421" s="33" t="s">
        <v>246</v>
      </c>
      <c r="AD1421" s="33" t="n">
        <f aca="false">VLOOKUP($O1421,Parámetros!$B$4:$H$25,3,0)</f>
        <v>12.7152226842523</v>
      </c>
      <c r="AE1421" s="33" t="n">
        <f aca="false">VLOOKUP($O1421,Parámetros!$B$4:$H$25,4,0)</f>
        <v>4.56382485732941</v>
      </c>
      <c r="AF1421" s="33" t="n">
        <f aca="false">VLOOKUP($O1421,Parámetros!$B$4:$H$25,5,0)</f>
        <v>12.0799261022882</v>
      </c>
      <c r="AG1421" s="33" t="n">
        <f aca="false">VLOOKUP($O1421,Parámetros!$B$4:$H$25,6,0)</f>
        <v>6.25</v>
      </c>
      <c r="AH1421" s="33" t="n">
        <f aca="false">VLOOKUP($O1421,Parámetros!$B$4:$H$25,7,0)</f>
        <v>2343</v>
      </c>
      <c r="AI1421" s="2" t="n">
        <v>5536.76785714286</v>
      </c>
      <c r="AJ1421" s="2" t="n">
        <v>1.362E-008</v>
      </c>
      <c r="AK1421" s="34" t="n">
        <f aca="false">AD1421*V1421/1000000000</f>
        <v>0.0272058127609014</v>
      </c>
      <c r="AL1421" s="34" t="n">
        <f aca="false">AE1421*V1421/1000000000</f>
        <v>0.00976487534865007</v>
      </c>
      <c r="AM1421" s="34" t="n">
        <f aca="false">AF1421*V1421/1000000000</f>
        <v>0.0258465160906227</v>
      </c>
      <c r="AN1421" s="34" t="n">
        <f aca="false">AG1421*V1421/1000000000</f>
        <v>0.0133726584251035</v>
      </c>
      <c r="AO1421" s="34" t="n">
        <f aca="false">AH1421*V1421/1000000000</f>
        <v>5.0131421904028</v>
      </c>
      <c r="AP1421" s="35" t="n">
        <f aca="false">AJ1421*AI1421*EXP(P1421*4)</f>
        <v>7.67095239046024E-005</v>
      </c>
      <c r="AQ1421" s="36" t="n">
        <f aca="false">AK1421/W1421</f>
        <v>7.4536473317538E-005</v>
      </c>
      <c r="AR1421" s="37" t="n">
        <f aca="false">AL1421/W1421</f>
        <v>2.67530831469865E-005</v>
      </c>
      <c r="AS1421" s="37" t="n">
        <f aca="false">AM1421/W1421</f>
        <v>7.08123728510211E-005</v>
      </c>
      <c r="AT1421" s="37" t="n">
        <f aca="false">AN1421/W1421</f>
        <v>3.66374203427493E-005</v>
      </c>
      <c r="AU1421" s="37" t="n">
        <f aca="false">AO1421/W1421</f>
        <v>0.0137346361380899</v>
      </c>
      <c r="AV1421" s="49" t="n">
        <f aca="false">AP1421/W1421</f>
        <v>2.10163079190692E-007</v>
      </c>
      <c r="AW1421" s="39" t="n">
        <f aca="false">AK1421*1000000</f>
        <v>27205.8127609014</v>
      </c>
      <c r="AX1421" s="40" t="n">
        <f aca="false">AL1421*1000000</f>
        <v>9764.87534865007</v>
      </c>
      <c r="AY1421" s="40" t="n">
        <f aca="false">AM1421*1000000</f>
        <v>25846.5160906227</v>
      </c>
      <c r="AZ1421" s="40" t="n">
        <f aca="false">AN1421*1000000</f>
        <v>13372.6584251035</v>
      </c>
      <c r="BA1421" s="40" t="n">
        <f aca="false">AO1421*1000000</f>
        <v>5013142.1904028</v>
      </c>
      <c r="BB1421" s="41" t="n">
        <f aca="false">AP1421*1000000</f>
        <v>76.7095239046025</v>
      </c>
      <c r="BC1421" s="39" t="n">
        <f aca="false">AQ1421*1000000</f>
        <v>74.536473317538</v>
      </c>
      <c r="BD1421" s="40" t="n">
        <f aca="false">AR1421*1000000</f>
        <v>26.7530831469865</v>
      </c>
      <c r="BE1421" s="40" t="n">
        <f aca="false">AS1421*1000000</f>
        <v>70.8123728510211</v>
      </c>
      <c r="BF1421" s="40" t="n">
        <f aca="false">AT1421*1000000</f>
        <v>36.6374203427493</v>
      </c>
      <c r="BG1421" s="40" t="n">
        <f aca="false">AU1421*1000000</f>
        <v>13734.6361380899</v>
      </c>
      <c r="BH1421" s="41" t="n">
        <f aca="false">AV1421*1000000</f>
        <v>0.210163079190692</v>
      </c>
      <c r="BI1421" s="0" t="n">
        <v>0.1</v>
      </c>
      <c r="BJ1421" s="0" t="n">
        <f aca="false">R1421*BI1421</f>
        <v>213962.534801656</v>
      </c>
      <c r="BK1421" s="0" t="n">
        <v>0.1</v>
      </c>
      <c r="BL1421" s="0" t="n">
        <f aca="false">AI1421*BK1421</f>
        <v>553.676785714286</v>
      </c>
      <c r="BM1421" s="45" t="n">
        <v>8.79744109323615</v>
      </c>
      <c r="BN1421" s="45" t="n">
        <v>3.62683450723467</v>
      </c>
      <c r="BO1421" s="45" t="n">
        <v>10.0538529184284</v>
      </c>
      <c r="BP1421" s="45" t="n">
        <v>12.5</v>
      </c>
      <c r="BQ1421" s="45" t="n">
        <v>2343</v>
      </c>
      <c r="BR1421" s="0" t="n">
        <f aca="false">AJ1421*0.1</f>
        <v>1.362E-009</v>
      </c>
      <c r="BS1421" s="0" t="n">
        <f aca="false">((((BJ1421/R1421)^2)+((BM1421/AD1421)^2))^(1/2))*AK1421</f>
        <v>0.0190188189260781</v>
      </c>
      <c r="BT1421" s="0" t="n">
        <f aca="false">((((BJ1421/R1421)^2)+((BN1421/AE1421)^2))^(1/2))*AL1421</f>
        <v>0.00782126386491426</v>
      </c>
      <c r="BU1421" s="0" t="n">
        <f aca="false">((((BJ1421/R1421)^2)+((BO1421/AF1421)^2))^(1/2))*AM1421</f>
        <v>0.0216661979434744</v>
      </c>
      <c r="BV1421" s="0" t="n">
        <f aca="false">((((BJ1421/R1421)^2)+((BP1421/AG1421)^2))^(1/2))*AN1421</f>
        <v>0.0267787276275687</v>
      </c>
      <c r="BW1421" s="0" t="n">
        <f aca="false">((((BJ1421/R1421)^2)+((BQ1421/AH1421)^2))^(1/2))*AO1421</f>
        <v>5.03814554845417</v>
      </c>
      <c r="BX1421" s="46" t="n">
        <f aca="false">((((BL1421/AI1421)^2)+((BR1421/AJ1421)^2))^(1/2))*AP1421</f>
        <v>1.08483649069072E-005</v>
      </c>
    </row>
    <row r="1422" customFormat="false" ht="45" hidden="false" customHeight="true" outlineLevel="0" collapsed="false">
      <c r="A1422" s="24" t="n">
        <v>4.52912387463513</v>
      </c>
      <c r="B1422" s="24" t="n">
        <v>-74.1113521314947</v>
      </c>
      <c r="C1422" s="47" t="n">
        <v>28</v>
      </c>
      <c r="D1422" s="47" t="n">
        <v>16</v>
      </c>
      <c r="E1422" s="47" t="n">
        <v>1707</v>
      </c>
      <c r="F1422" s="27" t="s">
        <v>3445</v>
      </c>
      <c r="G1422" s="28" t="s">
        <v>3446</v>
      </c>
      <c r="H1422" s="27" t="s">
        <v>3447</v>
      </c>
      <c r="I1422" s="28" t="s">
        <v>3398</v>
      </c>
      <c r="J1422" s="28" t="s">
        <v>76</v>
      </c>
      <c r="K1422" s="55"/>
      <c r="L1422" s="55"/>
      <c r="M1422" s="28" t="n">
        <v>1956</v>
      </c>
      <c r="N1422" s="29" t="s">
        <v>172</v>
      </c>
      <c r="O1422" s="29" t="s">
        <v>3343</v>
      </c>
      <c r="P1422" s="56" t="n">
        <v>0.00426891489573758</v>
      </c>
      <c r="Q1422" s="31" t="n">
        <v>1781000</v>
      </c>
      <c r="R1422" s="31" t="n">
        <v>1811672.88429091</v>
      </c>
      <c r="S1422" s="29" t="s">
        <v>86</v>
      </c>
      <c r="T1422" s="29" t="n">
        <f aca="false">((R1422*Parámetros!$D$30)/1000)/Parámetros!$D$29</f>
        <v>1484672.35304833</v>
      </c>
      <c r="U1422" s="29" t="s">
        <v>69</v>
      </c>
      <c r="V1422" s="48" t="n">
        <f aca="false">IF(S1422="m3_año",R1422,IF(OR(O1422="CG1",O1422="CG3",O1422="HG2"),T1422,R1422))</f>
        <v>1811672.88429091</v>
      </c>
      <c r="W1422" s="28" t="n">
        <v>365</v>
      </c>
      <c r="X1422" s="32"/>
      <c r="Y1422" s="28"/>
      <c r="Z1422" s="28" t="n">
        <v>8760</v>
      </c>
      <c r="AA1422" s="32" t="s">
        <v>3448</v>
      </c>
      <c r="AB1422" s="32" t="s">
        <v>3449</v>
      </c>
      <c r="AC1422" s="33" t="s">
        <v>246</v>
      </c>
      <c r="AD1422" s="33" t="n">
        <f aca="false">VLOOKUP($O1422,Parámetros!$B$4:$H$25,3,0)</f>
        <v>12.7152226842523</v>
      </c>
      <c r="AE1422" s="33" t="n">
        <f aca="false">VLOOKUP($O1422,Parámetros!$B$4:$H$25,4,0)</f>
        <v>4.56382485732941</v>
      </c>
      <c r="AF1422" s="33" t="n">
        <f aca="false">VLOOKUP($O1422,Parámetros!$B$4:$H$25,5,0)</f>
        <v>12.0799261022882</v>
      </c>
      <c r="AG1422" s="33" t="n">
        <f aca="false">VLOOKUP($O1422,Parámetros!$B$4:$H$25,6,0)</f>
        <v>6.25</v>
      </c>
      <c r="AH1422" s="33" t="n">
        <f aca="false">VLOOKUP($O1422,Parámetros!$B$4:$H$25,7,0)</f>
        <v>2343</v>
      </c>
      <c r="AI1422" s="2" t="n">
        <v>5536.76785714286</v>
      </c>
      <c r="AJ1422" s="2" t="n">
        <v>1.362E-008</v>
      </c>
      <c r="AK1422" s="34" t="n">
        <f aca="false">AD1422*V1422/1000000000</f>
        <v>0.0230358241547806</v>
      </c>
      <c r="AL1422" s="34" t="n">
        <f aca="false">AE1422*V1422/1000000000</f>
        <v>0.00826815774267652</v>
      </c>
      <c r="AM1422" s="34" t="n">
        <f aca="false">AF1422*V1422/1000000000</f>
        <v>0.0218848745637535</v>
      </c>
      <c r="AN1422" s="34" t="n">
        <f aca="false">AG1422*V1422/1000000000</f>
        <v>0.0113229555268182</v>
      </c>
      <c r="AO1422" s="34" t="n">
        <f aca="false">AH1422*V1422/1000000000</f>
        <v>4.2447495678936</v>
      </c>
      <c r="AP1422" s="35" t="n">
        <f aca="false">AJ1422*AI1422*EXP(P1422*4)</f>
        <v>7.67095239046024E-005</v>
      </c>
      <c r="AQ1422" s="36" t="n">
        <f aca="false">AK1422/W1422</f>
        <v>6.31118469993988E-005</v>
      </c>
      <c r="AR1422" s="37" t="n">
        <f aca="false">AL1422/W1422</f>
        <v>2.2652486966237E-005</v>
      </c>
      <c r="AS1422" s="37" t="n">
        <f aca="false">AM1422/W1422</f>
        <v>5.99585604486398E-005</v>
      </c>
      <c r="AT1422" s="37" t="n">
        <f aca="false">AN1422/W1422</f>
        <v>3.10217959638854E-005</v>
      </c>
      <c r="AU1422" s="37" t="n">
        <f aca="false">AO1422/W1422</f>
        <v>0.0116294508709414</v>
      </c>
      <c r="AV1422" s="49" t="n">
        <f aca="false">AP1422/W1422</f>
        <v>2.10163079190692E-007</v>
      </c>
      <c r="AW1422" s="39" t="n">
        <f aca="false">AK1422*1000000</f>
        <v>23035.8241547806</v>
      </c>
      <c r="AX1422" s="40" t="n">
        <f aca="false">AL1422*1000000</f>
        <v>8268.15774267652</v>
      </c>
      <c r="AY1422" s="40" t="n">
        <f aca="false">AM1422*1000000</f>
        <v>21884.8745637535</v>
      </c>
      <c r="AZ1422" s="40" t="n">
        <f aca="false">AN1422*1000000</f>
        <v>11322.9555268182</v>
      </c>
      <c r="BA1422" s="40" t="n">
        <f aca="false">AO1422*1000000</f>
        <v>4244749.5678936</v>
      </c>
      <c r="BB1422" s="41" t="n">
        <f aca="false">AP1422*1000000</f>
        <v>76.7095239046025</v>
      </c>
      <c r="BC1422" s="39" t="n">
        <f aca="false">AQ1422*1000000</f>
        <v>63.1118469993988</v>
      </c>
      <c r="BD1422" s="40" t="n">
        <f aca="false">AR1422*1000000</f>
        <v>22.652486966237</v>
      </c>
      <c r="BE1422" s="40" t="n">
        <f aca="false">AS1422*1000000</f>
        <v>59.9585604486398</v>
      </c>
      <c r="BF1422" s="40" t="n">
        <f aca="false">AT1422*1000000</f>
        <v>31.0217959638854</v>
      </c>
      <c r="BG1422" s="40" t="n">
        <f aca="false">AU1422*1000000</f>
        <v>11629.4508709414</v>
      </c>
      <c r="BH1422" s="41" t="n">
        <f aca="false">AV1422*1000000</f>
        <v>0.210163079190692</v>
      </c>
      <c r="BI1422" s="0" t="n">
        <v>0.1</v>
      </c>
      <c r="BJ1422" s="0" t="n">
        <f aca="false">R1422*BI1422</f>
        <v>181167.288429091</v>
      </c>
      <c r="BK1422" s="0" t="n">
        <v>0.1</v>
      </c>
      <c r="BL1422" s="0" t="n">
        <f aca="false">AI1422*BK1422</f>
        <v>553.676785714286</v>
      </c>
      <c r="BM1422" s="45" t="n">
        <v>8.79744109323615</v>
      </c>
      <c r="BN1422" s="45" t="n">
        <v>3.62683450723467</v>
      </c>
      <c r="BO1422" s="45" t="n">
        <v>10.0538529184284</v>
      </c>
      <c r="BP1422" s="45" t="n">
        <v>12.5</v>
      </c>
      <c r="BQ1422" s="45" t="n">
        <v>2343</v>
      </c>
      <c r="BR1422" s="0" t="n">
        <f aca="false">AJ1422*0.1</f>
        <v>1.362E-009</v>
      </c>
      <c r="BS1422" s="0" t="n">
        <f aca="false">((((BJ1422/R1422)^2)+((BM1422/AD1422)^2))^(1/2))*AK1422</f>
        <v>0.0161036971129339</v>
      </c>
      <c r="BT1422" s="0" t="n">
        <f aca="false">((((BJ1422/R1422)^2)+((BN1422/AE1422)^2))^(1/2))*AL1422</f>
        <v>0.00662245457041567</v>
      </c>
      <c r="BU1422" s="0" t="n">
        <f aca="false">((((BJ1422/R1422)^2)+((BO1422/AF1422)^2))^(1/2))*AM1422</f>
        <v>0.0183452973934239</v>
      </c>
      <c r="BV1422" s="0" t="n">
        <f aca="false">((((BJ1422/R1422)^2)+((BP1422/AG1422)^2))^(1/2))*AN1422</f>
        <v>0.0226742007724161</v>
      </c>
      <c r="BW1422" s="0" t="n">
        <f aca="false">((((BJ1422/R1422)^2)+((BQ1422/AH1422)^2))^(1/2))*AO1422</f>
        <v>4.26592052001373</v>
      </c>
      <c r="BX1422" s="46" t="n">
        <f aca="false">((((BL1422/AI1422)^2)+((BR1422/AJ1422)^2))^(1/2))*AP1422</f>
        <v>1.08483649069072E-005</v>
      </c>
    </row>
    <row r="1423" customFormat="false" ht="45" hidden="false" customHeight="true" outlineLevel="0" collapsed="false">
      <c r="A1423" s="24" t="n">
        <v>4.518</v>
      </c>
      <c r="B1423" s="24" t="n">
        <v>-74.1129166666667</v>
      </c>
      <c r="C1423" s="47" t="n">
        <v>28</v>
      </c>
      <c r="D1423" s="47" t="n">
        <v>15</v>
      </c>
      <c r="E1423" s="47" t="n">
        <v>1694</v>
      </c>
      <c r="F1423" s="27" t="s">
        <v>3450</v>
      </c>
      <c r="G1423" s="28" t="s">
        <v>3438</v>
      </c>
      <c r="H1423" s="27" t="s">
        <v>3451</v>
      </c>
      <c r="I1423" s="28" t="s">
        <v>3398</v>
      </c>
      <c r="J1423" s="28" t="s">
        <v>76</v>
      </c>
      <c r="K1423" s="55"/>
      <c r="L1423" s="55"/>
      <c r="M1423" s="28" t="n">
        <v>1980</v>
      </c>
      <c r="N1423" s="29" t="s">
        <v>172</v>
      </c>
      <c r="O1423" s="29" t="s">
        <v>3343</v>
      </c>
      <c r="P1423" s="56" t="n">
        <v>0.00426891489573758</v>
      </c>
      <c r="Q1423" s="31" t="n">
        <v>1462930.56</v>
      </c>
      <c r="R1423" s="31" t="n">
        <v>1488125.56269091</v>
      </c>
      <c r="S1423" s="29" t="s">
        <v>86</v>
      </c>
      <c r="T1423" s="29" t="n">
        <f aca="false">((R1423*Parámetros!$D$30)/1000)/Parámetros!$D$29</f>
        <v>1219524.1756662</v>
      </c>
      <c r="U1423" s="29" t="s">
        <v>69</v>
      </c>
      <c r="V1423" s="48" t="n">
        <f aca="false">IF(S1423="m3_año",R1423,IF(OR(O1423="CG1",O1423="CG3",O1423="HG2"),T1423,R1423))</f>
        <v>1488125.56269091</v>
      </c>
      <c r="W1423" s="28" t="n">
        <v>365</v>
      </c>
      <c r="X1423" s="32"/>
      <c r="Y1423" s="28"/>
      <c r="Z1423" s="28" t="n">
        <v>8760</v>
      </c>
      <c r="AA1423" s="32" t="s">
        <v>3452</v>
      </c>
      <c r="AB1423" s="32" t="s">
        <v>3453</v>
      </c>
      <c r="AC1423" s="33" t="s">
        <v>246</v>
      </c>
      <c r="AD1423" s="33" t="n">
        <f aca="false">VLOOKUP($O1423,Parámetros!$B$4:$H$25,3,0)</f>
        <v>12.7152226842523</v>
      </c>
      <c r="AE1423" s="33" t="n">
        <f aca="false">VLOOKUP($O1423,Parámetros!$B$4:$H$25,4,0)</f>
        <v>4.56382485732941</v>
      </c>
      <c r="AF1423" s="33" t="n">
        <f aca="false">VLOOKUP($O1423,Parámetros!$B$4:$H$25,5,0)</f>
        <v>12.0799261022882</v>
      </c>
      <c r="AG1423" s="33" t="n">
        <f aca="false">VLOOKUP($O1423,Parámetros!$B$4:$H$25,6,0)</f>
        <v>6.25</v>
      </c>
      <c r="AH1423" s="33" t="n">
        <f aca="false">VLOOKUP($O1423,Parámetros!$B$4:$H$25,7,0)</f>
        <v>2343</v>
      </c>
      <c r="AI1423" s="2" t="n">
        <v>5536.76785714286</v>
      </c>
      <c r="AJ1423" s="2" t="n">
        <v>1.362E-008</v>
      </c>
      <c r="AK1423" s="34" t="n">
        <f aca="false">AD1423*V1423/1000000000</f>
        <v>0.0189218479117432</v>
      </c>
      <c r="AL1423" s="34" t="n">
        <f aca="false">AE1423*V1423/1000000000</f>
        <v>0.00679154443383609</v>
      </c>
      <c r="AM1423" s="34" t="n">
        <f aca="false">AF1423*V1423/1000000000</f>
        <v>0.0179764468282322</v>
      </c>
      <c r="AN1423" s="34" t="n">
        <f aca="false">AG1423*V1423/1000000000</f>
        <v>0.00930078476681819</v>
      </c>
      <c r="AO1423" s="34" t="n">
        <f aca="false">AH1423*V1423/1000000000</f>
        <v>3.4866781933848</v>
      </c>
      <c r="AP1423" s="35" t="n">
        <f aca="false">AJ1423*AI1423*EXP(P1423*4)</f>
        <v>7.67095239046024E-005</v>
      </c>
      <c r="AQ1423" s="36" t="n">
        <f aca="false">AK1423/W1423</f>
        <v>5.18406792102553E-005</v>
      </c>
      <c r="AR1423" s="37" t="n">
        <f aca="false">AL1423/W1423</f>
        <v>1.86069710516057E-005</v>
      </c>
      <c r="AS1423" s="37" t="n">
        <f aca="false">AM1423/W1423</f>
        <v>4.92505392554308E-005</v>
      </c>
      <c r="AT1423" s="37" t="n">
        <f aca="false">AN1423/W1423</f>
        <v>2.54816021008717E-005</v>
      </c>
      <c r="AU1423" s="37" t="n">
        <f aca="false">AO1423/W1423</f>
        <v>0.0095525429955748</v>
      </c>
      <c r="AV1423" s="49" t="n">
        <f aca="false">AP1423/W1423</f>
        <v>2.10163079190692E-007</v>
      </c>
      <c r="AW1423" s="39" t="n">
        <f aca="false">AK1423*1000000</f>
        <v>18921.8479117432</v>
      </c>
      <c r="AX1423" s="40" t="n">
        <f aca="false">AL1423*1000000</f>
        <v>6791.54443383609</v>
      </c>
      <c r="AY1423" s="40" t="n">
        <f aca="false">AM1423*1000000</f>
        <v>17976.4468282322</v>
      </c>
      <c r="AZ1423" s="40" t="n">
        <f aca="false">AN1423*1000000</f>
        <v>9300.78476681819</v>
      </c>
      <c r="BA1423" s="40" t="n">
        <f aca="false">AO1423*1000000</f>
        <v>3486678.1933848</v>
      </c>
      <c r="BB1423" s="41" t="n">
        <f aca="false">AP1423*1000000</f>
        <v>76.7095239046025</v>
      </c>
      <c r="BC1423" s="39" t="n">
        <f aca="false">AQ1423*1000000</f>
        <v>51.8406792102553</v>
      </c>
      <c r="BD1423" s="40" t="n">
        <f aca="false">AR1423*1000000</f>
        <v>18.6069710516057</v>
      </c>
      <c r="BE1423" s="40" t="n">
        <f aca="false">AS1423*1000000</f>
        <v>49.2505392554308</v>
      </c>
      <c r="BF1423" s="40" t="n">
        <f aca="false">AT1423*1000000</f>
        <v>25.4816021008717</v>
      </c>
      <c r="BG1423" s="40" t="n">
        <f aca="false">AU1423*1000000</f>
        <v>9552.5429955748</v>
      </c>
      <c r="BH1423" s="41" t="n">
        <f aca="false">AV1423*1000000</f>
        <v>0.210163079190692</v>
      </c>
      <c r="BI1423" s="0" t="n">
        <v>0.1</v>
      </c>
      <c r="BJ1423" s="0" t="n">
        <f aca="false">R1423*BI1423</f>
        <v>148812.556269091</v>
      </c>
      <c r="BK1423" s="0" t="n">
        <v>0.1</v>
      </c>
      <c r="BL1423" s="0" t="n">
        <f aca="false">AI1423*BK1423</f>
        <v>553.676785714286</v>
      </c>
      <c r="BM1423" s="45" t="n">
        <v>8.79744109323615</v>
      </c>
      <c r="BN1423" s="45" t="n">
        <v>3.62683450723467</v>
      </c>
      <c r="BO1423" s="45" t="n">
        <v>10.0538529184284</v>
      </c>
      <c r="BP1423" s="45" t="n">
        <v>12.5</v>
      </c>
      <c r="BQ1423" s="45" t="n">
        <v>2343</v>
      </c>
      <c r="BR1423" s="0" t="n">
        <f aca="false">AJ1423*0.1</f>
        <v>1.362E-009</v>
      </c>
      <c r="BS1423" s="0" t="n">
        <f aca="false">((((BJ1423/R1423)^2)+((BM1423/AD1423)^2))^(1/2))*AK1423</f>
        <v>0.0132277319682733</v>
      </c>
      <c r="BT1423" s="0" t="n">
        <f aca="false">((((BJ1423/R1423)^2)+((BN1423/AE1423)^2))^(1/2))*AL1423</f>
        <v>0.0054397479917309</v>
      </c>
      <c r="BU1423" s="0" t="n">
        <f aca="false">((((BJ1423/R1423)^2)+((BO1423/AF1423)^2))^(1/2))*AM1423</f>
        <v>0.0150690040365683</v>
      </c>
      <c r="BV1423" s="0" t="n">
        <f aca="false">((((BJ1423/R1423)^2)+((BP1423/AG1423)^2))^(1/2))*AN1423</f>
        <v>0.0186248069812145</v>
      </c>
      <c r="BW1423" s="0" t="n">
        <f aca="false">((((BJ1423/R1423)^2)+((BQ1423/AH1423)^2))^(1/2))*AO1423</f>
        <v>3.50406821743917</v>
      </c>
      <c r="BX1423" s="46" t="n">
        <f aca="false">((((BL1423/AI1423)^2)+((BR1423/AJ1423)^2))^(1/2))*AP1423</f>
        <v>1.08483649069072E-005</v>
      </c>
    </row>
    <row r="1424" customFormat="false" ht="45" hidden="false" customHeight="true" outlineLevel="0" collapsed="false">
      <c r="A1424" s="24" t="n">
        <v>4.518</v>
      </c>
      <c r="B1424" s="24" t="n">
        <v>-74.1129166666667</v>
      </c>
      <c r="C1424" s="47" t="n">
        <v>28</v>
      </c>
      <c r="D1424" s="47" t="n">
        <v>15</v>
      </c>
      <c r="E1424" s="47" t="n">
        <v>1694</v>
      </c>
      <c r="F1424" s="27" t="s">
        <v>3450</v>
      </c>
      <c r="G1424" s="28" t="s">
        <v>3438</v>
      </c>
      <c r="H1424" s="27" t="s">
        <v>3451</v>
      </c>
      <c r="I1424" s="28" t="s">
        <v>3398</v>
      </c>
      <c r="J1424" s="28" t="s">
        <v>76</v>
      </c>
      <c r="K1424" s="55"/>
      <c r="L1424" s="55"/>
      <c r="M1424" s="28" t="n">
        <v>1974</v>
      </c>
      <c r="N1424" s="29" t="s">
        <v>172</v>
      </c>
      <c r="O1424" s="29" t="s">
        <v>3343</v>
      </c>
      <c r="P1424" s="56" t="n">
        <v>0.00426891489573758</v>
      </c>
      <c r="Q1424" s="31" t="n">
        <v>1622712</v>
      </c>
      <c r="R1424" s="31" t="n">
        <v>1650658.80371334</v>
      </c>
      <c r="S1424" s="29" t="s">
        <v>86</v>
      </c>
      <c r="T1424" s="29" t="n">
        <f aca="false">((R1424*Parámetros!$D$30)/1000)/Parámetros!$D$29</f>
        <v>1352720.7430431</v>
      </c>
      <c r="U1424" s="29" t="s">
        <v>69</v>
      </c>
      <c r="V1424" s="48" t="n">
        <f aca="false">IF(S1424="m3_año",R1424,IF(OR(O1424="CG1",O1424="CG3",O1424="HG2"),T1424,R1424))</f>
        <v>1650658.80371334</v>
      </c>
      <c r="W1424" s="28" t="n">
        <v>365</v>
      </c>
      <c r="X1424" s="32"/>
      <c r="Y1424" s="28"/>
      <c r="Z1424" s="28" t="n">
        <v>8760</v>
      </c>
      <c r="AA1424" s="32" t="s">
        <v>447</v>
      </c>
      <c r="AB1424" s="32" t="s">
        <v>447</v>
      </c>
      <c r="AC1424" s="33" t="s">
        <v>246</v>
      </c>
      <c r="AD1424" s="33" t="n">
        <f aca="false">VLOOKUP($O1424,Parámetros!$B$4:$H$25,3,0)</f>
        <v>12.7152226842523</v>
      </c>
      <c r="AE1424" s="33" t="n">
        <f aca="false">VLOOKUP($O1424,Parámetros!$B$4:$H$25,4,0)</f>
        <v>4.56382485732941</v>
      </c>
      <c r="AF1424" s="33" t="n">
        <f aca="false">VLOOKUP($O1424,Parámetros!$B$4:$H$25,5,0)</f>
        <v>12.0799261022882</v>
      </c>
      <c r="AG1424" s="33" t="n">
        <f aca="false">VLOOKUP($O1424,Parámetros!$B$4:$H$25,6,0)</f>
        <v>6.25</v>
      </c>
      <c r="AH1424" s="33" t="n">
        <f aca="false">VLOOKUP($O1424,Parámetros!$B$4:$H$25,7,0)</f>
        <v>2343</v>
      </c>
      <c r="AI1424" s="2" t="n">
        <v>5536.76785714286</v>
      </c>
      <c r="AJ1424" s="2" t="n">
        <v>1.362E-008</v>
      </c>
      <c r="AK1424" s="34" t="n">
        <f aca="false">AD1424*V1424/1000000000</f>
        <v>0.0209884942649366</v>
      </c>
      <c r="AL1424" s="34" t="n">
        <f aca="false">AE1424*V1424/1000000000</f>
        <v>0.00753331767935657</v>
      </c>
      <c r="AM1424" s="34" t="n">
        <f aca="false">AF1424*V1424/1000000000</f>
        <v>0.0199398363689486</v>
      </c>
      <c r="AN1424" s="34" t="n">
        <f aca="false">AG1424*V1424/1000000000</f>
        <v>0.0103166175232084</v>
      </c>
      <c r="AO1424" s="34" t="n">
        <f aca="false">AH1424*V1424/1000000000</f>
        <v>3.86749357710036</v>
      </c>
      <c r="AP1424" s="35" t="n">
        <f aca="false">AJ1424*AI1424*EXP(P1424*4)</f>
        <v>7.67095239046024E-005</v>
      </c>
      <c r="AQ1424" s="36" t="n">
        <f aca="false">AK1424/W1424</f>
        <v>5.7502724013525E-005</v>
      </c>
      <c r="AR1424" s="37" t="n">
        <f aca="false">AL1424/W1424</f>
        <v>2.06392265187851E-005</v>
      </c>
      <c r="AS1424" s="37" t="n">
        <f aca="false">AM1424/W1424</f>
        <v>5.46296886820509E-005</v>
      </c>
      <c r="AT1424" s="37" t="n">
        <f aca="false">AN1424/W1424</f>
        <v>2.82647055430366E-005</v>
      </c>
      <c r="AU1424" s="37" t="n">
        <f aca="false">AO1424/W1424</f>
        <v>0.0105958728139736</v>
      </c>
      <c r="AV1424" s="49" t="n">
        <f aca="false">AP1424/W1424</f>
        <v>2.10163079190692E-007</v>
      </c>
      <c r="AW1424" s="39" t="n">
        <f aca="false">AK1424*1000000</f>
        <v>20988.4942649366</v>
      </c>
      <c r="AX1424" s="40" t="n">
        <f aca="false">AL1424*1000000</f>
        <v>7533.31767935657</v>
      </c>
      <c r="AY1424" s="40" t="n">
        <f aca="false">AM1424*1000000</f>
        <v>19939.8363689486</v>
      </c>
      <c r="AZ1424" s="40" t="n">
        <f aca="false">AN1424*1000000</f>
        <v>10316.6175232084</v>
      </c>
      <c r="BA1424" s="40" t="n">
        <f aca="false">AO1424*1000000</f>
        <v>3867493.57710036</v>
      </c>
      <c r="BB1424" s="41" t="n">
        <f aca="false">AP1424*1000000</f>
        <v>76.7095239046025</v>
      </c>
      <c r="BC1424" s="39" t="n">
        <f aca="false">AQ1424*1000000</f>
        <v>57.502724013525</v>
      </c>
      <c r="BD1424" s="40" t="n">
        <f aca="false">AR1424*1000000</f>
        <v>20.6392265187851</v>
      </c>
      <c r="BE1424" s="40" t="n">
        <f aca="false">AS1424*1000000</f>
        <v>54.6296886820509</v>
      </c>
      <c r="BF1424" s="40" t="n">
        <f aca="false">AT1424*1000000</f>
        <v>28.2647055430366</v>
      </c>
      <c r="BG1424" s="40" t="n">
        <f aca="false">AU1424*1000000</f>
        <v>10595.8728139736</v>
      </c>
      <c r="BH1424" s="41" t="n">
        <f aca="false">AV1424*1000000</f>
        <v>0.210163079190692</v>
      </c>
      <c r="BI1424" s="0" t="n">
        <v>0.1</v>
      </c>
      <c r="BJ1424" s="0" t="n">
        <f aca="false">R1424*BI1424</f>
        <v>165065.880371334</v>
      </c>
      <c r="BK1424" s="0" t="n">
        <v>0.1</v>
      </c>
      <c r="BL1424" s="0" t="n">
        <f aca="false">AI1424*BK1424</f>
        <v>553.676785714286</v>
      </c>
      <c r="BM1424" s="45" t="n">
        <v>8.79744109323615</v>
      </c>
      <c r="BN1424" s="45" t="n">
        <v>3.62683450723467</v>
      </c>
      <c r="BO1424" s="45" t="n">
        <v>10.0538529184284</v>
      </c>
      <c r="BP1424" s="45" t="n">
        <v>12.5</v>
      </c>
      <c r="BQ1424" s="45" t="n">
        <v>2343</v>
      </c>
      <c r="BR1424" s="0" t="n">
        <f aca="false">AJ1424*0.1</f>
        <v>1.362E-009</v>
      </c>
      <c r="BS1424" s="0" t="n">
        <f aca="false">((((BJ1424/R1424)^2)+((BM1424/AD1424)^2))^(1/2))*AK1424</f>
        <v>0.0146724663388676</v>
      </c>
      <c r="BT1424" s="0" t="n">
        <f aca="false">((((BJ1424/R1424)^2)+((BN1424/AE1424)^2))^(1/2))*AL1424</f>
        <v>0.00603387787808439</v>
      </c>
      <c r="BU1424" s="0" t="n">
        <f aca="false">((((BJ1424/R1424)^2)+((BO1424/AF1424)^2))^(1/2))*AM1424</f>
        <v>0.0167148423491733</v>
      </c>
      <c r="BV1424" s="0" t="n">
        <f aca="false">((((BJ1424/R1424)^2)+((BP1424/AG1424)^2))^(1/2))*AN1424</f>
        <v>0.0206590104906281</v>
      </c>
      <c r="BW1424" s="0" t="n">
        <f aca="false">((((BJ1424/R1424)^2)+((BQ1424/AH1424)^2))^(1/2))*AO1424</f>
        <v>3.88678294153425</v>
      </c>
      <c r="BX1424" s="46" t="n">
        <f aca="false">((((BL1424/AI1424)^2)+((BR1424/AJ1424)^2))^(1/2))*AP1424</f>
        <v>1.08483649069072E-005</v>
      </c>
    </row>
    <row r="1425" customFormat="false" ht="45" hidden="false" customHeight="true" outlineLevel="0" collapsed="false">
      <c r="A1425" s="24" t="n">
        <v>4.518</v>
      </c>
      <c r="B1425" s="24" t="n">
        <v>-74.1129166666667</v>
      </c>
      <c r="C1425" s="47" t="n">
        <v>28</v>
      </c>
      <c r="D1425" s="47" t="n">
        <v>15</v>
      </c>
      <c r="E1425" s="47" t="n">
        <v>1694</v>
      </c>
      <c r="F1425" s="27" t="s">
        <v>3450</v>
      </c>
      <c r="G1425" s="28" t="s">
        <v>3438</v>
      </c>
      <c r="H1425" s="27" t="s">
        <v>3451</v>
      </c>
      <c r="I1425" s="28" t="s">
        <v>3398</v>
      </c>
      <c r="J1425" s="28" t="s">
        <v>76</v>
      </c>
      <c r="K1425" s="55"/>
      <c r="L1425" s="55"/>
      <c r="M1425" s="28" t="n">
        <v>1989</v>
      </c>
      <c r="N1425" s="29" t="s">
        <v>172</v>
      </c>
      <c r="O1425" s="29" t="s">
        <v>3343</v>
      </c>
      <c r="P1425" s="56" t="n">
        <v>0.00426891489573758</v>
      </c>
      <c r="Q1425" s="31" t="n">
        <v>869057.28</v>
      </c>
      <c r="R1425" s="31" t="n">
        <v>884024.429574178</v>
      </c>
      <c r="S1425" s="29" t="s">
        <v>86</v>
      </c>
      <c r="T1425" s="29" t="n">
        <f aca="false">((R1425*Parámetros!$D$30)/1000)/Parámetros!$D$29</f>
        <v>724461.154874442</v>
      </c>
      <c r="U1425" s="29" t="s">
        <v>69</v>
      </c>
      <c r="V1425" s="48" t="n">
        <f aca="false">IF(S1425="m3_año",R1425,IF(OR(O1425="CG1",O1425="CG3",O1425="HG2"),T1425,R1425))</f>
        <v>884024.429574178</v>
      </c>
      <c r="W1425" s="28" t="n">
        <v>365</v>
      </c>
      <c r="X1425" s="32"/>
      <c r="Y1425" s="28"/>
      <c r="Z1425" s="28" t="n">
        <v>8760</v>
      </c>
      <c r="AA1425" s="32" t="s">
        <v>447</v>
      </c>
      <c r="AB1425" s="32" t="s">
        <v>447</v>
      </c>
      <c r="AC1425" s="33" t="s">
        <v>246</v>
      </c>
      <c r="AD1425" s="33" t="n">
        <f aca="false">VLOOKUP($O1425,Parámetros!$B$4:$H$25,3,0)</f>
        <v>12.7152226842523</v>
      </c>
      <c r="AE1425" s="33" t="n">
        <f aca="false">VLOOKUP($O1425,Parámetros!$B$4:$H$25,4,0)</f>
        <v>4.56382485732941</v>
      </c>
      <c r="AF1425" s="33" t="n">
        <f aca="false">VLOOKUP($O1425,Parámetros!$B$4:$H$25,5,0)</f>
        <v>12.0799261022882</v>
      </c>
      <c r="AG1425" s="33" t="n">
        <f aca="false">VLOOKUP($O1425,Parámetros!$B$4:$H$25,6,0)</f>
        <v>6.25</v>
      </c>
      <c r="AH1425" s="33" t="n">
        <f aca="false">VLOOKUP($O1425,Parámetros!$B$4:$H$25,7,0)</f>
        <v>2343</v>
      </c>
      <c r="AI1425" s="2" t="n">
        <v>5536.76785714286</v>
      </c>
      <c r="AJ1425" s="2" t="n">
        <v>1.362E-008</v>
      </c>
      <c r="AK1425" s="34" t="n">
        <f aca="false">AD1425*V1425/1000000000</f>
        <v>0.0112405674803548</v>
      </c>
      <c r="AL1425" s="34" t="n">
        <f aca="false">AE1425*V1425/1000000000</f>
        <v>0.00403453266617709</v>
      </c>
      <c r="AM1425" s="34" t="n">
        <f aca="false">AF1425*V1425/1000000000</f>
        <v>0.0106789497818735</v>
      </c>
      <c r="AN1425" s="34" t="n">
        <f aca="false">AG1425*V1425/1000000000</f>
        <v>0.00552515268483861</v>
      </c>
      <c r="AO1425" s="34" t="n">
        <f aca="false">AH1425*V1425/1000000000</f>
        <v>2.0712692384923</v>
      </c>
      <c r="AP1425" s="35" t="n">
        <f aca="false">AJ1425*AI1425*EXP(P1425*4)</f>
        <v>7.67095239046024E-005</v>
      </c>
      <c r="AQ1425" s="36" t="n">
        <f aca="false">AK1425/W1425</f>
        <v>3.07960752886432E-005</v>
      </c>
      <c r="AR1425" s="37" t="n">
        <f aca="false">AL1425/W1425</f>
        <v>1.10535141539098E-005</v>
      </c>
      <c r="AS1425" s="37" t="n">
        <f aca="false">AM1425/W1425</f>
        <v>2.92573966626673E-005</v>
      </c>
      <c r="AT1425" s="37" t="n">
        <f aca="false">AN1425/W1425</f>
        <v>1.51374046159962E-005</v>
      </c>
      <c r="AU1425" s="37" t="n">
        <f aca="false">AO1425/W1425</f>
        <v>0.00567471024244465</v>
      </c>
      <c r="AV1425" s="49" t="n">
        <f aca="false">AP1425/W1425</f>
        <v>2.10163079190692E-007</v>
      </c>
      <c r="AW1425" s="39" t="n">
        <f aca="false">AK1425*1000000</f>
        <v>11240.5674803548</v>
      </c>
      <c r="AX1425" s="40" t="n">
        <f aca="false">AL1425*1000000</f>
        <v>4034.53266617708</v>
      </c>
      <c r="AY1425" s="40" t="n">
        <f aca="false">AM1425*1000000</f>
        <v>10678.9497818735</v>
      </c>
      <c r="AZ1425" s="40" t="n">
        <f aca="false">AN1425*1000000</f>
        <v>5525.15268483861</v>
      </c>
      <c r="BA1425" s="40" t="n">
        <f aca="false">AO1425*1000000</f>
        <v>2071269.2384923</v>
      </c>
      <c r="BB1425" s="41" t="n">
        <f aca="false">AP1425*1000000</f>
        <v>76.7095239046025</v>
      </c>
      <c r="BC1425" s="39" t="n">
        <f aca="false">AQ1425*1000000</f>
        <v>30.7960752886433</v>
      </c>
      <c r="BD1425" s="40" t="n">
        <f aca="false">AR1425*1000000</f>
        <v>11.0535141539098</v>
      </c>
      <c r="BE1425" s="40" t="n">
        <f aca="false">AS1425*1000000</f>
        <v>29.2573966626673</v>
      </c>
      <c r="BF1425" s="40" t="n">
        <f aca="false">AT1425*1000000</f>
        <v>15.1374046159962</v>
      </c>
      <c r="BG1425" s="40" t="n">
        <f aca="false">AU1425*1000000</f>
        <v>5674.71024244465</v>
      </c>
      <c r="BH1425" s="41" t="n">
        <f aca="false">AV1425*1000000</f>
        <v>0.210163079190692</v>
      </c>
      <c r="BI1425" s="0" t="n">
        <v>0.1</v>
      </c>
      <c r="BJ1425" s="0" t="n">
        <f aca="false">R1425*BI1425</f>
        <v>88402.4429574178</v>
      </c>
      <c r="BK1425" s="0" t="n">
        <v>0.1</v>
      </c>
      <c r="BL1425" s="0" t="n">
        <f aca="false">AI1425*BK1425</f>
        <v>553.676785714286</v>
      </c>
      <c r="BM1425" s="45" t="n">
        <v>8.79744109323615</v>
      </c>
      <c r="BN1425" s="45" t="n">
        <v>3.62683450723467</v>
      </c>
      <c r="BO1425" s="45" t="n">
        <v>10.0538529184284</v>
      </c>
      <c r="BP1425" s="45" t="n">
        <v>12.5</v>
      </c>
      <c r="BQ1425" s="45" t="n">
        <v>2343</v>
      </c>
      <c r="BR1425" s="0" t="n">
        <f aca="false">AJ1425*0.1</f>
        <v>1.362E-009</v>
      </c>
      <c r="BS1425" s="0" t="n">
        <f aca="false">((((BJ1425/R1425)^2)+((BM1425/AD1425)^2))^(1/2))*AK1425</f>
        <v>0.0078579647450366</v>
      </c>
      <c r="BT1425" s="0" t="n">
        <f aca="false">((((BJ1425/R1425)^2)+((BN1425/AE1425)^2))^(1/2))*AL1425</f>
        <v>0.0032314948657434</v>
      </c>
      <c r="BU1425" s="0" t="n">
        <f aca="false">((((BJ1425/R1425)^2)+((BO1425/AF1425)^2))^(1/2))*AM1425</f>
        <v>0.00895177667238634</v>
      </c>
      <c r="BV1425" s="0" t="n">
        <f aca="false">((((BJ1425/R1425)^2)+((BP1425/AG1425)^2))^(1/2))*AN1425</f>
        <v>0.0110641096291127</v>
      </c>
      <c r="BW1425" s="0" t="n">
        <f aca="false">((((BJ1425/R1425)^2)+((BQ1425/AH1425)^2))^(1/2))*AO1425</f>
        <v>2.08159982247014</v>
      </c>
      <c r="BX1425" s="46" t="n">
        <f aca="false">((((BL1425/AI1425)^2)+((BR1425/AJ1425)^2))^(1/2))*AP1425</f>
        <v>1.08483649069072E-005</v>
      </c>
    </row>
    <row r="1426" customFormat="false" ht="45" hidden="false" customHeight="true" outlineLevel="0" collapsed="false">
      <c r="A1426" s="24" t="n">
        <v>4.518</v>
      </c>
      <c r="B1426" s="24" t="n">
        <v>-74.1129166666667</v>
      </c>
      <c r="C1426" s="47" t="n">
        <v>28</v>
      </c>
      <c r="D1426" s="47" t="n">
        <v>15</v>
      </c>
      <c r="E1426" s="47" t="n">
        <v>1694</v>
      </c>
      <c r="F1426" s="27" t="s">
        <v>3450</v>
      </c>
      <c r="G1426" s="28" t="s">
        <v>3438</v>
      </c>
      <c r="H1426" s="27" t="s">
        <v>3451</v>
      </c>
      <c r="I1426" s="28" t="s">
        <v>3398</v>
      </c>
      <c r="J1426" s="28" t="s">
        <v>76</v>
      </c>
      <c r="K1426" s="55"/>
      <c r="L1426" s="55"/>
      <c r="M1426" s="28" t="n">
        <v>1984</v>
      </c>
      <c r="N1426" s="29" t="s">
        <v>172</v>
      </c>
      <c r="O1426" s="29" t="s">
        <v>3343</v>
      </c>
      <c r="P1426" s="56" t="n">
        <v>0.00426891489573758</v>
      </c>
      <c r="Q1426" s="31" t="n">
        <v>985158.72</v>
      </c>
      <c r="R1426" s="31" t="n">
        <v>1002125.40131765</v>
      </c>
      <c r="S1426" s="29" t="s">
        <v>86</v>
      </c>
      <c r="T1426" s="29" t="n">
        <f aca="false">((R1426*Parámetros!$D$30)/1000)/Parámetros!$D$29</f>
        <v>821245.320015989</v>
      </c>
      <c r="U1426" s="29" t="s">
        <v>69</v>
      </c>
      <c r="V1426" s="48" t="n">
        <f aca="false">IF(S1426="m3_año",R1426,IF(OR(O1426="CG1",O1426="CG3",O1426="HG2"),T1426,R1426))</f>
        <v>1002125.40131765</v>
      </c>
      <c r="W1426" s="28" t="n">
        <v>365</v>
      </c>
      <c r="X1426" s="32"/>
      <c r="Y1426" s="28"/>
      <c r="Z1426" s="28" t="n">
        <v>8760</v>
      </c>
      <c r="AA1426" s="32" t="s">
        <v>447</v>
      </c>
      <c r="AB1426" s="32" t="s">
        <v>447</v>
      </c>
      <c r="AC1426" s="33" t="s">
        <v>246</v>
      </c>
      <c r="AD1426" s="33" t="n">
        <f aca="false">VLOOKUP($O1426,Parámetros!$B$4:$H$25,3,0)</f>
        <v>12.7152226842523</v>
      </c>
      <c r="AE1426" s="33" t="n">
        <f aca="false">VLOOKUP($O1426,Parámetros!$B$4:$H$25,4,0)</f>
        <v>4.56382485732941</v>
      </c>
      <c r="AF1426" s="33" t="n">
        <f aca="false">VLOOKUP($O1426,Parámetros!$B$4:$H$25,5,0)</f>
        <v>12.0799261022882</v>
      </c>
      <c r="AG1426" s="33" t="n">
        <f aca="false">VLOOKUP($O1426,Parámetros!$B$4:$H$25,6,0)</f>
        <v>6.25</v>
      </c>
      <c r="AH1426" s="33" t="n">
        <f aca="false">VLOOKUP($O1426,Parámetros!$B$4:$H$25,7,0)</f>
        <v>2343</v>
      </c>
      <c r="AI1426" s="2" t="n">
        <v>5536.76785714286</v>
      </c>
      <c r="AJ1426" s="2" t="n">
        <v>1.362E-008</v>
      </c>
      <c r="AK1426" s="34" t="n">
        <f aca="false">AD1426*V1426/1000000000</f>
        <v>0.0127422476352996</v>
      </c>
      <c r="AL1426" s="34" t="n">
        <f aca="false">AE1426*V1426/1000000000</f>
        <v>0.0045735248166947</v>
      </c>
      <c r="AM1426" s="34" t="n">
        <f aca="false">AF1426*V1426/1000000000</f>
        <v>0.0121056007931431</v>
      </c>
      <c r="AN1426" s="34" t="n">
        <f aca="false">AG1426*V1426/1000000000</f>
        <v>0.00626328375823531</v>
      </c>
      <c r="AO1426" s="34" t="n">
        <f aca="false">AH1426*V1426/1000000000</f>
        <v>2.34797981528725</v>
      </c>
      <c r="AP1426" s="35" t="n">
        <f aca="false">AJ1426*AI1426*EXP(P1426*4)</f>
        <v>7.67095239046024E-005</v>
      </c>
      <c r="AQ1426" s="36" t="n">
        <f aca="false">AK1426/W1426</f>
        <v>3.49102674939716E-005</v>
      </c>
      <c r="AR1426" s="37" t="n">
        <f aca="false">AL1426/W1426</f>
        <v>1.25302049772458E-005</v>
      </c>
      <c r="AS1426" s="37" t="n">
        <f aca="false">AM1426/W1426</f>
        <v>3.31660295702551E-005</v>
      </c>
      <c r="AT1426" s="37" t="n">
        <f aca="false">AN1426/W1426</f>
        <v>1.71596815294118E-005</v>
      </c>
      <c r="AU1426" s="37" t="n">
        <f aca="false">AO1426/W1426</f>
        <v>0.0064328214117459</v>
      </c>
      <c r="AV1426" s="49" t="n">
        <f aca="false">AP1426/W1426</f>
        <v>2.10163079190692E-007</v>
      </c>
      <c r="AW1426" s="39" t="n">
        <f aca="false">AK1426*1000000</f>
        <v>12742.2476352996</v>
      </c>
      <c r="AX1426" s="40" t="n">
        <f aca="false">AL1426*1000000</f>
        <v>4573.5248166947</v>
      </c>
      <c r="AY1426" s="40" t="n">
        <f aca="false">AM1426*1000000</f>
        <v>12105.6007931431</v>
      </c>
      <c r="AZ1426" s="40" t="n">
        <f aca="false">AN1426*1000000</f>
        <v>6263.28375823531</v>
      </c>
      <c r="BA1426" s="40" t="n">
        <f aca="false">AO1426*1000000</f>
        <v>2347979.81528725</v>
      </c>
      <c r="BB1426" s="41" t="n">
        <f aca="false">AP1426*1000000</f>
        <v>76.7095239046025</v>
      </c>
      <c r="BC1426" s="39" t="n">
        <f aca="false">AQ1426*1000000</f>
        <v>34.9102674939716</v>
      </c>
      <c r="BD1426" s="40" t="n">
        <f aca="false">AR1426*1000000</f>
        <v>12.5302049772458</v>
      </c>
      <c r="BE1426" s="40" t="n">
        <f aca="false">AS1426*1000000</f>
        <v>33.1660295702551</v>
      </c>
      <c r="BF1426" s="40" t="n">
        <f aca="false">AT1426*1000000</f>
        <v>17.1596815294118</v>
      </c>
      <c r="BG1426" s="40" t="n">
        <f aca="false">AU1426*1000000</f>
        <v>6432.8214117459</v>
      </c>
      <c r="BH1426" s="41" t="n">
        <f aca="false">AV1426*1000000</f>
        <v>0.210163079190692</v>
      </c>
      <c r="BI1426" s="0" t="n">
        <v>0.1</v>
      </c>
      <c r="BJ1426" s="0" t="n">
        <f aca="false">R1426*BI1426</f>
        <v>100212.540131765</v>
      </c>
      <c r="BK1426" s="0" t="n">
        <v>0.1</v>
      </c>
      <c r="BL1426" s="0" t="n">
        <f aca="false">AI1426*BK1426</f>
        <v>553.676785714286</v>
      </c>
      <c r="BM1426" s="45" t="n">
        <v>8.79744109323615</v>
      </c>
      <c r="BN1426" s="45" t="n">
        <v>3.62683450723467</v>
      </c>
      <c r="BO1426" s="45" t="n">
        <v>10.0538529184284</v>
      </c>
      <c r="BP1426" s="45" t="n">
        <v>12.5</v>
      </c>
      <c r="BQ1426" s="45" t="n">
        <v>2343</v>
      </c>
      <c r="BR1426" s="0" t="n">
        <f aca="false">AJ1426*0.1</f>
        <v>1.362E-009</v>
      </c>
      <c r="BS1426" s="0" t="n">
        <f aca="false">((((BJ1426/R1426)^2)+((BM1426/AD1426)^2))^(1/2))*AK1426</f>
        <v>0.00890774712804359</v>
      </c>
      <c r="BT1426" s="0" t="n">
        <f aca="false">((((BJ1426/R1426)^2)+((BN1426/AE1426)^2))^(1/2))*AL1426</f>
        <v>0.00366320542832612</v>
      </c>
      <c r="BU1426" s="0" t="n">
        <f aca="false">((((BJ1426/R1426)^2)+((BO1426/AF1426)^2))^(1/2))*AM1426</f>
        <v>0.0101476865233716</v>
      </c>
      <c r="BV1426" s="0" t="n">
        <f aca="false">((((BJ1426/R1426)^2)+((BP1426/AG1426)^2))^(1/2))*AN1426</f>
        <v>0.0125422159516992</v>
      </c>
      <c r="BW1426" s="0" t="n">
        <f aca="false">((((BJ1426/R1426)^2)+((BQ1426/AH1426)^2))^(1/2))*AO1426</f>
        <v>2.35969051045393</v>
      </c>
      <c r="BX1426" s="46" t="n">
        <f aca="false">((((BL1426/AI1426)^2)+((BR1426/AJ1426)^2))^(1/2))*AP1426</f>
        <v>1.08483649069072E-005</v>
      </c>
    </row>
    <row r="1427" customFormat="false" ht="45" hidden="false" customHeight="true" outlineLevel="0" collapsed="false">
      <c r="A1427" s="24" t="n">
        <v>4.518</v>
      </c>
      <c r="B1427" s="24" t="n">
        <v>-74.1129166666667</v>
      </c>
      <c r="C1427" s="47" t="n">
        <v>28</v>
      </c>
      <c r="D1427" s="47" t="n">
        <v>15</v>
      </c>
      <c r="E1427" s="47" t="n">
        <v>1694</v>
      </c>
      <c r="F1427" s="27" t="s">
        <v>3450</v>
      </c>
      <c r="G1427" s="28" t="s">
        <v>3438</v>
      </c>
      <c r="H1427" s="27" t="s">
        <v>3451</v>
      </c>
      <c r="I1427" s="28" t="s">
        <v>3398</v>
      </c>
      <c r="J1427" s="28" t="s">
        <v>76</v>
      </c>
      <c r="K1427" s="55"/>
      <c r="L1427" s="55"/>
      <c r="M1427" s="28" t="n">
        <v>1988</v>
      </c>
      <c r="N1427" s="29" t="s">
        <v>172</v>
      </c>
      <c r="O1427" s="29" t="s">
        <v>3343</v>
      </c>
      <c r="P1427" s="56" t="n">
        <v>0.00426891489573758</v>
      </c>
      <c r="Q1427" s="31" t="n">
        <v>483450.24</v>
      </c>
      <c r="R1427" s="31" t="n">
        <v>491776.356379523</v>
      </c>
      <c r="S1427" s="29" t="s">
        <v>86</v>
      </c>
      <c r="T1427" s="29" t="n">
        <f aca="false">((R1427*Parámetros!$D$30)/1000)/Parámetros!$D$29</f>
        <v>403012.467940808</v>
      </c>
      <c r="U1427" s="29" t="s">
        <v>69</v>
      </c>
      <c r="V1427" s="48" t="n">
        <f aca="false">IF(S1427="m3_año",R1427,IF(OR(O1427="CG1",O1427="CG3",O1427="HG2"),T1427,R1427))</f>
        <v>491776.356379523</v>
      </c>
      <c r="W1427" s="28" t="n">
        <v>365</v>
      </c>
      <c r="X1427" s="32"/>
      <c r="Y1427" s="28"/>
      <c r="Z1427" s="28" t="n">
        <v>8760</v>
      </c>
      <c r="AA1427" s="32" t="s">
        <v>447</v>
      </c>
      <c r="AB1427" s="32" t="s">
        <v>447</v>
      </c>
      <c r="AC1427" s="33" t="s">
        <v>246</v>
      </c>
      <c r="AD1427" s="33" t="n">
        <f aca="false">VLOOKUP($O1427,Parámetros!$B$4:$H$25,3,0)</f>
        <v>12.7152226842523</v>
      </c>
      <c r="AE1427" s="33" t="n">
        <f aca="false">VLOOKUP($O1427,Parámetros!$B$4:$H$25,4,0)</f>
        <v>4.56382485732941</v>
      </c>
      <c r="AF1427" s="33" t="n">
        <f aca="false">VLOOKUP($O1427,Parámetros!$B$4:$H$25,5,0)</f>
        <v>12.0799261022882</v>
      </c>
      <c r="AG1427" s="33" t="n">
        <f aca="false">VLOOKUP($O1427,Parámetros!$B$4:$H$25,6,0)</f>
        <v>6.25</v>
      </c>
      <c r="AH1427" s="33" t="n">
        <f aca="false">VLOOKUP($O1427,Parámetros!$B$4:$H$25,7,0)</f>
        <v>2343</v>
      </c>
      <c r="AI1427" s="2" t="n">
        <v>5536.76785714286</v>
      </c>
      <c r="AJ1427" s="2" t="n">
        <v>1.362E-008</v>
      </c>
      <c r="AK1427" s="34" t="n">
        <f aca="false">AD1427*V1427/1000000000</f>
        <v>0.00625304588221585</v>
      </c>
      <c r="AL1427" s="34" t="n">
        <f aca="false">AE1427*V1427/1000000000</f>
        <v>0.00224438115949175</v>
      </c>
      <c r="AM1427" s="34" t="n">
        <f aca="false">AF1427*V1427/1000000000</f>
        <v>0.00594062204391718</v>
      </c>
      <c r="AN1427" s="34" t="n">
        <f aca="false">AG1427*V1427/1000000000</f>
        <v>0.00307360222737202</v>
      </c>
      <c r="AO1427" s="34" t="n">
        <f aca="false">AH1427*V1427/1000000000</f>
        <v>1.15223200299722</v>
      </c>
      <c r="AP1427" s="35" t="n">
        <f aca="false">AJ1427*AI1427*EXP(P1427*4)</f>
        <v>7.67095239046024E-005</v>
      </c>
      <c r="AQ1427" s="36" t="n">
        <f aca="false">AK1427/W1427</f>
        <v>1.7131632554016E-005</v>
      </c>
      <c r="AR1427" s="37" t="n">
        <f aca="false">AL1427/W1427</f>
        <v>6.1489894780596E-006</v>
      </c>
      <c r="AS1427" s="37" t="n">
        <f aca="false">AM1427/W1427</f>
        <v>1.62756768326498E-005</v>
      </c>
      <c r="AT1427" s="37" t="n">
        <f aca="false">AN1427/W1427</f>
        <v>8.42082802019731E-006</v>
      </c>
      <c r="AU1427" s="37" t="n">
        <f aca="false">AO1427/W1427</f>
        <v>0.00315680000821157</v>
      </c>
      <c r="AV1427" s="49" t="n">
        <f aca="false">AP1427/W1427</f>
        <v>2.10163079190692E-007</v>
      </c>
      <c r="AW1427" s="39" t="n">
        <f aca="false">AK1427*1000000</f>
        <v>6253.04588221585</v>
      </c>
      <c r="AX1427" s="40" t="n">
        <f aca="false">AL1427*1000000</f>
        <v>2244.38115949175</v>
      </c>
      <c r="AY1427" s="40" t="n">
        <f aca="false">AM1427*1000000</f>
        <v>5940.62204391718</v>
      </c>
      <c r="AZ1427" s="40" t="n">
        <f aca="false">AN1427*1000000</f>
        <v>3073.60222737202</v>
      </c>
      <c r="BA1427" s="40" t="n">
        <f aca="false">AO1427*1000000</f>
        <v>1152232.00299722</v>
      </c>
      <c r="BB1427" s="41" t="n">
        <f aca="false">AP1427*1000000</f>
        <v>76.7095239046025</v>
      </c>
      <c r="BC1427" s="39" t="n">
        <f aca="false">AQ1427*1000000</f>
        <v>17.131632554016</v>
      </c>
      <c r="BD1427" s="40" t="n">
        <f aca="false">AR1427*1000000</f>
        <v>6.1489894780596</v>
      </c>
      <c r="BE1427" s="40" t="n">
        <f aca="false">AS1427*1000000</f>
        <v>16.2756768326498</v>
      </c>
      <c r="BF1427" s="40" t="n">
        <f aca="false">AT1427*1000000</f>
        <v>8.42082802019731</v>
      </c>
      <c r="BG1427" s="40" t="n">
        <f aca="false">AU1427*1000000</f>
        <v>3156.80000821157</v>
      </c>
      <c r="BH1427" s="41" t="n">
        <f aca="false">AV1427*1000000</f>
        <v>0.210163079190692</v>
      </c>
      <c r="BI1427" s="0" t="n">
        <v>0.1</v>
      </c>
      <c r="BJ1427" s="0" t="n">
        <f aca="false">R1427*BI1427</f>
        <v>49177.6356379523</v>
      </c>
      <c r="BK1427" s="0" t="n">
        <v>0.1</v>
      </c>
      <c r="BL1427" s="0" t="n">
        <f aca="false">AI1427*BK1427</f>
        <v>553.676785714286</v>
      </c>
      <c r="BM1427" s="45" t="n">
        <v>8.79744109323615</v>
      </c>
      <c r="BN1427" s="45" t="n">
        <v>3.62683450723467</v>
      </c>
      <c r="BO1427" s="45" t="n">
        <v>10.0538529184284</v>
      </c>
      <c r="BP1427" s="45" t="n">
        <v>12.5</v>
      </c>
      <c r="BQ1427" s="45" t="n">
        <v>2343</v>
      </c>
      <c r="BR1427" s="0" t="n">
        <f aca="false">AJ1427*0.1</f>
        <v>1.362E-009</v>
      </c>
      <c r="BS1427" s="0" t="n">
        <f aca="false">((((BJ1427/R1427)^2)+((BM1427/AD1427)^2))^(1/2))*AK1427</f>
        <v>0.00437132859861605</v>
      </c>
      <c r="BT1427" s="0" t="n">
        <f aca="false">((((BJ1427/R1427)^2)+((BN1427/AE1427)^2))^(1/2))*AL1427</f>
        <v>0.00179765707549497</v>
      </c>
      <c r="BU1427" s="0" t="n">
        <f aca="false">((((BJ1427/R1427)^2)+((BO1427/AF1427)^2))^(1/2))*AM1427</f>
        <v>0.00497980821320727</v>
      </c>
      <c r="BV1427" s="0" t="n">
        <f aca="false">((((BJ1427/R1427)^2)+((BP1427/AG1427)^2))^(1/2))*AN1427</f>
        <v>0.00615488366380275</v>
      </c>
      <c r="BW1427" s="0" t="n">
        <f aca="false">((((BJ1427/R1427)^2)+((BQ1427/AH1427)^2))^(1/2))*AO1427</f>
        <v>1.15797883167971</v>
      </c>
      <c r="BX1427" s="46" t="n">
        <f aca="false">((((BL1427/AI1427)^2)+((BR1427/AJ1427)^2))^(1/2))*AP1427</f>
        <v>1.08483649069072E-005</v>
      </c>
    </row>
    <row r="1428" customFormat="false" ht="45" hidden="false" customHeight="true" outlineLevel="0" collapsed="false">
      <c r="A1428" s="24" t="n">
        <v>4.51718667112255</v>
      </c>
      <c r="B1428" s="24" t="n">
        <v>-74.111976827074</v>
      </c>
      <c r="C1428" s="47" t="n">
        <v>28</v>
      </c>
      <c r="D1428" s="47" t="n">
        <v>15</v>
      </c>
      <c r="E1428" s="47" t="n">
        <v>1694</v>
      </c>
      <c r="F1428" s="27" t="s">
        <v>3454</v>
      </c>
      <c r="G1428" s="28" t="s">
        <v>3438</v>
      </c>
      <c r="H1428" s="27" t="s">
        <v>3455</v>
      </c>
      <c r="I1428" s="28" t="s">
        <v>3398</v>
      </c>
      <c r="J1428" s="28" t="s">
        <v>76</v>
      </c>
      <c r="K1428" s="55"/>
      <c r="L1428" s="55"/>
      <c r="M1428" s="28" t="n">
        <v>1993</v>
      </c>
      <c r="N1428" s="29" t="s">
        <v>172</v>
      </c>
      <c r="O1428" s="29" t="s">
        <v>3343</v>
      </c>
      <c r="P1428" s="56" t="n">
        <v>0.00426891489573758</v>
      </c>
      <c r="Q1428" s="31" t="n">
        <v>832000</v>
      </c>
      <c r="R1428" s="31" t="n">
        <v>846328.938646847</v>
      </c>
      <c r="S1428" s="29" t="s">
        <v>86</v>
      </c>
      <c r="T1428" s="29" t="n">
        <f aca="false">((R1428*Parámetros!$D$30)/1000)/Parámetros!$D$29</f>
        <v>693569.56638754</v>
      </c>
      <c r="U1428" s="29" t="s">
        <v>69</v>
      </c>
      <c r="V1428" s="48" t="n">
        <f aca="false">IF(S1428="m3_año",R1428,IF(OR(O1428="CG1",O1428="CG3",O1428="HG2"),T1428,R1428))</f>
        <v>846328.938646847</v>
      </c>
      <c r="W1428" s="28" t="n">
        <v>365</v>
      </c>
      <c r="X1428" s="32"/>
      <c r="Y1428" s="28"/>
      <c r="Z1428" s="28" t="n">
        <v>8760</v>
      </c>
      <c r="AA1428" s="32" t="s">
        <v>3452</v>
      </c>
      <c r="AB1428" s="32" t="s">
        <v>3456</v>
      </c>
      <c r="AC1428" s="33" t="s">
        <v>246</v>
      </c>
      <c r="AD1428" s="33" t="n">
        <f aca="false">VLOOKUP($O1428,Parámetros!$B$4:$H$25,3,0)</f>
        <v>12.7152226842523</v>
      </c>
      <c r="AE1428" s="33" t="n">
        <f aca="false">VLOOKUP($O1428,Parámetros!$B$4:$H$25,4,0)</f>
        <v>4.56382485732941</v>
      </c>
      <c r="AF1428" s="33" t="n">
        <f aca="false">VLOOKUP($O1428,Parámetros!$B$4:$H$25,5,0)</f>
        <v>12.0799261022882</v>
      </c>
      <c r="AG1428" s="33" t="n">
        <f aca="false">VLOOKUP($O1428,Parámetros!$B$4:$H$25,6,0)</f>
        <v>6.25</v>
      </c>
      <c r="AH1428" s="33" t="n">
        <f aca="false">VLOOKUP($O1428,Parámetros!$B$4:$H$25,7,0)</f>
        <v>2343</v>
      </c>
      <c r="AI1428" s="2" t="n">
        <v>5536.76785714286</v>
      </c>
      <c r="AJ1428" s="2" t="n">
        <v>1.362E-008</v>
      </c>
      <c r="AK1428" s="34" t="n">
        <f aca="false">AD1428*V1428/1000000000</f>
        <v>0.0107612609190216</v>
      </c>
      <c r="AL1428" s="34" t="n">
        <f aca="false">AE1428*V1428/1000000000</f>
        <v>0.0038624970476737</v>
      </c>
      <c r="AM1428" s="34" t="n">
        <f aca="false">AF1428*V1428/1000000000</f>
        <v>0.0102235910370819</v>
      </c>
      <c r="AN1428" s="34" t="n">
        <f aca="false">AG1428*V1428/1000000000</f>
        <v>0.00528955586654279</v>
      </c>
      <c r="AO1428" s="34" t="n">
        <f aca="false">AH1428*V1428/1000000000</f>
        <v>1.98294870324956</v>
      </c>
      <c r="AP1428" s="35" t="n">
        <f aca="false">AJ1428*AI1428*EXP(P1428*4)</f>
        <v>7.67095239046024E-005</v>
      </c>
      <c r="AQ1428" s="36" t="n">
        <f aca="false">AK1428/W1428</f>
        <v>2.94829066274563E-005</v>
      </c>
      <c r="AR1428" s="37" t="n">
        <f aca="false">AL1428/W1428</f>
        <v>1.05821836922567E-005</v>
      </c>
      <c r="AS1428" s="37" t="n">
        <f aca="false">AM1428/W1428</f>
        <v>2.80098384577587E-005</v>
      </c>
      <c r="AT1428" s="37" t="n">
        <f aca="false">AN1428/W1428</f>
        <v>1.44919338809392E-005</v>
      </c>
      <c r="AU1428" s="37" t="n">
        <f aca="false">AO1428/W1428</f>
        <v>0.00543273617328647</v>
      </c>
      <c r="AV1428" s="49" t="n">
        <f aca="false">AP1428/W1428</f>
        <v>2.10163079190692E-007</v>
      </c>
      <c r="AW1428" s="39" t="n">
        <f aca="false">AK1428*1000000</f>
        <v>10761.2609190216</v>
      </c>
      <c r="AX1428" s="40" t="n">
        <f aca="false">AL1428*1000000</f>
        <v>3862.4970476737</v>
      </c>
      <c r="AY1428" s="40" t="n">
        <f aca="false">AM1428*1000000</f>
        <v>10223.5910370819</v>
      </c>
      <c r="AZ1428" s="40" t="n">
        <f aca="false">AN1428*1000000</f>
        <v>5289.55586654279</v>
      </c>
      <c r="BA1428" s="40" t="n">
        <f aca="false">AO1428*1000000</f>
        <v>1982948.70324956</v>
      </c>
      <c r="BB1428" s="41" t="n">
        <f aca="false">AP1428*1000000</f>
        <v>76.7095239046025</v>
      </c>
      <c r="BC1428" s="39" t="n">
        <f aca="false">AQ1428*1000000</f>
        <v>29.4829066274563</v>
      </c>
      <c r="BD1428" s="40" t="n">
        <f aca="false">AR1428*1000000</f>
        <v>10.5821836922567</v>
      </c>
      <c r="BE1428" s="40" t="n">
        <f aca="false">AS1428*1000000</f>
        <v>28.0098384577587</v>
      </c>
      <c r="BF1428" s="40" t="n">
        <f aca="false">AT1428*1000000</f>
        <v>14.4919338809392</v>
      </c>
      <c r="BG1428" s="40" t="n">
        <f aca="false">AU1428*1000000</f>
        <v>5432.73617328647</v>
      </c>
      <c r="BH1428" s="41" t="n">
        <f aca="false">AV1428*1000000</f>
        <v>0.210163079190692</v>
      </c>
      <c r="BI1428" s="0" t="n">
        <v>0.1</v>
      </c>
      <c r="BJ1428" s="0" t="n">
        <f aca="false">R1428*BI1428</f>
        <v>84632.8938646847</v>
      </c>
      <c r="BK1428" s="0" t="n">
        <v>0.1</v>
      </c>
      <c r="BL1428" s="0" t="n">
        <f aca="false">AI1428*BK1428</f>
        <v>553.676785714286</v>
      </c>
      <c r="BM1428" s="45" t="n">
        <v>8.79744109323615</v>
      </c>
      <c r="BN1428" s="45" t="n">
        <v>3.62683450723467</v>
      </c>
      <c r="BO1428" s="45" t="n">
        <v>10.0538529184284</v>
      </c>
      <c r="BP1428" s="45" t="n">
        <v>12.5</v>
      </c>
      <c r="BQ1428" s="45" t="n">
        <v>2343</v>
      </c>
      <c r="BR1428" s="0" t="n">
        <f aca="false">AJ1428*0.1</f>
        <v>1.362E-009</v>
      </c>
      <c r="BS1428" s="0" t="n">
        <f aca="false">((((BJ1428/R1428)^2)+((BM1428/AD1428)^2))^(1/2))*AK1428</f>
        <v>0.00752289500166255</v>
      </c>
      <c r="BT1428" s="0" t="n">
        <f aca="false">((((BJ1428/R1428)^2)+((BN1428/AE1428)^2))^(1/2))*AL1428</f>
        <v>0.00309370140515768</v>
      </c>
      <c r="BU1428" s="0" t="n">
        <f aca="false">((((BJ1428/R1428)^2)+((BO1428/AF1428)^2))^(1/2))*AM1428</f>
        <v>0.00857006593561409</v>
      </c>
      <c r="BV1428" s="0" t="n">
        <f aca="false">((((BJ1428/R1428)^2)+((BP1428/AG1428)^2))^(1/2))*AN1428</f>
        <v>0.010592327368136</v>
      </c>
      <c r="BW1428" s="0" t="n">
        <f aca="false">((((BJ1428/R1428)^2)+((BQ1428/AH1428)^2))^(1/2))*AO1428</f>
        <v>1.99283878307211</v>
      </c>
      <c r="BX1428" s="46" t="n">
        <f aca="false">((((BL1428/AI1428)^2)+((BR1428/AJ1428)^2))^(1/2))*AP1428</f>
        <v>1.08483649069072E-005</v>
      </c>
    </row>
    <row r="1429" customFormat="false" ht="45" hidden="false" customHeight="true" outlineLevel="0" collapsed="false">
      <c r="A1429" s="24" t="n">
        <v>4.51718667112255</v>
      </c>
      <c r="B1429" s="24" t="n">
        <v>-74.111976827074</v>
      </c>
      <c r="C1429" s="47" t="n">
        <v>28</v>
      </c>
      <c r="D1429" s="47" t="n">
        <v>15</v>
      </c>
      <c r="E1429" s="47" t="n">
        <v>1694</v>
      </c>
      <c r="F1429" s="27" t="s">
        <v>3454</v>
      </c>
      <c r="G1429" s="28" t="s">
        <v>3438</v>
      </c>
      <c r="H1429" s="27" t="s">
        <v>3455</v>
      </c>
      <c r="I1429" s="28" t="s">
        <v>3398</v>
      </c>
      <c r="J1429" s="28" t="s">
        <v>76</v>
      </c>
      <c r="K1429" s="55"/>
      <c r="L1429" s="55"/>
      <c r="M1429" s="28" t="n">
        <v>1994</v>
      </c>
      <c r="N1429" s="29" t="s">
        <v>172</v>
      </c>
      <c r="O1429" s="29" t="s">
        <v>3343</v>
      </c>
      <c r="P1429" s="56" t="n">
        <v>0.00426891489573758</v>
      </c>
      <c r="Q1429" s="31" t="n">
        <v>832000</v>
      </c>
      <c r="R1429" s="31" t="n">
        <v>846328.938646847</v>
      </c>
      <c r="S1429" s="29" t="s">
        <v>86</v>
      </c>
      <c r="T1429" s="29" t="n">
        <f aca="false">((R1429*Parámetros!$D$30)/1000)/Parámetros!$D$29</f>
        <v>693569.56638754</v>
      </c>
      <c r="U1429" s="29" t="s">
        <v>69</v>
      </c>
      <c r="V1429" s="48" t="n">
        <f aca="false">IF(S1429="m3_año",R1429,IF(OR(O1429="CG1",O1429="CG3",O1429="HG2"),T1429,R1429))</f>
        <v>846328.938646847</v>
      </c>
      <c r="W1429" s="28" t="n">
        <v>365</v>
      </c>
      <c r="X1429" s="32"/>
      <c r="Y1429" s="28"/>
      <c r="Z1429" s="28" t="n">
        <v>8760</v>
      </c>
      <c r="AA1429" s="32" t="s">
        <v>447</v>
      </c>
      <c r="AB1429" s="32" t="s">
        <v>447</v>
      </c>
      <c r="AC1429" s="33" t="s">
        <v>246</v>
      </c>
      <c r="AD1429" s="33" t="n">
        <f aca="false">VLOOKUP($O1429,Parámetros!$B$4:$H$25,3,0)</f>
        <v>12.7152226842523</v>
      </c>
      <c r="AE1429" s="33" t="n">
        <f aca="false">VLOOKUP($O1429,Parámetros!$B$4:$H$25,4,0)</f>
        <v>4.56382485732941</v>
      </c>
      <c r="AF1429" s="33" t="n">
        <f aca="false">VLOOKUP($O1429,Parámetros!$B$4:$H$25,5,0)</f>
        <v>12.0799261022882</v>
      </c>
      <c r="AG1429" s="33" t="n">
        <f aca="false">VLOOKUP($O1429,Parámetros!$B$4:$H$25,6,0)</f>
        <v>6.25</v>
      </c>
      <c r="AH1429" s="33" t="n">
        <f aca="false">VLOOKUP($O1429,Parámetros!$B$4:$H$25,7,0)</f>
        <v>2343</v>
      </c>
      <c r="AI1429" s="2" t="n">
        <v>5536.76785714286</v>
      </c>
      <c r="AJ1429" s="2" t="n">
        <v>1.362E-008</v>
      </c>
      <c r="AK1429" s="34" t="n">
        <f aca="false">AD1429*V1429/1000000000</f>
        <v>0.0107612609190216</v>
      </c>
      <c r="AL1429" s="34" t="n">
        <f aca="false">AE1429*V1429/1000000000</f>
        <v>0.0038624970476737</v>
      </c>
      <c r="AM1429" s="34" t="n">
        <f aca="false">AF1429*V1429/1000000000</f>
        <v>0.0102235910370819</v>
      </c>
      <c r="AN1429" s="34" t="n">
        <f aca="false">AG1429*V1429/1000000000</f>
        <v>0.00528955586654279</v>
      </c>
      <c r="AO1429" s="34" t="n">
        <f aca="false">AH1429*V1429/1000000000</f>
        <v>1.98294870324956</v>
      </c>
      <c r="AP1429" s="35" t="n">
        <f aca="false">AJ1429*AI1429*EXP(P1429*4)</f>
        <v>7.67095239046024E-005</v>
      </c>
      <c r="AQ1429" s="36" t="n">
        <f aca="false">AK1429/W1429</f>
        <v>2.94829066274563E-005</v>
      </c>
      <c r="AR1429" s="37" t="n">
        <f aca="false">AL1429/W1429</f>
        <v>1.05821836922567E-005</v>
      </c>
      <c r="AS1429" s="37" t="n">
        <f aca="false">AM1429/W1429</f>
        <v>2.80098384577587E-005</v>
      </c>
      <c r="AT1429" s="37" t="n">
        <f aca="false">AN1429/W1429</f>
        <v>1.44919338809392E-005</v>
      </c>
      <c r="AU1429" s="37" t="n">
        <f aca="false">AO1429/W1429</f>
        <v>0.00543273617328647</v>
      </c>
      <c r="AV1429" s="49" t="n">
        <f aca="false">AP1429/W1429</f>
        <v>2.10163079190692E-007</v>
      </c>
      <c r="AW1429" s="39" t="n">
        <f aca="false">AK1429*1000000</f>
        <v>10761.2609190216</v>
      </c>
      <c r="AX1429" s="40" t="n">
        <f aca="false">AL1429*1000000</f>
        <v>3862.4970476737</v>
      </c>
      <c r="AY1429" s="40" t="n">
        <f aca="false">AM1429*1000000</f>
        <v>10223.5910370819</v>
      </c>
      <c r="AZ1429" s="40" t="n">
        <f aca="false">AN1429*1000000</f>
        <v>5289.55586654279</v>
      </c>
      <c r="BA1429" s="40" t="n">
        <f aca="false">AO1429*1000000</f>
        <v>1982948.70324956</v>
      </c>
      <c r="BB1429" s="41" t="n">
        <f aca="false">AP1429*1000000</f>
        <v>76.7095239046025</v>
      </c>
      <c r="BC1429" s="39" t="n">
        <f aca="false">AQ1429*1000000</f>
        <v>29.4829066274563</v>
      </c>
      <c r="BD1429" s="40" t="n">
        <f aca="false">AR1429*1000000</f>
        <v>10.5821836922567</v>
      </c>
      <c r="BE1429" s="40" t="n">
        <f aca="false">AS1429*1000000</f>
        <v>28.0098384577587</v>
      </c>
      <c r="BF1429" s="40" t="n">
        <f aca="false">AT1429*1000000</f>
        <v>14.4919338809392</v>
      </c>
      <c r="BG1429" s="40" t="n">
        <f aca="false">AU1429*1000000</f>
        <v>5432.73617328647</v>
      </c>
      <c r="BH1429" s="41" t="n">
        <f aca="false">AV1429*1000000</f>
        <v>0.210163079190692</v>
      </c>
      <c r="BI1429" s="0" t="n">
        <v>0.1</v>
      </c>
      <c r="BJ1429" s="0" t="n">
        <f aca="false">R1429*BI1429</f>
        <v>84632.8938646847</v>
      </c>
      <c r="BK1429" s="0" t="n">
        <v>0.1</v>
      </c>
      <c r="BL1429" s="0" t="n">
        <f aca="false">AI1429*BK1429</f>
        <v>553.676785714286</v>
      </c>
      <c r="BM1429" s="45" t="n">
        <v>8.79744109323615</v>
      </c>
      <c r="BN1429" s="45" t="n">
        <v>3.62683450723467</v>
      </c>
      <c r="BO1429" s="45" t="n">
        <v>10.0538529184284</v>
      </c>
      <c r="BP1429" s="45" t="n">
        <v>12.5</v>
      </c>
      <c r="BQ1429" s="45" t="n">
        <v>2343</v>
      </c>
      <c r="BR1429" s="0" t="n">
        <f aca="false">AJ1429*0.1</f>
        <v>1.362E-009</v>
      </c>
      <c r="BS1429" s="0" t="n">
        <f aca="false">((((BJ1429/R1429)^2)+((BM1429/AD1429)^2))^(1/2))*AK1429</f>
        <v>0.00752289500166255</v>
      </c>
      <c r="BT1429" s="0" t="n">
        <f aca="false">((((BJ1429/R1429)^2)+((BN1429/AE1429)^2))^(1/2))*AL1429</f>
        <v>0.00309370140515768</v>
      </c>
      <c r="BU1429" s="0" t="n">
        <f aca="false">((((BJ1429/R1429)^2)+((BO1429/AF1429)^2))^(1/2))*AM1429</f>
        <v>0.00857006593561409</v>
      </c>
      <c r="BV1429" s="0" t="n">
        <f aca="false">((((BJ1429/R1429)^2)+((BP1429/AG1429)^2))^(1/2))*AN1429</f>
        <v>0.010592327368136</v>
      </c>
      <c r="BW1429" s="0" t="n">
        <f aca="false">((((BJ1429/R1429)^2)+((BQ1429/AH1429)^2))^(1/2))*AO1429</f>
        <v>1.99283878307211</v>
      </c>
      <c r="BX1429" s="46" t="n">
        <f aca="false">((((BL1429/AI1429)^2)+((BR1429/AJ1429)^2))^(1/2))*AP1429</f>
        <v>1.08483649069072E-005</v>
      </c>
    </row>
    <row r="1430" customFormat="false" ht="45" hidden="false" customHeight="true" outlineLevel="0" collapsed="false">
      <c r="A1430" s="24" t="n">
        <v>4.51718667112255</v>
      </c>
      <c r="B1430" s="24" t="n">
        <v>-74.111976827074</v>
      </c>
      <c r="C1430" s="47" t="n">
        <v>28</v>
      </c>
      <c r="D1430" s="47" t="n">
        <v>15</v>
      </c>
      <c r="E1430" s="47" t="n">
        <v>1694</v>
      </c>
      <c r="F1430" s="27" t="s">
        <v>3454</v>
      </c>
      <c r="G1430" s="28" t="s">
        <v>3438</v>
      </c>
      <c r="H1430" s="27" t="s">
        <v>3455</v>
      </c>
      <c r="I1430" s="28" t="s">
        <v>3398</v>
      </c>
      <c r="J1430" s="28" t="s">
        <v>76</v>
      </c>
      <c r="K1430" s="55"/>
      <c r="L1430" s="55"/>
      <c r="M1430" s="28" t="n">
        <v>1993</v>
      </c>
      <c r="N1430" s="29" t="s">
        <v>172</v>
      </c>
      <c r="O1430" s="29" t="s">
        <v>3343</v>
      </c>
      <c r="P1430" s="56" t="n">
        <v>0.00426891489573758</v>
      </c>
      <c r="Q1430" s="31" t="n">
        <v>1430000</v>
      </c>
      <c r="R1430" s="31" t="n">
        <v>1454627.86329927</v>
      </c>
      <c r="S1430" s="29" t="s">
        <v>86</v>
      </c>
      <c r="T1430" s="29" t="n">
        <f aca="false">((R1430*Parámetros!$D$30)/1000)/Parámetros!$D$29</f>
        <v>1192072.69222859</v>
      </c>
      <c r="U1430" s="29" t="s">
        <v>69</v>
      </c>
      <c r="V1430" s="48" t="n">
        <f aca="false">IF(S1430="m3_año",R1430,IF(OR(O1430="CG1",O1430="CG3",O1430="HG2"),T1430,R1430))</f>
        <v>1454627.86329927</v>
      </c>
      <c r="W1430" s="28" t="n">
        <v>365</v>
      </c>
      <c r="X1430" s="32"/>
      <c r="Y1430" s="28"/>
      <c r="Z1430" s="28" t="n">
        <v>8760</v>
      </c>
      <c r="AA1430" s="32" t="s">
        <v>447</v>
      </c>
      <c r="AB1430" s="32" t="s">
        <v>447</v>
      </c>
      <c r="AC1430" s="33" t="s">
        <v>246</v>
      </c>
      <c r="AD1430" s="33" t="n">
        <f aca="false">VLOOKUP($O1430,Parámetros!$B$4:$H$25,3,0)</f>
        <v>12.7152226842523</v>
      </c>
      <c r="AE1430" s="33" t="n">
        <f aca="false">VLOOKUP($O1430,Parámetros!$B$4:$H$25,4,0)</f>
        <v>4.56382485732941</v>
      </c>
      <c r="AF1430" s="33" t="n">
        <f aca="false">VLOOKUP($O1430,Parámetros!$B$4:$H$25,5,0)</f>
        <v>12.0799261022882</v>
      </c>
      <c r="AG1430" s="33" t="n">
        <f aca="false">VLOOKUP($O1430,Parámetros!$B$4:$H$25,6,0)</f>
        <v>6.25</v>
      </c>
      <c r="AH1430" s="33" t="n">
        <f aca="false">VLOOKUP($O1430,Parámetros!$B$4:$H$25,7,0)</f>
        <v>2343</v>
      </c>
      <c r="AI1430" s="2" t="n">
        <v>5536.76785714286</v>
      </c>
      <c r="AJ1430" s="2" t="n">
        <v>1.362E-008</v>
      </c>
      <c r="AK1430" s="34" t="n">
        <f aca="false">AD1430*V1430/1000000000</f>
        <v>0.0184959172045683</v>
      </c>
      <c r="AL1430" s="34" t="n">
        <f aca="false">AE1430*V1430/1000000000</f>
        <v>0.00663866680068918</v>
      </c>
      <c r="AM1430" s="34" t="n">
        <f aca="false">AF1430*V1430/1000000000</f>
        <v>0.0175717970949846</v>
      </c>
      <c r="AN1430" s="34" t="n">
        <f aca="false">AG1430*V1430/1000000000</f>
        <v>0.00909142414562044</v>
      </c>
      <c r="AO1430" s="34" t="n">
        <f aca="false">AH1430*V1430/1000000000</f>
        <v>3.40819308371019</v>
      </c>
      <c r="AP1430" s="35" t="n">
        <f aca="false">AJ1430*AI1430*EXP(P1430*4)</f>
        <v>7.67095239046024E-005</v>
      </c>
      <c r="AQ1430" s="36" t="n">
        <f aca="false">AK1430/W1430</f>
        <v>5.06737457659406E-005</v>
      </c>
      <c r="AR1430" s="37" t="n">
        <f aca="false">AL1430/W1430</f>
        <v>1.81881282210662E-005</v>
      </c>
      <c r="AS1430" s="37" t="n">
        <f aca="false">AM1430/W1430</f>
        <v>4.81419098492728E-005</v>
      </c>
      <c r="AT1430" s="37" t="n">
        <f aca="false">AN1430/W1430</f>
        <v>2.49080113578642E-005</v>
      </c>
      <c r="AU1430" s="37" t="n">
        <f aca="false">AO1430/W1430</f>
        <v>0.00933751529783614</v>
      </c>
      <c r="AV1430" s="49" t="n">
        <f aca="false">AP1430/W1430</f>
        <v>2.10163079190692E-007</v>
      </c>
      <c r="AW1430" s="39" t="n">
        <f aca="false">AK1430*1000000</f>
        <v>18495.9172045683</v>
      </c>
      <c r="AX1430" s="40" t="n">
        <f aca="false">AL1430*1000000</f>
        <v>6638.66680068918</v>
      </c>
      <c r="AY1430" s="40" t="n">
        <f aca="false">AM1430*1000000</f>
        <v>17571.7970949846</v>
      </c>
      <c r="AZ1430" s="40" t="n">
        <f aca="false">AN1430*1000000</f>
        <v>9091.42414562044</v>
      </c>
      <c r="BA1430" s="40" t="n">
        <f aca="false">AO1430*1000000</f>
        <v>3408193.08371019</v>
      </c>
      <c r="BB1430" s="41" t="n">
        <f aca="false">AP1430*1000000</f>
        <v>76.7095239046025</v>
      </c>
      <c r="BC1430" s="39" t="n">
        <f aca="false">AQ1430*1000000</f>
        <v>50.6737457659406</v>
      </c>
      <c r="BD1430" s="40" t="n">
        <f aca="false">AR1430*1000000</f>
        <v>18.1881282210662</v>
      </c>
      <c r="BE1430" s="40" t="n">
        <f aca="false">AS1430*1000000</f>
        <v>48.1419098492728</v>
      </c>
      <c r="BF1430" s="40" t="n">
        <f aca="false">AT1430*1000000</f>
        <v>24.9080113578642</v>
      </c>
      <c r="BG1430" s="40" t="n">
        <f aca="false">AU1430*1000000</f>
        <v>9337.51529783613</v>
      </c>
      <c r="BH1430" s="41" t="n">
        <f aca="false">AV1430*1000000</f>
        <v>0.210163079190692</v>
      </c>
      <c r="BI1430" s="0" t="n">
        <v>0.1</v>
      </c>
      <c r="BJ1430" s="0" t="n">
        <f aca="false">R1430*BI1430</f>
        <v>145462.786329927</v>
      </c>
      <c r="BK1430" s="0" t="n">
        <v>0.1</v>
      </c>
      <c r="BL1430" s="0" t="n">
        <f aca="false">AI1430*BK1430</f>
        <v>553.676785714286</v>
      </c>
      <c r="BM1430" s="45" t="n">
        <v>8.79744109323615</v>
      </c>
      <c r="BN1430" s="45" t="n">
        <v>3.62683450723467</v>
      </c>
      <c r="BO1430" s="45" t="n">
        <v>10.0538529184284</v>
      </c>
      <c r="BP1430" s="45" t="n">
        <v>12.5</v>
      </c>
      <c r="BQ1430" s="45" t="n">
        <v>2343</v>
      </c>
      <c r="BR1430" s="0" t="n">
        <f aca="false">AJ1430*0.1</f>
        <v>1.362E-009</v>
      </c>
      <c r="BS1430" s="0" t="n">
        <f aca="false">((((BJ1430/R1430)^2)+((BM1430/AD1430)^2))^(1/2))*AK1430</f>
        <v>0.0129299757841075</v>
      </c>
      <c r="BT1430" s="0" t="n">
        <f aca="false">((((BJ1430/R1430)^2)+((BN1430/AE1430)^2))^(1/2))*AL1430</f>
        <v>0.00531729929011477</v>
      </c>
      <c r="BU1430" s="0" t="n">
        <f aca="false">((((BJ1430/R1430)^2)+((BO1430/AF1430)^2))^(1/2))*AM1430</f>
        <v>0.0147298008268367</v>
      </c>
      <c r="BV1430" s="0" t="n">
        <f aca="false">((((BJ1430/R1430)^2)+((BP1430/AG1430)^2))^(1/2))*AN1430</f>
        <v>0.0182055626639837</v>
      </c>
      <c r="BW1430" s="0" t="n">
        <f aca="false">((((BJ1430/R1430)^2)+((BQ1430/AH1430)^2))^(1/2))*AO1430</f>
        <v>3.42519165840519</v>
      </c>
      <c r="BX1430" s="46" t="n">
        <f aca="false">((((BL1430/AI1430)^2)+((BR1430/AJ1430)^2))^(1/2))*AP1430</f>
        <v>1.08483649069072E-005</v>
      </c>
    </row>
    <row r="1431" customFormat="false" ht="15" hidden="false" customHeight="true" outlineLevel="0" collapsed="false">
      <c r="A1431" s="24" t="n">
        <v>4.61289166666667</v>
      </c>
      <c r="B1431" s="24" t="n">
        <v>-74.0777055555556</v>
      </c>
      <c r="C1431" s="47" t="n">
        <v>31</v>
      </c>
      <c r="D1431" s="47" t="n">
        <v>25</v>
      </c>
      <c r="E1431" s="47" t="n">
        <v>2320</v>
      </c>
      <c r="F1431" s="82" t="s">
        <v>3457</v>
      </c>
      <c r="G1431" s="82" t="s">
        <v>3458</v>
      </c>
      <c r="H1431" s="82" t="s">
        <v>3459</v>
      </c>
      <c r="I1431" s="83" t="s">
        <v>1287</v>
      </c>
      <c r="J1431" s="1" t="s">
        <v>76</v>
      </c>
      <c r="K1431" s="1" t="s">
        <v>3460</v>
      </c>
      <c r="L1431" s="1"/>
      <c r="M1431" s="1" t="s">
        <v>3460</v>
      </c>
      <c r="N1431" s="29" t="s">
        <v>67</v>
      </c>
      <c r="O1431" s="4" t="s">
        <v>145</v>
      </c>
      <c r="P1431" s="56" t="n">
        <v>0.00426891489573758</v>
      </c>
      <c r="Q1431" s="5" t="n">
        <v>10080</v>
      </c>
      <c r="R1431" s="31" t="n">
        <v>10253.6006028368</v>
      </c>
      <c r="S1431" s="4" t="s">
        <v>69</v>
      </c>
      <c r="T1431" s="4"/>
      <c r="U1431" s="4"/>
      <c r="V1431" s="48" t="n">
        <f aca="false">IF(S1431="m3_año",R1431,IF(OR(O1431="CG1",O1431="CG3",O1431="HG2"),T1431,R1431))</f>
        <v>10253.6006028368</v>
      </c>
      <c r="W1431" s="28" t="n">
        <v>365</v>
      </c>
      <c r="X1431" s="1"/>
      <c r="Y1431" s="1"/>
      <c r="Z1431" s="28" t="n">
        <v>20</v>
      </c>
      <c r="AA1431" s="1" t="n">
        <v>0</v>
      </c>
      <c r="AB1431" s="1" t="n">
        <v>0</v>
      </c>
      <c r="AC1431" s="33" t="s">
        <v>72</v>
      </c>
      <c r="AD1431" s="33" t="n">
        <f aca="false">VLOOKUP($O1431,Parámetros!$B$4:$H$25,3,0)</f>
        <v>196.356974196937</v>
      </c>
      <c r="AE1431" s="33" t="n">
        <f aca="false">VLOOKUP($O1431,Parámetros!$B$4:$H$25,4,0)</f>
        <v>1220.72799074218</v>
      </c>
      <c r="AF1431" s="33" t="n">
        <f aca="false">VLOOKUP($O1431,Parámetros!$B$4:$H$25,5,0)</f>
        <v>69.6558973259153</v>
      </c>
      <c r="AG1431" s="33" t="n">
        <f aca="false">VLOOKUP($O1431,Parámetros!$B$4:$H$25,6,0)</f>
        <v>640</v>
      </c>
      <c r="AH1431" s="33" t="n">
        <f aca="false">VLOOKUP($O1431,Parámetros!$B$4:$H$25,7,0)</f>
        <v>1920000</v>
      </c>
      <c r="AI1431" s="2" t="n">
        <v>2.98030327868852</v>
      </c>
      <c r="AJ1431" s="2" t="n">
        <v>1.362E-005</v>
      </c>
      <c r="AK1431" s="34" t="n">
        <f aca="false">AD1431*V1431/1000000000</f>
        <v>0.00201336598899692</v>
      </c>
      <c r="AL1431" s="34" t="n">
        <f aca="false">AE1431*V1431/1000000000</f>
        <v>0.0125168572617738</v>
      </c>
      <c r="AM1431" s="34" t="n">
        <f aca="false">AF1431*V1431/1000000000</f>
        <v>0.000714223750812143</v>
      </c>
      <c r="AN1431" s="34" t="n">
        <f aca="false">AG1431*V1431/1000000000</f>
        <v>0.00656230438581555</v>
      </c>
      <c r="AO1431" s="34" t="n">
        <f aca="false">AH1431*V1431/1000000000</f>
        <v>19.6869131574467</v>
      </c>
      <c r="AP1431" s="35" t="n">
        <f aca="false">AJ1431*AI1431*EXP(P1431*4)</f>
        <v>4.12908128890735E-005</v>
      </c>
      <c r="AQ1431" s="36" t="n">
        <f aca="false">AK1431/W1431</f>
        <v>5.5160712027313E-006</v>
      </c>
      <c r="AR1431" s="37" t="n">
        <f aca="false">AL1431/W1431</f>
        <v>3.4292759621298E-005</v>
      </c>
      <c r="AS1431" s="37" t="n">
        <f aca="false">AM1431/W1431</f>
        <v>1.95677739948532E-006</v>
      </c>
      <c r="AT1431" s="37" t="n">
        <f aca="false">AN1431/W1431</f>
        <v>1.79789161255221E-005</v>
      </c>
      <c r="AU1431" s="37" t="n">
        <f aca="false">AO1431/W1431</f>
        <v>0.0539367483765662</v>
      </c>
      <c r="AV1431" s="49" t="n">
        <f aca="false">AP1431/W1431</f>
        <v>1.13125514764585E-007</v>
      </c>
      <c r="AW1431" s="39" t="n">
        <f aca="false">AK1431*1000000</f>
        <v>2013.36598899692</v>
      </c>
      <c r="AX1431" s="40" t="n">
        <f aca="false">AL1431*1000000</f>
        <v>12516.8572617738</v>
      </c>
      <c r="AY1431" s="40" t="n">
        <f aca="false">AM1431*1000000</f>
        <v>714.223750812143</v>
      </c>
      <c r="AZ1431" s="40" t="n">
        <f aca="false">AN1431*1000000</f>
        <v>6562.30438581555</v>
      </c>
      <c r="BA1431" s="40" t="n">
        <f aca="false">AO1431*1000000</f>
        <v>19686913.1574467</v>
      </c>
      <c r="BB1431" s="41" t="n">
        <f aca="false">AP1431*1000000</f>
        <v>41.2908128890735</v>
      </c>
      <c r="BC1431" s="39" t="n">
        <f aca="false">AQ1431*1000000</f>
        <v>5.5160712027313</v>
      </c>
      <c r="BD1431" s="40" t="n">
        <f aca="false">AR1431*1000000</f>
        <v>34.292759621298</v>
      </c>
      <c r="BE1431" s="40" t="n">
        <f aca="false">AS1431*1000000</f>
        <v>1.95677739948532</v>
      </c>
      <c r="BF1431" s="40" t="n">
        <f aca="false">AT1431*1000000</f>
        <v>17.9789161255221</v>
      </c>
      <c r="BG1431" s="40" t="n">
        <f aca="false">AU1431*1000000</f>
        <v>53936.7483765662</v>
      </c>
      <c r="BH1431" s="41" t="n">
        <f aca="false">AV1431*1000000</f>
        <v>0.113125514764585</v>
      </c>
      <c r="BI1431" s="0" t="n">
        <v>0.1</v>
      </c>
      <c r="BJ1431" s="0" t="n">
        <f aca="false">R1431*BI1431</f>
        <v>1025.36006028368</v>
      </c>
      <c r="BK1431" s="0" t="n">
        <v>0.1</v>
      </c>
      <c r="BL1431" s="0" t="n">
        <f aca="false">AI1431*BK1431</f>
        <v>0.298030327868852</v>
      </c>
      <c r="BM1431" s="45" t="n">
        <v>187.562005220738</v>
      </c>
      <c r="BN1431" s="45" t="n">
        <v>1012.03746873145</v>
      </c>
      <c r="BO1431" s="45" t="n">
        <v>69.5558973259153</v>
      </c>
      <c r="BP1431" s="45" t="n">
        <v>256</v>
      </c>
      <c r="BQ1431" s="45" t="n">
        <v>384000</v>
      </c>
      <c r="BR1431" s="0" t="n">
        <f aca="false">AJ1431*0.1</f>
        <v>1.362E-006</v>
      </c>
      <c r="BS1431" s="0" t="n">
        <f aca="false">((((BJ1431/R1431)^2)+((BM1431/AD1431)^2))^(1/2))*AK1431</f>
        <v>0.00193369604456977</v>
      </c>
      <c r="BT1431" s="0" t="n">
        <f aca="false">((((BJ1431/R1431)^2)+((BN1431/AE1431)^2))^(1/2))*AL1431</f>
        <v>0.0104522450822334</v>
      </c>
      <c r="BU1431" s="0" t="n">
        <f aca="false">((((BJ1431/R1431)^2)+((BO1431/AF1431)^2))^(1/2))*AM1431</f>
        <v>0.000716765721999374</v>
      </c>
      <c r="BV1431" s="0" t="n">
        <f aca="false">((((BJ1431/R1431)^2)+((BP1431/AG1431)^2))^(1/2))*AN1431</f>
        <v>0.00270570741301715</v>
      </c>
      <c r="BW1431" s="0" t="n">
        <f aca="false">((((BJ1431/R1431)^2)+((BQ1431/AH1431)^2))^(1/2))*AO1431</f>
        <v>4.40212760871857</v>
      </c>
      <c r="BX1431" s="46" t="n">
        <f aca="false">((((BL1431/AI1431)^2)+((BR1431/AJ1431)^2))^(1/2))*AP1431</f>
        <v>5.83940275891375E-006</v>
      </c>
    </row>
    <row r="1432" customFormat="false" ht="15" hidden="false" customHeight="true" outlineLevel="0" collapsed="false">
      <c r="A1432" s="24" t="n">
        <v>4.61155</v>
      </c>
      <c r="B1432" s="24" t="n">
        <v>-74.0989416666667</v>
      </c>
      <c r="C1432" s="47" t="n">
        <v>29</v>
      </c>
      <c r="D1432" s="47" t="n">
        <v>25</v>
      </c>
      <c r="E1432" s="47" t="n">
        <v>2318</v>
      </c>
      <c r="F1432" s="82" t="s">
        <v>3461</v>
      </c>
      <c r="G1432" s="82" t="s">
        <v>3462</v>
      </c>
      <c r="H1432" s="82" t="s">
        <v>3463</v>
      </c>
      <c r="I1432" s="28" t="s">
        <v>155</v>
      </c>
      <c r="J1432" s="1" t="s">
        <v>2033</v>
      </c>
      <c r="K1432" s="1" t="s">
        <v>3464</v>
      </c>
      <c r="L1432" s="1"/>
      <c r="M1432" s="1" t="s">
        <v>3465</v>
      </c>
      <c r="N1432" s="4" t="s">
        <v>84</v>
      </c>
      <c r="O1432" s="4" t="s">
        <v>85</v>
      </c>
      <c r="P1432" s="50" t="n">
        <v>0.0119278052318739</v>
      </c>
      <c r="Q1432" s="5" t="n">
        <v>518400</v>
      </c>
      <c r="R1432" s="31" t="n">
        <v>543733.02632713</v>
      </c>
      <c r="S1432" s="29" t="s">
        <v>86</v>
      </c>
      <c r="T1432" s="29" t="n">
        <f aca="false">((R1432*Parámetros!$D$30)/1000)/Parámetros!$D$29</f>
        <v>445591.143206382</v>
      </c>
      <c r="U1432" s="29" t="s">
        <v>69</v>
      </c>
      <c r="V1432" s="48" t="n">
        <f aca="false">IF(S1432="m3_año",R1432,IF(OR(O1432="CG1",O1432="CG3",O1432="HG2"),T1432,R1432))</f>
        <v>543733.02632713</v>
      </c>
      <c r="W1432" s="28" t="n">
        <v>365</v>
      </c>
      <c r="X1432" s="1"/>
      <c r="Y1432" s="1"/>
      <c r="Z1432" s="28" t="n">
        <v>0</v>
      </c>
      <c r="AA1432" s="1" t="n">
        <v>0</v>
      </c>
      <c r="AB1432" s="1" t="n">
        <v>0</v>
      </c>
      <c r="AC1432" s="33" t="s">
        <v>246</v>
      </c>
      <c r="AD1432" s="33" t="n">
        <f aca="false">VLOOKUP($O1432,Parámetros!$B$4:$H$25,3,0)</f>
        <v>12.7152226842523</v>
      </c>
      <c r="AE1432" s="33" t="n">
        <f aca="false">VLOOKUP($O1432,Parámetros!$B$4:$H$25,4,0)</f>
        <v>4.56382485732941</v>
      </c>
      <c r="AF1432" s="33" t="n">
        <f aca="false">VLOOKUP($O1432,Parámetros!$B$4:$H$25,5,0)</f>
        <v>12.0799261022882</v>
      </c>
      <c r="AG1432" s="33" t="n">
        <f aca="false">VLOOKUP($O1432,Parámetros!$B$4:$H$25,6,0)</f>
        <v>6.25</v>
      </c>
      <c r="AH1432" s="33" t="n">
        <f aca="false">VLOOKUP($O1432,Parámetros!$B$4:$H$25,7,0)</f>
        <v>2343</v>
      </c>
      <c r="AI1432" s="51" t="n">
        <v>518400</v>
      </c>
      <c r="AJ1432" s="2" t="n">
        <v>2E-005</v>
      </c>
      <c r="AK1432" s="34" t="n">
        <f aca="false">AD1432*V1432/1000000000</f>
        <v>0.00691368651053188</v>
      </c>
      <c r="AL1432" s="34" t="n">
        <f aca="false">AE1432*V1432/1000000000</f>
        <v>0.0024815023013027</v>
      </c>
      <c r="AM1432" s="34" t="n">
        <f aca="false">AF1432*V1432/1000000000</f>
        <v>0.00656825477740525</v>
      </c>
      <c r="AN1432" s="34" t="n">
        <f aca="false">AG1432*V1432/1000000000</f>
        <v>0.00339833141454456</v>
      </c>
      <c r="AO1432" s="34" t="n">
        <f aca="false">AH1432*V1432/1000000000</f>
        <v>1.27396648068447</v>
      </c>
      <c r="AP1432" s="35" t="n">
        <f aca="false">AJ1432*AI1432*EXP(P1432*4)</f>
        <v>10.8746605265426</v>
      </c>
      <c r="AQ1432" s="36" t="n">
        <f aca="false">AK1432/W1432</f>
        <v>1.89416068781695E-005</v>
      </c>
      <c r="AR1432" s="37" t="n">
        <f aca="false">AL1432/W1432</f>
        <v>6.79863644192521E-006</v>
      </c>
      <c r="AS1432" s="37" t="n">
        <f aca="false">AM1432/W1432</f>
        <v>1.79952185682336E-005</v>
      </c>
      <c r="AT1432" s="37" t="n">
        <f aca="false">AN1432/W1432</f>
        <v>9.31049702614949E-006</v>
      </c>
      <c r="AU1432" s="37" t="n">
        <f aca="false">AO1432/W1432</f>
        <v>0.00349031912516292</v>
      </c>
      <c r="AV1432" s="49" t="n">
        <f aca="false">AP1432/W1432</f>
        <v>0.0297935904836784</v>
      </c>
      <c r="AW1432" s="39" t="n">
        <f aca="false">AK1432*1000000</f>
        <v>6913.68651053188</v>
      </c>
      <c r="AX1432" s="40" t="n">
        <f aca="false">AL1432*1000000</f>
        <v>2481.5023013027</v>
      </c>
      <c r="AY1432" s="40" t="n">
        <f aca="false">AM1432*1000000</f>
        <v>6568.25477740525</v>
      </c>
      <c r="AZ1432" s="40" t="n">
        <f aca="false">AN1432*1000000</f>
        <v>3398.33141454456</v>
      </c>
      <c r="BA1432" s="40" t="n">
        <f aca="false">AO1432*1000000</f>
        <v>1273966.48068447</v>
      </c>
      <c r="BB1432" s="41" t="n">
        <f aca="false">AP1432*1000000</f>
        <v>10874660.5265426</v>
      </c>
      <c r="BC1432" s="39" t="n">
        <f aca="false">AQ1432*1000000</f>
        <v>18.9416068781695</v>
      </c>
      <c r="BD1432" s="40" t="n">
        <f aca="false">AR1432*1000000</f>
        <v>6.79863644192521</v>
      </c>
      <c r="BE1432" s="40" t="n">
        <f aca="false">AS1432*1000000</f>
        <v>17.9952185682336</v>
      </c>
      <c r="BF1432" s="40" t="n">
        <f aca="false">AT1432*1000000</f>
        <v>9.31049702614949</v>
      </c>
      <c r="BG1432" s="40" t="n">
        <f aca="false">AU1432*1000000</f>
        <v>3490.31912516292</v>
      </c>
      <c r="BH1432" s="41" t="n">
        <f aca="false">AV1432*1000000</f>
        <v>29793.5904836784</v>
      </c>
      <c r="BI1432" s="0" t="n">
        <v>0.1</v>
      </c>
      <c r="BJ1432" s="0" t="n">
        <f aca="false">R1432*BI1432</f>
        <v>54373.302632713</v>
      </c>
      <c r="BK1432" s="0" t="n">
        <v>0.1</v>
      </c>
      <c r="BL1432" s="0" t="n">
        <f aca="false">AI1432*BK1432</f>
        <v>51840</v>
      </c>
      <c r="BM1432" s="45" t="n">
        <v>8.79744109323615</v>
      </c>
      <c r="BN1432" s="45" t="n">
        <v>3.62683450723467</v>
      </c>
      <c r="BO1432" s="45" t="n">
        <v>10.0538529184284</v>
      </c>
      <c r="BP1432" s="45" t="n">
        <v>12.5</v>
      </c>
      <c r="BQ1432" s="45" t="n">
        <v>2343</v>
      </c>
      <c r="BR1432" s="0" t="n">
        <f aca="false">AJ1432*0.1</f>
        <v>2E-006</v>
      </c>
      <c r="BS1432" s="0" t="n">
        <f aca="false">((((BJ1432/R1432)^2)+((BM1432/AD1432)^2))^(1/2))*AK1432</f>
        <v>0.00483316389078604</v>
      </c>
      <c r="BT1432" s="0" t="n">
        <f aca="false">((((BJ1432/R1432)^2)+((BN1432/AE1432)^2))^(1/2))*AL1432</f>
        <v>0.00198758136554846</v>
      </c>
      <c r="BU1432" s="0" t="n">
        <f aca="false">((((BJ1432/R1432)^2)+((BO1432/AF1432)^2))^(1/2))*AM1432</f>
        <v>0.00550592999271047</v>
      </c>
      <c r="BV1432" s="0" t="n">
        <f aca="false">((((BJ1432/R1432)^2)+((BP1432/AG1432)^2))^(1/2))*AN1432</f>
        <v>0.00680515335435967</v>
      </c>
      <c r="BW1432" s="0" t="n">
        <f aca="false">((((BJ1432/R1432)^2)+((BQ1432/AH1432)^2))^(1/2))*AO1432</f>
        <v>1.2803204676356</v>
      </c>
      <c r="BX1432" s="46" t="n">
        <f aca="false">((((BL1432/AI1432)^2)+((BR1432/AJ1432)^2))^(1/2))*AP1432</f>
        <v>1.53790924028399</v>
      </c>
    </row>
    <row r="1433" customFormat="false" ht="15" hidden="false" customHeight="true" outlineLevel="0" collapsed="false">
      <c r="A1433" s="24" t="n">
        <v>4.61155</v>
      </c>
      <c r="B1433" s="24" t="n">
        <v>-74.0989416666667</v>
      </c>
      <c r="C1433" s="47" t="n">
        <v>29</v>
      </c>
      <c r="D1433" s="47" t="n">
        <v>25</v>
      </c>
      <c r="E1433" s="47" t="n">
        <v>2318</v>
      </c>
      <c r="F1433" s="82" t="s">
        <v>3461</v>
      </c>
      <c r="G1433" s="82" t="s">
        <v>3462</v>
      </c>
      <c r="H1433" s="82" t="s">
        <v>3463</v>
      </c>
      <c r="I1433" s="28" t="s">
        <v>155</v>
      </c>
      <c r="J1433" s="1" t="s">
        <v>1288</v>
      </c>
      <c r="K1433" s="1" t="s">
        <v>3466</v>
      </c>
      <c r="L1433" s="1"/>
      <c r="M1433" s="1" t="s">
        <v>3465</v>
      </c>
      <c r="N1433" s="29" t="s">
        <v>67</v>
      </c>
      <c r="O1433" s="4" t="s">
        <v>142</v>
      </c>
      <c r="P1433" s="50" t="n">
        <v>0.0119278052318739</v>
      </c>
      <c r="Q1433" s="5" t="n">
        <v>0</v>
      </c>
      <c r="R1433" s="31" t="n">
        <v>0</v>
      </c>
      <c r="S1433" s="4" t="s">
        <v>69</v>
      </c>
      <c r="T1433" s="4"/>
      <c r="U1433" s="4"/>
      <c r="V1433" s="48" t="n">
        <f aca="false">IF(S1433="m3_año",R1433,IF(OR(O1433="CG1",O1433="CG3",O1433="HG2"),T1433,R1433))</f>
        <v>0</v>
      </c>
      <c r="W1433" s="28" t="n">
        <v>365</v>
      </c>
      <c r="X1433" s="1"/>
      <c r="Y1433" s="1"/>
      <c r="Z1433" s="28" t="n">
        <v>0</v>
      </c>
      <c r="AA1433" s="1" t="n">
        <v>0</v>
      </c>
      <c r="AB1433" s="1" t="n">
        <v>0</v>
      </c>
      <c r="AC1433" s="33" t="s">
        <v>72</v>
      </c>
      <c r="AD1433" s="33" t="n">
        <f aca="false">VLOOKUP($O1433,Parámetros!$B$4:$H$25,3,0)</f>
        <v>30.4</v>
      </c>
      <c r="AE1433" s="33" t="n">
        <f aca="false">VLOOKUP($O1433,Parámetros!$B$4:$H$25,4,0)</f>
        <v>1504</v>
      </c>
      <c r="AF1433" s="33" t="n">
        <f aca="false">VLOOKUP($O1433,Parámetros!$B$4:$H$25,5,0)</f>
        <v>9.6</v>
      </c>
      <c r="AG1433" s="33" t="n">
        <f aca="false">VLOOKUP($O1433,Parámetros!$B$4:$H$25,6,0)</f>
        <v>640</v>
      </c>
      <c r="AH1433" s="33" t="n">
        <f aca="false">VLOOKUP($O1433,Parámetros!$B$4:$H$25,7,0)</f>
        <v>1920000</v>
      </c>
      <c r="AI1433" s="51" t="n">
        <v>0</v>
      </c>
      <c r="AJ1433" s="52" t="n">
        <v>8.8E-008</v>
      </c>
      <c r="AK1433" s="34" t="n">
        <f aca="false">AD1433*V1433/1000000000</f>
        <v>0</v>
      </c>
      <c r="AL1433" s="34" t="n">
        <f aca="false">AE1433*V1433/1000000000</f>
        <v>0</v>
      </c>
      <c r="AM1433" s="34" t="n">
        <f aca="false">AF1433*V1433/1000000000</f>
        <v>0</v>
      </c>
      <c r="AN1433" s="34" t="n">
        <f aca="false">AG1433*V1433/1000000000</f>
        <v>0</v>
      </c>
      <c r="AO1433" s="34" t="n">
        <f aca="false">AH1433*V1433/1000000000</f>
        <v>0</v>
      </c>
      <c r="AP1433" s="35" t="n">
        <f aca="false">AJ1433*AI1433*EXP(P1433*4)</f>
        <v>0</v>
      </c>
      <c r="AQ1433" s="36" t="n">
        <f aca="false">AK1433/W1433</f>
        <v>0</v>
      </c>
      <c r="AR1433" s="37" t="n">
        <f aca="false">AL1433/W1433</f>
        <v>0</v>
      </c>
      <c r="AS1433" s="37" t="n">
        <f aca="false">AM1433/W1433</f>
        <v>0</v>
      </c>
      <c r="AT1433" s="37" t="n">
        <f aca="false">AN1433/W1433</f>
        <v>0</v>
      </c>
      <c r="AU1433" s="37" t="n">
        <f aca="false">AO1433/W1433</f>
        <v>0</v>
      </c>
      <c r="AV1433" s="49" t="n">
        <f aca="false">AP1433/W1433</f>
        <v>0</v>
      </c>
      <c r="AW1433" s="39" t="n">
        <f aca="false">AK1433*1000000</f>
        <v>0</v>
      </c>
      <c r="AX1433" s="40" t="n">
        <f aca="false">AL1433*1000000</f>
        <v>0</v>
      </c>
      <c r="AY1433" s="40" t="n">
        <f aca="false">AM1433*1000000</f>
        <v>0</v>
      </c>
      <c r="AZ1433" s="40" t="n">
        <f aca="false">AN1433*1000000</f>
        <v>0</v>
      </c>
      <c r="BA1433" s="40" t="n">
        <f aca="false">AO1433*1000000</f>
        <v>0</v>
      </c>
      <c r="BB1433" s="41" t="n">
        <f aca="false">AP1433*1000000</f>
        <v>0</v>
      </c>
      <c r="BC1433" s="39" t="n">
        <f aca="false">AQ1433*1000000</f>
        <v>0</v>
      </c>
      <c r="BD1433" s="40" t="n">
        <f aca="false">AR1433*1000000</f>
        <v>0</v>
      </c>
      <c r="BE1433" s="40" t="n">
        <f aca="false">AS1433*1000000</f>
        <v>0</v>
      </c>
      <c r="BF1433" s="40" t="n">
        <f aca="false">AT1433*1000000</f>
        <v>0</v>
      </c>
      <c r="BG1433" s="40" t="n">
        <f aca="false">AU1433*1000000</f>
        <v>0</v>
      </c>
      <c r="BH1433" s="41" t="n">
        <f aca="false">AV1433*1000000</f>
        <v>0</v>
      </c>
      <c r="BI1433" s="0" t="n">
        <v>0.1</v>
      </c>
      <c r="BJ1433" s="0" t="n">
        <f aca="false">R1433*BI1433</f>
        <v>0</v>
      </c>
      <c r="BK1433" s="0" t="n">
        <v>0.1</v>
      </c>
      <c r="BL1433" s="0" t="n">
        <f aca="false">AI1433*BK1433</f>
        <v>0</v>
      </c>
      <c r="BM1433" s="45" t="n">
        <v>12.16</v>
      </c>
      <c r="BN1433" s="45" t="n">
        <v>601.6</v>
      </c>
      <c r="BO1433" s="45" t="n">
        <v>1.92</v>
      </c>
      <c r="BP1433" s="45" t="n">
        <v>256</v>
      </c>
      <c r="BQ1433" s="45" t="n">
        <v>384000</v>
      </c>
      <c r="BR1433" s="0" t="n">
        <f aca="false">AJ1433*0.1</f>
        <v>8.8E-009</v>
      </c>
      <c r="BS1433" s="0" t="e">
        <f aca="false">((((BJ1433/R1433)^2)+((BM1433/AD1433)^2))^(1/2))*AK1433</f>
        <v>#DIV/0!</v>
      </c>
      <c r="BT1433" s="0" t="e">
        <f aca="false">((((BJ1433/R1433)^2)+((BN1433/AE1433)^2))^(1/2))*AL1433</f>
        <v>#DIV/0!</v>
      </c>
      <c r="BU1433" s="0" t="e">
        <f aca="false">((((BJ1433/R1433)^2)+((BO1433/AF1433)^2))^(1/2))*AM1433</f>
        <v>#DIV/0!</v>
      </c>
      <c r="BV1433" s="0" t="e">
        <f aca="false">((((BJ1433/R1433)^2)+((BP1433/AG1433)^2))^(1/2))*AN1433</f>
        <v>#DIV/0!</v>
      </c>
      <c r="BW1433" s="0" t="e">
        <f aca="false">((((BJ1433/R1433)^2)+((BQ1433/AH1433)^2))^(1/2))*AO1433</f>
        <v>#DIV/0!</v>
      </c>
      <c r="BX1433" s="46" t="e">
        <f aca="false">((((BL1433/AI1433)^2)+((BR1433/AJ1433)^2))^(1/2))*AP1433</f>
        <v>#DIV/0!</v>
      </c>
    </row>
    <row r="1434" customFormat="false" ht="14" hidden="false" customHeight="false" outlineLevel="0" collapsed="false">
      <c r="A1434" s="24" t="n">
        <v>4.72828611111111</v>
      </c>
      <c r="B1434" s="24" t="n">
        <v>-74.0535944444444</v>
      </c>
      <c r="C1434" s="47" t="n">
        <v>34</v>
      </c>
      <c r="D1434" s="47" t="n">
        <v>38</v>
      </c>
      <c r="E1434" s="47" t="n">
        <v>2492</v>
      </c>
      <c r="F1434" s="82" t="s">
        <v>3467</v>
      </c>
      <c r="G1434" s="82" t="s">
        <v>3468</v>
      </c>
      <c r="H1434" s="82" t="s">
        <v>3469</v>
      </c>
      <c r="I1434" s="83" t="s">
        <v>1476</v>
      </c>
      <c r="J1434" s="1" t="s">
        <v>65</v>
      </c>
      <c r="K1434" s="1" t="s">
        <v>3470</v>
      </c>
      <c r="L1434" s="1"/>
      <c r="M1434" s="1" t="s">
        <v>3465</v>
      </c>
      <c r="N1434" s="29" t="s">
        <v>124</v>
      </c>
      <c r="O1434" s="4" t="s">
        <v>125</v>
      </c>
      <c r="P1434" s="53" t="n">
        <v>0.01</v>
      </c>
      <c r="Q1434" s="5" t="n">
        <v>4.54248</v>
      </c>
      <c r="R1434" s="31" t="n">
        <v>4.72786212555344</v>
      </c>
      <c r="S1434" s="4" t="s">
        <v>69</v>
      </c>
      <c r="T1434" s="4"/>
      <c r="U1434" s="4"/>
      <c r="V1434" s="48" t="n">
        <f aca="false">IF(S1434="m3_año",R1434,IF(OR(O1434="CG1",O1434="CG3",O1434="HG2"),T1434,R1434))</f>
        <v>4.72786212555344</v>
      </c>
      <c r="W1434" s="28" t="n">
        <v>365</v>
      </c>
      <c r="X1434" s="1"/>
      <c r="Y1434" s="1"/>
      <c r="Z1434" s="28" t="n">
        <v>0</v>
      </c>
      <c r="AA1434" s="1" t="n">
        <v>0</v>
      </c>
      <c r="AB1434" s="1" t="n">
        <v>0</v>
      </c>
      <c r="AC1434" s="33" t="s">
        <v>72</v>
      </c>
      <c r="AD1434" s="33" t="n">
        <f aca="false">VLOOKUP($O1434,Parámetros!$B$4:$H$25,3,0)</f>
        <v>840000</v>
      </c>
      <c r="AE1434" s="33" t="n">
        <f aca="false">VLOOKUP($O1434,Parámetros!$B$4:$H$25,4,0)</f>
        <v>2400000</v>
      </c>
      <c r="AF1434" s="33" t="n">
        <f aca="false">VLOOKUP($O1434,Parámetros!$B$4:$H$25,5,0)</f>
        <v>1800000</v>
      </c>
      <c r="AG1434" s="33" t="n">
        <f aca="false">VLOOKUP($O1434,Parámetros!$B$4:$H$25,6,0)</f>
        <v>600000</v>
      </c>
      <c r="AH1434" s="33" t="n">
        <f aca="false">VLOOKUP($O1434,Parámetros!$B$4:$H$25,7,0)</f>
        <v>2676000000</v>
      </c>
      <c r="AI1434" s="51" t="n">
        <v>4.54248</v>
      </c>
      <c r="AJ1434" s="2" t="n">
        <v>0.0912</v>
      </c>
      <c r="AK1434" s="34" t="n">
        <f aca="false">AD1434*V1434/1000000000</f>
        <v>0.00397140418546489</v>
      </c>
      <c r="AL1434" s="34" t="n">
        <f aca="false">AE1434*V1434/1000000000</f>
        <v>0.0113468691013283</v>
      </c>
      <c r="AM1434" s="34" t="n">
        <f aca="false">AF1434*V1434/1000000000</f>
        <v>0.00851015182599619</v>
      </c>
      <c r="AN1434" s="34" t="n">
        <f aca="false">AG1434*V1434/1000000000</f>
        <v>0.00283671727533206</v>
      </c>
      <c r="AO1434" s="34" t="n">
        <f aca="false">AH1434*V1434/1000000000</f>
        <v>12.651759047981</v>
      </c>
      <c r="AP1434" s="35" t="n">
        <f aca="false">AJ1434*AI1434*EXP(P1434*4)</f>
        <v>0.431181025850474</v>
      </c>
      <c r="AQ1434" s="36" t="n">
        <f aca="false">AK1434/W1434</f>
        <v>1.08805594122326E-005</v>
      </c>
      <c r="AR1434" s="37" t="n">
        <f aca="false">AL1434/W1434</f>
        <v>3.10873126063788E-005</v>
      </c>
      <c r="AS1434" s="37" t="n">
        <f aca="false">AM1434/W1434</f>
        <v>2.33154844547841E-005</v>
      </c>
      <c r="AT1434" s="37" t="n">
        <f aca="false">AN1434/W1434</f>
        <v>7.7718281515947E-006</v>
      </c>
      <c r="AU1434" s="37" t="n">
        <f aca="false">AO1434/W1434</f>
        <v>0.0346623535561123</v>
      </c>
      <c r="AV1434" s="49" t="n">
        <f aca="false">AP1434/W1434</f>
        <v>0.00118131787904239</v>
      </c>
      <c r="AW1434" s="39" t="n">
        <f aca="false">AK1434*1000000</f>
        <v>3971.40418546489</v>
      </c>
      <c r="AX1434" s="40" t="n">
        <f aca="false">AL1434*1000000</f>
        <v>11346.8691013283</v>
      </c>
      <c r="AY1434" s="40" t="n">
        <f aca="false">AM1434*1000000</f>
        <v>8510.15182599619</v>
      </c>
      <c r="AZ1434" s="40" t="n">
        <f aca="false">AN1434*1000000</f>
        <v>2836.71727533206</v>
      </c>
      <c r="BA1434" s="40" t="n">
        <f aca="false">AO1434*1000000</f>
        <v>12651759.047981</v>
      </c>
      <c r="BB1434" s="41" t="n">
        <f aca="false">AP1434*1000000</f>
        <v>431181.025850474</v>
      </c>
      <c r="BC1434" s="39" t="n">
        <f aca="false">AQ1434*1000000</f>
        <v>10.8805594122326</v>
      </c>
      <c r="BD1434" s="40" t="n">
        <f aca="false">AR1434*1000000</f>
        <v>31.0873126063788</v>
      </c>
      <c r="BE1434" s="40" t="n">
        <f aca="false">AS1434*1000000</f>
        <v>23.3154844547841</v>
      </c>
      <c r="BF1434" s="40" t="n">
        <f aca="false">AT1434*1000000</f>
        <v>7.7718281515947</v>
      </c>
      <c r="BG1434" s="40" t="n">
        <f aca="false">AU1434*1000000</f>
        <v>34662.3535561123</v>
      </c>
      <c r="BH1434" s="41" t="n">
        <f aca="false">AV1434*1000000</f>
        <v>1181.31787904239</v>
      </c>
      <c r="BI1434" s="0" t="n">
        <v>0.1</v>
      </c>
      <c r="BJ1434" s="0" t="n">
        <f aca="false">R1434*BI1434</f>
        <v>0.472786212555344</v>
      </c>
      <c r="BK1434" s="0" t="n">
        <v>0.1</v>
      </c>
      <c r="BL1434" s="0" t="n">
        <f aca="false">AI1434*BK1434</f>
        <v>0.454248</v>
      </c>
      <c r="BM1434" s="45" t="n">
        <v>336000</v>
      </c>
      <c r="BN1434" s="45" t="n">
        <v>480000</v>
      </c>
      <c r="BO1434" s="45" t="n">
        <v>360000</v>
      </c>
      <c r="BP1434" s="45" t="n">
        <v>120000</v>
      </c>
      <c r="BQ1434" s="45" t="n">
        <v>1070400000</v>
      </c>
      <c r="BR1434" s="0" t="n">
        <f aca="false">AJ1434*0.1</f>
        <v>0.00912</v>
      </c>
      <c r="BS1434" s="0" t="n">
        <f aca="false">((((BJ1434/R1434)^2)+((BM1434/AD1434)^2))^(1/2))*AK1434</f>
        <v>0.00163745189386918</v>
      </c>
      <c r="BT1434" s="0" t="n">
        <f aca="false">((((BJ1434/R1434)^2)+((BN1434/AE1434)^2))^(1/2))*AL1434</f>
        <v>0.00253723706423619</v>
      </c>
      <c r="BU1434" s="0" t="n">
        <f aca="false">((((BJ1434/R1434)^2)+((BO1434/AF1434)^2))^(1/2))*AM1434</f>
        <v>0.00190292779817715</v>
      </c>
      <c r="BV1434" s="0" t="n">
        <f aca="false">((((BJ1434/R1434)^2)+((BP1434/AG1434)^2))^(1/2))*AN1434</f>
        <v>0.000634309266059048</v>
      </c>
      <c r="BW1434" s="0" t="n">
        <f aca="false">((((BJ1434/R1434)^2)+((BQ1434/AH1434)^2))^(1/2))*AO1434</f>
        <v>5.21645389046896</v>
      </c>
      <c r="BX1434" s="46" t="n">
        <f aca="false">((((BL1434/AI1434)^2)+((BR1434/AJ1434)^2))^(1/2))*AP1434</f>
        <v>0.0609782054595684</v>
      </c>
    </row>
    <row r="1435" customFormat="false" ht="15" hidden="false" customHeight="true" outlineLevel="0" collapsed="false">
      <c r="A1435" s="24" t="n">
        <v>4.77130555555556</v>
      </c>
      <c r="B1435" s="24" t="n">
        <v>-74.0423805555556</v>
      </c>
      <c r="C1435" s="47" t="n">
        <v>35</v>
      </c>
      <c r="D1435" s="47" t="n">
        <v>43</v>
      </c>
      <c r="E1435" s="47" t="n">
        <v>668</v>
      </c>
      <c r="F1435" s="82" t="s">
        <v>3471</v>
      </c>
      <c r="G1435" s="82" t="s">
        <v>3472</v>
      </c>
      <c r="H1435" s="82" t="s">
        <v>3473</v>
      </c>
      <c r="I1435" s="83" t="s">
        <v>1455</v>
      </c>
      <c r="J1435" s="1" t="s">
        <v>65</v>
      </c>
      <c r="K1435" s="1" t="s">
        <v>3474</v>
      </c>
      <c r="L1435" s="1"/>
      <c r="M1435" s="1" t="n">
        <v>1970</v>
      </c>
      <c r="N1435" s="4" t="s">
        <v>3475</v>
      </c>
      <c r="O1435" s="4" t="s">
        <v>186</v>
      </c>
      <c r="P1435" s="30" t="n">
        <v>-0.015549305289661</v>
      </c>
      <c r="Q1435" s="5" t="n">
        <v>147.7214496</v>
      </c>
      <c r="R1435" s="31" t="n">
        <v>138.813482835257</v>
      </c>
      <c r="S1435" s="4" t="s">
        <v>69</v>
      </c>
      <c r="T1435" s="4"/>
      <c r="U1435" s="4"/>
      <c r="V1435" s="48" t="n">
        <f aca="false">IF(S1435="m3_año",R1435,IF(OR(O1435="CG1",O1435="CG3",O1435="HG2"),T1435,R1435))</f>
        <v>138.813482835257</v>
      </c>
      <c r="W1435" s="28" t="n">
        <v>365</v>
      </c>
      <c r="X1435" s="1"/>
      <c r="Y1435" s="1"/>
      <c r="Z1435" s="28" t="n">
        <v>1825</v>
      </c>
      <c r="AA1435" s="1" t="n">
        <v>0</v>
      </c>
      <c r="AB1435" s="1" t="n">
        <v>0</v>
      </c>
      <c r="AC1435" s="33" t="s">
        <v>72</v>
      </c>
      <c r="AD1435" s="33" t="n">
        <f aca="false">VLOOKUP($O1435,Parámetros!$B$4:$H$25,3,0)</f>
        <v>6028806.22</v>
      </c>
      <c r="AE1435" s="33" t="n">
        <f aca="false">VLOOKUP($O1435,Parámetros!$B$4:$H$25,4,0)</f>
        <v>4168764.244</v>
      </c>
      <c r="AF1435" s="33" t="n">
        <f aca="false">VLOOKUP($O1435,Parámetros!$B$4:$H$25,5,0)</f>
        <v>26460000</v>
      </c>
      <c r="AG1435" s="33" t="n">
        <f aca="false">VLOOKUP($O1435,Parámetros!$B$4:$H$25,6,0)</f>
        <v>600000</v>
      </c>
      <c r="AH1435" s="33" t="n">
        <f aca="false">VLOOKUP($O1435,Parámetros!$B$4:$H$25,7,0)</f>
        <v>2640000</v>
      </c>
      <c r="AI1435" s="2" t="n">
        <v>26143.9814814815</v>
      </c>
      <c r="AJ1435" s="2" t="n">
        <v>3E-008</v>
      </c>
      <c r="AK1435" s="34" t="n">
        <f aca="false">AD1435*V1435/1000000000</f>
        <v>0.836879588737061</v>
      </c>
      <c r="AL1435" s="34" t="n">
        <f aca="false">AE1435*V1435/1000000000</f>
        <v>0.578680683828727</v>
      </c>
      <c r="AM1435" s="34" t="n">
        <f aca="false">AF1435*V1435/1000000000</f>
        <v>3.6730047558209</v>
      </c>
      <c r="AN1435" s="34" t="n">
        <f aca="false">AG1435*V1435/1000000000</f>
        <v>0.0832880897011542</v>
      </c>
      <c r="AO1435" s="34" t="n">
        <f aca="false">AH1435*V1435/1000000000</f>
        <v>0.366467594685078</v>
      </c>
      <c r="AP1435" s="35" t="n">
        <f aca="false">AJ1435*AI1435*EXP(P1435*4)</f>
        <v>0.000737023052735785</v>
      </c>
      <c r="AQ1435" s="36" t="n">
        <f aca="false">AK1435/W1435</f>
        <v>0.00229282079106044</v>
      </c>
      <c r="AR1435" s="37" t="n">
        <f aca="false">AL1435/W1435</f>
        <v>0.00158542653103761</v>
      </c>
      <c r="AS1435" s="37" t="n">
        <f aca="false">AM1435/W1435</f>
        <v>0.0100630267282764</v>
      </c>
      <c r="AT1435" s="37" t="n">
        <f aca="false">AN1435/W1435</f>
        <v>0.00022818654712645</v>
      </c>
      <c r="AU1435" s="37" t="n">
        <f aca="false">AO1435/W1435</f>
        <v>0.00100402080735638</v>
      </c>
      <c r="AV1435" s="49" t="n">
        <f aca="false">AP1435/W1435</f>
        <v>2.01924124037201E-006</v>
      </c>
      <c r="AW1435" s="39" t="n">
        <f aca="false">AK1435*1000000</f>
        <v>836879.588737061</v>
      </c>
      <c r="AX1435" s="40" t="n">
        <f aca="false">AL1435*1000000</f>
        <v>578680.683828727</v>
      </c>
      <c r="AY1435" s="40" t="n">
        <f aca="false">AM1435*1000000</f>
        <v>3673004.7558209</v>
      </c>
      <c r="AZ1435" s="40" t="n">
        <f aca="false">AN1435*1000000</f>
        <v>83288.0897011542</v>
      </c>
      <c r="BA1435" s="40" t="n">
        <f aca="false">AO1435*1000000</f>
        <v>366467.594685078</v>
      </c>
      <c r="BB1435" s="41" t="n">
        <f aca="false">AP1435*1000000</f>
        <v>737.023052735785</v>
      </c>
      <c r="BC1435" s="39" t="n">
        <f aca="false">AQ1435*1000000</f>
        <v>2292.82079106044</v>
      </c>
      <c r="BD1435" s="40" t="n">
        <f aca="false">AR1435*1000000</f>
        <v>1585.42653103761</v>
      </c>
      <c r="BE1435" s="40" t="n">
        <f aca="false">AS1435*1000000</f>
        <v>10063.0267282764</v>
      </c>
      <c r="BF1435" s="40" t="n">
        <f aca="false">AT1435*1000000</f>
        <v>228.18654712645</v>
      </c>
      <c r="BG1435" s="40" t="n">
        <f aca="false">AU1435*1000000</f>
        <v>1004.02080735638</v>
      </c>
      <c r="BH1435" s="41" t="n">
        <f aca="false">AV1435*1000000</f>
        <v>2.01924124037201</v>
      </c>
      <c r="BI1435" s="0" t="n">
        <v>0.1</v>
      </c>
      <c r="BJ1435" s="0" t="n">
        <f aca="false">R1435*BI1435</f>
        <v>13.8813482835257</v>
      </c>
      <c r="BK1435" s="0" t="n">
        <v>0.1</v>
      </c>
      <c r="BL1435" s="0" t="n">
        <f aca="false">AI1435*BK1435</f>
        <v>2614.39814814815</v>
      </c>
      <c r="BM1435" s="45" t="n">
        <v>2023172.266</v>
      </c>
      <c r="BN1435" s="45" t="n">
        <v>598737.966</v>
      </c>
      <c r="BO1435" s="0" t="n">
        <f aca="false">AF1435*0.1</f>
        <v>2646000</v>
      </c>
      <c r="BP1435" s="0" t="n">
        <f aca="false">AG1435*0.1</f>
        <v>60000</v>
      </c>
      <c r="BQ1435" s="0" t="n">
        <f aca="false">AH1435*0.1</f>
        <v>264000</v>
      </c>
      <c r="BR1435" s="0" t="n">
        <f aca="false">AJ1435*0.1</f>
        <v>3E-009</v>
      </c>
      <c r="BS1435" s="0" t="n">
        <f aca="false">((((BJ1435/R1435)^2)+((BM1435/AD1435)^2))^(1/2))*AK1435</f>
        <v>0.293047429145752</v>
      </c>
      <c r="BT1435" s="0" t="n">
        <f aca="false">((((BJ1435/R1435)^2)+((BN1435/AE1435)^2))^(1/2))*AL1435</f>
        <v>0.101274221192223</v>
      </c>
      <c r="BU1435" s="0" t="n">
        <f aca="false">((((BJ1435/R1435)^2)+((BO1435/AF1435)^2))^(1/2))*AM1435</f>
        <v>0.51944131403428</v>
      </c>
      <c r="BV1435" s="0" t="n">
        <f aca="false">((((BJ1435/R1435)^2)+((BP1435/AG1435)^2))^(1/2))*AN1435</f>
        <v>0.0117787146039519</v>
      </c>
      <c r="BW1435" s="0" t="n">
        <f aca="false">((((BJ1435/R1435)^2)+((BQ1435/AH1435)^2))^(1/2))*AO1435</f>
        <v>0.0518263442573884</v>
      </c>
      <c r="BX1435" s="46" t="n">
        <f aca="false">((((BL1435/AI1435)^2)+((BR1435/AJ1435)^2))^(1/2))*AP1435</f>
        <v>0.000104230799696057</v>
      </c>
    </row>
    <row r="1436" customFormat="false" ht="15" hidden="false" customHeight="true" outlineLevel="0" collapsed="false">
      <c r="A1436" s="24" t="n">
        <v>4.77130555555556</v>
      </c>
      <c r="B1436" s="24" t="n">
        <v>-74.0423805555556</v>
      </c>
      <c r="C1436" s="47" t="n">
        <v>35</v>
      </c>
      <c r="D1436" s="47" t="n">
        <v>43</v>
      </c>
      <c r="E1436" s="47" t="n">
        <v>668</v>
      </c>
      <c r="F1436" s="82" t="s">
        <v>3471</v>
      </c>
      <c r="G1436" s="82" t="s">
        <v>3472</v>
      </c>
      <c r="H1436" s="82" t="s">
        <v>3473</v>
      </c>
      <c r="I1436" s="83" t="s">
        <v>1455</v>
      </c>
      <c r="J1436" s="1" t="s">
        <v>65</v>
      </c>
      <c r="K1436" s="1" t="s">
        <v>3476</v>
      </c>
      <c r="L1436" s="1"/>
      <c r="M1436" s="1" t="s">
        <v>3477</v>
      </c>
      <c r="N1436" s="4" t="s">
        <v>3475</v>
      </c>
      <c r="O1436" s="4" t="s">
        <v>186</v>
      </c>
      <c r="P1436" s="30" t="n">
        <v>-0.015549305289661</v>
      </c>
      <c r="Q1436" s="5" t="n">
        <v>381.56832</v>
      </c>
      <c r="R1436" s="31" t="n">
        <v>358.558811751587</v>
      </c>
      <c r="S1436" s="4" t="s">
        <v>69</v>
      </c>
      <c r="T1436" s="4"/>
      <c r="U1436" s="4"/>
      <c r="V1436" s="48" t="n">
        <f aca="false">IF(S1436="m3_año",R1436,IF(OR(O1436="CG1",O1436="CG3",O1436="HG2"),T1436,R1436))</f>
        <v>358.558811751587</v>
      </c>
      <c r="W1436" s="28" t="n">
        <v>365</v>
      </c>
      <c r="X1436" s="1"/>
      <c r="Y1436" s="1"/>
      <c r="Z1436" s="28" t="n">
        <v>1825</v>
      </c>
      <c r="AA1436" s="1" t="n">
        <v>0</v>
      </c>
      <c r="AB1436" s="1" t="n">
        <v>0</v>
      </c>
      <c r="AC1436" s="33" t="s">
        <v>72</v>
      </c>
      <c r="AD1436" s="33" t="n">
        <f aca="false">VLOOKUP($O1436,Parámetros!$B$4:$H$25,3,0)</f>
        <v>6028806.22</v>
      </c>
      <c r="AE1436" s="33" t="n">
        <f aca="false">VLOOKUP($O1436,Parámetros!$B$4:$H$25,4,0)</f>
        <v>4168764.244</v>
      </c>
      <c r="AF1436" s="33" t="n">
        <f aca="false">VLOOKUP($O1436,Parámetros!$B$4:$H$25,5,0)</f>
        <v>26460000</v>
      </c>
      <c r="AG1436" s="33" t="n">
        <f aca="false">VLOOKUP($O1436,Parámetros!$B$4:$H$25,6,0)</f>
        <v>600000</v>
      </c>
      <c r="AH1436" s="33" t="n">
        <f aca="false">VLOOKUP($O1436,Parámetros!$B$4:$H$25,7,0)</f>
        <v>2640000</v>
      </c>
      <c r="AI1436" s="2" t="n">
        <v>26143.9814814815</v>
      </c>
      <c r="AJ1436" s="2" t="n">
        <v>3E-008</v>
      </c>
      <c r="AK1436" s="34" t="n">
        <f aca="false">AD1436*V1436/1000000000</f>
        <v>2.16168159452378</v>
      </c>
      <c r="AL1436" s="34" t="n">
        <f aca="false">AE1436*V1436/1000000000</f>
        <v>1.49474715380114</v>
      </c>
      <c r="AM1436" s="34" t="n">
        <f aca="false">AF1436*V1436/1000000000</f>
        <v>9.48746615894699</v>
      </c>
      <c r="AN1436" s="34" t="n">
        <f aca="false">AG1436*V1436/1000000000</f>
        <v>0.215135287050952</v>
      </c>
      <c r="AO1436" s="34" t="n">
        <f aca="false">AH1436*V1436/1000000000</f>
        <v>0.94659526302419</v>
      </c>
      <c r="AP1436" s="35" t="n">
        <f aca="false">AJ1436*AI1436*EXP(P1436*4)</f>
        <v>0.000737023052735785</v>
      </c>
      <c r="AQ1436" s="36" t="n">
        <f aca="false">AK1436/W1436</f>
        <v>0.0059224153274624</v>
      </c>
      <c r="AR1436" s="37" t="n">
        <f aca="false">AL1436/W1436</f>
        <v>0.00409519768164697</v>
      </c>
      <c r="AS1436" s="37" t="n">
        <f aca="false">AM1436/W1436</f>
        <v>0.0259930579697178</v>
      </c>
      <c r="AT1436" s="37" t="n">
        <f aca="false">AN1436/W1436</f>
        <v>0.000589411745345074</v>
      </c>
      <c r="AU1436" s="37" t="n">
        <f aca="false">AO1436/W1436</f>
        <v>0.00259341167951833</v>
      </c>
      <c r="AV1436" s="49" t="n">
        <f aca="false">AP1436/W1436</f>
        <v>2.01924124037201E-006</v>
      </c>
      <c r="AW1436" s="39" t="n">
        <f aca="false">AK1436*1000000</f>
        <v>2161681.59452378</v>
      </c>
      <c r="AX1436" s="40" t="n">
        <f aca="false">AL1436*1000000</f>
        <v>1494747.15380114</v>
      </c>
      <c r="AY1436" s="40" t="n">
        <f aca="false">AM1436*1000000</f>
        <v>9487466.15894699</v>
      </c>
      <c r="AZ1436" s="40" t="n">
        <f aca="false">AN1436*1000000</f>
        <v>215135.287050952</v>
      </c>
      <c r="BA1436" s="40" t="n">
        <f aca="false">AO1436*1000000</f>
        <v>946595.26302419</v>
      </c>
      <c r="BB1436" s="41" t="n">
        <f aca="false">AP1436*1000000</f>
        <v>737.023052735785</v>
      </c>
      <c r="BC1436" s="39" t="n">
        <f aca="false">AQ1436*1000000</f>
        <v>5922.4153274624</v>
      </c>
      <c r="BD1436" s="40" t="n">
        <f aca="false">AR1436*1000000</f>
        <v>4095.19768164697</v>
      </c>
      <c r="BE1436" s="40" t="n">
        <f aca="false">AS1436*1000000</f>
        <v>25993.0579697178</v>
      </c>
      <c r="BF1436" s="40" t="n">
        <f aca="false">AT1436*1000000</f>
        <v>589.411745345074</v>
      </c>
      <c r="BG1436" s="40" t="n">
        <f aca="false">AU1436*1000000</f>
        <v>2593.41167951833</v>
      </c>
      <c r="BH1436" s="41" t="n">
        <f aca="false">AV1436*1000000</f>
        <v>2.01924124037201</v>
      </c>
      <c r="BI1436" s="0" t="n">
        <v>0.1</v>
      </c>
      <c r="BJ1436" s="0" t="n">
        <f aca="false">R1436*BI1436</f>
        <v>35.8558811751587</v>
      </c>
      <c r="BK1436" s="0" t="n">
        <v>0.1</v>
      </c>
      <c r="BL1436" s="0" t="n">
        <f aca="false">AI1436*BK1436</f>
        <v>2614.39814814815</v>
      </c>
      <c r="BM1436" s="45" t="n">
        <v>2023172.266</v>
      </c>
      <c r="BN1436" s="45" t="n">
        <v>598737.966</v>
      </c>
      <c r="BO1436" s="0" t="n">
        <f aca="false">AF1436*0.1</f>
        <v>2646000</v>
      </c>
      <c r="BP1436" s="0" t="n">
        <f aca="false">AG1436*0.1</f>
        <v>60000</v>
      </c>
      <c r="BQ1436" s="0" t="n">
        <f aca="false">AH1436*0.1</f>
        <v>264000</v>
      </c>
      <c r="BR1436" s="0" t="n">
        <f aca="false">AJ1436*0.1</f>
        <v>3E-009</v>
      </c>
      <c r="BS1436" s="0" t="n">
        <f aca="false">((((BJ1436/R1436)^2)+((BM1436/AD1436)^2))^(1/2))*AK1436</f>
        <v>0.756949078974268</v>
      </c>
      <c r="BT1436" s="0" t="n">
        <f aca="false">((((BJ1436/R1436)^2)+((BN1436/AE1436)^2))^(1/2))*AL1436</f>
        <v>0.261593929278805</v>
      </c>
      <c r="BU1436" s="0" t="n">
        <f aca="false">((((BJ1436/R1436)^2)+((BO1436/AF1436)^2))^(1/2))*AM1436</f>
        <v>1.34173033145386</v>
      </c>
      <c r="BV1436" s="0" t="n">
        <f aca="false">((((BJ1436/R1436)^2)+((BP1436/AG1436)^2))^(1/2))*AN1436</f>
        <v>0.0304247240692486</v>
      </c>
      <c r="BW1436" s="0" t="n">
        <f aca="false">((((BJ1436/R1436)^2)+((BQ1436/AH1436)^2))^(1/2))*AO1436</f>
        <v>0.133868785904694</v>
      </c>
      <c r="BX1436" s="46" t="n">
        <f aca="false">((((BL1436/AI1436)^2)+((BR1436/AJ1436)^2))^(1/2))*AP1436</f>
        <v>0.000104230799696057</v>
      </c>
    </row>
    <row r="1437" customFormat="false" ht="15" hidden="false" customHeight="true" outlineLevel="0" collapsed="false">
      <c r="A1437" s="24" t="n">
        <v>4.77130555555556</v>
      </c>
      <c r="B1437" s="24" t="n">
        <v>-74.0423805555556</v>
      </c>
      <c r="C1437" s="47" t="n">
        <v>35</v>
      </c>
      <c r="D1437" s="47" t="n">
        <v>43</v>
      </c>
      <c r="E1437" s="47" t="n">
        <v>668</v>
      </c>
      <c r="F1437" s="82" t="s">
        <v>3471</v>
      </c>
      <c r="G1437" s="82" t="s">
        <v>3472</v>
      </c>
      <c r="H1437" s="82" t="s">
        <v>3473</v>
      </c>
      <c r="I1437" s="83" t="s">
        <v>1455</v>
      </c>
      <c r="J1437" s="1" t="s">
        <v>65</v>
      </c>
      <c r="K1437" s="1" t="s">
        <v>3478</v>
      </c>
      <c r="L1437" s="1"/>
      <c r="M1437" s="1" t="s">
        <v>3477</v>
      </c>
      <c r="N1437" s="4" t="s">
        <v>3475</v>
      </c>
      <c r="O1437" s="4" t="s">
        <v>186</v>
      </c>
      <c r="P1437" s="30" t="n">
        <v>-0.015549305289661</v>
      </c>
      <c r="Q1437" s="5" t="n">
        <v>436.07808</v>
      </c>
      <c r="R1437" s="31" t="n">
        <v>409.781499144671</v>
      </c>
      <c r="S1437" s="4" t="s">
        <v>69</v>
      </c>
      <c r="T1437" s="4"/>
      <c r="U1437" s="4"/>
      <c r="V1437" s="48" t="n">
        <f aca="false">IF(S1437="m3_año",R1437,IF(OR(O1437="CG1",O1437="CG3",O1437="HG2"),T1437,R1437))</f>
        <v>409.781499144671</v>
      </c>
      <c r="W1437" s="28" t="n">
        <v>365</v>
      </c>
      <c r="X1437" s="1"/>
      <c r="Y1437" s="1"/>
      <c r="Z1437" s="28" t="n">
        <v>2920</v>
      </c>
      <c r="AA1437" s="1" t="n">
        <v>0</v>
      </c>
      <c r="AB1437" s="1" t="n">
        <v>0</v>
      </c>
      <c r="AC1437" s="33" t="s">
        <v>72</v>
      </c>
      <c r="AD1437" s="33" t="n">
        <f aca="false">VLOOKUP($O1437,Parámetros!$B$4:$H$25,3,0)</f>
        <v>6028806.22</v>
      </c>
      <c r="AE1437" s="33" t="n">
        <f aca="false">VLOOKUP($O1437,Parámetros!$B$4:$H$25,4,0)</f>
        <v>4168764.244</v>
      </c>
      <c r="AF1437" s="33" t="n">
        <f aca="false">VLOOKUP($O1437,Parámetros!$B$4:$H$25,5,0)</f>
        <v>26460000</v>
      </c>
      <c r="AG1437" s="33" t="n">
        <f aca="false">VLOOKUP($O1437,Parámetros!$B$4:$H$25,6,0)</f>
        <v>600000</v>
      </c>
      <c r="AH1437" s="33" t="n">
        <f aca="false">VLOOKUP($O1437,Parámetros!$B$4:$H$25,7,0)</f>
        <v>2640000</v>
      </c>
      <c r="AI1437" s="2" t="n">
        <v>26143.9814814815</v>
      </c>
      <c r="AJ1437" s="2" t="n">
        <v>3E-008</v>
      </c>
      <c r="AK1437" s="34" t="n">
        <f aca="false">AD1437*V1437/1000000000</f>
        <v>2.47049325088432</v>
      </c>
      <c r="AL1437" s="34" t="n">
        <f aca="false">AE1437*V1437/1000000000</f>
        <v>1.70828246148702</v>
      </c>
      <c r="AM1437" s="34" t="n">
        <f aca="false">AF1437*V1437/1000000000</f>
        <v>10.842818467368</v>
      </c>
      <c r="AN1437" s="34" t="n">
        <f aca="false">AG1437*V1437/1000000000</f>
        <v>0.245868899486803</v>
      </c>
      <c r="AO1437" s="34" t="n">
        <f aca="false">AH1437*V1437/1000000000</f>
        <v>1.08182315774193</v>
      </c>
      <c r="AP1437" s="35" t="n">
        <f aca="false">AJ1437*AI1437*EXP(P1437*4)</f>
        <v>0.000737023052735785</v>
      </c>
      <c r="AQ1437" s="36" t="n">
        <f aca="false">AK1437/W1437</f>
        <v>0.00676847465995703</v>
      </c>
      <c r="AR1437" s="37" t="n">
        <f aca="false">AL1437/W1437</f>
        <v>0.00468022592188225</v>
      </c>
      <c r="AS1437" s="37" t="n">
        <f aca="false">AM1437/W1437</f>
        <v>0.0297063519653918</v>
      </c>
      <c r="AT1437" s="37" t="n">
        <f aca="false">AN1437/W1437</f>
        <v>0.000673613423251514</v>
      </c>
      <c r="AU1437" s="37" t="n">
        <f aca="false">AO1437/W1437</f>
        <v>0.00296389906230666</v>
      </c>
      <c r="AV1437" s="49" t="n">
        <f aca="false">AP1437/W1437</f>
        <v>2.01924124037201E-006</v>
      </c>
      <c r="AW1437" s="39" t="n">
        <f aca="false">AK1437*1000000</f>
        <v>2470493.25088432</v>
      </c>
      <c r="AX1437" s="40" t="n">
        <f aca="false">AL1437*1000000</f>
        <v>1708282.46148702</v>
      </c>
      <c r="AY1437" s="40" t="n">
        <f aca="false">AM1437*1000000</f>
        <v>10842818.467368</v>
      </c>
      <c r="AZ1437" s="40" t="n">
        <f aca="false">AN1437*1000000</f>
        <v>245868.899486803</v>
      </c>
      <c r="BA1437" s="40" t="n">
        <f aca="false">AO1437*1000000</f>
        <v>1081823.15774193</v>
      </c>
      <c r="BB1437" s="41" t="n">
        <f aca="false">AP1437*1000000</f>
        <v>737.023052735785</v>
      </c>
      <c r="BC1437" s="39" t="n">
        <f aca="false">AQ1437*1000000</f>
        <v>6768.47465995703</v>
      </c>
      <c r="BD1437" s="40" t="n">
        <f aca="false">AR1437*1000000</f>
        <v>4680.22592188225</v>
      </c>
      <c r="BE1437" s="40" t="n">
        <f aca="false">AS1437*1000000</f>
        <v>29706.3519653918</v>
      </c>
      <c r="BF1437" s="40" t="n">
        <f aca="false">AT1437*1000000</f>
        <v>673.613423251514</v>
      </c>
      <c r="BG1437" s="40" t="n">
        <f aca="false">AU1437*1000000</f>
        <v>2963.89906230666</v>
      </c>
      <c r="BH1437" s="41" t="n">
        <f aca="false">AV1437*1000000</f>
        <v>2.01924124037201</v>
      </c>
      <c r="BI1437" s="0" t="n">
        <v>0.1</v>
      </c>
      <c r="BJ1437" s="0" t="n">
        <f aca="false">R1437*BI1437</f>
        <v>40.9781499144671</v>
      </c>
      <c r="BK1437" s="0" t="n">
        <v>0.1</v>
      </c>
      <c r="BL1437" s="0" t="n">
        <f aca="false">AI1437*BK1437</f>
        <v>2614.39814814815</v>
      </c>
      <c r="BM1437" s="45" t="n">
        <v>2023172.266</v>
      </c>
      <c r="BN1437" s="45" t="n">
        <v>598737.966</v>
      </c>
      <c r="BO1437" s="0" t="n">
        <f aca="false">AF1437*0.1</f>
        <v>2646000</v>
      </c>
      <c r="BP1437" s="0" t="n">
        <f aca="false">AG1437*0.1</f>
        <v>60000</v>
      </c>
      <c r="BQ1437" s="0" t="n">
        <f aca="false">AH1437*0.1</f>
        <v>264000</v>
      </c>
      <c r="BR1437" s="0" t="n">
        <f aca="false">AJ1437*0.1</f>
        <v>3E-009</v>
      </c>
      <c r="BS1437" s="0" t="n">
        <f aca="false">((((BJ1437/R1437)^2)+((BM1437/AD1437)^2))^(1/2))*AK1437</f>
        <v>0.865084661684878</v>
      </c>
      <c r="BT1437" s="0" t="n">
        <f aca="false">((((BJ1437/R1437)^2)+((BN1437/AE1437)^2))^(1/2))*AL1437</f>
        <v>0.298964490604349</v>
      </c>
      <c r="BU1437" s="0" t="n">
        <f aca="false">((((BJ1437/R1437)^2)+((BO1437/AF1437)^2))^(1/2))*AM1437</f>
        <v>1.53340609309013</v>
      </c>
      <c r="BV1437" s="0" t="n">
        <f aca="false">((((BJ1437/R1437)^2)+((BP1437/AG1437)^2))^(1/2))*AN1437</f>
        <v>0.0347711132219984</v>
      </c>
      <c r="BW1437" s="0" t="n">
        <f aca="false">((((BJ1437/R1437)^2)+((BQ1437/AH1437)^2))^(1/2))*AO1437</f>
        <v>0.152992898176793</v>
      </c>
      <c r="BX1437" s="46" t="n">
        <f aca="false">((((BL1437/AI1437)^2)+((BR1437/AJ1437)^2))^(1/2))*AP1437</f>
        <v>0.000104230799696057</v>
      </c>
    </row>
    <row r="1438" customFormat="false" ht="15" hidden="false" customHeight="true" outlineLevel="0" collapsed="false">
      <c r="A1438" s="24" t="n">
        <v>4.65720277777778</v>
      </c>
      <c r="B1438" s="24" t="n">
        <v>-74.1331833333333</v>
      </c>
      <c r="C1438" s="47" t="n">
        <v>25</v>
      </c>
      <c r="D1438" s="47" t="n">
        <v>30</v>
      </c>
      <c r="E1438" s="47" t="n">
        <v>1886</v>
      </c>
      <c r="F1438" s="82" t="s">
        <v>3479</v>
      </c>
      <c r="G1438" s="82" t="s">
        <v>3480</v>
      </c>
      <c r="H1438" s="82" t="s">
        <v>3481</v>
      </c>
      <c r="I1438" s="83" t="s">
        <v>1495</v>
      </c>
      <c r="J1438" s="1" t="s">
        <v>65</v>
      </c>
      <c r="K1438" s="1" t="s">
        <v>3477</v>
      </c>
      <c r="L1438" s="1"/>
      <c r="M1438" s="1" t="s">
        <v>3465</v>
      </c>
      <c r="N1438" s="29" t="s">
        <v>67</v>
      </c>
      <c r="O1438" s="4" t="s">
        <v>104</v>
      </c>
      <c r="P1438" s="50" t="n">
        <v>0.00842863539816588</v>
      </c>
      <c r="Q1438" s="5" t="n">
        <v>0</v>
      </c>
      <c r="R1438" s="31" t="n">
        <v>0</v>
      </c>
      <c r="S1438" s="4" t="s">
        <v>69</v>
      </c>
      <c r="T1438" s="4"/>
      <c r="U1438" s="4"/>
      <c r="V1438" s="48" t="n">
        <f aca="false">IF(S1438="m3_año",R1438,IF(OR(O1438="CG1",O1438="CG3",O1438="HG2"),T1438,R1438))</f>
        <v>0</v>
      </c>
      <c r="W1438" s="28" t="n">
        <v>365</v>
      </c>
      <c r="X1438" s="1"/>
      <c r="Y1438" s="1"/>
      <c r="Z1438" s="28" t="n">
        <v>0</v>
      </c>
      <c r="AA1438" s="1" t="n">
        <v>0</v>
      </c>
      <c r="AB1438" s="1" t="n">
        <v>0</v>
      </c>
      <c r="AC1438" s="33" t="s">
        <v>72</v>
      </c>
      <c r="AD1438" s="33" t="n">
        <f aca="false">VLOOKUP($O1438,Parámetros!$B$4:$H$25,3,0)</f>
        <v>237.180556877129</v>
      </c>
      <c r="AE1438" s="33" t="n">
        <f aca="false">VLOOKUP($O1438,Parámetros!$B$4:$H$25,4,0)</f>
        <v>787.658122005433</v>
      </c>
      <c r="AF1438" s="33" t="n">
        <f aca="false">VLOOKUP($O1438,Parámetros!$B$4:$H$25,5,0)</f>
        <v>0.504400709065075</v>
      </c>
      <c r="AG1438" s="33" t="n">
        <f aca="false">VLOOKUP($O1438,Parámetros!$B$4:$H$25,6,0)</f>
        <v>1344</v>
      </c>
      <c r="AH1438" s="33" t="n">
        <f aca="false">VLOOKUP($O1438,Parámetros!$B$4:$H$25,7,0)</f>
        <v>1920000</v>
      </c>
      <c r="AI1438" s="51" t="n">
        <v>0</v>
      </c>
      <c r="AJ1438" s="52" t="n">
        <v>8.8E-008</v>
      </c>
      <c r="AK1438" s="34" t="n">
        <f aca="false">AD1438*V1438/1000000000</f>
        <v>0</v>
      </c>
      <c r="AL1438" s="34" t="n">
        <f aca="false">AE1438*V1438/1000000000</f>
        <v>0</v>
      </c>
      <c r="AM1438" s="34" t="n">
        <f aca="false">AF1438*V1438/1000000000</f>
        <v>0</v>
      </c>
      <c r="AN1438" s="34" t="n">
        <f aca="false">AG1438*V1438/1000000000</f>
        <v>0</v>
      </c>
      <c r="AO1438" s="34" t="n">
        <f aca="false">AH1438*V1438/1000000000</f>
        <v>0</v>
      </c>
      <c r="AP1438" s="35" t="n">
        <f aca="false">AJ1438*AI1438*EXP(P1438*4)</f>
        <v>0</v>
      </c>
      <c r="AQ1438" s="36" t="n">
        <f aca="false">AK1438/W1438</f>
        <v>0</v>
      </c>
      <c r="AR1438" s="37" t="n">
        <f aca="false">AL1438/W1438</f>
        <v>0</v>
      </c>
      <c r="AS1438" s="37" t="n">
        <f aca="false">AM1438/W1438</f>
        <v>0</v>
      </c>
      <c r="AT1438" s="37" t="n">
        <f aca="false">AN1438/W1438</f>
        <v>0</v>
      </c>
      <c r="AU1438" s="37" t="n">
        <f aca="false">AO1438/W1438</f>
        <v>0</v>
      </c>
      <c r="AV1438" s="49" t="n">
        <f aca="false">AP1438/W1438</f>
        <v>0</v>
      </c>
      <c r="AW1438" s="39" t="n">
        <f aca="false">AK1438*1000000</f>
        <v>0</v>
      </c>
      <c r="AX1438" s="40" t="n">
        <f aca="false">AL1438*1000000</f>
        <v>0</v>
      </c>
      <c r="AY1438" s="40" t="n">
        <f aca="false">AM1438*1000000</f>
        <v>0</v>
      </c>
      <c r="AZ1438" s="40" t="n">
        <f aca="false">AN1438*1000000</f>
        <v>0</v>
      </c>
      <c r="BA1438" s="40" t="n">
        <f aca="false">AO1438*1000000</f>
        <v>0</v>
      </c>
      <c r="BB1438" s="41" t="n">
        <f aca="false">AP1438*1000000</f>
        <v>0</v>
      </c>
      <c r="BC1438" s="39" t="n">
        <f aca="false">AQ1438*1000000</f>
        <v>0</v>
      </c>
      <c r="BD1438" s="40" t="n">
        <f aca="false">AR1438*1000000</f>
        <v>0</v>
      </c>
      <c r="BE1438" s="40" t="n">
        <f aca="false">AS1438*1000000</f>
        <v>0</v>
      </c>
      <c r="BF1438" s="40" t="n">
        <f aca="false">AT1438*1000000</f>
        <v>0</v>
      </c>
      <c r="BG1438" s="40" t="n">
        <f aca="false">AU1438*1000000</f>
        <v>0</v>
      </c>
      <c r="BH1438" s="41" t="n">
        <f aca="false">AV1438*1000000</f>
        <v>0</v>
      </c>
      <c r="BI1438" s="0" t="n">
        <v>0.1</v>
      </c>
      <c r="BJ1438" s="0" t="n">
        <f aca="false">R1438*BI1438</f>
        <v>0</v>
      </c>
      <c r="BK1438" s="0" t="n">
        <v>0.1</v>
      </c>
      <c r="BL1438" s="0" t="n">
        <f aca="false">AI1438*BK1438</f>
        <v>0</v>
      </c>
      <c r="BM1438" s="45" t="n">
        <v>233.996718041948</v>
      </c>
      <c r="BN1438" s="45" t="n">
        <v>664.659238488896</v>
      </c>
      <c r="BO1438" s="45" t="n">
        <v>0.404400709065075</v>
      </c>
      <c r="BP1438" s="45" t="n">
        <v>537.6</v>
      </c>
      <c r="BQ1438" s="45" t="n">
        <v>384000</v>
      </c>
      <c r="BR1438" s="0" t="n">
        <f aca="false">AJ1438*0.1</f>
        <v>8.8E-009</v>
      </c>
      <c r="BS1438" s="0" t="e">
        <f aca="false">((((BJ1438/R1438)^2)+((BM1438/AD1438)^2))^(1/2))*AK1438</f>
        <v>#DIV/0!</v>
      </c>
      <c r="BT1438" s="0" t="e">
        <f aca="false">((((BJ1438/R1438)^2)+((BN1438/AE1438)^2))^(1/2))*AL1438</f>
        <v>#DIV/0!</v>
      </c>
      <c r="BU1438" s="0" t="e">
        <f aca="false">((((BJ1438/R1438)^2)+((BO1438/AF1438)^2))^(1/2))*AM1438</f>
        <v>#DIV/0!</v>
      </c>
      <c r="BV1438" s="0" t="e">
        <f aca="false">((((BJ1438/R1438)^2)+((BP1438/AG1438)^2))^(1/2))*AN1438</f>
        <v>#DIV/0!</v>
      </c>
      <c r="BW1438" s="0" t="e">
        <f aca="false">((((BJ1438/R1438)^2)+((BQ1438/AH1438)^2))^(1/2))*AO1438</f>
        <v>#DIV/0!</v>
      </c>
      <c r="BX1438" s="46" t="e">
        <f aca="false">((((BL1438/AI1438)^2)+((BR1438/AJ1438)^2))^(1/2))*AP1438</f>
        <v>#DIV/0!</v>
      </c>
    </row>
    <row r="1439" customFormat="false" ht="15" hidden="false" customHeight="true" outlineLevel="0" collapsed="false">
      <c r="A1439" s="24" t="n">
        <v>4.57735277777778</v>
      </c>
      <c r="B1439" s="24" t="n">
        <v>-74.1790083333333</v>
      </c>
      <c r="C1439" s="47" t="n">
        <v>20</v>
      </c>
      <c r="D1439" s="47" t="n">
        <v>21</v>
      </c>
      <c r="E1439" s="47" t="n">
        <v>1764</v>
      </c>
      <c r="F1439" s="82" t="s">
        <v>3482</v>
      </c>
      <c r="G1439" s="82" t="s">
        <v>3483</v>
      </c>
      <c r="H1439" s="82" t="s">
        <v>3484</v>
      </c>
      <c r="I1439" s="83" t="s">
        <v>727</v>
      </c>
      <c r="J1439" s="1" t="s">
        <v>1288</v>
      </c>
      <c r="K1439" s="1" t="s">
        <v>3485</v>
      </c>
      <c r="L1439" s="1"/>
      <c r="M1439" s="1" t="n">
        <v>2000</v>
      </c>
      <c r="N1439" s="4" t="s">
        <v>172</v>
      </c>
      <c r="O1439" s="4" t="s">
        <v>85</v>
      </c>
      <c r="P1439" s="50" t="n">
        <v>-0.015549305289661</v>
      </c>
      <c r="Q1439" s="5" t="n">
        <v>6000</v>
      </c>
      <c r="R1439" s="31" t="n">
        <v>5638.18524166137</v>
      </c>
      <c r="S1439" s="29" t="s">
        <v>86</v>
      </c>
      <c r="T1439" s="29" t="n">
        <f aca="false">((R1439*Parámetros!$D$30)/1000)/Parámetros!$D$29</f>
        <v>4620.51279910618</v>
      </c>
      <c r="U1439" s="29" t="s">
        <v>69</v>
      </c>
      <c r="V1439" s="48" t="n">
        <f aca="false">IF(S1439="m3_año",R1439,IF(OR(O1439="CG1",O1439="CG3",O1439="HG2"),T1439,R1439))</f>
        <v>5638.18524166137</v>
      </c>
      <c r="W1439" s="28" t="n">
        <v>365</v>
      </c>
      <c r="X1439" s="1"/>
      <c r="Y1439" s="1"/>
      <c r="Z1439" s="28" t="n">
        <v>0</v>
      </c>
      <c r="AA1439" s="1" t="n">
        <v>0</v>
      </c>
      <c r="AB1439" s="1" t="n">
        <v>0</v>
      </c>
      <c r="AC1439" s="33" t="s">
        <v>246</v>
      </c>
      <c r="AD1439" s="33" t="n">
        <f aca="false">VLOOKUP($O1439,Parámetros!$B$4:$H$25,3,0)</f>
        <v>12.7152226842523</v>
      </c>
      <c r="AE1439" s="33" t="n">
        <f aca="false">VLOOKUP($O1439,Parámetros!$B$4:$H$25,4,0)</f>
        <v>4.56382485732941</v>
      </c>
      <c r="AF1439" s="33" t="n">
        <f aca="false">VLOOKUP($O1439,Parámetros!$B$4:$H$25,5,0)</f>
        <v>12.0799261022882</v>
      </c>
      <c r="AG1439" s="33" t="n">
        <f aca="false">VLOOKUP($O1439,Parámetros!$B$4:$H$25,6,0)</f>
        <v>6.25</v>
      </c>
      <c r="AH1439" s="33" t="n">
        <f aca="false">VLOOKUP($O1439,Parámetros!$B$4:$H$25,7,0)</f>
        <v>2343</v>
      </c>
      <c r="AI1439" s="51" t="n">
        <v>6000</v>
      </c>
      <c r="AJ1439" s="2" t="n">
        <v>2E-005</v>
      </c>
      <c r="AK1439" s="34" t="n">
        <f aca="false">AD1439*V1439/1000000000</f>
        <v>7.16907808827892E-005</v>
      </c>
      <c r="AL1439" s="34" t="n">
        <f aca="false">AE1439*V1439/1000000000</f>
        <v>2.5731689956122E-005</v>
      </c>
      <c r="AM1439" s="34" t="n">
        <f aca="false">AF1439*V1439/1000000000</f>
        <v>6.81088610702813E-005</v>
      </c>
      <c r="AN1439" s="34" t="n">
        <f aca="false">AG1439*V1439/1000000000</f>
        <v>3.52386577603836E-005</v>
      </c>
      <c r="AO1439" s="34" t="n">
        <f aca="false">AH1439*V1439/1000000000</f>
        <v>0.0132102680212126</v>
      </c>
      <c r="AP1439" s="35" t="n">
        <f aca="false">AJ1439*AI1439*EXP(P1439*4)</f>
        <v>0.112763704833227</v>
      </c>
      <c r="AQ1439" s="36" t="n">
        <f aca="false">AK1439/W1439</f>
        <v>1.96413098309011E-007</v>
      </c>
      <c r="AR1439" s="37" t="n">
        <f aca="false">AL1439/W1439</f>
        <v>7.04977807017041E-008</v>
      </c>
      <c r="AS1439" s="37" t="n">
        <f aca="false">AM1439/W1439</f>
        <v>1.86599619370634E-007</v>
      </c>
      <c r="AT1439" s="37" t="n">
        <f aca="false">AN1439/W1439</f>
        <v>9.65442678366673E-008</v>
      </c>
      <c r="AU1439" s="37" t="n">
        <f aca="false">AO1439/W1439</f>
        <v>3.61925151266098E-005</v>
      </c>
      <c r="AV1439" s="49" t="n">
        <f aca="false">AP1439/W1439</f>
        <v>0.000308941657077335</v>
      </c>
      <c r="AW1439" s="39" t="n">
        <f aca="false">AK1439*1000000</f>
        <v>71.6907808827892</v>
      </c>
      <c r="AX1439" s="40" t="n">
        <f aca="false">AL1439*1000000</f>
        <v>25.731689956122</v>
      </c>
      <c r="AY1439" s="40" t="n">
        <f aca="false">AM1439*1000000</f>
        <v>68.1088610702813</v>
      </c>
      <c r="AZ1439" s="40" t="n">
        <f aca="false">AN1439*1000000</f>
        <v>35.2386577603836</v>
      </c>
      <c r="BA1439" s="40" t="n">
        <f aca="false">AO1439*1000000</f>
        <v>13210.2680212126</v>
      </c>
      <c r="BB1439" s="41" t="n">
        <f aca="false">AP1439*1000000</f>
        <v>112763.704833227</v>
      </c>
      <c r="BC1439" s="39" t="n">
        <f aca="false">AQ1439*1000000</f>
        <v>0.196413098309011</v>
      </c>
      <c r="BD1439" s="40" t="n">
        <f aca="false">AR1439*1000000</f>
        <v>0.0704977807017041</v>
      </c>
      <c r="BE1439" s="40" t="n">
        <f aca="false">AS1439*1000000</f>
        <v>0.186599619370634</v>
      </c>
      <c r="BF1439" s="40" t="n">
        <f aca="false">AT1439*1000000</f>
        <v>0.0965442678366673</v>
      </c>
      <c r="BG1439" s="40" t="n">
        <f aca="false">AU1439*1000000</f>
        <v>36.1925151266098</v>
      </c>
      <c r="BH1439" s="41" t="n">
        <f aca="false">AV1439*1000000</f>
        <v>308.941657077335</v>
      </c>
      <c r="BI1439" s="0" t="n">
        <v>0.1</v>
      </c>
      <c r="BJ1439" s="0" t="n">
        <f aca="false">R1439*BI1439</f>
        <v>563.818524166137</v>
      </c>
      <c r="BK1439" s="0" t="n">
        <v>0.1</v>
      </c>
      <c r="BL1439" s="0" t="n">
        <f aca="false">AI1439*BK1439</f>
        <v>600</v>
      </c>
      <c r="BM1439" s="45" t="n">
        <v>8.79744109323615</v>
      </c>
      <c r="BN1439" s="45" t="n">
        <v>3.62683450723467</v>
      </c>
      <c r="BO1439" s="45" t="n">
        <v>10.0538529184284</v>
      </c>
      <c r="BP1439" s="45" t="n">
        <v>12.5</v>
      </c>
      <c r="BQ1439" s="45" t="n">
        <v>2343</v>
      </c>
      <c r="BR1439" s="0" t="n">
        <f aca="false">AJ1439*0.1</f>
        <v>2E-006</v>
      </c>
      <c r="BS1439" s="0" t="n">
        <f aca="false">((((BJ1439/R1439)^2)+((BM1439/AD1439)^2))^(1/2))*AK1439</f>
        <v>5.01170096354709E-005</v>
      </c>
      <c r="BT1439" s="0" t="n">
        <f aca="false">((((BJ1439/R1439)^2)+((BN1439/AE1439)^2))^(1/2))*AL1439</f>
        <v>2.06100262063065E-005</v>
      </c>
      <c r="BU1439" s="0" t="n">
        <f aca="false">((((BJ1439/R1439)^2)+((BO1439/AF1439)^2))^(1/2))*AM1439</f>
        <v>5.70931904508665E-005</v>
      </c>
      <c r="BV1439" s="0" t="n">
        <f aca="false">((((BJ1439/R1439)^2)+((BP1439/AG1439)^2))^(1/2))*AN1439</f>
        <v>7.05653571734835E-005</v>
      </c>
      <c r="BW1439" s="0" t="n">
        <f aca="false">((((BJ1439/R1439)^2)+((BQ1439/AH1439)^2))^(1/2))*AO1439</f>
        <v>0.0132761550534857</v>
      </c>
      <c r="BX1439" s="46" t="n">
        <f aca="false">((((BL1439/AI1439)^2)+((BR1439/AJ1439)^2))^(1/2))*AP1439</f>
        <v>0.0159471960718587</v>
      </c>
    </row>
    <row r="1440" customFormat="false" ht="45" hidden="false" customHeight="true" outlineLevel="0" collapsed="false">
      <c r="A1440" s="24" t="n">
        <v>4.64180555555556</v>
      </c>
      <c r="B1440" s="24" t="n">
        <v>-74.1125027777778</v>
      </c>
      <c r="C1440" s="47" t="n">
        <v>28</v>
      </c>
      <c r="D1440" s="47" t="n">
        <v>29</v>
      </c>
      <c r="E1440" s="47" t="n">
        <v>1876</v>
      </c>
      <c r="F1440" s="82" t="s">
        <v>3486</v>
      </c>
      <c r="G1440" s="82" t="s">
        <v>3487</v>
      </c>
      <c r="H1440" s="82" t="s">
        <v>3488</v>
      </c>
      <c r="I1440" s="83" t="s">
        <v>64</v>
      </c>
      <c r="J1440" s="1" t="s">
        <v>65</v>
      </c>
      <c r="K1440" s="1" t="n">
        <v>150</v>
      </c>
      <c r="L1440" s="1"/>
      <c r="M1440" s="1" t="n">
        <v>1975</v>
      </c>
      <c r="N1440" s="29" t="s">
        <v>67</v>
      </c>
      <c r="O1440" s="4" t="s">
        <v>108</v>
      </c>
      <c r="P1440" s="56" t="n">
        <v>0.00426891489573758</v>
      </c>
      <c r="Q1440" s="5" t="n">
        <v>41.97</v>
      </c>
      <c r="R1440" s="31" t="n">
        <v>42.6928191766925</v>
      </c>
      <c r="S1440" s="4" t="s">
        <v>69</v>
      </c>
      <c r="T1440" s="4"/>
      <c r="U1440" s="4"/>
      <c r="V1440" s="48" t="n">
        <f aca="false">IF(S1440="m3_año",R1440,IF(OR(O1440="CG1",O1440="CG3",O1440="HG2"),T1440,R1440))</f>
        <v>42.6928191766925</v>
      </c>
      <c r="W1440" s="28" t="n">
        <v>365</v>
      </c>
      <c r="X1440" s="1"/>
      <c r="Y1440" s="1"/>
      <c r="Z1440" s="28" t="n">
        <v>4992</v>
      </c>
      <c r="AA1440" s="1" t="n">
        <v>0</v>
      </c>
      <c r="AB1440" s="1" t="n">
        <v>0</v>
      </c>
      <c r="AC1440" s="33" t="s">
        <v>72</v>
      </c>
      <c r="AD1440" s="33" t="n">
        <f aca="false">VLOOKUP($O1440,Parámetros!$B$4:$H$25,3,0)</f>
        <v>589.42211574465</v>
      </c>
      <c r="AE1440" s="33" t="n">
        <f aca="false">VLOOKUP($O1440,Parámetros!$B$4:$H$25,4,0)</f>
        <v>6395.37711993333</v>
      </c>
      <c r="AF1440" s="33" t="n">
        <f aca="false">VLOOKUP($O1440,Parámetros!$B$4:$H$25,5,0)</f>
        <v>22.4256162208741</v>
      </c>
      <c r="AG1440" s="33" t="n">
        <f aca="false">VLOOKUP($O1440,Parámetros!$B$4:$H$25,6,0)</f>
        <v>1344</v>
      </c>
      <c r="AH1440" s="33" t="n">
        <f aca="false">VLOOKUP($O1440,Parámetros!$B$4:$H$25,7,0)</f>
        <v>1920000</v>
      </c>
      <c r="AI1440" s="2" t="n">
        <v>1159.09146341463</v>
      </c>
      <c r="AJ1440" s="2" t="n">
        <v>0.000142</v>
      </c>
      <c r="AK1440" s="34" t="n">
        <f aca="false">AD1440*V1440/1000000000</f>
        <v>2.51640918062299E-005</v>
      </c>
      <c r="AL1440" s="34" t="n">
        <f aca="false">AE1440*V1440/1000000000</f>
        <v>0.00027303667894807</v>
      </c>
      <c r="AM1440" s="34" t="n">
        <f aca="false">AF1440*V1440/1000000000</f>
        <v>9.5741277824368E-007</v>
      </c>
      <c r="AN1440" s="34" t="n">
        <f aca="false">AG1440*V1440/1000000000</f>
        <v>5.73791489734747E-005</v>
      </c>
      <c r="AO1440" s="34" t="n">
        <f aca="false">AH1440*V1440/1000000000</f>
        <v>0.0819702128192496</v>
      </c>
      <c r="AP1440" s="35" t="n">
        <f aca="false">AJ1440*AI1440*EXP(P1440*4)</f>
        <v>0.167425620216031</v>
      </c>
      <c r="AQ1440" s="36" t="n">
        <f aca="false">AK1440/W1440</f>
        <v>6.89427172773421E-008</v>
      </c>
      <c r="AR1440" s="37" t="n">
        <f aca="false">AL1440/W1440</f>
        <v>7.48045695748137E-007</v>
      </c>
      <c r="AS1440" s="37" t="n">
        <f aca="false">AM1440/W1440</f>
        <v>2.62304870751693E-009</v>
      </c>
      <c r="AT1440" s="37" t="n">
        <f aca="false">AN1440/W1440</f>
        <v>1.57203147872534E-007</v>
      </c>
      <c r="AU1440" s="37" t="n">
        <f aca="false">AO1440/W1440</f>
        <v>0.000224575925532191</v>
      </c>
      <c r="AV1440" s="49" t="n">
        <f aca="false">AP1440/W1440</f>
        <v>0.00045870032935899</v>
      </c>
      <c r="AW1440" s="39" t="n">
        <f aca="false">AK1440*1000000</f>
        <v>25.1640918062299</v>
      </c>
      <c r="AX1440" s="40" t="n">
        <f aca="false">AL1440*1000000</f>
        <v>273.03667894807</v>
      </c>
      <c r="AY1440" s="40" t="n">
        <f aca="false">AM1440*1000000</f>
        <v>0.95741277824368</v>
      </c>
      <c r="AZ1440" s="40" t="n">
        <f aca="false">AN1440*1000000</f>
        <v>57.3791489734747</v>
      </c>
      <c r="BA1440" s="40" t="n">
        <f aca="false">AO1440*1000000</f>
        <v>81970.2128192496</v>
      </c>
      <c r="BB1440" s="41" t="n">
        <f aca="false">AP1440*1000000</f>
        <v>167425.620216031</v>
      </c>
      <c r="BC1440" s="39" t="n">
        <f aca="false">AQ1440*1000000</f>
        <v>0.0689427172773421</v>
      </c>
      <c r="BD1440" s="40" t="n">
        <f aca="false">AR1440*1000000</f>
        <v>0.748045695748137</v>
      </c>
      <c r="BE1440" s="40" t="n">
        <f aca="false">AS1440*1000000</f>
        <v>0.00262304870751693</v>
      </c>
      <c r="BF1440" s="40" t="n">
        <f aca="false">AT1440*1000000</f>
        <v>0.157203147872534</v>
      </c>
      <c r="BG1440" s="40" t="n">
        <f aca="false">AU1440*1000000</f>
        <v>224.575925532191</v>
      </c>
      <c r="BH1440" s="41" t="n">
        <f aca="false">AV1440*1000000</f>
        <v>458.70032935899</v>
      </c>
      <c r="BI1440" s="0" t="n">
        <v>0.1</v>
      </c>
      <c r="BJ1440" s="0" t="n">
        <f aca="false">R1440*BI1440</f>
        <v>4.26928191766925</v>
      </c>
      <c r="BK1440" s="0" t="n">
        <v>0.1</v>
      </c>
      <c r="BL1440" s="0" t="n">
        <f aca="false">AI1440*BK1440</f>
        <v>115.909146341463</v>
      </c>
      <c r="BM1440" s="45" t="n">
        <v>491.492522079561</v>
      </c>
      <c r="BN1440" s="45" t="n">
        <v>4911.75996922289</v>
      </c>
      <c r="BO1440" s="45" t="n">
        <v>16.2785205146239</v>
      </c>
      <c r="BP1440" s="45" t="n">
        <v>537.6</v>
      </c>
      <c r="BQ1440" s="45" t="n">
        <v>384000</v>
      </c>
      <c r="BR1440" s="0" t="n">
        <f aca="false">AJ1440*0.1</f>
        <v>1.42E-005</v>
      </c>
      <c r="BS1440" s="0" t="n">
        <f aca="false">((((BJ1440/R1440)^2)+((BM1440/AD1440)^2))^(1/2))*AK1440</f>
        <v>2.11335528242527E-005</v>
      </c>
      <c r="BT1440" s="0" t="n">
        <f aca="false">((((BJ1440/R1440)^2)+((BN1440/AE1440)^2))^(1/2))*AL1440</f>
        <v>0.00021146695214233</v>
      </c>
      <c r="BU1440" s="0" t="n">
        <f aca="false">((((BJ1440/R1440)^2)+((BO1440/AF1440)^2))^(1/2))*AM1440</f>
        <v>7.01539691994408E-007</v>
      </c>
      <c r="BV1440" s="0" t="n">
        <f aca="false">((((BJ1440/R1440)^2)+((BP1440/AG1440)^2))^(1/2))*AN1440</f>
        <v>2.36580291925687E-005</v>
      </c>
      <c r="BW1440" s="0" t="n">
        <f aca="false">((((BJ1440/R1440)^2)+((BQ1440/AH1440)^2))^(1/2))*AO1440</f>
        <v>0.0183290967993967</v>
      </c>
      <c r="BX1440" s="46" t="n">
        <f aca="false">((((BL1440/AI1440)^2)+((BR1440/AJ1440)^2))^(1/2))*AP1440</f>
        <v>0.0236775582798239</v>
      </c>
    </row>
    <row r="1441" customFormat="false" ht="15" hidden="false" customHeight="true" outlineLevel="0" collapsed="false">
      <c r="A1441" s="24" t="n">
        <v>4.64708888888889</v>
      </c>
      <c r="B1441" s="24" t="n">
        <v>-74.0692722222222</v>
      </c>
      <c r="C1441" s="47" t="n">
        <v>32</v>
      </c>
      <c r="D1441" s="47" t="n">
        <v>29</v>
      </c>
      <c r="E1441" s="47" t="n">
        <v>2373</v>
      </c>
      <c r="F1441" s="82" t="s">
        <v>3489</v>
      </c>
      <c r="G1441" s="82" t="s">
        <v>3490</v>
      </c>
      <c r="H1441" s="82" t="s">
        <v>3491</v>
      </c>
      <c r="I1441" s="83" t="s">
        <v>1495</v>
      </c>
      <c r="J1441" s="1" t="s">
        <v>65</v>
      </c>
      <c r="K1441" s="1" t="s">
        <v>3492</v>
      </c>
      <c r="L1441" s="1"/>
      <c r="M1441" s="1" t="n">
        <v>2000</v>
      </c>
      <c r="N1441" s="4" t="s">
        <v>172</v>
      </c>
      <c r="O1441" s="4" t="s">
        <v>244</v>
      </c>
      <c r="P1441" s="30" t="n">
        <v>0.00842863539816588</v>
      </c>
      <c r="Q1441" s="5" t="n">
        <v>369792</v>
      </c>
      <c r="R1441" s="31" t="n">
        <v>382471.915482727</v>
      </c>
      <c r="S1441" s="29" t="s">
        <v>86</v>
      </c>
      <c r="T1441" s="29" t="n">
        <f aca="false">((R1441*Parámetros!$D$30)/1000)/Parámetros!$D$29</f>
        <v>313437.091021483</v>
      </c>
      <c r="U1441" s="29" t="s">
        <v>69</v>
      </c>
      <c r="V1441" s="48" t="n">
        <f aca="false">IF(S1441="m3_año",R1441,IF(OR(O1441="CG1",O1441="CG3",O1441="HG2"),T1441,R1441))</f>
        <v>382471.915482727</v>
      </c>
      <c r="W1441" s="28" t="n">
        <v>365</v>
      </c>
      <c r="X1441" s="1"/>
      <c r="Y1441" s="1"/>
      <c r="Z1441" s="28" t="n">
        <v>4380</v>
      </c>
      <c r="AA1441" s="1" t="n">
        <v>0</v>
      </c>
      <c r="AB1441" s="1" t="n">
        <v>0</v>
      </c>
      <c r="AC1441" s="33" t="s">
        <v>246</v>
      </c>
      <c r="AD1441" s="33" t="n">
        <f aca="false">VLOOKUP($O1441,Parámetros!$B$4:$H$25,3,0)</f>
        <v>5.87787643204989</v>
      </c>
      <c r="AE1441" s="33" t="n">
        <f aca="false">VLOOKUP($O1441,Parámetros!$B$4:$H$25,4,0)</f>
        <v>7.61681695814629</v>
      </c>
      <c r="AF1441" s="33" t="n">
        <f aca="false">VLOOKUP($O1441,Parámetros!$B$4:$H$25,5,0)</f>
        <v>22.1296397414769</v>
      </c>
      <c r="AG1441" s="33" t="n">
        <f aca="false">VLOOKUP($O1441,Parámetros!$B$4:$H$25,6,0)</f>
        <v>0.3</v>
      </c>
      <c r="AH1441" s="33" t="n">
        <f aca="false">VLOOKUP($O1441,Parámetros!$B$4:$H$25,7,0)</f>
        <v>2840</v>
      </c>
      <c r="AI1441" s="51" t="n">
        <v>369792</v>
      </c>
      <c r="AJ1441" s="2" t="n">
        <v>2E-005</v>
      </c>
      <c r="AK1441" s="34" t="n">
        <f aca="false">AD1441*V1441/1000000000</f>
        <v>0.0022481226579369</v>
      </c>
      <c r="AL1441" s="34" t="n">
        <f aca="false">AE1441*V1441/1000000000</f>
        <v>0.00291321857186353</v>
      </c>
      <c r="AM1441" s="34" t="n">
        <f aca="false">AF1441*V1441/1000000000</f>
        <v>0.00846396570086535</v>
      </c>
      <c r="AN1441" s="34" t="n">
        <f aca="false">AG1441*V1441/1000000000</f>
        <v>0.000114741574644818</v>
      </c>
      <c r="AO1441" s="34" t="n">
        <f aca="false">AH1441*V1441/1000000000</f>
        <v>1.08622023997094</v>
      </c>
      <c r="AP1441" s="35" t="n">
        <f aca="false">AJ1441*AI1441*EXP(P1441*4)</f>
        <v>7.64943830965455</v>
      </c>
      <c r="AQ1441" s="36" t="n">
        <f aca="false">AK1441/W1441</f>
        <v>6.15924015873123E-006</v>
      </c>
      <c r="AR1441" s="37" t="n">
        <f aca="false">AL1441/W1441</f>
        <v>7.98142074483159E-006</v>
      </c>
      <c r="AS1441" s="37" t="n">
        <f aca="false">AM1441/W1441</f>
        <v>2.31889471256585E-005</v>
      </c>
      <c r="AT1441" s="37" t="n">
        <f aca="false">AN1441/W1441</f>
        <v>3.14360478478954E-007</v>
      </c>
      <c r="AU1441" s="37" t="n">
        <f aca="false">AO1441/W1441</f>
        <v>0.0029759458629341</v>
      </c>
      <c r="AV1441" s="49" t="n">
        <f aca="false">AP1441/W1441</f>
        <v>0.0209573652319303</v>
      </c>
      <c r="AW1441" s="39" t="n">
        <f aca="false">AK1441*1000000</f>
        <v>2248.1226579369</v>
      </c>
      <c r="AX1441" s="40" t="n">
        <f aca="false">AL1441*1000000</f>
        <v>2913.21857186353</v>
      </c>
      <c r="AY1441" s="40" t="n">
        <f aca="false">AM1441*1000000</f>
        <v>8463.96570086535</v>
      </c>
      <c r="AZ1441" s="40" t="n">
        <f aca="false">AN1441*1000000</f>
        <v>114.741574644818</v>
      </c>
      <c r="BA1441" s="40" t="n">
        <f aca="false">AO1441*1000000</f>
        <v>1086220.23997094</v>
      </c>
      <c r="BB1441" s="41" t="n">
        <f aca="false">AP1441*1000000</f>
        <v>7649438.30965455</v>
      </c>
      <c r="BC1441" s="39" t="n">
        <f aca="false">AQ1441*1000000</f>
        <v>6.15924015873123</v>
      </c>
      <c r="BD1441" s="40" t="n">
        <f aca="false">AR1441*1000000</f>
        <v>7.98142074483159</v>
      </c>
      <c r="BE1441" s="40" t="n">
        <f aca="false">AS1441*1000000</f>
        <v>23.1889471256585</v>
      </c>
      <c r="BF1441" s="40" t="n">
        <f aca="false">AT1441*1000000</f>
        <v>0.314360478478954</v>
      </c>
      <c r="BG1441" s="40" t="n">
        <f aca="false">AU1441*1000000</f>
        <v>2975.9458629341</v>
      </c>
      <c r="BH1441" s="41" t="n">
        <f aca="false">AV1441*1000000</f>
        <v>20957.3652319303</v>
      </c>
      <c r="BI1441" s="0" t="n">
        <v>0.1</v>
      </c>
      <c r="BJ1441" s="0" t="n">
        <f aca="false">R1441*BI1441</f>
        <v>38247.1915482727</v>
      </c>
      <c r="BK1441" s="0" t="n">
        <v>0.1</v>
      </c>
      <c r="BL1441" s="0" t="n">
        <f aca="false">AI1441*BK1441</f>
        <v>36979.2</v>
      </c>
      <c r="BM1441" s="45" t="n">
        <v>4.12476460504249</v>
      </c>
      <c r="BN1441" s="45" t="n">
        <v>5.03041792329344</v>
      </c>
      <c r="BO1441" s="45" t="n">
        <v>17.5971907346429</v>
      </c>
      <c r="BP1441" s="45" t="n">
        <v>0.12</v>
      </c>
      <c r="BQ1441" s="45" t="n">
        <v>2840</v>
      </c>
      <c r="BR1441" s="0" t="n">
        <f aca="false">AJ1441*0.1</f>
        <v>2E-006</v>
      </c>
      <c r="BS1441" s="0" t="n">
        <f aca="false">((((BJ1441/R1441)^2)+((BM1441/AD1441)^2))^(1/2))*AK1441</f>
        <v>0.00159354422607117</v>
      </c>
      <c r="BT1441" s="0" t="n">
        <f aca="false">((((BJ1441/R1441)^2)+((BN1441/AE1441)^2))^(1/2))*AL1441</f>
        <v>0.00194592387203117</v>
      </c>
      <c r="BU1441" s="0" t="n">
        <f aca="false">((((BJ1441/R1441)^2)+((BO1441/AF1441)^2))^(1/2))*AM1441</f>
        <v>0.00678344248370609</v>
      </c>
      <c r="BV1441" s="0" t="n">
        <f aca="false">((((BJ1441/R1441)^2)+((BP1441/AG1441)^2))^(1/2))*AN1441</f>
        <v>4.73091631910278E-005</v>
      </c>
      <c r="BW1441" s="0" t="n">
        <f aca="false">((((BJ1441/R1441)^2)+((BQ1441/AH1441)^2))^(1/2))*AO1441</f>
        <v>1.09163783088521</v>
      </c>
      <c r="BX1441" s="46" t="n">
        <f aca="false">((((BL1441/AI1441)^2)+((BR1441/AJ1441)^2))^(1/2))*AP1441</f>
        <v>1.08179394020498</v>
      </c>
    </row>
    <row r="1442" customFormat="false" ht="15" hidden="false" customHeight="true" outlineLevel="0" collapsed="false">
      <c r="A1442" s="24" t="n">
        <v>4.61744722222222</v>
      </c>
      <c r="B1442" s="24" t="n">
        <v>-74.099225</v>
      </c>
      <c r="C1442" s="47" t="n">
        <v>29</v>
      </c>
      <c r="D1442" s="47" t="n">
        <v>26</v>
      </c>
      <c r="E1442" s="47" t="n">
        <v>2331</v>
      </c>
      <c r="F1442" s="82" t="s">
        <v>3493</v>
      </c>
      <c r="G1442" s="82" t="s">
        <v>3494</v>
      </c>
      <c r="H1442" s="82" t="s">
        <v>3495</v>
      </c>
      <c r="I1442" s="28" t="s">
        <v>155</v>
      </c>
      <c r="J1442" s="1" t="s">
        <v>65</v>
      </c>
      <c r="K1442" s="1" t="s">
        <v>3496</v>
      </c>
      <c r="L1442" s="1"/>
      <c r="M1442" s="1" t="n">
        <v>1993</v>
      </c>
      <c r="N1442" s="29" t="s">
        <v>67</v>
      </c>
      <c r="O1442" s="4" t="s">
        <v>108</v>
      </c>
      <c r="P1442" s="50" t="n">
        <v>0.00842863539816588</v>
      </c>
      <c r="Q1442" s="5" t="n">
        <v>587844</v>
      </c>
      <c r="R1442" s="31" t="n">
        <v>608000.769851777</v>
      </c>
      <c r="S1442" s="4" t="s">
        <v>69</v>
      </c>
      <c r="T1442" s="4"/>
      <c r="U1442" s="4"/>
      <c r="V1442" s="48" t="n">
        <f aca="false">IF(S1442="m3_año",R1442,IF(OR(O1442="CG1",O1442="CG3",O1442="HG2"),T1442,R1442))</f>
        <v>608000.769851777</v>
      </c>
      <c r="W1442" s="28" t="n">
        <v>365</v>
      </c>
      <c r="X1442" s="1"/>
      <c r="Y1442" s="1" t="n">
        <v>52</v>
      </c>
      <c r="Z1442" s="28" t="n">
        <v>7512</v>
      </c>
      <c r="AA1442" s="1" t="n">
        <v>0</v>
      </c>
      <c r="AB1442" s="1" t="n">
        <v>0</v>
      </c>
      <c r="AC1442" s="33" t="s">
        <v>72</v>
      </c>
      <c r="AD1442" s="33" t="n">
        <f aca="false">VLOOKUP($O1442,Parámetros!$B$4:$H$25,3,0)</f>
        <v>589.42211574465</v>
      </c>
      <c r="AE1442" s="33" t="n">
        <f aca="false">VLOOKUP($O1442,Parámetros!$B$4:$H$25,4,0)</f>
        <v>6395.37711993333</v>
      </c>
      <c r="AF1442" s="33" t="n">
        <f aca="false">VLOOKUP($O1442,Parámetros!$B$4:$H$25,5,0)</f>
        <v>22.4256162208741</v>
      </c>
      <c r="AG1442" s="33" t="n">
        <f aca="false">VLOOKUP($O1442,Parámetros!$B$4:$H$25,6,0)</f>
        <v>1344</v>
      </c>
      <c r="AH1442" s="33" t="n">
        <f aca="false">VLOOKUP($O1442,Parámetros!$B$4:$H$25,7,0)</f>
        <v>1920000</v>
      </c>
      <c r="AI1442" s="51" t="n">
        <v>587844</v>
      </c>
      <c r="AJ1442" s="52" t="n">
        <v>8.8E-008</v>
      </c>
      <c r="AK1442" s="34" t="n">
        <f aca="false">AD1442*V1442/1000000000</f>
        <v>0.35836910014041</v>
      </c>
      <c r="AL1442" s="34" t="n">
        <f aca="false">AE1442*V1442/1000000000</f>
        <v>3.8883942124119</v>
      </c>
      <c r="AM1442" s="34" t="n">
        <f aca="false">AF1442*V1442/1000000000</f>
        <v>0.013634791926692</v>
      </c>
      <c r="AN1442" s="34" t="n">
        <f aca="false">AG1442*V1442/1000000000</f>
        <v>0.817153034680788</v>
      </c>
      <c r="AO1442" s="34" t="n">
        <f aca="false">AH1442*V1442/1000000000</f>
        <v>1167.36147811541</v>
      </c>
      <c r="AP1442" s="35" t="n">
        <f aca="false">AJ1442*AI1442*EXP(P1442*4)</f>
        <v>0.0535040677469564</v>
      </c>
      <c r="AQ1442" s="36" t="n">
        <f aca="false">AK1442/W1442</f>
        <v>0.000981833151069618</v>
      </c>
      <c r="AR1442" s="37" t="n">
        <f aca="false">AL1442/W1442</f>
        <v>0.0106531348285258</v>
      </c>
      <c r="AS1442" s="37" t="n">
        <f aca="false">AM1442/W1442</f>
        <v>3.7355594319704E-005</v>
      </c>
      <c r="AT1442" s="37" t="n">
        <f aca="false">AN1442/W1442</f>
        <v>0.00223877543748161</v>
      </c>
      <c r="AU1442" s="37" t="n">
        <f aca="false">AO1442/W1442</f>
        <v>3.19825062497373</v>
      </c>
      <c r="AV1442" s="49" t="n">
        <f aca="false">AP1442/W1442</f>
        <v>0.000146586486977963</v>
      </c>
      <c r="AW1442" s="39" t="n">
        <f aca="false">AK1442*1000000</f>
        <v>358369.10014041</v>
      </c>
      <c r="AX1442" s="40" t="n">
        <f aca="false">AL1442*1000000</f>
        <v>3888394.2124119</v>
      </c>
      <c r="AY1442" s="40" t="n">
        <f aca="false">AM1442*1000000</f>
        <v>13634.791926692</v>
      </c>
      <c r="AZ1442" s="40" t="n">
        <f aca="false">AN1442*1000000</f>
        <v>817153.034680788</v>
      </c>
      <c r="BA1442" s="40" t="n">
        <f aca="false">AO1442*1000000</f>
        <v>1167361478.11541</v>
      </c>
      <c r="BB1442" s="41" t="n">
        <f aca="false">AP1442*1000000</f>
        <v>53504.0677469564</v>
      </c>
      <c r="BC1442" s="39" t="n">
        <f aca="false">AQ1442*1000000</f>
        <v>981.833151069618</v>
      </c>
      <c r="BD1442" s="40" t="n">
        <f aca="false">AR1442*1000000</f>
        <v>10653.1348285258</v>
      </c>
      <c r="BE1442" s="40" t="n">
        <f aca="false">AS1442*1000000</f>
        <v>37.355594319704</v>
      </c>
      <c r="BF1442" s="40" t="n">
        <f aca="false">AT1442*1000000</f>
        <v>2238.77543748161</v>
      </c>
      <c r="BG1442" s="40" t="n">
        <f aca="false">AU1442*1000000</f>
        <v>3198250.62497373</v>
      </c>
      <c r="BH1442" s="41" t="n">
        <f aca="false">AV1442*1000000</f>
        <v>146.586486977963</v>
      </c>
      <c r="BI1442" s="0" t="n">
        <v>0.1</v>
      </c>
      <c r="BJ1442" s="0" t="n">
        <f aca="false">R1442*BI1442</f>
        <v>60800.0769851777</v>
      </c>
      <c r="BK1442" s="0" t="n">
        <v>0.1</v>
      </c>
      <c r="BL1442" s="0" t="n">
        <f aca="false">AI1442*BK1442</f>
        <v>58784.4</v>
      </c>
      <c r="BM1442" s="45" t="n">
        <v>491.492522079561</v>
      </c>
      <c r="BN1442" s="45" t="n">
        <v>4911.75996922289</v>
      </c>
      <c r="BO1442" s="45" t="n">
        <v>16.2785205146239</v>
      </c>
      <c r="BP1442" s="45" t="n">
        <v>537.6</v>
      </c>
      <c r="BQ1442" s="45" t="n">
        <v>384000</v>
      </c>
      <c r="BR1442" s="0" t="n">
        <f aca="false">AJ1442*0.1</f>
        <v>8.8E-009</v>
      </c>
      <c r="BS1442" s="0" t="n">
        <f aca="false">((((BJ1442/R1442)^2)+((BM1442/AD1442)^2))^(1/2))*AK1442</f>
        <v>0.30096903026408</v>
      </c>
      <c r="BT1442" s="0" t="n">
        <f aca="false">((((BJ1442/R1442)^2)+((BN1442/AE1442)^2))^(1/2))*AL1442</f>
        <v>3.01156194836011</v>
      </c>
      <c r="BU1442" s="0" t="n">
        <f aca="false">((((BJ1442/R1442)^2)+((BO1442/AF1442)^2))^(1/2))*AM1442</f>
        <v>0.00999082939566192</v>
      </c>
      <c r="BV1442" s="0" t="n">
        <f aca="false">((((BJ1442/R1442)^2)+((BP1442/AG1442)^2))^(1/2))*AN1442</f>
        <v>0.33692082742829</v>
      </c>
      <c r="BW1442" s="0" t="n">
        <f aca="false">((((BJ1442/R1442)^2)+((BQ1442/AH1442)^2))^(1/2))*AO1442</f>
        <v>261.029961938069</v>
      </c>
      <c r="BX1442" s="46" t="n">
        <f aca="false">((((BL1442/AI1442)^2)+((BR1442/AJ1442)^2))^(1/2))*AP1442</f>
        <v>0.00756661782498746</v>
      </c>
    </row>
    <row r="1443" customFormat="false" ht="45" hidden="false" customHeight="true" outlineLevel="0" collapsed="false">
      <c r="A1443" s="24" t="n">
        <v>4.66443888888889</v>
      </c>
      <c r="B1443" s="24" t="n">
        <v>-74.1500972222222</v>
      </c>
      <c r="C1443" s="47" t="n">
        <v>23</v>
      </c>
      <c r="D1443" s="47" t="n">
        <v>31</v>
      </c>
      <c r="E1443" s="47" t="n">
        <v>1897</v>
      </c>
      <c r="F1443" s="82" t="s">
        <v>3497</v>
      </c>
      <c r="G1443" s="82" t="s">
        <v>3498</v>
      </c>
      <c r="H1443" s="82" t="s">
        <v>3499</v>
      </c>
      <c r="I1443" s="83" t="s">
        <v>64</v>
      </c>
      <c r="J1443" s="1" t="s">
        <v>65</v>
      </c>
      <c r="K1443" s="1" t="s">
        <v>3500</v>
      </c>
      <c r="L1443" s="1"/>
      <c r="M1443" s="1" t="n">
        <v>2000</v>
      </c>
      <c r="N1443" s="4" t="s">
        <v>3501</v>
      </c>
      <c r="O1443" s="4" t="s">
        <v>3502</v>
      </c>
      <c r="P1443" s="53" t="n">
        <v>0.013557806644477</v>
      </c>
      <c r="Q1443" s="5" t="n">
        <v>100800</v>
      </c>
      <c r="R1443" s="31" t="n">
        <v>106417.45159577</v>
      </c>
      <c r="S1443" s="29" t="s">
        <v>86</v>
      </c>
      <c r="T1443" s="29"/>
      <c r="U1443" s="29"/>
      <c r="V1443" s="48" t="n">
        <f aca="false">IF(S1443="m3_año",R1443,IF(OR(O1443="CG1",O1443="CG3",O1443="HG2"),T1443,R1443))</f>
        <v>106417.45159577</v>
      </c>
      <c r="W1443" s="28" t="n">
        <v>365</v>
      </c>
      <c r="X1443" s="1"/>
      <c r="Y1443" s="1"/>
      <c r="Z1443" s="28" t="n">
        <v>2190</v>
      </c>
      <c r="AA1443" s="1" t="n">
        <v>0</v>
      </c>
      <c r="AB1443" s="1" t="n">
        <v>0</v>
      </c>
      <c r="AC1443" s="33" t="s">
        <v>246</v>
      </c>
      <c r="AD1443" s="33" t="n">
        <f aca="false">VLOOKUP($O1443,Parámetros!$B$4:$H$25,3,0)</f>
        <v>2.56948904694711</v>
      </c>
      <c r="AE1443" s="33" t="n">
        <f aca="false">VLOOKUP($O1443,Parámetros!$B$4:$H$25,4,0)</f>
        <v>3.49736009167801</v>
      </c>
      <c r="AF1443" s="33" t="n">
        <f aca="false">VLOOKUP($O1443,Parámetros!$B$4:$H$25,5,0)</f>
        <v>0.178436739371327</v>
      </c>
      <c r="AG1443" s="33" t="n">
        <f aca="false">VLOOKUP($O1443,Parámetros!$B$4:$H$25,6,0)</f>
        <v>4.28248174491185</v>
      </c>
      <c r="AH1443" s="33" t="n">
        <f aca="false">VLOOKUP($O1443,Parámetros!$B$4:$H$25,7,0)</f>
        <v>1688.11775999997</v>
      </c>
      <c r="AI1443" s="2" t="n">
        <v>1159.09146341463</v>
      </c>
      <c r="AJ1443" s="2" t="n">
        <v>0.000142</v>
      </c>
      <c r="AK1443" s="34" t="n">
        <f aca="false">AD1443*V1443/1000000000</f>
        <v>0.000273438476279355</v>
      </c>
      <c r="AL1443" s="34" t="n">
        <f aca="false">AE1443*V1443/1000000000</f>
        <v>0.000372180148269122</v>
      </c>
      <c r="AM1443" s="34" t="n">
        <f aca="false">AF1443*V1443/1000000000</f>
        <v>1.89887830749552E-005</v>
      </c>
      <c r="AN1443" s="34" t="n">
        <f aca="false">AG1443*V1443/1000000000</f>
        <v>0.000455730793798925</v>
      </c>
      <c r="AO1443" s="34" t="n">
        <f aca="false">AH1443*V1443/1000000000</f>
        <v>0.179645190012757</v>
      </c>
      <c r="AP1443" s="35" t="n">
        <f aca="false">AJ1443*AI1443*EXP(P1443*4)</f>
        <v>0.17376342735938</v>
      </c>
      <c r="AQ1443" s="36" t="n">
        <f aca="false">AK1443/W1443</f>
        <v>7.49146510354398E-007</v>
      </c>
      <c r="AR1443" s="37" t="n">
        <f aca="false">AL1443/W1443</f>
        <v>1.01967163909349E-006</v>
      </c>
      <c r="AS1443" s="37" t="n">
        <f aca="false">AM1443/W1443</f>
        <v>5.20240632190554E-008</v>
      </c>
      <c r="AT1443" s="37" t="n">
        <f aca="false">AN1443/W1443</f>
        <v>1.24857751725733E-006</v>
      </c>
      <c r="AU1443" s="37" t="n">
        <f aca="false">AO1443/W1443</f>
        <v>0.000492178602774675</v>
      </c>
      <c r="AV1443" s="49" t="n">
        <f aca="false">AP1443/W1443</f>
        <v>0.000476064184546247</v>
      </c>
      <c r="AW1443" s="39" t="n">
        <f aca="false">AK1443*1000000</f>
        <v>273.438476279355</v>
      </c>
      <c r="AX1443" s="40" t="n">
        <f aca="false">AL1443*1000000</f>
        <v>372.180148269122</v>
      </c>
      <c r="AY1443" s="40" t="n">
        <f aca="false">AM1443*1000000</f>
        <v>18.9887830749552</v>
      </c>
      <c r="AZ1443" s="40" t="n">
        <f aca="false">AN1443*1000000</f>
        <v>455.730793798925</v>
      </c>
      <c r="BA1443" s="40" t="n">
        <f aca="false">AO1443*1000000</f>
        <v>179645.190012757</v>
      </c>
      <c r="BB1443" s="41" t="n">
        <f aca="false">AP1443*1000000</f>
        <v>173763.42735938</v>
      </c>
      <c r="BC1443" s="39" t="n">
        <f aca="false">AQ1443*1000000</f>
        <v>0.749146510354398</v>
      </c>
      <c r="BD1443" s="40" t="n">
        <f aca="false">AR1443*1000000</f>
        <v>1.01967163909349</v>
      </c>
      <c r="BE1443" s="40" t="n">
        <f aca="false">AS1443*1000000</f>
        <v>0.0520240632190554</v>
      </c>
      <c r="BF1443" s="40" t="n">
        <f aca="false">AT1443*1000000</f>
        <v>1.24857751725733</v>
      </c>
      <c r="BG1443" s="40" t="n">
        <f aca="false">AU1443*1000000</f>
        <v>492.178602774675</v>
      </c>
      <c r="BH1443" s="41" t="n">
        <f aca="false">AV1443*1000000</f>
        <v>476.064184546247</v>
      </c>
      <c r="BI1443" s="0" t="n">
        <v>0.1</v>
      </c>
      <c r="BJ1443" s="0" t="n">
        <f aca="false">R1443*BI1443</f>
        <v>10641.745159577</v>
      </c>
      <c r="BK1443" s="0" t="n">
        <v>0.1</v>
      </c>
      <c r="BL1443" s="0" t="n">
        <f aca="false">AI1443*BK1443</f>
        <v>115.909146341463</v>
      </c>
      <c r="BM1443" s="0" t="n">
        <f aca="false">AD1443*0.1</f>
        <v>0.256948904694711</v>
      </c>
      <c r="BN1443" s="0" t="n">
        <f aca="false">AE1443*0.1</f>
        <v>0.349736009167801</v>
      </c>
      <c r="BO1443" s="0" t="n">
        <f aca="false">AF1443*0.1</f>
        <v>0.0178436739371327</v>
      </c>
      <c r="BP1443" s="0" t="n">
        <f aca="false">AG1443*0.1</f>
        <v>0.428248174491185</v>
      </c>
      <c r="BQ1443" s="0" t="n">
        <f aca="false">AH1443*0.1</f>
        <v>168.811775999997</v>
      </c>
      <c r="BR1443" s="0" t="n">
        <f aca="false">AJ1443*0.1</f>
        <v>1.42E-005</v>
      </c>
      <c r="BS1443" s="0" t="n">
        <f aca="false">((((BJ1443/R1443)^2)+((BM1443/AD1443)^2))^(1/2))*AK1443</f>
        <v>3.86700401628898E-005</v>
      </c>
      <c r="BT1443" s="0" t="n">
        <f aca="false">((((BJ1443/R1443)^2)+((BN1443/AE1443)^2))^(1/2))*AL1443</f>
        <v>5.26342213328222E-005</v>
      </c>
      <c r="BU1443" s="0" t="n">
        <f aca="false">((((BJ1443/R1443)^2)+((BO1443/AF1443)^2))^(1/2))*AM1443</f>
        <v>2.68541945575624E-006</v>
      </c>
      <c r="BV1443" s="0" t="n">
        <f aca="false">((((BJ1443/R1443)^2)+((BP1443/AG1443)^2))^(1/2))*AN1443</f>
        <v>6.44500669381497E-005</v>
      </c>
      <c r="BW1443" s="0" t="n">
        <f aca="false">((((BJ1443/R1443)^2)+((BQ1443/AH1443)^2))^(1/2))*AO1443</f>
        <v>0.0254056664131132</v>
      </c>
      <c r="BX1443" s="46" t="n">
        <f aca="false">((((BL1443/AI1443)^2)+((BR1443/AJ1443)^2))^(1/2))*AP1443</f>
        <v>0.0245738595616068</v>
      </c>
    </row>
    <row r="1444" customFormat="false" ht="15" hidden="false" customHeight="true" outlineLevel="0" collapsed="false">
      <c r="A1444" s="24" t="n">
        <v>4.62081666666667</v>
      </c>
      <c r="B1444" s="24" t="n">
        <v>-74.2033222222222</v>
      </c>
      <c r="C1444" s="47" t="n">
        <v>18</v>
      </c>
      <c r="D1444" s="47" t="n">
        <v>26</v>
      </c>
      <c r="E1444" s="47" t="n">
        <v>1827</v>
      </c>
      <c r="F1444" s="82" t="s">
        <v>3503</v>
      </c>
      <c r="G1444" s="82" t="s">
        <v>3504</v>
      </c>
      <c r="H1444" s="82" t="s">
        <v>3505</v>
      </c>
      <c r="I1444" s="83" t="s">
        <v>443</v>
      </c>
      <c r="J1444" s="1" t="s">
        <v>2033</v>
      </c>
      <c r="K1444" s="1" t="s">
        <v>3506</v>
      </c>
      <c r="L1444" s="1"/>
      <c r="M1444" s="1" t="s">
        <v>3465</v>
      </c>
      <c r="N1444" s="4" t="s">
        <v>84</v>
      </c>
      <c r="O1444" s="4" t="s">
        <v>85</v>
      </c>
      <c r="P1444" s="30" t="n">
        <v>-0.015549305289661</v>
      </c>
      <c r="Q1444" s="5" t="n">
        <v>143856</v>
      </c>
      <c r="R1444" s="31" t="n">
        <v>135181.129354073</v>
      </c>
      <c r="S1444" s="29" t="s">
        <v>86</v>
      </c>
      <c r="T1444" s="29" t="n">
        <f aca="false">((R1444*Parámetros!$D$30)/1000)/Parámetros!$D$29</f>
        <v>110781.41487137</v>
      </c>
      <c r="U1444" s="29" t="s">
        <v>69</v>
      </c>
      <c r="V1444" s="48" t="n">
        <f aca="false">IF(S1444="m3_año",R1444,IF(OR(O1444="CG1",O1444="CG3",O1444="HG2"),T1444,R1444))</f>
        <v>135181.129354073</v>
      </c>
      <c r="W1444" s="28" t="n">
        <v>365</v>
      </c>
      <c r="X1444" s="1"/>
      <c r="Y1444" s="1"/>
      <c r="Z1444" s="28" t="n">
        <v>0</v>
      </c>
      <c r="AA1444" s="1" t="n">
        <v>0</v>
      </c>
      <c r="AB1444" s="1" t="n">
        <v>0</v>
      </c>
      <c r="AC1444" s="33" t="s">
        <v>246</v>
      </c>
      <c r="AD1444" s="33" t="n">
        <f aca="false">VLOOKUP($O1444,Parámetros!$B$4:$H$25,3,0)</f>
        <v>12.7152226842523</v>
      </c>
      <c r="AE1444" s="33" t="n">
        <f aca="false">VLOOKUP($O1444,Parámetros!$B$4:$H$25,4,0)</f>
        <v>4.56382485732941</v>
      </c>
      <c r="AF1444" s="33" t="n">
        <f aca="false">VLOOKUP($O1444,Parámetros!$B$4:$H$25,5,0)</f>
        <v>12.0799261022882</v>
      </c>
      <c r="AG1444" s="33" t="n">
        <f aca="false">VLOOKUP($O1444,Parámetros!$B$4:$H$25,6,0)</f>
        <v>6.25</v>
      </c>
      <c r="AH1444" s="33" t="n">
        <f aca="false">VLOOKUP($O1444,Parámetros!$B$4:$H$25,7,0)</f>
        <v>2343</v>
      </c>
      <c r="AI1444" s="2" t="n">
        <v>26143.9814814815</v>
      </c>
      <c r="AJ1444" s="2" t="n">
        <v>3E-008</v>
      </c>
      <c r="AK1444" s="34" t="n">
        <f aca="false">AD1444*V1444/1000000000</f>
        <v>0.00171885816244575</v>
      </c>
      <c r="AL1444" s="34" t="n">
        <f aca="false">AE1444*V1444/1000000000</f>
        <v>0.000616942998387981</v>
      </c>
      <c r="AM1444" s="34" t="n">
        <f aca="false">AF1444*V1444/1000000000</f>
        <v>0.00163297805302106</v>
      </c>
      <c r="AN1444" s="34" t="n">
        <f aca="false">AG1444*V1444/1000000000</f>
        <v>0.000844882058462956</v>
      </c>
      <c r="AO1444" s="34" t="n">
        <f aca="false">AH1444*V1444/1000000000</f>
        <v>0.316729386076593</v>
      </c>
      <c r="AP1444" s="35" t="n">
        <f aca="false">AJ1444*AI1444*EXP(P1444*4)</f>
        <v>0.000737023052735785</v>
      </c>
      <c r="AQ1444" s="36" t="n">
        <f aca="false">AK1444/W1444</f>
        <v>4.70920044505686E-006</v>
      </c>
      <c r="AR1444" s="37" t="n">
        <f aca="false">AL1444/W1444</f>
        <v>1.69025479010406E-006</v>
      </c>
      <c r="AS1444" s="37" t="n">
        <f aca="false">AM1444/W1444</f>
        <v>4.47391247403031E-006</v>
      </c>
      <c r="AT1444" s="37" t="n">
        <f aca="false">AN1444/W1444</f>
        <v>2.31474536565193E-006</v>
      </c>
      <c r="AU1444" s="37" t="n">
        <f aca="false">AO1444/W1444</f>
        <v>0.000867751742675597</v>
      </c>
      <c r="AV1444" s="49" t="n">
        <f aca="false">AP1444/W1444</f>
        <v>2.01924124037201E-006</v>
      </c>
      <c r="AW1444" s="39" t="n">
        <f aca="false">AK1444*1000000</f>
        <v>1718.85816244575</v>
      </c>
      <c r="AX1444" s="40" t="n">
        <f aca="false">AL1444*1000000</f>
        <v>616.942998387981</v>
      </c>
      <c r="AY1444" s="40" t="n">
        <f aca="false">AM1444*1000000</f>
        <v>1632.97805302106</v>
      </c>
      <c r="AZ1444" s="40" t="n">
        <f aca="false">AN1444*1000000</f>
        <v>844.882058462956</v>
      </c>
      <c r="BA1444" s="40" t="n">
        <f aca="false">AO1444*1000000</f>
        <v>316729.386076593</v>
      </c>
      <c r="BB1444" s="41" t="n">
        <f aca="false">AP1444*1000000</f>
        <v>737.023052735785</v>
      </c>
      <c r="BC1444" s="39" t="n">
        <f aca="false">AQ1444*1000000</f>
        <v>4.70920044505686</v>
      </c>
      <c r="BD1444" s="40" t="n">
        <f aca="false">AR1444*1000000</f>
        <v>1.69025479010406</v>
      </c>
      <c r="BE1444" s="40" t="n">
        <f aca="false">AS1444*1000000</f>
        <v>4.47391247403031</v>
      </c>
      <c r="BF1444" s="40" t="n">
        <f aca="false">AT1444*1000000</f>
        <v>2.31474536565193</v>
      </c>
      <c r="BG1444" s="40" t="n">
        <f aca="false">AU1444*1000000</f>
        <v>867.751742675597</v>
      </c>
      <c r="BH1444" s="41" t="n">
        <f aca="false">AV1444*1000000</f>
        <v>2.01924124037201</v>
      </c>
      <c r="BI1444" s="0" t="n">
        <v>0.1</v>
      </c>
      <c r="BJ1444" s="0" t="n">
        <f aca="false">R1444*BI1444</f>
        <v>13518.1129354073</v>
      </c>
      <c r="BK1444" s="0" t="n">
        <v>0.1</v>
      </c>
      <c r="BL1444" s="0" t="n">
        <f aca="false">AI1444*BK1444</f>
        <v>2614.39814814815</v>
      </c>
      <c r="BM1444" s="45" t="n">
        <v>8.79744109323615</v>
      </c>
      <c r="BN1444" s="45" t="n">
        <v>3.62683450723467</v>
      </c>
      <c r="BO1444" s="45" t="n">
        <v>10.0538529184284</v>
      </c>
      <c r="BP1444" s="45" t="n">
        <v>12.5</v>
      </c>
      <c r="BQ1444" s="45" t="n">
        <v>2343</v>
      </c>
      <c r="BR1444" s="0" t="n">
        <f aca="false">AJ1444*0.1</f>
        <v>3E-009</v>
      </c>
      <c r="BS1444" s="0" t="n">
        <f aca="false">((((BJ1444/R1444)^2)+((BM1444/AD1444)^2))^(1/2))*AK1444</f>
        <v>0.00120160542302005</v>
      </c>
      <c r="BT1444" s="0" t="n">
        <f aca="false">((((BJ1444/R1444)^2)+((BN1444/AE1444)^2))^(1/2))*AL1444</f>
        <v>0.000494145988322404</v>
      </c>
      <c r="BU1444" s="0" t="n">
        <f aca="false">((((BJ1444/R1444)^2)+((BO1444/AF1444)^2))^(1/2))*AM1444</f>
        <v>0.00136886633424998</v>
      </c>
      <c r="BV1444" s="0" t="n">
        <f aca="false">((((BJ1444/R1444)^2)+((BP1444/AG1444)^2))^(1/2))*AN1444</f>
        <v>0.00169187500359144</v>
      </c>
      <c r="BW1444" s="0" t="n">
        <f aca="false">((((BJ1444/R1444)^2)+((BQ1444/AH1444)^2))^(1/2))*AO1444</f>
        <v>0.318309093562374</v>
      </c>
      <c r="BX1444" s="46" t="n">
        <f aca="false">((((BL1444/AI1444)^2)+((BR1444/AJ1444)^2))^(1/2))*AP1444</f>
        <v>0.000104230799696057</v>
      </c>
    </row>
    <row r="1445" customFormat="false" ht="14" hidden="false" customHeight="false" outlineLevel="0" collapsed="false">
      <c r="A1445" s="24" t="n">
        <v>4.59090277777778</v>
      </c>
      <c r="B1445" s="24" t="n">
        <v>-74.1106027777778</v>
      </c>
      <c r="C1445" s="47" t="n">
        <v>28</v>
      </c>
      <c r="D1445" s="47" t="n">
        <v>23</v>
      </c>
      <c r="E1445" s="47" t="n">
        <v>1798</v>
      </c>
      <c r="F1445" s="82" t="s">
        <v>3507</v>
      </c>
      <c r="G1445" s="82" t="s">
        <v>3508</v>
      </c>
      <c r="H1445" s="82" t="s">
        <v>3509</v>
      </c>
      <c r="I1445" s="83" t="s">
        <v>1540</v>
      </c>
      <c r="J1445" s="1" t="s">
        <v>65</v>
      </c>
      <c r="K1445" s="1" t="n">
        <v>40</v>
      </c>
      <c r="L1445" s="1"/>
      <c r="M1445" s="1" t="n">
        <v>1978</v>
      </c>
      <c r="N1445" s="29" t="s">
        <v>124</v>
      </c>
      <c r="O1445" s="4" t="s">
        <v>125</v>
      </c>
      <c r="P1445" s="56" t="n">
        <v>0.00426891489573758</v>
      </c>
      <c r="Q1445" s="5" t="n">
        <v>8.23</v>
      </c>
      <c r="R1445" s="31" t="n">
        <v>8.371739381086</v>
      </c>
      <c r="S1445" s="4" t="s">
        <v>69</v>
      </c>
      <c r="T1445" s="4"/>
      <c r="U1445" s="4"/>
      <c r="V1445" s="48" t="n">
        <f aca="false">IF(S1445="m3_año",R1445,IF(OR(O1445="CG1",O1445="CG3",O1445="HG2"),T1445,R1445))</f>
        <v>8.371739381086</v>
      </c>
      <c r="W1445" s="28" t="n">
        <v>365</v>
      </c>
      <c r="X1445" s="1"/>
      <c r="Y1445" s="1"/>
      <c r="Z1445" s="1" t="n">
        <v>192</v>
      </c>
      <c r="AA1445" s="1" t="n">
        <v>0</v>
      </c>
      <c r="AB1445" s="1" t="n">
        <v>0</v>
      </c>
      <c r="AC1445" s="33" t="s">
        <v>72</v>
      </c>
      <c r="AD1445" s="33" t="n">
        <f aca="false">VLOOKUP($O1445,Parámetros!$B$4:$H$25,3,0)</f>
        <v>840000</v>
      </c>
      <c r="AE1445" s="33" t="n">
        <f aca="false">VLOOKUP($O1445,Parámetros!$B$4:$H$25,4,0)</f>
        <v>2400000</v>
      </c>
      <c r="AF1445" s="33" t="n">
        <f aca="false">VLOOKUP($O1445,Parámetros!$B$4:$H$25,5,0)</f>
        <v>1800000</v>
      </c>
      <c r="AG1445" s="33" t="n">
        <f aca="false">VLOOKUP($O1445,Parámetros!$B$4:$H$25,6,0)</f>
        <v>600000</v>
      </c>
      <c r="AH1445" s="33" t="n">
        <f aca="false">VLOOKUP($O1445,Parámetros!$B$4:$H$25,7,0)</f>
        <v>2676000000</v>
      </c>
      <c r="AI1445" s="51" t="n">
        <f aca="false">Q1445</f>
        <v>8.23</v>
      </c>
      <c r="AJ1445" s="2" t="n">
        <v>0.0912</v>
      </c>
      <c r="AK1445" s="34" t="n">
        <f aca="false">AD1445*V1445/1000000000</f>
        <v>0.00703226108011224</v>
      </c>
      <c r="AL1445" s="34" t="n">
        <f aca="false">AE1445*V1445/1000000000</f>
        <v>0.0200921745146064</v>
      </c>
      <c r="AM1445" s="34" t="n">
        <f aca="false">AF1445*V1445/1000000000</f>
        <v>0.0150691308859548</v>
      </c>
      <c r="AN1445" s="34" t="n">
        <f aca="false">AG1445*V1445/1000000000</f>
        <v>0.0050230436286516</v>
      </c>
      <c r="AO1445" s="34" t="n">
        <f aca="false">AH1445*V1445/1000000000</f>
        <v>22.4027745837861</v>
      </c>
      <c r="AP1445" s="35" t="n">
        <f aca="false">AJ1445*AI1445*EXP(P1445*4)</f>
        <v>0.763502631555043</v>
      </c>
      <c r="AQ1445" s="36" t="n">
        <f aca="false">AK1445/W1445</f>
        <v>1.92664687126363E-005</v>
      </c>
      <c r="AR1445" s="37" t="n">
        <f aca="false">AL1445/W1445</f>
        <v>5.50470534646751E-005</v>
      </c>
      <c r="AS1445" s="37" t="n">
        <f aca="false">AM1445/W1445</f>
        <v>4.12852900985063E-005</v>
      </c>
      <c r="AT1445" s="37" t="n">
        <f aca="false">AN1445/W1445</f>
        <v>1.37617633661688E-005</v>
      </c>
      <c r="AU1445" s="37" t="n">
        <f aca="false">AO1445/W1445</f>
        <v>0.0613774646131127</v>
      </c>
      <c r="AV1445" s="49" t="n">
        <f aca="false">AP1445/W1445</f>
        <v>0.00209178803165765</v>
      </c>
      <c r="AW1445" s="39" t="n">
        <f aca="false">AK1445*1000000</f>
        <v>7032.26108011224</v>
      </c>
      <c r="AX1445" s="40" t="n">
        <f aca="false">AL1445*1000000</f>
        <v>20092.1745146064</v>
      </c>
      <c r="AY1445" s="40" t="n">
        <f aca="false">AM1445*1000000</f>
        <v>15069.1308859548</v>
      </c>
      <c r="AZ1445" s="40" t="n">
        <f aca="false">AN1445*1000000</f>
        <v>5023.0436286516</v>
      </c>
      <c r="BA1445" s="40" t="n">
        <f aca="false">AO1445*1000000</f>
        <v>22402774.5837861</v>
      </c>
      <c r="BB1445" s="41" t="n">
        <f aca="false">AP1445*1000000</f>
        <v>763502.631555043</v>
      </c>
      <c r="BC1445" s="39" t="n">
        <f aca="false">AQ1445*1000000</f>
        <v>19.2664687126363</v>
      </c>
      <c r="BD1445" s="40" t="n">
        <f aca="false">AR1445*1000000</f>
        <v>55.0470534646751</v>
      </c>
      <c r="BE1445" s="40" t="n">
        <f aca="false">AS1445*1000000</f>
        <v>41.2852900985063</v>
      </c>
      <c r="BF1445" s="40" t="n">
        <f aca="false">AT1445*1000000</f>
        <v>13.7617633661688</v>
      </c>
      <c r="BG1445" s="40" t="n">
        <f aca="false">AU1445*1000000</f>
        <v>61377.4646131127</v>
      </c>
      <c r="BH1445" s="41" t="n">
        <f aca="false">AV1445*1000000</f>
        <v>2091.78803165765</v>
      </c>
      <c r="BI1445" s="0" t="n">
        <v>0.1</v>
      </c>
      <c r="BJ1445" s="0" t="n">
        <f aca="false">R1445*BI1445</f>
        <v>0.8371739381086</v>
      </c>
      <c r="BK1445" s="0" t="n">
        <v>0.1</v>
      </c>
      <c r="BL1445" s="0" t="n">
        <f aca="false">AI1445*BK1445</f>
        <v>0.823</v>
      </c>
      <c r="BM1445" s="45" t="n">
        <v>336000</v>
      </c>
      <c r="BN1445" s="45" t="n">
        <v>480000</v>
      </c>
      <c r="BO1445" s="45" t="n">
        <v>360000</v>
      </c>
      <c r="BP1445" s="45" t="n">
        <v>120000</v>
      </c>
      <c r="BQ1445" s="45" t="n">
        <v>1070400000</v>
      </c>
      <c r="BR1445" s="0" t="n">
        <f aca="false">AJ1445*0.1</f>
        <v>0.00912</v>
      </c>
      <c r="BS1445" s="0" t="n">
        <f aca="false">((((BJ1445/R1445)^2)+((BM1445/AD1445)^2))^(1/2))*AK1445</f>
        <v>0.00289947552202229</v>
      </c>
      <c r="BT1445" s="0" t="n">
        <f aca="false">((((BJ1445/R1445)^2)+((BN1445/AE1445)^2))^(1/2))*AL1445</f>
        <v>0.00449274680304488</v>
      </c>
      <c r="BU1445" s="0" t="n">
        <f aca="false">((((BJ1445/R1445)^2)+((BO1445/AF1445)^2))^(1/2))*AM1445</f>
        <v>0.00336956010228366</v>
      </c>
      <c r="BV1445" s="0" t="n">
        <f aca="false">((((BJ1445/R1445)^2)+((BP1445/AG1445)^2))^(1/2))*AN1445</f>
        <v>0.00112318670076122</v>
      </c>
      <c r="BW1445" s="0" t="n">
        <f aca="false">((((BJ1445/R1445)^2)+((BQ1445/AH1445)^2))^(1/2))*AO1445</f>
        <v>9.2369005915853</v>
      </c>
      <c r="BX1445" s="46" t="n">
        <f aca="false">((((BL1445/AI1445)^2)+((BR1445/AJ1445)^2))^(1/2))*AP1445</f>
        <v>0.107975577645269</v>
      </c>
    </row>
    <row r="1446" customFormat="false" ht="15" hidden="false" customHeight="true" outlineLevel="0" collapsed="false">
      <c r="A1446" s="24" t="n">
        <v>4.61143888888889</v>
      </c>
      <c r="B1446" s="24" t="n">
        <v>-74.0772527777778</v>
      </c>
      <c r="C1446" s="47" t="n">
        <v>32</v>
      </c>
      <c r="D1446" s="47" t="n">
        <v>25</v>
      </c>
      <c r="E1446" s="47" t="n">
        <v>2321</v>
      </c>
      <c r="F1446" s="82" t="s">
        <v>3510</v>
      </c>
      <c r="G1446" s="82" t="s">
        <v>3511</v>
      </c>
      <c r="H1446" s="82" t="s">
        <v>3512</v>
      </c>
      <c r="I1446" s="83" t="s">
        <v>2948</v>
      </c>
      <c r="J1446" s="1" t="s">
        <v>76</v>
      </c>
      <c r="K1446" s="1" t="s">
        <v>3513</v>
      </c>
      <c r="L1446" s="1"/>
      <c r="M1446" s="1" t="s">
        <v>3514</v>
      </c>
      <c r="N1446" s="4" t="s">
        <v>172</v>
      </c>
      <c r="O1446" s="4" t="s">
        <v>3343</v>
      </c>
      <c r="P1446" s="56" t="n">
        <v>0.00426891489573758</v>
      </c>
      <c r="Q1446" s="5" t="n">
        <v>84000</v>
      </c>
      <c r="R1446" s="31" t="n">
        <v>85446.6716903067</v>
      </c>
      <c r="S1446" s="29" t="s">
        <v>86</v>
      </c>
      <c r="T1446" s="29" t="n">
        <f aca="false">((R1446*Parámetros!$D$30)/1000)/Parámetros!$D$29</f>
        <v>70023.8504525882</v>
      </c>
      <c r="U1446" s="29" t="s">
        <v>69</v>
      </c>
      <c r="V1446" s="48" t="n">
        <f aca="false">IF(S1446="m3_año",R1446,IF(OR(O1446="CG1",O1446="CG3",O1446="HG2"),T1446,R1446))</f>
        <v>85446.6716903067</v>
      </c>
      <c r="W1446" s="28" t="n">
        <v>365</v>
      </c>
      <c r="X1446" s="1"/>
      <c r="Y1446" s="1"/>
      <c r="Z1446" s="1" t="n">
        <v>576</v>
      </c>
      <c r="AA1446" s="1" t="n">
        <v>0</v>
      </c>
      <c r="AB1446" s="1" t="n">
        <v>0</v>
      </c>
      <c r="AC1446" s="33" t="s">
        <v>246</v>
      </c>
      <c r="AD1446" s="33" t="n">
        <f aca="false">VLOOKUP($O1446,Parámetros!$B$4:$H$25,3,0)</f>
        <v>12.7152226842523</v>
      </c>
      <c r="AE1446" s="33" t="n">
        <f aca="false">VLOOKUP($O1446,Parámetros!$B$4:$H$25,4,0)</f>
        <v>4.56382485732941</v>
      </c>
      <c r="AF1446" s="33" t="n">
        <f aca="false">VLOOKUP($O1446,Parámetros!$B$4:$H$25,5,0)</f>
        <v>12.0799261022882</v>
      </c>
      <c r="AG1446" s="33" t="n">
        <f aca="false">VLOOKUP($O1446,Parámetros!$B$4:$H$25,6,0)</f>
        <v>6.25</v>
      </c>
      <c r="AH1446" s="33" t="n">
        <f aca="false">VLOOKUP($O1446,Parámetros!$B$4:$H$25,7,0)</f>
        <v>2343</v>
      </c>
      <c r="AI1446" s="2" t="n">
        <v>5536.76785714286</v>
      </c>
      <c r="AJ1446" s="2" t="n">
        <v>1.362E-008</v>
      </c>
      <c r="AK1446" s="34" t="n">
        <f aca="false">AD1446*V1446/1000000000</f>
        <v>0.00108647345817045</v>
      </c>
      <c r="AL1446" s="34" t="n">
        <f aca="false">AE1446*V1446/1000000000</f>
        <v>0.000389963644236287</v>
      </c>
      <c r="AM1446" s="34" t="n">
        <f aca="false">AF1446*V1446/1000000000</f>
        <v>0.00103218947970539</v>
      </c>
      <c r="AN1446" s="34" t="n">
        <f aca="false">AG1446*V1446/1000000000</f>
        <v>0.000534041698064417</v>
      </c>
      <c r="AO1446" s="34" t="n">
        <f aca="false">AH1446*V1446/1000000000</f>
        <v>0.200201551770389</v>
      </c>
      <c r="AP1446" s="35" t="n">
        <f aca="false">AJ1446*AI1446*EXP(P1446*4)</f>
        <v>7.67095239046024E-005</v>
      </c>
      <c r="AQ1446" s="36" t="n">
        <f aca="false">AK1446/W1446</f>
        <v>2.97663961142588E-006</v>
      </c>
      <c r="AR1446" s="37" t="n">
        <f aca="false">AL1446/W1446</f>
        <v>1.06839354585284E-006</v>
      </c>
      <c r="AS1446" s="37" t="n">
        <f aca="false">AM1446/W1446</f>
        <v>2.82791638275448E-006</v>
      </c>
      <c r="AT1446" s="37" t="n">
        <f aca="false">AN1446/W1446</f>
        <v>1.46312793990251E-006</v>
      </c>
      <c r="AU1446" s="37" t="n">
        <f aca="false">AO1446/W1446</f>
        <v>0.000548497402110654</v>
      </c>
      <c r="AV1446" s="49" t="n">
        <f aca="false">AP1446/W1446</f>
        <v>2.10163079190692E-007</v>
      </c>
      <c r="AW1446" s="39" t="n">
        <f aca="false">AK1446*1000000</f>
        <v>1086.47345817045</v>
      </c>
      <c r="AX1446" s="40" t="n">
        <f aca="false">AL1446*1000000</f>
        <v>389.963644236287</v>
      </c>
      <c r="AY1446" s="40" t="n">
        <f aca="false">AM1446*1000000</f>
        <v>1032.18947970539</v>
      </c>
      <c r="AZ1446" s="40" t="n">
        <f aca="false">AN1446*1000000</f>
        <v>534.041698064417</v>
      </c>
      <c r="BA1446" s="40" t="n">
        <f aca="false">AO1446*1000000</f>
        <v>200201.551770389</v>
      </c>
      <c r="BB1446" s="41" t="n">
        <f aca="false">AP1446*1000000</f>
        <v>76.7095239046025</v>
      </c>
      <c r="BC1446" s="39" t="n">
        <f aca="false">AQ1446*1000000</f>
        <v>2.97663961142588</v>
      </c>
      <c r="BD1446" s="40" t="n">
        <f aca="false">AR1446*1000000</f>
        <v>1.06839354585284</v>
      </c>
      <c r="BE1446" s="40" t="n">
        <f aca="false">AS1446*1000000</f>
        <v>2.82791638275448</v>
      </c>
      <c r="BF1446" s="40" t="n">
        <f aca="false">AT1446*1000000</f>
        <v>1.46312793990251</v>
      </c>
      <c r="BG1446" s="40" t="n">
        <f aca="false">AU1446*1000000</f>
        <v>548.497402110654</v>
      </c>
      <c r="BH1446" s="41" t="n">
        <f aca="false">AV1446*1000000</f>
        <v>0.210163079190692</v>
      </c>
      <c r="BI1446" s="0" t="n">
        <v>0.1</v>
      </c>
      <c r="BJ1446" s="0" t="n">
        <f aca="false">R1446*BI1446</f>
        <v>8544.66716903067</v>
      </c>
      <c r="BK1446" s="0" t="n">
        <v>0.1</v>
      </c>
      <c r="BL1446" s="0" t="n">
        <f aca="false">AI1446*BK1446</f>
        <v>553.676785714286</v>
      </c>
      <c r="BM1446" s="45" t="n">
        <v>8.79744109323615</v>
      </c>
      <c r="BN1446" s="45" t="n">
        <v>3.62683450723467</v>
      </c>
      <c r="BO1446" s="45" t="n">
        <v>10.0538529184284</v>
      </c>
      <c r="BP1446" s="45" t="n">
        <v>12.5</v>
      </c>
      <c r="BQ1446" s="45" t="n">
        <v>2343</v>
      </c>
      <c r="BR1446" s="0" t="n">
        <f aca="false">AJ1446*0.1</f>
        <v>1.362E-009</v>
      </c>
      <c r="BS1446" s="0" t="n">
        <f aca="false">((((BJ1446/R1446)^2)+((BM1446/AD1446)^2))^(1/2))*AK1446</f>
        <v>0.000759523053052469</v>
      </c>
      <c r="BT1446" s="0" t="n">
        <f aca="false">((((BJ1446/R1446)^2)+((BN1446/AE1446)^2))^(1/2))*AL1446</f>
        <v>0.000312344853405343</v>
      </c>
      <c r="BU1446" s="0" t="n">
        <f aca="false">((((BJ1446/R1446)^2)+((BO1446/AF1446)^2))^(1/2))*AM1446</f>
        <v>0.000865247041576422</v>
      </c>
      <c r="BV1446" s="0" t="n">
        <f aca="false">((((BJ1446/R1446)^2)+((BP1446/AG1446)^2))^(1/2))*AN1446</f>
        <v>0.00106941766697526</v>
      </c>
      <c r="BW1446" s="0" t="n">
        <f aca="false">((((BJ1446/R1446)^2)+((BQ1446/AH1446)^2))^(1/2))*AO1446</f>
        <v>0.20120006944478</v>
      </c>
      <c r="BX1446" s="46" t="n">
        <f aca="false">((((BL1446/AI1446)^2)+((BR1446/AJ1446)^2))^(1/2))*AP1446</f>
        <v>1.08483649069072E-005</v>
      </c>
    </row>
    <row r="1447" customFormat="false" ht="15" hidden="false" customHeight="true" outlineLevel="0" collapsed="false">
      <c r="A1447" s="24" t="n">
        <v>4.58230277777778</v>
      </c>
      <c r="B1447" s="24" t="n">
        <v>-74.1022527777778</v>
      </c>
      <c r="C1447" s="47" t="n">
        <v>29</v>
      </c>
      <c r="D1447" s="47" t="n">
        <v>22</v>
      </c>
      <c r="E1447" s="47" t="n">
        <v>2279</v>
      </c>
      <c r="F1447" s="82" t="s">
        <v>3515</v>
      </c>
      <c r="G1447" s="82" t="s">
        <v>3516</v>
      </c>
      <c r="H1447" s="82" t="s">
        <v>3517</v>
      </c>
      <c r="I1447" s="83" t="s">
        <v>2948</v>
      </c>
      <c r="J1447" s="1" t="s">
        <v>76</v>
      </c>
      <c r="K1447" s="1" t="s">
        <v>3514</v>
      </c>
      <c r="L1447" s="1"/>
      <c r="M1447" s="1" t="s">
        <v>3514</v>
      </c>
      <c r="N1447" s="4" t="s">
        <v>172</v>
      </c>
      <c r="O1447" s="4" t="s">
        <v>3343</v>
      </c>
      <c r="P1447" s="56" t="n">
        <v>0.00426891489573758</v>
      </c>
      <c r="Q1447" s="5" t="n">
        <v>84000</v>
      </c>
      <c r="R1447" s="31" t="n">
        <v>85446.6716903067</v>
      </c>
      <c r="S1447" s="29" t="s">
        <v>86</v>
      </c>
      <c r="T1447" s="29" t="n">
        <f aca="false">((R1447*Parámetros!$D$30)/1000)/Parámetros!$D$29</f>
        <v>70023.8504525882</v>
      </c>
      <c r="U1447" s="29" t="s">
        <v>69</v>
      </c>
      <c r="V1447" s="48" t="n">
        <f aca="false">IF(S1447="m3_año",R1447,IF(OR(O1447="CG1",O1447="CG3",O1447="HG2"),T1447,R1447))</f>
        <v>85446.6716903067</v>
      </c>
      <c r="W1447" s="28" t="n">
        <v>365</v>
      </c>
      <c r="X1447" s="1"/>
      <c r="Y1447" s="1"/>
      <c r="Z1447" s="28" t="n">
        <v>0</v>
      </c>
      <c r="AA1447" s="1" t="n">
        <v>0</v>
      </c>
      <c r="AB1447" s="1" t="n">
        <v>0</v>
      </c>
      <c r="AC1447" s="33" t="s">
        <v>246</v>
      </c>
      <c r="AD1447" s="33" t="n">
        <f aca="false">VLOOKUP($O1447,Parámetros!$B$4:$H$25,3,0)</f>
        <v>12.7152226842523</v>
      </c>
      <c r="AE1447" s="33" t="n">
        <f aca="false">VLOOKUP($O1447,Parámetros!$B$4:$H$25,4,0)</f>
        <v>4.56382485732941</v>
      </c>
      <c r="AF1447" s="33" t="n">
        <f aca="false">VLOOKUP($O1447,Parámetros!$B$4:$H$25,5,0)</f>
        <v>12.0799261022882</v>
      </c>
      <c r="AG1447" s="33" t="n">
        <f aca="false">VLOOKUP($O1447,Parámetros!$B$4:$H$25,6,0)</f>
        <v>6.25</v>
      </c>
      <c r="AH1447" s="33" t="n">
        <f aca="false">VLOOKUP($O1447,Parámetros!$B$4:$H$25,7,0)</f>
        <v>2343</v>
      </c>
      <c r="AI1447" s="2" t="n">
        <v>5536.76785714286</v>
      </c>
      <c r="AJ1447" s="2" t="n">
        <v>1.362E-008</v>
      </c>
      <c r="AK1447" s="34" t="n">
        <f aca="false">AD1447*V1447/1000000000</f>
        <v>0.00108647345817045</v>
      </c>
      <c r="AL1447" s="34" t="n">
        <f aca="false">AE1447*V1447/1000000000</f>
        <v>0.000389963644236287</v>
      </c>
      <c r="AM1447" s="34" t="n">
        <f aca="false">AF1447*V1447/1000000000</f>
        <v>0.00103218947970539</v>
      </c>
      <c r="AN1447" s="34" t="n">
        <f aca="false">AG1447*V1447/1000000000</f>
        <v>0.000534041698064417</v>
      </c>
      <c r="AO1447" s="34" t="n">
        <f aca="false">AH1447*V1447/1000000000</f>
        <v>0.200201551770389</v>
      </c>
      <c r="AP1447" s="35" t="n">
        <f aca="false">AJ1447*AI1447*EXP(P1447*4)</f>
        <v>7.67095239046024E-005</v>
      </c>
      <c r="AQ1447" s="36" t="n">
        <f aca="false">AK1447/W1447</f>
        <v>2.97663961142588E-006</v>
      </c>
      <c r="AR1447" s="37" t="n">
        <f aca="false">AL1447/W1447</f>
        <v>1.06839354585284E-006</v>
      </c>
      <c r="AS1447" s="37" t="n">
        <f aca="false">AM1447/W1447</f>
        <v>2.82791638275448E-006</v>
      </c>
      <c r="AT1447" s="37" t="n">
        <f aca="false">AN1447/W1447</f>
        <v>1.46312793990251E-006</v>
      </c>
      <c r="AU1447" s="37" t="n">
        <f aca="false">AO1447/W1447</f>
        <v>0.000548497402110654</v>
      </c>
      <c r="AV1447" s="49" t="n">
        <f aca="false">AP1447/W1447</f>
        <v>2.10163079190692E-007</v>
      </c>
      <c r="AW1447" s="39" t="n">
        <f aca="false">AK1447*1000000</f>
        <v>1086.47345817045</v>
      </c>
      <c r="AX1447" s="40" t="n">
        <f aca="false">AL1447*1000000</f>
        <v>389.963644236287</v>
      </c>
      <c r="AY1447" s="40" t="n">
        <f aca="false">AM1447*1000000</f>
        <v>1032.18947970539</v>
      </c>
      <c r="AZ1447" s="40" t="n">
        <f aca="false">AN1447*1000000</f>
        <v>534.041698064417</v>
      </c>
      <c r="BA1447" s="40" t="n">
        <f aca="false">AO1447*1000000</f>
        <v>200201.551770389</v>
      </c>
      <c r="BB1447" s="41" t="n">
        <f aca="false">AP1447*1000000</f>
        <v>76.7095239046025</v>
      </c>
      <c r="BC1447" s="39" t="n">
        <f aca="false">AQ1447*1000000</f>
        <v>2.97663961142588</v>
      </c>
      <c r="BD1447" s="40" t="n">
        <f aca="false">AR1447*1000000</f>
        <v>1.06839354585284</v>
      </c>
      <c r="BE1447" s="40" t="n">
        <f aca="false">AS1447*1000000</f>
        <v>2.82791638275448</v>
      </c>
      <c r="BF1447" s="40" t="n">
        <f aca="false">AT1447*1000000</f>
        <v>1.46312793990251</v>
      </c>
      <c r="BG1447" s="40" t="n">
        <f aca="false">AU1447*1000000</f>
        <v>548.497402110654</v>
      </c>
      <c r="BH1447" s="41" t="n">
        <f aca="false">AV1447*1000000</f>
        <v>0.210163079190692</v>
      </c>
      <c r="BI1447" s="0" t="n">
        <v>0.1</v>
      </c>
      <c r="BJ1447" s="0" t="n">
        <f aca="false">R1447*BI1447</f>
        <v>8544.66716903067</v>
      </c>
      <c r="BK1447" s="0" t="n">
        <v>0.1</v>
      </c>
      <c r="BL1447" s="0" t="n">
        <f aca="false">AI1447*BK1447</f>
        <v>553.676785714286</v>
      </c>
      <c r="BM1447" s="45" t="n">
        <v>8.79744109323615</v>
      </c>
      <c r="BN1447" s="45" t="n">
        <v>3.62683450723467</v>
      </c>
      <c r="BO1447" s="45" t="n">
        <v>10.0538529184284</v>
      </c>
      <c r="BP1447" s="45" t="n">
        <v>12.5</v>
      </c>
      <c r="BQ1447" s="45" t="n">
        <v>2343</v>
      </c>
      <c r="BR1447" s="0" t="n">
        <f aca="false">AJ1447*0.1</f>
        <v>1.362E-009</v>
      </c>
      <c r="BS1447" s="0" t="n">
        <f aca="false">((((BJ1447/R1447)^2)+((BM1447/AD1447)^2))^(1/2))*AK1447</f>
        <v>0.000759523053052469</v>
      </c>
      <c r="BT1447" s="0" t="n">
        <f aca="false">((((BJ1447/R1447)^2)+((BN1447/AE1447)^2))^(1/2))*AL1447</f>
        <v>0.000312344853405343</v>
      </c>
      <c r="BU1447" s="0" t="n">
        <f aca="false">((((BJ1447/R1447)^2)+((BO1447/AF1447)^2))^(1/2))*AM1447</f>
        <v>0.000865247041576422</v>
      </c>
      <c r="BV1447" s="0" t="n">
        <f aca="false">((((BJ1447/R1447)^2)+((BP1447/AG1447)^2))^(1/2))*AN1447</f>
        <v>0.00106941766697526</v>
      </c>
      <c r="BW1447" s="0" t="n">
        <f aca="false">((((BJ1447/R1447)^2)+((BQ1447/AH1447)^2))^(1/2))*AO1447</f>
        <v>0.20120006944478</v>
      </c>
      <c r="BX1447" s="46" t="n">
        <f aca="false">((((BL1447/AI1447)^2)+((BR1447/AJ1447)^2))^(1/2))*AP1447</f>
        <v>1.08483649069072E-005</v>
      </c>
    </row>
    <row r="1448" customFormat="false" ht="15" hidden="false" customHeight="true" outlineLevel="0" collapsed="false">
      <c r="A1448" s="24" t="n">
        <v>4.53386388888889</v>
      </c>
      <c r="B1448" s="24" t="n">
        <v>-74.1130638888889</v>
      </c>
      <c r="C1448" s="47" t="n">
        <v>28</v>
      </c>
      <c r="D1448" s="47" t="n">
        <v>17</v>
      </c>
      <c r="E1448" s="47" t="n">
        <v>1720</v>
      </c>
      <c r="F1448" s="82" t="s">
        <v>3518</v>
      </c>
      <c r="G1448" s="82" t="s">
        <v>3519</v>
      </c>
      <c r="H1448" s="82" t="s">
        <v>3520</v>
      </c>
      <c r="I1448" s="83" t="s">
        <v>3398</v>
      </c>
      <c r="J1448" s="1" t="s">
        <v>76</v>
      </c>
      <c r="K1448" s="1" t="s">
        <v>3514</v>
      </c>
      <c r="L1448" s="1"/>
      <c r="M1448" s="1" t="s">
        <v>3514</v>
      </c>
      <c r="N1448" s="4" t="s">
        <v>172</v>
      </c>
      <c r="O1448" s="4" t="s">
        <v>3343</v>
      </c>
      <c r="P1448" s="56" t="n">
        <v>0.00426891489573758</v>
      </c>
      <c r="Q1448" s="5" t="n">
        <v>84000</v>
      </c>
      <c r="R1448" s="31" t="n">
        <v>85446.6716903067</v>
      </c>
      <c r="S1448" s="29" t="s">
        <v>86</v>
      </c>
      <c r="T1448" s="29" t="n">
        <f aca="false">((R1448*Parámetros!$D$30)/1000)/Parámetros!$D$29</f>
        <v>70023.8504525882</v>
      </c>
      <c r="U1448" s="29" t="s">
        <v>69</v>
      </c>
      <c r="V1448" s="48" t="n">
        <f aca="false">IF(S1448="m3_año",R1448,IF(OR(O1448="CG1",O1448="CG3",O1448="HG2"),T1448,R1448))</f>
        <v>85446.6716903067</v>
      </c>
      <c r="W1448" s="28" t="n">
        <v>365</v>
      </c>
      <c r="X1448" s="32" t="s">
        <v>3320</v>
      </c>
      <c r="Y1448" s="1"/>
      <c r="Z1448" s="28" t="n">
        <v>8760</v>
      </c>
      <c r="AA1448" s="1" t="n">
        <v>0</v>
      </c>
      <c r="AB1448" s="1" t="n">
        <v>0</v>
      </c>
      <c r="AC1448" s="33" t="s">
        <v>246</v>
      </c>
      <c r="AD1448" s="33" t="n">
        <f aca="false">VLOOKUP($O1448,Parámetros!$B$4:$H$25,3,0)</f>
        <v>12.7152226842523</v>
      </c>
      <c r="AE1448" s="33" t="n">
        <f aca="false">VLOOKUP($O1448,Parámetros!$B$4:$H$25,4,0)</f>
        <v>4.56382485732941</v>
      </c>
      <c r="AF1448" s="33" t="n">
        <f aca="false">VLOOKUP($O1448,Parámetros!$B$4:$H$25,5,0)</f>
        <v>12.0799261022882</v>
      </c>
      <c r="AG1448" s="33" t="n">
        <f aca="false">VLOOKUP($O1448,Parámetros!$B$4:$H$25,6,0)</f>
        <v>6.25</v>
      </c>
      <c r="AH1448" s="33" t="n">
        <f aca="false">VLOOKUP($O1448,Parámetros!$B$4:$H$25,7,0)</f>
        <v>2343</v>
      </c>
      <c r="AI1448" s="2" t="n">
        <v>5536.76785714286</v>
      </c>
      <c r="AJ1448" s="2" t="n">
        <v>1.362E-008</v>
      </c>
      <c r="AK1448" s="34" t="n">
        <f aca="false">AD1448*V1448/1000000000</f>
        <v>0.00108647345817045</v>
      </c>
      <c r="AL1448" s="34" t="n">
        <f aca="false">AE1448*V1448/1000000000</f>
        <v>0.000389963644236287</v>
      </c>
      <c r="AM1448" s="34" t="n">
        <f aca="false">AF1448*V1448/1000000000</f>
        <v>0.00103218947970539</v>
      </c>
      <c r="AN1448" s="34" t="n">
        <f aca="false">AG1448*V1448/1000000000</f>
        <v>0.000534041698064417</v>
      </c>
      <c r="AO1448" s="34" t="n">
        <f aca="false">AH1448*V1448/1000000000</f>
        <v>0.200201551770389</v>
      </c>
      <c r="AP1448" s="35" t="n">
        <f aca="false">AJ1448*AI1448*EXP(P1448*4)</f>
        <v>7.67095239046024E-005</v>
      </c>
      <c r="AQ1448" s="36" t="n">
        <f aca="false">AK1448/W1448</f>
        <v>2.97663961142588E-006</v>
      </c>
      <c r="AR1448" s="37" t="n">
        <f aca="false">AL1448/W1448</f>
        <v>1.06839354585284E-006</v>
      </c>
      <c r="AS1448" s="37" t="n">
        <f aca="false">AM1448/W1448</f>
        <v>2.82791638275448E-006</v>
      </c>
      <c r="AT1448" s="37" t="n">
        <f aca="false">AN1448/W1448</f>
        <v>1.46312793990251E-006</v>
      </c>
      <c r="AU1448" s="37" t="n">
        <f aca="false">AO1448/W1448</f>
        <v>0.000548497402110654</v>
      </c>
      <c r="AV1448" s="49" t="n">
        <f aca="false">AP1448/W1448</f>
        <v>2.10163079190692E-007</v>
      </c>
      <c r="AW1448" s="39" t="n">
        <f aca="false">AK1448*1000000</f>
        <v>1086.47345817045</v>
      </c>
      <c r="AX1448" s="40" t="n">
        <f aca="false">AL1448*1000000</f>
        <v>389.963644236287</v>
      </c>
      <c r="AY1448" s="40" t="n">
        <f aca="false">AM1448*1000000</f>
        <v>1032.18947970539</v>
      </c>
      <c r="AZ1448" s="40" t="n">
        <f aca="false">AN1448*1000000</f>
        <v>534.041698064417</v>
      </c>
      <c r="BA1448" s="40" t="n">
        <f aca="false">AO1448*1000000</f>
        <v>200201.551770389</v>
      </c>
      <c r="BB1448" s="41" t="n">
        <f aca="false">AP1448*1000000</f>
        <v>76.7095239046025</v>
      </c>
      <c r="BC1448" s="39" t="n">
        <f aca="false">AQ1448*1000000</f>
        <v>2.97663961142588</v>
      </c>
      <c r="BD1448" s="40" t="n">
        <f aca="false">AR1448*1000000</f>
        <v>1.06839354585284</v>
      </c>
      <c r="BE1448" s="40" t="n">
        <f aca="false">AS1448*1000000</f>
        <v>2.82791638275448</v>
      </c>
      <c r="BF1448" s="40" t="n">
        <f aca="false">AT1448*1000000</f>
        <v>1.46312793990251</v>
      </c>
      <c r="BG1448" s="40" t="n">
        <f aca="false">AU1448*1000000</f>
        <v>548.497402110654</v>
      </c>
      <c r="BH1448" s="41" t="n">
        <f aca="false">AV1448*1000000</f>
        <v>0.210163079190692</v>
      </c>
      <c r="BI1448" s="0" t="n">
        <v>0.1</v>
      </c>
      <c r="BJ1448" s="0" t="n">
        <f aca="false">R1448*BI1448</f>
        <v>8544.66716903067</v>
      </c>
      <c r="BK1448" s="0" t="n">
        <v>0.1</v>
      </c>
      <c r="BL1448" s="0" t="n">
        <f aca="false">AI1448*BK1448</f>
        <v>553.676785714286</v>
      </c>
      <c r="BM1448" s="45" t="n">
        <v>8.79744109323615</v>
      </c>
      <c r="BN1448" s="45" t="n">
        <v>3.62683450723467</v>
      </c>
      <c r="BO1448" s="45" t="n">
        <v>10.0538529184284</v>
      </c>
      <c r="BP1448" s="45" t="n">
        <v>12.5</v>
      </c>
      <c r="BQ1448" s="45" t="n">
        <v>2343</v>
      </c>
      <c r="BR1448" s="0" t="n">
        <f aca="false">AJ1448*0.1</f>
        <v>1.362E-009</v>
      </c>
      <c r="BS1448" s="0" t="n">
        <f aca="false">((((BJ1448/R1448)^2)+((BM1448/AD1448)^2))^(1/2))*AK1448</f>
        <v>0.000759523053052469</v>
      </c>
      <c r="BT1448" s="0" t="n">
        <f aca="false">((((BJ1448/R1448)^2)+((BN1448/AE1448)^2))^(1/2))*AL1448</f>
        <v>0.000312344853405343</v>
      </c>
      <c r="BU1448" s="0" t="n">
        <f aca="false">((((BJ1448/R1448)^2)+((BO1448/AF1448)^2))^(1/2))*AM1448</f>
        <v>0.000865247041576422</v>
      </c>
      <c r="BV1448" s="0" t="n">
        <f aca="false">((((BJ1448/R1448)^2)+((BP1448/AG1448)^2))^(1/2))*AN1448</f>
        <v>0.00106941766697526</v>
      </c>
      <c r="BW1448" s="0" t="n">
        <f aca="false">((((BJ1448/R1448)^2)+((BQ1448/AH1448)^2))^(1/2))*AO1448</f>
        <v>0.20120006944478</v>
      </c>
      <c r="BX1448" s="46" t="n">
        <f aca="false">((((BL1448/AI1448)^2)+((BR1448/AJ1448)^2))^(1/2))*AP1448</f>
        <v>1.08483649069072E-005</v>
      </c>
    </row>
    <row r="1449" customFormat="false" ht="15" hidden="false" customHeight="true" outlineLevel="0" collapsed="false">
      <c r="A1449" s="24" t="n">
        <v>4.56391111111111</v>
      </c>
      <c r="B1449" s="24" t="n">
        <v>-74.0798222222222</v>
      </c>
      <c r="C1449" s="47" t="n">
        <v>31</v>
      </c>
      <c r="D1449" s="47" t="n">
        <v>20</v>
      </c>
      <c r="E1449" s="47" t="n">
        <v>2255</v>
      </c>
      <c r="F1449" s="82" t="s">
        <v>3521</v>
      </c>
      <c r="G1449" s="82" t="s">
        <v>3516</v>
      </c>
      <c r="H1449" s="82" t="s">
        <v>3514</v>
      </c>
      <c r="I1449" s="83" t="s">
        <v>2948</v>
      </c>
      <c r="J1449" s="1" t="s">
        <v>76</v>
      </c>
      <c r="K1449" s="1" t="s">
        <v>3522</v>
      </c>
      <c r="L1449" s="1"/>
      <c r="M1449" s="1" t="s">
        <v>3514</v>
      </c>
      <c r="N1449" s="4" t="s">
        <v>172</v>
      </c>
      <c r="O1449" s="4" t="s">
        <v>3343</v>
      </c>
      <c r="P1449" s="56" t="n">
        <v>0.00426891489573758</v>
      </c>
      <c r="Q1449" s="5" t="n">
        <v>144000</v>
      </c>
      <c r="R1449" s="31" t="n">
        <v>146480.008611954</v>
      </c>
      <c r="S1449" s="29" t="s">
        <v>86</v>
      </c>
      <c r="T1449" s="29" t="n">
        <f aca="false">((R1449*Parámetros!$D$30)/1000)/Parámetros!$D$29</f>
        <v>120040.886490151</v>
      </c>
      <c r="U1449" s="29" t="s">
        <v>69</v>
      </c>
      <c r="V1449" s="48" t="n">
        <f aca="false">IF(S1449="m3_año",R1449,IF(OR(O1449="CG1",O1449="CG3",O1449="HG2"),T1449,R1449))</f>
        <v>146480.008611954</v>
      </c>
      <c r="W1449" s="28" t="n">
        <v>365</v>
      </c>
      <c r="X1449" s="1"/>
      <c r="Y1449" s="1"/>
      <c r="Z1449" s="1" t="n">
        <v>576</v>
      </c>
      <c r="AA1449" s="1" t="n">
        <v>0</v>
      </c>
      <c r="AB1449" s="1" t="n">
        <v>0</v>
      </c>
      <c r="AC1449" s="33" t="s">
        <v>246</v>
      </c>
      <c r="AD1449" s="33" t="n">
        <f aca="false">VLOOKUP($O1449,Parámetros!$B$4:$H$25,3,0)</f>
        <v>12.7152226842523</v>
      </c>
      <c r="AE1449" s="33" t="n">
        <f aca="false">VLOOKUP($O1449,Parámetros!$B$4:$H$25,4,0)</f>
        <v>4.56382485732941</v>
      </c>
      <c r="AF1449" s="33" t="n">
        <f aca="false">VLOOKUP($O1449,Parámetros!$B$4:$H$25,5,0)</f>
        <v>12.0799261022882</v>
      </c>
      <c r="AG1449" s="33" t="n">
        <f aca="false">VLOOKUP($O1449,Parámetros!$B$4:$H$25,6,0)</f>
        <v>6.25</v>
      </c>
      <c r="AH1449" s="33" t="n">
        <f aca="false">VLOOKUP($O1449,Parámetros!$B$4:$H$25,7,0)</f>
        <v>2343</v>
      </c>
      <c r="AI1449" s="2" t="n">
        <v>5536.76785714286</v>
      </c>
      <c r="AJ1449" s="2" t="n">
        <v>1.362E-008</v>
      </c>
      <c r="AK1449" s="34" t="n">
        <f aca="false">AD1449*V1449/1000000000</f>
        <v>0.00186252592829219</v>
      </c>
      <c r="AL1449" s="34" t="n">
        <f aca="false">AE1449*V1449/1000000000</f>
        <v>0.000668509104405062</v>
      </c>
      <c r="AM1449" s="34" t="n">
        <f aca="false">AF1449*V1449/1000000000</f>
        <v>0.00176946767949494</v>
      </c>
      <c r="AN1449" s="34" t="n">
        <f aca="false">AG1449*V1449/1000000000</f>
        <v>0.000915500053824712</v>
      </c>
      <c r="AO1449" s="34" t="n">
        <f aca="false">AH1449*V1449/1000000000</f>
        <v>0.343202660177808</v>
      </c>
      <c r="AP1449" s="35" t="n">
        <f aca="false">AJ1449*AI1449*EXP(P1449*4)</f>
        <v>7.67095239046024E-005</v>
      </c>
      <c r="AQ1449" s="36" t="n">
        <f aca="false">AK1449/W1449</f>
        <v>5.10281076244436E-006</v>
      </c>
      <c r="AR1449" s="37" t="n">
        <f aca="false">AL1449/W1449</f>
        <v>1.83153179289058E-006</v>
      </c>
      <c r="AS1449" s="37" t="n">
        <f aca="false">AM1449/W1449</f>
        <v>4.84785665615053E-006</v>
      </c>
      <c r="AT1449" s="37" t="n">
        <f aca="false">AN1449/W1449</f>
        <v>2.50821932554716E-006</v>
      </c>
      <c r="AU1449" s="37" t="n">
        <f aca="false">AO1449/W1449</f>
        <v>0.000940281260761118</v>
      </c>
      <c r="AV1449" s="49" t="n">
        <f aca="false">AP1449/W1449</f>
        <v>2.10163079190692E-007</v>
      </c>
      <c r="AW1449" s="39" t="n">
        <f aca="false">AK1449*1000000</f>
        <v>1862.52592829219</v>
      </c>
      <c r="AX1449" s="40" t="n">
        <f aca="false">AL1449*1000000</f>
        <v>668.509104405062</v>
      </c>
      <c r="AY1449" s="40" t="n">
        <f aca="false">AM1449*1000000</f>
        <v>1769.46767949494</v>
      </c>
      <c r="AZ1449" s="40" t="n">
        <f aca="false">AN1449*1000000</f>
        <v>915.500053824712</v>
      </c>
      <c r="BA1449" s="40" t="n">
        <f aca="false">AO1449*1000000</f>
        <v>343202.660177808</v>
      </c>
      <c r="BB1449" s="41" t="n">
        <f aca="false">AP1449*1000000</f>
        <v>76.7095239046025</v>
      </c>
      <c r="BC1449" s="39" t="n">
        <f aca="false">AQ1449*1000000</f>
        <v>5.10281076244436</v>
      </c>
      <c r="BD1449" s="40" t="n">
        <f aca="false">AR1449*1000000</f>
        <v>1.83153179289058</v>
      </c>
      <c r="BE1449" s="40" t="n">
        <f aca="false">AS1449*1000000</f>
        <v>4.84785665615053</v>
      </c>
      <c r="BF1449" s="40" t="n">
        <f aca="false">AT1449*1000000</f>
        <v>2.50821932554716</v>
      </c>
      <c r="BG1449" s="40" t="n">
        <f aca="false">AU1449*1000000</f>
        <v>940.281260761118</v>
      </c>
      <c r="BH1449" s="41" t="n">
        <f aca="false">AV1449*1000000</f>
        <v>0.210163079190692</v>
      </c>
      <c r="BI1449" s="0" t="n">
        <v>0.1</v>
      </c>
      <c r="BJ1449" s="0" t="n">
        <f aca="false">R1449*BI1449</f>
        <v>14648.0008611954</v>
      </c>
      <c r="BK1449" s="0" t="n">
        <v>0.1</v>
      </c>
      <c r="BL1449" s="0" t="n">
        <f aca="false">AI1449*BK1449</f>
        <v>553.676785714286</v>
      </c>
      <c r="BM1449" s="45" t="n">
        <v>8.79744109323615</v>
      </c>
      <c r="BN1449" s="45" t="n">
        <v>3.62683450723467</v>
      </c>
      <c r="BO1449" s="45" t="n">
        <v>10.0538529184284</v>
      </c>
      <c r="BP1449" s="45" t="n">
        <v>12.5</v>
      </c>
      <c r="BQ1449" s="45" t="n">
        <v>2343</v>
      </c>
      <c r="BR1449" s="0" t="n">
        <f aca="false">AJ1449*0.1</f>
        <v>1.362E-009</v>
      </c>
      <c r="BS1449" s="0" t="n">
        <f aca="false">((((BJ1449/R1449)^2)+((BM1449/AD1449)^2))^(1/2))*AK1449</f>
        <v>0.00130203951951852</v>
      </c>
      <c r="BT1449" s="0" t="n">
        <f aca="false">((((BJ1449/R1449)^2)+((BN1449/AE1449)^2))^(1/2))*AL1449</f>
        <v>0.000535448320123443</v>
      </c>
      <c r="BU1449" s="0" t="n">
        <f aca="false">((((BJ1449/R1449)^2)+((BO1449/AF1449)^2))^(1/2))*AM1449</f>
        <v>0.00148328064270244</v>
      </c>
      <c r="BV1449" s="0" t="n">
        <f aca="false">((((BJ1449/R1449)^2)+((BP1449/AG1449)^2))^(1/2))*AN1449</f>
        <v>0.00183328742910045</v>
      </c>
      <c r="BW1449" s="0" t="n">
        <f aca="false">((((BJ1449/R1449)^2)+((BQ1449/AH1449)^2))^(1/2))*AO1449</f>
        <v>0.344914404762479</v>
      </c>
      <c r="BX1449" s="46" t="n">
        <f aca="false">((((BL1449/AI1449)^2)+((BR1449/AJ1449)^2))^(1/2))*AP1449</f>
        <v>1.08483649069072E-005</v>
      </c>
    </row>
    <row r="1450" customFormat="false" ht="15" hidden="false" customHeight="true" outlineLevel="0" collapsed="false">
      <c r="A1450" s="24" t="n">
        <v>4.53232222222222</v>
      </c>
      <c r="B1450" s="24" t="n">
        <v>-74.1143944444444</v>
      </c>
      <c r="C1450" s="47" t="n">
        <v>27</v>
      </c>
      <c r="D1450" s="47" t="n">
        <v>16</v>
      </c>
      <c r="E1450" s="47" t="n">
        <v>1706</v>
      </c>
      <c r="F1450" s="82" t="s">
        <v>3523</v>
      </c>
      <c r="G1450" s="82" t="s">
        <v>3519</v>
      </c>
      <c r="H1450" s="82" t="s">
        <v>3524</v>
      </c>
      <c r="I1450" s="83" t="s">
        <v>3398</v>
      </c>
      <c r="J1450" s="1" t="s">
        <v>76</v>
      </c>
      <c r="K1450" s="1" t="s">
        <v>3525</v>
      </c>
      <c r="L1450" s="1"/>
      <c r="M1450" s="1" t="s">
        <v>3514</v>
      </c>
      <c r="N1450" s="4" t="s">
        <v>172</v>
      </c>
      <c r="O1450" s="4" t="s">
        <v>3343</v>
      </c>
      <c r="P1450" s="56" t="n">
        <v>0.00426891489573758</v>
      </c>
      <c r="Q1450" s="5" t="n">
        <v>108000</v>
      </c>
      <c r="R1450" s="31" t="n">
        <v>109860.006458966</v>
      </c>
      <c r="S1450" s="29" t="s">
        <v>86</v>
      </c>
      <c r="T1450" s="29" t="n">
        <f aca="false">((R1450*Parámetros!$D$30)/1000)/Parámetros!$D$29</f>
        <v>90030.6648676136</v>
      </c>
      <c r="U1450" s="29" t="s">
        <v>69</v>
      </c>
      <c r="V1450" s="48" t="n">
        <f aca="false">IF(S1450="m3_año",R1450,IF(OR(O1450="CG1",O1450="CG3",O1450="HG2"),T1450,R1450))</f>
        <v>109860.006458966</v>
      </c>
      <c r="W1450" s="28" t="n">
        <v>365</v>
      </c>
      <c r="X1450" s="1"/>
      <c r="Y1450" s="1"/>
      <c r="Z1450" s="28" t="n">
        <v>288</v>
      </c>
      <c r="AA1450" s="1" t="n">
        <v>0</v>
      </c>
      <c r="AB1450" s="1" t="n">
        <v>0</v>
      </c>
      <c r="AC1450" s="33" t="s">
        <v>246</v>
      </c>
      <c r="AD1450" s="33" t="n">
        <f aca="false">VLOOKUP($O1450,Parámetros!$B$4:$H$25,3,0)</f>
        <v>12.7152226842523</v>
      </c>
      <c r="AE1450" s="33" t="n">
        <f aca="false">VLOOKUP($O1450,Parámetros!$B$4:$H$25,4,0)</f>
        <v>4.56382485732941</v>
      </c>
      <c r="AF1450" s="33" t="n">
        <f aca="false">VLOOKUP($O1450,Parámetros!$B$4:$H$25,5,0)</f>
        <v>12.0799261022882</v>
      </c>
      <c r="AG1450" s="33" t="n">
        <f aca="false">VLOOKUP($O1450,Parámetros!$B$4:$H$25,6,0)</f>
        <v>6.25</v>
      </c>
      <c r="AH1450" s="33" t="n">
        <f aca="false">VLOOKUP($O1450,Parámetros!$B$4:$H$25,7,0)</f>
        <v>2343</v>
      </c>
      <c r="AI1450" s="2" t="n">
        <v>5536.76785714286</v>
      </c>
      <c r="AJ1450" s="2" t="n">
        <v>1.362E-008</v>
      </c>
      <c r="AK1450" s="34" t="n">
        <f aca="false">AD1450*V1450/1000000000</f>
        <v>0.00139689444621915</v>
      </c>
      <c r="AL1450" s="34" t="n">
        <f aca="false">AE1450*V1450/1000000000</f>
        <v>0.000501381828303799</v>
      </c>
      <c r="AM1450" s="34" t="n">
        <f aca="false">AF1450*V1450/1000000000</f>
        <v>0.00132710075962121</v>
      </c>
      <c r="AN1450" s="34" t="n">
        <f aca="false">AG1450*V1450/1000000000</f>
        <v>0.000686625040368538</v>
      </c>
      <c r="AO1450" s="34" t="n">
        <f aca="false">AH1450*V1450/1000000000</f>
        <v>0.257401995133357</v>
      </c>
      <c r="AP1450" s="35" t="n">
        <f aca="false">AJ1450*AI1450*EXP(P1450*4)</f>
        <v>7.67095239046024E-005</v>
      </c>
      <c r="AQ1450" s="36" t="n">
        <f aca="false">AK1450/W1450</f>
        <v>3.82710807183328E-006</v>
      </c>
      <c r="AR1450" s="37" t="n">
        <f aca="false">AL1450/W1450</f>
        <v>1.37364884466794E-006</v>
      </c>
      <c r="AS1450" s="37" t="n">
        <f aca="false">AM1450/W1450</f>
        <v>3.63589249211291E-006</v>
      </c>
      <c r="AT1450" s="37" t="n">
        <f aca="false">AN1450/W1450</f>
        <v>1.88116449416038E-006</v>
      </c>
      <c r="AU1450" s="37" t="n">
        <f aca="false">AO1450/W1450</f>
        <v>0.000705210945570842</v>
      </c>
      <c r="AV1450" s="49" t="n">
        <f aca="false">AP1450/W1450</f>
        <v>2.10163079190692E-007</v>
      </c>
      <c r="AW1450" s="39" t="n">
        <f aca="false">AK1450*1000000</f>
        <v>1396.89444621915</v>
      </c>
      <c r="AX1450" s="40" t="n">
        <f aca="false">AL1450*1000000</f>
        <v>501.381828303799</v>
      </c>
      <c r="AY1450" s="40" t="n">
        <f aca="false">AM1450*1000000</f>
        <v>1327.10075962121</v>
      </c>
      <c r="AZ1450" s="40" t="n">
        <f aca="false">AN1450*1000000</f>
        <v>686.625040368538</v>
      </c>
      <c r="BA1450" s="40" t="n">
        <f aca="false">AO1450*1000000</f>
        <v>257401.995133357</v>
      </c>
      <c r="BB1450" s="41" t="n">
        <f aca="false">AP1450*1000000</f>
        <v>76.7095239046025</v>
      </c>
      <c r="BC1450" s="39" t="n">
        <f aca="false">AQ1450*1000000</f>
        <v>3.82710807183328</v>
      </c>
      <c r="BD1450" s="40" t="n">
        <f aca="false">AR1450*1000000</f>
        <v>1.37364884466794</v>
      </c>
      <c r="BE1450" s="40" t="n">
        <f aca="false">AS1450*1000000</f>
        <v>3.63589249211291</v>
      </c>
      <c r="BF1450" s="40" t="n">
        <f aca="false">AT1450*1000000</f>
        <v>1.88116449416038</v>
      </c>
      <c r="BG1450" s="40" t="n">
        <f aca="false">AU1450*1000000</f>
        <v>705.210945570842</v>
      </c>
      <c r="BH1450" s="41" t="n">
        <f aca="false">AV1450*1000000</f>
        <v>0.210163079190692</v>
      </c>
      <c r="BI1450" s="0" t="n">
        <v>0.1</v>
      </c>
      <c r="BJ1450" s="0" t="n">
        <f aca="false">R1450*BI1450</f>
        <v>10986.0006458966</v>
      </c>
      <c r="BK1450" s="0" t="n">
        <v>0.1</v>
      </c>
      <c r="BL1450" s="0" t="n">
        <f aca="false">AI1450*BK1450</f>
        <v>553.676785714286</v>
      </c>
      <c r="BM1450" s="45" t="n">
        <v>8.79744109323615</v>
      </c>
      <c r="BN1450" s="45" t="n">
        <v>3.62683450723467</v>
      </c>
      <c r="BO1450" s="45" t="n">
        <v>10.0538529184284</v>
      </c>
      <c r="BP1450" s="45" t="n">
        <v>12.5</v>
      </c>
      <c r="BQ1450" s="45" t="n">
        <v>2343</v>
      </c>
      <c r="BR1450" s="0" t="n">
        <f aca="false">AJ1450*0.1</f>
        <v>1.362E-009</v>
      </c>
      <c r="BS1450" s="0" t="n">
        <f aca="false">((((BJ1450/R1450)^2)+((BM1450/AD1450)^2))^(1/2))*AK1450</f>
        <v>0.000976529639638891</v>
      </c>
      <c r="BT1450" s="0" t="n">
        <f aca="false">((((BJ1450/R1450)^2)+((BN1450/AE1450)^2))^(1/2))*AL1450</f>
        <v>0.000401586240092585</v>
      </c>
      <c r="BU1450" s="0" t="n">
        <f aca="false">((((BJ1450/R1450)^2)+((BO1450/AF1450)^2))^(1/2))*AM1450</f>
        <v>0.00111246048202683</v>
      </c>
      <c r="BV1450" s="0" t="n">
        <f aca="false">((((BJ1450/R1450)^2)+((BP1450/AG1450)^2))^(1/2))*AN1450</f>
        <v>0.00137496557182534</v>
      </c>
      <c r="BW1450" s="0" t="n">
        <f aca="false">((((BJ1450/R1450)^2)+((BQ1450/AH1450)^2))^(1/2))*AO1450</f>
        <v>0.258685803571861</v>
      </c>
      <c r="BX1450" s="46" t="n">
        <f aca="false">((((BL1450/AI1450)^2)+((BR1450/AJ1450)^2))^(1/2))*AP1450</f>
        <v>1.08483649069072E-005</v>
      </c>
    </row>
    <row r="1451" customFormat="false" ht="15" hidden="false" customHeight="true" outlineLevel="0" collapsed="false">
      <c r="A1451" s="24" t="n">
        <v>4.61481388888889</v>
      </c>
      <c r="B1451" s="24" t="n">
        <v>-74.1297944444444</v>
      </c>
      <c r="C1451" s="47" t="n">
        <v>26</v>
      </c>
      <c r="D1451" s="47" t="n">
        <v>26</v>
      </c>
      <c r="E1451" s="47" t="n">
        <v>1835</v>
      </c>
      <c r="F1451" s="82" t="s">
        <v>3526</v>
      </c>
      <c r="G1451" s="82" t="s">
        <v>3527</v>
      </c>
      <c r="H1451" s="82" t="s">
        <v>3528</v>
      </c>
      <c r="I1451" s="83" t="s">
        <v>64</v>
      </c>
      <c r="J1451" s="1" t="s">
        <v>65</v>
      </c>
      <c r="K1451" s="1" t="s">
        <v>3529</v>
      </c>
      <c r="L1451" s="1"/>
      <c r="M1451" s="1" t="n">
        <v>2003</v>
      </c>
      <c r="N1451" s="4" t="s">
        <v>172</v>
      </c>
      <c r="O1451" s="4" t="s">
        <v>173</v>
      </c>
      <c r="P1451" s="30" t="n">
        <v>0.013557806644477</v>
      </c>
      <c r="Q1451" s="5" t="n">
        <v>201600</v>
      </c>
      <c r="R1451" s="31" t="n">
        <v>212834.90319154</v>
      </c>
      <c r="S1451" s="29" t="s">
        <v>86</v>
      </c>
      <c r="T1451" s="29" t="n">
        <f aca="false">((R1451*Parámetros!$D$30)/1000)/Parámetros!$D$29</f>
        <v>174418.957899166</v>
      </c>
      <c r="U1451" s="29" t="s">
        <v>69</v>
      </c>
      <c r="V1451" s="48" t="n">
        <f aca="false">IF(S1451="m3_año",R1451,IF(OR(O1451="CG1",O1451="CG3",O1451="HG2"),T1451,R1451))</f>
        <v>212834.90319154</v>
      </c>
      <c r="W1451" s="28" t="n">
        <v>365</v>
      </c>
      <c r="X1451" s="1"/>
      <c r="Y1451" s="1"/>
      <c r="Z1451" s="1" t="n">
        <v>3650</v>
      </c>
      <c r="AA1451" s="1" t="n">
        <v>0</v>
      </c>
      <c r="AB1451" s="1" t="n">
        <v>0</v>
      </c>
      <c r="AC1451" s="33" t="s">
        <v>246</v>
      </c>
      <c r="AD1451" s="33" t="n">
        <f aca="false">VLOOKUP($O1451,Parámetros!$B$4:$H$25,3,0)</f>
        <v>10.477442018542</v>
      </c>
      <c r="AE1451" s="33" t="n">
        <f aca="false">VLOOKUP($O1451,Parámetros!$B$4:$H$25,4,0)</f>
        <v>4.47117624426805</v>
      </c>
      <c r="AF1451" s="33" t="n">
        <f aca="false">VLOOKUP($O1451,Parámetros!$B$4:$H$25,5,0)</f>
        <v>11.5951868810527</v>
      </c>
      <c r="AG1451" s="33" t="n">
        <f aca="false">VLOOKUP($O1451,Parámetros!$B$4:$H$25,6,0)</f>
        <v>0.3</v>
      </c>
      <c r="AH1451" s="33" t="n">
        <f aca="false">VLOOKUP($O1451,Parámetros!$B$4:$H$25,7,0)</f>
        <v>2840</v>
      </c>
      <c r="AI1451" s="51" t="n">
        <v>201600</v>
      </c>
      <c r="AJ1451" s="2" t="n">
        <v>2E-005</v>
      </c>
      <c r="AK1451" s="34" t="n">
        <f aca="false">AD1451*V1451/1000000000</f>
        <v>0.00222996535771136</v>
      </c>
      <c r="AL1451" s="34" t="n">
        <f aca="false">AE1451*V1451/1000000000</f>
        <v>0.000951622363101104</v>
      </c>
      <c r="AM1451" s="34" t="n">
        <f aca="false">AF1451*V1451/1000000000</f>
        <v>0.00246786047731667</v>
      </c>
      <c r="AN1451" s="34" t="n">
        <f aca="false">AG1451*V1451/1000000000</f>
        <v>6.3850470957462E-005</v>
      </c>
      <c r="AO1451" s="34" t="n">
        <f aca="false">AH1451*V1451/1000000000</f>
        <v>0.604451125063974</v>
      </c>
      <c r="AP1451" s="35" t="n">
        <f aca="false">AJ1451*AI1451*EXP(P1451*4)</f>
        <v>4.25669806383081</v>
      </c>
      <c r="AQ1451" s="36" t="n">
        <f aca="false">AK1451/W1451</f>
        <v>6.10949413071606E-006</v>
      </c>
      <c r="AR1451" s="37" t="n">
        <f aca="false">AL1451/W1451</f>
        <v>2.60718455644138E-006</v>
      </c>
      <c r="AS1451" s="37" t="n">
        <f aca="false">AM1451/W1451</f>
        <v>6.7612615816895E-006</v>
      </c>
      <c r="AT1451" s="37" t="n">
        <f aca="false">AN1451/W1451</f>
        <v>1.74932797143732E-007</v>
      </c>
      <c r="AU1451" s="37" t="n">
        <f aca="false">AO1451/W1451</f>
        <v>0.00165603047962733</v>
      </c>
      <c r="AV1451" s="49" t="n">
        <f aca="false">AP1451/W1451</f>
        <v>0.0116621864762488</v>
      </c>
      <c r="AW1451" s="39" t="n">
        <f aca="false">AK1451*1000000</f>
        <v>2229.96535771136</v>
      </c>
      <c r="AX1451" s="40" t="n">
        <f aca="false">AL1451*1000000</f>
        <v>951.622363101104</v>
      </c>
      <c r="AY1451" s="40" t="n">
        <f aca="false">AM1451*1000000</f>
        <v>2467.86047731667</v>
      </c>
      <c r="AZ1451" s="40" t="n">
        <f aca="false">AN1451*1000000</f>
        <v>63.850470957462</v>
      </c>
      <c r="BA1451" s="40" t="n">
        <f aca="false">AO1451*1000000</f>
        <v>604451.125063974</v>
      </c>
      <c r="BB1451" s="41" t="n">
        <f aca="false">AP1451*1000000</f>
        <v>4256698.06383081</v>
      </c>
      <c r="BC1451" s="39" t="n">
        <f aca="false">AQ1451*1000000</f>
        <v>6.10949413071606</v>
      </c>
      <c r="BD1451" s="40" t="n">
        <f aca="false">AR1451*1000000</f>
        <v>2.60718455644138</v>
      </c>
      <c r="BE1451" s="40" t="n">
        <f aca="false">AS1451*1000000</f>
        <v>6.7612615816895</v>
      </c>
      <c r="BF1451" s="40" t="n">
        <f aca="false">AT1451*1000000</f>
        <v>0.174932797143732</v>
      </c>
      <c r="BG1451" s="40" t="n">
        <f aca="false">AU1451*1000000</f>
        <v>1656.03047962733</v>
      </c>
      <c r="BH1451" s="41" t="n">
        <f aca="false">AV1451*1000000</f>
        <v>11662.1864762488</v>
      </c>
      <c r="BI1451" s="0" t="n">
        <v>0.1</v>
      </c>
      <c r="BJ1451" s="0" t="n">
        <f aca="false">R1451*BI1451</f>
        <v>21283.490319154</v>
      </c>
      <c r="BK1451" s="0" t="n">
        <v>0.1</v>
      </c>
      <c r="BL1451" s="0" t="n">
        <f aca="false">AI1451*BK1451</f>
        <v>20160</v>
      </c>
      <c r="BM1451" s="45" t="n">
        <v>8.33836031031492</v>
      </c>
      <c r="BN1451" s="45" t="n">
        <v>2.30660015343522</v>
      </c>
      <c r="BO1451" s="45" t="n">
        <v>3.95606161523761</v>
      </c>
      <c r="BP1451" s="45" t="n">
        <v>0.12</v>
      </c>
      <c r="BQ1451" s="45" t="n">
        <v>2840</v>
      </c>
      <c r="BR1451" s="0" t="n">
        <f aca="false">AJ1451*0.1</f>
        <v>2E-006</v>
      </c>
      <c r="BS1451" s="0" t="n">
        <f aca="false">((((BJ1451/R1451)^2)+((BM1451/AD1451)^2))^(1/2))*AK1451</f>
        <v>0.0017886493890596</v>
      </c>
      <c r="BT1451" s="0" t="n">
        <f aca="false">((((BJ1451/R1451)^2)+((BN1451/AE1451)^2))^(1/2))*AL1451</f>
        <v>0.000500063222835894</v>
      </c>
      <c r="BU1451" s="0" t="n">
        <f aca="false">((((BJ1451/R1451)^2)+((BO1451/AF1451)^2))^(1/2))*AM1451</f>
        <v>0.000877409328747377</v>
      </c>
      <c r="BV1451" s="0" t="n">
        <f aca="false">((((BJ1451/R1451)^2)+((BP1451/AG1451)^2))^(1/2))*AN1451</f>
        <v>2.63262236003049E-005</v>
      </c>
      <c r="BW1451" s="0" t="n">
        <f aca="false">((((BJ1451/R1451)^2)+((BQ1451/AH1451)^2))^(1/2))*AO1451</f>
        <v>0.607465862593952</v>
      </c>
      <c r="BX1451" s="46" t="n">
        <f aca="false">((((BL1451/AI1451)^2)+((BR1451/AJ1451)^2))^(1/2))*AP1451</f>
        <v>0.601988013279682</v>
      </c>
    </row>
    <row r="1452" customFormat="false" ht="15" hidden="false" customHeight="true" outlineLevel="0" collapsed="false">
      <c r="A1452" s="24" t="n">
        <v>4.61615555555556</v>
      </c>
      <c r="B1452" s="24" t="n">
        <v>-74.1274027777778</v>
      </c>
      <c r="C1452" s="47" t="n">
        <v>26</v>
      </c>
      <c r="D1452" s="47" t="n">
        <v>26</v>
      </c>
      <c r="E1452" s="47" t="n">
        <v>1835</v>
      </c>
      <c r="F1452" s="82" t="s">
        <v>3530</v>
      </c>
      <c r="G1452" s="82" t="s">
        <v>3531</v>
      </c>
      <c r="H1452" s="82" t="s">
        <v>2611</v>
      </c>
      <c r="I1452" s="28" t="s">
        <v>155</v>
      </c>
      <c r="J1452" s="1" t="s">
        <v>76</v>
      </c>
      <c r="K1452" s="1" t="n">
        <v>15</v>
      </c>
      <c r="L1452" s="1"/>
      <c r="M1452" s="1" t="n">
        <v>2002</v>
      </c>
      <c r="N1452" s="29" t="s">
        <v>67</v>
      </c>
      <c r="O1452" s="4" t="s">
        <v>145</v>
      </c>
      <c r="P1452" s="56" t="n">
        <v>0.00426891489573758</v>
      </c>
      <c r="Q1452" s="5" t="n">
        <v>10080</v>
      </c>
      <c r="R1452" s="31" t="n">
        <v>10253.6006028368</v>
      </c>
      <c r="S1452" s="4" t="s">
        <v>69</v>
      </c>
      <c r="T1452" s="4"/>
      <c r="U1452" s="4"/>
      <c r="V1452" s="48" t="n">
        <f aca="false">IF(S1452="m3_año",R1452,IF(OR(O1452="CG1",O1452="CG3",O1452="HG2"),T1452,R1452))</f>
        <v>10253.6006028368</v>
      </c>
      <c r="W1452" s="28" t="n">
        <v>365</v>
      </c>
      <c r="X1452" s="1"/>
      <c r="Y1452" s="1"/>
      <c r="Z1452" s="1" t="n">
        <v>7512</v>
      </c>
      <c r="AA1452" s="1" t="n">
        <v>0</v>
      </c>
      <c r="AB1452" s="1" t="n">
        <v>0</v>
      </c>
      <c r="AC1452" s="33" t="s">
        <v>72</v>
      </c>
      <c r="AD1452" s="33" t="n">
        <f aca="false">VLOOKUP($O1452,Parámetros!$B$4:$H$25,3,0)</f>
        <v>196.356974196937</v>
      </c>
      <c r="AE1452" s="33" t="n">
        <f aca="false">VLOOKUP($O1452,Parámetros!$B$4:$H$25,4,0)</f>
        <v>1220.72799074218</v>
      </c>
      <c r="AF1452" s="33" t="n">
        <f aca="false">VLOOKUP($O1452,Parámetros!$B$4:$H$25,5,0)</f>
        <v>69.6558973259153</v>
      </c>
      <c r="AG1452" s="33" t="n">
        <f aca="false">VLOOKUP($O1452,Parámetros!$B$4:$H$25,6,0)</f>
        <v>640</v>
      </c>
      <c r="AH1452" s="33" t="n">
        <f aca="false">VLOOKUP($O1452,Parámetros!$B$4:$H$25,7,0)</f>
        <v>1920000</v>
      </c>
      <c r="AI1452" s="51" t="n">
        <v>10080</v>
      </c>
      <c r="AJ1452" s="52" t="n">
        <v>8.8E-008</v>
      </c>
      <c r="AK1452" s="34" t="n">
        <f aca="false">AD1452*V1452/1000000000</f>
        <v>0.00201336598899692</v>
      </c>
      <c r="AL1452" s="34" t="n">
        <f aca="false">AE1452*V1452/1000000000</f>
        <v>0.0125168572617738</v>
      </c>
      <c r="AM1452" s="34" t="n">
        <f aca="false">AF1452*V1452/1000000000</f>
        <v>0.000714223750812143</v>
      </c>
      <c r="AN1452" s="34" t="n">
        <f aca="false">AG1452*V1452/1000000000</f>
        <v>0.00656230438581555</v>
      </c>
      <c r="AO1452" s="34" t="n">
        <f aca="false">AH1452*V1452/1000000000</f>
        <v>19.6869131574467</v>
      </c>
      <c r="AP1452" s="35" t="n">
        <f aca="false">AJ1452*AI1452*EXP(P1452*4)</f>
        <v>0.000902316853049639</v>
      </c>
      <c r="AQ1452" s="36" t="n">
        <f aca="false">AK1452/W1452</f>
        <v>5.5160712027313E-006</v>
      </c>
      <c r="AR1452" s="37" t="n">
        <f aca="false">AL1452/W1452</f>
        <v>3.4292759621298E-005</v>
      </c>
      <c r="AS1452" s="37" t="n">
        <f aca="false">AM1452/W1452</f>
        <v>1.95677739948532E-006</v>
      </c>
      <c r="AT1452" s="37" t="n">
        <f aca="false">AN1452/W1452</f>
        <v>1.79789161255221E-005</v>
      </c>
      <c r="AU1452" s="37" t="n">
        <f aca="false">AO1452/W1452</f>
        <v>0.0539367483765662</v>
      </c>
      <c r="AV1452" s="49" t="n">
        <f aca="false">AP1452/W1452</f>
        <v>2.47210096725928E-006</v>
      </c>
      <c r="AW1452" s="39" t="n">
        <f aca="false">AK1452*1000000</f>
        <v>2013.36598899692</v>
      </c>
      <c r="AX1452" s="40" t="n">
        <f aca="false">AL1452*1000000</f>
        <v>12516.8572617738</v>
      </c>
      <c r="AY1452" s="40" t="n">
        <f aca="false">AM1452*1000000</f>
        <v>714.223750812143</v>
      </c>
      <c r="AZ1452" s="40" t="n">
        <f aca="false">AN1452*1000000</f>
        <v>6562.30438581555</v>
      </c>
      <c r="BA1452" s="40" t="n">
        <f aca="false">AO1452*1000000</f>
        <v>19686913.1574467</v>
      </c>
      <c r="BB1452" s="41" t="n">
        <f aca="false">AP1452*1000000</f>
        <v>902.316853049639</v>
      </c>
      <c r="BC1452" s="39" t="n">
        <f aca="false">AQ1452*1000000</f>
        <v>5.5160712027313</v>
      </c>
      <c r="BD1452" s="40" t="n">
        <f aca="false">AR1452*1000000</f>
        <v>34.292759621298</v>
      </c>
      <c r="BE1452" s="40" t="n">
        <f aca="false">AS1452*1000000</f>
        <v>1.95677739948532</v>
      </c>
      <c r="BF1452" s="40" t="n">
        <f aca="false">AT1452*1000000</f>
        <v>17.9789161255221</v>
      </c>
      <c r="BG1452" s="40" t="n">
        <f aca="false">AU1452*1000000</f>
        <v>53936.7483765662</v>
      </c>
      <c r="BH1452" s="41" t="n">
        <f aca="false">AV1452*1000000</f>
        <v>2.47210096725928</v>
      </c>
      <c r="BI1452" s="0" t="n">
        <v>0.1</v>
      </c>
      <c r="BJ1452" s="0" t="n">
        <f aca="false">R1452*BI1452</f>
        <v>1025.36006028368</v>
      </c>
      <c r="BK1452" s="0" t="n">
        <v>0.1</v>
      </c>
      <c r="BL1452" s="0" t="n">
        <f aca="false">AI1452*BK1452</f>
        <v>1008</v>
      </c>
      <c r="BM1452" s="45" t="n">
        <v>187.562005220738</v>
      </c>
      <c r="BN1452" s="45" t="n">
        <v>1012.03746873145</v>
      </c>
      <c r="BO1452" s="45" t="n">
        <v>69.5558973259153</v>
      </c>
      <c r="BP1452" s="45" t="n">
        <v>256</v>
      </c>
      <c r="BQ1452" s="45" t="n">
        <v>384000</v>
      </c>
      <c r="BR1452" s="0" t="n">
        <f aca="false">AJ1452*0.1</f>
        <v>8.8E-009</v>
      </c>
      <c r="BS1452" s="0" t="n">
        <f aca="false">((((BJ1452/R1452)^2)+((BM1452/AD1452)^2))^(1/2))*AK1452</f>
        <v>0.00193369604456977</v>
      </c>
      <c r="BT1452" s="0" t="n">
        <f aca="false">((((BJ1452/R1452)^2)+((BN1452/AE1452)^2))^(1/2))*AL1452</f>
        <v>0.0104522450822334</v>
      </c>
      <c r="BU1452" s="0" t="n">
        <f aca="false">((((BJ1452/R1452)^2)+((BO1452/AF1452)^2))^(1/2))*AM1452</f>
        <v>0.000716765721999374</v>
      </c>
      <c r="BV1452" s="0" t="n">
        <f aca="false">((((BJ1452/R1452)^2)+((BP1452/AG1452)^2))^(1/2))*AN1452</f>
        <v>0.00270570741301715</v>
      </c>
      <c r="BW1452" s="0" t="n">
        <f aca="false">((((BJ1452/R1452)^2)+((BQ1452/AH1452)^2))^(1/2))*AO1452</f>
        <v>4.40212760871857</v>
      </c>
      <c r="BX1452" s="46" t="n">
        <f aca="false">((((BL1452/AI1452)^2)+((BR1452/AJ1452)^2))^(1/2))*AP1452</f>
        <v>0.000127606873114061</v>
      </c>
    </row>
    <row r="1453" customFormat="false" ht="15" hidden="false" customHeight="true" outlineLevel="0" collapsed="false">
      <c r="A1453" s="24" t="n">
        <v>4.63531944444444</v>
      </c>
      <c r="B1453" s="24" t="n">
        <v>-74.0741361111111</v>
      </c>
      <c r="C1453" s="47" t="n">
        <v>32</v>
      </c>
      <c r="D1453" s="47" t="n">
        <v>28</v>
      </c>
      <c r="E1453" s="47" t="n">
        <v>2360</v>
      </c>
      <c r="F1453" s="82" t="s">
        <v>3532</v>
      </c>
      <c r="G1453" s="82" t="s">
        <v>3533</v>
      </c>
      <c r="H1453" s="82" t="s">
        <v>3534</v>
      </c>
      <c r="I1453" s="83" t="s">
        <v>1495</v>
      </c>
      <c r="J1453" s="1" t="s">
        <v>1288</v>
      </c>
      <c r="K1453" s="1" t="s">
        <v>3535</v>
      </c>
      <c r="L1453" s="1"/>
      <c r="M1453" s="1" t="n">
        <v>2005</v>
      </c>
      <c r="N1453" s="29" t="s">
        <v>124</v>
      </c>
      <c r="O1453" s="4" t="s">
        <v>645</v>
      </c>
      <c r="P1453" s="50" t="n">
        <v>-0.015549305289661</v>
      </c>
      <c r="Q1453" s="5" t="n">
        <v>27.25488</v>
      </c>
      <c r="R1453" s="31" t="n">
        <v>25.6113436965419</v>
      </c>
      <c r="S1453" s="4" t="s">
        <v>69</v>
      </c>
      <c r="T1453" s="4"/>
      <c r="U1453" s="4"/>
      <c r="V1453" s="48" t="n">
        <f aca="false">IF(S1453="m3_año",R1453,IF(OR(O1453="CG1",O1453="CG3",O1453="HG2"),T1453,R1453))</f>
        <v>25.6113436965419</v>
      </c>
      <c r="W1453" s="28" t="n">
        <v>365</v>
      </c>
      <c r="X1453" s="1"/>
      <c r="Y1453" s="1"/>
      <c r="Z1453" s="1" t="n">
        <v>2920</v>
      </c>
      <c r="AA1453" s="1" t="n">
        <v>0</v>
      </c>
      <c r="AB1453" s="1" t="n">
        <v>0</v>
      </c>
      <c r="AC1453" s="33" t="s">
        <v>72</v>
      </c>
      <c r="AD1453" s="33" t="n">
        <f aca="false">VLOOKUP($O1453,Parámetros!$B$4:$H$25,3,0)</f>
        <v>476000</v>
      </c>
      <c r="AE1453" s="33" t="n">
        <f aca="false">VLOOKUP($O1453,Parámetros!$B$4:$H$25,4,0)</f>
        <v>2142000</v>
      </c>
      <c r="AF1453" s="33" t="n">
        <f aca="false">VLOOKUP($O1453,Parámetros!$B$4:$H$25,5,0)</f>
        <v>1704000</v>
      </c>
      <c r="AG1453" s="33" t="n">
        <f aca="false">VLOOKUP($O1453,Parámetros!$B$4:$H$25,6,0)</f>
        <v>595000</v>
      </c>
      <c r="AH1453" s="33" t="n">
        <f aca="false">VLOOKUP($O1453,Parámetros!$B$4:$H$25,7,0)</f>
        <v>2676000000</v>
      </c>
      <c r="AI1453" s="51" t="n">
        <v>27.25488</v>
      </c>
      <c r="AJ1453" s="2" t="n">
        <v>0.0912</v>
      </c>
      <c r="AK1453" s="34" t="n">
        <f aca="false">AD1453*V1453/1000000000</f>
        <v>0.0121909995995539</v>
      </c>
      <c r="AL1453" s="34" t="n">
        <f aca="false">AE1453*V1453/1000000000</f>
        <v>0.0548594981979927</v>
      </c>
      <c r="AM1453" s="34" t="n">
        <f aca="false">AF1453*V1453/1000000000</f>
        <v>0.0436417296589074</v>
      </c>
      <c r="AN1453" s="34" t="n">
        <f aca="false">AG1453*V1453/1000000000</f>
        <v>0.0152387494994424</v>
      </c>
      <c r="AO1453" s="34" t="n">
        <f aca="false">AH1453*V1453/1000000000</f>
        <v>68.5359557319461</v>
      </c>
      <c r="AP1453" s="35" t="n">
        <f aca="false">AJ1453*AI1453*EXP(P1453*4)</f>
        <v>2.33575454512462</v>
      </c>
      <c r="AQ1453" s="36" t="n">
        <f aca="false">AK1453/W1453</f>
        <v>3.33999989028875E-005</v>
      </c>
      <c r="AR1453" s="37" t="n">
        <f aca="false">AL1453/W1453</f>
        <v>0.000150299995062994</v>
      </c>
      <c r="AS1453" s="37" t="n">
        <f aca="false">AM1453/W1453</f>
        <v>0.000119566382627144</v>
      </c>
      <c r="AT1453" s="37" t="n">
        <f aca="false">AN1453/W1453</f>
        <v>4.17499986286094E-005</v>
      </c>
      <c r="AU1453" s="37" t="n">
        <f aca="false">AO1453/W1453</f>
        <v>0.187769741731359</v>
      </c>
      <c r="AV1453" s="49" t="n">
        <f aca="false">AP1453/W1453</f>
        <v>0.00639932752088938</v>
      </c>
      <c r="AW1453" s="39" t="n">
        <f aca="false">AK1453*1000000</f>
        <v>12190.9995995539</v>
      </c>
      <c r="AX1453" s="40" t="n">
        <f aca="false">AL1453*1000000</f>
        <v>54859.4981979927</v>
      </c>
      <c r="AY1453" s="40" t="n">
        <f aca="false">AM1453*1000000</f>
        <v>43641.7296589074</v>
      </c>
      <c r="AZ1453" s="40" t="n">
        <f aca="false">AN1453*1000000</f>
        <v>15238.7494994424</v>
      </c>
      <c r="BA1453" s="40" t="n">
        <f aca="false">AO1453*1000000</f>
        <v>68535955.7319461</v>
      </c>
      <c r="BB1453" s="41" t="n">
        <f aca="false">AP1453*1000000</f>
        <v>2335754.54512462</v>
      </c>
      <c r="BC1453" s="39" t="n">
        <f aca="false">AQ1453*1000000</f>
        <v>33.3999989028875</v>
      </c>
      <c r="BD1453" s="40" t="n">
        <f aca="false">AR1453*1000000</f>
        <v>150.299995062994</v>
      </c>
      <c r="BE1453" s="40" t="n">
        <f aca="false">AS1453*1000000</f>
        <v>119.566382627144</v>
      </c>
      <c r="BF1453" s="40" t="n">
        <f aca="false">AT1453*1000000</f>
        <v>41.7499986286094</v>
      </c>
      <c r="BG1453" s="40" t="n">
        <f aca="false">AU1453*1000000</f>
        <v>187769.741731359</v>
      </c>
      <c r="BH1453" s="41" t="n">
        <f aca="false">AV1453*1000000</f>
        <v>6399.32752088938</v>
      </c>
      <c r="BI1453" s="0" t="n">
        <v>0.1</v>
      </c>
      <c r="BJ1453" s="0" t="n">
        <f aca="false">R1453*BI1453</f>
        <v>2.56113436965419</v>
      </c>
      <c r="BK1453" s="0" t="n">
        <v>0.1</v>
      </c>
      <c r="BL1453" s="0" t="n">
        <f aca="false">AI1453*BK1453</f>
        <v>2.725488</v>
      </c>
      <c r="BM1453" s="45" t="n">
        <v>190400</v>
      </c>
      <c r="BN1453" s="45" t="n">
        <v>428400</v>
      </c>
      <c r="BO1453" s="45" t="n">
        <v>340800</v>
      </c>
      <c r="BP1453" s="45" t="n">
        <v>119000</v>
      </c>
      <c r="BQ1453" s="45" t="n">
        <v>1070400000</v>
      </c>
      <c r="BR1453" s="0" t="n">
        <f aca="false">AJ1453*0.1</f>
        <v>0.00912</v>
      </c>
      <c r="BS1453" s="0" t="n">
        <f aca="false">((((BJ1453/R1453)^2)+((BM1453/AD1453)^2))^(1/2))*AK1453</f>
        <v>0.00502647790308235</v>
      </c>
      <c r="BT1453" s="0" t="n">
        <f aca="false">((((BJ1453/R1453)^2)+((BN1453/AE1453)^2))^(1/2))*AL1453</f>
        <v>0.0122669567182239</v>
      </c>
      <c r="BU1453" s="0" t="n">
        <f aca="false">((((BJ1453/R1453)^2)+((BO1453/AF1453)^2))^(1/2))*AM1453</f>
        <v>0.00975858741729857</v>
      </c>
      <c r="BV1453" s="0" t="n">
        <f aca="false">((((BJ1453/R1453)^2)+((BP1453/AG1453)^2))^(1/2))*AN1453</f>
        <v>0.00340748797728442</v>
      </c>
      <c r="BW1453" s="0" t="n">
        <f aca="false">((((BJ1453/R1453)^2)+((BQ1453/AH1453)^2))^(1/2))*AO1453</f>
        <v>28.258098463547</v>
      </c>
      <c r="BX1453" s="46" t="n">
        <f aca="false">((((BL1453/AI1453)^2)+((BR1453/AJ1453)^2))^(1/2))*AP1453</f>
        <v>0.330325575608984</v>
      </c>
    </row>
    <row r="1454" customFormat="false" ht="15" hidden="false" customHeight="true" outlineLevel="0" collapsed="false">
      <c r="A1454" s="24" t="n">
        <v>4.63531944444444</v>
      </c>
      <c r="B1454" s="24" t="n">
        <v>-74.0741361111111</v>
      </c>
      <c r="C1454" s="47" t="n">
        <v>32</v>
      </c>
      <c r="D1454" s="47" t="n">
        <v>28</v>
      </c>
      <c r="E1454" s="47" t="n">
        <v>2360</v>
      </c>
      <c r="F1454" s="82" t="s">
        <v>3532</v>
      </c>
      <c r="G1454" s="82" t="s">
        <v>3533</v>
      </c>
      <c r="H1454" s="82" t="s">
        <v>3534</v>
      </c>
      <c r="I1454" s="83" t="s">
        <v>1495</v>
      </c>
      <c r="J1454" s="1" t="s">
        <v>1288</v>
      </c>
      <c r="K1454" s="1" t="s">
        <v>3535</v>
      </c>
      <c r="L1454" s="1"/>
      <c r="M1454" s="1" t="n">
        <v>2005</v>
      </c>
      <c r="N1454" s="29" t="s">
        <v>124</v>
      </c>
      <c r="O1454" s="4" t="s">
        <v>645</v>
      </c>
      <c r="P1454" s="50" t="n">
        <v>-0.015549305289661</v>
      </c>
      <c r="Q1454" s="5" t="n">
        <v>27.25488</v>
      </c>
      <c r="R1454" s="31" t="n">
        <v>25.6113436965419</v>
      </c>
      <c r="S1454" s="4" t="s">
        <v>69</v>
      </c>
      <c r="T1454" s="4"/>
      <c r="U1454" s="4"/>
      <c r="V1454" s="48" t="n">
        <f aca="false">IF(S1454="m3_año",R1454,IF(OR(O1454="CG1",O1454="CG3",O1454="HG2"),T1454,R1454))</f>
        <v>25.6113436965419</v>
      </c>
      <c r="W1454" s="28" t="n">
        <v>365</v>
      </c>
      <c r="X1454" s="1"/>
      <c r="Y1454" s="1"/>
      <c r="Z1454" s="1" t="n">
        <v>2920</v>
      </c>
      <c r="AA1454" s="1" t="n">
        <v>0</v>
      </c>
      <c r="AB1454" s="1" t="n">
        <v>0</v>
      </c>
      <c r="AC1454" s="33" t="s">
        <v>72</v>
      </c>
      <c r="AD1454" s="33" t="n">
        <f aca="false">VLOOKUP($O1454,Parámetros!$B$4:$H$25,3,0)</f>
        <v>476000</v>
      </c>
      <c r="AE1454" s="33" t="n">
        <f aca="false">VLOOKUP($O1454,Parámetros!$B$4:$H$25,4,0)</f>
        <v>2142000</v>
      </c>
      <c r="AF1454" s="33" t="n">
        <f aca="false">VLOOKUP($O1454,Parámetros!$B$4:$H$25,5,0)</f>
        <v>1704000</v>
      </c>
      <c r="AG1454" s="33" t="n">
        <f aca="false">VLOOKUP($O1454,Parámetros!$B$4:$H$25,6,0)</f>
        <v>595000</v>
      </c>
      <c r="AH1454" s="33" t="n">
        <f aca="false">VLOOKUP($O1454,Parámetros!$B$4:$H$25,7,0)</f>
        <v>2676000000</v>
      </c>
      <c r="AI1454" s="51" t="n">
        <v>27.25488</v>
      </c>
      <c r="AJ1454" s="2" t="n">
        <v>0.0912</v>
      </c>
      <c r="AK1454" s="34" t="n">
        <f aca="false">AD1454*V1454/1000000000</f>
        <v>0.0121909995995539</v>
      </c>
      <c r="AL1454" s="34" t="n">
        <f aca="false">AE1454*V1454/1000000000</f>
        <v>0.0548594981979927</v>
      </c>
      <c r="AM1454" s="34" t="n">
        <f aca="false">AF1454*V1454/1000000000</f>
        <v>0.0436417296589074</v>
      </c>
      <c r="AN1454" s="34" t="n">
        <f aca="false">AG1454*V1454/1000000000</f>
        <v>0.0152387494994424</v>
      </c>
      <c r="AO1454" s="34" t="n">
        <f aca="false">AH1454*V1454/1000000000</f>
        <v>68.5359557319461</v>
      </c>
      <c r="AP1454" s="35" t="n">
        <f aca="false">AJ1454*AI1454*EXP(P1454*4)</f>
        <v>2.33575454512462</v>
      </c>
      <c r="AQ1454" s="36" t="n">
        <f aca="false">AK1454/W1454</f>
        <v>3.33999989028875E-005</v>
      </c>
      <c r="AR1454" s="37" t="n">
        <f aca="false">AL1454/W1454</f>
        <v>0.000150299995062994</v>
      </c>
      <c r="AS1454" s="37" t="n">
        <f aca="false">AM1454/W1454</f>
        <v>0.000119566382627144</v>
      </c>
      <c r="AT1454" s="37" t="n">
        <f aca="false">AN1454/W1454</f>
        <v>4.17499986286094E-005</v>
      </c>
      <c r="AU1454" s="37" t="n">
        <f aca="false">AO1454/W1454</f>
        <v>0.187769741731359</v>
      </c>
      <c r="AV1454" s="49" t="n">
        <f aca="false">AP1454/W1454</f>
        <v>0.00639932752088938</v>
      </c>
      <c r="AW1454" s="39" t="n">
        <f aca="false">AK1454*1000000</f>
        <v>12190.9995995539</v>
      </c>
      <c r="AX1454" s="40" t="n">
        <f aca="false">AL1454*1000000</f>
        <v>54859.4981979927</v>
      </c>
      <c r="AY1454" s="40" t="n">
        <f aca="false">AM1454*1000000</f>
        <v>43641.7296589074</v>
      </c>
      <c r="AZ1454" s="40" t="n">
        <f aca="false">AN1454*1000000</f>
        <v>15238.7494994424</v>
      </c>
      <c r="BA1454" s="40" t="n">
        <f aca="false">AO1454*1000000</f>
        <v>68535955.7319461</v>
      </c>
      <c r="BB1454" s="41" t="n">
        <f aca="false">AP1454*1000000</f>
        <v>2335754.54512462</v>
      </c>
      <c r="BC1454" s="39" t="n">
        <f aca="false">AQ1454*1000000</f>
        <v>33.3999989028875</v>
      </c>
      <c r="BD1454" s="40" t="n">
        <f aca="false">AR1454*1000000</f>
        <v>150.299995062994</v>
      </c>
      <c r="BE1454" s="40" t="n">
        <f aca="false">AS1454*1000000</f>
        <v>119.566382627144</v>
      </c>
      <c r="BF1454" s="40" t="n">
        <f aca="false">AT1454*1000000</f>
        <v>41.7499986286094</v>
      </c>
      <c r="BG1454" s="40" t="n">
        <f aca="false">AU1454*1000000</f>
        <v>187769.741731359</v>
      </c>
      <c r="BH1454" s="41" t="n">
        <f aca="false">AV1454*1000000</f>
        <v>6399.32752088938</v>
      </c>
      <c r="BI1454" s="0" t="n">
        <v>0.1</v>
      </c>
      <c r="BJ1454" s="0" t="n">
        <f aca="false">R1454*BI1454</f>
        <v>2.56113436965419</v>
      </c>
      <c r="BK1454" s="0" t="n">
        <v>0.1</v>
      </c>
      <c r="BL1454" s="0" t="n">
        <f aca="false">AI1454*BK1454</f>
        <v>2.725488</v>
      </c>
      <c r="BM1454" s="45" t="n">
        <v>190400</v>
      </c>
      <c r="BN1454" s="45" t="n">
        <v>428400</v>
      </c>
      <c r="BO1454" s="45" t="n">
        <v>340800</v>
      </c>
      <c r="BP1454" s="45" t="n">
        <v>119000</v>
      </c>
      <c r="BQ1454" s="45" t="n">
        <v>1070400000</v>
      </c>
      <c r="BR1454" s="0" t="n">
        <f aca="false">AJ1454*0.1</f>
        <v>0.00912</v>
      </c>
      <c r="BS1454" s="0" t="n">
        <f aca="false">((((BJ1454/R1454)^2)+((BM1454/AD1454)^2))^(1/2))*AK1454</f>
        <v>0.00502647790308235</v>
      </c>
      <c r="BT1454" s="0" t="n">
        <f aca="false">((((BJ1454/R1454)^2)+((BN1454/AE1454)^2))^(1/2))*AL1454</f>
        <v>0.0122669567182239</v>
      </c>
      <c r="BU1454" s="0" t="n">
        <f aca="false">((((BJ1454/R1454)^2)+((BO1454/AF1454)^2))^(1/2))*AM1454</f>
        <v>0.00975858741729857</v>
      </c>
      <c r="BV1454" s="0" t="n">
        <f aca="false">((((BJ1454/R1454)^2)+((BP1454/AG1454)^2))^(1/2))*AN1454</f>
        <v>0.00340748797728442</v>
      </c>
      <c r="BW1454" s="0" t="n">
        <f aca="false">((((BJ1454/R1454)^2)+((BQ1454/AH1454)^2))^(1/2))*AO1454</f>
        <v>28.258098463547</v>
      </c>
      <c r="BX1454" s="46" t="n">
        <f aca="false">((((BL1454/AI1454)^2)+((BR1454/AJ1454)^2))^(1/2))*AP1454</f>
        <v>0.330325575608984</v>
      </c>
    </row>
    <row r="1455" customFormat="false" ht="15" hidden="false" customHeight="true" outlineLevel="0" collapsed="false">
      <c r="A1455" s="24" t="n">
        <v>4.64153611111111</v>
      </c>
      <c r="B1455" s="24" t="n">
        <v>-74.1256638888889</v>
      </c>
      <c r="C1455" s="47" t="n">
        <v>26</v>
      </c>
      <c r="D1455" s="47" t="n">
        <v>29</v>
      </c>
      <c r="E1455" s="47" t="n">
        <v>1874</v>
      </c>
      <c r="F1455" s="82" t="s">
        <v>3536</v>
      </c>
      <c r="G1455" s="82" t="s">
        <v>3537</v>
      </c>
      <c r="H1455" s="82" t="s">
        <v>3538</v>
      </c>
      <c r="I1455" s="28" t="s">
        <v>216</v>
      </c>
      <c r="J1455" s="1" t="s">
        <v>76</v>
      </c>
      <c r="K1455" s="1" t="s">
        <v>3539</v>
      </c>
      <c r="L1455" s="1"/>
      <c r="M1455" s="1" t="s">
        <v>3465</v>
      </c>
      <c r="N1455" s="29" t="s">
        <v>67</v>
      </c>
      <c r="O1455" s="4" t="s">
        <v>142</v>
      </c>
      <c r="P1455" s="50" t="n">
        <v>0.0119278052318739</v>
      </c>
      <c r="Q1455" s="5" t="n">
        <v>38592</v>
      </c>
      <c r="R1455" s="31" t="n">
        <v>40477.9030710197</v>
      </c>
      <c r="S1455" s="4" t="s">
        <v>69</v>
      </c>
      <c r="T1455" s="4"/>
      <c r="U1455" s="4"/>
      <c r="V1455" s="48" t="n">
        <f aca="false">IF(S1455="m3_año",R1455,IF(OR(O1455="CG1",O1455="CG3",O1455="HG2"),T1455,R1455))</f>
        <v>40477.9030710197</v>
      </c>
      <c r="W1455" s="28" t="n">
        <v>365</v>
      </c>
      <c r="X1455" s="1"/>
      <c r="Y1455" s="1"/>
      <c r="Z1455" s="1" t="n">
        <v>1460</v>
      </c>
      <c r="AA1455" s="1" t="n">
        <v>0</v>
      </c>
      <c r="AB1455" s="1" t="n">
        <v>0</v>
      </c>
      <c r="AC1455" s="33" t="s">
        <v>72</v>
      </c>
      <c r="AD1455" s="33" t="n">
        <f aca="false">VLOOKUP($O1455,Parámetros!$B$4:$H$25,3,0)</f>
        <v>30.4</v>
      </c>
      <c r="AE1455" s="33" t="n">
        <f aca="false">VLOOKUP($O1455,Parámetros!$B$4:$H$25,4,0)</f>
        <v>1504</v>
      </c>
      <c r="AF1455" s="33" t="n">
        <f aca="false">VLOOKUP($O1455,Parámetros!$B$4:$H$25,5,0)</f>
        <v>9.6</v>
      </c>
      <c r="AG1455" s="33" t="n">
        <f aca="false">VLOOKUP($O1455,Parámetros!$B$4:$H$25,6,0)</f>
        <v>640</v>
      </c>
      <c r="AH1455" s="33" t="n">
        <f aca="false">VLOOKUP($O1455,Parámetros!$B$4:$H$25,7,0)</f>
        <v>1920000</v>
      </c>
      <c r="AI1455" s="2" t="n">
        <v>26143.9814814815</v>
      </c>
      <c r="AJ1455" s="2" t="n">
        <v>3E-008</v>
      </c>
      <c r="AK1455" s="34" t="n">
        <f aca="false">AD1455*V1455/1000000000</f>
        <v>0.001230528253359</v>
      </c>
      <c r="AL1455" s="34" t="n">
        <f aca="false">AE1455*V1455/1000000000</f>
        <v>0.0608787662188136</v>
      </c>
      <c r="AM1455" s="34" t="n">
        <f aca="false">AF1455*V1455/1000000000</f>
        <v>0.000388587869481789</v>
      </c>
      <c r="AN1455" s="34" t="n">
        <f aca="false">AG1455*V1455/1000000000</f>
        <v>0.0259058579654526</v>
      </c>
      <c r="AO1455" s="34" t="n">
        <f aca="false">AH1455*V1455/1000000000</f>
        <v>77.7175738963578</v>
      </c>
      <c r="AP1455" s="35" t="n">
        <f aca="false">AJ1455*AI1455*EXP(P1455*4)</f>
        <v>0.000822647347868425</v>
      </c>
      <c r="AQ1455" s="36" t="n">
        <f aca="false">AK1455/W1455</f>
        <v>3.37131028317534E-006</v>
      </c>
      <c r="AR1455" s="37" t="n">
        <f aca="false">AL1455/W1455</f>
        <v>0.000166791140325517</v>
      </c>
      <c r="AS1455" s="37" t="n">
        <f aca="false">AM1455/W1455</f>
        <v>1.06462429995011E-006</v>
      </c>
      <c r="AT1455" s="37" t="n">
        <f aca="false">AN1455/W1455</f>
        <v>7.09749533300071E-005</v>
      </c>
      <c r="AU1455" s="37" t="n">
        <f aca="false">AO1455/W1455</f>
        <v>0.212924859990021</v>
      </c>
      <c r="AV1455" s="49" t="n">
        <f aca="false">AP1455/W1455</f>
        <v>2.25382835032445E-006</v>
      </c>
      <c r="AW1455" s="39" t="n">
        <f aca="false">AK1455*1000000</f>
        <v>1230.528253359</v>
      </c>
      <c r="AX1455" s="40" t="n">
        <f aca="false">AL1455*1000000</f>
        <v>60878.7662188136</v>
      </c>
      <c r="AY1455" s="40" t="n">
        <f aca="false">AM1455*1000000</f>
        <v>388.587869481789</v>
      </c>
      <c r="AZ1455" s="40" t="n">
        <f aca="false">AN1455*1000000</f>
        <v>25905.8579654526</v>
      </c>
      <c r="BA1455" s="40" t="n">
        <f aca="false">AO1455*1000000</f>
        <v>77717573.8963578</v>
      </c>
      <c r="BB1455" s="41" t="n">
        <f aca="false">AP1455*1000000</f>
        <v>822.647347868425</v>
      </c>
      <c r="BC1455" s="39" t="n">
        <f aca="false">AQ1455*1000000</f>
        <v>3.37131028317534</v>
      </c>
      <c r="BD1455" s="40" t="n">
        <f aca="false">AR1455*1000000</f>
        <v>166.791140325517</v>
      </c>
      <c r="BE1455" s="40" t="n">
        <f aca="false">AS1455*1000000</f>
        <v>1.06462429995011</v>
      </c>
      <c r="BF1455" s="40" t="n">
        <f aca="false">AT1455*1000000</f>
        <v>70.9749533300071</v>
      </c>
      <c r="BG1455" s="40" t="n">
        <f aca="false">AU1455*1000000</f>
        <v>212924.859990021</v>
      </c>
      <c r="BH1455" s="41" t="n">
        <f aca="false">AV1455*1000000</f>
        <v>2.25382835032445</v>
      </c>
      <c r="BI1455" s="0" t="n">
        <v>0.1</v>
      </c>
      <c r="BJ1455" s="0" t="n">
        <f aca="false">R1455*BI1455</f>
        <v>4047.79030710197</v>
      </c>
      <c r="BK1455" s="0" t="n">
        <v>0.1</v>
      </c>
      <c r="BL1455" s="0" t="n">
        <f aca="false">AI1455*BK1455</f>
        <v>2614.39814814815</v>
      </c>
      <c r="BM1455" s="45" t="n">
        <v>12.16</v>
      </c>
      <c r="BN1455" s="45" t="n">
        <v>601.6</v>
      </c>
      <c r="BO1455" s="45" t="n">
        <v>1.92</v>
      </c>
      <c r="BP1455" s="45" t="n">
        <v>256</v>
      </c>
      <c r="BQ1455" s="45" t="n">
        <v>384000</v>
      </c>
      <c r="BR1455" s="0" t="n">
        <f aca="false">AJ1455*0.1</f>
        <v>3E-009</v>
      </c>
      <c r="BS1455" s="0" t="n">
        <f aca="false">((((BJ1455/R1455)^2)+((BM1455/AD1455)^2))^(1/2))*AK1455</f>
        <v>0.000507359796390596</v>
      </c>
      <c r="BT1455" s="0" t="n">
        <f aca="false">((((BJ1455/R1455)^2)+((BN1455/AE1455)^2))^(1/2))*AL1455</f>
        <v>0.0251009583477453</v>
      </c>
      <c r="BU1455" s="0" t="n">
        <f aca="false">((((BJ1455/R1455)^2)+((BO1455/AF1455)^2))^(1/2))*AM1455</f>
        <v>8.68908891393096E-005</v>
      </c>
      <c r="BV1455" s="0" t="n">
        <f aca="false">((((BJ1455/R1455)^2)+((BP1455/AG1455)^2))^(1/2))*AN1455</f>
        <v>0.010681258871381</v>
      </c>
      <c r="BW1455" s="0" t="n">
        <f aca="false">((((BJ1455/R1455)^2)+((BQ1455/AH1455)^2))^(1/2))*AO1455</f>
        <v>17.3781778278619</v>
      </c>
      <c r="BX1455" s="46" t="n">
        <f aca="false">((((BL1455/AI1455)^2)+((BR1455/AJ1455)^2))^(1/2))*AP1455</f>
        <v>0.000116339903640578</v>
      </c>
    </row>
    <row r="1456" customFormat="false" ht="15" hidden="false" customHeight="true" outlineLevel="0" collapsed="false">
      <c r="A1456" s="24" t="n">
        <v>4.64153611111111</v>
      </c>
      <c r="B1456" s="24" t="n">
        <v>-74.1256638888889</v>
      </c>
      <c r="C1456" s="47" t="n">
        <v>26</v>
      </c>
      <c r="D1456" s="47" t="n">
        <v>29</v>
      </c>
      <c r="E1456" s="47" t="n">
        <v>1874</v>
      </c>
      <c r="F1456" s="82" t="s">
        <v>3536</v>
      </c>
      <c r="G1456" s="82" t="s">
        <v>3537</v>
      </c>
      <c r="H1456" s="82" t="s">
        <v>3538</v>
      </c>
      <c r="I1456" s="28" t="s">
        <v>216</v>
      </c>
      <c r="J1456" s="1" t="s">
        <v>3540</v>
      </c>
      <c r="K1456" s="1" t="s">
        <v>3541</v>
      </c>
      <c r="L1456" s="1"/>
      <c r="M1456" s="1" t="s">
        <v>3465</v>
      </c>
      <c r="N1456" s="29" t="s">
        <v>67</v>
      </c>
      <c r="O1456" s="4" t="s">
        <v>142</v>
      </c>
      <c r="P1456" s="56" t="n">
        <v>0.00426891489573758</v>
      </c>
      <c r="Q1456" s="5" t="n">
        <v>77184</v>
      </c>
      <c r="R1456" s="31" t="n">
        <v>78513.2846160075</v>
      </c>
      <c r="S1456" s="4" t="s">
        <v>69</v>
      </c>
      <c r="T1456" s="4"/>
      <c r="U1456" s="4"/>
      <c r="V1456" s="48" t="n">
        <f aca="false">IF(S1456="m3_año",R1456,IF(OR(O1456="CG1",O1456="CG3",O1456="HG2"),T1456,R1456))</f>
        <v>78513.2846160075</v>
      </c>
      <c r="W1456" s="28" t="n">
        <v>365</v>
      </c>
      <c r="X1456" s="1"/>
      <c r="Y1456" s="1"/>
      <c r="Z1456" s="1" t="n">
        <v>2920</v>
      </c>
      <c r="AA1456" s="1" t="n">
        <v>0</v>
      </c>
      <c r="AB1456" s="1" t="n">
        <v>0</v>
      </c>
      <c r="AC1456" s="33" t="s">
        <v>72</v>
      </c>
      <c r="AD1456" s="33" t="n">
        <f aca="false">VLOOKUP($O1456,Parámetros!$B$4:$H$25,3,0)</f>
        <v>30.4</v>
      </c>
      <c r="AE1456" s="33" t="n">
        <f aca="false">VLOOKUP($O1456,Parámetros!$B$4:$H$25,4,0)</f>
        <v>1504</v>
      </c>
      <c r="AF1456" s="33" t="n">
        <f aca="false">VLOOKUP($O1456,Parámetros!$B$4:$H$25,5,0)</f>
        <v>9.6</v>
      </c>
      <c r="AG1456" s="33" t="n">
        <f aca="false">VLOOKUP($O1456,Parámetros!$B$4:$H$25,6,0)</f>
        <v>640</v>
      </c>
      <c r="AH1456" s="33" t="n">
        <f aca="false">VLOOKUP($O1456,Parámetros!$B$4:$H$25,7,0)</f>
        <v>1920000</v>
      </c>
      <c r="AI1456" s="51" t="n">
        <f aca="false">Q1456</f>
        <v>77184</v>
      </c>
      <c r="AJ1456" s="52" t="n">
        <v>8.8E-008</v>
      </c>
      <c r="AK1456" s="34" t="n">
        <f aca="false">AD1456*V1456/1000000000</f>
        <v>0.00238680385232663</v>
      </c>
      <c r="AL1456" s="34" t="n">
        <f aca="false">AE1456*V1456/1000000000</f>
        <v>0.118083980062475</v>
      </c>
      <c r="AM1456" s="34" t="n">
        <f aca="false">AF1456*V1456/1000000000</f>
        <v>0.000753727532313672</v>
      </c>
      <c r="AN1456" s="34" t="n">
        <f aca="false">AG1456*V1456/1000000000</f>
        <v>0.0502485021542448</v>
      </c>
      <c r="AO1456" s="34" t="n">
        <f aca="false">AH1456*V1456/1000000000</f>
        <v>150.745506462734</v>
      </c>
      <c r="AP1456" s="35" t="n">
        <f aca="false">AJ1456*AI1456*EXP(P1456*4)</f>
        <v>0.00690916904620866</v>
      </c>
      <c r="AQ1456" s="36" t="n">
        <f aca="false">AK1456/W1456</f>
        <v>6.53918863651131E-006</v>
      </c>
      <c r="AR1456" s="37" t="n">
        <f aca="false">AL1456/W1456</f>
        <v>0.000323517753595823</v>
      </c>
      <c r="AS1456" s="37" t="n">
        <f aca="false">AM1456/W1456</f>
        <v>2.06500693784568E-006</v>
      </c>
      <c r="AT1456" s="37" t="n">
        <f aca="false">AN1456/W1456</f>
        <v>0.000137667129189712</v>
      </c>
      <c r="AU1456" s="37" t="n">
        <f aca="false">AO1456/W1456</f>
        <v>0.413001387569135</v>
      </c>
      <c r="AV1456" s="49" t="n">
        <f aca="false">AP1456/W1456</f>
        <v>1.89292302635854E-005</v>
      </c>
      <c r="AW1456" s="39" t="n">
        <f aca="false">AK1456*1000000</f>
        <v>2386.80385232663</v>
      </c>
      <c r="AX1456" s="40" t="n">
        <f aca="false">AL1456*1000000</f>
        <v>118083.980062475</v>
      </c>
      <c r="AY1456" s="40" t="n">
        <f aca="false">AM1456*1000000</f>
        <v>753.727532313672</v>
      </c>
      <c r="AZ1456" s="40" t="n">
        <f aca="false">AN1456*1000000</f>
        <v>50248.5021542448</v>
      </c>
      <c r="BA1456" s="40" t="n">
        <f aca="false">AO1456*1000000</f>
        <v>150745506.462734</v>
      </c>
      <c r="BB1456" s="41" t="n">
        <f aca="false">AP1456*1000000</f>
        <v>6909.16904620866</v>
      </c>
      <c r="BC1456" s="39" t="n">
        <f aca="false">AQ1456*1000000</f>
        <v>6.53918863651131</v>
      </c>
      <c r="BD1456" s="40" t="n">
        <f aca="false">AR1456*1000000</f>
        <v>323.517753595823</v>
      </c>
      <c r="BE1456" s="40" t="n">
        <f aca="false">AS1456*1000000</f>
        <v>2.06500693784568</v>
      </c>
      <c r="BF1456" s="40" t="n">
        <f aca="false">AT1456*1000000</f>
        <v>137.667129189712</v>
      </c>
      <c r="BG1456" s="40" t="n">
        <f aca="false">AU1456*1000000</f>
        <v>413001.387569135</v>
      </c>
      <c r="BH1456" s="41" t="n">
        <f aca="false">AV1456*1000000</f>
        <v>18.9292302635854</v>
      </c>
      <c r="BI1456" s="0" t="n">
        <v>0.1</v>
      </c>
      <c r="BJ1456" s="0" t="n">
        <f aca="false">R1456*BI1456</f>
        <v>7851.32846160075</v>
      </c>
      <c r="BK1456" s="0" t="n">
        <v>0.1</v>
      </c>
      <c r="BL1456" s="0" t="n">
        <f aca="false">AI1456*BK1456</f>
        <v>7718.4</v>
      </c>
      <c r="BM1456" s="45" t="n">
        <v>12.16</v>
      </c>
      <c r="BN1456" s="45" t="n">
        <v>601.6</v>
      </c>
      <c r="BO1456" s="45" t="n">
        <v>1.92</v>
      </c>
      <c r="BP1456" s="45" t="n">
        <v>256</v>
      </c>
      <c r="BQ1456" s="45" t="n">
        <v>384000</v>
      </c>
      <c r="BR1456" s="0" t="n">
        <f aca="false">AJ1456*0.1</f>
        <v>8.8E-009</v>
      </c>
      <c r="BS1456" s="0" t="n">
        <f aca="false">((((BJ1456/R1456)^2)+((BM1456/AD1456)^2))^(1/2))*AK1456</f>
        <v>0.000984104439077382</v>
      </c>
      <c r="BT1456" s="0" t="n">
        <f aca="false">((((BJ1456/R1456)^2)+((BN1456/AE1456)^2))^(1/2))*AL1456</f>
        <v>0.0486872722490916</v>
      </c>
      <c r="BU1456" s="0" t="n">
        <f aca="false">((((BJ1456/R1456)^2)+((BO1456/AF1456)^2))^(1/2))*AM1456</f>
        <v>0.000168538599876654</v>
      </c>
      <c r="BV1456" s="0" t="n">
        <f aca="false">((((BJ1456/R1456)^2)+((BP1456/AG1456)^2))^(1/2))*AN1456</f>
        <v>0.0207179881911028</v>
      </c>
      <c r="BW1456" s="0" t="n">
        <f aca="false">((((BJ1456/R1456)^2)+((BQ1456/AH1456)^2))^(1/2))*AO1456</f>
        <v>33.7077199753308</v>
      </c>
      <c r="BX1456" s="46" t="n">
        <f aca="false">((((BL1456/AI1456)^2)+((BR1456/AJ1456)^2))^(1/2))*AP1456</f>
        <v>0.000977104056987667</v>
      </c>
    </row>
    <row r="1457" customFormat="false" ht="15" hidden="false" customHeight="true" outlineLevel="0" collapsed="false">
      <c r="A1457" s="24" t="n">
        <v>4.64153611111111</v>
      </c>
      <c r="B1457" s="24" t="n">
        <v>-74.1256638888889</v>
      </c>
      <c r="C1457" s="47" t="n">
        <v>26</v>
      </c>
      <c r="D1457" s="47" t="n">
        <v>29</v>
      </c>
      <c r="E1457" s="47" t="n">
        <v>1874</v>
      </c>
      <c r="F1457" s="82" t="s">
        <v>3536</v>
      </c>
      <c r="G1457" s="82" t="s">
        <v>3537</v>
      </c>
      <c r="H1457" s="82" t="s">
        <v>3538</v>
      </c>
      <c r="I1457" s="28" t="s">
        <v>216</v>
      </c>
      <c r="J1457" s="1" t="s">
        <v>3540</v>
      </c>
      <c r="K1457" s="1" t="s">
        <v>3541</v>
      </c>
      <c r="L1457" s="1"/>
      <c r="M1457" s="1" t="s">
        <v>3465</v>
      </c>
      <c r="N1457" s="29" t="s">
        <v>67</v>
      </c>
      <c r="O1457" s="4" t="s">
        <v>142</v>
      </c>
      <c r="P1457" s="56" t="n">
        <v>0.00426891489573758</v>
      </c>
      <c r="Q1457" s="5" t="n">
        <v>77184</v>
      </c>
      <c r="R1457" s="31" t="n">
        <v>78513.2846160075</v>
      </c>
      <c r="S1457" s="4" t="s">
        <v>69</v>
      </c>
      <c r="T1457" s="4"/>
      <c r="U1457" s="4"/>
      <c r="V1457" s="48" t="n">
        <f aca="false">IF(S1457="m3_año",R1457,IF(OR(O1457="CG1",O1457="CG3",O1457="HG2"),T1457,R1457))</f>
        <v>78513.2846160075</v>
      </c>
      <c r="W1457" s="28" t="n">
        <v>365</v>
      </c>
      <c r="X1457" s="1"/>
      <c r="Y1457" s="1"/>
      <c r="Z1457" s="1" t="n">
        <v>2920</v>
      </c>
      <c r="AA1457" s="1" t="n">
        <v>0</v>
      </c>
      <c r="AB1457" s="1" t="n">
        <v>0</v>
      </c>
      <c r="AC1457" s="33" t="s">
        <v>72</v>
      </c>
      <c r="AD1457" s="33" t="n">
        <f aca="false">VLOOKUP($O1457,Parámetros!$B$4:$H$25,3,0)</f>
        <v>30.4</v>
      </c>
      <c r="AE1457" s="33" t="n">
        <f aca="false">VLOOKUP($O1457,Parámetros!$B$4:$H$25,4,0)</f>
        <v>1504</v>
      </c>
      <c r="AF1457" s="33" t="n">
        <f aca="false">VLOOKUP($O1457,Parámetros!$B$4:$H$25,5,0)</f>
        <v>9.6</v>
      </c>
      <c r="AG1457" s="33" t="n">
        <f aca="false">VLOOKUP($O1457,Parámetros!$B$4:$H$25,6,0)</f>
        <v>640</v>
      </c>
      <c r="AH1457" s="33" t="n">
        <f aca="false">VLOOKUP($O1457,Parámetros!$B$4:$H$25,7,0)</f>
        <v>1920000</v>
      </c>
      <c r="AI1457" s="51" t="n">
        <f aca="false">Q1457</f>
        <v>77184</v>
      </c>
      <c r="AJ1457" s="52" t="n">
        <v>8.8E-008</v>
      </c>
      <c r="AK1457" s="34" t="n">
        <f aca="false">AD1457*V1457/1000000000</f>
        <v>0.00238680385232663</v>
      </c>
      <c r="AL1457" s="34" t="n">
        <f aca="false">AE1457*V1457/1000000000</f>
        <v>0.118083980062475</v>
      </c>
      <c r="AM1457" s="34" t="n">
        <f aca="false">AF1457*V1457/1000000000</f>
        <v>0.000753727532313672</v>
      </c>
      <c r="AN1457" s="34" t="n">
        <f aca="false">AG1457*V1457/1000000000</f>
        <v>0.0502485021542448</v>
      </c>
      <c r="AO1457" s="34" t="n">
        <f aca="false">AH1457*V1457/1000000000</f>
        <v>150.745506462734</v>
      </c>
      <c r="AP1457" s="35" t="n">
        <f aca="false">AJ1457*AI1457*EXP(P1457*4)</f>
        <v>0.00690916904620866</v>
      </c>
      <c r="AQ1457" s="36" t="n">
        <f aca="false">AK1457/W1457</f>
        <v>6.53918863651131E-006</v>
      </c>
      <c r="AR1457" s="37" t="n">
        <f aca="false">AL1457/W1457</f>
        <v>0.000323517753595823</v>
      </c>
      <c r="AS1457" s="37" t="n">
        <f aca="false">AM1457/W1457</f>
        <v>2.06500693784568E-006</v>
      </c>
      <c r="AT1457" s="37" t="n">
        <f aca="false">AN1457/W1457</f>
        <v>0.000137667129189712</v>
      </c>
      <c r="AU1457" s="37" t="n">
        <f aca="false">AO1457/W1457</f>
        <v>0.413001387569135</v>
      </c>
      <c r="AV1457" s="49" t="n">
        <f aca="false">AP1457/W1457</f>
        <v>1.89292302635854E-005</v>
      </c>
      <c r="AW1457" s="39" t="n">
        <f aca="false">AK1457*1000000</f>
        <v>2386.80385232663</v>
      </c>
      <c r="AX1457" s="40" t="n">
        <f aca="false">AL1457*1000000</f>
        <v>118083.980062475</v>
      </c>
      <c r="AY1457" s="40" t="n">
        <f aca="false">AM1457*1000000</f>
        <v>753.727532313672</v>
      </c>
      <c r="AZ1457" s="40" t="n">
        <f aca="false">AN1457*1000000</f>
        <v>50248.5021542448</v>
      </c>
      <c r="BA1457" s="40" t="n">
        <f aca="false">AO1457*1000000</f>
        <v>150745506.462734</v>
      </c>
      <c r="BB1457" s="41" t="n">
        <f aca="false">AP1457*1000000</f>
        <v>6909.16904620866</v>
      </c>
      <c r="BC1457" s="39" t="n">
        <f aca="false">AQ1457*1000000</f>
        <v>6.53918863651131</v>
      </c>
      <c r="BD1457" s="40" t="n">
        <f aca="false">AR1457*1000000</f>
        <v>323.517753595823</v>
      </c>
      <c r="BE1457" s="40" t="n">
        <f aca="false">AS1457*1000000</f>
        <v>2.06500693784568</v>
      </c>
      <c r="BF1457" s="40" t="n">
        <f aca="false">AT1457*1000000</f>
        <v>137.667129189712</v>
      </c>
      <c r="BG1457" s="40" t="n">
        <f aca="false">AU1457*1000000</f>
        <v>413001.387569135</v>
      </c>
      <c r="BH1457" s="41" t="n">
        <f aca="false">AV1457*1000000</f>
        <v>18.9292302635854</v>
      </c>
      <c r="BI1457" s="0" t="n">
        <v>0.1</v>
      </c>
      <c r="BJ1457" s="0" t="n">
        <f aca="false">R1457*BI1457</f>
        <v>7851.32846160075</v>
      </c>
      <c r="BK1457" s="0" t="n">
        <v>0.1</v>
      </c>
      <c r="BL1457" s="0" t="n">
        <f aca="false">AI1457*BK1457</f>
        <v>7718.4</v>
      </c>
      <c r="BM1457" s="45" t="n">
        <v>12.16</v>
      </c>
      <c r="BN1457" s="45" t="n">
        <v>601.6</v>
      </c>
      <c r="BO1457" s="45" t="n">
        <v>1.92</v>
      </c>
      <c r="BP1457" s="45" t="n">
        <v>256</v>
      </c>
      <c r="BQ1457" s="45" t="n">
        <v>384000</v>
      </c>
      <c r="BR1457" s="0" t="n">
        <f aca="false">AJ1457*0.1</f>
        <v>8.8E-009</v>
      </c>
      <c r="BS1457" s="0" t="n">
        <f aca="false">((((BJ1457/R1457)^2)+((BM1457/AD1457)^2))^(1/2))*AK1457</f>
        <v>0.000984104439077382</v>
      </c>
      <c r="BT1457" s="0" t="n">
        <f aca="false">((((BJ1457/R1457)^2)+((BN1457/AE1457)^2))^(1/2))*AL1457</f>
        <v>0.0486872722490916</v>
      </c>
      <c r="BU1457" s="0" t="n">
        <f aca="false">((((BJ1457/R1457)^2)+((BO1457/AF1457)^2))^(1/2))*AM1457</f>
        <v>0.000168538599876654</v>
      </c>
      <c r="BV1457" s="0" t="n">
        <f aca="false">((((BJ1457/R1457)^2)+((BP1457/AG1457)^2))^(1/2))*AN1457</f>
        <v>0.0207179881911028</v>
      </c>
      <c r="BW1457" s="0" t="n">
        <f aca="false">((((BJ1457/R1457)^2)+((BQ1457/AH1457)^2))^(1/2))*AO1457</f>
        <v>33.7077199753308</v>
      </c>
      <c r="BX1457" s="46" t="n">
        <f aca="false">((((BL1457/AI1457)^2)+((BR1457/AJ1457)^2))^(1/2))*AP1457</f>
        <v>0.000977104056987667</v>
      </c>
    </row>
    <row r="1458" customFormat="false" ht="15" hidden="false" customHeight="true" outlineLevel="0" collapsed="false">
      <c r="A1458" s="24" t="n">
        <v>4.67333055555556</v>
      </c>
      <c r="B1458" s="24" t="n">
        <v>-74.0874027777778</v>
      </c>
      <c r="C1458" s="47" t="n">
        <v>30</v>
      </c>
      <c r="D1458" s="47" t="n">
        <v>32</v>
      </c>
      <c r="E1458" s="47" t="n">
        <v>2410</v>
      </c>
      <c r="F1458" s="82" t="s">
        <v>3542</v>
      </c>
      <c r="G1458" s="82" t="s">
        <v>3543</v>
      </c>
      <c r="H1458" s="82" t="s">
        <v>3544</v>
      </c>
      <c r="I1458" s="83" t="s">
        <v>1414</v>
      </c>
      <c r="J1458" s="1" t="s">
        <v>65</v>
      </c>
      <c r="K1458" s="1" t="n">
        <v>80</v>
      </c>
      <c r="L1458" s="1"/>
      <c r="M1458" s="1" t="n">
        <v>2002</v>
      </c>
      <c r="N1458" s="29" t="s">
        <v>67</v>
      </c>
      <c r="O1458" s="4" t="s">
        <v>68</v>
      </c>
      <c r="P1458" s="50" t="n">
        <v>0.00842863539816588</v>
      </c>
      <c r="Q1458" s="5" t="n">
        <v>1400</v>
      </c>
      <c r="R1458" s="31" t="n">
        <v>1448.0050452033</v>
      </c>
      <c r="S1458" s="4" t="s">
        <v>69</v>
      </c>
      <c r="T1458" s="4"/>
      <c r="U1458" s="4"/>
      <c r="V1458" s="48" t="n">
        <f aca="false">IF(S1458="m3_año",R1458,IF(OR(O1458="CG1",O1458="CG3",O1458="HG2"),T1458,R1458))</f>
        <v>1448.0050452033</v>
      </c>
      <c r="W1458" s="28" t="n">
        <v>365</v>
      </c>
      <c r="X1458" s="1"/>
      <c r="Y1458" s="1"/>
      <c r="Z1458" s="1" t="n">
        <v>5840</v>
      </c>
      <c r="AA1458" s="1" t="n">
        <v>0</v>
      </c>
      <c r="AB1458" s="1" t="n">
        <v>0</v>
      </c>
      <c r="AC1458" s="33" t="s">
        <v>72</v>
      </c>
      <c r="AD1458" s="33" t="n">
        <f aca="false">VLOOKUP($O1458,Parámetros!$B$4:$H$25,3,0)</f>
        <v>46.3856216091623</v>
      </c>
      <c r="AE1458" s="33" t="n">
        <f aca="false">VLOOKUP($O1458,Parámetros!$B$4:$H$25,4,0)</f>
        <v>1074.85364414012</v>
      </c>
      <c r="AF1458" s="33" t="n">
        <f aca="false">VLOOKUP($O1458,Parámetros!$B$4:$H$25,5,0)</f>
        <v>5.41099102083891</v>
      </c>
      <c r="AG1458" s="33" t="n">
        <f aca="false">VLOOKUP($O1458,Parámetros!$B$4:$H$25,6,0)</f>
        <v>1344</v>
      </c>
      <c r="AH1458" s="33" t="n">
        <f aca="false">VLOOKUP($O1458,Parámetros!$B$4:$H$25,7,0)</f>
        <v>1920000</v>
      </c>
      <c r="AI1458" s="51" t="n">
        <v>1400</v>
      </c>
      <c r="AJ1458" s="52" t="n">
        <v>8.8E-008</v>
      </c>
      <c r="AK1458" s="34" t="n">
        <f aca="false">AD1458*V1458/1000000000</f>
        <v>6.71666141149582E-005</v>
      </c>
      <c r="AL1458" s="34" t="n">
        <f aca="false">AE1458*V1458/1000000000</f>
        <v>0.00155639349957005</v>
      </c>
      <c r="AM1458" s="34" t="n">
        <f aca="false">AF1458*V1458/1000000000</f>
        <v>7.8351422977245E-006</v>
      </c>
      <c r="AN1458" s="34" t="n">
        <f aca="false">AG1458*V1458/1000000000</f>
        <v>0.00194611878075324</v>
      </c>
      <c r="AO1458" s="34" t="n">
        <f aca="false">AH1458*V1458/1000000000</f>
        <v>2.78016968679034</v>
      </c>
      <c r="AP1458" s="35" t="n">
        <f aca="false">AJ1458*AI1458*EXP(P1458*4)</f>
        <v>0.00012742444397789</v>
      </c>
      <c r="AQ1458" s="36" t="n">
        <f aca="false">AK1458/W1458</f>
        <v>1.84018120862899E-007</v>
      </c>
      <c r="AR1458" s="37" t="n">
        <f aca="false">AL1458/W1458</f>
        <v>4.26409177964396E-006</v>
      </c>
      <c r="AS1458" s="37" t="n">
        <f aca="false">AM1458/W1458</f>
        <v>2.1466143281437E-008</v>
      </c>
      <c r="AT1458" s="37" t="n">
        <f aca="false">AN1458/W1458</f>
        <v>5.33183227603626E-006</v>
      </c>
      <c r="AU1458" s="37" t="n">
        <f aca="false">AO1458/W1458</f>
        <v>0.00761690325148037</v>
      </c>
      <c r="AV1458" s="49" t="n">
        <f aca="false">AP1458/W1458</f>
        <v>3.4910806569285E-007</v>
      </c>
      <c r="AW1458" s="39" t="n">
        <f aca="false">AK1458*1000000</f>
        <v>67.1666141149582</v>
      </c>
      <c r="AX1458" s="40" t="n">
        <f aca="false">AL1458*1000000</f>
        <v>1556.39349957005</v>
      </c>
      <c r="AY1458" s="40" t="n">
        <f aca="false">AM1458*1000000</f>
        <v>7.8351422977245</v>
      </c>
      <c r="AZ1458" s="40" t="n">
        <f aca="false">AN1458*1000000</f>
        <v>1946.11878075324</v>
      </c>
      <c r="BA1458" s="40" t="n">
        <f aca="false">AO1458*1000000</f>
        <v>2780169.68679034</v>
      </c>
      <c r="BB1458" s="41" t="n">
        <f aca="false">AP1458*1000000</f>
        <v>127.42444397789</v>
      </c>
      <c r="BC1458" s="39" t="n">
        <f aca="false">AQ1458*1000000</f>
        <v>0.184018120862899</v>
      </c>
      <c r="BD1458" s="40" t="n">
        <f aca="false">AR1458*1000000</f>
        <v>4.26409177964396</v>
      </c>
      <c r="BE1458" s="40" t="n">
        <f aca="false">AS1458*1000000</f>
        <v>0.021466143281437</v>
      </c>
      <c r="BF1458" s="40" t="n">
        <f aca="false">AT1458*1000000</f>
        <v>5.33183227603626</v>
      </c>
      <c r="BG1458" s="40" t="n">
        <f aca="false">AU1458*1000000</f>
        <v>7616.90325148037</v>
      </c>
      <c r="BH1458" s="41" t="n">
        <f aca="false">AV1458*1000000</f>
        <v>0.34910806569285</v>
      </c>
      <c r="BI1458" s="0" t="n">
        <v>0.1</v>
      </c>
      <c r="BJ1458" s="0" t="n">
        <f aca="false">R1458*BI1458</f>
        <v>144.80050452033</v>
      </c>
      <c r="BK1458" s="0" t="n">
        <v>0.1</v>
      </c>
      <c r="BL1458" s="0" t="n">
        <f aca="false">AI1458*BK1458</f>
        <v>140</v>
      </c>
      <c r="BM1458" s="45" t="n">
        <v>17.6498016718255</v>
      </c>
      <c r="BN1458" s="45" t="n">
        <v>910.91550745518</v>
      </c>
      <c r="BO1458" s="45" t="n">
        <v>5.31099102083891</v>
      </c>
      <c r="BP1458" s="45" t="n">
        <v>537.6</v>
      </c>
      <c r="BQ1458" s="45" t="n">
        <v>384000</v>
      </c>
      <c r="BR1458" s="0" t="n">
        <f aca="false">AJ1458*0.1</f>
        <v>8.8E-009</v>
      </c>
      <c r="BS1458" s="0" t="n">
        <f aca="false">((((BJ1458/R1458)^2)+((BM1458/AD1458)^2))^(1/2))*AK1458</f>
        <v>2.64248724685528E-005</v>
      </c>
      <c r="BT1458" s="0" t="n">
        <f aca="false">((((BJ1458/R1458)^2)+((BN1458/AE1458)^2))^(1/2))*AL1458</f>
        <v>0.00132816100240462</v>
      </c>
      <c r="BU1458" s="0" t="n">
        <f aca="false">((((BJ1458/R1458)^2)+((BO1458/AF1458)^2))^(1/2))*AM1458</f>
        <v>7.73015209711676E-006</v>
      </c>
      <c r="BV1458" s="0" t="n">
        <f aca="false">((((BJ1458/R1458)^2)+((BP1458/AG1458)^2))^(1/2))*AN1458</f>
        <v>0.000802405329304385</v>
      </c>
      <c r="BW1458" s="0" t="n">
        <f aca="false">((((BJ1458/R1458)^2)+((BQ1458/AH1458)^2))^(1/2))*AO1458</f>
        <v>0.621664840864749</v>
      </c>
      <c r="BX1458" s="46" t="n">
        <f aca="false">((((BL1458/AI1458)^2)+((BR1458/AJ1458)^2))^(1/2))*AP1458</f>
        <v>1.80205376851383E-005</v>
      </c>
    </row>
    <row r="1459" customFormat="false" ht="15" hidden="false" customHeight="true" outlineLevel="0" collapsed="false">
      <c r="A1459" s="24" t="n">
        <v>4.59423611111111</v>
      </c>
      <c r="B1459" s="24" t="n">
        <v>-74.0949416666667</v>
      </c>
      <c r="C1459" s="47" t="n">
        <v>30</v>
      </c>
      <c r="D1459" s="47" t="n">
        <v>23</v>
      </c>
      <c r="E1459" s="47" t="n">
        <v>2293</v>
      </c>
      <c r="F1459" s="82" t="s">
        <v>3545</v>
      </c>
      <c r="G1459" s="82" t="s">
        <v>3546</v>
      </c>
      <c r="H1459" s="82" t="s">
        <v>3547</v>
      </c>
      <c r="I1459" s="83" t="s">
        <v>1287</v>
      </c>
      <c r="J1459" s="1" t="s">
        <v>65</v>
      </c>
      <c r="K1459" s="1" t="s">
        <v>3548</v>
      </c>
      <c r="L1459" s="1"/>
      <c r="M1459" s="1" t="n">
        <v>1999</v>
      </c>
      <c r="N1459" s="29" t="s">
        <v>67</v>
      </c>
      <c r="O1459" s="4" t="s">
        <v>68</v>
      </c>
      <c r="P1459" s="50" t="n">
        <v>0.00842863539816588</v>
      </c>
      <c r="Q1459" s="5" t="n">
        <v>8.85</v>
      </c>
      <c r="R1459" s="31" t="n">
        <v>9.15346046432085</v>
      </c>
      <c r="S1459" s="4" t="s">
        <v>69</v>
      </c>
      <c r="T1459" s="4"/>
      <c r="U1459" s="4"/>
      <c r="V1459" s="48" t="n">
        <f aca="false">IF(S1459="m3_año",R1459,IF(OR(O1459="CG1",O1459="CG3",O1459="HG2"),T1459,R1459))</f>
        <v>9.15346046432085</v>
      </c>
      <c r="W1459" s="28" t="n">
        <v>365</v>
      </c>
      <c r="X1459" s="1"/>
      <c r="Y1459" s="1"/>
      <c r="Z1459" s="1" t="n">
        <v>1827</v>
      </c>
      <c r="AA1459" s="1" t="n">
        <v>0</v>
      </c>
      <c r="AB1459" s="1" t="n">
        <v>0</v>
      </c>
      <c r="AC1459" s="33" t="s">
        <v>72</v>
      </c>
      <c r="AD1459" s="33" t="n">
        <f aca="false">VLOOKUP($O1459,Parámetros!$B$4:$H$25,3,0)</f>
        <v>46.3856216091623</v>
      </c>
      <c r="AE1459" s="33" t="n">
        <f aca="false">VLOOKUP($O1459,Parámetros!$B$4:$H$25,4,0)</f>
        <v>1074.85364414012</v>
      </c>
      <c r="AF1459" s="33" t="n">
        <f aca="false">VLOOKUP($O1459,Parámetros!$B$4:$H$25,5,0)</f>
        <v>5.41099102083891</v>
      </c>
      <c r="AG1459" s="33" t="n">
        <f aca="false">VLOOKUP($O1459,Parámetros!$B$4:$H$25,6,0)</f>
        <v>1344</v>
      </c>
      <c r="AH1459" s="33" t="n">
        <f aca="false">VLOOKUP($O1459,Parámetros!$B$4:$H$25,7,0)</f>
        <v>1920000</v>
      </c>
      <c r="AI1459" s="51" t="n">
        <v>8.85</v>
      </c>
      <c r="AJ1459" s="52" t="n">
        <v>8.8E-008</v>
      </c>
      <c r="AK1459" s="34" t="n">
        <f aca="false">AD1459*V1459/1000000000</f>
        <v>4.24588953512414E-007</v>
      </c>
      <c r="AL1459" s="34" t="n">
        <f aca="false">AE1459*V1459/1000000000</f>
        <v>9.83863033656778E-006</v>
      </c>
      <c r="AM1459" s="34" t="n">
        <f aca="false">AF1459*V1459/1000000000</f>
        <v>4.95292923820441E-008</v>
      </c>
      <c r="AN1459" s="34" t="n">
        <f aca="false">AG1459*V1459/1000000000</f>
        <v>1.23022508640472E-005</v>
      </c>
      <c r="AO1459" s="34" t="n">
        <f aca="false">AH1459*V1459/1000000000</f>
        <v>0.017574644091496</v>
      </c>
      <c r="AP1459" s="35" t="n">
        <f aca="false">AJ1459*AI1459*EXP(P1459*4)</f>
        <v>8.05504520860235E-007</v>
      </c>
      <c r="AQ1459" s="36" t="n">
        <f aca="false">AK1459/W1459</f>
        <v>1.16325740688333E-009</v>
      </c>
      <c r="AR1459" s="37" t="n">
        <f aca="false">AL1459/W1459</f>
        <v>2.6955151607035E-008</v>
      </c>
      <c r="AS1459" s="37" t="n">
        <f aca="false">AM1459/W1459</f>
        <v>1.35696691457655E-010</v>
      </c>
      <c r="AT1459" s="37" t="n">
        <f aca="false">AN1459/W1459</f>
        <v>3.37047968878006E-008</v>
      </c>
      <c r="AU1459" s="37" t="n">
        <f aca="false">AO1459/W1459</f>
        <v>4.81497098397152E-005</v>
      </c>
      <c r="AV1459" s="49" t="n">
        <f aca="false">AP1459/W1459</f>
        <v>2.20686170098695E-009</v>
      </c>
      <c r="AW1459" s="39" t="n">
        <f aca="false">AK1459*1000000</f>
        <v>0.424588953512414</v>
      </c>
      <c r="AX1459" s="40" t="n">
        <f aca="false">AL1459*1000000</f>
        <v>9.83863033656778</v>
      </c>
      <c r="AY1459" s="40" t="n">
        <f aca="false">AM1459*1000000</f>
        <v>0.0495292923820441</v>
      </c>
      <c r="AZ1459" s="40" t="n">
        <f aca="false">AN1459*1000000</f>
        <v>12.3022508640472</v>
      </c>
      <c r="BA1459" s="40" t="n">
        <f aca="false">AO1459*1000000</f>
        <v>17574.644091496</v>
      </c>
      <c r="BB1459" s="41" t="n">
        <f aca="false">AP1459*1000000</f>
        <v>0.805504520860235</v>
      </c>
      <c r="BC1459" s="39" t="n">
        <f aca="false">AQ1459*1000000</f>
        <v>0.00116325740688333</v>
      </c>
      <c r="BD1459" s="40" t="n">
        <f aca="false">AR1459*1000000</f>
        <v>0.026955151607035</v>
      </c>
      <c r="BE1459" s="40" t="n">
        <f aca="false">AS1459*1000000</f>
        <v>0.000135696691457655</v>
      </c>
      <c r="BF1459" s="40" t="n">
        <f aca="false">AT1459*1000000</f>
        <v>0.0337047968878006</v>
      </c>
      <c r="BG1459" s="40" t="n">
        <f aca="false">AU1459*1000000</f>
        <v>48.1497098397152</v>
      </c>
      <c r="BH1459" s="41" t="n">
        <f aca="false">AV1459*1000000</f>
        <v>0.00220686170098695</v>
      </c>
      <c r="BI1459" s="0" t="n">
        <v>0.1</v>
      </c>
      <c r="BJ1459" s="0" t="n">
        <f aca="false">R1459*BI1459</f>
        <v>0.915346046432085</v>
      </c>
      <c r="BK1459" s="0" t="n">
        <v>0.1</v>
      </c>
      <c r="BL1459" s="0" t="n">
        <f aca="false">AI1459*BK1459</f>
        <v>0.885</v>
      </c>
      <c r="BM1459" s="45" t="n">
        <v>17.6498016718255</v>
      </c>
      <c r="BN1459" s="45" t="n">
        <v>910.91550745518</v>
      </c>
      <c r="BO1459" s="45" t="n">
        <v>5.31099102083891</v>
      </c>
      <c r="BP1459" s="45" t="n">
        <v>537.6</v>
      </c>
      <c r="BQ1459" s="45" t="n">
        <v>384000</v>
      </c>
      <c r="BR1459" s="0" t="n">
        <f aca="false">AJ1459*0.1</f>
        <v>8.8E-009</v>
      </c>
      <c r="BS1459" s="0" t="n">
        <f aca="false">((((BJ1459/R1459)^2)+((BM1459/AD1459)^2))^(1/2))*AK1459</f>
        <v>1.67042943819066E-007</v>
      </c>
      <c r="BT1459" s="0" t="n">
        <f aca="false">((((BJ1459/R1459)^2)+((BN1459/AE1459)^2))^(1/2))*AL1459</f>
        <v>8.39587490805776E-006</v>
      </c>
      <c r="BU1459" s="0" t="n">
        <f aca="false">((((BJ1459/R1459)^2)+((BO1459/AF1459)^2))^(1/2))*AM1459</f>
        <v>4.88656043282023E-008</v>
      </c>
      <c r="BV1459" s="0" t="n">
        <f aca="false">((((BJ1459/R1459)^2)+((BP1459/AG1459)^2))^(1/2))*AN1459</f>
        <v>5.07234797453128E-006</v>
      </c>
      <c r="BW1459" s="0" t="n">
        <f aca="false">((((BJ1459/R1459)^2)+((BQ1459/AH1459)^2))^(1/2))*AO1459</f>
        <v>0.00392980988689502</v>
      </c>
      <c r="BX1459" s="46" t="n">
        <f aca="false">((((BL1459/AI1459)^2)+((BR1459/AJ1459)^2))^(1/2))*AP1459</f>
        <v>1.13915541795339E-007</v>
      </c>
    </row>
    <row r="1460" customFormat="false" ht="15" hidden="false" customHeight="true" outlineLevel="0" collapsed="false">
      <c r="A1460" s="24" t="n">
        <v>4.61879722222222</v>
      </c>
      <c r="B1460" s="24" t="n">
        <v>-74.1365555555556</v>
      </c>
      <c r="C1460" s="47" t="n">
        <v>25</v>
      </c>
      <c r="D1460" s="47" t="n">
        <v>26</v>
      </c>
      <c r="E1460" s="47" t="n">
        <v>1834</v>
      </c>
      <c r="F1460" s="82" t="s">
        <v>3549</v>
      </c>
      <c r="G1460" s="82" t="s">
        <v>3550</v>
      </c>
      <c r="H1460" s="82" t="s">
        <v>3551</v>
      </c>
      <c r="I1460" s="83" t="s">
        <v>1495</v>
      </c>
      <c r="J1460" s="1" t="s">
        <v>65</v>
      </c>
      <c r="K1460" s="1" t="n">
        <v>30</v>
      </c>
      <c r="L1460" s="1"/>
      <c r="M1460" s="1" t="s">
        <v>3460</v>
      </c>
      <c r="N1460" s="29" t="s">
        <v>67</v>
      </c>
      <c r="O1460" s="4" t="s">
        <v>68</v>
      </c>
      <c r="P1460" s="56" t="n">
        <v>0.00426891489573758</v>
      </c>
      <c r="Q1460" s="31" t="n">
        <v>69120</v>
      </c>
      <c r="R1460" s="31" t="n">
        <v>70310.4041337381</v>
      </c>
      <c r="S1460" s="4" t="s">
        <v>69</v>
      </c>
      <c r="T1460" s="4"/>
      <c r="U1460" s="4"/>
      <c r="V1460" s="48" t="n">
        <f aca="false">IF(S1460="m3_año",R1460,IF(OR(O1460="CG1",O1460="CG3",O1460="HG2"),T1460,R1460))</f>
        <v>70310.4041337381</v>
      </c>
      <c r="W1460" s="28" t="n">
        <v>365</v>
      </c>
      <c r="X1460" s="1"/>
      <c r="Y1460" s="1"/>
      <c r="Z1460" s="28" t="n">
        <v>1872</v>
      </c>
      <c r="AA1460" s="1" t="n">
        <v>0</v>
      </c>
      <c r="AB1460" s="1" t="n">
        <v>0</v>
      </c>
      <c r="AC1460" s="33" t="s">
        <v>72</v>
      </c>
      <c r="AD1460" s="33" t="n">
        <f aca="false">VLOOKUP($O1460,Parámetros!$B$4:$H$25,3,0)</f>
        <v>46.3856216091623</v>
      </c>
      <c r="AE1460" s="33" t="n">
        <f aca="false">VLOOKUP($O1460,Parámetros!$B$4:$H$25,4,0)</f>
        <v>1074.85364414012</v>
      </c>
      <c r="AF1460" s="33" t="n">
        <f aca="false">VLOOKUP($O1460,Parámetros!$B$4:$H$25,5,0)</f>
        <v>5.41099102083891</v>
      </c>
      <c r="AG1460" s="33" t="n">
        <f aca="false">VLOOKUP($O1460,Parámetros!$B$4:$H$25,6,0)</f>
        <v>1344</v>
      </c>
      <c r="AH1460" s="33" t="n">
        <f aca="false">VLOOKUP($O1460,Parámetros!$B$4:$H$25,7,0)</f>
        <v>1920000</v>
      </c>
      <c r="AI1460" s="2" t="n">
        <v>1964.85714285714</v>
      </c>
      <c r="AJ1460" s="2" t="n">
        <v>3.7228E-008</v>
      </c>
      <c r="AK1460" s="34" t="n">
        <f aca="false">AD1460*V1460/1000000000</f>
        <v>0.00326139180133486</v>
      </c>
      <c r="AL1460" s="34" t="n">
        <f aca="false">AE1460*V1460/1000000000</f>
        <v>0.075573394104113</v>
      </c>
      <c r="AM1460" s="34" t="n">
        <f aca="false">AF1460*V1460/1000000000</f>
        <v>0.000380448965439212</v>
      </c>
      <c r="AN1460" s="34" t="n">
        <f aca="false">AG1460*V1460/1000000000</f>
        <v>0.094497183155744</v>
      </c>
      <c r="AO1460" s="34" t="n">
        <f aca="false">AH1460*V1460/1000000000</f>
        <v>134.995975936777</v>
      </c>
      <c r="AP1460" s="35" t="n">
        <f aca="false">AJ1460*AI1460*EXP(P1460*4)</f>
        <v>7.44074720628696E-005</v>
      </c>
      <c r="AQ1460" s="36" t="n">
        <f aca="false">AK1460/W1460</f>
        <v>8.93532000365714E-006</v>
      </c>
      <c r="AR1460" s="37" t="n">
        <f aca="false">AL1460/W1460</f>
        <v>0.000207050394805789</v>
      </c>
      <c r="AS1460" s="37" t="n">
        <f aca="false">AM1460/W1460</f>
        <v>1.04232593271017E-006</v>
      </c>
      <c r="AT1460" s="37" t="n">
        <f aca="false">AN1460/W1460</f>
        <v>0.000258896392207518</v>
      </c>
      <c r="AU1460" s="37" t="n">
        <f aca="false">AO1460/W1460</f>
        <v>0.369851988867883</v>
      </c>
      <c r="AV1460" s="49" t="n">
        <f aca="false">AP1460/W1460</f>
        <v>2.03856087843478E-007</v>
      </c>
      <c r="AW1460" s="39" t="n">
        <f aca="false">AK1460*1000000</f>
        <v>3261.39180133486</v>
      </c>
      <c r="AX1460" s="40" t="n">
        <f aca="false">AL1460*1000000</f>
        <v>75573.394104113</v>
      </c>
      <c r="AY1460" s="40" t="n">
        <f aca="false">AM1460*1000000</f>
        <v>380.448965439212</v>
      </c>
      <c r="AZ1460" s="40" t="n">
        <f aca="false">AN1460*1000000</f>
        <v>94497.183155744</v>
      </c>
      <c r="BA1460" s="40" t="n">
        <f aca="false">AO1460*1000000</f>
        <v>134995975.936777</v>
      </c>
      <c r="BB1460" s="41" t="n">
        <f aca="false">AP1460*1000000</f>
        <v>74.4074720628696</v>
      </c>
      <c r="BC1460" s="39" t="n">
        <f aca="false">AQ1460*1000000</f>
        <v>8.93532000365714</v>
      </c>
      <c r="BD1460" s="40" t="n">
        <f aca="false">AR1460*1000000</f>
        <v>207.050394805789</v>
      </c>
      <c r="BE1460" s="40" t="n">
        <f aca="false">AS1460*1000000</f>
        <v>1.04232593271017</v>
      </c>
      <c r="BF1460" s="40" t="n">
        <f aca="false">AT1460*1000000</f>
        <v>258.896392207518</v>
      </c>
      <c r="BG1460" s="40" t="n">
        <f aca="false">AU1460*1000000</f>
        <v>369851.988867883</v>
      </c>
      <c r="BH1460" s="41" t="n">
        <f aca="false">AV1460*1000000</f>
        <v>0.203856087843478</v>
      </c>
      <c r="BI1460" s="0" t="n">
        <v>0.1</v>
      </c>
      <c r="BJ1460" s="0" t="n">
        <f aca="false">R1460*BI1460</f>
        <v>7031.04041337381</v>
      </c>
      <c r="BK1460" s="0" t="n">
        <v>0.1</v>
      </c>
      <c r="BL1460" s="0" t="n">
        <f aca="false">AI1460*BK1460</f>
        <v>196.485714285714</v>
      </c>
      <c r="BM1460" s="45" t="n">
        <v>17.6498016718255</v>
      </c>
      <c r="BN1460" s="45" t="n">
        <v>910.91550745518</v>
      </c>
      <c r="BO1460" s="45" t="n">
        <v>5.31099102083891</v>
      </c>
      <c r="BP1460" s="45" t="n">
        <v>537.6</v>
      </c>
      <c r="BQ1460" s="45" t="n">
        <v>384000</v>
      </c>
      <c r="BR1460" s="0" t="n">
        <f aca="false">AJ1460*0.1</f>
        <v>3.7228E-009</v>
      </c>
      <c r="BS1460" s="0" t="n">
        <f aca="false">((((BJ1460/R1460)^2)+((BM1460/AD1460)^2))^(1/2))*AK1460</f>
        <v>0.0012831056553298</v>
      </c>
      <c r="BT1460" s="0" t="n">
        <f aca="false">((((BJ1460/R1460)^2)+((BN1460/AE1460)^2))^(1/2))*AL1460</f>
        <v>0.0644911681372135</v>
      </c>
      <c r="BU1460" s="0" t="n">
        <f aca="false">((((BJ1460/R1460)^2)+((BO1460/AF1460)^2))^(1/2))*AM1460</f>
        <v>0.000375350983592211</v>
      </c>
      <c r="BV1460" s="0" t="n">
        <f aca="false">((((BJ1460/R1460)^2)+((BP1460/AG1460)^2))^(1/2))*AN1460</f>
        <v>0.0389621867474471</v>
      </c>
      <c r="BW1460" s="0" t="n">
        <f aca="false">((((BJ1460/R1460)^2)+((BQ1460/AH1460)^2))^(1/2))*AO1460</f>
        <v>30.186017888356</v>
      </c>
      <c r="BX1460" s="46" t="n">
        <f aca="false">((((BL1460/AI1460)^2)+((BR1460/AJ1460)^2))^(1/2))*AP1460</f>
        <v>1.05228056133207E-005</v>
      </c>
    </row>
    <row r="1461" customFormat="false" ht="15" hidden="false" customHeight="true" outlineLevel="0" collapsed="false">
      <c r="A1461" s="24" t="n">
        <v>4.61879722222222</v>
      </c>
      <c r="B1461" s="24" t="n">
        <v>-74.1365555555556</v>
      </c>
      <c r="C1461" s="47" t="n">
        <v>25</v>
      </c>
      <c r="D1461" s="47" t="n">
        <v>26</v>
      </c>
      <c r="E1461" s="47" t="n">
        <v>1834</v>
      </c>
      <c r="F1461" s="82" t="s">
        <v>3549</v>
      </c>
      <c r="G1461" s="82" t="s">
        <v>3550</v>
      </c>
      <c r="H1461" s="82" t="s">
        <v>3551</v>
      </c>
      <c r="I1461" s="83" t="s">
        <v>1495</v>
      </c>
      <c r="J1461" s="1" t="s">
        <v>65</v>
      </c>
      <c r="K1461" s="1" t="n">
        <v>28</v>
      </c>
      <c r="L1461" s="1"/>
      <c r="M1461" s="1" t="s">
        <v>3460</v>
      </c>
      <c r="N1461" s="29" t="s">
        <v>67</v>
      </c>
      <c r="O1461" s="4" t="s">
        <v>68</v>
      </c>
      <c r="P1461" s="56" t="n">
        <v>0.00426891489573758</v>
      </c>
      <c r="Q1461" s="31" t="n">
        <v>69120</v>
      </c>
      <c r="R1461" s="31" t="n">
        <v>70310.4041337381</v>
      </c>
      <c r="S1461" s="4" t="s">
        <v>69</v>
      </c>
      <c r="T1461" s="4"/>
      <c r="U1461" s="4"/>
      <c r="V1461" s="48" t="n">
        <f aca="false">IF(S1461="m3_año",R1461,IF(OR(O1461="CG1",O1461="CG3",O1461="HG2"),T1461,R1461))</f>
        <v>70310.4041337381</v>
      </c>
      <c r="W1461" s="28" t="n">
        <v>365</v>
      </c>
      <c r="X1461" s="1"/>
      <c r="Y1461" s="1"/>
      <c r="Z1461" s="28" t="n">
        <v>1872</v>
      </c>
      <c r="AA1461" s="1" t="n">
        <v>0</v>
      </c>
      <c r="AB1461" s="1" t="n">
        <v>0</v>
      </c>
      <c r="AC1461" s="33" t="s">
        <v>72</v>
      </c>
      <c r="AD1461" s="33" t="n">
        <f aca="false">VLOOKUP($O1461,Parámetros!$B$4:$H$25,3,0)</f>
        <v>46.3856216091623</v>
      </c>
      <c r="AE1461" s="33" t="n">
        <f aca="false">VLOOKUP($O1461,Parámetros!$B$4:$H$25,4,0)</f>
        <v>1074.85364414012</v>
      </c>
      <c r="AF1461" s="33" t="n">
        <f aca="false">VLOOKUP($O1461,Parámetros!$B$4:$H$25,5,0)</f>
        <v>5.41099102083891</v>
      </c>
      <c r="AG1461" s="33" t="n">
        <f aca="false">VLOOKUP($O1461,Parámetros!$B$4:$H$25,6,0)</f>
        <v>1344</v>
      </c>
      <c r="AH1461" s="33" t="n">
        <f aca="false">VLOOKUP($O1461,Parámetros!$B$4:$H$25,7,0)</f>
        <v>1920000</v>
      </c>
      <c r="AI1461" s="2" t="n">
        <v>1964.85714285714</v>
      </c>
      <c r="AJ1461" s="2" t="n">
        <v>3.7228E-008</v>
      </c>
      <c r="AK1461" s="34" t="n">
        <f aca="false">AD1461*V1461/1000000000</f>
        <v>0.00326139180133486</v>
      </c>
      <c r="AL1461" s="34" t="n">
        <f aca="false">AE1461*V1461/1000000000</f>
        <v>0.075573394104113</v>
      </c>
      <c r="AM1461" s="34" t="n">
        <f aca="false">AF1461*V1461/1000000000</f>
        <v>0.000380448965439212</v>
      </c>
      <c r="AN1461" s="34" t="n">
        <f aca="false">AG1461*V1461/1000000000</f>
        <v>0.094497183155744</v>
      </c>
      <c r="AO1461" s="34" t="n">
        <f aca="false">AH1461*V1461/1000000000</f>
        <v>134.995975936777</v>
      </c>
      <c r="AP1461" s="35" t="n">
        <f aca="false">AJ1461*AI1461*EXP(P1461*4)</f>
        <v>7.44074720628696E-005</v>
      </c>
      <c r="AQ1461" s="36" t="n">
        <f aca="false">AK1461/W1461</f>
        <v>8.93532000365714E-006</v>
      </c>
      <c r="AR1461" s="37" t="n">
        <f aca="false">AL1461/W1461</f>
        <v>0.000207050394805789</v>
      </c>
      <c r="AS1461" s="37" t="n">
        <f aca="false">AM1461/W1461</f>
        <v>1.04232593271017E-006</v>
      </c>
      <c r="AT1461" s="37" t="n">
        <f aca="false">AN1461/W1461</f>
        <v>0.000258896392207518</v>
      </c>
      <c r="AU1461" s="37" t="n">
        <f aca="false">AO1461/W1461</f>
        <v>0.369851988867883</v>
      </c>
      <c r="AV1461" s="49" t="n">
        <f aca="false">AP1461/W1461</f>
        <v>2.03856087843478E-007</v>
      </c>
      <c r="AW1461" s="39" t="n">
        <f aca="false">AK1461*1000000</f>
        <v>3261.39180133486</v>
      </c>
      <c r="AX1461" s="40" t="n">
        <f aca="false">AL1461*1000000</f>
        <v>75573.394104113</v>
      </c>
      <c r="AY1461" s="40" t="n">
        <f aca="false">AM1461*1000000</f>
        <v>380.448965439212</v>
      </c>
      <c r="AZ1461" s="40" t="n">
        <f aca="false">AN1461*1000000</f>
        <v>94497.183155744</v>
      </c>
      <c r="BA1461" s="40" t="n">
        <f aca="false">AO1461*1000000</f>
        <v>134995975.936777</v>
      </c>
      <c r="BB1461" s="41" t="n">
        <f aca="false">AP1461*1000000</f>
        <v>74.4074720628696</v>
      </c>
      <c r="BC1461" s="39" t="n">
        <f aca="false">AQ1461*1000000</f>
        <v>8.93532000365714</v>
      </c>
      <c r="BD1461" s="40" t="n">
        <f aca="false">AR1461*1000000</f>
        <v>207.050394805789</v>
      </c>
      <c r="BE1461" s="40" t="n">
        <f aca="false">AS1461*1000000</f>
        <v>1.04232593271017</v>
      </c>
      <c r="BF1461" s="40" t="n">
        <f aca="false">AT1461*1000000</f>
        <v>258.896392207518</v>
      </c>
      <c r="BG1461" s="40" t="n">
        <f aca="false">AU1461*1000000</f>
        <v>369851.988867883</v>
      </c>
      <c r="BH1461" s="41" t="n">
        <f aca="false">AV1461*1000000</f>
        <v>0.203856087843478</v>
      </c>
      <c r="BI1461" s="0" t="n">
        <v>0.1</v>
      </c>
      <c r="BJ1461" s="0" t="n">
        <f aca="false">R1461*BI1461</f>
        <v>7031.04041337381</v>
      </c>
      <c r="BK1461" s="0" t="n">
        <v>0.1</v>
      </c>
      <c r="BL1461" s="0" t="n">
        <f aca="false">AI1461*BK1461</f>
        <v>196.485714285714</v>
      </c>
      <c r="BM1461" s="45" t="n">
        <v>17.6498016718255</v>
      </c>
      <c r="BN1461" s="45" t="n">
        <v>910.91550745518</v>
      </c>
      <c r="BO1461" s="45" t="n">
        <v>5.31099102083891</v>
      </c>
      <c r="BP1461" s="45" t="n">
        <v>537.6</v>
      </c>
      <c r="BQ1461" s="45" t="n">
        <v>384000</v>
      </c>
      <c r="BR1461" s="0" t="n">
        <f aca="false">AJ1461*0.1</f>
        <v>3.7228E-009</v>
      </c>
      <c r="BS1461" s="0" t="n">
        <f aca="false">((((BJ1461/R1461)^2)+((BM1461/AD1461)^2))^(1/2))*AK1461</f>
        <v>0.0012831056553298</v>
      </c>
      <c r="BT1461" s="0" t="n">
        <f aca="false">((((BJ1461/R1461)^2)+((BN1461/AE1461)^2))^(1/2))*AL1461</f>
        <v>0.0644911681372135</v>
      </c>
      <c r="BU1461" s="0" t="n">
        <f aca="false">((((BJ1461/R1461)^2)+((BO1461/AF1461)^2))^(1/2))*AM1461</f>
        <v>0.000375350983592211</v>
      </c>
      <c r="BV1461" s="0" t="n">
        <f aca="false">((((BJ1461/R1461)^2)+((BP1461/AG1461)^2))^(1/2))*AN1461</f>
        <v>0.0389621867474471</v>
      </c>
      <c r="BW1461" s="0" t="n">
        <f aca="false">((((BJ1461/R1461)^2)+((BQ1461/AH1461)^2))^(1/2))*AO1461</f>
        <v>30.186017888356</v>
      </c>
      <c r="BX1461" s="46" t="n">
        <f aca="false">((((BL1461/AI1461)^2)+((BR1461/AJ1461)^2))^(1/2))*AP1461</f>
        <v>1.05228056133207E-005</v>
      </c>
    </row>
    <row r="1462" customFormat="false" ht="15" hidden="false" customHeight="true" outlineLevel="0" collapsed="false">
      <c r="A1462" s="24" t="n">
        <v>4.56401388888889</v>
      </c>
      <c r="B1462" s="24" t="n">
        <v>-74.1355777777778</v>
      </c>
      <c r="C1462" s="47" t="n">
        <v>25</v>
      </c>
      <c r="D1462" s="47" t="n">
        <v>20</v>
      </c>
      <c r="E1462" s="47" t="n">
        <v>1756</v>
      </c>
      <c r="F1462" s="82" t="s">
        <v>3552</v>
      </c>
      <c r="G1462" s="82" t="s">
        <v>3553</v>
      </c>
      <c r="H1462" s="82" t="s">
        <v>3554</v>
      </c>
      <c r="I1462" s="83" t="s">
        <v>1495</v>
      </c>
      <c r="J1462" s="1" t="s">
        <v>65</v>
      </c>
      <c r="K1462" s="1" t="s">
        <v>3555</v>
      </c>
      <c r="L1462" s="1"/>
      <c r="M1462" s="1" t="s">
        <v>3556</v>
      </c>
      <c r="N1462" s="29" t="s">
        <v>67</v>
      </c>
      <c r="O1462" s="4" t="s">
        <v>68</v>
      </c>
      <c r="P1462" s="30" t="n">
        <v>-0.0449824446976217</v>
      </c>
      <c r="Q1462" s="31" t="n">
        <v>20000</v>
      </c>
      <c r="R1462" s="31" t="n">
        <v>16706.577343104</v>
      </c>
      <c r="S1462" s="4" t="s">
        <v>69</v>
      </c>
      <c r="T1462" s="4"/>
      <c r="U1462" s="4"/>
      <c r="V1462" s="48" t="n">
        <f aca="false">IF(S1462="m3_año",R1462,IF(OR(O1462="CG1",O1462="CG3",O1462="HG2"),T1462,R1462))</f>
        <v>16706.577343104</v>
      </c>
      <c r="W1462" s="28" t="n">
        <v>365</v>
      </c>
      <c r="X1462" s="1"/>
      <c r="Y1462" s="1"/>
      <c r="Z1462" s="28" t="n">
        <v>3120</v>
      </c>
      <c r="AA1462" s="1" t="n">
        <v>0</v>
      </c>
      <c r="AB1462" s="1" t="n">
        <v>0</v>
      </c>
      <c r="AC1462" s="33" t="s">
        <v>72</v>
      </c>
      <c r="AD1462" s="33" t="n">
        <f aca="false">VLOOKUP($O1462,Parámetros!$B$4:$H$25,3,0)</f>
        <v>46.3856216091623</v>
      </c>
      <c r="AE1462" s="33" t="n">
        <f aca="false">VLOOKUP($O1462,Parámetros!$B$4:$H$25,4,0)</f>
        <v>1074.85364414012</v>
      </c>
      <c r="AF1462" s="33" t="n">
        <f aca="false">VLOOKUP($O1462,Parámetros!$B$4:$H$25,5,0)</f>
        <v>5.41099102083891</v>
      </c>
      <c r="AG1462" s="33" t="n">
        <f aca="false">VLOOKUP($O1462,Parámetros!$B$4:$H$25,6,0)</f>
        <v>1344</v>
      </c>
      <c r="AH1462" s="33" t="n">
        <f aca="false">VLOOKUP($O1462,Parámetros!$B$4:$H$25,7,0)</f>
        <v>1920000</v>
      </c>
      <c r="AI1462" s="51" t="n">
        <v>20000</v>
      </c>
      <c r="AJ1462" s="52" t="n">
        <v>8.8E-008</v>
      </c>
      <c r="AK1462" s="34" t="n">
        <f aca="false">AD1462*V1462/1000000000</f>
        <v>0.000774944975021426</v>
      </c>
      <c r="AL1462" s="34" t="n">
        <f aca="false">AE1462*V1462/1000000000</f>
        <v>0.0179571255383441</v>
      </c>
      <c r="AM1462" s="34" t="n">
        <f aca="false">AF1462*V1462/1000000000</f>
        <v>9.03991399924865E-005</v>
      </c>
      <c r="AN1462" s="34" t="n">
        <f aca="false">AG1462*V1462/1000000000</f>
        <v>0.0224536399491318</v>
      </c>
      <c r="AO1462" s="34" t="n">
        <f aca="false">AH1462*V1462/1000000000</f>
        <v>32.0766284987597</v>
      </c>
      <c r="AP1462" s="35" t="n">
        <f aca="false">AJ1462*AI1462*EXP(P1462*4)</f>
        <v>0.00147017880619316</v>
      </c>
      <c r="AQ1462" s="36" t="n">
        <f aca="false">AK1462/W1462</f>
        <v>2.12313691786692E-006</v>
      </c>
      <c r="AR1462" s="37" t="n">
        <f aca="false">AL1462/W1462</f>
        <v>4.91976042146414E-005</v>
      </c>
      <c r="AS1462" s="37" t="n">
        <f aca="false">AM1462/W1462</f>
        <v>2.47668876691744E-007</v>
      </c>
      <c r="AT1462" s="37" t="n">
        <f aca="false">AN1462/W1462</f>
        <v>6.15168217784432E-005</v>
      </c>
      <c r="AU1462" s="37" t="n">
        <f aca="false">AO1462/W1462</f>
        <v>0.0878811739692046</v>
      </c>
      <c r="AV1462" s="49" t="n">
        <f aca="false">AP1462/W1462</f>
        <v>4.02788714025522E-006</v>
      </c>
      <c r="AW1462" s="39" t="n">
        <f aca="false">AK1462*1000000</f>
        <v>774.944975021426</v>
      </c>
      <c r="AX1462" s="40" t="n">
        <f aca="false">AL1462*1000000</f>
        <v>17957.1255383441</v>
      </c>
      <c r="AY1462" s="40" t="n">
        <f aca="false">AM1462*1000000</f>
        <v>90.3991399924865</v>
      </c>
      <c r="AZ1462" s="40" t="n">
        <f aca="false">AN1462*1000000</f>
        <v>22453.6399491318</v>
      </c>
      <c r="BA1462" s="40" t="n">
        <f aca="false">AO1462*1000000</f>
        <v>32076628.4987597</v>
      </c>
      <c r="BB1462" s="41" t="n">
        <f aca="false">AP1462*1000000</f>
        <v>1470.17880619316</v>
      </c>
      <c r="BC1462" s="39" t="n">
        <f aca="false">AQ1462*1000000</f>
        <v>2.12313691786692</v>
      </c>
      <c r="BD1462" s="40" t="n">
        <f aca="false">AR1462*1000000</f>
        <v>49.1976042146414</v>
      </c>
      <c r="BE1462" s="40" t="n">
        <f aca="false">AS1462*1000000</f>
        <v>0.247668876691744</v>
      </c>
      <c r="BF1462" s="40" t="n">
        <f aca="false">AT1462*1000000</f>
        <v>61.5168217784432</v>
      </c>
      <c r="BG1462" s="40" t="n">
        <f aca="false">AU1462*1000000</f>
        <v>87881.1739692046</v>
      </c>
      <c r="BH1462" s="41" t="n">
        <f aca="false">AV1462*1000000</f>
        <v>4.02788714025522</v>
      </c>
      <c r="BI1462" s="0" t="n">
        <v>0.1</v>
      </c>
      <c r="BJ1462" s="0" t="n">
        <f aca="false">R1462*BI1462</f>
        <v>1670.6577343104</v>
      </c>
      <c r="BK1462" s="0" t="n">
        <v>0.1</v>
      </c>
      <c r="BL1462" s="0" t="n">
        <f aca="false">AI1462*BK1462</f>
        <v>2000</v>
      </c>
      <c r="BM1462" s="45" t="n">
        <v>17.6498016718255</v>
      </c>
      <c r="BN1462" s="45" t="n">
        <v>910.91550745518</v>
      </c>
      <c r="BO1462" s="45" t="n">
        <v>5.31099102083891</v>
      </c>
      <c r="BP1462" s="45" t="n">
        <v>537.6</v>
      </c>
      <c r="BQ1462" s="45" t="n">
        <v>384000</v>
      </c>
      <c r="BR1462" s="0" t="n">
        <f aca="false">AJ1462*0.1</f>
        <v>8.8E-009</v>
      </c>
      <c r="BS1462" s="0" t="n">
        <f aca="false">((((BJ1462/R1462)^2)+((BM1462/AD1462)^2))^(1/2))*AK1462</f>
        <v>0.000304880965118153</v>
      </c>
      <c r="BT1462" s="0" t="n">
        <f aca="false">((((BJ1462/R1462)^2)+((BN1462/AE1462)^2))^(1/2))*AL1462</f>
        <v>0.0153238585626972</v>
      </c>
      <c r="BU1462" s="0" t="n">
        <f aca="false">((((BJ1462/R1462)^2)+((BO1462/AF1462)^2))^(1/2))*AM1462</f>
        <v>8.91877996642662E-005</v>
      </c>
      <c r="BV1462" s="0" t="n">
        <f aca="false">((((BJ1462/R1462)^2)+((BP1462/AG1462)^2))^(1/2))*AN1462</f>
        <v>0.00925787291898587</v>
      </c>
      <c r="BW1462" s="0" t="n">
        <f aca="false">((((BJ1462/R1462)^2)+((BQ1462/AH1462)^2))^(1/2))*AO1462</f>
        <v>7.17255218122337</v>
      </c>
      <c r="BX1462" s="46" t="n">
        <f aca="false">((((BL1462/AI1462)^2)+((BR1462/AJ1462)^2))^(1/2))*AP1462</f>
        <v>0.000207914680683185</v>
      </c>
    </row>
    <row r="1463" customFormat="false" ht="15" hidden="false" customHeight="true" outlineLevel="0" collapsed="false">
      <c r="A1463" s="24" t="n">
        <v>4.56416666666667</v>
      </c>
      <c r="B1463" s="24" t="n">
        <v>-74.1355166666667</v>
      </c>
      <c r="C1463" s="47" t="n">
        <v>25</v>
      </c>
      <c r="D1463" s="47" t="n">
        <v>20</v>
      </c>
      <c r="E1463" s="47" t="n">
        <v>1756</v>
      </c>
      <c r="F1463" s="82" t="s">
        <v>3557</v>
      </c>
      <c r="G1463" s="82" t="s">
        <v>3553</v>
      </c>
      <c r="H1463" s="82" t="s">
        <v>3558</v>
      </c>
      <c r="I1463" s="83" t="s">
        <v>1495</v>
      </c>
      <c r="J1463" s="1" t="s">
        <v>65</v>
      </c>
      <c r="K1463" s="1" t="s">
        <v>3559</v>
      </c>
      <c r="L1463" s="1"/>
      <c r="M1463" s="1" t="s">
        <v>3556</v>
      </c>
      <c r="N1463" s="29" t="s">
        <v>67</v>
      </c>
      <c r="O1463" s="4" t="s">
        <v>68</v>
      </c>
      <c r="P1463" s="30" t="n">
        <v>-0.0449824446976217</v>
      </c>
      <c r="Q1463" s="31" t="n">
        <v>20000</v>
      </c>
      <c r="R1463" s="31" t="n">
        <v>16706.577343104</v>
      </c>
      <c r="S1463" s="4" t="s">
        <v>69</v>
      </c>
      <c r="T1463" s="4"/>
      <c r="U1463" s="4"/>
      <c r="V1463" s="48" t="n">
        <f aca="false">IF(S1463="m3_año",R1463,IF(OR(O1463="CG1",O1463="CG3",O1463="HG2"),T1463,R1463))</f>
        <v>16706.577343104</v>
      </c>
      <c r="W1463" s="28" t="n">
        <v>365</v>
      </c>
      <c r="X1463" s="1"/>
      <c r="Y1463" s="1"/>
      <c r="Z1463" s="28" t="n">
        <v>3120</v>
      </c>
      <c r="AA1463" s="1" t="n">
        <v>0</v>
      </c>
      <c r="AB1463" s="1" t="n">
        <v>0</v>
      </c>
      <c r="AC1463" s="33" t="s">
        <v>72</v>
      </c>
      <c r="AD1463" s="33" t="n">
        <f aca="false">VLOOKUP($O1463,Parámetros!$B$4:$H$25,3,0)</f>
        <v>46.3856216091623</v>
      </c>
      <c r="AE1463" s="33" t="n">
        <f aca="false">VLOOKUP($O1463,Parámetros!$B$4:$H$25,4,0)</f>
        <v>1074.85364414012</v>
      </c>
      <c r="AF1463" s="33" t="n">
        <f aca="false">VLOOKUP($O1463,Parámetros!$B$4:$H$25,5,0)</f>
        <v>5.41099102083891</v>
      </c>
      <c r="AG1463" s="33" t="n">
        <f aca="false">VLOOKUP($O1463,Parámetros!$B$4:$H$25,6,0)</f>
        <v>1344</v>
      </c>
      <c r="AH1463" s="33" t="n">
        <f aca="false">VLOOKUP($O1463,Parámetros!$B$4:$H$25,7,0)</f>
        <v>1920000</v>
      </c>
      <c r="AI1463" s="51" t="n">
        <v>20000</v>
      </c>
      <c r="AJ1463" s="52" t="n">
        <v>8.8E-008</v>
      </c>
      <c r="AK1463" s="34" t="n">
        <f aca="false">AD1463*V1463/1000000000</f>
        <v>0.000774944975021426</v>
      </c>
      <c r="AL1463" s="34" t="n">
        <f aca="false">AE1463*V1463/1000000000</f>
        <v>0.0179571255383441</v>
      </c>
      <c r="AM1463" s="34" t="n">
        <f aca="false">AF1463*V1463/1000000000</f>
        <v>9.03991399924865E-005</v>
      </c>
      <c r="AN1463" s="34" t="n">
        <f aca="false">AG1463*V1463/1000000000</f>
        <v>0.0224536399491318</v>
      </c>
      <c r="AO1463" s="34" t="n">
        <f aca="false">AH1463*V1463/1000000000</f>
        <v>32.0766284987597</v>
      </c>
      <c r="AP1463" s="35" t="n">
        <f aca="false">AJ1463*AI1463*EXP(P1463*4)</f>
        <v>0.00147017880619316</v>
      </c>
      <c r="AQ1463" s="36" t="n">
        <f aca="false">AK1463/W1463</f>
        <v>2.12313691786692E-006</v>
      </c>
      <c r="AR1463" s="37" t="n">
        <f aca="false">AL1463/W1463</f>
        <v>4.91976042146414E-005</v>
      </c>
      <c r="AS1463" s="37" t="n">
        <f aca="false">AM1463/W1463</f>
        <v>2.47668876691744E-007</v>
      </c>
      <c r="AT1463" s="37" t="n">
        <f aca="false">AN1463/W1463</f>
        <v>6.15168217784432E-005</v>
      </c>
      <c r="AU1463" s="37" t="n">
        <f aca="false">AO1463/W1463</f>
        <v>0.0878811739692046</v>
      </c>
      <c r="AV1463" s="49" t="n">
        <f aca="false">AP1463/W1463</f>
        <v>4.02788714025522E-006</v>
      </c>
      <c r="AW1463" s="39" t="n">
        <f aca="false">AK1463*1000000</f>
        <v>774.944975021426</v>
      </c>
      <c r="AX1463" s="40" t="n">
        <f aca="false">AL1463*1000000</f>
        <v>17957.1255383441</v>
      </c>
      <c r="AY1463" s="40" t="n">
        <f aca="false">AM1463*1000000</f>
        <v>90.3991399924865</v>
      </c>
      <c r="AZ1463" s="40" t="n">
        <f aca="false">AN1463*1000000</f>
        <v>22453.6399491318</v>
      </c>
      <c r="BA1463" s="40" t="n">
        <f aca="false">AO1463*1000000</f>
        <v>32076628.4987597</v>
      </c>
      <c r="BB1463" s="41" t="n">
        <f aca="false">AP1463*1000000</f>
        <v>1470.17880619316</v>
      </c>
      <c r="BC1463" s="39" t="n">
        <f aca="false">AQ1463*1000000</f>
        <v>2.12313691786692</v>
      </c>
      <c r="BD1463" s="40" t="n">
        <f aca="false">AR1463*1000000</f>
        <v>49.1976042146414</v>
      </c>
      <c r="BE1463" s="40" t="n">
        <f aca="false">AS1463*1000000</f>
        <v>0.247668876691744</v>
      </c>
      <c r="BF1463" s="40" t="n">
        <f aca="false">AT1463*1000000</f>
        <v>61.5168217784432</v>
      </c>
      <c r="BG1463" s="40" t="n">
        <f aca="false">AU1463*1000000</f>
        <v>87881.1739692046</v>
      </c>
      <c r="BH1463" s="41" t="n">
        <f aca="false">AV1463*1000000</f>
        <v>4.02788714025522</v>
      </c>
      <c r="BI1463" s="0" t="n">
        <v>0.1</v>
      </c>
      <c r="BJ1463" s="0" t="n">
        <f aca="false">R1463*BI1463</f>
        <v>1670.6577343104</v>
      </c>
      <c r="BK1463" s="0" t="n">
        <v>0.1</v>
      </c>
      <c r="BL1463" s="0" t="n">
        <f aca="false">AI1463*BK1463</f>
        <v>2000</v>
      </c>
      <c r="BM1463" s="45" t="n">
        <v>17.6498016718255</v>
      </c>
      <c r="BN1463" s="45" t="n">
        <v>910.91550745518</v>
      </c>
      <c r="BO1463" s="45" t="n">
        <v>5.31099102083891</v>
      </c>
      <c r="BP1463" s="45" t="n">
        <v>537.6</v>
      </c>
      <c r="BQ1463" s="45" t="n">
        <v>384000</v>
      </c>
      <c r="BR1463" s="0" t="n">
        <f aca="false">AJ1463*0.1</f>
        <v>8.8E-009</v>
      </c>
      <c r="BS1463" s="0" t="n">
        <f aca="false">((((BJ1463/R1463)^2)+((BM1463/AD1463)^2))^(1/2))*AK1463</f>
        <v>0.000304880965118153</v>
      </c>
      <c r="BT1463" s="0" t="n">
        <f aca="false">((((BJ1463/R1463)^2)+((BN1463/AE1463)^2))^(1/2))*AL1463</f>
        <v>0.0153238585626972</v>
      </c>
      <c r="BU1463" s="0" t="n">
        <f aca="false">((((BJ1463/R1463)^2)+((BO1463/AF1463)^2))^(1/2))*AM1463</f>
        <v>8.91877996642662E-005</v>
      </c>
      <c r="BV1463" s="0" t="n">
        <f aca="false">((((BJ1463/R1463)^2)+((BP1463/AG1463)^2))^(1/2))*AN1463</f>
        <v>0.00925787291898587</v>
      </c>
      <c r="BW1463" s="0" t="n">
        <f aca="false">((((BJ1463/R1463)^2)+((BQ1463/AH1463)^2))^(1/2))*AO1463</f>
        <v>7.17255218122337</v>
      </c>
      <c r="BX1463" s="46" t="n">
        <f aca="false">((((BL1463/AI1463)^2)+((BR1463/AJ1463)^2))^(1/2))*AP1463</f>
        <v>0.000207914680683185</v>
      </c>
    </row>
    <row r="1464" customFormat="false" ht="15" hidden="false" customHeight="true" outlineLevel="0" collapsed="false">
      <c r="A1464" s="24" t="n">
        <v>4.56308611111111</v>
      </c>
      <c r="B1464" s="24" t="n">
        <v>-74.1366083333333</v>
      </c>
      <c r="C1464" s="47" t="n">
        <v>25</v>
      </c>
      <c r="D1464" s="47" t="n">
        <v>20</v>
      </c>
      <c r="E1464" s="47" t="n">
        <v>1756</v>
      </c>
      <c r="F1464" s="82" t="s">
        <v>3560</v>
      </c>
      <c r="G1464" s="82" t="s">
        <v>3553</v>
      </c>
      <c r="H1464" s="82" t="s">
        <v>3561</v>
      </c>
      <c r="I1464" s="83" t="s">
        <v>1495</v>
      </c>
      <c r="J1464" s="1" t="s">
        <v>65</v>
      </c>
      <c r="K1464" s="1" t="s">
        <v>3555</v>
      </c>
      <c r="L1464" s="1"/>
      <c r="M1464" s="1" t="s">
        <v>3556</v>
      </c>
      <c r="N1464" s="29" t="s">
        <v>67</v>
      </c>
      <c r="O1464" s="4" t="s">
        <v>68</v>
      </c>
      <c r="P1464" s="30" t="n">
        <v>-0.0449824446976217</v>
      </c>
      <c r="Q1464" s="31" t="n">
        <v>20000</v>
      </c>
      <c r="R1464" s="31" t="n">
        <v>16706.577343104</v>
      </c>
      <c r="S1464" s="4" t="s">
        <v>69</v>
      </c>
      <c r="T1464" s="4"/>
      <c r="U1464" s="4"/>
      <c r="V1464" s="48" t="n">
        <f aca="false">IF(S1464="m3_año",R1464,IF(OR(O1464="CG1",O1464="CG3",O1464="HG2"),T1464,R1464))</f>
        <v>16706.577343104</v>
      </c>
      <c r="W1464" s="28" t="n">
        <v>365</v>
      </c>
      <c r="X1464" s="1"/>
      <c r="Y1464" s="1"/>
      <c r="Z1464" s="28" t="n">
        <v>3120</v>
      </c>
      <c r="AA1464" s="1" t="n">
        <v>0</v>
      </c>
      <c r="AB1464" s="1" t="n">
        <v>0</v>
      </c>
      <c r="AC1464" s="33" t="s">
        <v>72</v>
      </c>
      <c r="AD1464" s="33" t="n">
        <f aca="false">VLOOKUP($O1464,Parámetros!$B$4:$H$25,3,0)</f>
        <v>46.3856216091623</v>
      </c>
      <c r="AE1464" s="33" t="n">
        <f aca="false">VLOOKUP($O1464,Parámetros!$B$4:$H$25,4,0)</f>
        <v>1074.85364414012</v>
      </c>
      <c r="AF1464" s="33" t="n">
        <f aca="false">VLOOKUP($O1464,Parámetros!$B$4:$H$25,5,0)</f>
        <v>5.41099102083891</v>
      </c>
      <c r="AG1464" s="33" t="n">
        <f aca="false">VLOOKUP($O1464,Parámetros!$B$4:$H$25,6,0)</f>
        <v>1344</v>
      </c>
      <c r="AH1464" s="33" t="n">
        <f aca="false">VLOOKUP($O1464,Parámetros!$B$4:$H$25,7,0)</f>
        <v>1920000</v>
      </c>
      <c r="AI1464" s="51" t="n">
        <v>20000</v>
      </c>
      <c r="AJ1464" s="52" t="n">
        <v>8.8E-008</v>
      </c>
      <c r="AK1464" s="34" t="n">
        <f aca="false">AD1464*V1464/1000000000</f>
        <v>0.000774944975021426</v>
      </c>
      <c r="AL1464" s="34" t="n">
        <f aca="false">AE1464*V1464/1000000000</f>
        <v>0.0179571255383441</v>
      </c>
      <c r="AM1464" s="34" t="n">
        <f aca="false">AF1464*V1464/1000000000</f>
        <v>9.03991399924865E-005</v>
      </c>
      <c r="AN1464" s="34" t="n">
        <f aca="false">AG1464*V1464/1000000000</f>
        <v>0.0224536399491318</v>
      </c>
      <c r="AO1464" s="34" t="n">
        <f aca="false">AH1464*V1464/1000000000</f>
        <v>32.0766284987597</v>
      </c>
      <c r="AP1464" s="35" t="n">
        <f aca="false">AJ1464*AI1464*EXP(P1464*4)</f>
        <v>0.00147017880619316</v>
      </c>
      <c r="AQ1464" s="36" t="n">
        <f aca="false">AK1464/W1464</f>
        <v>2.12313691786692E-006</v>
      </c>
      <c r="AR1464" s="37" t="n">
        <f aca="false">AL1464/W1464</f>
        <v>4.91976042146414E-005</v>
      </c>
      <c r="AS1464" s="37" t="n">
        <f aca="false">AM1464/W1464</f>
        <v>2.47668876691744E-007</v>
      </c>
      <c r="AT1464" s="37" t="n">
        <f aca="false">AN1464/W1464</f>
        <v>6.15168217784432E-005</v>
      </c>
      <c r="AU1464" s="37" t="n">
        <f aca="false">AO1464/W1464</f>
        <v>0.0878811739692046</v>
      </c>
      <c r="AV1464" s="49" t="n">
        <f aca="false">AP1464/W1464</f>
        <v>4.02788714025522E-006</v>
      </c>
      <c r="AW1464" s="39" t="n">
        <f aca="false">AK1464*1000000</f>
        <v>774.944975021426</v>
      </c>
      <c r="AX1464" s="40" t="n">
        <f aca="false">AL1464*1000000</f>
        <v>17957.1255383441</v>
      </c>
      <c r="AY1464" s="40" t="n">
        <f aca="false">AM1464*1000000</f>
        <v>90.3991399924865</v>
      </c>
      <c r="AZ1464" s="40" t="n">
        <f aca="false">AN1464*1000000</f>
        <v>22453.6399491318</v>
      </c>
      <c r="BA1464" s="40" t="n">
        <f aca="false">AO1464*1000000</f>
        <v>32076628.4987597</v>
      </c>
      <c r="BB1464" s="41" t="n">
        <f aca="false">AP1464*1000000</f>
        <v>1470.17880619316</v>
      </c>
      <c r="BC1464" s="39" t="n">
        <f aca="false">AQ1464*1000000</f>
        <v>2.12313691786692</v>
      </c>
      <c r="BD1464" s="40" t="n">
        <f aca="false">AR1464*1000000</f>
        <v>49.1976042146414</v>
      </c>
      <c r="BE1464" s="40" t="n">
        <f aca="false">AS1464*1000000</f>
        <v>0.247668876691744</v>
      </c>
      <c r="BF1464" s="40" t="n">
        <f aca="false">AT1464*1000000</f>
        <v>61.5168217784432</v>
      </c>
      <c r="BG1464" s="40" t="n">
        <f aca="false">AU1464*1000000</f>
        <v>87881.1739692046</v>
      </c>
      <c r="BH1464" s="41" t="n">
        <f aca="false">AV1464*1000000</f>
        <v>4.02788714025522</v>
      </c>
      <c r="BI1464" s="0" t="n">
        <v>0.1</v>
      </c>
      <c r="BJ1464" s="0" t="n">
        <f aca="false">R1464*BI1464</f>
        <v>1670.6577343104</v>
      </c>
      <c r="BK1464" s="0" t="n">
        <v>0.1</v>
      </c>
      <c r="BL1464" s="0" t="n">
        <f aca="false">AI1464*BK1464</f>
        <v>2000</v>
      </c>
      <c r="BM1464" s="45" t="n">
        <v>17.6498016718255</v>
      </c>
      <c r="BN1464" s="45" t="n">
        <v>910.91550745518</v>
      </c>
      <c r="BO1464" s="45" t="n">
        <v>5.31099102083891</v>
      </c>
      <c r="BP1464" s="45" t="n">
        <v>537.6</v>
      </c>
      <c r="BQ1464" s="45" t="n">
        <v>384000</v>
      </c>
      <c r="BR1464" s="0" t="n">
        <f aca="false">AJ1464*0.1</f>
        <v>8.8E-009</v>
      </c>
      <c r="BS1464" s="0" t="n">
        <f aca="false">((((BJ1464/R1464)^2)+((BM1464/AD1464)^2))^(1/2))*AK1464</f>
        <v>0.000304880965118153</v>
      </c>
      <c r="BT1464" s="0" t="n">
        <f aca="false">((((BJ1464/R1464)^2)+((BN1464/AE1464)^2))^(1/2))*AL1464</f>
        <v>0.0153238585626972</v>
      </c>
      <c r="BU1464" s="0" t="n">
        <f aca="false">((((BJ1464/R1464)^2)+((BO1464/AF1464)^2))^(1/2))*AM1464</f>
        <v>8.91877996642662E-005</v>
      </c>
      <c r="BV1464" s="0" t="n">
        <f aca="false">((((BJ1464/R1464)^2)+((BP1464/AG1464)^2))^(1/2))*AN1464</f>
        <v>0.00925787291898587</v>
      </c>
      <c r="BW1464" s="0" t="n">
        <f aca="false">((((BJ1464/R1464)^2)+((BQ1464/AH1464)^2))^(1/2))*AO1464</f>
        <v>7.17255218122337</v>
      </c>
      <c r="BX1464" s="46" t="n">
        <f aca="false">((((BL1464/AI1464)^2)+((BR1464/AJ1464)^2))^(1/2))*AP1464</f>
        <v>0.000207914680683185</v>
      </c>
    </row>
    <row r="1465" customFormat="false" ht="15" hidden="false" customHeight="true" outlineLevel="0" collapsed="false">
      <c r="A1465" s="24" t="n">
        <v>4.56266944444444</v>
      </c>
      <c r="B1465" s="24" t="n">
        <v>-74.1362027777778</v>
      </c>
      <c r="C1465" s="47" t="n">
        <v>25</v>
      </c>
      <c r="D1465" s="47" t="n">
        <v>20</v>
      </c>
      <c r="E1465" s="47" t="n">
        <v>1756</v>
      </c>
      <c r="F1465" s="82" t="s">
        <v>3562</v>
      </c>
      <c r="G1465" s="82" t="s">
        <v>3553</v>
      </c>
      <c r="H1465" s="82" t="s">
        <v>3563</v>
      </c>
      <c r="I1465" s="83" t="s">
        <v>1495</v>
      </c>
      <c r="J1465" s="1" t="s">
        <v>65</v>
      </c>
      <c r="K1465" s="1" t="s">
        <v>3555</v>
      </c>
      <c r="L1465" s="1"/>
      <c r="M1465" s="1" t="s">
        <v>3556</v>
      </c>
      <c r="N1465" s="29" t="s">
        <v>67</v>
      </c>
      <c r="O1465" s="4" t="s">
        <v>68</v>
      </c>
      <c r="P1465" s="30" t="n">
        <v>-0.0449824446976217</v>
      </c>
      <c r="Q1465" s="31" t="n">
        <v>20000</v>
      </c>
      <c r="R1465" s="31" t="n">
        <v>16706.577343104</v>
      </c>
      <c r="S1465" s="4" t="s">
        <v>69</v>
      </c>
      <c r="T1465" s="4"/>
      <c r="U1465" s="4"/>
      <c r="V1465" s="48" t="n">
        <f aca="false">IF(S1465="m3_año",R1465,IF(OR(O1465="CG1",O1465="CG3",O1465="HG2"),T1465,R1465))</f>
        <v>16706.577343104</v>
      </c>
      <c r="W1465" s="28" t="n">
        <v>365</v>
      </c>
      <c r="X1465" s="1"/>
      <c r="Y1465" s="1"/>
      <c r="Z1465" s="28" t="n">
        <v>3120</v>
      </c>
      <c r="AA1465" s="1" t="n">
        <v>0</v>
      </c>
      <c r="AB1465" s="1" t="n">
        <v>0</v>
      </c>
      <c r="AC1465" s="33" t="s">
        <v>72</v>
      </c>
      <c r="AD1465" s="33" t="n">
        <f aca="false">VLOOKUP($O1465,Parámetros!$B$4:$H$25,3,0)</f>
        <v>46.3856216091623</v>
      </c>
      <c r="AE1465" s="33" t="n">
        <f aca="false">VLOOKUP($O1465,Parámetros!$B$4:$H$25,4,0)</f>
        <v>1074.85364414012</v>
      </c>
      <c r="AF1465" s="33" t="n">
        <f aca="false">VLOOKUP($O1465,Parámetros!$B$4:$H$25,5,0)</f>
        <v>5.41099102083891</v>
      </c>
      <c r="AG1465" s="33" t="n">
        <f aca="false">VLOOKUP($O1465,Parámetros!$B$4:$H$25,6,0)</f>
        <v>1344</v>
      </c>
      <c r="AH1465" s="33" t="n">
        <f aca="false">VLOOKUP($O1465,Parámetros!$B$4:$H$25,7,0)</f>
        <v>1920000</v>
      </c>
      <c r="AI1465" s="51" t="n">
        <v>20000</v>
      </c>
      <c r="AJ1465" s="52" t="n">
        <v>8.8E-008</v>
      </c>
      <c r="AK1465" s="34" t="n">
        <f aca="false">AD1465*V1465/1000000000</f>
        <v>0.000774944975021426</v>
      </c>
      <c r="AL1465" s="34" t="n">
        <f aca="false">AE1465*V1465/1000000000</f>
        <v>0.0179571255383441</v>
      </c>
      <c r="AM1465" s="34" t="n">
        <f aca="false">AF1465*V1465/1000000000</f>
        <v>9.03991399924865E-005</v>
      </c>
      <c r="AN1465" s="34" t="n">
        <f aca="false">AG1465*V1465/1000000000</f>
        <v>0.0224536399491318</v>
      </c>
      <c r="AO1465" s="34" t="n">
        <f aca="false">AH1465*V1465/1000000000</f>
        <v>32.0766284987597</v>
      </c>
      <c r="AP1465" s="35" t="n">
        <f aca="false">AJ1465*AI1465*EXP(P1465*4)</f>
        <v>0.00147017880619316</v>
      </c>
      <c r="AQ1465" s="36" t="n">
        <f aca="false">AK1465/W1465</f>
        <v>2.12313691786692E-006</v>
      </c>
      <c r="AR1465" s="37" t="n">
        <f aca="false">AL1465/W1465</f>
        <v>4.91976042146414E-005</v>
      </c>
      <c r="AS1465" s="37" t="n">
        <f aca="false">AM1465/W1465</f>
        <v>2.47668876691744E-007</v>
      </c>
      <c r="AT1465" s="37" t="n">
        <f aca="false">AN1465/W1465</f>
        <v>6.15168217784432E-005</v>
      </c>
      <c r="AU1465" s="37" t="n">
        <f aca="false">AO1465/W1465</f>
        <v>0.0878811739692046</v>
      </c>
      <c r="AV1465" s="49" t="n">
        <f aca="false">AP1465/W1465</f>
        <v>4.02788714025522E-006</v>
      </c>
      <c r="AW1465" s="39" t="n">
        <f aca="false">AK1465*1000000</f>
        <v>774.944975021426</v>
      </c>
      <c r="AX1465" s="40" t="n">
        <f aca="false">AL1465*1000000</f>
        <v>17957.1255383441</v>
      </c>
      <c r="AY1465" s="40" t="n">
        <f aca="false">AM1465*1000000</f>
        <v>90.3991399924865</v>
      </c>
      <c r="AZ1465" s="40" t="n">
        <f aca="false">AN1465*1000000</f>
        <v>22453.6399491318</v>
      </c>
      <c r="BA1465" s="40" t="n">
        <f aca="false">AO1465*1000000</f>
        <v>32076628.4987597</v>
      </c>
      <c r="BB1465" s="41" t="n">
        <f aca="false">AP1465*1000000</f>
        <v>1470.17880619316</v>
      </c>
      <c r="BC1465" s="39" t="n">
        <f aca="false">AQ1465*1000000</f>
        <v>2.12313691786692</v>
      </c>
      <c r="BD1465" s="40" t="n">
        <f aca="false">AR1465*1000000</f>
        <v>49.1976042146414</v>
      </c>
      <c r="BE1465" s="40" t="n">
        <f aca="false">AS1465*1000000</f>
        <v>0.247668876691744</v>
      </c>
      <c r="BF1465" s="40" t="n">
        <f aca="false">AT1465*1000000</f>
        <v>61.5168217784432</v>
      </c>
      <c r="BG1465" s="40" t="n">
        <f aca="false">AU1465*1000000</f>
        <v>87881.1739692046</v>
      </c>
      <c r="BH1465" s="41" t="n">
        <f aca="false">AV1465*1000000</f>
        <v>4.02788714025522</v>
      </c>
      <c r="BI1465" s="0" t="n">
        <v>0.1</v>
      </c>
      <c r="BJ1465" s="0" t="n">
        <f aca="false">R1465*BI1465</f>
        <v>1670.6577343104</v>
      </c>
      <c r="BK1465" s="0" t="n">
        <v>0.1</v>
      </c>
      <c r="BL1465" s="0" t="n">
        <f aca="false">AI1465*BK1465</f>
        <v>2000</v>
      </c>
      <c r="BM1465" s="45" t="n">
        <v>17.6498016718255</v>
      </c>
      <c r="BN1465" s="45" t="n">
        <v>910.91550745518</v>
      </c>
      <c r="BO1465" s="45" t="n">
        <v>5.31099102083891</v>
      </c>
      <c r="BP1465" s="45" t="n">
        <v>537.6</v>
      </c>
      <c r="BQ1465" s="45" t="n">
        <v>384000</v>
      </c>
      <c r="BR1465" s="0" t="n">
        <f aca="false">AJ1465*0.1</f>
        <v>8.8E-009</v>
      </c>
      <c r="BS1465" s="0" t="n">
        <f aca="false">((((BJ1465/R1465)^2)+((BM1465/AD1465)^2))^(1/2))*AK1465</f>
        <v>0.000304880965118153</v>
      </c>
      <c r="BT1465" s="0" t="n">
        <f aca="false">((((BJ1465/R1465)^2)+((BN1465/AE1465)^2))^(1/2))*AL1465</f>
        <v>0.0153238585626972</v>
      </c>
      <c r="BU1465" s="0" t="n">
        <f aca="false">((((BJ1465/R1465)^2)+((BO1465/AF1465)^2))^(1/2))*AM1465</f>
        <v>8.91877996642662E-005</v>
      </c>
      <c r="BV1465" s="0" t="n">
        <f aca="false">((((BJ1465/R1465)^2)+((BP1465/AG1465)^2))^(1/2))*AN1465</f>
        <v>0.00925787291898587</v>
      </c>
      <c r="BW1465" s="0" t="n">
        <f aca="false">((((BJ1465/R1465)^2)+((BQ1465/AH1465)^2))^(1/2))*AO1465</f>
        <v>7.17255218122337</v>
      </c>
      <c r="BX1465" s="46" t="n">
        <f aca="false">((((BL1465/AI1465)^2)+((BR1465/AJ1465)^2))^(1/2))*AP1465</f>
        <v>0.000207914680683185</v>
      </c>
    </row>
    <row r="1466" customFormat="false" ht="15" hidden="false" customHeight="true" outlineLevel="0" collapsed="false">
      <c r="A1466" s="24" t="n">
        <v>4.56305277777778</v>
      </c>
      <c r="B1466" s="24" t="n">
        <v>-74.1366472222222</v>
      </c>
      <c r="C1466" s="47" t="n">
        <v>25</v>
      </c>
      <c r="D1466" s="47" t="n">
        <v>20</v>
      </c>
      <c r="E1466" s="47" t="n">
        <v>1756</v>
      </c>
      <c r="F1466" s="82" t="s">
        <v>3564</v>
      </c>
      <c r="G1466" s="82" t="s">
        <v>3553</v>
      </c>
      <c r="H1466" s="82" t="s">
        <v>3565</v>
      </c>
      <c r="I1466" s="83" t="s">
        <v>1495</v>
      </c>
      <c r="J1466" s="1" t="s">
        <v>65</v>
      </c>
      <c r="K1466" s="1" t="s">
        <v>3559</v>
      </c>
      <c r="L1466" s="1"/>
      <c r="M1466" s="1" t="s">
        <v>3556</v>
      </c>
      <c r="N1466" s="29" t="s">
        <v>67</v>
      </c>
      <c r="O1466" s="4" t="s">
        <v>68</v>
      </c>
      <c r="P1466" s="30" t="n">
        <v>-0.0449824446976217</v>
      </c>
      <c r="Q1466" s="31" t="n">
        <v>20000</v>
      </c>
      <c r="R1466" s="31" t="n">
        <v>16706.577343104</v>
      </c>
      <c r="S1466" s="4" t="s">
        <v>69</v>
      </c>
      <c r="T1466" s="4"/>
      <c r="U1466" s="4"/>
      <c r="V1466" s="48" t="n">
        <f aca="false">IF(S1466="m3_año",R1466,IF(OR(O1466="CG1",O1466="CG3",O1466="HG2"),T1466,R1466))</f>
        <v>16706.577343104</v>
      </c>
      <c r="W1466" s="28" t="n">
        <v>365</v>
      </c>
      <c r="X1466" s="1"/>
      <c r="Y1466" s="1"/>
      <c r="Z1466" s="28" t="n">
        <v>3120</v>
      </c>
      <c r="AA1466" s="1" t="n">
        <v>0</v>
      </c>
      <c r="AB1466" s="1" t="n">
        <v>0</v>
      </c>
      <c r="AC1466" s="33" t="s">
        <v>72</v>
      </c>
      <c r="AD1466" s="33" t="n">
        <f aca="false">VLOOKUP($O1466,Parámetros!$B$4:$H$25,3,0)</f>
        <v>46.3856216091623</v>
      </c>
      <c r="AE1466" s="33" t="n">
        <f aca="false">VLOOKUP($O1466,Parámetros!$B$4:$H$25,4,0)</f>
        <v>1074.85364414012</v>
      </c>
      <c r="AF1466" s="33" t="n">
        <f aca="false">VLOOKUP($O1466,Parámetros!$B$4:$H$25,5,0)</f>
        <v>5.41099102083891</v>
      </c>
      <c r="AG1466" s="33" t="n">
        <f aca="false">VLOOKUP($O1466,Parámetros!$B$4:$H$25,6,0)</f>
        <v>1344</v>
      </c>
      <c r="AH1466" s="33" t="n">
        <f aca="false">VLOOKUP($O1466,Parámetros!$B$4:$H$25,7,0)</f>
        <v>1920000</v>
      </c>
      <c r="AI1466" s="51" t="n">
        <v>20000</v>
      </c>
      <c r="AJ1466" s="52" t="n">
        <v>8.8E-008</v>
      </c>
      <c r="AK1466" s="34" t="n">
        <f aca="false">AD1466*V1466/1000000000</f>
        <v>0.000774944975021426</v>
      </c>
      <c r="AL1466" s="34" t="n">
        <f aca="false">AE1466*V1466/1000000000</f>
        <v>0.0179571255383441</v>
      </c>
      <c r="AM1466" s="34" t="n">
        <f aca="false">AF1466*V1466/1000000000</f>
        <v>9.03991399924865E-005</v>
      </c>
      <c r="AN1466" s="34" t="n">
        <f aca="false">AG1466*V1466/1000000000</f>
        <v>0.0224536399491318</v>
      </c>
      <c r="AO1466" s="34" t="n">
        <f aca="false">AH1466*V1466/1000000000</f>
        <v>32.0766284987597</v>
      </c>
      <c r="AP1466" s="35" t="n">
        <f aca="false">AJ1466*AI1466*EXP(P1466*4)</f>
        <v>0.00147017880619316</v>
      </c>
      <c r="AQ1466" s="36" t="n">
        <f aca="false">AK1466/W1466</f>
        <v>2.12313691786692E-006</v>
      </c>
      <c r="AR1466" s="37" t="n">
        <f aca="false">AL1466/W1466</f>
        <v>4.91976042146414E-005</v>
      </c>
      <c r="AS1466" s="37" t="n">
        <f aca="false">AM1466/W1466</f>
        <v>2.47668876691744E-007</v>
      </c>
      <c r="AT1466" s="37" t="n">
        <f aca="false">AN1466/W1466</f>
        <v>6.15168217784432E-005</v>
      </c>
      <c r="AU1466" s="37" t="n">
        <f aca="false">AO1466/W1466</f>
        <v>0.0878811739692046</v>
      </c>
      <c r="AV1466" s="49" t="n">
        <f aca="false">AP1466/W1466</f>
        <v>4.02788714025522E-006</v>
      </c>
      <c r="AW1466" s="39" t="n">
        <f aca="false">AK1466*1000000</f>
        <v>774.944975021426</v>
      </c>
      <c r="AX1466" s="40" t="n">
        <f aca="false">AL1466*1000000</f>
        <v>17957.1255383441</v>
      </c>
      <c r="AY1466" s="40" t="n">
        <f aca="false">AM1466*1000000</f>
        <v>90.3991399924865</v>
      </c>
      <c r="AZ1466" s="40" t="n">
        <f aca="false">AN1466*1000000</f>
        <v>22453.6399491318</v>
      </c>
      <c r="BA1466" s="40" t="n">
        <f aca="false">AO1466*1000000</f>
        <v>32076628.4987597</v>
      </c>
      <c r="BB1466" s="41" t="n">
        <f aca="false">AP1466*1000000</f>
        <v>1470.17880619316</v>
      </c>
      <c r="BC1466" s="39" t="n">
        <f aca="false">AQ1466*1000000</f>
        <v>2.12313691786692</v>
      </c>
      <c r="BD1466" s="40" t="n">
        <f aca="false">AR1466*1000000</f>
        <v>49.1976042146414</v>
      </c>
      <c r="BE1466" s="40" t="n">
        <f aca="false">AS1466*1000000</f>
        <v>0.247668876691744</v>
      </c>
      <c r="BF1466" s="40" t="n">
        <f aca="false">AT1466*1000000</f>
        <v>61.5168217784432</v>
      </c>
      <c r="BG1466" s="40" t="n">
        <f aca="false">AU1466*1000000</f>
        <v>87881.1739692046</v>
      </c>
      <c r="BH1466" s="41" t="n">
        <f aca="false">AV1466*1000000</f>
        <v>4.02788714025522</v>
      </c>
      <c r="BI1466" s="0" t="n">
        <v>0.1</v>
      </c>
      <c r="BJ1466" s="0" t="n">
        <f aca="false">R1466*BI1466</f>
        <v>1670.6577343104</v>
      </c>
      <c r="BK1466" s="0" t="n">
        <v>0.1</v>
      </c>
      <c r="BL1466" s="0" t="n">
        <f aca="false">AI1466*BK1466</f>
        <v>2000</v>
      </c>
      <c r="BM1466" s="45" t="n">
        <v>17.6498016718255</v>
      </c>
      <c r="BN1466" s="45" t="n">
        <v>910.91550745518</v>
      </c>
      <c r="BO1466" s="45" t="n">
        <v>5.31099102083891</v>
      </c>
      <c r="BP1466" s="45" t="n">
        <v>537.6</v>
      </c>
      <c r="BQ1466" s="45" t="n">
        <v>384000</v>
      </c>
      <c r="BR1466" s="0" t="n">
        <f aca="false">AJ1466*0.1</f>
        <v>8.8E-009</v>
      </c>
      <c r="BS1466" s="0" t="n">
        <f aca="false">((((BJ1466/R1466)^2)+((BM1466/AD1466)^2))^(1/2))*AK1466</f>
        <v>0.000304880965118153</v>
      </c>
      <c r="BT1466" s="0" t="n">
        <f aca="false">((((BJ1466/R1466)^2)+((BN1466/AE1466)^2))^(1/2))*AL1466</f>
        <v>0.0153238585626972</v>
      </c>
      <c r="BU1466" s="0" t="n">
        <f aca="false">((((BJ1466/R1466)^2)+((BO1466/AF1466)^2))^(1/2))*AM1466</f>
        <v>8.91877996642662E-005</v>
      </c>
      <c r="BV1466" s="0" t="n">
        <f aca="false">((((BJ1466/R1466)^2)+((BP1466/AG1466)^2))^(1/2))*AN1466</f>
        <v>0.00925787291898587</v>
      </c>
      <c r="BW1466" s="0" t="n">
        <f aca="false">((((BJ1466/R1466)^2)+((BQ1466/AH1466)^2))^(1/2))*AO1466</f>
        <v>7.17255218122337</v>
      </c>
      <c r="BX1466" s="46" t="n">
        <f aca="false">((((BL1466/AI1466)^2)+((BR1466/AJ1466)^2))^(1/2))*AP1466</f>
        <v>0.000207914680683185</v>
      </c>
    </row>
    <row r="1467" customFormat="false" ht="15" hidden="false" customHeight="true" outlineLevel="0" collapsed="false">
      <c r="A1467" s="24" t="n">
        <v>4.56331388888889</v>
      </c>
      <c r="B1467" s="24" t="n">
        <v>-74.1369916666667</v>
      </c>
      <c r="C1467" s="47" t="n">
        <v>25</v>
      </c>
      <c r="D1467" s="47" t="n">
        <v>20</v>
      </c>
      <c r="E1467" s="47" t="n">
        <v>1756</v>
      </c>
      <c r="F1467" s="82" t="s">
        <v>3566</v>
      </c>
      <c r="G1467" s="82" t="s">
        <v>3553</v>
      </c>
      <c r="H1467" s="82" t="s">
        <v>3567</v>
      </c>
      <c r="I1467" s="83" t="s">
        <v>1495</v>
      </c>
      <c r="J1467" s="1" t="s">
        <v>65</v>
      </c>
      <c r="K1467" s="1" t="s">
        <v>3559</v>
      </c>
      <c r="L1467" s="1"/>
      <c r="M1467" s="1" t="s">
        <v>3556</v>
      </c>
      <c r="N1467" s="29" t="s">
        <v>67</v>
      </c>
      <c r="O1467" s="4" t="s">
        <v>68</v>
      </c>
      <c r="P1467" s="30" t="n">
        <v>-0.0449824446976217</v>
      </c>
      <c r="Q1467" s="31" t="n">
        <v>20000</v>
      </c>
      <c r="R1467" s="31" t="n">
        <v>16706.577343104</v>
      </c>
      <c r="S1467" s="4" t="s">
        <v>69</v>
      </c>
      <c r="T1467" s="4"/>
      <c r="U1467" s="4"/>
      <c r="V1467" s="48" t="n">
        <f aca="false">IF(S1467="m3_año",R1467,IF(OR(O1467="CG1",O1467="CG3",O1467="HG2"),T1467,R1467))</f>
        <v>16706.577343104</v>
      </c>
      <c r="W1467" s="28" t="n">
        <v>365</v>
      </c>
      <c r="X1467" s="1"/>
      <c r="Y1467" s="1"/>
      <c r="Z1467" s="28" t="n">
        <v>3120</v>
      </c>
      <c r="AA1467" s="1" t="n">
        <v>0</v>
      </c>
      <c r="AB1467" s="1" t="n">
        <v>0</v>
      </c>
      <c r="AC1467" s="33" t="s">
        <v>72</v>
      </c>
      <c r="AD1467" s="33" t="n">
        <f aca="false">VLOOKUP($O1467,Parámetros!$B$4:$H$25,3,0)</f>
        <v>46.3856216091623</v>
      </c>
      <c r="AE1467" s="33" t="n">
        <f aca="false">VLOOKUP($O1467,Parámetros!$B$4:$H$25,4,0)</f>
        <v>1074.85364414012</v>
      </c>
      <c r="AF1467" s="33" t="n">
        <f aca="false">VLOOKUP($O1467,Parámetros!$B$4:$H$25,5,0)</f>
        <v>5.41099102083891</v>
      </c>
      <c r="AG1467" s="33" t="n">
        <f aca="false">VLOOKUP($O1467,Parámetros!$B$4:$H$25,6,0)</f>
        <v>1344</v>
      </c>
      <c r="AH1467" s="33" t="n">
        <f aca="false">VLOOKUP($O1467,Parámetros!$B$4:$H$25,7,0)</f>
        <v>1920000</v>
      </c>
      <c r="AI1467" s="51" t="n">
        <v>20000</v>
      </c>
      <c r="AJ1467" s="52" t="n">
        <v>8.8E-008</v>
      </c>
      <c r="AK1467" s="34" t="n">
        <f aca="false">AD1467*V1467/1000000000</f>
        <v>0.000774944975021426</v>
      </c>
      <c r="AL1467" s="34" t="n">
        <f aca="false">AE1467*V1467/1000000000</f>
        <v>0.0179571255383441</v>
      </c>
      <c r="AM1467" s="34" t="n">
        <f aca="false">AF1467*V1467/1000000000</f>
        <v>9.03991399924865E-005</v>
      </c>
      <c r="AN1467" s="34" t="n">
        <f aca="false">AG1467*V1467/1000000000</f>
        <v>0.0224536399491318</v>
      </c>
      <c r="AO1467" s="34" t="n">
        <f aca="false">AH1467*V1467/1000000000</f>
        <v>32.0766284987597</v>
      </c>
      <c r="AP1467" s="35" t="n">
        <f aca="false">AJ1467*AI1467*EXP(P1467*4)</f>
        <v>0.00147017880619316</v>
      </c>
      <c r="AQ1467" s="36" t="n">
        <f aca="false">AK1467/W1467</f>
        <v>2.12313691786692E-006</v>
      </c>
      <c r="AR1467" s="37" t="n">
        <f aca="false">AL1467/W1467</f>
        <v>4.91976042146414E-005</v>
      </c>
      <c r="AS1467" s="37" t="n">
        <f aca="false">AM1467/W1467</f>
        <v>2.47668876691744E-007</v>
      </c>
      <c r="AT1467" s="37" t="n">
        <f aca="false">AN1467/W1467</f>
        <v>6.15168217784432E-005</v>
      </c>
      <c r="AU1467" s="37" t="n">
        <f aca="false">AO1467/W1467</f>
        <v>0.0878811739692046</v>
      </c>
      <c r="AV1467" s="49" t="n">
        <f aca="false">AP1467/W1467</f>
        <v>4.02788714025522E-006</v>
      </c>
      <c r="AW1467" s="39" t="n">
        <f aca="false">AK1467*1000000</f>
        <v>774.944975021426</v>
      </c>
      <c r="AX1467" s="40" t="n">
        <f aca="false">AL1467*1000000</f>
        <v>17957.1255383441</v>
      </c>
      <c r="AY1467" s="40" t="n">
        <f aca="false">AM1467*1000000</f>
        <v>90.3991399924865</v>
      </c>
      <c r="AZ1467" s="40" t="n">
        <f aca="false">AN1467*1000000</f>
        <v>22453.6399491318</v>
      </c>
      <c r="BA1467" s="40" t="n">
        <f aca="false">AO1467*1000000</f>
        <v>32076628.4987597</v>
      </c>
      <c r="BB1467" s="41" t="n">
        <f aca="false">AP1467*1000000</f>
        <v>1470.17880619316</v>
      </c>
      <c r="BC1467" s="39" t="n">
        <f aca="false">AQ1467*1000000</f>
        <v>2.12313691786692</v>
      </c>
      <c r="BD1467" s="40" t="n">
        <f aca="false">AR1467*1000000</f>
        <v>49.1976042146414</v>
      </c>
      <c r="BE1467" s="40" t="n">
        <f aca="false">AS1467*1000000</f>
        <v>0.247668876691744</v>
      </c>
      <c r="BF1467" s="40" t="n">
        <f aca="false">AT1467*1000000</f>
        <v>61.5168217784432</v>
      </c>
      <c r="BG1467" s="40" t="n">
        <f aca="false">AU1467*1000000</f>
        <v>87881.1739692046</v>
      </c>
      <c r="BH1467" s="41" t="n">
        <f aca="false">AV1467*1000000</f>
        <v>4.02788714025522</v>
      </c>
      <c r="BI1467" s="0" t="n">
        <v>0.1</v>
      </c>
      <c r="BJ1467" s="0" t="n">
        <f aca="false">R1467*BI1467</f>
        <v>1670.6577343104</v>
      </c>
      <c r="BK1467" s="0" t="n">
        <v>0.1</v>
      </c>
      <c r="BL1467" s="0" t="n">
        <f aca="false">AI1467*BK1467</f>
        <v>2000</v>
      </c>
      <c r="BM1467" s="45" t="n">
        <v>17.6498016718255</v>
      </c>
      <c r="BN1467" s="45" t="n">
        <v>910.91550745518</v>
      </c>
      <c r="BO1467" s="45" t="n">
        <v>5.31099102083891</v>
      </c>
      <c r="BP1467" s="45" t="n">
        <v>537.6</v>
      </c>
      <c r="BQ1467" s="45" t="n">
        <v>384000</v>
      </c>
      <c r="BR1467" s="0" t="n">
        <f aca="false">AJ1467*0.1</f>
        <v>8.8E-009</v>
      </c>
      <c r="BS1467" s="0" t="n">
        <f aca="false">((((BJ1467/R1467)^2)+((BM1467/AD1467)^2))^(1/2))*AK1467</f>
        <v>0.000304880965118153</v>
      </c>
      <c r="BT1467" s="0" t="n">
        <f aca="false">((((BJ1467/R1467)^2)+((BN1467/AE1467)^2))^(1/2))*AL1467</f>
        <v>0.0153238585626972</v>
      </c>
      <c r="BU1467" s="0" t="n">
        <f aca="false">((((BJ1467/R1467)^2)+((BO1467/AF1467)^2))^(1/2))*AM1467</f>
        <v>8.91877996642662E-005</v>
      </c>
      <c r="BV1467" s="0" t="n">
        <f aca="false">((((BJ1467/R1467)^2)+((BP1467/AG1467)^2))^(1/2))*AN1467</f>
        <v>0.00925787291898587</v>
      </c>
      <c r="BW1467" s="0" t="n">
        <f aca="false">((((BJ1467/R1467)^2)+((BQ1467/AH1467)^2))^(1/2))*AO1467</f>
        <v>7.17255218122337</v>
      </c>
      <c r="BX1467" s="46" t="n">
        <f aca="false">((((BL1467/AI1467)^2)+((BR1467/AJ1467)^2))^(1/2))*AP1467</f>
        <v>0.000207914680683185</v>
      </c>
    </row>
    <row r="1468" customFormat="false" ht="15" hidden="false" customHeight="true" outlineLevel="0" collapsed="false">
      <c r="A1468" s="24" t="n">
        <v>4.56335</v>
      </c>
      <c r="B1468" s="24" t="n">
        <v>-74.1330388888889</v>
      </c>
      <c r="C1468" s="47" t="n">
        <v>25</v>
      </c>
      <c r="D1468" s="47" t="n">
        <v>20</v>
      </c>
      <c r="E1468" s="47" t="n">
        <v>1756</v>
      </c>
      <c r="F1468" s="82" t="s">
        <v>3568</v>
      </c>
      <c r="G1468" s="82" t="s">
        <v>3553</v>
      </c>
      <c r="H1468" s="82" t="s">
        <v>3569</v>
      </c>
      <c r="I1468" s="83" t="s">
        <v>1495</v>
      </c>
      <c r="J1468" s="1" t="s">
        <v>65</v>
      </c>
      <c r="K1468" s="1" t="s">
        <v>3555</v>
      </c>
      <c r="L1468" s="1"/>
      <c r="M1468" s="1" t="s">
        <v>3556</v>
      </c>
      <c r="N1468" s="29" t="s">
        <v>67</v>
      </c>
      <c r="O1468" s="4" t="s">
        <v>68</v>
      </c>
      <c r="P1468" s="30" t="n">
        <v>-0.0449824446976217</v>
      </c>
      <c r="Q1468" s="31" t="n">
        <v>20000</v>
      </c>
      <c r="R1468" s="31" t="n">
        <v>16706.577343104</v>
      </c>
      <c r="S1468" s="4" t="s">
        <v>69</v>
      </c>
      <c r="T1468" s="4"/>
      <c r="U1468" s="4"/>
      <c r="V1468" s="48" t="n">
        <f aca="false">IF(S1468="m3_año",R1468,IF(OR(O1468="CG1",O1468="CG3",O1468="HG2"),T1468,R1468))</f>
        <v>16706.577343104</v>
      </c>
      <c r="W1468" s="28" t="n">
        <v>365</v>
      </c>
      <c r="X1468" s="1"/>
      <c r="Y1468" s="1"/>
      <c r="Z1468" s="28" t="n">
        <v>3120</v>
      </c>
      <c r="AA1468" s="1" t="n">
        <v>0</v>
      </c>
      <c r="AB1468" s="1" t="n">
        <v>0</v>
      </c>
      <c r="AC1468" s="33" t="s">
        <v>72</v>
      </c>
      <c r="AD1468" s="33" t="n">
        <f aca="false">VLOOKUP($O1468,Parámetros!$B$4:$H$25,3,0)</f>
        <v>46.3856216091623</v>
      </c>
      <c r="AE1468" s="33" t="n">
        <f aca="false">VLOOKUP($O1468,Parámetros!$B$4:$H$25,4,0)</f>
        <v>1074.85364414012</v>
      </c>
      <c r="AF1468" s="33" t="n">
        <f aca="false">VLOOKUP($O1468,Parámetros!$B$4:$H$25,5,0)</f>
        <v>5.41099102083891</v>
      </c>
      <c r="AG1468" s="33" t="n">
        <f aca="false">VLOOKUP($O1468,Parámetros!$B$4:$H$25,6,0)</f>
        <v>1344</v>
      </c>
      <c r="AH1468" s="33" t="n">
        <f aca="false">VLOOKUP($O1468,Parámetros!$B$4:$H$25,7,0)</f>
        <v>1920000</v>
      </c>
      <c r="AI1468" s="51" t="n">
        <v>20000</v>
      </c>
      <c r="AJ1468" s="52" t="n">
        <v>8.8E-008</v>
      </c>
      <c r="AK1468" s="34" t="n">
        <f aca="false">AD1468*V1468/1000000000</f>
        <v>0.000774944975021426</v>
      </c>
      <c r="AL1468" s="34" t="n">
        <f aca="false">AE1468*V1468/1000000000</f>
        <v>0.0179571255383441</v>
      </c>
      <c r="AM1468" s="34" t="n">
        <f aca="false">AF1468*V1468/1000000000</f>
        <v>9.03991399924865E-005</v>
      </c>
      <c r="AN1468" s="34" t="n">
        <f aca="false">AG1468*V1468/1000000000</f>
        <v>0.0224536399491318</v>
      </c>
      <c r="AO1468" s="34" t="n">
        <f aca="false">AH1468*V1468/1000000000</f>
        <v>32.0766284987597</v>
      </c>
      <c r="AP1468" s="35" t="n">
        <f aca="false">AJ1468*AI1468*EXP(P1468*4)</f>
        <v>0.00147017880619316</v>
      </c>
      <c r="AQ1468" s="36" t="n">
        <f aca="false">AK1468/W1468</f>
        <v>2.12313691786692E-006</v>
      </c>
      <c r="AR1468" s="37" t="n">
        <f aca="false">AL1468/W1468</f>
        <v>4.91976042146414E-005</v>
      </c>
      <c r="AS1468" s="37" t="n">
        <f aca="false">AM1468/W1468</f>
        <v>2.47668876691744E-007</v>
      </c>
      <c r="AT1468" s="37" t="n">
        <f aca="false">AN1468/W1468</f>
        <v>6.15168217784432E-005</v>
      </c>
      <c r="AU1468" s="37" t="n">
        <f aca="false">AO1468/W1468</f>
        <v>0.0878811739692046</v>
      </c>
      <c r="AV1468" s="49" t="n">
        <f aca="false">AP1468/W1468</f>
        <v>4.02788714025522E-006</v>
      </c>
      <c r="AW1468" s="39" t="n">
        <f aca="false">AK1468*1000000</f>
        <v>774.944975021426</v>
      </c>
      <c r="AX1468" s="40" t="n">
        <f aca="false">AL1468*1000000</f>
        <v>17957.1255383441</v>
      </c>
      <c r="AY1468" s="40" t="n">
        <f aca="false">AM1468*1000000</f>
        <v>90.3991399924865</v>
      </c>
      <c r="AZ1468" s="40" t="n">
        <f aca="false">AN1468*1000000</f>
        <v>22453.6399491318</v>
      </c>
      <c r="BA1468" s="40" t="n">
        <f aca="false">AO1468*1000000</f>
        <v>32076628.4987597</v>
      </c>
      <c r="BB1468" s="41" t="n">
        <f aca="false">AP1468*1000000</f>
        <v>1470.17880619316</v>
      </c>
      <c r="BC1468" s="39" t="n">
        <f aca="false">AQ1468*1000000</f>
        <v>2.12313691786692</v>
      </c>
      <c r="BD1468" s="40" t="n">
        <f aca="false">AR1468*1000000</f>
        <v>49.1976042146414</v>
      </c>
      <c r="BE1468" s="40" t="n">
        <f aca="false">AS1468*1000000</f>
        <v>0.247668876691744</v>
      </c>
      <c r="BF1468" s="40" t="n">
        <f aca="false">AT1468*1000000</f>
        <v>61.5168217784432</v>
      </c>
      <c r="BG1468" s="40" t="n">
        <f aca="false">AU1468*1000000</f>
        <v>87881.1739692046</v>
      </c>
      <c r="BH1468" s="41" t="n">
        <f aca="false">AV1468*1000000</f>
        <v>4.02788714025522</v>
      </c>
      <c r="BI1468" s="0" t="n">
        <v>0.1</v>
      </c>
      <c r="BJ1468" s="0" t="n">
        <f aca="false">R1468*BI1468</f>
        <v>1670.6577343104</v>
      </c>
      <c r="BK1468" s="0" t="n">
        <v>0.1</v>
      </c>
      <c r="BL1468" s="0" t="n">
        <f aca="false">AI1468*BK1468</f>
        <v>2000</v>
      </c>
      <c r="BM1468" s="45" t="n">
        <v>17.6498016718255</v>
      </c>
      <c r="BN1468" s="45" t="n">
        <v>910.91550745518</v>
      </c>
      <c r="BO1468" s="45" t="n">
        <v>5.31099102083891</v>
      </c>
      <c r="BP1468" s="45" t="n">
        <v>537.6</v>
      </c>
      <c r="BQ1468" s="45" t="n">
        <v>384000</v>
      </c>
      <c r="BR1468" s="0" t="n">
        <f aca="false">AJ1468*0.1</f>
        <v>8.8E-009</v>
      </c>
      <c r="BS1468" s="0" t="n">
        <f aca="false">((((BJ1468/R1468)^2)+((BM1468/AD1468)^2))^(1/2))*AK1468</f>
        <v>0.000304880965118153</v>
      </c>
      <c r="BT1468" s="0" t="n">
        <f aca="false">((((BJ1468/R1468)^2)+((BN1468/AE1468)^2))^(1/2))*AL1468</f>
        <v>0.0153238585626972</v>
      </c>
      <c r="BU1468" s="0" t="n">
        <f aca="false">((((BJ1468/R1468)^2)+((BO1468/AF1468)^2))^(1/2))*AM1468</f>
        <v>8.91877996642662E-005</v>
      </c>
      <c r="BV1468" s="0" t="n">
        <f aca="false">((((BJ1468/R1468)^2)+((BP1468/AG1468)^2))^(1/2))*AN1468</f>
        <v>0.00925787291898587</v>
      </c>
      <c r="BW1468" s="0" t="n">
        <f aca="false">((((BJ1468/R1468)^2)+((BQ1468/AH1468)^2))^(1/2))*AO1468</f>
        <v>7.17255218122337</v>
      </c>
      <c r="BX1468" s="46" t="n">
        <f aca="false">((((BL1468/AI1468)^2)+((BR1468/AJ1468)^2))^(1/2))*AP1468</f>
        <v>0.000207914680683185</v>
      </c>
    </row>
    <row r="1469" customFormat="false" ht="15" hidden="false" customHeight="true" outlineLevel="0" collapsed="false">
      <c r="A1469" s="24" t="n">
        <v>4.56313611111111</v>
      </c>
      <c r="B1469" s="24" t="n">
        <v>-74.1350583333333</v>
      </c>
      <c r="C1469" s="47" t="n">
        <v>25</v>
      </c>
      <c r="D1469" s="47" t="n">
        <v>20</v>
      </c>
      <c r="E1469" s="47" t="n">
        <v>1756</v>
      </c>
      <c r="F1469" s="82" t="s">
        <v>3570</v>
      </c>
      <c r="G1469" s="82" t="s">
        <v>3571</v>
      </c>
      <c r="H1469" s="82" t="s">
        <v>3572</v>
      </c>
      <c r="I1469" s="83" t="s">
        <v>1495</v>
      </c>
      <c r="J1469" s="1" t="s">
        <v>65</v>
      </c>
      <c r="K1469" s="1" t="s">
        <v>3500</v>
      </c>
      <c r="L1469" s="1"/>
      <c r="M1469" s="1" t="s">
        <v>3477</v>
      </c>
      <c r="N1469" s="4" t="s">
        <v>172</v>
      </c>
      <c r="O1469" s="4" t="s">
        <v>173</v>
      </c>
      <c r="P1469" s="30" t="n">
        <v>0.00842863539816588</v>
      </c>
      <c r="Q1469" s="5" t="n">
        <v>39600</v>
      </c>
      <c r="R1469" s="31" t="n">
        <v>40957.8569928933</v>
      </c>
      <c r="S1469" s="29" t="s">
        <v>86</v>
      </c>
      <c r="T1469" s="29" t="n">
        <f aca="false">((R1469*Parámetros!$D$30)/1000)/Parámetros!$D$29</f>
        <v>33565.1090463037</v>
      </c>
      <c r="U1469" s="29" t="s">
        <v>69</v>
      </c>
      <c r="V1469" s="48" t="n">
        <f aca="false">IF(S1469="m3_año",R1469,IF(OR(O1469="CG1",O1469="CG3",O1469="HG2"),T1469,R1469))</f>
        <v>40957.8569928933</v>
      </c>
      <c r="W1469" s="28" t="n">
        <v>365</v>
      </c>
      <c r="X1469" s="1"/>
      <c r="Y1469" s="1"/>
      <c r="Z1469" s="1" t="n">
        <v>8760</v>
      </c>
      <c r="AA1469" s="1" t="n">
        <v>0</v>
      </c>
      <c r="AB1469" s="1" t="n">
        <v>0</v>
      </c>
      <c r="AC1469" s="33" t="s">
        <v>246</v>
      </c>
      <c r="AD1469" s="33" t="n">
        <f aca="false">VLOOKUP($O1469,Parámetros!$B$4:$H$25,3,0)</f>
        <v>10.477442018542</v>
      </c>
      <c r="AE1469" s="33" t="n">
        <f aca="false">VLOOKUP($O1469,Parámetros!$B$4:$H$25,4,0)</f>
        <v>4.47117624426805</v>
      </c>
      <c r="AF1469" s="33" t="n">
        <f aca="false">VLOOKUP($O1469,Parámetros!$B$4:$H$25,5,0)</f>
        <v>11.5951868810527</v>
      </c>
      <c r="AG1469" s="33" t="n">
        <f aca="false">VLOOKUP($O1469,Parámetros!$B$4:$H$25,6,0)</f>
        <v>0.3</v>
      </c>
      <c r="AH1469" s="33" t="n">
        <f aca="false">VLOOKUP($O1469,Parámetros!$B$4:$H$25,7,0)</f>
        <v>2840</v>
      </c>
      <c r="AI1469" s="51" t="n">
        <v>39600</v>
      </c>
      <c r="AJ1469" s="2" t="n">
        <v>2E-005</v>
      </c>
      <c r="AK1469" s="34" t="n">
        <f aca="false">AD1469*V1469/1000000000</f>
        <v>0.000429133571846775</v>
      </c>
      <c r="AL1469" s="34" t="n">
        <f aca="false">AE1469*V1469/1000000000</f>
        <v>0.000183129797202753</v>
      </c>
      <c r="AM1469" s="34" t="n">
        <f aca="false">AF1469*V1469/1000000000</f>
        <v>0.000474914006080029</v>
      </c>
      <c r="AN1469" s="34" t="n">
        <f aca="false">AG1469*V1469/1000000000</f>
        <v>1.2287357097868E-005</v>
      </c>
      <c r="AO1469" s="34" t="n">
        <f aca="false">AH1469*V1469/1000000000</f>
        <v>0.116320313859817</v>
      </c>
      <c r="AP1469" s="35" t="n">
        <f aca="false">AJ1469*AI1469*EXP(P1469*4)</f>
        <v>0.819157139857866</v>
      </c>
      <c r="AQ1469" s="36" t="n">
        <f aca="false">AK1469/W1469</f>
        <v>1.17570841601856E-006</v>
      </c>
      <c r="AR1469" s="37" t="n">
        <f aca="false">AL1469/W1469</f>
        <v>5.01725471788363E-007</v>
      </c>
      <c r="AS1469" s="37" t="n">
        <f aca="false">AM1469/W1469</f>
        <v>1.30113426323296E-006</v>
      </c>
      <c r="AT1469" s="37" t="n">
        <f aca="false">AN1469/W1469</f>
        <v>3.36639920489534E-008</v>
      </c>
      <c r="AU1469" s="37" t="n">
        <f aca="false">AO1469/W1469</f>
        <v>0.000318685791396759</v>
      </c>
      <c r="AV1469" s="49" t="n">
        <f aca="false">AP1469/W1469</f>
        <v>0.00224426613659689</v>
      </c>
      <c r="AW1469" s="39" t="n">
        <f aca="false">AK1469*1000000</f>
        <v>429.133571846775</v>
      </c>
      <c r="AX1469" s="40" t="n">
        <f aca="false">AL1469*1000000</f>
        <v>183.129797202753</v>
      </c>
      <c r="AY1469" s="40" t="n">
        <f aca="false">AM1469*1000000</f>
        <v>474.914006080029</v>
      </c>
      <c r="AZ1469" s="40" t="n">
        <f aca="false">AN1469*1000000</f>
        <v>12.287357097868</v>
      </c>
      <c r="BA1469" s="40" t="n">
        <f aca="false">AO1469*1000000</f>
        <v>116320.313859817</v>
      </c>
      <c r="BB1469" s="41" t="n">
        <f aca="false">AP1469*1000000</f>
        <v>819157.139857866</v>
      </c>
      <c r="BC1469" s="39" t="n">
        <f aca="false">AQ1469*1000000</f>
        <v>1.17570841601856</v>
      </c>
      <c r="BD1469" s="40" t="n">
        <f aca="false">AR1469*1000000</f>
        <v>0.501725471788363</v>
      </c>
      <c r="BE1469" s="40" t="n">
        <f aca="false">AS1469*1000000</f>
        <v>1.30113426323296</v>
      </c>
      <c r="BF1469" s="40" t="n">
        <f aca="false">AT1469*1000000</f>
        <v>0.0336639920489534</v>
      </c>
      <c r="BG1469" s="40" t="n">
        <f aca="false">AU1469*1000000</f>
        <v>318.685791396759</v>
      </c>
      <c r="BH1469" s="41" t="n">
        <f aca="false">AV1469*1000000</f>
        <v>2244.26613659689</v>
      </c>
      <c r="BI1469" s="0" t="n">
        <v>0.1</v>
      </c>
      <c r="BJ1469" s="0" t="n">
        <f aca="false">R1469*BI1469</f>
        <v>4095.78569928933</v>
      </c>
      <c r="BK1469" s="0" t="n">
        <v>0.1</v>
      </c>
      <c r="BL1469" s="0" t="n">
        <f aca="false">AI1469*BK1469</f>
        <v>3960</v>
      </c>
      <c r="BM1469" s="45" t="n">
        <v>8.33836031031492</v>
      </c>
      <c r="BN1469" s="45" t="n">
        <v>2.30660015343522</v>
      </c>
      <c r="BO1469" s="45" t="n">
        <v>3.95606161523761</v>
      </c>
      <c r="BP1469" s="45" t="n">
        <v>0.12</v>
      </c>
      <c r="BQ1469" s="45" t="n">
        <v>2840</v>
      </c>
      <c r="BR1469" s="0" t="n">
        <f aca="false">AJ1469*0.1</f>
        <v>2E-006</v>
      </c>
      <c r="BS1469" s="0" t="n">
        <f aca="false">((((BJ1469/R1469)^2)+((BM1469/AD1469)^2))^(1/2))*AK1469</f>
        <v>0.000344206917140839</v>
      </c>
      <c r="BT1469" s="0" t="n">
        <f aca="false">((((BJ1469/R1469)^2)+((BN1469/AE1469)^2))^(1/2))*AL1469</f>
        <v>9.62319509685195E-005</v>
      </c>
      <c r="BU1469" s="0" t="n">
        <f aca="false">((((BJ1469/R1469)^2)+((BO1469/AF1469)^2))^(1/2))*AM1469</f>
        <v>0.000168848272873385</v>
      </c>
      <c r="BV1469" s="0" t="n">
        <f aca="false">((((BJ1469/R1469)^2)+((BP1469/AG1469)^2))^(1/2))*AN1469</f>
        <v>5.06620711741926E-006</v>
      </c>
      <c r="BW1469" s="0" t="n">
        <f aca="false">((((BJ1469/R1469)^2)+((BQ1469/AH1469)^2))^(1/2))*AO1469</f>
        <v>0.11690046865009</v>
      </c>
      <c r="BX1469" s="46" t="n">
        <f aca="false">((((BL1469/AI1469)^2)+((BR1469/AJ1469)^2))^(1/2))*AP1469</f>
        <v>0.115846313690175</v>
      </c>
    </row>
    <row r="1470" customFormat="false" ht="15" hidden="false" customHeight="true" outlineLevel="0" collapsed="false">
      <c r="A1470" s="24" t="n">
        <v>4.608</v>
      </c>
      <c r="B1470" s="24" t="n">
        <v>-74.086675</v>
      </c>
      <c r="C1470" s="47" t="n">
        <v>30</v>
      </c>
      <c r="D1470" s="47" t="n">
        <v>25</v>
      </c>
      <c r="E1470" s="47" t="n">
        <v>2319</v>
      </c>
      <c r="F1470" s="82" t="s">
        <v>3573</v>
      </c>
      <c r="G1470" s="82" t="s">
        <v>3574</v>
      </c>
      <c r="H1470" s="82" t="s">
        <v>3575</v>
      </c>
      <c r="I1470" s="83" t="s">
        <v>1287</v>
      </c>
      <c r="J1470" s="1" t="s">
        <v>65</v>
      </c>
      <c r="K1470" s="1" t="n">
        <v>15</v>
      </c>
      <c r="L1470" s="1"/>
      <c r="M1470" s="1" t="s">
        <v>3460</v>
      </c>
      <c r="N1470" s="29" t="s">
        <v>67</v>
      </c>
      <c r="O1470" s="4" t="s">
        <v>68</v>
      </c>
      <c r="P1470" s="30" t="n">
        <v>-0.0848513586021754</v>
      </c>
      <c r="Q1470" s="5" t="n">
        <v>9.55</v>
      </c>
      <c r="R1470" s="31" t="n">
        <v>6.80144928815465</v>
      </c>
      <c r="S1470" s="4" t="s">
        <v>69</v>
      </c>
      <c r="T1470" s="4"/>
      <c r="U1470" s="4"/>
      <c r="V1470" s="48" t="n">
        <f aca="false">IF(S1470="m3_año",R1470,IF(OR(O1470="CG1",O1470="CG3",O1470="HG2"),T1470,R1470))</f>
        <v>6.80144928815465</v>
      </c>
      <c r="W1470" s="28" t="n">
        <v>365</v>
      </c>
      <c r="X1470" s="1"/>
      <c r="Y1470" s="1"/>
      <c r="Z1470" s="28" t="n">
        <v>1300</v>
      </c>
      <c r="AA1470" s="1" t="n">
        <v>0</v>
      </c>
      <c r="AB1470" s="1" t="n">
        <v>0</v>
      </c>
      <c r="AC1470" s="33" t="s">
        <v>72</v>
      </c>
      <c r="AD1470" s="33" t="n">
        <f aca="false">VLOOKUP($O1470,Parámetros!$B$4:$H$25,3,0)</f>
        <v>46.3856216091623</v>
      </c>
      <c r="AE1470" s="33" t="n">
        <f aca="false">VLOOKUP($O1470,Parámetros!$B$4:$H$25,4,0)</f>
        <v>1074.85364414012</v>
      </c>
      <c r="AF1470" s="33" t="n">
        <f aca="false">VLOOKUP($O1470,Parámetros!$B$4:$H$25,5,0)</f>
        <v>5.41099102083891</v>
      </c>
      <c r="AG1470" s="33" t="n">
        <f aca="false">VLOOKUP($O1470,Parámetros!$B$4:$H$25,6,0)</f>
        <v>1344</v>
      </c>
      <c r="AH1470" s="33" t="n">
        <f aca="false">VLOOKUP($O1470,Parámetros!$B$4:$H$25,7,0)</f>
        <v>1920000</v>
      </c>
      <c r="AI1470" s="2" t="n">
        <v>30259</v>
      </c>
      <c r="AJ1470" s="2" t="n">
        <v>7.6726E-006</v>
      </c>
      <c r="AK1470" s="34" t="n">
        <f aca="false">AD1470*V1470/1000000000</f>
        <v>3.15489453074248E-007</v>
      </c>
      <c r="AL1470" s="34" t="n">
        <f aca="false">AE1470*V1470/1000000000</f>
        <v>7.31056255280725E-006</v>
      </c>
      <c r="AM1470" s="34" t="n">
        <f aca="false">AF1470*V1470/1000000000</f>
        <v>3.6802581026896E-008</v>
      </c>
      <c r="AN1470" s="34" t="n">
        <f aca="false">AG1470*V1470/1000000000</f>
        <v>9.14114784327985E-006</v>
      </c>
      <c r="AO1470" s="34" t="n">
        <f aca="false">AH1470*V1470/1000000000</f>
        <v>0.0130587826332569</v>
      </c>
      <c r="AP1470" s="35" t="n">
        <f aca="false">AJ1470*AI1470*EXP(P1470*4)</f>
        <v>0.165346581926619</v>
      </c>
      <c r="AQ1470" s="36" t="n">
        <f aca="false">AK1470/W1470</f>
        <v>8.64354665956844E-010</v>
      </c>
      <c r="AR1470" s="37" t="n">
        <f aca="false">AL1470/W1470</f>
        <v>2.00289385008418E-008</v>
      </c>
      <c r="AS1470" s="37" t="n">
        <f aca="false">AM1470/W1470</f>
        <v>1.00828989114784E-010</v>
      </c>
      <c r="AT1470" s="37" t="n">
        <f aca="false">AN1470/W1470</f>
        <v>2.50442406665201E-008</v>
      </c>
      <c r="AU1470" s="37" t="n">
        <f aca="false">AO1470/W1470</f>
        <v>3.57774866664573E-005</v>
      </c>
      <c r="AV1470" s="49" t="n">
        <f aca="false">AP1470/W1470</f>
        <v>0.000453004334045531</v>
      </c>
      <c r="AW1470" s="39" t="n">
        <f aca="false">AK1470*1000000</f>
        <v>0.315489453074248</v>
      </c>
      <c r="AX1470" s="40" t="n">
        <f aca="false">AL1470*1000000</f>
        <v>7.31056255280725</v>
      </c>
      <c r="AY1470" s="40" t="n">
        <f aca="false">AM1470*1000000</f>
        <v>0.036802581026896</v>
      </c>
      <c r="AZ1470" s="40" t="n">
        <f aca="false">AN1470*1000000</f>
        <v>9.14114784327985</v>
      </c>
      <c r="BA1470" s="40" t="n">
        <f aca="false">AO1470*1000000</f>
        <v>13058.7826332569</v>
      </c>
      <c r="BB1470" s="41" t="n">
        <f aca="false">AP1470*1000000</f>
        <v>165346.581926619</v>
      </c>
      <c r="BC1470" s="39" t="n">
        <f aca="false">AQ1470*1000000</f>
        <v>0.000864354665956844</v>
      </c>
      <c r="BD1470" s="40" t="n">
        <f aca="false">AR1470*1000000</f>
        <v>0.0200289385008418</v>
      </c>
      <c r="BE1470" s="40" t="n">
        <f aca="false">AS1470*1000000</f>
        <v>0.000100828989114784</v>
      </c>
      <c r="BF1470" s="40" t="n">
        <f aca="false">AT1470*1000000</f>
        <v>0.0250442406665201</v>
      </c>
      <c r="BG1470" s="40" t="n">
        <f aca="false">AU1470*1000000</f>
        <v>35.7774866664573</v>
      </c>
      <c r="BH1470" s="41" t="n">
        <f aca="false">AV1470*1000000</f>
        <v>453.004334045531</v>
      </c>
      <c r="BI1470" s="0" t="n">
        <v>0.1</v>
      </c>
      <c r="BJ1470" s="0" t="n">
        <f aca="false">R1470*BI1470</f>
        <v>0.680144928815465</v>
      </c>
      <c r="BK1470" s="0" t="n">
        <v>0.1</v>
      </c>
      <c r="BL1470" s="0" t="n">
        <f aca="false">AI1470*BK1470</f>
        <v>3025.9</v>
      </c>
      <c r="BM1470" s="45" t="n">
        <v>17.6498016718255</v>
      </c>
      <c r="BN1470" s="45" t="n">
        <v>910.91550745518</v>
      </c>
      <c r="BO1470" s="45" t="n">
        <v>5.31099102083891</v>
      </c>
      <c r="BP1470" s="45" t="n">
        <v>537.6</v>
      </c>
      <c r="BQ1470" s="45" t="n">
        <v>384000</v>
      </c>
      <c r="BR1470" s="0" t="n">
        <f aca="false">AJ1470*0.1</f>
        <v>7.6726E-007</v>
      </c>
      <c r="BS1470" s="0" t="n">
        <f aca="false">((((BJ1470/R1470)^2)+((BM1470/AD1470)^2))^(1/2))*AK1470</f>
        <v>1.24120720874686E-007</v>
      </c>
      <c r="BT1470" s="0" t="n">
        <f aca="false">((((BJ1470/R1470)^2)+((BN1470/AE1470)^2))^(1/2))*AL1470</f>
        <v>6.2385277829549E-006</v>
      </c>
      <c r="BU1470" s="0" t="n">
        <f aca="false">((((BJ1470/R1470)^2)+((BO1470/AF1470)^2))^(1/2))*AM1470</f>
        <v>3.63094297581541E-008</v>
      </c>
      <c r="BV1470" s="0" t="n">
        <f aca="false">((((BJ1470/R1470)^2)+((BP1470/AG1470)^2))^(1/2))*AN1470</f>
        <v>3.76899180972299E-006</v>
      </c>
      <c r="BW1470" s="0" t="n">
        <f aca="false">((((BJ1470/R1470)^2)+((BQ1470/AH1470)^2))^(1/2))*AO1470</f>
        <v>0.00292003256713562</v>
      </c>
      <c r="BX1470" s="46" t="n">
        <f aca="false">((((BL1470/AI1470)^2)+((BR1470/AJ1470)^2))^(1/2))*AP1470</f>
        <v>0.0233835378652658</v>
      </c>
    </row>
    <row r="1471" customFormat="false" ht="15" hidden="false" customHeight="true" outlineLevel="0" collapsed="false">
      <c r="A1471" s="24" t="n">
        <v>4.67497222222222</v>
      </c>
      <c r="B1471" s="24" t="n">
        <v>-74.139575</v>
      </c>
      <c r="C1471" s="47" t="n">
        <v>25</v>
      </c>
      <c r="D1471" s="47" t="n">
        <v>32</v>
      </c>
      <c r="E1471" s="47" t="n">
        <v>1912</v>
      </c>
      <c r="F1471" s="82" t="s">
        <v>3576</v>
      </c>
      <c r="G1471" s="82" t="s">
        <v>3577</v>
      </c>
      <c r="H1471" s="82" t="s">
        <v>3578</v>
      </c>
      <c r="I1471" s="83" t="s">
        <v>64</v>
      </c>
      <c r="J1471" s="1" t="s">
        <v>2033</v>
      </c>
      <c r="K1471" s="1" t="s">
        <v>3579</v>
      </c>
      <c r="L1471" s="1"/>
      <c r="M1471" s="1" t="n">
        <v>2005</v>
      </c>
      <c r="N1471" s="4" t="s">
        <v>172</v>
      </c>
      <c r="O1471" s="4" t="s">
        <v>85</v>
      </c>
      <c r="P1471" s="50" t="n">
        <v>-0.015549305289661</v>
      </c>
      <c r="Q1471" s="5" t="n">
        <v>8160</v>
      </c>
      <c r="R1471" s="31" t="n">
        <v>7667.93192865946</v>
      </c>
      <c r="S1471" s="29" t="s">
        <v>86</v>
      </c>
      <c r="T1471" s="29" t="n">
        <f aca="false">((R1471*Parámetros!$D$30)/1000)/Parámetros!$D$29</f>
        <v>6283.8974067844</v>
      </c>
      <c r="U1471" s="29" t="s">
        <v>69</v>
      </c>
      <c r="V1471" s="48" t="n">
        <f aca="false">IF(S1471="m3_año",R1471,IF(OR(O1471="CG1",O1471="CG3",O1471="HG2"),T1471,R1471))</f>
        <v>7667.93192865946</v>
      </c>
      <c r="W1471" s="28" t="n">
        <v>365</v>
      </c>
      <c r="X1471" s="1"/>
      <c r="Y1471" s="1"/>
      <c r="Z1471" s="28" t="n">
        <v>48</v>
      </c>
      <c r="AA1471" s="1" t="n">
        <v>0</v>
      </c>
      <c r="AB1471" s="1" t="n">
        <v>0</v>
      </c>
      <c r="AC1471" s="33" t="s">
        <v>246</v>
      </c>
      <c r="AD1471" s="33" t="n">
        <f aca="false">VLOOKUP($O1471,Parámetros!$B$4:$H$25,3,0)</f>
        <v>12.7152226842523</v>
      </c>
      <c r="AE1471" s="33" t="n">
        <f aca="false">VLOOKUP($O1471,Parámetros!$B$4:$H$25,4,0)</f>
        <v>4.56382485732941</v>
      </c>
      <c r="AF1471" s="33" t="n">
        <f aca="false">VLOOKUP($O1471,Parámetros!$B$4:$H$25,5,0)</f>
        <v>12.0799261022882</v>
      </c>
      <c r="AG1471" s="33" t="n">
        <f aca="false">VLOOKUP($O1471,Parámetros!$B$4:$H$25,6,0)</f>
        <v>6.25</v>
      </c>
      <c r="AH1471" s="33" t="n">
        <f aca="false">VLOOKUP($O1471,Parámetros!$B$4:$H$25,7,0)</f>
        <v>2343</v>
      </c>
      <c r="AI1471" s="2" t="n">
        <v>26143.9814814815</v>
      </c>
      <c r="AJ1471" s="2" t="n">
        <v>3E-008</v>
      </c>
      <c r="AK1471" s="34" t="n">
        <f aca="false">AD1471*V1471/1000000000</f>
        <v>9.74994620005933E-005</v>
      </c>
      <c r="AL1471" s="34" t="n">
        <f aca="false">AE1471*V1471/1000000000</f>
        <v>3.49950983403259E-005</v>
      </c>
      <c r="AM1471" s="34" t="n">
        <f aca="false">AF1471*V1471/1000000000</f>
        <v>9.26280510555825E-005</v>
      </c>
      <c r="AN1471" s="34" t="n">
        <f aca="false">AG1471*V1471/1000000000</f>
        <v>4.79245745541216E-005</v>
      </c>
      <c r="AO1471" s="34" t="n">
        <f aca="false">AH1471*V1471/1000000000</f>
        <v>0.0179659645088491</v>
      </c>
      <c r="AP1471" s="35" t="n">
        <f aca="false">AJ1471*AI1471*EXP(P1471*4)</f>
        <v>0.000737023052735785</v>
      </c>
      <c r="AQ1471" s="36" t="n">
        <f aca="false">AK1471/W1471</f>
        <v>2.67121813700256E-007</v>
      </c>
      <c r="AR1471" s="37" t="n">
        <f aca="false">AL1471/W1471</f>
        <v>9.58769817543175E-008</v>
      </c>
      <c r="AS1471" s="37" t="n">
        <f aca="false">AM1471/W1471</f>
        <v>2.53775482344062E-007</v>
      </c>
      <c r="AT1471" s="37" t="n">
        <f aca="false">AN1471/W1471</f>
        <v>1.31300204257867E-007</v>
      </c>
      <c r="AU1471" s="37" t="n">
        <f aca="false">AO1471/W1471</f>
        <v>4.92218205721894E-005</v>
      </c>
      <c r="AV1471" s="49" t="n">
        <f aca="false">AP1471/W1471</f>
        <v>2.01924124037201E-006</v>
      </c>
      <c r="AW1471" s="39" t="n">
        <f aca="false">AK1471*1000000</f>
        <v>97.4994620005933</v>
      </c>
      <c r="AX1471" s="40" t="n">
        <f aca="false">AL1471*1000000</f>
        <v>34.9950983403259</v>
      </c>
      <c r="AY1471" s="40" t="n">
        <f aca="false">AM1471*1000000</f>
        <v>92.6280510555825</v>
      </c>
      <c r="AZ1471" s="40" t="n">
        <f aca="false">AN1471*1000000</f>
        <v>47.9245745541216</v>
      </c>
      <c r="BA1471" s="40" t="n">
        <f aca="false">AO1471*1000000</f>
        <v>17965.9645088491</v>
      </c>
      <c r="BB1471" s="41" t="n">
        <f aca="false">AP1471*1000000</f>
        <v>737.023052735785</v>
      </c>
      <c r="BC1471" s="39" t="n">
        <f aca="false">AQ1471*1000000</f>
        <v>0.267121813700255</v>
      </c>
      <c r="BD1471" s="40" t="n">
        <f aca="false">AR1471*1000000</f>
        <v>0.0958769817543175</v>
      </c>
      <c r="BE1471" s="40" t="n">
        <f aca="false">AS1471*1000000</f>
        <v>0.253775482344062</v>
      </c>
      <c r="BF1471" s="40" t="n">
        <f aca="false">AT1471*1000000</f>
        <v>0.131300204257867</v>
      </c>
      <c r="BG1471" s="40" t="n">
        <f aca="false">AU1471*1000000</f>
        <v>49.2218205721894</v>
      </c>
      <c r="BH1471" s="41" t="n">
        <f aca="false">AV1471*1000000</f>
        <v>2.01924124037201</v>
      </c>
      <c r="BI1471" s="0" t="n">
        <v>0.1</v>
      </c>
      <c r="BJ1471" s="0" t="n">
        <f aca="false">R1471*BI1471</f>
        <v>766.793192865946</v>
      </c>
      <c r="BK1471" s="0" t="n">
        <v>0.1</v>
      </c>
      <c r="BL1471" s="0" t="n">
        <f aca="false">AI1471*BK1471</f>
        <v>2614.39814814815</v>
      </c>
      <c r="BM1471" s="45" t="n">
        <v>8.79744109323615</v>
      </c>
      <c r="BN1471" s="45" t="n">
        <v>3.62683450723467</v>
      </c>
      <c r="BO1471" s="45" t="n">
        <v>10.0538529184284</v>
      </c>
      <c r="BP1471" s="45" t="n">
        <v>12.5</v>
      </c>
      <c r="BQ1471" s="45" t="n">
        <v>2343</v>
      </c>
      <c r="BR1471" s="0" t="n">
        <f aca="false">AJ1471*0.1</f>
        <v>3E-009</v>
      </c>
      <c r="BS1471" s="0" t="n">
        <f aca="false">((((BJ1471/R1471)^2)+((BM1471/AD1471)^2))^(1/2))*AK1471</f>
        <v>6.81591331042404E-005</v>
      </c>
      <c r="BT1471" s="0" t="n">
        <f aca="false">((((BJ1471/R1471)^2)+((BN1471/AE1471)^2))^(1/2))*AL1471</f>
        <v>2.80296356405768E-005</v>
      </c>
      <c r="BU1471" s="0" t="n">
        <f aca="false">((((BJ1471/R1471)^2)+((BO1471/AF1471)^2))^(1/2))*AM1471</f>
        <v>7.76467390131785E-005</v>
      </c>
      <c r="BV1471" s="0" t="n">
        <f aca="false">((((BJ1471/R1471)^2)+((BP1471/AG1471)^2))^(1/2))*AN1471</f>
        <v>9.59688857559375E-005</v>
      </c>
      <c r="BW1471" s="0" t="n">
        <f aca="false">((((BJ1471/R1471)^2)+((BQ1471/AH1471)^2))^(1/2))*AO1471</f>
        <v>0.0180555708727406</v>
      </c>
      <c r="BX1471" s="46" t="n">
        <f aca="false">((((BL1471/AI1471)^2)+((BR1471/AJ1471)^2))^(1/2))*AP1471</f>
        <v>0.000104230799696057</v>
      </c>
    </row>
    <row r="1472" customFormat="false" ht="15" hidden="false" customHeight="true" outlineLevel="0" collapsed="false">
      <c r="A1472" s="24" t="n">
        <v>4.60956388888889</v>
      </c>
      <c r="B1472" s="24" t="n">
        <v>-74.1400277777778</v>
      </c>
      <c r="C1472" s="47" t="n">
        <v>25</v>
      </c>
      <c r="D1472" s="47" t="n">
        <v>25</v>
      </c>
      <c r="E1472" s="47" t="n">
        <v>1821</v>
      </c>
      <c r="F1472" s="82" t="s">
        <v>3580</v>
      </c>
      <c r="G1472" s="82" t="s">
        <v>3581</v>
      </c>
      <c r="H1472" s="82" t="s">
        <v>3582</v>
      </c>
      <c r="I1472" s="28" t="s">
        <v>216</v>
      </c>
      <c r="J1472" s="1" t="s">
        <v>76</v>
      </c>
      <c r="K1472" s="1" t="s">
        <v>3583</v>
      </c>
      <c r="L1472" s="1"/>
      <c r="M1472" s="1" t="s">
        <v>3583</v>
      </c>
      <c r="N1472" s="29" t="s">
        <v>77</v>
      </c>
      <c r="O1472" s="4" t="s">
        <v>77</v>
      </c>
      <c r="P1472" s="56" t="n">
        <v>0.00426891489573758</v>
      </c>
      <c r="Q1472" s="5" t="n">
        <v>1</v>
      </c>
      <c r="R1472" s="31" t="n">
        <v>1.01722228202746</v>
      </c>
      <c r="S1472" s="4" t="s">
        <v>69</v>
      </c>
      <c r="T1472" s="4"/>
      <c r="U1472" s="4"/>
      <c r="V1472" s="48" t="n">
        <f aca="false">IF(S1472="m3_año",R1472,IF(OR(O1472="CG1",O1472="CG3",O1472="HG2"),T1472,R1472))</f>
        <v>1.01722228202746</v>
      </c>
      <c r="W1472" s="28" t="n">
        <v>365</v>
      </c>
      <c r="X1472" s="32" t="s">
        <v>3320</v>
      </c>
      <c r="Y1472" s="1"/>
      <c r="Z1472" s="28" t="n">
        <v>8760</v>
      </c>
      <c r="AA1472" s="1" t="n">
        <v>0</v>
      </c>
      <c r="AB1472" s="1" t="n">
        <v>0</v>
      </c>
      <c r="AC1472" s="33" t="s">
        <v>72</v>
      </c>
      <c r="AD1472" s="33" t="n">
        <f aca="false">VLOOKUP($O1472,Parámetros!$B$4:$H$25,3,0)</f>
        <v>24000</v>
      </c>
      <c r="AE1472" s="33" t="n">
        <f aca="false">VLOOKUP($O1472,Parámetros!$B$4:$H$25,4,0)</f>
        <v>2261000</v>
      </c>
      <c r="AF1472" s="33" t="n">
        <f aca="false">VLOOKUP($O1472,Parámetros!$B$4:$H$25,5,0)</f>
        <v>1200</v>
      </c>
      <c r="AG1472" s="33" t="n">
        <f aca="false">VLOOKUP($O1472,Parámetros!$B$4:$H$25,6,0)</f>
        <v>381000</v>
      </c>
      <c r="AH1472" s="33" t="n">
        <f aca="false">VLOOKUP($O1472,Parámetros!$B$4:$H$25,7,0)</f>
        <v>1500000000</v>
      </c>
      <c r="AI1472" s="2" t="n">
        <v>2.98030327868852</v>
      </c>
      <c r="AJ1472" s="2" t="n">
        <v>1.362E-005</v>
      </c>
      <c r="AK1472" s="34" t="n">
        <f aca="false">AD1472*V1472/1000000000</f>
        <v>2.4413334768659E-005</v>
      </c>
      <c r="AL1472" s="34" t="n">
        <f aca="false">AE1472*V1472/1000000000</f>
        <v>0.00229993957966409</v>
      </c>
      <c r="AM1472" s="34" t="n">
        <f aca="false">AF1472*V1472/1000000000</f>
        <v>1.22066673843295E-006</v>
      </c>
      <c r="AN1472" s="34" t="n">
        <f aca="false">AG1472*V1472/1000000000</f>
        <v>0.000387561689452462</v>
      </c>
      <c r="AO1472" s="34" t="n">
        <f aca="false">AH1472*V1472/1000000000</f>
        <v>1.52583342304119</v>
      </c>
      <c r="AP1472" s="35" t="n">
        <f aca="false">AJ1472*AI1472*EXP(P1472*4)</f>
        <v>4.12908128890735E-005</v>
      </c>
      <c r="AQ1472" s="36" t="n">
        <f aca="false">AK1472/W1472</f>
        <v>6.68858486812576E-008</v>
      </c>
      <c r="AR1472" s="37" t="n">
        <f aca="false">AL1472/W1472</f>
        <v>6.30120432784681E-006</v>
      </c>
      <c r="AS1472" s="37" t="n">
        <f aca="false">AM1472/W1472</f>
        <v>3.34429243406288E-009</v>
      </c>
      <c r="AT1472" s="37" t="n">
        <f aca="false">AN1472/W1472</f>
        <v>1.06181284781497E-006</v>
      </c>
      <c r="AU1472" s="37" t="n">
        <f aca="false">AO1472/W1472</f>
        <v>0.0041803655425786</v>
      </c>
      <c r="AV1472" s="49" t="n">
        <f aca="false">AP1472/W1472</f>
        <v>1.13125514764585E-007</v>
      </c>
      <c r="AW1472" s="39" t="n">
        <f aca="false">AK1472*1000000</f>
        <v>24.413334768659</v>
      </c>
      <c r="AX1472" s="40" t="n">
        <f aca="false">AL1472*1000000</f>
        <v>2299.93957966409</v>
      </c>
      <c r="AY1472" s="40" t="n">
        <f aca="false">AM1472*1000000</f>
        <v>1.22066673843295</v>
      </c>
      <c r="AZ1472" s="40" t="n">
        <f aca="false">AN1472*1000000</f>
        <v>387.561689452462</v>
      </c>
      <c r="BA1472" s="40" t="n">
        <f aca="false">AO1472*1000000</f>
        <v>1525833.42304119</v>
      </c>
      <c r="BB1472" s="41" t="n">
        <f aca="false">AP1472*1000000</f>
        <v>41.2908128890735</v>
      </c>
      <c r="BC1472" s="39" t="n">
        <f aca="false">AQ1472*1000000</f>
        <v>0.0668858486812577</v>
      </c>
      <c r="BD1472" s="40" t="n">
        <f aca="false">AR1472*1000000</f>
        <v>6.30120432784681</v>
      </c>
      <c r="BE1472" s="40" t="n">
        <f aca="false">AS1472*1000000</f>
        <v>0.00334429243406288</v>
      </c>
      <c r="BF1472" s="40" t="n">
        <f aca="false">AT1472*1000000</f>
        <v>1.06181284781497</v>
      </c>
      <c r="BG1472" s="40" t="n">
        <f aca="false">AU1472*1000000</f>
        <v>4180.3655425786</v>
      </c>
      <c r="BH1472" s="41" t="n">
        <f aca="false">AV1472*1000000</f>
        <v>0.113125514764585</v>
      </c>
      <c r="BI1472" s="0" t="n">
        <v>0.1</v>
      </c>
      <c r="BJ1472" s="0" t="n">
        <f aca="false">R1472*BI1472</f>
        <v>0.101722228202746</v>
      </c>
      <c r="BK1472" s="0" t="n">
        <v>0.1</v>
      </c>
      <c r="BL1472" s="0" t="n">
        <f aca="false">AI1472*BK1472</f>
        <v>0.298030327868852</v>
      </c>
      <c r="BM1472" s="45" t="n">
        <v>0</v>
      </c>
      <c r="BN1472" s="45" t="n">
        <v>0</v>
      </c>
      <c r="BO1472" s="45" t="n">
        <v>0</v>
      </c>
      <c r="BP1472" s="45" t="n">
        <v>0</v>
      </c>
      <c r="BQ1472" s="45" t="n">
        <v>0</v>
      </c>
      <c r="BR1472" s="0" t="n">
        <f aca="false">AJ1472*0.1</f>
        <v>1.362E-006</v>
      </c>
      <c r="BS1472" s="0" t="n">
        <f aca="false">((((BJ1472/R1472)^2)+((BM1472/AD1472)^2))^(1/2))*AK1472</f>
        <v>2.4413334768659E-006</v>
      </c>
      <c r="BT1472" s="0" t="n">
        <f aca="false">((((BJ1472/R1472)^2)+((BN1472/AE1472)^2))^(1/2))*AL1472</f>
        <v>0.000229993957966409</v>
      </c>
      <c r="BU1472" s="0" t="n">
        <f aca="false">((((BJ1472/R1472)^2)+((BO1472/AF1472)^2))^(1/2))*AM1472</f>
        <v>1.22066673843295E-007</v>
      </c>
      <c r="BV1472" s="0" t="n">
        <f aca="false">((((BJ1472/R1472)^2)+((BP1472/AG1472)^2))^(1/2))*AN1472</f>
        <v>3.87561689452462E-005</v>
      </c>
      <c r="BW1472" s="0" t="n">
        <f aca="false">((((BJ1472/R1472)^2)+((BQ1472/AH1472)^2))^(1/2))*AO1472</f>
        <v>0.152583342304119</v>
      </c>
      <c r="BX1472" s="46" t="n">
        <f aca="false">((((BL1472/AI1472)^2)+((BR1472/AJ1472)^2))^(1/2))*AP1472</f>
        <v>5.83940275891375E-006</v>
      </c>
    </row>
    <row r="1473" customFormat="false" ht="15" hidden="false" customHeight="true" outlineLevel="0" collapsed="false">
      <c r="A1473" s="24" t="n">
        <v>4.63014444444445</v>
      </c>
      <c r="B1473" s="24" t="n">
        <v>-74.12225</v>
      </c>
      <c r="C1473" s="47" t="n">
        <v>27</v>
      </c>
      <c r="D1473" s="47" t="n">
        <v>27</v>
      </c>
      <c r="E1473" s="47" t="n">
        <v>1849</v>
      </c>
      <c r="F1473" s="82" t="s">
        <v>3584</v>
      </c>
      <c r="G1473" s="82" t="s">
        <v>3585</v>
      </c>
      <c r="H1473" s="82" t="s">
        <v>3586</v>
      </c>
      <c r="I1473" s="28" t="s">
        <v>155</v>
      </c>
      <c r="J1473" s="1" t="s">
        <v>3587</v>
      </c>
      <c r="K1473" s="1" t="s">
        <v>3588</v>
      </c>
      <c r="L1473" s="1"/>
      <c r="M1473" s="1" t="n">
        <v>1970</v>
      </c>
      <c r="N1473" s="29" t="s">
        <v>77</v>
      </c>
      <c r="O1473" s="4" t="s">
        <v>77</v>
      </c>
      <c r="P1473" s="50" t="n">
        <v>0.0119278052318739</v>
      </c>
      <c r="Q1473" s="5" t="n">
        <v>65.411712</v>
      </c>
      <c r="R1473" s="31" t="n">
        <v>68.6082332619573</v>
      </c>
      <c r="S1473" s="4" t="s">
        <v>69</v>
      </c>
      <c r="T1473" s="4"/>
      <c r="U1473" s="4"/>
      <c r="V1473" s="48" t="n">
        <f aca="false">IF(S1473="m3_año",R1473,IF(OR(O1473="CG1",O1473="CG3",O1473="HG2"),T1473,R1473))</f>
        <v>68.6082332619573</v>
      </c>
      <c r="W1473" s="28" t="n">
        <v>365</v>
      </c>
      <c r="X1473" s="1"/>
      <c r="Y1473" s="1"/>
      <c r="Z1473" s="1" t="n">
        <v>3650</v>
      </c>
      <c r="AA1473" s="1" t="n">
        <v>0</v>
      </c>
      <c r="AB1473" s="1" t="n">
        <v>0</v>
      </c>
      <c r="AC1473" s="33" t="s">
        <v>72</v>
      </c>
      <c r="AD1473" s="33" t="n">
        <f aca="false">VLOOKUP($O1473,Parámetros!$B$4:$H$25,3,0)</f>
        <v>24000</v>
      </c>
      <c r="AE1473" s="33" t="n">
        <f aca="false">VLOOKUP($O1473,Parámetros!$B$4:$H$25,4,0)</f>
        <v>2261000</v>
      </c>
      <c r="AF1473" s="33" t="n">
        <f aca="false">VLOOKUP($O1473,Parámetros!$B$4:$H$25,5,0)</f>
        <v>1200</v>
      </c>
      <c r="AG1473" s="33" t="n">
        <f aca="false">VLOOKUP($O1473,Parámetros!$B$4:$H$25,6,0)</f>
        <v>381000</v>
      </c>
      <c r="AH1473" s="33" t="n">
        <f aca="false">VLOOKUP($O1473,Parámetros!$B$4:$H$25,7,0)</f>
        <v>1500000000</v>
      </c>
      <c r="AI1473" s="2" t="n">
        <v>8608.38414634146</v>
      </c>
      <c r="AJ1473" s="2" t="n">
        <v>1.0442E-008</v>
      </c>
      <c r="AK1473" s="34" t="n">
        <f aca="false">AD1473*V1473/1000000000</f>
        <v>0.00164659759828698</v>
      </c>
      <c r="AL1473" s="34" t="n">
        <f aca="false">AE1473*V1473/1000000000</f>
        <v>0.155123215405285</v>
      </c>
      <c r="AM1473" s="34" t="n">
        <f aca="false">AF1473*V1473/1000000000</f>
        <v>8.23298799143488E-005</v>
      </c>
      <c r="AN1473" s="34" t="n">
        <f aca="false">AG1473*V1473/1000000000</f>
        <v>0.0261397368728057</v>
      </c>
      <c r="AO1473" s="34" t="n">
        <f aca="false">AH1473*V1473/1000000000</f>
        <v>102.912349892936</v>
      </c>
      <c r="AP1473" s="35" t="n">
        <f aca="false">AJ1473*AI1473*EXP(P1473*4)</f>
        <v>9.42814054365594E-005</v>
      </c>
      <c r="AQ1473" s="36" t="n">
        <f aca="false">AK1473/W1473</f>
        <v>4.51122629667665E-006</v>
      </c>
      <c r="AR1473" s="37" t="n">
        <f aca="false">AL1473/W1473</f>
        <v>0.000424995110699412</v>
      </c>
      <c r="AS1473" s="37" t="n">
        <f aca="false">AM1473/W1473</f>
        <v>2.25561314833832E-007</v>
      </c>
      <c r="AT1473" s="37" t="n">
        <f aca="false">AN1473/W1473</f>
        <v>7.16157174597417E-005</v>
      </c>
      <c r="AU1473" s="37" t="n">
        <f aca="false">AO1473/W1473</f>
        <v>0.28195164354229</v>
      </c>
      <c r="AV1473" s="49" t="n">
        <f aca="false">AP1473/W1473</f>
        <v>2.58305220374135E-007</v>
      </c>
      <c r="AW1473" s="39" t="n">
        <f aca="false">AK1473*1000000</f>
        <v>1646.59759828698</v>
      </c>
      <c r="AX1473" s="40" t="n">
        <f aca="false">AL1473*1000000</f>
        <v>155123.215405285</v>
      </c>
      <c r="AY1473" s="40" t="n">
        <f aca="false">AM1473*1000000</f>
        <v>82.3298799143488</v>
      </c>
      <c r="AZ1473" s="40" t="n">
        <f aca="false">AN1473*1000000</f>
        <v>26139.7368728057</v>
      </c>
      <c r="BA1473" s="40" t="n">
        <f aca="false">AO1473*1000000</f>
        <v>102912349.892936</v>
      </c>
      <c r="BB1473" s="41" t="n">
        <f aca="false">AP1473*1000000</f>
        <v>94.2814054365595</v>
      </c>
      <c r="BC1473" s="39" t="n">
        <f aca="false">AQ1473*1000000</f>
        <v>4.51122629667665</v>
      </c>
      <c r="BD1473" s="40" t="n">
        <f aca="false">AR1473*1000000</f>
        <v>424.995110699412</v>
      </c>
      <c r="BE1473" s="40" t="n">
        <f aca="false">AS1473*1000000</f>
        <v>0.225561314833832</v>
      </c>
      <c r="BF1473" s="40" t="n">
        <f aca="false">AT1473*1000000</f>
        <v>71.6157174597417</v>
      </c>
      <c r="BG1473" s="40" t="n">
        <f aca="false">AU1473*1000000</f>
        <v>281951.64354229</v>
      </c>
      <c r="BH1473" s="41" t="n">
        <f aca="false">AV1473*1000000</f>
        <v>0.258305220374135</v>
      </c>
      <c r="BI1473" s="0" t="n">
        <v>0.1</v>
      </c>
      <c r="BJ1473" s="0" t="n">
        <f aca="false">R1473*BI1473</f>
        <v>6.86082332619573</v>
      </c>
      <c r="BK1473" s="0" t="n">
        <v>0.1</v>
      </c>
      <c r="BL1473" s="0" t="n">
        <f aca="false">AI1473*BK1473</f>
        <v>860.838414634146</v>
      </c>
      <c r="BM1473" s="45" t="n">
        <v>0</v>
      </c>
      <c r="BN1473" s="45" t="n">
        <v>0</v>
      </c>
      <c r="BO1473" s="45" t="n">
        <v>0</v>
      </c>
      <c r="BP1473" s="45" t="n">
        <v>0</v>
      </c>
      <c r="BQ1473" s="45" t="n">
        <v>0</v>
      </c>
      <c r="BR1473" s="0" t="n">
        <f aca="false">AJ1473*0.1</f>
        <v>1.0442E-009</v>
      </c>
      <c r="BS1473" s="0" t="n">
        <f aca="false">((((BJ1473/R1473)^2)+((BM1473/AD1473)^2))^(1/2))*AK1473</f>
        <v>0.000164659759828698</v>
      </c>
      <c r="BT1473" s="0" t="n">
        <f aca="false">((((BJ1473/R1473)^2)+((BN1473/AE1473)^2))^(1/2))*AL1473</f>
        <v>0.0155123215405285</v>
      </c>
      <c r="BU1473" s="0" t="n">
        <f aca="false">((((BJ1473/R1473)^2)+((BO1473/AF1473)^2))^(1/2))*AM1473</f>
        <v>8.23298799143488E-006</v>
      </c>
      <c r="BV1473" s="0" t="n">
        <f aca="false">((((BJ1473/R1473)^2)+((BP1473/AG1473)^2))^(1/2))*AN1473</f>
        <v>0.00261397368728057</v>
      </c>
      <c r="BW1473" s="0" t="n">
        <f aca="false">((((BJ1473/R1473)^2)+((BQ1473/AH1473)^2))^(1/2))*AO1473</f>
        <v>10.2912349892936</v>
      </c>
      <c r="BX1473" s="46" t="n">
        <f aca="false">((((BL1473/AI1473)^2)+((BR1473/AJ1473)^2))^(1/2))*AP1473</f>
        <v>1.33334042247979E-005</v>
      </c>
    </row>
    <row r="1474" customFormat="false" ht="15" hidden="false" customHeight="true" outlineLevel="0" collapsed="false">
      <c r="A1474" s="24" t="n">
        <v>4.52445277777778</v>
      </c>
      <c r="B1474" s="24" t="n">
        <v>-74.1258138888889</v>
      </c>
      <c r="C1474" s="47" t="n">
        <v>26</v>
      </c>
      <c r="D1474" s="47" t="n">
        <v>16</v>
      </c>
      <c r="E1474" s="47" t="n">
        <v>1705</v>
      </c>
      <c r="F1474" s="82" t="s">
        <v>3589</v>
      </c>
      <c r="G1474" s="82" t="s">
        <v>3590</v>
      </c>
      <c r="H1474" s="82" t="s">
        <v>3591</v>
      </c>
      <c r="I1474" s="83" t="s">
        <v>3342</v>
      </c>
      <c r="J1474" s="1" t="s">
        <v>3587</v>
      </c>
      <c r="K1474" s="1" t="s">
        <v>3592</v>
      </c>
      <c r="L1474" s="1"/>
      <c r="M1474" s="1" t="n">
        <v>200</v>
      </c>
      <c r="N1474" s="4" t="s">
        <v>911</v>
      </c>
      <c r="O1474" s="4" t="s">
        <v>2969</v>
      </c>
      <c r="P1474" s="56" t="n">
        <v>0.00426891489573758</v>
      </c>
      <c r="Q1474" s="5" t="n">
        <v>1144.70496</v>
      </c>
      <c r="R1474" s="31" t="n">
        <v>1164.41939165935</v>
      </c>
      <c r="S1474" s="4" t="s">
        <v>69</v>
      </c>
      <c r="T1474" s="4"/>
      <c r="U1474" s="4"/>
      <c r="V1474" s="48" t="n">
        <f aca="false">IF(S1474="m3_año",R1474,IF(OR(O1474="CG1",O1474="CG3",O1474="HG2"),T1474,R1474))</f>
        <v>1164.41939165935</v>
      </c>
      <c r="W1474" s="28" t="n">
        <v>365</v>
      </c>
      <c r="X1474" s="1"/>
      <c r="Y1474" s="1"/>
      <c r="Z1474" s="1" t="n">
        <v>2555</v>
      </c>
      <c r="AA1474" s="1" t="n">
        <v>0</v>
      </c>
      <c r="AB1474" s="1" t="n">
        <v>0</v>
      </c>
      <c r="AC1474" s="33" t="s">
        <v>72</v>
      </c>
      <c r="AD1474" s="33" t="n">
        <f aca="false">VLOOKUP($O1474,Parámetros!$B$4:$H$25,3,0)</f>
        <v>2968843.141</v>
      </c>
      <c r="AE1474" s="33" t="n">
        <f aca="false">VLOOKUP($O1474,Parámetros!$B$4:$H$25,4,0)</f>
        <v>1108945.154</v>
      </c>
      <c r="AF1474" s="33" t="n">
        <f aca="false">VLOOKUP($O1474,Parámetros!$B$4:$H$25,5,0)</f>
        <v>26460000</v>
      </c>
      <c r="AG1474" s="33" t="n">
        <f aca="false">VLOOKUP($O1474,Parámetros!$B$4:$H$25,6,0)</f>
        <v>600000</v>
      </c>
      <c r="AH1474" s="33" t="n">
        <f aca="false">VLOOKUP($O1474,Parámetros!$B$4:$H$25,7,0)</f>
        <v>2640000</v>
      </c>
      <c r="AI1474" s="2" t="n">
        <v>1964.85714285714</v>
      </c>
      <c r="AJ1474" s="2" t="n">
        <v>3.7228E-008</v>
      </c>
      <c r="AK1474" s="34" t="n">
        <f aca="false">AD1474*V1474/1000000000</f>
        <v>3.45697852417525</v>
      </c>
      <c r="AL1474" s="34" t="n">
        <f aca="false">AE1474*V1474/1000000000</f>
        <v>1.29127724160426</v>
      </c>
      <c r="AM1474" s="34" t="n">
        <f aca="false">AF1474*V1474/1000000000</f>
        <v>30.8105371033064</v>
      </c>
      <c r="AN1474" s="34" t="n">
        <f aca="false">AG1474*V1474/1000000000</f>
        <v>0.69865163499561</v>
      </c>
      <c r="AO1474" s="34" t="n">
        <f aca="false">AH1474*V1474/1000000000</f>
        <v>3.07406719398068</v>
      </c>
      <c r="AP1474" s="35" t="n">
        <f aca="false">AJ1474*AI1474*EXP(P1474*4)</f>
        <v>7.44074720628696E-005</v>
      </c>
      <c r="AQ1474" s="36" t="n">
        <f aca="false">AK1474/W1474</f>
        <v>0.00947117403883631</v>
      </c>
      <c r="AR1474" s="37" t="n">
        <f aca="false">AL1474/W1474</f>
        <v>0.00353774586740894</v>
      </c>
      <c r="AS1474" s="37" t="n">
        <f aca="false">AM1474/W1474</f>
        <v>0.0844124304200176</v>
      </c>
      <c r="AT1474" s="37" t="n">
        <f aca="false">AN1474/W1474</f>
        <v>0.00191411406848112</v>
      </c>
      <c r="AU1474" s="37" t="n">
        <f aca="false">AO1474/W1474</f>
        <v>0.00842210190131694</v>
      </c>
      <c r="AV1474" s="49" t="n">
        <f aca="false">AP1474/W1474</f>
        <v>2.03856087843478E-007</v>
      </c>
      <c r="AW1474" s="39" t="n">
        <f aca="false">AK1474*1000000</f>
        <v>3456978.52417525</v>
      </c>
      <c r="AX1474" s="40" t="n">
        <f aca="false">AL1474*1000000</f>
        <v>1291277.24160426</v>
      </c>
      <c r="AY1474" s="40" t="n">
        <f aca="false">AM1474*1000000</f>
        <v>30810537.1033064</v>
      </c>
      <c r="AZ1474" s="40" t="n">
        <f aca="false">AN1474*1000000</f>
        <v>698651.63499561</v>
      </c>
      <c r="BA1474" s="40" t="n">
        <f aca="false">AO1474*1000000</f>
        <v>3074067.19398068</v>
      </c>
      <c r="BB1474" s="41" t="n">
        <f aca="false">AP1474*1000000</f>
        <v>74.4074720628696</v>
      </c>
      <c r="BC1474" s="39" t="n">
        <f aca="false">AQ1474*1000000</f>
        <v>9471.17403883631</v>
      </c>
      <c r="BD1474" s="40" t="n">
        <f aca="false">AR1474*1000000</f>
        <v>3537.74586740894</v>
      </c>
      <c r="BE1474" s="40" t="n">
        <f aca="false">AS1474*1000000</f>
        <v>84412.4304200175</v>
      </c>
      <c r="BF1474" s="40" t="n">
        <f aca="false">AT1474*1000000</f>
        <v>1914.11406848112</v>
      </c>
      <c r="BG1474" s="40" t="n">
        <f aca="false">AU1474*1000000</f>
        <v>8422.10190131694</v>
      </c>
      <c r="BH1474" s="41" t="n">
        <f aca="false">AV1474*1000000</f>
        <v>0.203856087843478</v>
      </c>
      <c r="BI1474" s="0" t="n">
        <v>0.1</v>
      </c>
      <c r="BJ1474" s="0" t="n">
        <f aca="false">R1474*BI1474</f>
        <v>116.441939165935</v>
      </c>
      <c r="BK1474" s="0" t="n">
        <v>0.1</v>
      </c>
      <c r="BL1474" s="0" t="n">
        <f aca="false">AI1474*BK1474</f>
        <v>196.485714285714</v>
      </c>
      <c r="BM1474" s="45" t="n">
        <v>2364070.847</v>
      </c>
      <c r="BN1474" s="45" t="n">
        <v>451327.576</v>
      </c>
      <c r="BO1474" s="0" t="n">
        <f aca="false">AF1474*0.1</f>
        <v>2646000</v>
      </c>
      <c r="BP1474" s="0" t="n">
        <f aca="false">AG1474*0.1</f>
        <v>60000</v>
      </c>
      <c r="BQ1474" s="0" t="n">
        <f aca="false">AH1474*0.1</f>
        <v>264000</v>
      </c>
      <c r="BR1474" s="0" t="n">
        <f aca="false">AJ1474*0.1</f>
        <v>3.7228E-009</v>
      </c>
      <c r="BS1474" s="0" t="n">
        <f aca="false">((((BJ1474/R1474)^2)+((BM1474/AD1474)^2))^(1/2))*AK1474</f>
        <v>2.77439170521905</v>
      </c>
      <c r="BT1474" s="0" t="n">
        <f aca="false">((((BJ1474/R1474)^2)+((BN1474/AE1474)^2))^(1/2))*AL1474</f>
        <v>0.541165931562099</v>
      </c>
      <c r="BU1474" s="0" t="n">
        <f aca="false">((((BJ1474/R1474)^2)+((BO1474/AF1474)^2))^(1/2))*AM1474</f>
        <v>4.35726794354954</v>
      </c>
      <c r="BV1474" s="0" t="n">
        <f aca="false">((((BJ1474/R1474)^2)+((BP1474/AG1474)^2))^(1/2))*AN1474</f>
        <v>0.0988042617584929</v>
      </c>
      <c r="BW1474" s="0" t="n">
        <f aca="false">((((BJ1474/R1474)^2)+((BQ1474/AH1474)^2))^(1/2))*AO1474</f>
        <v>0.434738751737369</v>
      </c>
      <c r="BX1474" s="46" t="n">
        <f aca="false">((((BL1474/AI1474)^2)+((BR1474/AJ1474)^2))^(1/2))*AP1474</f>
        <v>1.05228056133207E-005</v>
      </c>
    </row>
    <row r="1475" customFormat="false" ht="15" hidden="false" customHeight="true" outlineLevel="0" collapsed="false">
      <c r="A1475" s="24" t="n">
        <v>4.60989444444444</v>
      </c>
      <c r="B1475" s="24" t="n">
        <v>-74.0899111111111</v>
      </c>
      <c r="C1475" s="47" t="n">
        <v>30</v>
      </c>
      <c r="D1475" s="47" t="n">
        <v>25</v>
      </c>
      <c r="E1475" s="47" t="n">
        <v>2319</v>
      </c>
      <c r="F1475" s="82" t="s">
        <v>3593</v>
      </c>
      <c r="G1475" s="82" t="s">
        <v>3594</v>
      </c>
      <c r="H1475" s="82" t="s">
        <v>3595</v>
      </c>
      <c r="I1475" s="83" t="s">
        <v>1287</v>
      </c>
      <c r="J1475" s="1" t="s">
        <v>76</v>
      </c>
      <c r="K1475" s="1" t="s">
        <v>3465</v>
      </c>
      <c r="L1475" s="1"/>
      <c r="M1475" s="1" t="s">
        <v>3465</v>
      </c>
      <c r="N1475" s="29" t="s">
        <v>77</v>
      </c>
      <c r="O1475" s="4" t="s">
        <v>77</v>
      </c>
      <c r="P1475" s="50" t="n">
        <v>0.0119278052318739</v>
      </c>
      <c r="Q1475" s="31" t="n">
        <v>11.3563235795132</v>
      </c>
      <c r="R1475" s="31" t="n">
        <v>11.911281226541</v>
      </c>
      <c r="S1475" s="4" t="s">
        <v>69</v>
      </c>
      <c r="T1475" s="4"/>
      <c r="U1475" s="4"/>
      <c r="V1475" s="48" t="n">
        <f aca="false">IF(S1475="m3_año",R1475,IF(OR(O1475="CG1",O1475="CG3",O1475="HG2"),T1475,R1475))</f>
        <v>11.911281226541</v>
      </c>
      <c r="W1475" s="28" t="n">
        <v>365</v>
      </c>
      <c r="X1475" s="1"/>
      <c r="Y1475" s="1"/>
      <c r="Z1475" s="1" t="n">
        <v>182.5</v>
      </c>
      <c r="AA1475" s="1" t="n">
        <v>0</v>
      </c>
      <c r="AB1475" s="1" t="n">
        <v>0</v>
      </c>
      <c r="AC1475" s="33" t="s">
        <v>72</v>
      </c>
      <c r="AD1475" s="33" t="n">
        <f aca="false">VLOOKUP($O1475,Parámetros!$B$4:$H$25,3,0)</f>
        <v>24000</v>
      </c>
      <c r="AE1475" s="33" t="n">
        <f aca="false">VLOOKUP($O1475,Parámetros!$B$4:$H$25,4,0)</f>
        <v>2261000</v>
      </c>
      <c r="AF1475" s="33" t="n">
        <f aca="false">VLOOKUP($O1475,Parámetros!$B$4:$H$25,5,0)</f>
        <v>1200</v>
      </c>
      <c r="AG1475" s="33" t="n">
        <f aca="false">VLOOKUP($O1475,Parámetros!$B$4:$H$25,6,0)</f>
        <v>381000</v>
      </c>
      <c r="AH1475" s="33" t="n">
        <f aca="false">VLOOKUP($O1475,Parámetros!$B$4:$H$25,7,0)</f>
        <v>1500000000</v>
      </c>
      <c r="AI1475" s="2" t="n">
        <v>8608.38414634146</v>
      </c>
      <c r="AJ1475" s="2" t="n">
        <v>1.0442E-008</v>
      </c>
      <c r="AK1475" s="34" t="n">
        <f aca="false">AD1475*V1475/1000000000</f>
        <v>0.000285870749436984</v>
      </c>
      <c r="AL1475" s="34" t="n">
        <f aca="false">AE1475*V1475/1000000000</f>
        <v>0.0269314068532092</v>
      </c>
      <c r="AM1475" s="34" t="n">
        <f aca="false">AF1475*V1475/1000000000</f>
        <v>1.42935374718492E-005</v>
      </c>
      <c r="AN1475" s="34" t="n">
        <f aca="false">AG1475*V1475/1000000000</f>
        <v>0.00453819814731212</v>
      </c>
      <c r="AO1475" s="34" t="n">
        <f aca="false">AH1475*V1475/1000000000</f>
        <v>17.8669218398115</v>
      </c>
      <c r="AP1475" s="35" t="n">
        <f aca="false">AJ1475*AI1475*EXP(P1475*4)</f>
        <v>9.42814054365594E-005</v>
      </c>
      <c r="AQ1475" s="36" t="n">
        <f aca="false">AK1475/W1475</f>
        <v>7.83207532704066E-007</v>
      </c>
      <c r="AR1475" s="37" t="n">
        <f aca="false">AL1475/W1475</f>
        <v>7.37846763101622E-005</v>
      </c>
      <c r="AS1475" s="37" t="n">
        <f aca="false">AM1475/W1475</f>
        <v>3.91603766352033E-008</v>
      </c>
      <c r="AT1475" s="37" t="n">
        <f aca="false">AN1475/W1475</f>
        <v>1.2433419581677E-005</v>
      </c>
      <c r="AU1475" s="37" t="n">
        <f aca="false">AO1475/W1475</f>
        <v>0.0489504707940041</v>
      </c>
      <c r="AV1475" s="49" t="n">
        <f aca="false">AP1475/W1475</f>
        <v>2.58305220374135E-007</v>
      </c>
      <c r="AW1475" s="39" t="n">
        <f aca="false">AK1475*1000000</f>
        <v>285.870749436984</v>
      </c>
      <c r="AX1475" s="40" t="n">
        <f aca="false">AL1475*1000000</f>
        <v>26931.4068532092</v>
      </c>
      <c r="AY1475" s="40" t="n">
        <f aca="false">AM1475*1000000</f>
        <v>14.2935374718492</v>
      </c>
      <c r="AZ1475" s="40" t="n">
        <f aca="false">AN1475*1000000</f>
        <v>4538.19814731212</v>
      </c>
      <c r="BA1475" s="40" t="n">
        <f aca="false">AO1475*1000000</f>
        <v>17866921.8398115</v>
      </c>
      <c r="BB1475" s="41" t="n">
        <f aca="false">AP1475*1000000</f>
        <v>94.2814054365595</v>
      </c>
      <c r="BC1475" s="39" t="n">
        <f aca="false">AQ1475*1000000</f>
        <v>0.783207532704066</v>
      </c>
      <c r="BD1475" s="40" t="n">
        <f aca="false">AR1475*1000000</f>
        <v>73.7846763101622</v>
      </c>
      <c r="BE1475" s="40" t="n">
        <f aca="false">AS1475*1000000</f>
        <v>0.0391603766352033</v>
      </c>
      <c r="BF1475" s="40" t="n">
        <f aca="false">AT1475*1000000</f>
        <v>12.433419581677</v>
      </c>
      <c r="BG1475" s="40" t="n">
        <f aca="false">AU1475*1000000</f>
        <v>48950.4707940041</v>
      </c>
      <c r="BH1475" s="41" t="n">
        <f aca="false">AV1475*1000000</f>
        <v>0.258305220374135</v>
      </c>
      <c r="BI1475" s="0" t="n">
        <v>0.1</v>
      </c>
      <c r="BJ1475" s="0" t="n">
        <f aca="false">R1475*BI1475</f>
        <v>1.1911281226541</v>
      </c>
      <c r="BK1475" s="0" t="n">
        <v>0.1</v>
      </c>
      <c r="BL1475" s="0" t="n">
        <f aca="false">AI1475*BK1475</f>
        <v>860.838414634146</v>
      </c>
      <c r="BM1475" s="45" t="n">
        <v>0</v>
      </c>
      <c r="BN1475" s="45" t="n">
        <v>0</v>
      </c>
      <c r="BO1475" s="45" t="n">
        <v>0</v>
      </c>
      <c r="BP1475" s="45" t="n">
        <v>0</v>
      </c>
      <c r="BQ1475" s="45" t="n">
        <v>0</v>
      </c>
      <c r="BR1475" s="0" t="n">
        <f aca="false">AJ1475*0.1</f>
        <v>1.0442E-009</v>
      </c>
      <c r="BS1475" s="0" t="n">
        <f aca="false">((((BJ1475/R1475)^2)+((BM1475/AD1475)^2))^(1/2))*AK1475</f>
        <v>2.85870749436984E-005</v>
      </c>
      <c r="BT1475" s="0" t="n">
        <f aca="false">((((BJ1475/R1475)^2)+((BN1475/AE1475)^2))^(1/2))*AL1475</f>
        <v>0.00269314068532092</v>
      </c>
      <c r="BU1475" s="0" t="n">
        <f aca="false">((((BJ1475/R1475)^2)+((BO1475/AF1475)^2))^(1/2))*AM1475</f>
        <v>1.42935374718492E-006</v>
      </c>
      <c r="BV1475" s="0" t="n">
        <f aca="false">((((BJ1475/R1475)^2)+((BP1475/AG1475)^2))^(1/2))*AN1475</f>
        <v>0.000453819814731212</v>
      </c>
      <c r="BW1475" s="0" t="n">
        <f aca="false">((((BJ1475/R1475)^2)+((BQ1475/AH1475)^2))^(1/2))*AO1475</f>
        <v>1.78669218398115</v>
      </c>
      <c r="BX1475" s="46" t="n">
        <f aca="false">((((BL1475/AI1475)^2)+((BR1475/AJ1475)^2))^(1/2))*AP1475</f>
        <v>1.33334042247979E-005</v>
      </c>
    </row>
    <row r="1476" customFormat="false" ht="15" hidden="false" customHeight="true" outlineLevel="0" collapsed="false">
      <c r="A1476" s="24" t="n">
        <v>4.60487222222222</v>
      </c>
      <c r="B1476" s="24" t="n">
        <v>-74.0950083333333</v>
      </c>
      <c r="C1476" s="47" t="n">
        <v>30</v>
      </c>
      <c r="D1476" s="47" t="n">
        <v>24</v>
      </c>
      <c r="E1476" s="47" t="n">
        <v>2306</v>
      </c>
      <c r="F1476" s="82" t="s">
        <v>3596</v>
      </c>
      <c r="G1476" s="82" t="s">
        <v>3597</v>
      </c>
      <c r="H1476" s="82" t="s">
        <v>3598</v>
      </c>
      <c r="I1476" s="83" t="s">
        <v>1287</v>
      </c>
      <c r="J1476" s="1" t="s">
        <v>65</v>
      </c>
      <c r="K1476" s="1" t="s">
        <v>3548</v>
      </c>
      <c r="L1476" s="1"/>
      <c r="M1476" s="1" t="n">
        <v>2001</v>
      </c>
      <c r="N1476" s="29" t="s">
        <v>67</v>
      </c>
      <c r="O1476" s="4" t="s">
        <v>68</v>
      </c>
      <c r="P1476" s="56" t="n">
        <v>0.00426891489573758</v>
      </c>
      <c r="Q1476" s="5" t="n">
        <v>17.869</v>
      </c>
      <c r="R1476" s="31" t="n">
        <v>18.1767449575487</v>
      </c>
      <c r="S1476" s="4" t="s">
        <v>69</v>
      </c>
      <c r="T1476" s="4"/>
      <c r="U1476" s="4"/>
      <c r="V1476" s="48" t="n">
        <f aca="false">IF(S1476="m3_año",R1476,IF(OR(O1476="CG1",O1476="CG3",O1476="HG2"),T1476,R1476))</f>
        <v>18.1767449575487</v>
      </c>
      <c r="W1476" s="28" t="n">
        <v>365</v>
      </c>
      <c r="X1476" s="32" t="s">
        <v>3320</v>
      </c>
      <c r="Y1476" s="1"/>
      <c r="Z1476" s="28" t="n">
        <v>8760</v>
      </c>
      <c r="AA1476" s="1" t="n">
        <v>0</v>
      </c>
      <c r="AB1476" s="1" t="n">
        <v>0</v>
      </c>
      <c r="AC1476" s="33" t="s">
        <v>72</v>
      </c>
      <c r="AD1476" s="33" t="n">
        <f aca="false">VLOOKUP($O1476,Parámetros!$B$4:$H$25,3,0)</f>
        <v>46.3856216091623</v>
      </c>
      <c r="AE1476" s="33" t="n">
        <f aca="false">VLOOKUP($O1476,Parámetros!$B$4:$H$25,4,0)</f>
        <v>1074.85364414012</v>
      </c>
      <c r="AF1476" s="33" t="n">
        <f aca="false">VLOOKUP($O1476,Parámetros!$B$4:$H$25,5,0)</f>
        <v>5.41099102083891</v>
      </c>
      <c r="AG1476" s="33" t="n">
        <f aca="false">VLOOKUP($O1476,Parámetros!$B$4:$H$25,6,0)</f>
        <v>1344</v>
      </c>
      <c r="AH1476" s="33" t="n">
        <f aca="false">VLOOKUP($O1476,Parámetros!$B$4:$H$25,7,0)</f>
        <v>1920000</v>
      </c>
      <c r="AI1476" s="51" t="n">
        <v>17.869</v>
      </c>
      <c r="AJ1476" s="52" t="n">
        <v>8.8E-008</v>
      </c>
      <c r="AK1476" s="34" t="n">
        <f aca="false">AD1476*V1476/1000000000</f>
        <v>8.43139613687103E-007</v>
      </c>
      <c r="AL1476" s="34" t="n">
        <f aca="false">AE1476*V1476/1000000000</f>
        <v>1.95373405562268E-005</v>
      </c>
      <c r="AM1476" s="34" t="n">
        <f aca="false">AF1476*V1476/1000000000</f>
        <v>9.83542037533749E-008</v>
      </c>
      <c r="AN1476" s="34" t="n">
        <f aca="false">AG1476*V1476/1000000000</f>
        <v>2.44295452229454E-005</v>
      </c>
      <c r="AO1476" s="34" t="n">
        <f aca="false">AH1476*V1476/1000000000</f>
        <v>0.0348993503184935</v>
      </c>
      <c r="AP1476" s="35" t="n">
        <f aca="false">AJ1476*AI1476*EXP(P1476*4)</f>
        <v>1.59955355626429E-006</v>
      </c>
      <c r="AQ1476" s="36" t="n">
        <f aca="false">AK1476/W1476</f>
        <v>2.30997154434823E-009</v>
      </c>
      <c r="AR1476" s="37" t="n">
        <f aca="false">AL1476/W1476</f>
        <v>5.35269604280185E-008</v>
      </c>
      <c r="AS1476" s="37" t="n">
        <f aca="false">AM1476/W1476</f>
        <v>2.69463571927055E-010</v>
      </c>
      <c r="AT1476" s="37" t="n">
        <f aca="false">AN1476/W1476</f>
        <v>6.69302608847821E-008</v>
      </c>
      <c r="AU1476" s="37" t="n">
        <f aca="false">AO1476/W1476</f>
        <v>9.56146584068315E-005</v>
      </c>
      <c r="AV1476" s="49" t="n">
        <f aca="false">AP1476/W1476</f>
        <v>4.38233851031311E-009</v>
      </c>
      <c r="AW1476" s="39" t="n">
        <f aca="false">AK1476*1000000</f>
        <v>0.843139613687103</v>
      </c>
      <c r="AX1476" s="40" t="n">
        <f aca="false">AL1476*1000000</f>
        <v>19.5373405562268</v>
      </c>
      <c r="AY1476" s="40" t="n">
        <f aca="false">AM1476*1000000</f>
        <v>0.098354203753375</v>
      </c>
      <c r="AZ1476" s="40" t="n">
        <f aca="false">AN1476*1000000</f>
        <v>24.4295452229455</v>
      </c>
      <c r="BA1476" s="40" t="n">
        <f aca="false">AO1476*1000000</f>
        <v>34899.3503184935</v>
      </c>
      <c r="BB1476" s="41" t="n">
        <f aca="false">AP1476*1000000</f>
        <v>1.59955355626429</v>
      </c>
      <c r="BC1476" s="39" t="n">
        <f aca="false">AQ1476*1000000</f>
        <v>0.00230997154434823</v>
      </c>
      <c r="BD1476" s="40" t="n">
        <f aca="false">AR1476*1000000</f>
        <v>0.0535269604280185</v>
      </c>
      <c r="BE1476" s="40" t="n">
        <f aca="false">AS1476*1000000</f>
        <v>0.000269463571927055</v>
      </c>
      <c r="BF1476" s="40" t="n">
        <f aca="false">AT1476*1000000</f>
        <v>0.0669302608847821</v>
      </c>
      <c r="BG1476" s="40" t="n">
        <f aca="false">AU1476*1000000</f>
        <v>95.6146584068315</v>
      </c>
      <c r="BH1476" s="41" t="n">
        <f aca="false">AV1476*1000000</f>
        <v>0.00438233851031311</v>
      </c>
      <c r="BI1476" s="0" t="n">
        <v>0.1</v>
      </c>
      <c r="BJ1476" s="0" t="n">
        <f aca="false">R1476*BI1476</f>
        <v>1.81767449575487</v>
      </c>
      <c r="BK1476" s="0" t="n">
        <v>0.1</v>
      </c>
      <c r="BL1476" s="0" t="n">
        <f aca="false">AI1476*BK1476</f>
        <v>1.7869</v>
      </c>
      <c r="BM1476" s="45" t="n">
        <v>17.6498016718255</v>
      </c>
      <c r="BN1476" s="45" t="n">
        <v>910.91550745518</v>
      </c>
      <c r="BO1476" s="45" t="n">
        <v>5.31099102083891</v>
      </c>
      <c r="BP1476" s="45" t="n">
        <v>537.6</v>
      </c>
      <c r="BQ1476" s="45" t="n">
        <v>384000</v>
      </c>
      <c r="BR1476" s="0" t="n">
        <f aca="false">AJ1476*0.1</f>
        <v>8.8E-009</v>
      </c>
      <c r="BS1476" s="0" t="n">
        <f aca="false">((((BJ1476/R1476)^2)+((BM1476/AD1476)^2))^(1/2))*AK1476</f>
        <v>3.31710285808568E-007</v>
      </c>
      <c r="BT1476" s="0" t="n">
        <f aca="false">((((BJ1476/R1476)^2)+((BN1476/AE1476)^2))^(1/2))*AL1476</f>
        <v>1.66723478507504E-005</v>
      </c>
      <c r="BU1476" s="0" t="n">
        <f aca="false">((((BJ1476/R1476)^2)+((BO1476/AF1476)^2))^(1/2))*AM1476</f>
        <v>9.7036266287749E-008</v>
      </c>
      <c r="BV1476" s="0" t="n">
        <f aca="false">((((BJ1476/R1476)^2)+((BP1476/AG1476)^2))^(1/2))*AN1476</f>
        <v>1.00725595340007E-005</v>
      </c>
      <c r="BW1476" s="0" t="n">
        <f aca="false">((((BJ1476/R1476)^2)+((BQ1476/AH1476)^2))^(1/2))*AO1476</f>
        <v>0.00780373196827304</v>
      </c>
      <c r="BX1476" s="46" t="n">
        <f aca="false">((((BL1476/AI1476)^2)+((BR1476/AJ1476)^2))^(1/2))*AP1476</f>
        <v>2.26211033301107E-007</v>
      </c>
    </row>
    <row r="1477" customFormat="false" ht="15" hidden="false" customHeight="true" outlineLevel="0" collapsed="false">
      <c r="A1477" s="24" t="n">
        <v>4.56554722222222</v>
      </c>
      <c r="B1477" s="24" t="n">
        <v>-74.0786944444444</v>
      </c>
      <c r="C1477" s="47" t="n">
        <v>31</v>
      </c>
      <c r="D1477" s="47" t="n">
        <v>20</v>
      </c>
      <c r="E1477" s="47" t="n">
        <v>2255</v>
      </c>
      <c r="F1477" s="82" t="s">
        <v>3599</v>
      </c>
      <c r="G1477" s="82" t="s">
        <v>3511</v>
      </c>
      <c r="H1477" s="82" t="s">
        <v>3600</v>
      </c>
      <c r="I1477" s="83" t="s">
        <v>2948</v>
      </c>
      <c r="J1477" s="1" t="s">
        <v>3601</v>
      </c>
      <c r="K1477" s="1" t="s">
        <v>3602</v>
      </c>
      <c r="L1477" s="1"/>
      <c r="M1477" s="1" t="s">
        <v>3514</v>
      </c>
      <c r="N1477" s="4" t="s">
        <v>172</v>
      </c>
      <c r="O1477" s="4" t="s">
        <v>3343</v>
      </c>
      <c r="P1477" s="56" t="n">
        <v>0.00426891489573758</v>
      </c>
      <c r="Q1477" s="5" t="n">
        <v>200000</v>
      </c>
      <c r="R1477" s="31" t="n">
        <v>203444.456405492</v>
      </c>
      <c r="S1477" s="29" t="s">
        <v>86</v>
      </c>
      <c r="T1477" s="29" t="n">
        <f aca="false">((R1477*Parámetros!$D$30)/1000)/Parámetros!$D$29</f>
        <v>166723.453458543</v>
      </c>
      <c r="U1477" s="29" t="s">
        <v>69</v>
      </c>
      <c r="V1477" s="48" t="n">
        <f aca="false">IF(S1477="m3_año",R1477,IF(OR(O1477="CG1",O1477="CG3",O1477="HG2"),T1477,R1477))</f>
        <v>203444.456405492</v>
      </c>
      <c r="W1477" s="28" t="n">
        <v>365</v>
      </c>
      <c r="X1477" s="32" t="s">
        <v>3320</v>
      </c>
      <c r="Y1477" s="1"/>
      <c r="Z1477" s="28" t="n">
        <v>8760</v>
      </c>
      <c r="AA1477" s="1" t="n">
        <v>0</v>
      </c>
      <c r="AB1477" s="1" t="n">
        <v>0</v>
      </c>
      <c r="AC1477" s="33" t="s">
        <v>246</v>
      </c>
      <c r="AD1477" s="33" t="n">
        <f aca="false">VLOOKUP($O1477,Parámetros!$B$4:$H$25,3,0)</f>
        <v>12.7152226842523</v>
      </c>
      <c r="AE1477" s="33" t="n">
        <f aca="false">VLOOKUP($O1477,Parámetros!$B$4:$H$25,4,0)</f>
        <v>4.56382485732941</v>
      </c>
      <c r="AF1477" s="33" t="n">
        <f aca="false">VLOOKUP($O1477,Parámetros!$B$4:$H$25,5,0)</f>
        <v>12.0799261022882</v>
      </c>
      <c r="AG1477" s="33" t="n">
        <f aca="false">VLOOKUP($O1477,Parámetros!$B$4:$H$25,6,0)</f>
        <v>6.25</v>
      </c>
      <c r="AH1477" s="33" t="n">
        <f aca="false">VLOOKUP($O1477,Parámetros!$B$4:$H$25,7,0)</f>
        <v>2343</v>
      </c>
      <c r="AI1477" s="2" t="n">
        <v>5536.76785714286</v>
      </c>
      <c r="AJ1477" s="2" t="n">
        <v>1.362E-008</v>
      </c>
      <c r="AK1477" s="34" t="n">
        <f aca="false">AD1477*V1477/1000000000</f>
        <v>0.00258684156707249</v>
      </c>
      <c r="AL1477" s="34" t="n">
        <f aca="false">AE1477*V1477/1000000000</f>
        <v>0.000928484867229254</v>
      </c>
      <c r="AM1477" s="34" t="n">
        <f aca="false">AF1477*V1477/1000000000</f>
        <v>0.00245759399929854</v>
      </c>
      <c r="AN1477" s="34" t="n">
        <f aca="false">AG1477*V1477/1000000000</f>
        <v>0.00127152785253433</v>
      </c>
      <c r="AO1477" s="34" t="n">
        <f aca="false">AH1477*V1477/1000000000</f>
        <v>0.476670361358068</v>
      </c>
      <c r="AP1477" s="35" t="n">
        <f aca="false">AJ1477*AI1477*EXP(P1477*4)</f>
        <v>7.67095239046024E-005</v>
      </c>
      <c r="AQ1477" s="36" t="n">
        <f aca="false">AK1477/W1477</f>
        <v>7.08723717006162E-006</v>
      </c>
      <c r="AR1477" s="37" t="n">
        <f aca="false">AL1477/W1477</f>
        <v>2.54379415679248E-006</v>
      </c>
      <c r="AS1477" s="37" t="n">
        <f aca="false">AM1477/W1477</f>
        <v>6.73313424465353E-006</v>
      </c>
      <c r="AT1477" s="37" t="n">
        <f aca="false">AN1477/W1477</f>
        <v>3.48363795214884E-006</v>
      </c>
      <c r="AU1477" s="37" t="n">
        <f aca="false">AO1477/W1477</f>
        <v>0.00130594619550156</v>
      </c>
      <c r="AV1477" s="49" t="n">
        <f aca="false">AP1477/W1477</f>
        <v>2.10163079190692E-007</v>
      </c>
      <c r="AW1477" s="39" t="n">
        <f aca="false">AK1477*1000000</f>
        <v>2586.84156707249</v>
      </c>
      <c r="AX1477" s="40" t="n">
        <f aca="false">AL1477*1000000</f>
        <v>928.484867229254</v>
      </c>
      <c r="AY1477" s="40" t="n">
        <f aca="false">AM1477*1000000</f>
        <v>2457.59399929854</v>
      </c>
      <c r="AZ1477" s="40" t="n">
        <f aca="false">AN1477*1000000</f>
        <v>1271.52785253433</v>
      </c>
      <c r="BA1477" s="40" t="n">
        <f aca="false">AO1477*1000000</f>
        <v>476670.361358068</v>
      </c>
      <c r="BB1477" s="41" t="n">
        <f aca="false">AP1477*1000000</f>
        <v>76.7095239046025</v>
      </c>
      <c r="BC1477" s="39" t="n">
        <f aca="false">AQ1477*1000000</f>
        <v>7.08723717006162</v>
      </c>
      <c r="BD1477" s="40" t="n">
        <f aca="false">AR1477*1000000</f>
        <v>2.54379415679248</v>
      </c>
      <c r="BE1477" s="40" t="n">
        <f aca="false">AS1477*1000000</f>
        <v>6.73313424465353</v>
      </c>
      <c r="BF1477" s="40" t="n">
        <f aca="false">AT1477*1000000</f>
        <v>3.48363795214884</v>
      </c>
      <c r="BG1477" s="40" t="n">
        <f aca="false">AU1477*1000000</f>
        <v>1305.94619550156</v>
      </c>
      <c r="BH1477" s="41" t="n">
        <f aca="false">AV1477*1000000</f>
        <v>0.210163079190692</v>
      </c>
      <c r="BI1477" s="0" t="n">
        <v>0.1</v>
      </c>
      <c r="BJ1477" s="0" t="n">
        <f aca="false">R1477*BI1477</f>
        <v>20344.4456405492</v>
      </c>
      <c r="BK1477" s="0" t="n">
        <v>0.1</v>
      </c>
      <c r="BL1477" s="0" t="n">
        <f aca="false">AI1477*BK1477</f>
        <v>553.676785714286</v>
      </c>
      <c r="BM1477" s="45" t="n">
        <v>8.79744109323615</v>
      </c>
      <c r="BN1477" s="45" t="n">
        <v>3.62683450723467</v>
      </c>
      <c r="BO1477" s="45" t="n">
        <v>10.0538529184284</v>
      </c>
      <c r="BP1477" s="45" t="n">
        <v>12.5</v>
      </c>
      <c r="BQ1477" s="45" t="n">
        <v>2343</v>
      </c>
      <c r="BR1477" s="0" t="n">
        <f aca="false">AJ1477*0.1</f>
        <v>1.362E-009</v>
      </c>
      <c r="BS1477" s="0" t="n">
        <f aca="false">((((BJ1477/R1477)^2)+((BM1477/AD1477)^2))^(1/2))*AK1477</f>
        <v>0.0018083882215535</v>
      </c>
      <c r="BT1477" s="0" t="n">
        <f aca="false">((((BJ1477/R1477)^2)+((BN1477/AE1477)^2))^(1/2))*AL1477</f>
        <v>0.000743678222393673</v>
      </c>
      <c r="BU1477" s="0" t="n">
        <f aca="false">((((BJ1477/R1477)^2)+((BO1477/AF1477)^2))^(1/2))*AM1477</f>
        <v>0.00206011200375339</v>
      </c>
      <c r="BV1477" s="0" t="n">
        <f aca="false">((((BJ1477/R1477)^2)+((BP1477/AG1477)^2))^(1/2))*AN1477</f>
        <v>0.0025462325404173</v>
      </c>
      <c r="BW1477" s="0" t="n">
        <f aca="false">((((BJ1477/R1477)^2)+((BQ1477/AH1477)^2))^(1/2))*AO1477</f>
        <v>0.479047784392333</v>
      </c>
      <c r="BX1477" s="46" t="n">
        <f aca="false">((((BL1477/AI1477)^2)+((BR1477/AJ1477)^2))^(1/2))*AP1477</f>
        <v>1.08483649069072E-005</v>
      </c>
    </row>
    <row r="1478" customFormat="false" ht="15" hidden="false" customHeight="true" outlineLevel="0" collapsed="false">
      <c r="A1478" s="24" t="n">
        <v>4.56554722222222</v>
      </c>
      <c r="B1478" s="24" t="n">
        <v>-74.0786944444444</v>
      </c>
      <c r="C1478" s="47" t="n">
        <v>31</v>
      </c>
      <c r="D1478" s="47" t="n">
        <v>20</v>
      </c>
      <c r="E1478" s="47" t="n">
        <v>2255</v>
      </c>
      <c r="F1478" s="82" t="s">
        <v>3599</v>
      </c>
      <c r="G1478" s="82" t="s">
        <v>3511</v>
      </c>
      <c r="H1478" s="82" t="s">
        <v>3600</v>
      </c>
      <c r="I1478" s="83" t="s">
        <v>2948</v>
      </c>
      <c r="J1478" s="1" t="s">
        <v>3601</v>
      </c>
      <c r="K1478" s="1" t="s">
        <v>3602</v>
      </c>
      <c r="L1478" s="1"/>
      <c r="M1478" s="1" t="s">
        <v>3514</v>
      </c>
      <c r="N1478" s="4" t="s">
        <v>172</v>
      </c>
      <c r="O1478" s="4" t="s">
        <v>3343</v>
      </c>
      <c r="P1478" s="56" t="n">
        <v>0.00426891489573758</v>
      </c>
      <c r="Q1478" s="5" t="n">
        <v>200000</v>
      </c>
      <c r="R1478" s="31" t="n">
        <v>203444.456405492</v>
      </c>
      <c r="S1478" s="29" t="s">
        <v>86</v>
      </c>
      <c r="T1478" s="29" t="n">
        <f aca="false">((R1478*Parámetros!$D$30)/1000)/Parámetros!$D$29</f>
        <v>166723.453458543</v>
      </c>
      <c r="U1478" s="29" t="s">
        <v>69</v>
      </c>
      <c r="V1478" s="48" t="n">
        <f aca="false">IF(S1478="m3_año",R1478,IF(OR(O1478="CG1",O1478="CG3",O1478="HG2"),T1478,R1478))</f>
        <v>203444.456405492</v>
      </c>
      <c r="W1478" s="28" t="n">
        <v>365</v>
      </c>
      <c r="X1478" s="32" t="s">
        <v>3320</v>
      </c>
      <c r="Y1478" s="1"/>
      <c r="Z1478" s="28" t="n">
        <v>8760</v>
      </c>
      <c r="AA1478" s="1" t="n">
        <v>0</v>
      </c>
      <c r="AB1478" s="1" t="n">
        <v>0</v>
      </c>
      <c r="AC1478" s="33" t="s">
        <v>246</v>
      </c>
      <c r="AD1478" s="33" t="n">
        <f aca="false">VLOOKUP($O1478,Parámetros!$B$4:$H$25,3,0)</f>
        <v>12.7152226842523</v>
      </c>
      <c r="AE1478" s="33" t="n">
        <f aca="false">VLOOKUP($O1478,Parámetros!$B$4:$H$25,4,0)</f>
        <v>4.56382485732941</v>
      </c>
      <c r="AF1478" s="33" t="n">
        <f aca="false">VLOOKUP($O1478,Parámetros!$B$4:$H$25,5,0)</f>
        <v>12.0799261022882</v>
      </c>
      <c r="AG1478" s="33" t="n">
        <f aca="false">VLOOKUP($O1478,Parámetros!$B$4:$H$25,6,0)</f>
        <v>6.25</v>
      </c>
      <c r="AH1478" s="33" t="n">
        <f aca="false">VLOOKUP($O1478,Parámetros!$B$4:$H$25,7,0)</f>
        <v>2343</v>
      </c>
      <c r="AI1478" s="2" t="n">
        <v>5536.76785714286</v>
      </c>
      <c r="AJ1478" s="2" t="n">
        <v>1.362E-008</v>
      </c>
      <c r="AK1478" s="34" t="n">
        <f aca="false">AD1478*V1478/1000000000</f>
        <v>0.00258684156707249</v>
      </c>
      <c r="AL1478" s="34" t="n">
        <f aca="false">AE1478*V1478/1000000000</f>
        <v>0.000928484867229254</v>
      </c>
      <c r="AM1478" s="34" t="n">
        <f aca="false">AF1478*V1478/1000000000</f>
        <v>0.00245759399929854</v>
      </c>
      <c r="AN1478" s="34" t="n">
        <f aca="false">AG1478*V1478/1000000000</f>
        <v>0.00127152785253433</v>
      </c>
      <c r="AO1478" s="34" t="n">
        <f aca="false">AH1478*V1478/1000000000</f>
        <v>0.476670361358068</v>
      </c>
      <c r="AP1478" s="35" t="n">
        <f aca="false">AJ1478*AI1478*EXP(P1478*4)</f>
        <v>7.67095239046024E-005</v>
      </c>
      <c r="AQ1478" s="36" t="n">
        <f aca="false">AK1478/W1478</f>
        <v>7.08723717006162E-006</v>
      </c>
      <c r="AR1478" s="37" t="n">
        <f aca="false">AL1478/W1478</f>
        <v>2.54379415679248E-006</v>
      </c>
      <c r="AS1478" s="37" t="n">
        <f aca="false">AM1478/W1478</f>
        <v>6.73313424465353E-006</v>
      </c>
      <c r="AT1478" s="37" t="n">
        <f aca="false">AN1478/W1478</f>
        <v>3.48363795214884E-006</v>
      </c>
      <c r="AU1478" s="37" t="n">
        <f aca="false">AO1478/W1478</f>
        <v>0.00130594619550156</v>
      </c>
      <c r="AV1478" s="49" t="n">
        <f aca="false">AP1478/W1478</f>
        <v>2.10163079190692E-007</v>
      </c>
      <c r="AW1478" s="39" t="n">
        <f aca="false">AK1478*1000000</f>
        <v>2586.84156707249</v>
      </c>
      <c r="AX1478" s="40" t="n">
        <f aca="false">AL1478*1000000</f>
        <v>928.484867229254</v>
      </c>
      <c r="AY1478" s="40" t="n">
        <f aca="false">AM1478*1000000</f>
        <v>2457.59399929854</v>
      </c>
      <c r="AZ1478" s="40" t="n">
        <f aca="false">AN1478*1000000</f>
        <v>1271.52785253433</v>
      </c>
      <c r="BA1478" s="40" t="n">
        <f aca="false">AO1478*1000000</f>
        <v>476670.361358068</v>
      </c>
      <c r="BB1478" s="41" t="n">
        <f aca="false">AP1478*1000000</f>
        <v>76.7095239046025</v>
      </c>
      <c r="BC1478" s="39" t="n">
        <f aca="false">AQ1478*1000000</f>
        <v>7.08723717006162</v>
      </c>
      <c r="BD1478" s="40" t="n">
        <f aca="false">AR1478*1000000</f>
        <v>2.54379415679248</v>
      </c>
      <c r="BE1478" s="40" t="n">
        <f aca="false">AS1478*1000000</f>
        <v>6.73313424465353</v>
      </c>
      <c r="BF1478" s="40" t="n">
        <f aca="false">AT1478*1000000</f>
        <v>3.48363795214884</v>
      </c>
      <c r="BG1478" s="40" t="n">
        <f aca="false">AU1478*1000000</f>
        <v>1305.94619550156</v>
      </c>
      <c r="BH1478" s="41" t="n">
        <f aca="false">AV1478*1000000</f>
        <v>0.210163079190692</v>
      </c>
      <c r="BI1478" s="0" t="n">
        <v>0.1</v>
      </c>
      <c r="BJ1478" s="0" t="n">
        <f aca="false">R1478*BI1478</f>
        <v>20344.4456405492</v>
      </c>
      <c r="BK1478" s="0" t="n">
        <v>0.1</v>
      </c>
      <c r="BL1478" s="0" t="n">
        <f aca="false">AI1478*BK1478</f>
        <v>553.676785714286</v>
      </c>
      <c r="BM1478" s="45" t="n">
        <v>8.79744109323615</v>
      </c>
      <c r="BN1478" s="45" t="n">
        <v>3.62683450723467</v>
      </c>
      <c r="BO1478" s="45" t="n">
        <v>10.0538529184284</v>
      </c>
      <c r="BP1478" s="45" t="n">
        <v>12.5</v>
      </c>
      <c r="BQ1478" s="45" t="n">
        <v>2343</v>
      </c>
      <c r="BR1478" s="0" t="n">
        <f aca="false">AJ1478*0.1</f>
        <v>1.362E-009</v>
      </c>
      <c r="BS1478" s="0" t="n">
        <f aca="false">((((BJ1478/R1478)^2)+((BM1478/AD1478)^2))^(1/2))*AK1478</f>
        <v>0.0018083882215535</v>
      </c>
      <c r="BT1478" s="0" t="n">
        <f aca="false">((((BJ1478/R1478)^2)+((BN1478/AE1478)^2))^(1/2))*AL1478</f>
        <v>0.000743678222393673</v>
      </c>
      <c r="BU1478" s="0" t="n">
        <f aca="false">((((BJ1478/R1478)^2)+((BO1478/AF1478)^2))^(1/2))*AM1478</f>
        <v>0.00206011200375339</v>
      </c>
      <c r="BV1478" s="0" t="n">
        <f aca="false">((((BJ1478/R1478)^2)+((BP1478/AG1478)^2))^(1/2))*AN1478</f>
        <v>0.0025462325404173</v>
      </c>
      <c r="BW1478" s="0" t="n">
        <f aca="false">((((BJ1478/R1478)^2)+((BQ1478/AH1478)^2))^(1/2))*AO1478</f>
        <v>0.479047784392333</v>
      </c>
      <c r="BX1478" s="46" t="n">
        <f aca="false">((((BL1478/AI1478)^2)+((BR1478/AJ1478)^2))^(1/2))*AP1478</f>
        <v>1.08483649069072E-005</v>
      </c>
    </row>
    <row r="1479" customFormat="false" ht="15" hidden="false" customHeight="true" outlineLevel="0" collapsed="false">
      <c r="A1479" s="24" t="n">
        <v>4.56554722222222</v>
      </c>
      <c r="B1479" s="24" t="n">
        <v>-74.0786944444444</v>
      </c>
      <c r="C1479" s="47" t="n">
        <v>31</v>
      </c>
      <c r="D1479" s="47" t="n">
        <v>20</v>
      </c>
      <c r="E1479" s="47" t="n">
        <v>2255</v>
      </c>
      <c r="F1479" s="82" t="s">
        <v>3599</v>
      </c>
      <c r="G1479" s="82" t="s">
        <v>3511</v>
      </c>
      <c r="H1479" s="82" t="s">
        <v>3600</v>
      </c>
      <c r="I1479" s="83" t="s">
        <v>2948</v>
      </c>
      <c r="J1479" s="1" t="s">
        <v>3601</v>
      </c>
      <c r="K1479" s="1" t="s">
        <v>3602</v>
      </c>
      <c r="L1479" s="1"/>
      <c r="M1479" s="1" t="s">
        <v>3514</v>
      </c>
      <c r="N1479" s="4" t="s">
        <v>172</v>
      </c>
      <c r="O1479" s="4" t="s">
        <v>3343</v>
      </c>
      <c r="P1479" s="56" t="n">
        <v>0.00426891489573758</v>
      </c>
      <c r="Q1479" s="5" t="n">
        <v>200000</v>
      </c>
      <c r="R1479" s="31" t="n">
        <v>203444.456405492</v>
      </c>
      <c r="S1479" s="29" t="s">
        <v>86</v>
      </c>
      <c r="T1479" s="29" t="n">
        <f aca="false">((R1479*Parámetros!$D$30)/1000)/Parámetros!$D$29</f>
        <v>166723.453458543</v>
      </c>
      <c r="U1479" s="29" t="s">
        <v>69</v>
      </c>
      <c r="V1479" s="48" t="n">
        <f aca="false">IF(S1479="m3_año",R1479,IF(OR(O1479="CG1",O1479="CG3",O1479="HG2"),T1479,R1479))</f>
        <v>203444.456405492</v>
      </c>
      <c r="W1479" s="28" t="n">
        <v>365</v>
      </c>
      <c r="X1479" s="32" t="s">
        <v>3320</v>
      </c>
      <c r="Y1479" s="1"/>
      <c r="Z1479" s="28" t="n">
        <v>8760</v>
      </c>
      <c r="AA1479" s="1" t="n">
        <v>0</v>
      </c>
      <c r="AB1479" s="1" t="n">
        <v>0</v>
      </c>
      <c r="AC1479" s="33" t="s">
        <v>246</v>
      </c>
      <c r="AD1479" s="33" t="n">
        <f aca="false">VLOOKUP($O1479,Parámetros!$B$4:$H$25,3,0)</f>
        <v>12.7152226842523</v>
      </c>
      <c r="AE1479" s="33" t="n">
        <f aca="false">VLOOKUP($O1479,Parámetros!$B$4:$H$25,4,0)</f>
        <v>4.56382485732941</v>
      </c>
      <c r="AF1479" s="33" t="n">
        <f aca="false">VLOOKUP($O1479,Parámetros!$B$4:$H$25,5,0)</f>
        <v>12.0799261022882</v>
      </c>
      <c r="AG1479" s="33" t="n">
        <f aca="false">VLOOKUP($O1479,Parámetros!$B$4:$H$25,6,0)</f>
        <v>6.25</v>
      </c>
      <c r="AH1479" s="33" t="n">
        <f aca="false">VLOOKUP($O1479,Parámetros!$B$4:$H$25,7,0)</f>
        <v>2343</v>
      </c>
      <c r="AI1479" s="2" t="n">
        <v>5536.76785714286</v>
      </c>
      <c r="AJ1479" s="2" t="n">
        <v>1.362E-008</v>
      </c>
      <c r="AK1479" s="34" t="n">
        <f aca="false">AD1479*V1479/1000000000</f>
        <v>0.00258684156707249</v>
      </c>
      <c r="AL1479" s="34" t="n">
        <f aca="false">AE1479*V1479/1000000000</f>
        <v>0.000928484867229254</v>
      </c>
      <c r="AM1479" s="34" t="n">
        <f aca="false">AF1479*V1479/1000000000</f>
        <v>0.00245759399929854</v>
      </c>
      <c r="AN1479" s="34" t="n">
        <f aca="false">AG1479*V1479/1000000000</f>
        <v>0.00127152785253433</v>
      </c>
      <c r="AO1479" s="34" t="n">
        <f aca="false">AH1479*V1479/1000000000</f>
        <v>0.476670361358068</v>
      </c>
      <c r="AP1479" s="35" t="n">
        <f aca="false">AJ1479*AI1479*EXP(P1479*4)</f>
        <v>7.67095239046024E-005</v>
      </c>
      <c r="AQ1479" s="36" t="n">
        <f aca="false">AK1479/W1479</f>
        <v>7.08723717006162E-006</v>
      </c>
      <c r="AR1479" s="37" t="n">
        <f aca="false">AL1479/W1479</f>
        <v>2.54379415679248E-006</v>
      </c>
      <c r="AS1479" s="37" t="n">
        <f aca="false">AM1479/W1479</f>
        <v>6.73313424465353E-006</v>
      </c>
      <c r="AT1479" s="37" t="n">
        <f aca="false">AN1479/W1479</f>
        <v>3.48363795214884E-006</v>
      </c>
      <c r="AU1479" s="37" t="n">
        <f aca="false">AO1479/W1479</f>
        <v>0.00130594619550156</v>
      </c>
      <c r="AV1479" s="49" t="n">
        <f aca="false">AP1479/W1479</f>
        <v>2.10163079190692E-007</v>
      </c>
      <c r="AW1479" s="39" t="n">
        <f aca="false">AK1479*1000000</f>
        <v>2586.84156707249</v>
      </c>
      <c r="AX1479" s="40" t="n">
        <f aca="false">AL1479*1000000</f>
        <v>928.484867229254</v>
      </c>
      <c r="AY1479" s="40" t="n">
        <f aca="false">AM1479*1000000</f>
        <v>2457.59399929854</v>
      </c>
      <c r="AZ1479" s="40" t="n">
        <f aca="false">AN1479*1000000</f>
        <v>1271.52785253433</v>
      </c>
      <c r="BA1479" s="40" t="n">
        <f aca="false">AO1479*1000000</f>
        <v>476670.361358068</v>
      </c>
      <c r="BB1479" s="41" t="n">
        <f aca="false">AP1479*1000000</f>
        <v>76.7095239046025</v>
      </c>
      <c r="BC1479" s="39" t="n">
        <f aca="false">AQ1479*1000000</f>
        <v>7.08723717006162</v>
      </c>
      <c r="BD1479" s="40" t="n">
        <f aca="false">AR1479*1000000</f>
        <v>2.54379415679248</v>
      </c>
      <c r="BE1479" s="40" t="n">
        <f aca="false">AS1479*1000000</f>
        <v>6.73313424465353</v>
      </c>
      <c r="BF1479" s="40" t="n">
        <f aca="false">AT1479*1000000</f>
        <v>3.48363795214884</v>
      </c>
      <c r="BG1479" s="40" t="n">
        <f aca="false">AU1479*1000000</f>
        <v>1305.94619550156</v>
      </c>
      <c r="BH1479" s="41" t="n">
        <f aca="false">AV1479*1000000</f>
        <v>0.210163079190692</v>
      </c>
      <c r="BI1479" s="0" t="n">
        <v>0.1</v>
      </c>
      <c r="BJ1479" s="0" t="n">
        <f aca="false">R1479*BI1479</f>
        <v>20344.4456405492</v>
      </c>
      <c r="BK1479" s="0" t="n">
        <v>0.1</v>
      </c>
      <c r="BL1479" s="0" t="n">
        <f aca="false">AI1479*BK1479</f>
        <v>553.676785714286</v>
      </c>
      <c r="BM1479" s="45" t="n">
        <v>8.79744109323615</v>
      </c>
      <c r="BN1479" s="45" t="n">
        <v>3.62683450723467</v>
      </c>
      <c r="BO1479" s="45" t="n">
        <v>10.0538529184284</v>
      </c>
      <c r="BP1479" s="45" t="n">
        <v>12.5</v>
      </c>
      <c r="BQ1479" s="45" t="n">
        <v>2343</v>
      </c>
      <c r="BR1479" s="0" t="n">
        <f aca="false">AJ1479*0.1</f>
        <v>1.362E-009</v>
      </c>
      <c r="BS1479" s="0" t="n">
        <f aca="false">((((BJ1479/R1479)^2)+((BM1479/AD1479)^2))^(1/2))*AK1479</f>
        <v>0.0018083882215535</v>
      </c>
      <c r="BT1479" s="0" t="n">
        <f aca="false">((((BJ1479/R1479)^2)+((BN1479/AE1479)^2))^(1/2))*AL1479</f>
        <v>0.000743678222393673</v>
      </c>
      <c r="BU1479" s="0" t="n">
        <f aca="false">((((BJ1479/R1479)^2)+((BO1479/AF1479)^2))^(1/2))*AM1479</f>
        <v>0.00206011200375339</v>
      </c>
      <c r="BV1479" s="0" t="n">
        <f aca="false">((((BJ1479/R1479)^2)+((BP1479/AG1479)^2))^(1/2))*AN1479</f>
        <v>0.0025462325404173</v>
      </c>
      <c r="BW1479" s="0" t="n">
        <f aca="false">((((BJ1479/R1479)^2)+((BQ1479/AH1479)^2))^(1/2))*AO1479</f>
        <v>0.479047784392333</v>
      </c>
      <c r="BX1479" s="46" t="n">
        <f aca="false">((((BL1479/AI1479)^2)+((BR1479/AJ1479)^2))^(1/2))*AP1479</f>
        <v>1.08483649069072E-005</v>
      </c>
    </row>
    <row r="1480" customFormat="false" ht="15" hidden="false" customHeight="true" outlineLevel="0" collapsed="false">
      <c r="A1480" s="24" t="n">
        <v>4.62485</v>
      </c>
      <c r="B1480" s="24" t="n">
        <v>-74.1700888888889</v>
      </c>
      <c r="C1480" s="47" t="n">
        <v>21</v>
      </c>
      <c r="D1480" s="47" t="n">
        <v>27</v>
      </c>
      <c r="E1480" s="47" t="n">
        <v>1843</v>
      </c>
      <c r="F1480" s="82" t="s">
        <v>3603</v>
      </c>
      <c r="G1480" s="82" t="s">
        <v>3604</v>
      </c>
      <c r="H1480" s="82" t="s">
        <v>3605</v>
      </c>
      <c r="I1480" s="28" t="s">
        <v>216</v>
      </c>
      <c r="J1480" s="1" t="s">
        <v>3587</v>
      </c>
      <c r="K1480" s="1" t="s">
        <v>3514</v>
      </c>
      <c r="L1480" s="1"/>
      <c r="M1480" s="1" t="s">
        <v>3514</v>
      </c>
      <c r="N1480" s="29" t="s">
        <v>67</v>
      </c>
      <c r="O1480" s="4" t="s">
        <v>145</v>
      </c>
      <c r="P1480" s="30" t="n">
        <v>0.0119278052318739</v>
      </c>
      <c r="Q1480" s="5" t="n">
        <v>120</v>
      </c>
      <c r="R1480" s="31" t="n">
        <v>125.864126464614</v>
      </c>
      <c r="S1480" s="4" t="s">
        <v>69</v>
      </c>
      <c r="T1480" s="4"/>
      <c r="U1480" s="4"/>
      <c r="V1480" s="48" t="n">
        <f aca="false">IF(S1480="m3_año",R1480,IF(OR(O1480="CG1",O1480="CG3",O1480="HG2"),T1480,R1480))</f>
        <v>125.864126464614</v>
      </c>
      <c r="W1480" s="28" t="n">
        <v>365</v>
      </c>
      <c r="X1480" s="1"/>
      <c r="Y1480" s="1"/>
      <c r="Z1480" s="1" t="n">
        <v>2190</v>
      </c>
      <c r="AA1480" s="1" t="n">
        <v>0</v>
      </c>
      <c r="AB1480" s="1" t="n">
        <v>0</v>
      </c>
      <c r="AC1480" s="33" t="s">
        <v>72</v>
      </c>
      <c r="AD1480" s="33" t="n">
        <f aca="false">VLOOKUP($O1480,Parámetros!$B$4:$H$25,3,0)</f>
        <v>196.356974196937</v>
      </c>
      <c r="AE1480" s="33" t="n">
        <f aca="false">VLOOKUP($O1480,Parámetros!$B$4:$H$25,4,0)</f>
        <v>1220.72799074218</v>
      </c>
      <c r="AF1480" s="33" t="n">
        <f aca="false">VLOOKUP($O1480,Parámetros!$B$4:$H$25,5,0)</f>
        <v>69.6558973259153</v>
      </c>
      <c r="AG1480" s="33" t="n">
        <f aca="false">VLOOKUP($O1480,Parámetros!$B$4:$H$25,6,0)</f>
        <v>640</v>
      </c>
      <c r="AH1480" s="33" t="n">
        <f aca="false">VLOOKUP($O1480,Parámetros!$B$4:$H$25,7,0)</f>
        <v>1920000</v>
      </c>
      <c r="AI1480" s="2" t="n">
        <v>2.98030327868852</v>
      </c>
      <c r="AJ1480" s="2" t="n">
        <v>1.362E-005</v>
      </c>
      <c r="AK1480" s="34" t="n">
        <f aca="false">AD1480*V1480/1000000000</f>
        <v>2.47142990325322E-005</v>
      </c>
      <c r="AL1480" s="34" t="n">
        <f aca="false">AE1480*V1480/1000000000</f>
        <v>0.000153645862205668</v>
      </c>
      <c r="AM1480" s="34" t="n">
        <f aca="false">AF1480*V1480/1000000000</f>
        <v>8.76717867003517E-006</v>
      </c>
      <c r="AN1480" s="34" t="n">
        <f aca="false">AG1480*V1480/1000000000</f>
        <v>8.05530409373529E-005</v>
      </c>
      <c r="AO1480" s="34" t="n">
        <f aca="false">AH1480*V1480/1000000000</f>
        <v>0.241659122812059</v>
      </c>
      <c r="AP1480" s="35" t="n">
        <f aca="false">AJ1480*AI1480*EXP(P1480*4)</f>
        <v>4.25753560055941E-005</v>
      </c>
      <c r="AQ1480" s="36" t="n">
        <f aca="false">AK1480/W1480</f>
        <v>6.77104083083075E-008</v>
      </c>
      <c r="AR1480" s="37" t="n">
        <f aca="false">AL1480/W1480</f>
        <v>4.20947567686762E-007</v>
      </c>
      <c r="AS1480" s="37" t="n">
        <f aca="false">AM1480/W1480</f>
        <v>2.40196675891375E-008</v>
      </c>
      <c r="AT1480" s="37" t="n">
        <f aca="false">AN1480/W1480</f>
        <v>2.20693262842063E-007</v>
      </c>
      <c r="AU1480" s="37" t="n">
        <f aca="false">AO1480/W1480</f>
        <v>0.000662079788526189</v>
      </c>
      <c r="AV1480" s="49" t="n">
        <f aca="false">AP1480/W1480</f>
        <v>1.1664481097423E-007</v>
      </c>
      <c r="AW1480" s="39" t="n">
        <f aca="false">AK1480*1000000</f>
        <v>24.7142990325322</v>
      </c>
      <c r="AX1480" s="40" t="n">
        <f aca="false">AL1480*1000000</f>
        <v>153.645862205668</v>
      </c>
      <c r="AY1480" s="40" t="n">
        <f aca="false">AM1480*1000000</f>
        <v>8.76717867003517</v>
      </c>
      <c r="AZ1480" s="40" t="n">
        <f aca="false">AN1480*1000000</f>
        <v>80.5530409373529</v>
      </c>
      <c r="BA1480" s="40" t="n">
        <f aca="false">AO1480*1000000</f>
        <v>241659.122812059</v>
      </c>
      <c r="BB1480" s="41" t="n">
        <f aca="false">AP1480*1000000</f>
        <v>42.5753560055941</v>
      </c>
      <c r="BC1480" s="39" t="n">
        <f aca="false">AQ1480*1000000</f>
        <v>0.0677104083083075</v>
      </c>
      <c r="BD1480" s="40" t="n">
        <f aca="false">AR1480*1000000</f>
        <v>0.420947567686761</v>
      </c>
      <c r="BE1480" s="40" t="n">
        <f aca="false">AS1480*1000000</f>
        <v>0.0240196675891375</v>
      </c>
      <c r="BF1480" s="40" t="n">
        <f aca="false">AT1480*1000000</f>
        <v>0.220693262842063</v>
      </c>
      <c r="BG1480" s="40" t="n">
        <f aca="false">AU1480*1000000</f>
        <v>662.079788526189</v>
      </c>
      <c r="BH1480" s="41" t="n">
        <f aca="false">AV1480*1000000</f>
        <v>0.11664481097423</v>
      </c>
      <c r="BI1480" s="0" t="n">
        <v>0.1</v>
      </c>
      <c r="BJ1480" s="0" t="n">
        <f aca="false">R1480*BI1480</f>
        <v>12.5864126464614</v>
      </c>
      <c r="BK1480" s="0" t="n">
        <v>0.1</v>
      </c>
      <c r="BL1480" s="0" t="n">
        <f aca="false">AI1480*BK1480</f>
        <v>0.298030327868852</v>
      </c>
      <c r="BM1480" s="45" t="n">
        <v>187.562005220738</v>
      </c>
      <c r="BN1480" s="45" t="n">
        <v>1012.03746873145</v>
      </c>
      <c r="BO1480" s="45" t="n">
        <v>69.5558973259153</v>
      </c>
      <c r="BP1480" s="45" t="n">
        <v>256</v>
      </c>
      <c r="BQ1480" s="45" t="n">
        <v>384000</v>
      </c>
      <c r="BR1480" s="0" t="n">
        <f aca="false">AJ1480*0.1</f>
        <v>1.362E-006</v>
      </c>
      <c r="BS1480" s="0" t="n">
        <f aca="false">((((BJ1480/R1480)^2)+((BM1480/AD1480)^2))^(1/2))*AK1480</f>
        <v>2.37363413034167E-005</v>
      </c>
      <c r="BT1480" s="0" t="n">
        <f aca="false">((((BJ1480/R1480)^2)+((BN1480/AE1480)^2))^(1/2))*AL1480</f>
        <v>0.000128302510291398</v>
      </c>
      <c r="BU1480" s="0" t="n">
        <f aca="false">((((BJ1480/R1480)^2)+((BO1480/AF1480)^2))^(1/2))*AM1480</f>
        <v>8.7983816586605E-006</v>
      </c>
      <c r="BV1480" s="0" t="n">
        <f aca="false">((((BJ1480/R1480)^2)+((BP1480/AG1480)^2))^(1/2))*AN1480</f>
        <v>3.3212869624941E-005</v>
      </c>
      <c r="BW1480" s="0" t="n">
        <f aca="false">((((BJ1480/R1480)^2)+((BQ1480/AH1480)^2))^(1/2))*AO1480</f>
        <v>0.0540366225990734</v>
      </c>
      <c r="BX1480" s="46" t="n">
        <f aca="false">((((BL1480/AI1480)^2)+((BR1480/AJ1480)^2))^(1/2))*AP1480</f>
        <v>6.0210645885974E-006</v>
      </c>
    </row>
    <row r="1481" customFormat="false" ht="15" hidden="false" customHeight="true" outlineLevel="0" collapsed="false">
      <c r="A1481" s="24" t="n">
        <v>4.60389166666667</v>
      </c>
      <c r="B1481" s="24" t="n">
        <v>-74.1735527777778</v>
      </c>
      <c r="C1481" s="47" t="n">
        <v>21</v>
      </c>
      <c r="D1481" s="47" t="n">
        <v>24</v>
      </c>
      <c r="E1481" s="47" t="n">
        <v>1804</v>
      </c>
      <c r="F1481" s="82" t="s">
        <v>3606</v>
      </c>
      <c r="G1481" s="82" t="s">
        <v>3607</v>
      </c>
      <c r="H1481" s="82" t="s">
        <v>3608</v>
      </c>
      <c r="I1481" s="83" t="s">
        <v>3342</v>
      </c>
      <c r="J1481" s="1" t="s">
        <v>65</v>
      </c>
      <c r="K1481" s="1" t="n">
        <v>20</v>
      </c>
      <c r="L1481" s="1"/>
      <c r="M1481" s="1" t="n">
        <v>2004</v>
      </c>
      <c r="N1481" s="4" t="s">
        <v>1373</v>
      </c>
      <c r="O1481" s="4" t="s">
        <v>173</v>
      </c>
      <c r="P1481" s="50" t="n">
        <v>0.00842863539816588</v>
      </c>
      <c r="Q1481" s="5" t="n">
        <v>11588.4</v>
      </c>
      <c r="R1481" s="31" t="n">
        <v>11985.7583327385</v>
      </c>
      <c r="S1481" s="29" t="s">
        <v>86</v>
      </c>
      <c r="T1481" s="29" t="n">
        <f aca="false">((R1481*Parámetros!$D$30)/1000)/Parámetros!$D$29</f>
        <v>9822.37145636833</v>
      </c>
      <c r="U1481" s="29" t="s">
        <v>69</v>
      </c>
      <c r="V1481" s="48" t="n">
        <f aca="false">IF(S1481="m3_año",R1481,IF(OR(O1481="CG1",O1481="CG3",O1481="HG2"),T1481,R1481))</f>
        <v>11985.7583327385</v>
      </c>
      <c r="W1481" s="28" t="n">
        <v>365</v>
      </c>
      <c r="X1481" s="1"/>
      <c r="Y1481" s="1"/>
      <c r="Z1481" s="1" t="n">
        <v>1170</v>
      </c>
      <c r="AA1481" s="1" t="n">
        <v>0</v>
      </c>
      <c r="AB1481" s="1" t="n">
        <v>0</v>
      </c>
      <c r="AC1481" s="33" t="s">
        <v>246</v>
      </c>
      <c r="AD1481" s="33" t="n">
        <f aca="false">VLOOKUP($O1481,Parámetros!$B$4:$H$25,3,0)</f>
        <v>10.477442018542</v>
      </c>
      <c r="AE1481" s="33" t="n">
        <f aca="false">VLOOKUP($O1481,Parámetros!$B$4:$H$25,4,0)</f>
        <v>4.47117624426805</v>
      </c>
      <c r="AF1481" s="33" t="n">
        <f aca="false">VLOOKUP($O1481,Parámetros!$B$4:$H$25,5,0)</f>
        <v>11.5951868810527</v>
      </c>
      <c r="AG1481" s="33" t="n">
        <f aca="false">VLOOKUP($O1481,Parámetros!$B$4:$H$25,6,0)</f>
        <v>0.3</v>
      </c>
      <c r="AH1481" s="33" t="n">
        <f aca="false">VLOOKUP($O1481,Parámetros!$B$4:$H$25,7,0)</f>
        <v>2840</v>
      </c>
      <c r="AI1481" s="51" t="n">
        <v>11588.4</v>
      </c>
      <c r="AJ1481" s="2" t="n">
        <v>2E-005</v>
      </c>
      <c r="AK1481" s="34" t="n">
        <f aca="false">AD1481*V1481/1000000000</f>
        <v>0.000125580087979524</v>
      </c>
      <c r="AL1481" s="34" t="n">
        <f aca="false">AE1481*V1481/1000000000</f>
        <v>5.35904379268782E-005</v>
      </c>
      <c r="AM1481" s="34" t="n">
        <f aca="false">AF1481*V1481/1000000000</f>
        <v>0.000138977107779238</v>
      </c>
      <c r="AN1481" s="34" t="n">
        <f aca="false">AG1481*V1481/1000000000</f>
        <v>3.59572749982155E-006</v>
      </c>
      <c r="AO1481" s="34" t="n">
        <f aca="false">AH1481*V1481/1000000000</f>
        <v>0.0340395536649773</v>
      </c>
      <c r="AP1481" s="35" t="n">
        <f aca="false">AJ1481*AI1481*EXP(P1481*4)</f>
        <v>0.23971516665477</v>
      </c>
      <c r="AQ1481" s="36" t="n">
        <f aca="false">AK1481/W1481</f>
        <v>3.4405503556034E-007</v>
      </c>
      <c r="AR1481" s="37" t="n">
        <f aca="false">AL1481/W1481</f>
        <v>1.46823117607886E-007</v>
      </c>
      <c r="AS1481" s="37" t="n">
        <f aca="false">AM1481/W1481</f>
        <v>3.80759199395171E-007</v>
      </c>
      <c r="AT1481" s="37" t="n">
        <f aca="false">AN1481/W1481</f>
        <v>9.85130821868918E-009</v>
      </c>
      <c r="AU1481" s="37" t="n">
        <f aca="false">AO1481/W1481</f>
        <v>9.32590511369242E-005</v>
      </c>
      <c r="AV1481" s="49" t="n">
        <f aca="false">AP1481/W1481</f>
        <v>0.000656753881245946</v>
      </c>
      <c r="AW1481" s="39" t="n">
        <f aca="false">AK1481*1000000</f>
        <v>125.580087979524</v>
      </c>
      <c r="AX1481" s="40" t="n">
        <f aca="false">AL1481*1000000</f>
        <v>53.5904379268782</v>
      </c>
      <c r="AY1481" s="40" t="n">
        <f aca="false">AM1481*1000000</f>
        <v>138.977107779238</v>
      </c>
      <c r="AZ1481" s="40" t="n">
        <f aca="false">AN1481*1000000</f>
        <v>3.59572749982155</v>
      </c>
      <c r="BA1481" s="40" t="n">
        <f aca="false">AO1481*1000000</f>
        <v>34039.5536649773</v>
      </c>
      <c r="BB1481" s="41" t="n">
        <f aca="false">AP1481*1000000</f>
        <v>239715.16665477</v>
      </c>
      <c r="BC1481" s="39" t="n">
        <f aca="false">AQ1481*1000000</f>
        <v>0.34405503556034</v>
      </c>
      <c r="BD1481" s="40" t="n">
        <f aca="false">AR1481*1000000</f>
        <v>0.146823117607886</v>
      </c>
      <c r="BE1481" s="40" t="n">
        <f aca="false">AS1481*1000000</f>
        <v>0.380759199395171</v>
      </c>
      <c r="BF1481" s="40" t="n">
        <f aca="false">AT1481*1000000</f>
        <v>0.00985130821868918</v>
      </c>
      <c r="BG1481" s="40" t="n">
        <f aca="false">AU1481*1000000</f>
        <v>93.2590511369242</v>
      </c>
      <c r="BH1481" s="41" t="n">
        <f aca="false">AV1481*1000000</f>
        <v>656.753881245946</v>
      </c>
      <c r="BI1481" s="0" t="n">
        <v>0.1</v>
      </c>
      <c r="BJ1481" s="0" t="n">
        <f aca="false">R1481*BI1481</f>
        <v>1198.57583327385</v>
      </c>
      <c r="BK1481" s="0" t="n">
        <v>0.1</v>
      </c>
      <c r="BL1481" s="0" t="n">
        <f aca="false">AI1481*BK1481</f>
        <v>1158.84</v>
      </c>
      <c r="BM1481" s="45" t="n">
        <v>8.33836031031492</v>
      </c>
      <c r="BN1481" s="45" t="n">
        <v>2.30660015343522</v>
      </c>
      <c r="BO1481" s="45" t="n">
        <v>3.95606161523761</v>
      </c>
      <c r="BP1481" s="45" t="n">
        <v>0.12</v>
      </c>
      <c r="BQ1481" s="45" t="n">
        <v>2840</v>
      </c>
      <c r="BR1481" s="0" t="n">
        <f aca="false">AJ1481*0.1</f>
        <v>2E-006</v>
      </c>
      <c r="BS1481" s="0" t="n">
        <f aca="false">((((BJ1481/R1481)^2)+((BM1481/AD1481)^2))^(1/2))*AK1481</f>
        <v>0.000100727460570578</v>
      </c>
      <c r="BT1481" s="0" t="n">
        <f aca="false">((((BJ1481/R1481)^2)+((BN1481/AE1481)^2))^(1/2))*AL1481</f>
        <v>2.81609681970604E-005</v>
      </c>
      <c r="BU1481" s="0" t="n">
        <f aca="false">((((BJ1481/R1481)^2)+((BO1481/AF1481)^2))^(1/2))*AM1481</f>
        <v>4.94111445799477E-005</v>
      </c>
      <c r="BV1481" s="0" t="n">
        <f aca="false">((((BJ1481/R1481)^2)+((BP1481/AG1481)^2))^(1/2))*AN1481</f>
        <v>1.48255642827024E-006</v>
      </c>
      <c r="BW1481" s="0" t="n">
        <f aca="false">((((BJ1481/R1481)^2)+((BQ1481/AH1481)^2))^(1/2))*AO1481</f>
        <v>0.0342093280531492</v>
      </c>
      <c r="BX1481" s="46" t="n">
        <f aca="false">((((BL1481/AI1481)^2)+((BR1481/AJ1481)^2))^(1/2))*AP1481</f>
        <v>0.0339008439789703</v>
      </c>
    </row>
    <row r="1482" customFormat="false" ht="15" hidden="false" customHeight="true" outlineLevel="0" collapsed="false">
      <c r="A1482" s="24" t="n">
        <v>4.58507777777778</v>
      </c>
      <c r="B1482" s="24" t="n">
        <v>-74.1698805555556</v>
      </c>
      <c r="C1482" s="47" t="n">
        <v>21</v>
      </c>
      <c r="D1482" s="47" t="n">
        <v>22</v>
      </c>
      <c r="E1482" s="47" t="n">
        <v>1778</v>
      </c>
      <c r="F1482" s="82" t="s">
        <v>3609</v>
      </c>
      <c r="G1482" s="82" t="s">
        <v>1363</v>
      </c>
      <c r="H1482" s="82" t="s">
        <v>3610</v>
      </c>
      <c r="I1482" s="83" t="s">
        <v>3342</v>
      </c>
      <c r="J1482" s="1" t="s">
        <v>1288</v>
      </c>
      <c r="K1482" s="1" t="s">
        <v>3477</v>
      </c>
      <c r="L1482" s="1"/>
      <c r="M1482" s="1" t="s">
        <v>3477</v>
      </c>
      <c r="N1482" s="4" t="s">
        <v>84</v>
      </c>
      <c r="O1482" s="4" t="s">
        <v>85</v>
      </c>
      <c r="P1482" s="50" t="n">
        <v>-0.015549305289661</v>
      </c>
      <c r="Q1482" s="5" t="n">
        <v>6000</v>
      </c>
      <c r="R1482" s="31" t="n">
        <v>5638.18524166137</v>
      </c>
      <c r="S1482" s="29" t="s">
        <v>86</v>
      </c>
      <c r="T1482" s="29" t="n">
        <f aca="false">((R1482*Parámetros!$D$30)/1000)/Parámetros!$D$29</f>
        <v>4620.51279910618</v>
      </c>
      <c r="U1482" s="29" t="s">
        <v>69</v>
      </c>
      <c r="V1482" s="48" t="n">
        <f aca="false">IF(S1482="m3_año",R1482,IF(OR(O1482="CG1",O1482="CG3",O1482="HG2"),T1482,R1482))</f>
        <v>5638.18524166137</v>
      </c>
      <c r="W1482" s="28" t="n">
        <v>365</v>
      </c>
      <c r="X1482" s="1"/>
      <c r="Y1482" s="1"/>
      <c r="Z1482" s="28" t="n">
        <v>456</v>
      </c>
      <c r="AA1482" s="1" t="n">
        <v>0</v>
      </c>
      <c r="AB1482" s="1" t="n">
        <v>0</v>
      </c>
      <c r="AC1482" s="33" t="s">
        <v>246</v>
      </c>
      <c r="AD1482" s="33" t="n">
        <f aca="false">VLOOKUP($O1482,Parámetros!$B$4:$H$25,3,0)</f>
        <v>12.7152226842523</v>
      </c>
      <c r="AE1482" s="33" t="n">
        <f aca="false">VLOOKUP($O1482,Parámetros!$B$4:$H$25,4,0)</f>
        <v>4.56382485732941</v>
      </c>
      <c r="AF1482" s="33" t="n">
        <f aca="false">VLOOKUP($O1482,Parámetros!$B$4:$H$25,5,0)</f>
        <v>12.0799261022882</v>
      </c>
      <c r="AG1482" s="33" t="n">
        <f aca="false">VLOOKUP($O1482,Parámetros!$B$4:$H$25,6,0)</f>
        <v>6.25</v>
      </c>
      <c r="AH1482" s="33" t="n">
        <f aca="false">VLOOKUP($O1482,Parámetros!$B$4:$H$25,7,0)</f>
        <v>2343</v>
      </c>
      <c r="AI1482" s="51" t="n">
        <v>6000</v>
      </c>
      <c r="AJ1482" s="2" t="n">
        <v>2E-005</v>
      </c>
      <c r="AK1482" s="34" t="n">
        <f aca="false">AD1482*V1482/1000000000</f>
        <v>7.16907808827892E-005</v>
      </c>
      <c r="AL1482" s="34" t="n">
        <f aca="false">AE1482*V1482/1000000000</f>
        <v>2.5731689956122E-005</v>
      </c>
      <c r="AM1482" s="34" t="n">
        <f aca="false">AF1482*V1482/1000000000</f>
        <v>6.81088610702813E-005</v>
      </c>
      <c r="AN1482" s="34" t="n">
        <f aca="false">AG1482*V1482/1000000000</f>
        <v>3.52386577603836E-005</v>
      </c>
      <c r="AO1482" s="34" t="n">
        <f aca="false">AH1482*V1482/1000000000</f>
        <v>0.0132102680212126</v>
      </c>
      <c r="AP1482" s="35" t="n">
        <f aca="false">AJ1482*AI1482*EXP(P1482*4)</f>
        <v>0.112763704833227</v>
      </c>
      <c r="AQ1482" s="36" t="n">
        <f aca="false">AK1482/W1482</f>
        <v>1.96413098309011E-007</v>
      </c>
      <c r="AR1482" s="37" t="n">
        <f aca="false">AL1482/W1482</f>
        <v>7.04977807017041E-008</v>
      </c>
      <c r="AS1482" s="37" t="n">
        <f aca="false">AM1482/W1482</f>
        <v>1.86599619370634E-007</v>
      </c>
      <c r="AT1482" s="37" t="n">
        <f aca="false">AN1482/W1482</f>
        <v>9.65442678366673E-008</v>
      </c>
      <c r="AU1482" s="37" t="n">
        <f aca="false">AO1482/W1482</f>
        <v>3.61925151266098E-005</v>
      </c>
      <c r="AV1482" s="49" t="n">
        <f aca="false">AP1482/W1482</f>
        <v>0.000308941657077335</v>
      </c>
      <c r="AW1482" s="39" t="n">
        <f aca="false">AK1482*1000000</f>
        <v>71.6907808827892</v>
      </c>
      <c r="AX1482" s="40" t="n">
        <f aca="false">AL1482*1000000</f>
        <v>25.731689956122</v>
      </c>
      <c r="AY1482" s="40" t="n">
        <f aca="false">AM1482*1000000</f>
        <v>68.1088610702813</v>
      </c>
      <c r="AZ1482" s="40" t="n">
        <f aca="false">AN1482*1000000</f>
        <v>35.2386577603836</v>
      </c>
      <c r="BA1482" s="40" t="n">
        <f aca="false">AO1482*1000000</f>
        <v>13210.2680212126</v>
      </c>
      <c r="BB1482" s="41" t="n">
        <f aca="false">AP1482*1000000</f>
        <v>112763.704833227</v>
      </c>
      <c r="BC1482" s="39" t="n">
        <f aca="false">AQ1482*1000000</f>
        <v>0.196413098309011</v>
      </c>
      <c r="BD1482" s="40" t="n">
        <f aca="false">AR1482*1000000</f>
        <v>0.0704977807017041</v>
      </c>
      <c r="BE1482" s="40" t="n">
        <f aca="false">AS1482*1000000</f>
        <v>0.186599619370634</v>
      </c>
      <c r="BF1482" s="40" t="n">
        <f aca="false">AT1482*1000000</f>
        <v>0.0965442678366673</v>
      </c>
      <c r="BG1482" s="40" t="n">
        <f aca="false">AU1482*1000000</f>
        <v>36.1925151266098</v>
      </c>
      <c r="BH1482" s="41" t="n">
        <f aca="false">AV1482*1000000</f>
        <v>308.941657077335</v>
      </c>
      <c r="BI1482" s="0" t="n">
        <v>0.1</v>
      </c>
      <c r="BJ1482" s="0" t="n">
        <f aca="false">R1482*BI1482</f>
        <v>563.818524166137</v>
      </c>
      <c r="BK1482" s="0" t="n">
        <v>0.1</v>
      </c>
      <c r="BL1482" s="0" t="n">
        <f aca="false">AI1482*BK1482</f>
        <v>600</v>
      </c>
      <c r="BM1482" s="45" t="n">
        <v>8.79744109323615</v>
      </c>
      <c r="BN1482" s="45" t="n">
        <v>3.62683450723467</v>
      </c>
      <c r="BO1482" s="45" t="n">
        <v>10.0538529184284</v>
      </c>
      <c r="BP1482" s="45" t="n">
        <v>12.5</v>
      </c>
      <c r="BQ1482" s="45" t="n">
        <v>2343</v>
      </c>
      <c r="BR1482" s="0" t="n">
        <f aca="false">AJ1482*0.1</f>
        <v>2E-006</v>
      </c>
      <c r="BS1482" s="0" t="n">
        <f aca="false">((((BJ1482/R1482)^2)+((BM1482/AD1482)^2))^(1/2))*AK1482</f>
        <v>5.01170096354709E-005</v>
      </c>
      <c r="BT1482" s="0" t="n">
        <f aca="false">((((BJ1482/R1482)^2)+((BN1482/AE1482)^2))^(1/2))*AL1482</f>
        <v>2.06100262063065E-005</v>
      </c>
      <c r="BU1482" s="0" t="n">
        <f aca="false">((((BJ1482/R1482)^2)+((BO1482/AF1482)^2))^(1/2))*AM1482</f>
        <v>5.70931904508665E-005</v>
      </c>
      <c r="BV1482" s="0" t="n">
        <f aca="false">((((BJ1482/R1482)^2)+((BP1482/AG1482)^2))^(1/2))*AN1482</f>
        <v>7.05653571734835E-005</v>
      </c>
      <c r="BW1482" s="0" t="n">
        <f aca="false">((((BJ1482/R1482)^2)+((BQ1482/AH1482)^2))^(1/2))*AO1482</f>
        <v>0.0132761550534857</v>
      </c>
      <c r="BX1482" s="46" t="n">
        <f aca="false">((((BL1482/AI1482)^2)+((BR1482/AJ1482)^2))^(1/2))*AP1482</f>
        <v>0.0159471960718587</v>
      </c>
    </row>
    <row r="1483" customFormat="false" ht="15" hidden="false" customHeight="true" outlineLevel="0" collapsed="false">
      <c r="A1483" s="24" t="n">
        <v>4.609975</v>
      </c>
      <c r="B1483" s="24" t="n">
        <v>-74.0987444444444</v>
      </c>
      <c r="C1483" s="47" t="n">
        <v>29</v>
      </c>
      <c r="D1483" s="47" t="n">
        <v>25</v>
      </c>
      <c r="E1483" s="47" t="n">
        <v>2318</v>
      </c>
      <c r="F1483" s="82" t="s">
        <v>3611</v>
      </c>
      <c r="G1483" s="82" t="s">
        <v>3577</v>
      </c>
      <c r="H1483" s="82" t="s">
        <v>3612</v>
      </c>
      <c r="I1483" s="28" t="s">
        <v>155</v>
      </c>
      <c r="J1483" s="1" t="s">
        <v>2033</v>
      </c>
      <c r="K1483" s="1" t="n">
        <v>250</v>
      </c>
      <c r="L1483" s="1"/>
      <c r="M1483" s="1" t="s">
        <v>3460</v>
      </c>
      <c r="N1483" s="4" t="s">
        <v>172</v>
      </c>
      <c r="O1483" s="4" t="s">
        <v>85</v>
      </c>
      <c r="P1483" s="50" t="n">
        <v>-0.015549305289661</v>
      </c>
      <c r="Q1483" s="5" t="n">
        <v>250</v>
      </c>
      <c r="R1483" s="31" t="n">
        <v>234.924385069224</v>
      </c>
      <c r="S1483" s="29" t="s">
        <v>86</v>
      </c>
      <c r="T1483" s="29" t="n">
        <f aca="false">((R1483*Parámetros!$D$30)/1000)/Parámetros!$D$29</f>
        <v>192.521366629424</v>
      </c>
      <c r="U1483" s="29" t="s">
        <v>69</v>
      </c>
      <c r="V1483" s="48" t="n">
        <f aca="false">IF(S1483="m3_año",R1483,IF(OR(O1483="CG1",O1483="CG3",O1483="HG2"),T1483,R1483))</f>
        <v>234.924385069224</v>
      </c>
      <c r="W1483" s="28" t="n">
        <v>365</v>
      </c>
      <c r="X1483" s="1"/>
      <c r="Y1483" s="1"/>
      <c r="Z1483" s="1" t="n">
        <v>1152</v>
      </c>
      <c r="AA1483" s="1" t="n">
        <v>0</v>
      </c>
      <c r="AB1483" s="1" t="n">
        <v>0</v>
      </c>
      <c r="AC1483" s="33" t="s">
        <v>246</v>
      </c>
      <c r="AD1483" s="33" t="n">
        <f aca="false">VLOOKUP($O1483,Parámetros!$B$4:$H$25,3,0)</f>
        <v>12.7152226842523</v>
      </c>
      <c r="AE1483" s="33" t="n">
        <f aca="false">VLOOKUP($O1483,Parámetros!$B$4:$H$25,4,0)</f>
        <v>4.56382485732941</v>
      </c>
      <c r="AF1483" s="33" t="n">
        <f aca="false">VLOOKUP($O1483,Parámetros!$B$4:$H$25,5,0)</f>
        <v>12.0799261022882</v>
      </c>
      <c r="AG1483" s="33" t="n">
        <f aca="false">VLOOKUP($O1483,Parámetros!$B$4:$H$25,6,0)</f>
        <v>6.25</v>
      </c>
      <c r="AH1483" s="33" t="n">
        <f aca="false">VLOOKUP($O1483,Parámetros!$B$4:$H$25,7,0)</f>
        <v>2343</v>
      </c>
      <c r="AI1483" s="2" t="n">
        <v>26143.9814814815</v>
      </c>
      <c r="AJ1483" s="2" t="n">
        <v>3E-008</v>
      </c>
      <c r="AK1483" s="34" t="n">
        <f aca="false">AD1483*V1483/1000000000</f>
        <v>2.98711587011622E-006</v>
      </c>
      <c r="AL1483" s="34" t="n">
        <f aca="false">AE1483*V1483/1000000000</f>
        <v>1.07215374817175E-006</v>
      </c>
      <c r="AM1483" s="34" t="n">
        <f aca="false">AF1483*V1483/1000000000</f>
        <v>2.83786921126172E-006</v>
      </c>
      <c r="AN1483" s="34" t="n">
        <f aca="false">AG1483*V1483/1000000000</f>
        <v>1.46827740668265E-006</v>
      </c>
      <c r="AO1483" s="34" t="n">
        <f aca="false">AH1483*V1483/1000000000</f>
        <v>0.000550427834217192</v>
      </c>
      <c r="AP1483" s="35" t="n">
        <f aca="false">AJ1483*AI1483*EXP(P1483*4)</f>
        <v>0.000737023052735785</v>
      </c>
      <c r="AQ1483" s="36" t="n">
        <f aca="false">AK1483/W1483</f>
        <v>8.18387909620882E-009</v>
      </c>
      <c r="AR1483" s="37" t="n">
        <f aca="false">AL1483/W1483</f>
        <v>2.93740752923767E-009</v>
      </c>
      <c r="AS1483" s="37" t="n">
        <f aca="false">AM1483/W1483</f>
        <v>7.77498414044308E-009</v>
      </c>
      <c r="AT1483" s="37" t="n">
        <f aca="false">AN1483/W1483</f>
        <v>4.02267782652781E-009</v>
      </c>
      <c r="AU1483" s="37" t="n">
        <f aca="false">AO1483/W1483</f>
        <v>1.50802146360874E-006</v>
      </c>
      <c r="AV1483" s="49" t="n">
        <f aca="false">AP1483/W1483</f>
        <v>2.01924124037201E-006</v>
      </c>
      <c r="AW1483" s="39" t="n">
        <f aca="false">AK1483*1000000</f>
        <v>2.98711587011622</v>
      </c>
      <c r="AX1483" s="40" t="n">
        <f aca="false">AL1483*1000000</f>
        <v>1.07215374817175</v>
      </c>
      <c r="AY1483" s="40" t="n">
        <f aca="false">AM1483*1000000</f>
        <v>2.83786921126172</v>
      </c>
      <c r="AZ1483" s="40" t="n">
        <f aca="false">AN1483*1000000</f>
        <v>1.46827740668265</v>
      </c>
      <c r="BA1483" s="40" t="n">
        <f aca="false">AO1483*1000000</f>
        <v>550.427834217192</v>
      </c>
      <c r="BB1483" s="41" t="n">
        <f aca="false">AP1483*1000000</f>
        <v>737.023052735785</v>
      </c>
      <c r="BC1483" s="39" t="n">
        <f aca="false">AQ1483*1000000</f>
        <v>0.00818387909620882</v>
      </c>
      <c r="BD1483" s="40" t="n">
        <f aca="false">AR1483*1000000</f>
        <v>0.00293740752923767</v>
      </c>
      <c r="BE1483" s="40" t="n">
        <f aca="false">AS1483*1000000</f>
        <v>0.00777498414044308</v>
      </c>
      <c r="BF1483" s="40" t="n">
        <f aca="false">AT1483*1000000</f>
        <v>0.00402267782652781</v>
      </c>
      <c r="BG1483" s="40" t="n">
        <f aca="false">AU1483*1000000</f>
        <v>1.50802146360874</v>
      </c>
      <c r="BH1483" s="41" t="n">
        <f aca="false">AV1483*1000000</f>
        <v>2.01924124037201</v>
      </c>
      <c r="BI1483" s="0" t="n">
        <v>0.1</v>
      </c>
      <c r="BJ1483" s="0" t="n">
        <f aca="false">R1483*BI1483</f>
        <v>23.4924385069224</v>
      </c>
      <c r="BK1483" s="0" t="n">
        <v>0.1</v>
      </c>
      <c r="BL1483" s="0" t="n">
        <f aca="false">AI1483*BK1483</f>
        <v>2614.39814814815</v>
      </c>
      <c r="BM1483" s="45" t="n">
        <v>8.79744109323615</v>
      </c>
      <c r="BN1483" s="45" t="n">
        <v>3.62683450723467</v>
      </c>
      <c r="BO1483" s="45" t="n">
        <v>10.0538529184284</v>
      </c>
      <c r="BP1483" s="45" t="n">
        <v>12.5</v>
      </c>
      <c r="BQ1483" s="45" t="n">
        <v>2343</v>
      </c>
      <c r="BR1483" s="0" t="n">
        <f aca="false">AJ1483*0.1</f>
        <v>3E-009</v>
      </c>
      <c r="BS1483" s="0" t="n">
        <f aca="false">((((BJ1483/R1483)^2)+((BM1483/AD1483)^2))^(1/2))*AK1483</f>
        <v>2.08820873481129E-006</v>
      </c>
      <c r="BT1483" s="0" t="n">
        <f aca="false">((((BJ1483/R1483)^2)+((BN1483/AE1483)^2))^(1/2))*AL1483</f>
        <v>8.58751091929438E-007</v>
      </c>
      <c r="BU1483" s="0" t="n">
        <f aca="false">((((BJ1483/R1483)^2)+((BO1483/AF1483)^2))^(1/2))*AM1483</f>
        <v>2.37888293545278E-006</v>
      </c>
      <c r="BV1483" s="0" t="n">
        <f aca="false">((((BJ1483/R1483)^2)+((BP1483/AG1483)^2))^(1/2))*AN1483</f>
        <v>2.94022321556182E-006</v>
      </c>
      <c r="BW1483" s="0" t="n">
        <f aca="false">((((BJ1483/R1483)^2)+((BQ1483/AH1483)^2))^(1/2))*AO1483</f>
        <v>0.000553173127228573</v>
      </c>
      <c r="BX1483" s="46" t="n">
        <f aca="false">((((BL1483/AI1483)^2)+((BR1483/AJ1483)^2))^(1/2))*AP1483</f>
        <v>0.000104230799696057</v>
      </c>
    </row>
    <row r="1484" customFormat="false" ht="15" hidden="false" customHeight="true" outlineLevel="0" collapsed="false">
      <c r="A1484" s="24" t="n">
        <v>4.53963333333333</v>
      </c>
      <c r="B1484" s="24" t="n">
        <v>-74.1439333333333</v>
      </c>
      <c r="C1484" s="47" t="n">
        <v>24</v>
      </c>
      <c r="D1484" s="47" t="n">
        <v>17</v>
      </c>
      <c r="E1484" s="47" t="n">
        <v>1716</v>
      </c>
      <c r="F1484" s="82" t="s">
        <v>3613</v>
      </c>
      <c r="G1484" s="82" t="s">
        <v>3614</v>
      </c>
      <c r="H1484" s="82" t="s">
        <v>3615</v>
      </c>
      <c r="I1484" s="83" t="s">
        <v>3342</v>
      </c>
      <c r="J1484" s="1" t="s">
        <v>1288</v>
      </c>
      <c r="K1484" s="1" t="s">
        <v>3583</v>
      </c>
      <c r="L1484" s="1"/>
      <c r="M1484" s="1" t="n">
        <v>2001</v>
      </c>
      <c r="N1484" s="4" t="s">
        <v>172</v>
      </c>
      <c r="O1484" s="4" t="s">
        <v>85</v>
      </c>
      <c r="P1484" s="30" t="n">
        <v>-0.015549305289661</v>
      </c>
      <c r="Q1484" s="5" t="n">
        <v>12000</v>
      </c>
      <c r="R1484" s="31" t="n">
        <v>11276.3704833227</v>
      </c>
      <c r="S1484" s="29" t="s">
        <v>86</v>
      </c>
      <c r="T1484" s="29" t="n">
        <f aca="false">((R1484*Parámetros!$D$30)/1000)/Parámetros!$D$29</f>
        <v>9241.02559821232</v>
      </c>
      <c r="U1484" s="29" t="s">
        <v>69</v>
      </c>
      <c r="V1484" s="48" t="n">
        <f aca="false">IF(S1484="m3_año",R1484,IF(OR(O1484="CG1",O1484="CG3",O1484="HG2"),T1484,R1484))</f>
        <v>11276.3704833227</v>
      </c>
      <c r="W1484" s="28" t="n">
        <v>365</v>
      </c>
      <c r="X1484" s="1"/>
      <c r="Y1484" s="1"/>
      <c r="Z1484" s="1" t="n">
        <v>1095</v>
      </c>
      <c r="AA1484" s="1" t="n">
        <v>0</v>
      </c>
      <c r="AB1484" s="1" t="n">
        <v>0</v>
      </c>
      <c r="AC1484" s="33" t="s">
        <v>246</v>
      </c>
      <c r="AD1484" s="33" t="n">
        <f aca="false">VLOOKUP($O1484,Parámetros!$B$4:$H$25,3,0)</f>
        <v>12.7152226842523</v>
      </c>
      <c r="AE1484" s="33" t="n">
        <f aca="false">VLOOKUP($O1484,Parámetros!$B$4:$H$25,4,0)</f>
        <v>4.56382485732941</v>
      </c>
      <c r="AF1484" s="33" t="n">
        <f aca="false">VLOOKUP($O1484,Parámetros!$B$4:$H$25,5,0)</f>
        <v>12.0799261022882</v>
      </c>
      <c r="AG1484" s="33" t="n">
        <f aca="false">VLOOKUP($O1484,Parámetros!$B$4:$H$25,6,0)</f>
        <v>6.25</v>
      </c>
      <c r="AH1484" s="33" t="n">
        <f aca="false">VLOOKUP($O1484,Parámetros!$B$4:$H$25,7,0)</f>
        <v>2343</v>
      </c>
      <c r="AI1484" s="51" t="n">
        <v>12000</v>
      </c>
      <c r="AJ1484" s="2" t="n">
        <v>2E-005</v>
      </c>
      <c r="AK1484" s="34" t="n">
        <f aca="false">AD1484*V1484/1000000000</f>
        <v>0.000143381561765578</v>
      </c>
      <c r="AL1484" s="34" t="n">
        <f aca="false">AE1484*V1484/1000000000</f>
        <v>5.14633799122438E-005</v>
      </c>
      <c r="AM1484" s="34" t="n">
        <f aca="false">AF1484*V1484/1000000000</f>
        <v>0.000136217722140562</v>
      </c>
      <c r="AN1484" s="34" t="n">
        <f aca="false">AG1484*V1484/1000000000</f>
        <v>7.04773155207669E-005</v>
      </c>
      <c r="AO1484" s="34" t="n">
        <f aca="false">AH1484*V1484/1000000000</f>
        <v>0.0264205360424251</v>
      </c>
      <c r="AP1484" s="35" t="n">
        <f aca="false">AJ1484*AI1484*EXP(P1484*4)</f>
        <v>0.225527409666455</v>
      </c>
      <c r="AQ1484" s="36" t="n">
        <f aca="false">AK1484/W1484</f>
        <v>3.92826196618022E-007</v>
      </c>
      <c r="AR1484" s="37" t="n">
        <f aca="false">AL1484/W1484</f>
        <v>1.40995561403408E-007</v>
      </c>
      <c r="AS1484" s="37" t="n">
        <f aca="false">AM1484/W1484</f>
        <v>3.73199238741266E-007</v>
      </c>
      <c r="AT1484" s="37" t="n">
        <f aca="false">AN1484/W1484</f>
        <v>1.93088535673334E-007</v>
      </c>
      <c r="AU1484" s="37" t="n">
        <f aca="false">AO1484/W1484</f>
        <v>7.23850302532194E-005</v>
      </c>
      <c r="AV1484" s="49" t="n">
        <f aca="false">AP1484/W1484</f>
        <v>0.00061788331415467</v>
      </c>
      <c r="AW1484" s="39" t="n">
        <f aca="false">AK1484*1000000</f>
        <v>143.381561765578</v>
      </c>
      <c r="AX1484" s="40" t="n">
        <f aca="false">AL1484*1000000</f>
        <v>51.4633799122438</v>
      </c>
      <c r="AY1484" s="40" t="n">
        <f aca="false">AM1484*1000000</f>
        <v>136.217722140562</v>
      </c>
      <c r="AZ1484" s="40" t="n">
        <f aca="false">AN1484*1000000</f>
        <v>70.4773155207669</v>
      </c>
      <c r="BA1484" s="40" t="n">
        <f aca="false">AO1484*1000000</f>
        <v>26420.5360424251</v>
      </c>
      <c r="BB1484" s="41" t="n">
        <f aca="false">AP1484*1000000</f>
        <v>225527.409666455</v>
      </c>
      <c r="BC1484" s="39" t="n">
        <f aca="false">AQ1484*1000000</f>
        <v>0.392826196618022</v>
      </c>
      <c r="BD1484" s="40" t="n">
        <f aca="false">AR1484*1000000</f>
        <v>0.140995561403408</v>
      </c>
      <c r="BE1484" s="40" t="n">
        <f aca="false">AS1484*1000000</f>
        <v>0.373199238741266</v>
      </c>
      <c r="BF1484" s="40" t="n">
        <f aca="false">AT1484*1000000</f>
        <v>0.193088535673334</v>
      </c>
      <c r="BG1484" s="40" t="n">
        <f aca="false">AU1484*1000000</f>
        <v>72.3850302532194</v>
      </c>
      <c r="BH1484" s="41" t="n">
        <f aca="false">AV1484*1000000</f>
        <v>617.88331415467</v>
      </c>
      <c r="BI1484" s="0" t="n">
        <v>0.1</v>
      </c>
      <c r="BJ1484" s="0" t="n">
        <f aca="false">R1484*BI1484</f>
        <v>1127.63704833227</v>
      </c>
      <c r="BK1484" s="0" t="n">
        <v>0.1</v>
      </c>
      <c r="BL1484" s="0" t="n">
        <f aca="false">AI1484*BK1484</f>
        <v>1200</v>
      </c>
      <c r="BM1484" s="45" t="n">
        <v>8.79744109323615</v>
      </c>
      <c r="BN1484" s="45" t="n">
        <v>3.62683450723467</v>
      </c>
      <c r="BO1484" s="45" t="n">
        <v>10.0538529184284</v>
      </c>
      <c r="BP1484" s="45" t="n">
        <v>12.5</v>
      </c>
      <c r="BQ1484" s="45" t="n">
        <v>2343</v>
      </c>
      <c r="BR1484" s="0" t="n">
        <f aca="false">AJ1484*0.1</f>
        <v>2E-006</v>
      </c>
      <c r="BS1484" s="0" t="n">
        <f aca="false">((((BJ1484/R1484)^2)+((BM1484/AD1484)^2))^(1/2))*AK1484</f>
        <v>0.000100234019270941</v>
      </c>
      <c r="BT1484" s="0" t="n">
        <f aca="false">((((BJ1484/R1484)^2)+((BN1484/AE1484)^2))^(1/2))*AL1484</f>
        <v>4.12200524126128E-005</v>
      </c>
      <c r="BU1484" s="0" t="n">
        <f aca="false">((((BJ1484/R1484)^2)+((BO1484/AF1484)^2))^(1/2))*AM1484</f>
        <v>0.000114186380901733</v>
      </c>
      <c r="BV1484" s="0" t="n">
        <f aca="false">((((BJ1484/R1484)^2)+((BP1484/AG1484)^2))^(1/2))*AN1484</f>
        <v>0.000141130714346966</v>
      </c>
      <c r="BW1484" s="0" t="n">
        <f aca="false">((((BJ1484/R1484)^2)+((BQ1484/AH1484)^2))^(1/2))*AO1484</f>
        <v>0.0265523101069714</v>
      </c>
      <c r="BX1484" s="46" t="n">
        <f aca="false">((((BL1484/AI1484)^2)+((BR1484/AJ1484)^2))^(1/2))*AP1484</f>
        <v>0.0318943921437173</v>
      </c>
    </row>
    <row r="1485" customFormat="false" ht="15" hidden="false" customHeight="true" outlineLevel="0" collapsed="false">
      <c r="A1485" s="24" t="n">
        <v>4.53963333333333</v>
      </c>
      <c r="B1485" s="24" t="n">
        <v>-74.1439333333333</v>
      </c>
      <c r="C1485" s="47" t="n">
        <v>24</v>
      </c>
      <c r="D1485" s="47" t="n">
        <v>17</v>
      </c>
      <c r="E1485" s="47" t="n">
        <v>1716</v>
      </c>
      <c r="F1485" s="82" t="s">
        <v>3613</v>
      </c>
      <c r="G1485" s="82" t="s">
        <v>3614</v>
      </c>
      <c r="H1485" s="82" t="s">
        <v>3615</v>
      </c>
      <c r="I1485" s="83" t="s">
        <v>3342</v>
      </c>
      <c r="J1485" s="1" t="s">
        <v>2033</v>
      </c>
      <c r="K1485" s="1" t="s">
        <v>3583</v>
      </c>
      <c r="L1485" s="1"/>
      <c r="M1485" s="1" t="n">
        <v>2001</v>
      </c>
      <c r="N1485" s="4" t="s">
        <v>172</v>
      </c>
      <c r="O1485" s="4" t="s">
        <v>85</v>
      </c>
      <c r="P1485" s="30" t="n">
        <v>-0.015549305289661</v>
      </c>
      <c r="Q1485" s="5" t="n">
        <v>12000</v>
      </c>
      <c r="R1485" s="31" t="n">
        <v>11276.3704833227</v>
      </c>
      <c r="S1485" s="29" t="s">
        <v>86</v>
      </c>
      <c r="T1485" s="29" t="n">
        <f aca="false">((R1485*Parámetros!$D$30)/1000)/Parámetros!$D$29</f>
        <v>9241.02559821232</v>
      </c>
      <c r="U1485" s="29" t="s">
        <v>69</v>
      </c>
      <c r="V1485" s="48" t="n">
        <f aca="false">IF(S1485="m3_año",R1485,IF(OR(O1485="CG1",O1485="CG3",O1485="HG2"),T1485,R1485))</f>
        <v>11276.3704833227</v>
      </c>
      <c r="W1485" s="28" t="n">
        <v>365</v>
      </c>
      <c r="X1485" s="1"/>
      <c r="Y1485" s="1"/>
      <c r="Z1485" s="1" t="n">
        <v>1095</v>
      </c>
      <c r="AA1485" s="1" t="n">
        <v>0</v>
      </c>
      <c r="AB1485" s="1" t="n">
        <v>0</v>
      </c>
      <c r="AC1485" s="33" t="s">
        <v>246</v>
      </c>
      <c r="AD1485" s="33" t="n">
        <f aca="false">VLOOKUP($O1485,Parámetros!$B$4:$H$25,3,0)</f>
        <v>12.7152226842523</v>
      </c>
      <c r="AE1485" s="33" t="n">
        <f aca="false">VLOOKUP($O1485,Parámetros!$B$4:$H$25,4,0)</f>
        <v>4.56382485732941</v>
      </c>
      <c r="AF1485" s="33" t="n">
        <f aca="false">VLOOKUP($O1485,Parámetros!$B$4:$H$25,5,0)</f>
        <v>12.0799261022882</v>
      </c>
      <c r="AG1485" s="33" t="n">
        <f aca="false">VLOOKUP($O1485,Parámetros!$B$4:$H$25,6,0)</f>
        <v>6.25</v>
      </c>
      <c r="AH1485" s="33" t="n">
        <f aca="false">VLOOKUP($O1485,Parámetros!$B$4:$H$25,7,0)</f>
        <v>2343</v>
      </c>
      <c r="AI1485" s="51" t="n">
        <v>12000</v>
      </c>
      <c r="AJ1485" s="2" t="n">
        <v>2E-005</v>
      </c>
      <c r="AK1485" s="34" t="n">
        <f aca="false">AD1485*V1485/1000000000</f>
        <v>0.000143381561765578</v>
      </c>
      <c r="AL1485" s="34" t="n">
        <f aca="false">AE1485*V1485/1000000000</f>
        <v>5.14633799122438E-005</v>
      </c>
      <c r="AM1485" s="34" t="n">
        <f aca="false">AF1485*V1485/1000000000</f>
        <v>0.000136217722140562</v>
      </c>
      <c r="AN1485" s="34" t="n">
        <f aca="false">AG1485*V1485/1000000000</f>
        <v>7.04773155207669E-005</v>
      </c>
      <c r="AO1485" s="34" t="n">
        <f aca="false">AH1485*V1485/1000000000</f>
        <v>0.0264205360424251</v>
      </c>
      <c r="AP1485" s="35" t="n">
        <f aca="false">AJ1485*AI1485*EXP(P1485*4)</f>
        <v>0.225527409666455</v>
      </c>
      <c r="AQ1485" s="36" t="n">
        <f aca="false">AK1485/W1485</f>
        <v>3.92826196618022E-007</v>
      </c>
      <c r="AR1485" s="37" t="n">
        <f aca="false">AL1485/W1485</f>
        <v>1.40995561403408E-007</v>
      </c>
      <c r="AS1485" s="37" t="n">
        <f aca="false">AM1485/W1485</f>
        <v>3.73199238741266E-007</v>
      </c>
      <c r="AT1485" s="37" t="n">
        <f aca="false">AN1485/W1485</f>
        <v>1.93088535673334E-007</v>
      </c>
      <c r="AU1485" s="37" t="n">
        <f aca="false">AO1485/W1485</f>
        <v>7.23850302532194E-005</v>
      </c>
      <c r="AV1485" s="49" t="n">
        <f aca="false">AP1485/W1485</f>
        <v>0.00061788331415467</v>
      </c>
      <c r="AW1485" s="39" t="n">
        <f aca="false">AK1485*1000000</f>
        <v>143.381561765578</v>
      </c>
      <c r="AX1485" s="40" t="n">
        <f aca="false">AL1485*1000000</f>
        <v>51.4633799122438</v>
      </c>
      <c r="AY1485" s="40" t="n">
        <f aca="false">AM1485*1000000</f>
        <v>136.217722140562</v>
      </c>
      <c r="AZ1485" s="40" t="n">
        <f aca="false">AN1485*1000000</f>
        <v>70.4773155207669</v>
      </c>
      <c r="BA1485" s="40" t="n">
        <f aca="false">AO1485*1000000</f>
        <v>26420.5360424251</v>
      </c>
      <c r="BB1485" s="41" t="n">
        <f aca="false">AP1485*1000000</f>
        <v>225527.409666455</v>
      </c>
      <c r="BC1485" s="39" t="n">
        <f aca="false">AQ1485*1000000</f>
        <v>0.392826196618022</v>
      </c>
      <c r="BD1485" s="40" t="n">
        <f aca="false">AR1485*1000000</f>
        <v>0.140995561403408</v>
      </c>
      <c r="BE1485" s="40" t="n">
        <f aca="false">AS1485*1000000</f>
        <v>0.373199238741266</v>
      </c>
      <c r="BF1485" s="40" t="n">
        <f aca="false">AT1485*1000000</f>
        <v>0.193088535673334</v>
      </c>
      <c r="BG1485" s="40" t="n">
        <f aca="false">AU1485*1000000</f>
        <v>72.3850302532194</v>
      </c>
      <c r="BH1485" s="41" t="n">
        <f aca="false">AV1485*1000000</f>
        <v>617.88331415467</v>
      </c>
      <c r="BI1485" s="0" t="n">
        <v>0.1</v>
      </c>
      <c r="BJ1485" s="0" t="n">
        <f aca="false">R1485*BI1485</f>
        <v>1127.63704833227</v>
      </c>
      <c r="BK1485" s="0" t="n">
        <v>0.1</v>
      </c>
      <c r="BL1485" s="0" t="n">
        <f aca="false">AI1485*BK1485</f>
        <v>1200</v>
      </c>
      <c r="BM1485" s="45" t="n">
        <v>8.79744109323615</v>
      </c>
      <c r="BN1485" s="45" t="n">
        <v>3.62683450723467</v>
      </c>
      <c r="BO1485" s="45" t="n">
        <v>10.0538529184284</v>
      </c>
      <c r="BP1485" s="45" t="n">
        <v>12.5</v>
      </c>
      <c r="BQ1485" s="45" t="n">
        <v>2343</v>
      </c>
      <c r="BR1485" s="0" t="n">
        <f aca="false">AJ1485*0.1</f>
        <v>2E-006</v>
      </c>
      <c r="BS1485" s="0" t="n">
        <f aca="false">((((BJ1485/R1485)^2)+((BM1485/AD1485)^2))^(1/2))*AK1485</f>
        <v>0.000100234019270941</v>
      </c>
      <c r="BT1485" s="0" t="n">
        <f aca="false">((((BJ1485/R1485)^2)+((BN1485/AE1485)^2))^(1/2))*AL1485</f>
        <v>4.12200524126128E-005</v>
      </c>
      <c r="BU1485" s="0" t="n">
        <f aca="false">((((BJ1485/R1485)^2)+((BO1485/AF1485)^2))^(1/2))*AM1485</f>
        <v>0.000114186380901733</v>
      </c>
      <c r="BV1485" s="0" t="n">
        <f aca="false">((((BJ1485/R1485)^2)+((BP1485/AG1485)^2))^(1/2))*AN1485</f>
        <v>0.000141130714346966</v>
      </c>
      <c r="BW1485" s="0" t="n">
        <f aca="false">((((BJ1485/R1485)^2)+((BQ1485/AH1485)^2))^(1/2))*AO1485</f>
        <v>0.0265523101069714</v>
      </c>
      <c r="BX1485" s="46" t="n">
        <f aca="false">((((BL1485/AI1485)^2)+((BR1485/AJ1485)^2))^(1/2))*AP1485</f>
        <v>0.0318943921437173</v>
      </c>
    </row>
    <row r="1486" customFormat="false" ht="15" hidden="false" customHeight="true" outlineLevel="0" collapsed="false">
      <c r="A1486" s="24" t="n">
        <v>4.624275</v>
      </c>
      <c r="B1486" s="24" t="n">
        <v>-74.1909388888889</v>
      </c>
      <c r="C1486" s="47" t="n">
        <v>19</v>
      </c>
      <c r="D1486" s="47" t="n">
        <v>27</v>
      </c>
      <c r="E1486" s="47" t="n">
        <v>1841</v>
      </c>
      <c r="F1486" s="82" t="s">
        <v>3616</v>
      </c>
      <c r="G1486" s="82" t="s">
        <v>454</v>
      </c>
      <c r="H1486" s="82" t="s">
        <v>3617</v>
      </c>
      <c r="I1486" s="83" t="s">
        <v>443</v>
      </c>
      <c r="J1486" s="1" t="s">
        <v>76</v>
      </c>
      <c r="K1486" s="1" t="s">
        <v>3618</v>
      </c>
      <c r="L1486" s="1"/>
      <c r="M1486" s="1" t="s">
        <v>3618</v>
      </c>
      <c r="N1486" s="4" t="s">
        <v>84</v>
      </c>
      <c r="O1486" s="4" t="s">
        <v>85</v>
      </c>
      <c r="P1486" s="50" t="n">
        <v>-0.015549305289661</v>
      </c>
      <c r="Q1486" s="5" t="n">
        <v>24000</v>
      </c>
      <c r="R1486" s="31" t="n">
        <v>22552.7409666455</v>
      </c>
      <c r="S1486" s="29" t="s">
        <v>86</v>
      </c>
      <c r="T1486" s="29" t="n">
        <f aca="false">((R1486*Parámetros!$D$30)/1000)/Parámetros!$D$29</f>
        <v>18482.0511964247</v>
      </c>
      <c r="U1486" s="29" t="s">
        <v>69</v>
      </c>
      <c r="V1486" s="48" t="n">
        <f aca="false">IF(S1486="m3_año",R1486,IF(OR(O1486="CG1",O1486="CG3",O1486="HG2"),T1486,R1486))</f>
        <v>22552.7409666455</v>
      </c>
      <c r="W1486" s="28" t="n">
        <v>365</v>
      </c>
      <c r="X1486" s="1"/>
      <c r="Y1486" s="1"/>
      <c r="Z1486" s="28" t="n">
        <v>96</v>
      </c>
      <c r="AA1486" s="1" t="n">
        <v>0</v>
      </c>
      <c r="AB1486" s="1" t="n">
        <v>0</v>
      </c>
      <c r="AC1486" s="33" t="s">
        <v>246</v>
      </c>
      <c r="AD1486" s="33" t="n">
        <f aca="false">VLOOKUP($O1486,Parámetros!$B$4:$H$25,3,0)</f>
        <v>12.7152226842523</v>
      </c>
      <c r="AE1486" s="33" t="n">
        <f aca="false">VLOOKUP($O1486,Parámetros!$B$4:$H$25,4,0)</f>
        <v>4.56382485732941</v>
      </c>
      <c r="AF1486" s="33" t="n">
        <f aca="false">VLOOKUP($O1486,Parámetros!$B$4:$H$25,5,0)</f>
        <v>12.0799261022882</v>
      </c>
      <c r="AG1486" s="33" t="n">
        <f aca="false">VLOOKUP($O1486,Parámetros!$B$4:$H$25,6,0)</f>
        <v>6.25</v>
      </c>
      <c r="AH1486" s="33" t="n">
        <f aca="false">VLOOKUP($O1486,Parámetros!$B$4:$H$25,7,0)</f>
        <v>2343</v>
      </c>
      <c r="AI1486" s="2" t="n">
        <v>8608.38414634146</v>
      </c>
      <c r="AJ1486" s="2" t="n">
        <v>1.0442E-008</v>
      </c>
      <c r="AK1486" s="34" t="n">
        <f aca="false">AD1486*V1486/1000000000</f>
        <v>0.000286763123531157</v>
      </c>
      <c r="AL1486" s="34" t="n">
        <f aca="false">AE1486*V1486/1000000000</f>
        <v>0.000102926759824488</v>
      </c>
      <c r="AM1486" s="34" t="n">
        <f aca="false">AF1486*V1486/1000000000</f>
        <v>0.000272435444281125</v>
      </c>
      <c r="AN1486" s="34" t="n">
        <f aca="false">AG1486*V1486/1000000000</f>
        <v>0.000140954631041534</v>
      </c>
      <c r="AO1486" s="34" t="n">
        <f aca="false">AH1486*V1486/1000000000</f>
        <v>0.0528410720848504</v>
      </c>
      <c r="AP1486" s="35" t="n">
        <f aca="false">AJ1486*AI1486*EXP(P1486*4)</f>
        <v>8.44682346951262E-005</v>
      </c>
      <c r="AQ1486" s="36" t="n">
        <f aca="false">AK1486/W1486</f>
        <v>7.85652393236047E-007</v>
      </c>
      <c r="AR1486" s="37" t="n">
        <f aca="false">AL1486/W1486</f>
        <v>2.81991122806816E-007</v>
      </c>
      <c r="AS1486" s="37" t="n">
        <f aca="false">AM1486/W1486</f>
        <v>7.46398477482535E-007</v>
      </c>
      <c r="AT1486" s="37" t="n">
        <f aca="false">AN1486/W1486</f>
        <v>3.8617707134667E-007</v>
      </c>
      <c r="AU1486" s="37" t="n">
        <f aca="false">AO1486/W1486</f>
        <v>0.000144770060506439</v>
      </c>
      <c r="AV1486" s="49" t="n">
        <f aca="false">AP1486/W1486</f>
        <v>2.31419821082538E-007</v>
      </c>
      <c r="AW1486" s="39" t="n">
        <f aca="false">AK1486*1000000</f>
        <v>286.763123531157</v>
      </c>
      <c r="AX1486" s="40" t="n">
        <f aca="false">AL1486*1000000</f>
        <v>102.926759824488</v>
      </c>
      <c r="AY1486" s="40" t="n">
        <f aca="false">AM1486*1000000</f>
        <v>272.435444281125</v>
      </c>
      <c r="AZ1486" s="40" t="n">
        <f aca="false">AN1486*1000000</f>
        <v>140.954631041534</v>
      </c>
      <c r="BA1486" s="40" t="n">
        <f aca="false">AO1486*1000000</f>
        <v>52841.0720848504</v>
      </c>
      <c r="BB1486" s="41" t="n">
        <f aca="false">AP1486*1000000</f>
        <v>84.4682346951263</v>
      </c>
      <c r="BC1486" s="39" t="n">
        <f aca="false">AQ1486*1000000</f>
        <v>0.785652393236046</v>
      </c>
      <c r="BD1486" s="40" t="n">
        <f aca="false">AR1486*1000000</f>
        <v>0.281991122806816</v>
      </c>
      <c r="BE1486" s="40" t="n">
        <f aca="false">AS1486*1000000</f>
        <v>0.746398477482535</v>
      </c>
      <c r="BF1486" s="40" t="n">
        <f aca="false">AT1486*1000000</f>
        <v>0.386177071346669</v>
      </c>
      <c r="BG1486" s="40" t="n">
        <f aca="false">AU1486*1000000</f>
        <v>144.770060506439</v>
      </c>
      <c r="BH1486" s="41" t="n">
        <f aca="false">AV1486*1000000</f>
        <v>0.231419821082538</v>
      </c>
      <c r="BI1486" s="0" t="n">
        <v>0.1</v>
      </c>
      <c r="BJ1486" s="0" t="n">
        <f aca="false">R1486*BI1486</f>
        <v>2255.27409666455</v>
      </c>
      <c r="BK1486" s="0" t="n">
        <v>0.1</v>
      </c>
      <c r="BL1486" s="0" t="n">
        <f aca="false">AI1486*BK1486</f>
        <v>860.838414634146</v>
      </c>
      <c r="BM1486" s="45" t="n">
        <v>8.79744109323615</v>
      </c>
      <c r="BN1486" s="45" t="n">
        <v>3.62683450723467</v>
      </c>
      <c r="BO1486" s="45" t="n">
        <v>10.0538529184284</v>
      </c>
      <c r="BP1486" s="45" t="n">
        <v>12.5</v>
      </c>
      <c r="BQ1486" s="45" t="n">
        <v>2343</v>
      </c>
      <c r="BR1486" s="0" t="n">
        <f aca="false">AJ1486*0.1</f>
        <v>1.0442E-009</v>
      </c>
      <c r="BS1486" s="0" t="n">
        <f aca="false">((((BJ1486/R1486)^2)+((BM1486/AD1486)^2))^(1/2))*AK1486</f>
        <v>0.000200468038541884</v>
      </c>
      <c r="BT1486" s="0" t="n">
        <f aca="false">((((BJ1486/R1486)^2)+((BN1486/AE1486)^2))^(1/2))*AL1486</f>
        <v>8.2440104825226E-005</v>
      </c>
      <c r="BU1486" s="0" t="n">
        <f aca="false">((((BJ1486/R1486)^2)+((BO1486/AF1486)^2))^(1/2))*AM1486</f>
        <v>0.000228372761803466</v>
      </c>
      <c r="BV1486" s="0" t="n">
        <f aca="false">((((BJ1486/R1486)^2)+((BP1486/AG1486)^2))^(1/2))*AN1486</f>
        <v>0.000282261428693934</v>
      </c>
      <c r="BW1486" s="0" t="n">
        <f aca="false">((((BJ1486/R1486)^2)+((BQ1486/AH1486)^2))^(1/2))*AO1486</f>
        <v>0.053104620213943</v>
      </c>
      <c r="BX1486" s="46" t="n">
        <f aca="false">((((BL1486/AI1486)^2)+((BR1486/AJ1486)^2))^(1/2))*AP1486</f>
        <v>1.19456123095561E-005</v>
      </c>
    </row>
    <row r="1487" customFormat="false" ht="15" hidden="false" customHeight="true" outlineLevel="0" collapsed="false">
      <c r="A1487" s="24" t="n">
        <v>4.59378611111111</v>
      </c>
      <c r="B1487" s="24" t="n">
        <v>-74.1755222222222</v>
      </c>
      <c r="C1487" s="47" t="n">
        <v>21</v>
      </c>
      <c r="D1487" s="47" t="n">
        <v>23</v>
      </c>
      <c r="E1487" s="47" t="n">
        <v>1791</v>
      </c>
      <c r="F1487" s="82" t="s">
        <v>3619</v>
      </c>
      <c r="G1487" s="82" t="s">
        <v>3620</v>
      </c>
      <c r="H1487" s="82" t="s">
        <v>3621</v>
      </c>
      <c r="I1487" s="83" t="s">
        <v>3342</v>
      </c>
      <c r="J1487" s="1" t="s">
        <v>1288</v>
      </c>
      <c r="K1487" s="1" t="s">
        <v>3622</v>
      </c>
      <c r="L1487" s="1"/>
      <c r="M1487" s="1" t="s">
        <v>3465</v>
      </c>
      <c r="N1487" s="29" t="s">
        <v>124</v>
      </c>
      <c r="O1487" s="4" t="s">
        <v>645</v>
      </c>
      <c r="P1487" s="50" t="n">
        <v>0.0119278052318739</v>
      </c>
      <c r="Q1487" s="5" t="n">
        <v>1.6352928</v>
      </c>
      <c r="R1487" s="31" t="n">
        <v>1.71520583154893</v>
      </c>
      <c r="S1487" s="4" t="s">
        <v>69</v>
      </c>
      <c r="T1487" s="4"/>
      <c r="U1487" s="4"/>
      <c r="V1487" s="48" t="n">
        <f aca="false">IF(S1487="m3_año",R1487,IF(OR(O1487="CG1",O1487="CG3",O1487="HG2"),T1487,R1487))</f>
        <v>1.71520583154893</v>
      </c>
      <c r="W1487" s="28" t="n">
        <v>365</v>
      </c>
      <c r="X1487" s="1"/>
      <c r="Y1487" s="1"/>
      <c r="Z1487" s="28" t="n">
        <v>2190</v>
      </c>
      <c r="AA1487" s="1" t="n">
        <v>0</v>
      </c>
      <c r="AB1487" s="1" t="n">
        <v>0</v>
      </c>
      <c r="AC1487" s="33" t="s">
        <v>72</v>
      </c>
      <c r="AD1487" s="33" t="n">
        <f aca="false">VLOOKUP($O1487,Parámetros!$B$4:$H$25,3,0)</f>
        <v>476000</v>
      </c>
      <c r="AE1487" s="33" t="n">
        <f aca="false">VLOOKUP($O1487,Parámetros!$B$4:$H$25,4,0)</f>
        <v>2142000</v>
      </c>
      <c r="AF1487" s="33" t="n">
        <f aca="false">VLOOKUP($O1487,Parámetros!$B$4:$H$25,5,0)</f>
        <v>1704000</v>
      </c>
      <c r="AG1487" s="33" t="n">
        <f aca="false">VLOOKUP($O1487,Parámetros!$B$4:$H$25,6,0)</f>
        <v>595000</v>
      </c>
      <c r="AH1487" s="33" t="n">
        <f aca="false">VLOOKUP($O1487,Parámetros!$B$4:$H$25,7,0)</f>
        <v>2676000000</v>
      </c>
      <c r="AI1487" s="51" t="n">
        <v>1.6352928</v>
      </c>
      <c r="AJ1487" s="2" t="n">
        <v>0.0912</v>
      </c>
      <c r="AK1487" s="34" t="n">
        <f aca="false">AD1487*V1487/1000000000</f>
        <v>0.000816437975817291</v>
      </c>
      <c r="AL1487" s="34" t="n">
        <f aca="false">AE1487*V1487/1000000000</f>
        <v>0.00367397089117781</v>
      </c>
      <c r="AM1487" s="34" t="n">
        <f aca="false">AF1487*V1487/1000000000</f>
        <v>0.00292271073695938</v>
      </c>
      <c r="AN1487" s="34" t="n">
        <f aca="false">AG1487*V1487/1000000000</f>
        <v>0.00102054746977161</v>
      </c>
      <c r="AO1487" s="34" t="n">
        <f aca="false">AH1487*V1487/1000000000</f>
        <v>4.58989080522494</v>
      </c>
      <c r="AP1487" s="35" t="n">
        <f aca="false">AJ1487*AI1487*EXP(P1487*4)</f>
        <v>0.156426771837263</v>
      </c>
      <c r="AQ1487" s="36" t="n">
        <f aca="false">AK1487/W1487</f>
        <v>2.23681637210217E-006</v>
      </c>
      <c r="AR1487" s="37" t="n">
        <f aca="false">AL1487/W1487</f>
        <v>1.00656736744597E-005</v>
      </c>
      <c r="AS1487" s="37" t="n">
        <f aca="false">AM1487/W1487</f>
        <v>8.00742667660103E-006</v>
      </c>
      <c r="AT1487" s="37" t="n">
        <f aca="false">AN1487/W1487</f>
        <v>2.79602046512771E-006</v>
      </c>
      <c r="AU1487" s="37" t="n">
        <f aca="false">AO1487/W1487</f>
        <v>0.0125750433019861</v>
      </c>
      <c r="AV1487" s="49" t="n">
        <f aca="false">AP1487/W1487</f>
        <v>0.000428566498184281</v>
      </c>
      <c r="AW1487" s="39" t="n">
        <f aca="false">AK1487*1000000</f>
        <v>816.437975817291</v>
      </c>
      <c r="AX1487" s="40" t="n">
        <f aca="false">AL1487*1000000</f>
        <v>3673.97089117781</v>
      </c>
      <c r="AY1487" s="40" t="n">
        <f aca="false">AM1487*1000000</f>
        <v>2922.71073695938</v>
      </c>
      <c r="AZ1487" s="40" t="n">
        <f aca="false">AN1487*1000000</f>
        <v>1020.54746977161</v>
      </c>
      <c r="BA1487" s="40" t="n">
        <f aca="false">AO1487*1000000</f>
        <v>4589890.80522494</v>
      </c>
      <c r="BB1487" s="41" t="n">
        <f aca="false">AP1487*1000000</f>
        <v>156426.771837263</v>
      </c>
      <c r="BC1487" s="39" t="n">
        <f aca="false">AQ1487*1000000</f>
        <v>2.23681637210217</v>
      </c>
      <c r="BD1487" s="40" t="n">
        <f aca="false">AR1487*1000000</f>
        <v>10.0656736744597</v>
      </c>
      <c r="BE1487" s="40" t="n">
        <f aca="false">AS1487*1000000</f>
        <v>8.00742667660103</v>
      </c>
      <c r="BF1487" s="40" t="n">
        <f aca="false">AT1487*1000000</f>
        <v>2.79602046512771</v>
      </c>
      <c r="BG1487" s="40" t="n">
        <f aca="false">AU1487*1000000</f>
        <v>12575.0433019861</v>
      </c>
      <c r="BH1487" s="41" t="n">
        <f aca="false">AV1487*1000000</f>
        <v>428.566498184281</v>
      </c>
      <c r="BI1487" s="0" t="n">
        <v>0.1</v>
      </c>
      <c r="BJ1487" s="0" t="n">
        <f aca="false">R1487*BI1487</f>
        <v>0.171520583154893</v>
      </c>
      <c r="BK1487" s="0" t="n">
        <v>0.1</v>
      </c>
      <c r="BL1487" s="0" t="n">
        <f aca="false">AI1487*BK1487</f>
        <v>0.16352928</v>
      </c>
      <c r="BM1487" s="45" t="n">
        <v>190400</v>
      </c>
      <c r="BN1487" s="45" t="n">
        <v>428400</v>
      </c>
      <c r="BO1487" s="45" t="n">
        <v>340800</v>
      </c>
      <c r="BP1487" s="45" t="n">
        <v>119000</v>
      </c>
      <c r="BQ1487" s="45" t="n">
        <v>1070400000</v>
      </c>
      <c r="BR1487" s="0" t="n">
        <f aca="false">AJ1487*0.1</f>
        <v>0.00912</v>
      </c>
      <c r="BS1487" s="0" t="n">
        <f aca="false">((((BJ1487/R1487)^2)+((BM1487/AD1487)^2))^(1/2))*AK1487</f>
        <v>0.000336626001106017</v>
      </c>
      <c r="BT1487" s="0" t="n">
        <f aca="false">((((BJ1487/R1487)^2)+((BN1487/AE1487)^2))^(1/2))*AL1487</f>
        <v>0.000821524866002906</v>
      </c>
      <c r="BU1487" s="0" t="n">
        <f aca="false">((((BJ1487/R1487)^2)+((BO1487/AF1487)^2))^(1/2))*AM1487</f>
        <v>0.000653537988640967</v>
      </c>
      <c r="BV1487" s="0" t="n">
        <f aca="false">((((BJ1487/R1487)^2)+((BP1487/AG1487)^2))^(1/2))*AN1487</f>
        <v>0.000228201351667474</v>
      </c>
      <c r="BW1487" s="0" t="n">
        <f aca="false">((((BJ1487/R1487)^2)+((BQ1487/AH1487)^2))^(1/2))*AO1487</f>
        <v>1.89246045999937</v>
      </c>
      <c r="BX1487" s="46" t="n">
        <f aca="false">((((BL1487/AI1487)^2)+((BR1487/AJ1487)^2))^(1/2))*AP1487</f>
        <v>0.0221220862250499</v>
      </c>
    </row>
    <row r="1488" customFormat="false" ht="15" hidden="false" customHeight="true" outlineLevel="0" collapsed="false">
      <c r="A1488" s="24" t="n">
        <v>4.56206111111111</v>
      </c>
      <c r="B1488" s="24" t="n">
        <v>-74.1286138888889</v>
      </c>
      <c r="C1488" s="47" t="n">
        <v>26</v>
      </c>
      <c r="D1488" s="47" t="n">
        <v>20</v>
      </c>
      <c r="E1488" s="47" t="n">
        <v>1757</v>
      </c>
      <c r="F1488" s="82" t="s">
        <v>3623</v>
      </c>
      <c r="G1488" s="82" t="s">
        <v>3624</v>
      </c>
      <c r="H1488" s="82" t="s">
        <v>3625</v>
      </c>
      <c r="I1488" s="83" t="s">
        <v>1495</v>
      </c>
      <c r="J1488" s="1" t="s">
        <v>1288</v>
      </c>
      <c r="K1488" s="1" t="s">
        <v>3626</v>
      </c>
      <c r="L1488" s="1"/>
      <c r="M1488" s="1" t="n">
        <v>1996</v>
      </c>
      <c r="N1488" s="4" t="s">
        <v>84</v>
      </c>
      <c r="O1488" s="4" t="s">
        <v>85</v>
      </c>
      <c r="P1488" s="50" t="n">
        <v>-0.015549305289661</v>
      </c>
      <c r="Q1488" s="5" t="n">
        <v>720</v>
      </c>
      <c r="R1488" s="31" t="n">
        <v>676.582228999364</v>
      </c>
      <c r="S1488" s="29" t="s">
        <v>86</v>
      </c>
      <c r="T1488" s="29" t="n">
        <f aca="false">((R1488*Parámetros!$D$30)/1000)/Parámetros!$D$29</f>
        <v>554.461535892741</v>
      </c>
      <c r="U1488" s="29" t="s">
        <v>69</v>
      </c>
      <c r="V1488" s="48" t="n">
        <f aca="false">IF(S1488="m3_año",R1488,IF(OR(O1488="CG1",O1488="CG3",O1488="HG2"),T1488,R1488))</f>
        <v>676.582228999364</v>
      </c>
      <c r="W1488" s="28" t="n">
        <v>365</v>
      </c>
      <c r="X1488" s="1"/>
      <c r="Y1488" s="1"/>
      <c r="Z1488" s="1" t="n">
        <v>2304</v>
      </c>
      <c r="AA1488" s="1" t="n">
        <v>0</v>
      </c>
      <c r="AB1488" s="1" t="n">
        <v>0</v>
      </c>
      <c r="AC1488" s="33" t="s">
        <v>246</v>
      </c>
      <c r="AD1488" s="33" t="n">
        <f aca="false">VLOOKUP($O1488,Parámetros!$B$4:$H$25,3,0)</f>
        <v>12.7152226842523</v>
      </c>
      <c r="AE1488" s="33" t="n">
        <f aca="false">VLOOKUP($O1488,Parámetros!$B$4:$H$25,4,0)</f>
        <v>4.56382485732941</v>
      </c>
      <c r="AF1488" s="33" t="n">
        <f aca="false">VLOOKUP($O1488,Parámetros!$B$4:$H$25,5,0)</f>
        <v>12.0799261022882</v>
      </c>
      <c r="AG1488" s="33" t="n">
        <f aca="false">VLOOKUP($O1488,Parámetros!$B$4:$H$25,6,0)</f>
        <v>6.25</v>
      </c>
      <c r="AH1488" s="33" t="n">
        <f aca="false">VLOOKUP($O1488,Parámetros!$B$4:$H$25,7,0)</f>
        <v>2343</v>
      </c>
      <c r="AI1488" s="51" t="n">
        <v>720</v>
      </c>
      <c r="AJ1488" s="2" t="n">
        <v>2E-005</v>
      </c>
      <c r="AK1488" s="34" t="n">
        <f aca="false">AD1488*V1488/1000000000</f>
        <v>8.6028937059347E-006</v>
      </c>
      <c r="AL1488" s="34" t="n">
        <f aca="false">AE1488*V1488/1000000000</f>
        <v>3.08780279473464E-006</v>
      </c>
      <c r="AM1488" s="34" t="n">
        <f aca="false">AF1488*V1488/1000000000</f>
        <v>8.17306332843375E-006</v>
      </c>
      <c r="AN1488" s="34" t="n">
        <f aca="false">AG1488*V1488/1000000000</f>
        <v>4.22863893124603E-006</v>
      </c>
      <c r="AO1488" s="34" t="n">
        <f aca="false">AH1488*V1488/1000000000</f>
        <v>0.00158523216254551</v>
      </c>
      <c r="AP1488" s="35" t="n">
        <f aca="false">AJ1488*AI1488*EXP(P1488*4)</f>
        <v>0.0135316445799873</v>
      </c>
      <c r="AQ1488" s="36" t="n">
        <f aca="false">AK1488/W1488</f>
        <v>2.35695717970814E-008</v>
      </c>
      <c r="AR1488" s="37" t="n">
        <f aca="false">AL1488/W1488</f>
        <v>8.45973368420448E-009</v>
      </c>
      <c r="AS1488" s="37" t="n">
        <f aca="false">AM1488/W1488</f>
        <v>2.2391954324476E-008</v>
      </c>
      <c r="AT1488" s="37" t="n">
        <f aca="false">AN1488/W1488</f>
        <v>1.15853121404001E-008</v>
      </c>
      <c r="AU1488" s="37" t="n">
        <f aca="false">AO1488/W1488</f>
        <v>4.34310181519318E-006</v>
      </c>
      <c r="AV1488" s="49" t="n">
        <f aca="false">AP1488/W1488</f>
        <v>3.70729988492802E-005</v>
      </c>
      <c r="AW1488" s="39" t="n">
        <f aca="false">AK1488*1000000</f>
        <v>8.6028937059347</v>
      </c>
      <c r="AX1488" s="40" t="n">
        <f aca="false">AL1488*1000000</f>
        <v>3.08780279473464</v>
      </c>
      <c r="AY1488" s="40" t="n">
        <f aca="false">AM1488*1000000</f>
        <v>8.17306332843375</v>
      </c>
      <c r="AZ1488" s="40" t="n">
        <f aca="false">AN1488*1000000</f>
        <v>4.22863893124603</v>
      </c>
      <c r="BA1488" s="40" t="n">
        <f aca="false">AO1488*1000000</f>
        <v>1585.23216254551</v>
      </c>
      <c r="BB1488" s="41" t="n">
        <f aca="false">AP1488*1000000</f>
        <v>13531.6445799873</v>
      </c>
      <c r="BC1488" s="39" t="n">
        <f aca="false">AQ1488*1000000</f>
        <v>0.0235695717970814</v>
      </c>
      <c r="BD1488" s="40" t="n">
        <f aca="false">AR1488*1000000</f>
        <v>0.00845973368420448</v>
      </c>
      <c r="BE1488" s="40" t="n">
        <f aca="false">AS1488*1000000</f>
        <v>0.022391954324476</v>
      </c>
      <c r="BF1488" s="40" t="n">
        <f aca="false">AT1488*1000000</f>
        <v>0.0115853121404001</v>
      </c>
      <c r="BG1488" s="40" t="n">
        <f aca="false">AU1488*1000000</f>
        <v>4.34310181519318</v>
      </c>
      <c r="BH1488" s="41" t="n">
        <f aca="false">AV1488*1000000</f>
        <v>37.0729988492802</v>
      </c>
      <c r="BI1488" s="0" t="n">
        <v>0.1</v>
      </c>
      <c r="BJ1488" s="0" t="n">
        <f aca="false">R1488*BI1488</f>
        <v>67.6582228999364</v>
      </c>
      <c r="BK1488" s="0" t="n">
        <v>0.1</v>
      </c>
      <c r="BL1488" s="0" t="n">
        <f aca="false">AI1488*BK1488</f>
        <v>72</v>
      </c>
      <c r="BM1488" s="45" t="n">
        <v>8.79744109323615</v>
      </c>
      <c r="BN1488" s="45" t="n">
        <v>3.62683450723467</v>
      </c>
      <c r="BO1488" s="45" t="n">
        <v>10.0538529184284</v>
      </c>
      <c r="BP1488" s="45" t="n">
        <v>12.5</v>
      </c>
      <c r="BQ1488" s="45" t="n">
        <v>2343</v>
      </c>
      <c r="BR1488" s="0" t="n">
        <f aca="false">AJ1488*0.1</f>
        <v>2E-006</v>
      </c>
      <c r="BS1488" s="0" t="n">
        <f aca="false">((((BJ1488/R1488)^2)+((BM1488/AD1488)^2))^(1/2))*AK1488</f>
        <v>6.0140411562565E-006</v>
      </c>
      <c r="BT1488" s="0" t="n">
        <f aca="false">((((BJ1488/R1488)^2)+((BN1488/AE1488)^2))^(1/2))*AL1488</f>
        <v>2.47320314475678E-006</v>
      </c>
      <c r="BU1488" s="0" t="n">
        <f aca="false">((((BJ1488/R1488)^2)+((BO1488/AF1488)^2))^(1/2))*AM1488</f>
        <v>6.85118285410398E-006</v>
      </c>
      <c r="BV1488" s="0" t="n">
        <f aca="false">((((BJ1488/R1488)^2)+((BP1488/AG1488)^2))^(1/2))*AN1488</f>
        <v>8.46784286081802E-006</v>
      </c>
      <c r="BW1488" s="0" t="n">
        <f aca="false">((((BJ1488/R1488)^2)+((BQ1488/AH1488)^2))^(1/2))*AO1488</f>
        <v>0.00159313860641829</v>
      </c>
      <c r="BX1488" s="46" t="n">
        <f aca="false">((((BL1488/AI1488)^2)+((BR1488/AJ1488)^2))^(1/2))*AP1488</f>
        <v>0.00191366352862304</v>
      </c>
    </row>
    <row r="1489" customFormat="false" ht="15" hidden="false" customHeight="true" outlineLevel="0" collapsed="false">
      <c r="A1489" s="24" t="n">
        <v>4.5661</v>
      </c>
      <c r="B1489" s="24" t="n">
        <v>-74.1352861111111</v>
      </c>
      <c r="C1489" s="47" t="n">
        <v>25</v>
      </c>
      <c r="D1489" s="47" t="n">
        <v>20</v>
      </c>
      <c r="E1489" s="47" t="n">
        <v>1756</v>
      </c>
      <c r="F1489" s="82" t="s">
        <v>3627</v>
      </c>
      <c r="G1489" s="82" t="s">
        <v>3628</v>
      </c>
      <c r="H1489" s="82" t="s">
        <v>3629</v>
      </c>
      <c r="I1489" s="83" t="s">
        <v>1495</v>
      </c>
      <c r="J1489" s="1" t="s">
        <v>2033</v>
      </c>
      <c r="K1489" s="1" t="s">
        <v>3630</v>
      </c>
      <c r="L1489" s="1"/>
      <c r="M1489" s="1" t="s">
        <v>3514</v>
      </c>
      <c r="N1489" s="4" t="s">
        <v>84</v>
      </c>
      <c r="O1489" s="4" t="s">
        <v>85</v>
      </c>
      <c r="P1489" s="50" t="n">
        <v>-0.015549305289661</v>
      </c>
      <c r="Q1489" s="5" t="n">
        <v>12000</v>
      </c>
      <c r="R1489" s="31" t="n">
        <v>11276.3704833227</v>
      </c>
      <c r="S1489" s="29" t="s">
        <v>86</v>
      </c>
      <c r="T1489" s="29" t="n">
        <f aca="false">((R1489*Parámetros!$D$30)/1000)/Parámetros!$D$29</f>
        <v>9241.02559821232</v>
      </c>
      <c r="U1489" s="29" t="s">
        <v>69</v>
      </c>
      <c r="V1489" s="48" t="n">
        <f aca="false">IF(S1489="m3_año",R1489,IF(OR(O1489="CG1",O1489="CG3",O1489="HG2"),T1489,R1489))</f>
        <v>11276.3704833227</v>
      </c>
      <c r="W1489" s="28" t="n">
        <v>365</v>
      </c>
      <c r="X1489" s="1"/>
      <c r="Y1489" s="1"/>
      <c r="Z1489" s="28" t="n">
        <v>730</v>
      </c>
      <c r="AA1489" s="1" t="n">
        <v>0</v>
      </c>
      <c r="AB1489" s="1" t="n">
        <v>0</v>
      </c>
      <c r="AC1489" s="33" t="s">
        <v>246</v>
      </c>
      <c r="AD1489" s="33" t="n">
        <f aca="false">VLOOKUP($O1489,Parámetros!$B$4:$H$25,3,0)</f>
        <v>12.7152226842523</v>
      </c>
      <c r="AE1489" s="33" t="n">
        <f aca="false">VLOOKUP($O1489,Parámetros!$B$4:$H$25,4,0)</f>
        <v>4.56382485732941</v>
      </c>
      <c r="AF1489" s="33" t="n">
        <f aca="false">VLOOKUP($O1489,Parámetros!$B$4:$H$25,5,0)</f>
        <v>12.0799261022882</v>
      </c>
      <c r="AG1489" s="33" t="n">
        <f aca="false">VLOOKUP($O1489,Parámetros!$B$4:$H$25,6,0)</f>
        <v>6.25</v>
      </c>
      <c r="AH1489" s="33" t="n">
        <f aca="false">VLOOKUP($O1489,Parámetros!$B$4:$H$25,7,0)</f>
        <v>2343</v>
      </c>
      <c r="AI1489" s="2" t="n">
        <v>26143.9814814815</v>
      </c>
      <c r="AJ1489" s="2" t="n">
        <v>3E-008</v>
      </c>
      <c r="AK1489" s="34" t="n">
        <f aca="false">AD1489*V1489/1000000000</f>
        <v>0.000143381561765578</v>
      </c>
      <c r="AL1489" s="34" t="n">
        <f aca="false">AE1489*V1489/1000000000</f>
        <v>5.14633799122438E-005</v>
      </c>
      <c r="AM1489" s="34" t="n">
        <f aca="false">AF1489*V1489/1000000000</f>
        <v>0.000136217722140562</v>
      </c>
      <c r="AN1489" s="34" t="n">
        <f aca="false">AG1489*V1489/1000000000</f>
        <v>7.04773155207669E-005</v>
      </c>
      <c r="AO1489" s="34" t="n">
        <f aca="false">AH1489*V1489/1000000000</f>
        <v>0.0264205360424251</v>
      </c>
      <c r="AP1489" s="35" t="n">
        <f aca="false">AJ1489*AI1489*EXP(P1489*4)</f>
        <v>0.000737023052735785</v>
      </c>
      <c r="AQ1489" s="36" t="n">
        <f aca="false">AK1489/W1489</f>
        <v>3.92826196618022E-007</v>
      </c>
      <c r="AR1489" s="37" t="n">
        <f aca="false">AL1489/W1489</f>
        <v>1.40995561403408E-007</v>
      </c>
      <c r="AS1489" s="37" t="n">
        <f aca="false">AM1489/W1489</f>
        <v>3.73199238741266E-007</v>
      </c>
      <c r="AT1489" s="37" t="n">
        <f aca="false">AN1489/W1489</f>
        <v>1.93088535673334E-007</v>
      </c>
      <c r="AU1489" s="37" t="n">
        <f aca="false">AO1489/W1489</f>
        <v>7.23850302532194E-005</v>
      </c>
      <c r="AV1489" s="49" t="n">
        <f aca="false">AP1489/W1489</f>
        <v>2.01924124037201E-006</v>
      </c>
      <c r="AW1489" s="39" t="n">
        <f aca="false">AK1489*1000000</f>
        <v>143.381561765578</v>
      </c>
      <c r="AX1489" s="40" t="n">
        <f aca="false">AL1489*1000000</f>
        <v>51.4633799122438</v>
      </c>
      <c r="AY1489" s="40" t="n">
        <f aca="false">AM1489*1000000</f>
        <v>136.217722140562</v>
      </c>
      <c r="AZ1489" s="40" t="n">
        <f aca="false">AN1489*1000000</f>
        <v>70.4773155207669</v>
      </c>
      <c r="BA1489" s="40" t="n">
        <f aca="false">AO1489*1000000</f>
        <v>26420.5360424251</v>
      </c>
      <c r="BB1489" s="41" t="n">
        <f aca="false">AP1489*1000000</f>
        <v>737.023052735785</v>
      </c>
      <c r="BC1489" s="39" t="n">
        <f aca="false">AQ1489*1000000</f>
        <v>0.392826196618022</v>
      </c>
      <c r="BD1489" s="40" t="n">
        <f aca="false">AR1489*1000000</f>
        <v>0.140995561403408</v>
      </c>
      <c r="BE1489" s="40" t="n">
        <f aca="false">AS1489*1000000</f>
        <v>0.373199238741266</v>
      </c>
      <c r="BF1489" s="40" t="n">
        <f aca="false">AT1489*1000000</f>
        <v>0.193088535673334</v>
      </c>
      <c r="BG1489" s="40" t="n">
        <f aca="false">AU1489*1000000</f>
        <v>72.3850302532194</v>
      </c>
      <c r="BH1489" s="41" t="n">
        <f aca="false">AV1489*1000000</f>
        <v>2.01924124037201</v>
      </c>
      <c r="BI1489" s="0" t="n">
        <v>0.1</v>
      </c>
      <c r="BJ1489" s="0" t="n">
        <f aca="false">R1489*BI1489</f>
        <v>1127.63704833227</v>
      </c>
      <c r="BK1489" s="0" t="n">
        <v>0.1</v>
      </c>
      <c r="BL1489" s="0" t="n">
        <f aca="false">AI1489*BK1489</f>
        <v>2614.39814814815</v>
      </c>
      <c r="BM1489" s="45" t="n">
        <v>8.79744109323615</v>
      </c>
      <c r="BN1489" s="45" t="n">
        <v>3.62683450723467</v>
      </c>
      <c r="BO1489" s="45" t="n">
        <v>10.0538529184284</v>
      </c>
      <c r="BP1489" s="45" t="n">
        <v>12.5</v>
      </c>
      <c r="BQ1489" s="45" t="n">
        <v>2343</v>
      </c>
      <c r="BR1489" s="0" t="n">
        <f aca="false">AJ1489*0.1</f>
        <v>3E-009</v>
      </c>
      <c r="BS1489" s="0" t="n">
        <f aca="false">((((BJ1489/R1489)^2)+((BM1489/AD1489)^2))^(1/2))*AK1489</f>
        <v>0.000100234019270941</v>
      </c>
      <c r="BT1489" s="0" t="n">
        <f aca="false">((((BJ1489/R1489)^2)+((BN1489/AE1489)^2))^(1/2))*AL1489</f>
        <v>4.12200524126128E-005</v>
      </c>
      <c r="BU1489" s="0" t="n">
        <f aca="false">((((BJ1489/R1489)^2)+((BO1489/AF1489)^2))^(1/2))*AM1489</f>
        <v>0.000114186380901733</v>
      </c>
      <c r="BV1489" s="0" t="n">
        <f aca="false">((((BJ1489/R1489)^2)+((BP1489/AG1489)^2))^(1/2))*AN1489</f>
        <v>0.000141130714346966</v>
      </c>
      <c r="BW1489" s="0" t="n">
        <f aca="false">((((BJ1489/R1489)^2)+((BQ1489/AH1489)^2))^(1/2))*AO1489</f>
        <v>0.0265523101069714</v>
      </c>
      <c r="BX1489" s="46" t="n">
        <f aca="false">((((BL1489/AI1489)^2)+((BR1489/AJ1489)^2))^(1/2))*AP1489</f>
        <v>0.000104230799696057</v>
      </c>
    </row>
    <row r="1490" customFormat="false" ht="15" hidden="false" customHeight="true" outlineLevel="0" collapsed="false">
      <c r="A1490" s="24" t="n">
        <v>4.610825</v>
      </c>
      <c r="B1490" s="24" t="n">
        <v>-74.1371666666667</v>
      </c>
      <c r="C1490" s="47" t="n">
        <v>25</v>
      </c>
      <c r="D1490" s="47" t="n">
        <v>25</v>
      </c>
      <c r="E1490" s="47" t="n">
        <v>1821</v>
      </c>
      <c r="F1490" s="82" t="s">
        <v>3631</v>
      </c>
      <c r="G1490" s="82" t="s">
        <v>3632</v>
      </c>
      <c r="H1490" s="82" t="s">
        <v>3633</v>
      </c>
      <c r="I1490" s="28" t="s">
        <v>216</v>
      </c>
      <c r="J1490" s="1" t="s">
        <v>3634</v>
      </c>
      <c r="K1490" s="1" t="s">
        <v>3635</v>
      </c>
      <c r="L1490" s="1"/>
      <c r="M1490" s="1" t="s">
        <v>3636</v>
      </c>
      <c r="N1490" s="4" t="s">
        <v>172</v>
      </c>
      <c r="O1490" s="4" t="s">
        <v>85</v>
      </c>
      <c r="P1490" s="30" t="n">
        <v>-0.015549305289661</v>
      </c>
      <c r="Q1490" s="5" t="n">
        <v>6000</v>
      </c>
      <c r="R1490" s="31" t="n">
        <v>5638.18524166137</v>
      </c>
      <c r="S1490" s="29" t="s">
        <v>86</v>
      </c>
      <c r="T1490" s="29" t="n">
        <f aca="false">((R1490*Parámetros!$D$30)/1000)/Parámetros!$D$29</f>
        <v>4620.51279910618</v>
      </c>
      <c r="U1490" s="29" t="s">
        <v>69</v>
      </c>
      <c r="V1490" s="48" t="n">
        <f aca="false">IF(S1490="m3_año",R1490,IF(OR(O1490="CG1",O1490="CG3",O1490="HG2"),T1490,R1490))</f>
        <v>5638.18524166137</v>
      </c>
      <c r="W1490" s="28" t="n">
        <v>365</v>
      </c>
      <c r="X1490" s="1"/>
      <c r="Y1490" s="1"/>
      <c r="Z1490" s="28" t="n">
        <v>0</v>
      </c>
      <c r="AA1490" s="1" t="n">
        <v>0</v>
      </c>
      <c r="AB1490" s="1" t="n">
        <v>0</v>
      </c>
      <c r="AC1490" s="33" t="s">
        <v>246</v>
      </c>
      <c r="AD1490" s="33" t="n">
        <f aca="false">VLOOKUP($O1490,Parámetros!$B$4:$H$25,3,0)</f>
        <v>12.7152226842523</v>
      </c>
      <c r="AE1490" s="33" t="n">
        <f aca="false">VLOOKUP($O1490,Parámetros!$B$4:$H$25,4,0)</f>
        <v>4.56382485732941</v>
      </c>
      <c r="AF1490" s="33" t="n">
        <f aca="false">VLOOKUP($O1490,Parámetros!$B$4:$H$25,5,0)</f>
        <v>12.0799261022882</v>
      </c>
      <c r="AG1490" s="33" t="n">
        <f aca="false">VLOOKUP($O1490,Parámetros!$B$4:$H$25,6,0)</f>
        <v>6.25</v>
      </c>
      <c r="AH1490" s="33" t="n">
        <f aca="false">VLOOKUP($O1490,Parámetros!$B$4:$H$25,7,0)</f>
        <v>2343</v>
      </c>
      <c r="AI1490" s="2" t="n">
        <v>26143.9814814815</v>
      </c>
      <c r="AJ1490" s="2" t="n">
        <v>3E-008</v>
      </c>
      <c r="AK1490" s="34" t="n">
        <f aca="false">AD1490*V1490/1000000000</f>
        <v>7.16907808827892E-005</v>
      </c>
      <c r="AL1490" s="34" t="n">
        <f aca="false">AE1490*V1490/1000000000</f>
        <v>2.5731689956122E-005</v>
      </c>
      <c r="AM1490" s="34" t="n">
        <f aca="false">AF1490*V1490/1000000000</f>
        <v>6.81088610702813E-005</v>
      </c>
      <c r="AN1490" s="34" t="n">
        <f aca="false">AG1490*V1490/1000000000</f>
        <v>3.52386577603836E-005</v>
      </c>
      <c r="AO1490" s="34" t="n">
        <f aca="false">AH1490*V1490/1000000000</f>
        <v>0.0132102680212126</v>
      </c>
      <c r="AP1490" s="35" t="n">
        <f aca="false">AJ1490*AI1490*EXP(P1490*4)</f>
        <v>0.000737023052735785</v>
      </c>
      <c r="AQ1490" s="36" t="n">
        <f aca="false">AK1490/W1490</f>
        <v>1.96413098309011E-007</v>
      </c>
      <c r="AR1490" s="37" t="n">
        <f aca="false">AL1490/W1490</f>
        <v>7.04977807017041E-008</v>
      </c>
      <c r="AS1490" s="37" t="n">
        <f aca="false">AM1490/W1490</f>
        <v>1.86599619370634E-007</v>
      </c>
      <c r="AT1490" s="37" t="n">
        <f aca="false">AN1490/W1490</f>
        <v>9.65442678366673E-008</v>
      </c>
      <c r="AU1490" s="37" t="n">
        <f aca="false">AO1490/W1490</f>
        <v>3.61925151266098E-005</v>
      </c>
      <c r="AV1490" s="49" t="n">
        <f aca="false">AP1490/W1490</f>
        <v>2.01924124037201E-006</v>
      </c>
      <c r="AW1490" s="39" t="n">
        <f aca="false">AK1490*1000000</f>
        <v>71.6907808827892</v>
      </c>
      <c r="AX1490" s="40" t="n">
        <f aca="false">AL1490*1000000</f>
        <v>25.731689956122</v>
      </c>
      <c r="AY1490" s="40" t="n">
        <f aca="false">AM1490*1000000</f>
        <v>68.1088610702813</v>
      </c>
      <c r="AZ1490" s="40" t="n">
        <f aca="false">AN1490*1000000</f>
        <v>35.2386577603836</v>
      </c>
      <c r="BA1490" s="40" t="n">
        <f aca="false">AO1490*1000000</f>
        <v>13210.2680212126</v>
      </c>
      <c r="BB1490" s="41" t="n">
        <f aca="false">AP1490*1000000</f>
        <v>737.023052735785</v>
      </c>
      <c r="BC1490" s="39" t="n">
        <f aca="false">AQ1490*1000000</f>
        <v>0.196413098309011</v>
      </c>
      <c r="BD1490" s="40" t="n">
        <f aca="false">AR1490*1000000</f>
        <v>0.0704977807017041</v>
      </c>
      <c r="BE1490" s="40" t="n">
        <f aca="false">AS1490*1000000</f>
        <v>0.186599619370634</v>
      </c>
      <c r="BF1490" s="40" t="n">
        <f aca="false">AT1490*1000000</f>
        <v>0.0965442678366673</v>
      </c>
      <c r="BG1490" s="40" t="n">
        <f aca="false">AU1490*1000000</f>
        <v>36.1925151266098</v>
      </c>
      <c r="BH1490" s="41" t="n">
        <f aca="false">AV1490*1000000</f>
        <v>2.01924124037201</v>
      </c>
      <c r="BI1490" s="0" t="n">
        <v>0.1</v>
      </c>
      <c r="BJ1490" s="0" t="n">
        <f aca="false">R1490*BI1490</f>
        <v>563.818524166137</v>
      </c>
      <c r="BK1490" s="0" t="n">
        <v>0.1</v>
      </c>
      <c r="BL1490" s="0" t="n">
        <f aca="false">AI1490*BK1490</f>
        <v>2614.39814814815</v>
      </c>
      <c r="BM1490" s="45" t="n">
        <v>8.79744109323615</v>
      </c>
      <c r="BN1490" s="45" t="n">
        <v>3.62683450723467</v>
      </c>
      <c r="BO1490" s="45" t="n">
        <v>10.0538529184284</v>
      </c>
      <c r="BP1490" s="45" t="n">
        <v>12.5</v>
      </c>
      <c r="BQ1490" s="45" t="n">
        <v>2343</v>
      </c>
      <c r="BR1490" s="0" t="n">
        <f aca="false">AJ1490*0.1</f>
        <v>3E-009</v>
      </c>
      <c r="BS1490" s="0" t="n">
        <f aca="false">((((BJ1490/R1490)^2)+((BM1490/AD1490)^2))^(1/2))*AK1490</f>
        <v>5.01170096354709E-005</v>
      </c>
      <c r="BT1490" s="0" t="n">
        <f aca="false">((((BJ1490/R1490)^2)+((BN1490/AE1490)^2))^(1/2))*AL1490</f>
        <v>2.06100262063065E-005</v>
      </c>
      <c r="BU1490" s="0" t="n">
        <f aca="false">((((BJ1490/R1490)^2)+((BO1490/AF1490)^2))^(1/2))*AM1490</f>
        <v>5.70931904508665E-005</v>
      </c>
      <c r="BV1490" s="0" t="n">
        <f aca="false">((((BJ1490/R1490)^2)+((BP1490/AG1490)^2))^(1/2))*AN1490</f>
        <v>7.05653571734835E-005</v>
      </c>
      <c r="BW1490" s="0" t="n">
        <f aca="false">((((BJ1490/R1490)^2)+((BQ1490/AH1490)^2))^(1/2))*AO1490</f>
        <v>0.0132761550534857</v>
      </c>
      <c r="BX1490" s="46" t="n">
        <f aca="false">((((BL1490/AI1490)^2)+((BR1490/AJ1490)^2))^(1/2))*AP1490</f>
        <v>0.000104230799696057</v>
      </c>
    </row>
    <row r="1491" customFormat="false" ht="15" hidden="false" customHeight="true" outlineLevel="0" collapsed="false">
      <c r="A1491" s="24" t="n">
        <v>4.610825</v>
      </c>
      <c r="B1491" s="24" t="n">
        <v>-74.1371666666667</v>
      </c>
      <c r="C1491" s="47" t="n">
        <v>25</v>
      </c>
      <c r="D1491" s="47" t="n">
        <v>25</v>
      </c>
      <c r="E1491" s="47" t="n">
        <v>1821</v>
      </c>
      <c r="F1491" s="82" t="s">
        <v>3631</v>
      </c>
      <c r="G1491" s="82" t="s">
        <v>3632</v>
      </c>
      <c r="H1491" s="82" t="s">
        <v>3633</v>
      </c>
      <c r="I1491" s="28" t="s">
        <v>216</v>
      </c>
      <c r="J1491" s="1" t="s">
        <v>3634</v>
      </c>
      <c r="K1491" s="1" t="s">
        <v>3637</v>
      </c>
      <c r="L1491" s="1"/>
      <c r="M1491" s="1" t="s">
        <v>3636</v>
      </c>
      <c r="N1491" s="4" t="s">
        <v>172</v>
      </c>
      <c r="O1491" s="4" t="s">
        <v>85</v>
      </c>
      <c r="P1491" s="30" t="n">
        <v>-0.015549305289661</v>
      </c>
      <c r="Q1491" s="5" t="n">
        <v>3000</v>
      </c>
      <c r="R1491" s="31" t="n">
        <v>2819.09262083068</v>
      </c>
      <c r="S1491" s="29" t="s">
        <v>86</v>
      </c>
      <c r="T1491" s="29" t="n">
        <f aca="false">((R1491*Parámetros!$D$30)/1000)/Parámetros!$D$29</f>
        <v>2310.25639955309</v>
      </c>
      <c r="U1491" s="29" t="s">
        <v>69</v>
      </c>
      <c r="V1491" s="48" t="n">
        <f aca="false">IF(S1491="m3_año",R1491,IF(OR(O1491="CG1",O1491="CG3",O1491="HG2"),T1491,R1491))</f>
        <v>2819.09262083068</v>
      </c>
      <c r="W1491" s="28" t="n">
        <v>365</v>
      </c>
      <c r="X1491" s="1"/>
      <c r="Y1491" s="1"/>
      <c r="Z1491" s="28" t="n">
        <v>0</v>
      </c>
      <c r="AA1491" s="1" t="n">
        <v>0</v>
      </c>
      <c r="AB1491" s="1" t="n">
        <v>0</v>
      </c>
      <c r="AC1491" s="33" t="s">
        <v>246</v>
      </c>
      <c r="AD1491" s="33" t="n">
        <f aca="false">VLOOKUP($O1491,Parámetros!$B$4:$H$25,3,0)</f>
        <v>12.7152226842523</v>
      </c>
      <c r="AE1491" s="33" t="n">
        <f aca="false">VLOOKUP($O1491,Parámetros!$B$4:$H$25,4,0)</f>
        <v>4.56382485732941</v>
      </c>
      <c r="AF1491" s="33" t="n">
        <f aca="false">VLOOKUP($O1491,Parámetros!$B$4:$H$25,5,0)</f>
        <v>12.0799261022882</v>
      </c>
      <c r="AG1491" s="33" t="n">
        <f aca="false">VLOOKUP($O1491,Parámetros!$B$4:$H$25,6,0)</f>
        <v>6.25</v>
      </c>
      <c r="AH1491" s="33" t="n">
        <f aca="false">VLOOKUP($O1491,Parámetros!$B$4:$H$25,7,0)</f>
        <v>2343</v>
      </c>
      <c r="AI1491" s="51" t="n">
        <v>3000</v>
      </c>
      <c r="AJ1491" s="2" t="n">
        <v>2E-005</v>
      </c>
      <c r="AK1491" s="34" t="n">
        <f aca="false">AD1491*V1491/1000000000</f>
        <v>3.58453904413945E-005</v>
      </c>
      <c r="AL1491" s="34" t="n">
        <f aca="false">AE1491*V1491/1000000000</f>
        <v>1.2865844978061E-005</v>
      </c>
      <c r="AM1491" s="34" t="n">
        <f aca="false">AF1491*V1491/1000000000</f>
        <v>3.40544305351406E-005</v>
      </c>
      <c r="AN1491" s="34" t="n">
        <f aca="false">AG1491*V1491/1000000000</f>
        <v>1.76193288801918E-005</v>
      </c>
      <c r="AO1491" s="34" t="n">
        <f aca="false">AH1491*V1491/1000000000</f>
        <v>0.00660513401060628</v>
      </c>
      <c r="AP1491" s="35" t="n">
        <f aca="false">AJ1491*AI1491*EXP(P1491*4)</f>
        <v>0.0563818524166137</v>
      </c>
      <c r="AQ1491" s="36" t="n">
        <f aca="false">AK1491/W1491</f>
        <v>9.82065491545056E-008</v>
      </c>
      <c r="AR1491" s="37" t="n">
        <f aca="false">AL1491/W1491</f>
        <v>3.5248890350852E-008</v>
      </c>
      <c r="AS1491" s="37" t="n">
        <f aca="false">AM1491/W1491</f>
        <v>9.32998096853167E-008</v>
      </c>
      <c r="AT1491" s="37" t="n">
        <f aca="false">AN1491/W1491</f>
        <v>4.82721339183336E-008</v>
      </c>
      <c r="AU1491" s="37" t="n">
        <f aca="false">AO1491/W1491</f>
        <v>1.80962575633049E-005</v>
      </c>
      <c r="AV1491" s="49" t="n">
        <f aca="false">AP1491/W1491</f>
        <v>0.000154470828538668</v>
      </c>
      <c r="AW1491" s="39" t="n">
        <f aca="false">AK1491*1000000</f>
        <v>35.8453904413945</v>
      </c>
      <c r="AX1491" s="40" t="n">
        <f aca="false">AL1491*1000000</f>
        <v>12.865844978061</v>
      </c>
      <c r="AY1491" s="40" t="n">
        <f aca="false">AM1491*1000000</f>
        <v>34.0544305351406</v>
      </c>
      <c r="AZ1491" s="40" t="n">
        <f aca="false">AN1491*1000000</f>
        <v>17.6193288801918</v>
      </c>
      <c r="BA1491" s="40" t="n">
        <f aca="false">AO1491*1000000</f>
        <v>6605.13401060628</v>
      </c>
      <c r="BB1491" s="41" t="n">
        <f aca="false">AP1491*1000000</f>
        <v>56381.8524166137</v>
      </c>
      <c r="BC1491" s="39" t="n">
        <f aca="false">AQ1491*1000000</f>
        <v>0.0982065491545056</v>
      </c>
      <c r="BD1491" s="40" t="n">
        <f aca="false">AR1491*1000000</f>
        <v>0.035248890350852</v>
      </c>
      <c r="BE1491" s="40" t="n">
        <f aca="false">AS1491*1000000</f>
        <v>0.0932998096853167</v>
      </c>
      <c r="BF1491" s="40" t="n">
        <f aca="false">AT1491*1000000</f>
        <v>0.0482721339183336</v>
      </c>
      <c r="BG1491" s="40" t="n">
        <f aca="false">AU1491*1000000</f>
        <v>18.0962575633049</v>
      </c>
      <c r="BH1491" s="41" t="n">
        <f aca="false">AV1491*1000000</f>
        <v>154.470828538668</v>
      </c>
      <c r="BI1491" s="0" t="n">
        <v>0.1</v>
      </c>
      <c r="BJ1491" s="0" t="n">
        <f aca="false">R1491*BI1491</f>
        <v>281.909262083068</v>
      </c>
      <c r="BK1491" s="0" t="n">
        <v>0.1</v>
      </c>
      <c r="BL1491" s="0" t="n">
        <f aca="false">AI1491*BK1491</f>
        <v>300</v>
      </c>
      <c r="BM1491" s="45" t="n">
        <v>8.79744109323615</v>
      </c>
      <c r="BN1491" s="45" t="n">
        <v>3.62683450723467</v>
      </c>
      <c r="BO1491" s="45" t="n">
        <v>10.0538529184284</v>
      </c>
      <c r="BP1491" s="45" t="n">
        <v>12.5</v>
      </c>
      <c r="BQ1491" s="45" t="n">
        <v>2343</v>
      </c>
      <c r="BR1491" s="0" t="n">
        <f aca="false">AJ1491*0.1</f>
        <v>2E-006</v>
      </c>
      <c r="BS1491" s="0" t="n">
        <f aca="false">((((BJ1491/R1491)^2)+((BM1491/AD1491)^2))^(1/2))*AK1491</f>
        <v>2.50585048177354E-005</v>
      </c>
      <c r="BT1491" s="0" t="n">
        <f aca="false">((((BJ1491/R1491)^2)+((BN1491/AE1491)^2))^(1/2))*AL1491</f>
        <v>1.03050131031532E-005</v>
      </c>
      <c r="BU1491" s="0" t="n">
        <f aca="false">((((BJ1491/R1491)^2)+((BO1491/AF1491)^2))^(1/2))*AM1491</f>
        <v>2.85465952254332E-005</v>
      </c>
      <c r="BV1491" s="0" t="n">
        <f aca="false">((((BJ1491/R1491)^2)+((BP1491/AG1491)^2))^(1/2))*AN1491</f>
        <v>3.52826785867417E-005</v>
      </c>
      <c r="BW1491" s="0" t="n">
        <f aca="false">((((BJ1491/R1491)^2)+((BQ1491/AH1491)^2))^(1/2))*AO1491</f>
        <v>0.00663807752674285</v>
      </c>
      <c r="BX1491" s="46" t="n">
        <f aca="false">((((BL1491/AI1491)^2)+((BR1491/AJ1491)^2))^(1/2))*AP1491</f>
        <v>0.00797359803592933</v>
      </c>
    </row>
    <row r="1492" customFormat="false" ht="15" hidden="false" customHeight="true" outlineLevel="0" collapsed="false">
      <c r="A1492" s="24" t="n">
        <v>4.60154444444444</v>
      </c>
      <c r="B1492" s="24" t="n">
        <v>-74.1447666666667</v>
      </c>
      <c r="C1492" s="47" t="n">
        <v>24</v>
      </c>
      <c r="D1492" s="47" t="n">
        <v>24</v>
      </c>
      <c r="E1492" s="47" t="n">
        <v>1807</v>
      </c>
      <c r="F1492" s="82" t="s">
        <v>3638</v>
      </c>
      <c r="G1492" s="82" t="s">
        <v>3639</v>
      </c>
      <c r="H1492" s="82" t="s">
        <v>3640</v>
      </c>
      <c r="I1492" s="28" t="s">
        <v>216</v>
      </c>
      <c r="J1492" s="1" t="s">
        <v>1288</v>
      </c>
      <c r="K1492" s="1" t="s">
        <v>3641</v>
      </c>
      <c r="L1492" s="1"/>
      <c r="M1492" s="1" t="s">
        <v>3465</v>
      </c>
      <c r="N1492" s="29" t="s">
        <v>67</v>
      </c>
      <c r="O1492" s="4" t="s">
        <v>142</v>
      </c>
      <c r="P1492" s="50" t="n">
        <v>0.0119278052318739</v>
      </c>
      <c r="Q1492" s="5" t="n">
        <v>19872</v>
      </c>
      <c r="R1492" s="31" t="n">
        <v>20843.09934254</v>
      </c>
      <c r="S1492" s="4" t="s">
        <v>69</v>
      </c>
      <c r="T1492" s="4"/>
      <c r="U1492" s="4"/>
      <c r="V1492" s="48" t="n">
        <f aca="false">IF(S1492="m3_año",R1492,IF(OR(O1492="CG1",O1492="CG3",O1492="HG2"),T1492,R1492))</f>
        <v>20843.09934254</v>
      </c>
      <c r="W1492" s="28" t="n">
        <v>365</v>
      </c>
      <c r="X1492" s="1"/>
      <c r="Y1492" s="1"/>
      <c r="Z1492" s="1" t="n">
        <v>1095</v>
      </c>
      <c r="AA1492" s="1" t="n">
        <v>0</v>
      </c>
      <c r="AB1492" s="1" t="n">
        <v>0</v>
      </c>
      <c r="AC1492" s="33" t="s">
        <v>72</v>
      </c>
      <c r="AD1492" s="33" t="n">
        <f aca="false">VLOOKUP($O1492,Parámetros!$B$4:$H$25,3,0)</f>
        <v>30.4</v>
      </c>
      <c r="AE1492" s="33" t="n">
        <f aca="false">VLOOKUP($O1492,Parámetros!$B$4:$H$25,4,0)</f>
        <v>1504</v>
      </c>
      <c r="AF1492" s="33" t="n">
        <f aca="false">VLOOKUP($O1492,Parámetros!$B$4:$H$25,5,0)</f>
        <v>9.6</v>
      </c>
      <c r="AG1492" s="33" t="n">
        <f aca="false">VLOOKUP($O1492,Parámetros!$B$4:$H$25,6,0)</f>
        <v>640</v>
      </c>
      <c r="AH1492" s="33" t="n">
        <f aca="false">VLOOKUP($O1492,Parámetros!$B$4:$H$25,7,0)</f>
        <v>1920000</v>
      </c>
      <c r="AI1492" s="51" t="n">
        <v>19872</v>
      </c>
      <c r="AJ1492" s="52" t="n">
        <v>8.8E-008</v>
      </c>
      <c r="AK1492" s="34" t="n">
        <f aca="false">AD1492*V1492/1000000000</f>
        <v>0.000633630220013216</v>
      </c>
      <c r="AL1492" s="34" t="n">
        <f aca="false">AE1492*V1492/1000000000</f>
        <v>0.0313480214111802</v>
      </c>
      <c r="AM1492" s="34" t="n">
        <f aca="false">AF1492*V1492/1000000000</f>
        <v>0.000200093753688384</v>
      </c>
      <c r="AN1492" s="34" t="n">
        <f aca="false">AG1492*V1492/1000000000</f>
        <v>0.0133395835792256</v>
      </c>
      <c r="AO1492" s="34" t="n">
        <f aca="false">AH1492*V1492/1000000000</f>
        <v>40.0187507376768</v>
      </c>
      <c r="AP1492" s="35" t="n">
        <f aca="false">AJ1492*AI1492*EXP(P1492*4)</f>
        <v>0.00183419274214352</v>
      </c>
      <c r="AQ1492" s="36" t="n">
        <f aca="false">AK1492/W1492</f>
        <v>1.73597320551566E-006</v>
      </c>
      <c r="AR1492" s="37" t="n">
        <f aca="false">AL1492/W1492</f>
        <v>8.58849901676169E-005</v>
      </c>
      <c r="AS1492" s="37" t="n">
        <f aca="false">AM1492/W1492</f>
        <v>5.48202064899682E-007</v>
      </c>
      <c r="AT1492" s="37" t="n">
        <f aca="false">AN1492/W1492</f>
        <v>3.65468043266455E-005</v>
      </c>
      <c r="AU1492" s="37" t="n">
        <f aca="false">AO1492/W1492</f>
        <v>0.109640412979936</v>
      </c>
      <c r="AV1492" s="49" t="n">
        <f aca="false">AP1492/W1492</f>
        <v>5.02518559491375E-006</v>
      </c>
      <c r="AW1492" s="39" t="n">
        <f aca="false">AK1492*1000000</f>
        <v>633.630220013216</v>
      </c>
      <c r="AX1492" s="40" t="n">
        <f aca="false">AL1492*1000000</f>
        <v>31348.0214111802</v>
      </c>
      <c r="AY1492" s="40" t="n">
        <f aca="false">AM1492*1000000</f>
        <v>200.093753688384</v>
      </c>
      <c r="AZ1492" s="40" t="n">
        <f aca="false">AN1492*1000000</f>
        <v>13339.5835792256</v>
      </c>
      <c r="BA1492" s="40" t="n">
        <f aca="false">AO1492*1000000</f>
        <v>40018750.7376768</v>
      </c>
      <c r="BB1492" s="41" t="n">
        <f aca="false">AP1492*1000000</f>
        <v>1834.19274214352</v>
      </c>
      <c r="BC1492" s="39" t="n">
        <f aca="false">AQ1492*1000000</f>
        <v>1.73597320551566</v>
      </c>
      <c r="BD1492" s="40" t="n">
        <f aca="false">AR1492*1000000</f>
        <v>85.8849901676169</v>
      </c>
      <c r="BE1492" s="40" t="n">
        <f aca="false">AS1492*1000000</f>
        <v>0.548202064899682</v>
      </c>
      <c r="BF1492" s="40" t="n">
        <f aca="false">AT1492*1000000</f>
        <v>36.5468043266455</v>
      </c>
      <c r="BG1492" s="40" t="n">
        <f aca="false">AU1492*1000000</f>
        <v>109640.412979936</v>
      </c>
      <c r="BH1492" s="41" t="n">
        <f aca="false">AV1492*1000000</f>
        <v>5.02518559491375</v>
      </c>
      <c r="BI1492" s="0" t="n">
        <v>0.1</v>
      </c>
      <c r="BJ1492" s="0" t="n">
        <f aca="false">R1492*BI1492</f>
        <v>2084.309934254</v>
      </c>
      <c r="BK1492" s="0" t="n">
        <v>0.1</v>
      </c>
      <c r="BL1492" s="0" t="n">
        <f aca="false">AI1492*BK1492</f>
        <v>1987.2</v>
      </c>
      <c r="BM1492" s="45" t="n">
        <v>12.16</v>
      </c>
      <c r="BN1492" s="45" t="n">
        <v>601.6</v>
      </c>
      <c r="BO1492" s="45" t="n">
        <v>1.92</v>
      </c>
      <c r="BP1492" s="45" t="n">
        <v>256</v>
      </c>
      <c r="BQ1492" s="45" t="n">
        <v>384000</v>
      </c>
      <c r="BR1492" s="0" t="n">
        <f aca="false">AJ1492*0.1</f>
        <v>8.8E-009</v>
      </c>
      <c r="BS1492" s="0" t="n">
        <f aca="false">((((BJ1492/R1492)^2)+((BM1492/AD1492)^2))^(1/2))*AK1492</f>
        <v>0.000261252432469785</v>
      </c>
      <c r="BT1492" s="0" t="n">
        <f aca="false">((((BJ1492/R1492)^2)+((BN1492/AE1492)^2))^(1/2))*AL1492</f>
        <v>0.012925120343242</v>
      </c>
      <c r="BU1492" s="0" t="n">
        <f aca="false">((((BJ1492/R1492)^2)+((BO1492/AF1492)^2))^(1/2))*AM1492</f>
        <v>4.47423235120326E-005</v>
      </c>
      <c r="BV1492" s="0" t="n">
        <f aca="false">((((BJ1492/R1492)^2)+((BP1492/AG1492)^2))^(1/2))*AN1492</f>
        <v>0.00550005120989021</v>
      </c>
      <c r="BW1492" s="0" t="n">
        <f aca="false">((((BJ1492/R1492)^2)+((BQ1492/AH1492)^2))^(1/2))*AO1492</f>
        <v>8.94846470240652</v>
      </c>
      <c r="BX1492" s="46" t="n">
        <f aca="false">((((BL1492/AI1492)^2)+((BR1492/AJ1492)^2))^(1/2))*AP1492</f>
        <v>0.000259394025194566</v>
      </c>
    </row>
    <row r="1493" customFormat="false" ht="15" hidden="false" customHeight="true" outlineLevel="0" collapsed="false">
      <c r="A1493" s="24" t="n">
        <v>4.67438055555556</v>
      </c>
      <c r="B1493" s="24" t="n">
        <v>-74.1389777777778</v>
      </c>
      <c r="C1493" s="47" t="n">
        <v>25</v>
      </c>
      <c r="D1493" s="47" t="n">
        <v>32</v>
      </c>
      <c r="E1493" s="47" t="n">
        <v>1912</v>
      </c>
      <c r="F1493" s="82" t="s">
        <v>3642</v>
      </c>
      <c r="G1493" s="82" t="s">
        <v>3643</v>
      </c>
      <c r="H1493" s="82" t="s">
        <v>3644</v>
      </c>
      <c r="I1493" s="83" t="s">
        <v>64</v>
      </c>
      <c r="J1493" s="1" t="s">
        <v>1288</v>
      </c>
      <c r="K1493" s="1" t="s">
        <v>3645</v>
      </c>
      <c r="L1493" s="1"/>
      <c r="M1493" s="1" t="s">
        <v>3465</v>
      </c>
      <c r="N1493" s="4" t="s">
        <v>194</v>
      </c>
      <c r="O1493" s="4" t="s">
        <v>2969</v>
      </c>
      <c r="P1493" s="50" t="n">
        <v>0.013557806644477</v>
      </c>
      <c r="Q1493" s="5" t="n">
        <v>19.6235136</v>
      </c>
      <c r="R1493" s="31" t="n">
        <v>20.7171062367752</v>
      </c>
      <c r="S1493" s="4" t="s">
        <v>69</v>
      </c>
      <c r="T1493" s="4"/>
      <c r="U1493" s="4"/>
      <c r="V1493" s="48" t="n">
        <f aca="false">IF(S1493="m3_año",R1493,IF(OR(O1493="CG1",O1493="CG3",O1493="HG2"),T1493,R1493))</f>
        <v>20.7171062367752</v>
      </c>
      <c r="W1493" s="28" t="n">
        <v>365</v>
      </c>
      <c r="X1493" s="1"/>
      <c r="Y1493" s="1"/>
      <c r="Z1493" s="1" t="n">
        <v>1095</v>
      </c>
      <c r="AA1493" s="1" t="n">
        <v>0</v>
      </c>
      <c r="AB1493" s="1" t="n">
        <v>0</v>
      </c>
      <c r="AC1493" s="33" t="s">
        <v>72</v>
      </c>
      <c r="AD1493" s="33" t="n">
        <f aca="false">VLOOKUP($O1493,Parámetros!$B$4:$H$25,3,0)</f>
        <v>2968843.141</v>
      </c>
      <c r="AE1493" s="33" t="n">
        <f aca="false">VLOOKUP($O1493,Parámetros!$B$4:$H$25,4,0)</f>
        <v>1108945.154</v>
      </c>
      <c r="AF1493" s="33" t="n">
        <f aca="false">VLOOKUP($O1493,Parámetros!$B$4:$H$25,5,0)</f>
        <v>26460000</v>
      </c>
      <c r="AG1493" s="33" t="n">
        <f aca="false">VLOOKUP($O1493,Parámetros!$B$4:$H$25,6,0)</f>
        <v>600000</v>
      </c>
      <c r="AH1493" s="33" t="n">
        <f aca="false">VLOOKUP($O1493,Parámetros!$B$4:$H$25,7,0)</f>
        <v>2640000</v>
      </c>
      <c r="AI1493" s="51" t="n">
        <v>19.6235136</v>
      </c>
      <c r="AJ1493" s="2" t="n">
        <v>0.0336</v>
      </c>
      <c r="AK1493" s="34" t="n">
        <f aca="false">AD1493*V1493/1000000000</f>
        <v>0.0615058387524184</v>
      </c>
      <c r="AL1493" s="34" t="n">
        <f aca="false">AE1493*V1493/1000000000</f>
        <v>0.022974134566175</v>
      </c>
      <c r="AM1493" s="34" t="n">
        <f aca="false">AF1493*V1493/1000000000</f>
        <v>0.548174631025072</v>
      </c>
      <c r="AN1493" s="34" t="n">
        <f aca="false">AG1493*V1493/1000000000</f>
        <v>0.0124302637420651</v>
      </c>
      <c r="AO1493" s="34" t="n">
        <f aca="false">AH1493*V1493/1000000000</f>
        <v>0.0546931604650865</v>
      </c>
      <c r="AP1493" s="35" t="n">
        <f aca="false">AJ1493*AI1493*EXP(P1493*4)</f>
        <v>0.696094769555646</v>
      </c>
      <c r="AQ1493" s="36" t="n">
        <f aca="false">AK1493/W1493</f>
        <v>0.0001685091472669</v>
      </c>
      <c r="AR1493" s="37" t="n">
        <f aca="false">AL1493/W1493</f>
        <v>6.29428344278768E-005</v>
      </c>
      <c r="AS1493" s="37" t="n">
        <f aca="false">AM1493/W1493</f>
        <v>0.00150184830417828</v>
      </c>
      <c r="AT1493" s="37" t="n">
        <f aca="false">AN1493/W1493</f>
        <v>3.40555171015483E-005</v>
      </c>
      <c r="AU1493" s="37" t="n">
        <f aca="false">AO1493/W1493</f>
        <v>0.000149844275246812</v>
      </c>
      <c r="AV1493" s="49" t="n">
        <f aca="false">AP1493/W1493</f>
        <v>0.0019071089576867</v>
      </c>
      <c r="AW1493" s="39" t="n">
        <f aca="false">AK1493*1000000</f>
        <v>61505.8387524184</v>
      </c>
      <c r="AX1493" s="40" t="n">
        <f aca="false">AL1493*1000000</f>
        <v>22974.134566175</v>
      </c>
      <c r="AY1493" s="40" t="n">
        <f aca="false">AM1493*1000000</f>
        <v>548174.631025072</v>
      </c>
      <c r="AZ1493" s="40" t="n">
        <f aca="false">AN1493*1000000</f>
        <v>12430.2637420651</v>
      </c>
      <c r="BA1493" s="40" t="n">
        <f aca="false">AO1493*1000000</f>
        <v>54693.1604650865</v>
      </c>
      <c r="BB1493" s="41" t="n">
        <f aca="false">AP1493*1000000</f>
        <v>696094.769555646</v>
      </c>
      <c r="BC1493" s="39" t="n">
        <f aca="false">AQ1493*1000000</f>
        <v>168.5091472669</v>
      </c>
      <c r="BD1493" s="40" t="n">
        <f aca="false">AR1493*1000000</f>
        <v>62.9428344278768</v>
      </c>
      <c r="BE1493" s="40" t="n">
        <f aca="false">AS1493*1000000</f>
        <v>1501.84830417828</v>
      </c>
      <c r="BF1493" s="40" t="n">
        <f aca="false">AT1493*1000000</f>
        <v>34.0555171015483</v>
      </c>
      <c r="BG1493" s="40" t="n">
        <f aca="false">AU1493*1000000</f>
        <v>149.844275246812</v>
      </c>
      <c r="BH1493" s="41" t="n">
        <f aca="false">AV1493*1000000</f>
        <v>1907.1089576867</v>
      </c>
      <c r="BI1493" s="0" t="n">
        <v>0.1</v>
      </c>
      <c r="BJ1493" s="0" t="n">
        <f aca="false">R1493*BI1493</f>
        <v>2.07171062367752</v>
      </c>
      <c r="BK1493" s="0" t="n">
        <v>0.1</v>
      </c>
      <c r="BL1493" s="0" t="n">
        <f aca="false">AI1493*BK1493</f>
        <v>1.96235136</v>
      </c>
      <c r="BM1493" s="45" t="n">
        <v>2364070.847</v>
      </c>
      <c r="BN1493" s="45" t="n">
        <v>451327.576</v>
      </c>
      <c r="BO1493" s="0" t="n">
        <f aca="false">AF1493*0.1</f>
        <v>2646000</v>
      </c>
      <c r="BP1493" s="0" t="n">
        <f aca="false">AG1493*0.1</f>
        <v>60000</v>
      </c>
      <c r="BQ1493" s="0" t="n">
        <f aca="false">AH1493*0.1</f>
        <v>264000</v>
      </c>
      <c r="BR1493" s="0" t="n">
        <f aca="false">AJ1493*0.1</f>
        <v>0.00336</v>
      </c>
      <c r="BS1493" s="0" t="n">
        <f aca="false">((((BJ1493/R1493)^2)+((BM1493/AD1493)^2))^(1/2))*AK1493</f>
        <v>0.0493613968568001</v>
      </c>
      <c r="BT1493" s="0" t="n">
        <f aca="false">((((BJ1493/R1493)^2)+((BN1493/AE1493)^2))^(1/2))*AL1493</f>
        <v>0.00962831105029838</v>
      </c>
      <c r="BU1493" s="0" t="n">
        <f aca="false">((((BJ1493/R1493)^2)+((BO1493/AF1493)^2))^(1/2))*AM1493</f>
        <v>0.0775235997744524</v>
      </c>
      <c r="BV1493" s="0" t="n">
        <f aca="false">((((BJ1493/R1493)^2)+((BP1493/AG1493)^2))^(1/2))*AN1493</f>
        <v>0.0017579047567903</v>
      </c>
      <c r="BW1493" s="0" t="n">
        <f aca="false">((((BJ1493/R1493)^2)+((BQ1493/AH1493)^2))^(1/2))*AO1493</f>
        <v>0.00773478092987734</v>
      </c>
      <c r="BX1493" s="46" t="n">
        <f aca="false">((((BL1493/AI1493)^2)+((BR1493/AJ1493)^2))^(1/2))*AP1493</f>
        <v>0.0984426663802568</v>
      </c>
    </row>
    <row r="1494" customFormat="false" ht="15" hidden="false" customHeight="true" outlineLevel="0" collapsed="false">
      <c r="A1494" s="24" t="n">
        <v>4.60601944444444</v>
      </c>
      <c r="B1494" s="24" t="n">
        <v>-74.0918805555556</v>
      </c>
      <c r="C1494" s="47" t="n">
        <v>30</v>
      </c>
      <c r="D1494" s="47" t="n">
        <v>25</v>
      </c>
      <c r="E1494" s="47" t="n">
        <v>2319</v>
      </c>
      <c r="F1494" s="82" t="s">
        <v>3646</v>
      </c>
      <c r="G1494" s="82" t="s">
        <v>3647</v>
      </c>
      <c r="H1494" s="82" t="s">
        <v>3648</v>
      </c>
      <c r="I1494" s="83" t="s">
        <v>1287</v>
      </c>
      <c r="J1494" s="1" t="s">
        <v>65</v>
      </c>
      <c r="K1494" s="1" t="s">
        <v>3649</v>
      </c>
      <c r="L1494" s="1"/>
      <c r="M1494" s="1" t="n">
        <v>1988</v>
      </c>
      <c r="N1494" s="29" t="s">
        <v>67</v>
      </c>
      <c r="O1494" s="4" t="s">
        <v>108</v>
      </c>
      <c r="P1494" s="30" t="n">
        <v>0.0119278052318739</v>
      </c>
      <c r="Q1494" s="5" t="n">
        <v>278208</v>
      </c>
      <c r="R1494" s="31" t="n">
        <v>291803.39079556</v>
      </c>
      <c r="S1494" s="4" t="s">
        <v>69</v>
      </c>
      <c r="T1494" s="4"/>
      <c r="U1494" s="4"/>
      <c r="V1494" s="48" t="n">
        <f aca="false">IF(S1494="m3_año",R1494,IF(OR(O1494="CG1",O1494="CG3",O1494="HG2"),T1494,R1494))</f>
        <v>291803.39079556</v>
      </c>
      <c r="W1494" s="28" t="n">
        <v>365</v>
      </c>
      <c r="X1494" s="1"/>
      <c r="Y1494" s="1"/>
      <c r="Z1494" s="1" t="n">
        <v>8760</v>
      </c>
      <c r="AA1494" s="1" t="n">
        <v>0</v>
      </c>
      <c r="AB1494" s="1" t="n">
        <v>0</v>
      </c>
      <c r="AC1494" s="33" t="s">
        <v>72</v>
      </c>
      <c r="AD1494" s="33" t="n">
        <f aca="false">VLOOKUP($O1494,Parámetros!$B$4:$H$25,3,0)</f>
        <v>589.42211574465</v>
      </c>
      <c r="AE1494" s="33" t="n">
        <f aca="false">VLOOKUP($O1494,Parámetros!$B$4:$H$25,4,0)</f>
        <v>6395.37711993333</v>
      </c>
      <c r="AF1494" s="33" t="n">
        <f aca="false">VLOOKUP($O1494,Parámetros!$B$4:$H$25,5,0)</f>
        <v>22.4256162208741</v>
      </c>
      <c r="AG1494" s="33" t="n">
        <f aca="false">VLOOKUP($O1494,Parámetros!$B$4:$H$25,6,0)</f>
        <v>1344</v>
      </c>
      <c r="AH1494" s="33" t="n">
        <f aca="false">VLOOKUP($O1494,Parámetros!$B$4:$H$25,7,0)</f>
        <v>1920000</v>
      </c>
      <c r="AI1494" s="2" t="n">
        <v>8608.38414634146</v>
      </c>
      <c r="AJ1494" s="2" t="n">
        <v>1.0442E-008</v>
      </c>
      <c r="AK1494" s="34" t="n">
        <f aca="false">AD1494*V1494/1000000000</f>
        <v>0.171995371984182</v>
      </c>
      <c r="AL1494" s="34" t="n">
        <f aca="false">AE1494*V1494/1000000000</f>
        <v>1.86619272901289</v>
      </c>
      <c r="AM1494" s="34" t="n">
        <f aca="false">AF1494*V1494/1000000000</f>
        <v>0.00654387085393098</v>
      </c>
      <c r="AN1494" s="34" t="n">
        <f aca="false">AG1494*V1494/1000000000</f>
        <v>0.392183757229233</v>
      </c>
      <c r="AO1494" s="34" t="n">
        <f aca="false">AH1494*V1494/1000000000</f>
        <v>560.262510327475</v>
      </c>
      <c r="AP1494" s="35" t="n">
        <f aca="false">AJ1494*AI1494*EXP(P1494*4)</f>
        <v>9.42814054365594E-005</v>
      </c>
      <c r="AQ1494" s="36" t="n">
        <f aca="false">AK1494/W1494</f>
        <v>0.000471220197216937</v>
      </c>
      <c r="AR1494" s="37" t="n">
        <f aca="false">AL1494/W1494</f>
        <v>0.00511285679181613</v>
      </c>
      <c r="AS1494" s="37" t="n">
        <f aca="false">AM1494/W1494</f>
        <v>1.7928413298441E-005</v>
      </c>
      <c r="AT1494" s="37" t="n">
        <f aca="false">AN1494/W1494</f>
        <v>0.00107447604720338</v>
      </c>
      <c r="AU1494" s="37" t="n">
        <f aca="false">AO1494/W1494</f>
        <v>1.53496578171911</v>
      </c>
      <c r="AV1494" s="49" t="n">
        <f aca="false">AP1494/W1494</f>
        <v>2.58305220374135E-007</v>
      </c>
      <c r="AW1494" s="39" t="n">
        <f aca="false">AK1494*1000000</f>
        <v>171995.371984182</v>
      </c>
      <c r="AX1494" s="40" t="n">
        <f aca="false">AL1494*1000000</f>
        <v>1866192.72901289</v>
      </c>
      <c r="AY1494" s="40" t="n">
        <f aca="false">AM1494*1000000</f>
        <v>6543.87085393098</v>
      </c>
      <c r="AZ1494" s="40" t="n">
        <f aca="false">AN1494*1000000</f>
        <v>392183.757229233</v>
      </c>
      <c r="BA1494" s="40" t="n">
        <f aca="false">AO1494*1000000</f>
        <v>560262510.327475</v>
      </c>
      <c r="BB1494" s="41" t="n">
        <f aca="false">AP1494*1000000</f>
        <v>94.2814054365595</v>
      </c>
      <c r="BC1494" s="39" t="n">
        <f aca="false">AQ1494*1000000</f>
        <v>471.220197216937</v>
      </c>
      <c r="BD1494" s="40" t="n">
        <f aca="false">AR1494*1000000</f>
        <v>5112.85679181613</v>
      </c>
      <c r="BE1494" s="40" t="n">
        <f aca="false">AS1494*1000000</f>
        <v>17.928413298441</v>
      </c>
      <c r="BF1494" s="40" t="n">
        <f aca="false">AT1494*1000000</f>
        <v>1074.47604720338</v>
      </c>
      <c r="BG1494" s="40" t="n">
        <f aca="false">AU1494*1000000</f>
        <v>1534965.78171911</v>
      </c>
      <c r="BH1494" s="41" t="n">
        <f aca="false">AV1494*1000000</f>
        <v>0.258305220374135</v>
      </c>
      <c r="BI1494" s="0" t="n">
        <v>0.1</v>
      </c>
      <c r="BJ1494" s="0" t="n">
        <f aca="false">R1494*BI1494</f>
        <v>29180.339079556</v>
      </c>
      <c r="BK1494" s="0" t="n">
        <v>0.1</v>
      </c>
      <c r="BL1494" s="0" t="n">
        <f aca="false">AI1494*BK1494</f>
        <v>860.838414634146</v>
      </c>
      <c r="BM1494" s="45" t="n">
        <v>491.492522079561</v>
      </c>
      <c r="BN1494" s="45" t="n">
        <v>4911.75996922289</v>
      </c>
      <c r="BO1494" s="45" t="n">
        <v>16.2785205146239</v>
      </c>
      <c r="BP1494" s="45" t="n">
        <v>537.6</v>
      </c>
      <c r="BQ1494" s="45" t="n">
        <v>384000</v>
      </c>
      <c r="BR1494" s="0" t="n">
        <f aca="false">AJ1494*0.1</f>
        <v>1.0442E-009</v>
      </c>
      <c r="BS1494" s="0" t="n">
        <f aca="false">((((BJ1494/R1494)^2)+((BM1494/AD1494)^2))^(1/2))*AK1494</f>
        <v>0.144446829527733</v>
      </c>
      <c r="BT1494" s="0" t="n">
        <f aca="false">((((BJ1494/R1494)^2)+((BN1494/AE1494)^2))^(1/2))*AL1494</f>
        <v>1.44536657138871</v>
      </c>
      <c r="BU1494" s="0" t="n">
        <f aca="false">((((BJ1494/R1494)^2)+((BO1494/AF1494)^2))^(1/2))*AM1494</f>
        <v>0.00479499046559568</v>
      </c>
      <c r="BV1494" s="0" t="n">
        <f aca="false">((((BJ1494/R1494)^2)+((BP1494/AG1494)^2))^(1/2))*AN1494</f>
        <v>0.161701505570772</v>
      </c>
      <c r="BW1494" s="0" t="n">
        <f aca="false">((((BJ1494/R1494)^2)+((BQ1494/AH1494)^2))^(1/2))*AO1494</f>
        <v>125.278505833691</v>
      </c>
      <c r="BX1494" s="46" t="n">
        <f aca="false">((((BL1494/AI1494)^2)+((BR1494/AJ1494)^2))^(1/2))*AP1494</f>
        <v>1.33334042247979E-005</v>
      </c>
    </row>
    <row r="1495" customFormat="false" ht="15" hidden="false" customHeight="true" outlineLevel="0" collapsed="false">
      <c r="A1495" s="24" t="n">
        <v>4.77956111111111</v>
      </c>
      <c r="B1495" s="24" t="n">
        <v>-74.0959027777778</v>
      </c>
      <c r="C1495" s="47" t="n">
        <v>29</v>
      </c>
      <c r="D1495" s="47" t="n">
        <v>44</v>
      </c>
      <c r="E1495" s="47" t="n">
        <v>179</v>
      </c>
      <c r="F1495" s="82" t="s">
        <v>3650</v>
      </c>
      <c r="G1495" s="82" t="s">
        <v>3651</v>
      </c>
      <c r="H1495" s="82" t="s">
        <v>3652</v>
      </c>
      <c r="I1495" s="28" t="s">
        <v>155</v>
      </c>
      <c r="J1495" s="1" t="s">
        <v>65</v>
      </c>
      <c r="K1495" s="1" t="s">
        <v>3649</v>
      </c>
      <c r="L1495" s="1"/>
      <c r="M1495" s="1" t="n">
        <v>1990</v>
      </c>
      <c r="N1495" s="29" t="s">
        <v>67</v>
      </c>
      <c r="O1495" s="4" t="s">
        <v>108</v>
      </c>
      <c r="P1495" s="53" t="n">
        <v>0.00108600994019335</v>
      </c>
      <c r="Q1495" s="5" t="n">
        <v>278208</v>
      </c>
      <c r="R1495" s="31" t="n">
        <v>279419.175406185</v>
      </c>
      <c r="S1495" s="4" t="s">
        <v>69</v>
      </c>
      <c r="T1495" s="4"/>
      <c r="U1495" s="4"/>
      <c r="V1495" s="48" t="n">
        <f aca="false">IF(S1495="m3_año",R1495,IF(OR(O1495="CG1",O1495="CG3",O1495="HG2"),T1495,R1495))</f>
        <v>279419.175406185</v>
      </c>
      <c r="W1495" s="28" t="n">
        <v>365</v>
      </c>
      <c r="X1495" s="1"/>
      <c r="Y1495" s="1"/>
      <c r="Z1495" s="1" t="n">
        <v>8760</v>
      </c>
      <c r="AA1495" s="1" t="n">
        <v>0</v>
      </c>
      <c r="AB1495" s="1" t="n">
        <v>0</v>
      </c>
      <c r="AC1495" s="33" t="s">
        <v>72</v>
      </c>
      <c r="AD1495" s="33" t="n">
        <f aca="false">VLOOKUP($O1495,Parámetros!$B$4:$H$25,3,0)</f>
        <v>589.42211574465</v>
      </c>
      <c r="AE1495" s="33" t="n">
        <f aca="false">VLOOKUP($O1495,Parámetros!$B$4:$H$25,4,0)</f>
        <v>6395.37711993333</v>
      </c>
      <c r="AF1495" s="33" t="n">
        <f aca="false">VLOOKUP($O1495,Parámetros!$B$4:$H$25,5,0)</f>
        <v>22.4256162208741</v>
      </c>
      <c r="AG1495" s="33" t="n">
        <f aca="false">VLOOKUP($O1495,Parámetros!$B$4:$H$25,6,0)</f>
        <v>1344</v>
      </c>
      <c r="AH1495" s="33" t="n">
        <f aca="false">VLOOKUP($O1495,Parámetros!$B$4:$H$25,7,0)</f>
        <v>1920000</v>
      </c>
      <c r="AI1495" s="2" t="n">
        <v>54177.3714285714</v>
      </c>
      <c r="AJ1495" s="2" t="n">
        <v>9E-009</v>
      </c>
      <c r="AK1495" s="34" t="n">
        <f aca="false">AD1495*V1495/1000000000</f>
        <v>0.164695841547539</v>
      </c>
      <c r="AL1495" s="34" t="n">
        <f aca="false">AE1495*V1495/1000000000</f>
        <v>1.78699100126335</v>
      </c>
      <c r="AM1495" s="34" t="n">
        <f aca="false">AF1495*V1495/1000000000</f>
        <v>0.00626614719241221</v>
      </c>
      <c r="AN1495" s="34" t="n">
        <f aca="false">AG1495*V1495/1000000000</f>
        <v>0.375539371745913</v>
      </c>
      <c r="AO1495" s="34" t="n">
        <f aca="false">AH1495*V1495/1000000000</f>
        <v>536.484816779875</v>
      </c>
      <c r="AP1495" s="35" t="n">
        <f aca="false">AJ1495*AI1495*EXP(P1495*4)</f>
        <v>0.000489719088064377</v>
      </c>
      <c r="AQ1495" s="36" t="n">
        <f aca="false">AK1495/W1495</f>
        <v>0.000451221483691888</v>
      </c>
      <c r="AR1495" s="37" t="n">
        <f aca="false">AL1495/W1495</f>
        <v>0.0048958657568859</v>
      </c>
      <c r="AS1495" s="37" t="n">
        <f aca="false">AM1495/W1495</f>
        <v>1.7167526554554E-005</v>
      </c>
      <c r="AT1495" s="37" t="n">
        <f aca="false">AN1495/W1495</f>
        <v>0.00102887499108469</v>
      </c>
      <c r="AU1495" s="37" t="n">
        <f aca="false">AO1495/W1495</f>
        <v>1.46982141583527</v>
      </c>
      <c r="AV1495" s="49" t="n">
        <f aca="false">AP1495/W1495</f>
        <v>1.34169613168322E-006</v>
      </c>
      <c r="AW1495" s="39" t="n">
        <f aca="false">AK1495*1000000</f>
        <v>164695.841547539</v>
      </c>
      <c r="AX1495" s="40" t="n">
        <f aca="false">AL1495*1000000</f>
        <v>1786991.00126335</v>
      </c>
      <c r="AY1495" s="40" t="n">
        <f aca="false">AM1495*1000000</f>
        <v>6266.14719241221</v>
      </c>
      <c r="AZ1495" s="40" t="n">
        <f aca="false">AN1495*1000000</f>
        <v>375539.371745913</v>
      </c>
      <c r="BA1495" s="40" t="n">
        <f aca="false">AO1495*1000000</f>
        <v>536484816.779875</v>
      </c>
      <c r="BB1495" s="41" t="n">
        <f aca="false">AP1495*1000000</f>
        <v>489.719088064377</v>
      </c>
      <c r="BC1495" s="39" t="n">
        <f aca="false">AQ1495*1000000</f>
        <v>451.221483691888</v>
      </c>
      <c r="BD1495" s="40" t="n">
        <f aca="false">AR1495*1000000</f>
        <v>4895.8657568859</v>
      </c>
      <c r="BE1495" s="40" t="n">
        <f aca="false">AS1495*1000000</f>
        <v>17.167526554554</v>
      </c>
      <c r="BF1495" s="40" t="n">
        <f aca="false">AT1495*1000000</f>
        <v>1028.87499108469</v>
      </c>
      <c r="BG1495" s="40" t="n">
        <f aca="false">AU1495*1000000</f>
        <v>1469821.41583527</v>
      </c>
      <c r="BH1495" s="41" t="n">
        <f aca="false">AV1495*1000000</f>
        <v>1.34169613168322</v>
      </c>
      <c r="BI1495" s="0" t="n">
        <v>0.1</v>
      </c>
      <c r="BJ1495" s="0" t="n">
        <f aca="false">R1495*BI1495</f>
        <v>27941.9175406185</v>
      </c>
      <c r="BK1495" s="0" t="n">
        <v>0.1</v>
      </c>
      <c r="BL1495" s="0" t="n">
        <f aca="false">AI1495*BK1495</f>
        <v>5417.73714285714</v>
      </c>
      <c r="BM1495" s="45" t="n">
        <v>491.492522079561</v>
      </c>
      <c r="BN1495" s="45" t="n">
        <v>4911.75996922289</v>
      </c>
      <c r="BO1495" s="45" t="n">
        <v>16.2785205146239</v>
      </c>
      <c r="BP1495" s="45" t="n">
        <v>537.6</v>
      </c>
      <c r="BQ1495" s="45" t="n">
        <v>384000</v>
      </c>
      <c r="BR1495" s="0" t="n">
        <f aca="false">AJ1495*0.1</f>
        <v>9E-010</v>
      </c>
      <c r="BS1495" s="0" t="n">
        <f aca="false">((((BJ1495/R1495)^2)+((BM1495/AD1495)^2))^(1/2))*AK1495</f>
        <v>0.13831646673686</v>
      </c>
      <c r="BT1495" s="0" t="n">
        <f aca="false">((((BJ1495/R1495)^2)+((BN1495/AE1495)^2))^(1/2))*AL1495</f>
        <v>1.38402482039713</v>
      </c>
      <c r="BU1495" s="0" t="n">
        <f aca="false">((((BJ1495/R1495)^2)+((BO1495/AF1495)^2))^(1/2))*AM1495</f>
        <v>0.00459148976413351</v>
      </c>
      <c r="BV1495" s="0" t="n">
        <f aca="false">((((BJ1495/R1495)^2)+((BP1495/AG1495)^2))^(1/2))*AN1495</f>
        <v>0.154838849628649</v>
      </c>
      <c r="BW1495" s="0" t="n">
        <f aca="false">((((BJ1495/R1495)^2)+((BQ1495/AH1495)^2))^(1/2))*AO1495</f>
        <v>119.961651921632</v>
      </c>
      <c r="BX1495" s="46" t="n">
        <f aca="false">((((BL1495/AI1495)^2)+((BR1495/AJ1495)^2))^(1/2))*AP1495</f>
        <v>6.92567376093625E-005</v>
      </c>
    </row>
    <row r="1496" customFormat="false" ht="15" hidden="false" customHeight="true" outlineLevel="0" collapsed="false">
      <c r="A1496" s="24" t="n">
        <v>4.61109166666667</v>
      </c>
      <c r="B1496" s="24" t="n">
        <v>-74.0957944444444</v>
      </c>
      <c r="C1496" s="47" t="n">
        <v>29</v>
      </c>
      <c r="D1496" s="47" t="n">
        <v>25</v>
      </c>
      <c r="E1496" s="47" t="n">
        <v>2318</v>
      </c>
      <c r="F1496" s="82" t="s">
        <v>3653</v>
      </c>
      <c r="G1496" s="82" t="s">
        <v>3654</v>
      </c>
      <c r="H1496" s="82" t="s">
        <v>3655</v>
      </c>
      <c r="I1496" s="28" t="s">
        <v>155</v>
      </c>
      <c r="J1496" s="1" t="s">
        <v>65</v>
      </c>
      <c r="K1496" s="1" t="s">
        <v>3649</v>
      </c>
      <c r="L1496" s="1"/>
      <c r="M1496" s="1" t="n">
        <v>1987</v>
      </c>
      <c r="N1496" s="29" t="s">
        <v>67</v>
      </c>
      <c r="O1496" s="4" t="s">
        <v>108</v>
      </c>
      <c r="P1496" s="53" t="n">
        <v>0.00108600994019335</v>
      </c>
      <c r="Q1496" s="5" t="n">
        <v>278208</v>
      </c>
      <c r="R1496" s="31" t="n">
        <v>279419.175406185</v>
      </c>
      <c r="S1496" s="4" t="s">
        <v>69</v>
      </c>
      <c r="T1496" s="4"/>
      <c r="U1496" s="4"/>
      <c r="V1496" s="48" t="n">
        <f aca="false">IF(S1496="m3_año",R1496,IF(OR(O1496="CG1",O1496="CG3",O1496="HG2"),T1496,R1496))</f>
        <v>279419.175406185</v>
      </c>
      <c r="W1496" s="28" t="n">
        <v>365</v>
      </c>
      <c r="X1496" s="1"/>
      <c r="Y1496" s="1"/>
      <c r="Z1496" s="1" t="n">
        <v>8760</v>
      </c>
      <c r="AA1496" s="1" t="n">
        <v>0</v>
      </c>
      <c r="AB1496" s="1" t="n">
        <v>0</v>
      </c>
      <c r="AC1496" s="33" t="s">
        <v>72</v>
      </c>
      <c r="AD1496" s="33" t="n">
        <f aca="false">VLOOKUP($O1496,Parámetros!$B$4:$H$25,3,0)</f>
        <v>589.42211574465</v>
      </c>
      <c r="AE1496" s="33" t="n">
        <f aca="false">VLOOKUP($O1496,Parámetros!$B$4:$H$25,4,0)</f>
        <v>6395.37711993333</v>
      </c>
      <c r="AF1496" s="33" t="n">
        <f aca="false">VLOOKUP($O1496,Parámetros!$B$4:$H$25,5,0)</f>
        <v>22.4256162208741</v>
      </c>
      <c r="AG1496" s="33" t="n">
        <f aca="false">VLOOKUP($O1496,Parámetros!$B$4:$H$25,6,0)</f>
        <v>1344</v>
      </c>
      <c r="AH1496" s="33" t="n">
        <f aca="false">VLOOKUP($O1496,Parámetros!$B$4:$H$25,7,0)</f>
        <v>1920000</v>
      </c>
      <c r="AI1496" s="51" t="n">
        <v>278208</v>
      </c>
      <c r="AJ1496" s="52" t="n">
        <v>8.8E-008</v>
      </c>
      <c r="AK1496" s="34" t="n">
        <f aca="false">AD1496*V1496/1000000000</f>
        <v>0.164695841547539</v>
      </c>
      <c r="AL1496" s="34" t="n">
        <f aca="false">AE1496*V1496/1000000000</f>
        <v>1.78699100126335</v>
      </c>
      <c r="AM1496" s="34" t="n">
        <f aca="false">AF1496*V1496/1000000000</f>
        <v>0.00626614719241221</v>
      </c>
      <c r="AN1496" s="34" t="n">
        <f aca="false">AG1496*V1496/1000000000</f>
        <v>0.375539371745913</v>
      </c>
      <c r="AO1496" s="34" t="n">
        <f aca="false">AH1496*V1496/1000000000</f>
        <v>536.484816779875</v>
      </c>
      <c r="AP1496" s="35" t="n">
        <f aca="false">AJ1496*AI1496*EXP(P1496*4)</f>
        <v>0.0245888874357442</v>
      </c>
      <c r="AQ1496" s="36" t="n">
        <f aca="false">AK1496/W1496</f>
        <v>0.000451221483691888</v>
      </c>
      <c r="AR1496" s="37" t="n">
        <f aca="false">AL1496/W1496</f>
        <v>0.0048958657568859</v>
      </c>
      <c r="AS1496" s="37" t="n">
        <f aca="false">AM1496/W1496</f>
        <v>1.7167526554554E-005</v>
      </c>
      <c r="AT1496" s="37" t="n">
        <f aca="false">AN1496/W1496</f>
        <v>0.00102887499108469</v>
      </c>
      <c r="AU1496" s="37" t="n">
        <f aca="false">AO1496/W1496</f>
        <v>1.46982141583527</v>
      </c>
      <c r="AV1496" s="49" t="n">
        <f aca="false">AP1496/W1496</f>
        <v>6.736681489245E-005</v>
      </c>
      <c r="AW1496" s="39" t="n">
        <f aca="false">AK1496*1000000</f>
        <v>164695.841547539</v>
      </c>
      <c r="AX1496" s="40" t="n">
        <f aca="false">AL1496*1000000</f>
        <v>1786991.00126335</v>
      </c>
      <c r="AY1496" s="40" t="n">
        <f aca="false">AM1496*1000000</f>
        <v>6266.14719241221</v>
      </c>
      <c r="AZ1496" s="40" t="n">
        <f aca="false">AN1496*1000000</f>
        <v>375539.371745913</v>
      </c>
      <c r="BA1496" s="40" t="n">
        <f aca="false">AO1496*1000000</f>
        <v>536484816.779875</v>
      </c>
      <c r="BB1496" s="41" t="n">
        <f aca="false">AP1496*1000000</f>
        <v>24588.8874357442</v>
      </c>
      <c r="BC1496" s="39" t="n">
        <f aca="false">AQ1496*1000000</f>
        <v>451.221483691888</v>
      </c>
      <c r="BD1496" s="40" t="n">
        <f aca="false">AR1496*1000000</f>
        <v>4895.8657568859</v>
      </c>
      <c r="BE1496" s="40" t="n">
        <f aca="false">AS1496*1000000</f>
        <v>17.167526554554</v>
      </c>
      <c r="BF1496" s="40" t="n">
        <f aca="false">AT1496*1000000</f>
        <v>1028.87499108469</v>
      </c>
      <c r="BG1496" s="40" t="n">
        <f aca="false">AU1496*1000000</f>
        <v>1469821.41583527</v>
      </c>
      <c r="BH1496" s="41" t="n">
        <f aca="false">AV1496*1000000</f>
        <v>67.36681489245</v>
      </c>
      <c r="BI1496" s="0" t="n">
        <v>0.1</v>
      </c>
      <c r="BJ1496" s="0" t="n">
        <f aca="false">R1496*BI1496</f>
        <v>27941.9175406185</v>
      </c>
      <c r="BK1496" s="0" t="n">
        <v>0.1</v>
      </c>
      <c r="BL1496" s="0" t="n">
        <f aca="false">AI1496*BK1496</f>
        <v>27820.8</v>
      </c>
      <c r="BM1496" s="45" t="n">
        <v>491.492522079561</v>
      </c>
      <c r="BN1496" s="45" t="n">
        <v>4911.75996922289</v>
      </c>
      <c r="BO1496" s="45" t="n">
        <v>16.2785205146239</v>
      </c>
      <c r="BP1496" s="45" t="n">
        <v>537.6</v>
      </c>
      <c r="BQ1496" s="45" t="n">
        <v>384000</v>
      </c>
      <c r="BR1496" s="0" t="n">
        <f aca="false">AJ1496*0.1</f>
        <v>8.8E-009</v>
      </c>
      <c r="BS1496" s="0" t="n">
        <f aca="false">((((BJ1496/R1496)^2)+((BM1496/AD1496)^2))^(1/2))*AK1496</f>
        <v>0.13831646673686</v>
      </c>
      <c r="BT1496" s="0" t="n">
        <f aca="false">((((BJ1496/R1496)^2)+((BN1496/AE1496)^2))^(1/2))*AL1496</f>
        <v>1.38402482039713</v>
      </c>
      <c r="BU1496" s="0" t="n">
        <f aca="false">((((BJ1496/R1496)^2)+((BO1496/AF1496)^2))^(1/2))*AM1496</f>
        <v>0.00459148976413351</v>
      </c>
      <c r="BV1496" s="0" t="n">
        <f aca="false">((((BJ1496/R1496)^2)+((BP1496/AG1496)^2))^(1/2))*AN1496</f>
        <v>0.154838849628649</v>
      </c>
      <c r="BW1496" s="0" t="n">
        <f aca="false">((((BJ1496/R1496)^2)+((BQ1496/AH1496)^2))^(1/2))*AO1496</f>
        <v>119.961651921632</v>
      </c>
      <c r="BX1496" s="46" t="n">
        <f aca="false">((((BL1496/AI1496)^2)+((BR1496/AJ1496)^2))^(1/2))*AP1496</f>
        <v>0.00347739380952949</v>
      </c>
    </row>
    <row r="1497" customFormat="false" ht="15" hidden="false" customHeight="true" outlineLevel="0" collapsed="false">
      <c r="A1497" s="24" t="n">
        <v>4.60851944444444</v>
      </c>
      <c r="B1497" s="24" t="n">
        <v>-74.097725</v>
      </c>
      <c r="C1497" s="47" t="n">
        <v>29</v>
      </c>
      <c r="D1497" s="47" t="n">
        <v>25</v>
      </c>
      <c r="E1497" s="47" t="n">
        <v>2318</v>
      </c>
      <c r="F1497" s="82" t="s">
        <v>3656</v>
      </c>
      <c r="G1497" s="82" t="s">
        <v>3647</v>
      </c>
      <c r="H1497" s="82" t="s">
        <v>3657</v>
      </c>
      <c r="I1497" s="28" t="s">
        <v>155</v>
      </c>
      <c r="J1497" s="1" t="s">
        <v>65</v>
      </c>
      <c r="K1497" s="1" t="s">
        <v>3649</v>
      </c>
      <c r="L1497" s="1"/>
      <c r="M1497" s="1" t="n">
        <v>1989</v>
      </c>
      <c r="N1497" s="29" t="s">
        <v>67</v>
      </c>
      <c r="O1497" s="4" t="s">
        <v>108</v>
      </c>
      <c r="P1497" s="30" t="n">
        <v>0.0119278052318739</v>
      </c>
      <c r="Q1497" s="5" t="n">
        <v>278208</v>
      </c>
      <c r="R1497" s="31" t="n">
        <v>291803.39079556</v>
      </c>
      <c r="S1497" s="4" t="s">
        <v>69</v>
      </c>
      <c r="T1497" s="4"/>
      <c r="U1497" s="4"/>
      <c r="V1497" s="48" t="n">
        <f aca="false">IF(S1497="m3_año",R1497,IF(OR(O1497="CG1",O1497="CG3",O1497="HG2"),T1497,R1497))</f>
        <v>291803.39079556</v>
      </c>
      <c r="W1497" s="28" t="n">
        <v>365</v>
      </c>
      <c r="X1497" s="1"/>
      <c r="Y1497" s="1"/>
      <c r="Z1497" s="1" t="n">
        <v>8760</v>
      </c>
      <c r="AA1497" s="1" t="n">
        <v>0</v>
      </c>
      <c r="AB1497" s="1" t="n">
        <v>0</v>
      </c>
      <c r="AC1497" s="33" t="s">
        <v>72</v>
      </c>
      <c r="AD1497" s="33" t="n">
        <f aca="false">VLOOKUP($O1497,Parámetros!$B$4:$H$25,3,0)</f>
        <v>589.42211574465</v>
      </c>
      <c r="AE1497" s="33" t="n">
        <f aca="false">VLOOKUP($O1497,Parámetros!$B$4:$H$25,4,0)</f>
        <v>6395.37711993333</v>
      </c>
      <c r="AF1497" s="33" t="n">
        <f aca="false">VLOOKUP($O1497,Parámetros!$B$4:$H$25,5,0)</f>
        <v>22.4256162208741</v>
      </c>
      <c r="AG1497" s="33" t="n">
        <f aca="false">VLOOKUP($O1497,Parámetros!$B$4:$H$25,6,0)</f>
        <v>1344</v>
      </c>
      <c r="AH1497" s="33" t="n">
        <f aca="false">VLOOKUP($O1497,Parámetros!$B$4:$H$25,7,0)</f>
        <v>1920000</v>
      </c>
      <c r="AI1497" s="2" t="n">
        <v>8608.38414634146</v>
      </c>
      <c r="AJ1497" s="2" t="n">
        <v>1.0442E-008</v>
      </c>
      <c r="AK1497" s="34" t="n">
        <f aca="false">AD1497*V1497/1000000000</f>
        <v>0.171995371984182</v>
      </c>
      <c r="AL1497" s="34" t="n">
        <f aca="false">AE1497*V1497/1000000000</f>
        <v>1.86619272901289</v>
      </c>
      <c r="AM1497" s="34" t="n">
        <f aca="false">AF1497*V1497/1000000000</f>
        <v>0.00654387085393098</v>
      </c>
      <c r="AN1497" s="34" t="n">
        <f aca="false">AG1497*V1497/1000000000</f>
        <v>0.392183757229233</v>
      </c>
      <c r="AO1497" s="34" t="n">
        <f aca="false">AH1497*V1497/1000000000</f>
        <v>560.262510327475</v>
      </c>
      <c r="AP1497" s="35" t="n">
        <f aca="false">AJ1497*AI1497*EXP(P1497*4)</f>
        <v>9.42814054365594E-005</v>
      </c>
      <c r="AQ1497" s="36" t="n">
        <f aca="false">AK1497/W1497</f>
        <v>0.000471220197216937</v>
      </c>
      <c r="AR1497" s="37" t="n">
        <f aca="false">AL1497/W1497</f>
        <v>0.00511285679181613</v>
      </c>
      <c r="AS1497" s="37" t="n">
        <f aca="false">AM1497/W1497</f>
        <v>1.7928413298441E-005</v>
      </c>
      <c r="AT1497" s="37" t="n">
        <f aca="false">AN1497/W1497</f>
        <v>0.00107447604720338</v>
      </c>
      <c r="AU1497" s="37" t="n">
        <f aca="false">AO1497/W1497</f>
        <v>1.53496578171911</v>
      </c>
      <c r="AV1497" s="49" t="n">
        <f aca="false">AP1497/W1497</f>
        <v>2.58305220374135E-007</v>
      </c>
      <c r="AW1497" s="39" t="n">
        <f aca="false">AK1497*1000000</f>
        <v>171995.371984182</v>
      </c>
      <c r="AX1497" s="40" t="n">
        <f aca="false">AL1497*1000000</f>
        <v>1866192.72901289</v>
      </c>
      <c r="AY1497" s="40" t="n">
        <f aca="false">AM1497*1000000</f>
        <v>6543.87085393098</v>
      </c>
      <c r="AZ1497" s="40" t="n">
        <f aca="false">AN1497*1000000</f>
        <v>392183.757229233</v>
      </c>
      <c r="BA1497" s="40" t="n">
        <f aca="false">AO1497*1000000</f>
        <v>560262510.327475</v>
      </c>
      <c r="BB1497" s="41" t="n">
        <f aca="false">AP1497*1000000</f>
        <v>94.2814054365595</v>
      </c>
      <c r="BC1497" s="39" t="n">
        <f aca="false">AQ1497*1000000</f>
        <v>471.220197216937</v>
      </c>
      <c r="BD1497" s="40" t="n">
        <f aca="false">AR1497*1000000</f>
        <v>5112.85679181613</v>
      </c>
      <c r="BE1497" s="40" t="n">
        <f aca="false">AS1497*1000000</f>
        <v>17.928413298441</v>
      </c>
      <c r="BF1497" s="40" t="n">
        <f aca="false">AT1497*1000000</f>
        <v>1074.47604720338</v>
      </c>
      <c r="BG1497" s="40" t="n">
        <f aca="false">AU1497*1000000</f>
        <v>1534965.78171911</v>
      </c>
      <c r="BH1497" s="41" t="n">
        <f aca="false">AV1497*1000000</f>
        <v>0.258305220374135</v>
      </c>
      <c r="BI1497" s="0" t="n">
        <v>0.1</v>
      </c>
      <c r="BJ1497" s="0" t="n">
        <f aca="false">R1497*BI1497</f>
        <v>29180.339079556</v>
      </c>
      <c r="BK1497" s="0" t="n">
        <v>0.1</v>
      </c>
      <c r="BL1497" s="0" t="n">
        <f aca="false">AI1497*BK1497</f>
        <v>860.838414634146</v>
      </c>
      <c r="BM1497" s="45" t="n">
        <v>491.492522079561</v>
      </c>
      <c r="BN1497" s="45" t="n">
        <v>4911.75996922289</v>
      </c>
      <c r="BO1497" s="45" t="n">
        <v>16.2785205146239</v>
      </c>
      <c r="BP1497" s="45" t="n">
        <v>537.6</v>
      </c>
      <c r="BQ1497" s="45" t="n">
        <v>384000</v>
      </c>
      <c r="BR1497" s="0" t="n">
        <f aca="false">AJ1497*0.1</f>
        <v>1.0442E-009</v>
      </c>
      <c r="BS1497" s="0" t="n">
        <f aca="false">((((BJ1497/R1497)^2)+((BM1497/AD1497)^2))^(1/2))*AK1497</f>
        <v>0.144446829527733</v>
      </c>
      <c r="BT1497" s="0" t="n">
        <f aca="false">((((BJ1497/R1497)^2)+((BN1497/AE1497)^2))^(1/2))*AL1497</f>
        <v>1.44536657138871</v>
      </c>
      <c r="BU1497" s="0" t="n">
        <f aca="false">((((BJ1497/R1497)^2)+((BO1497/AF1497)^2))^(1/2))*AM1497</f>
        <v>0.00479499046559568</v>
      </c>
      <c r="BV1497" s="0" t="n">
        <f aca="false">((((BJ1497/R1497)^2)+((BP1497/AG1497)^2))^(1/2))*AN1497</f>
        <v>0.161701505570772</v>
      </c>
      <c r="BW1497" s="0" t="n">
        <f aca="false">((((BJ1497/R1497)^2)+((BQ1497/AH1497)^2))^(1/2))*AO1497</f>
        <v>125.278505833691</v>
      </c>
      <c r="BX1497" s="46" t="n">
        <f aca="false">((((BL1497/AI1497)^2)+((BR1497/AJ1497)^2))^(1/2))*AP1497</f>
        <v>1.33334042247979E-005</v>
      </c>
    </row>
    <row r="1498" customFormat="false" ht="45" hidden="false" customHeight="true" outlineLevel="0" collapsed="false">
      <c r="A1498" s="24" t="n">
        <v>4.610625</v>
      </c>
      <c r="B1498" s="24" t="n">
        <v>-74.1417388888889</v>
      </c>
      <c r="C1498" s="47" t="n">
        <v>24</v>
      </c>
      <c r="D1498" s="47" t="n">
        <v>25</v>
      </c>
      <c r="E1498" s="47" t="n">
        <v>1820</v>
      </c>
      <c r="F1498" s="82" t="s">
        <v>3658</v>
      </c>
      <c r="G1498" s="82" t="s">
        <v>3659</v>
      </c>
      <c r="H1498" s="82" t="s">
        <v>3660</v>
      </c>
      <c r="I1498" s="28" t="s">
        <v>216</v>
      </c>
      <c r="J1498" s="1" t="s">
        <v>65</v>
      </c>
      <c r="K1498" s="1" t="n">
        <v>60</v>
      </c>
      <c r="L1498" s="1"/>
      <c r="M1498" s="1" t="s">
        <v>3514</v>
      </c>
      <c r="N1498" s="4" t="s">
        <v>172</v>
      </c>
      <c r="O1498" s="4" t="s">
        <v>173</v>
      </c>
      <c r="P1498" s="56" t="n">
        <v>0.00426891489573758</v>
      </c>
      <c r="Q1498" s="5" t="n">
        <v>240</v>
      </c>
      <c r="R1498" s="31" t="n">
        <v>244.133347686591</v>
      </c>
      <c r="S1498" s="29" t="s">
        <v>86</v>
      </c>
      <c r="T1498" s="29" t="n">
        <f aca="false">((R1498*Parámetros!$D$30)/1000)/Parámetros!$D$29</f>
        <v>200.068144150252</v>
      </c>
      <c r="U1498" s="29" t="s">
        <v>69</v>
      </c>
      <c r="V1498" s="48" t="n">
        <f aca="false">IF(S1498="m3_año",R1498,IF(OR(O1498="CG1",O1498="CG3",O1498="HG2"),T1498,R1498))</f>
        <v>244.133347686591</v>
      </c>
      <c r="W1498" s="28" t="n">
        <v>365</v>
      </c>
      <c r="X1498" s="1"/>
      <c r="Y1498" s="1"/>
      <c r="Z1498" s="28" t="n">
        <v>2920</v>
      </c>
      <c r="AA1498" s="1" t="n">
        <v>0</v>
      </c>
      <c r="AB1498" s="1" t="n">
        <v>0</v>
      </c>
      <c r="AC1498" s="33" t="s">
        <v>246</v>
      </c>
      <c r="AD1498" s="33" t="n">
        <f aca="false">VLOOKUP($O1498,Parámetros!$B$4:$H$25,3,0)</f>
        <v>10.477442018542</v>
      </c>
      <c r="AE1498" s="33" t="n">
        <f aca="false">VLOOKUP($O1498,Parámetros!$B$4:$H$25,4,0)</f>
        <v>4.47117624426805</v>
      </c>
      <c r="AF1498" s="33" t="n">
        <f aca="false">VLOOKUP($O1498,Parámetros!$B$4:$H$25,5,0)</f>
        <v>11.5951868810527</v>
      </c>
      <c r="AG1498" s="33" t="n">
        <f aca="false">VLOOKUP($O1498,Parámetros!$B$4:$H$25,6,0)</f>
        <v>0.3</v>
      </c>
      <c r="AH1498" s="33" t="n">
        <f aca="false">VLOOKUP($O1498,Parámetros!$B$4:$H$25,7,0)</f>
        <v>2840</v>
      </c>
      <c r="AI1498" s="2" t="n">
        <v>1159.09146341463</v>
      </c>
      <c r="AJ1498" s="2" t="n">
        <v>0.000142</v>
      </c>
      <c r="AK1498" s="34" t="n">
        <f aca="false">AD1498*V1498/1000000000</f>
        <v>2.55789299517881E-006</v>
      </c>
      <c r="AL1498" s="34" t="n">
        <f aca="false">AE1498*V1498/1000000000</f>
        <v>1.09156322460992E-006</v>
      </c>
      <c r="AM1498" s="34" t="n">
        <f aca="false">AF1498*V1498/1000000000</f>
        <v>2.83077179032304E-006</v>
      </c>
      <c r="AN1498" s="34" t="n">
        <f aca="false">AG1498*V1498/1000000000</f>
        <v>7.32400043059773E-008</v>
      </c>
      <c r="AO1498" s="34" t="n">
        <f aca="false">AH1498*V1498/1000000000</f>
        <v>0.000693338707429919</v>
      </c>
      <c r="AP1498" s="35" t="n">
        <f aca="false">AJ1498*AI1498*EXP(P1498*4)</f>
        <v>0.167425620216031</v>
      </c>
      <c r="AQ1498" s="36" t="n">
        <f aca="false">AK1498/W1498</f>
        <v>7.00792601418853E-009</v>
      </c>
      <c r="AR1498" s="37" t="n">
        <f aca="false">AL1498/W1498</f>
        <v>2.99058417701347E-009</v>
      </c>
      <c r="AS1498" s="37" t="n">
        <f aca="false">AM1498/W1498</f>
        <v>7.75553915156997E-009</v>
      </c>
      <c r="AT1498" s="37" t="n">
        <f aca="false">AN1498/W1498</f>
        <v>2.00657546043773E-010</v>
      </c>
      <c r="AU1498" s="37" t="n">
        <f aca="false">AO1498/W1498</f>
        <v>1.89955810254772E-006</v>
      </c>
      <c r="AV1498" s="49" t="n">
        <f aca="false">AP1498/W1498</f>
        <v>0.00045870032935899</v>
      </c>
      <c r="AW1498" s="39" t="n">
        <f aca="false">AK1498*1000000</f>
        <v>2.55789299517881</v>
      </c>
      <c r="AX1498" s="40" t="n">
        <f aca="false">AL1498*1000000</f>
        <v>1.09156322460992</v>
      </c>
      <c r="AY1498" s="40" t="n">
        <f aca="false">AM1498*1000000</f>
        <v>2.83077179032304</v>
      </c>
      <c r="AZ1498" s="40" t="n">
        <f aca="false">AN1498*1000000</f>
        <v>0.0732400043059773</v>
      </c>
      <c r="BA1498" s="40" t="n">
        <f aca="false">AO1498*1000000</f>
        <v>693.338707429919</v>
      </c>
      <c r="BB1498" s="41" t="n">
        <f aca="false">AP1498*1000000</f>
        <v>167425.620216031</v>
      </c>
      <c r="BC1498" s="39" t="n">
        <f aca="false">AQ1498*1000000</f>
        <v>0.00700792601418853</v>
      </c>
      <c r="BD1498" s="40" t="n">
        <f aca="false">AR1498*1000000</f>
        <v>0.00299058417701347</v>
      </c>
      <c r="BE1498" s="40" t="n">
        <f aca="false">AS1498*1000000</f>
        <v>0.00775553915156997</v>
      </c>
      <c r="BF1498" s="40" t="n">
        <f aca="false">AT1498*1000000</f>
        <v>0.000200657546043773</v>
      </c>
      <c r="BG1498" s="40" t="n">
        <f aca="false">AU1498*1000000</f>
        <v>1.89955810254772</v>
      </c>
      <c r="BH1498" s="41" t="n">
        <f aca="false">AV1498*1000000</f>
        <v>458.70032935899</v>
      </c>
      <c r="BI1498" s="0" t="n">
        <v>0.1</v>
      </c>
      <c r="BJ1498" s="0" t="n">
        <f aca="false">R1498*BI1498</f>
        <v>24.4133347686591</v>
      </c>
      <c r="BK1498" s="0" t="n">
        <v>0.1</v>
      </c>
      <c r="BL1498" s="0" t="n">
        <f aca="false">AI1498*BK1498</f>
        <v>115.909146341463</v>
      </c>
      <c r="BM1498" s="45" t="n">
        <v>8.33836031031492</v>
      </c>
      <c r="BN1498" s="45" t="n">
        <v>2.30660015343522</v>
      </c>
      <c r="BO1498" s="45" t="n">
        <v>3.95606161523761</v>
      </c>
      <c r="BP1498" s="45" t="n">
        <v>0.12</v>
      </c>
      <c r="BQ1498" s="45" t="n">
        <v>2840</v>
      </c>
      <c r="BR1498" s="0" t="n">
        <f aca="false">AJ1498*0.1</f>
        <v>1.42E-005</v>
      </c>
      <c r="BS1498" s="0" t="n">
        <f aca="false">((((BJ1498/R1498)^2)+((BM1498/AD1498)^2))^(1/2))*AK1498</f>
        <v>2.05167929057067E-006</v>
      </c>
      <c r="BT1498" s="0" t="n">
        <f aca="false">((((BJ1498/R1498)^2)+((BN1498/AE1498)^2))^(1/2))*AL1498</f>
        <v>5.73600038411017E-007</v>
      </c>
      <c r="BU1498" s="0" t="n">
        <f aca="false">((((BJ1498/R1498)^2)+((BO1498/AF1498)^2))^(1/2))*AM1498</f>
        <v>1.00643678976737E-006</v>
      </c>
      <c r="BV1498" s="0" t="n">
        <f aca="false">((((BJ1498/R1498)^2)+((BP1498/AG1498)^2))^(1/2))*AN1498</f>
        <v>3.01976273774237E-008</v>
      </c>
      <c r="BW1498" s="0" t="n">
        <f aca="false">((((BJ1498/R1498)^2)+((BQ1498/AH1498)^2))^(1/2))*AO1498</f>
        <v>0.000696796777297941</v>
      </c>
      <c r="BX1498" s="46" t="n">
        <f aca="false">((((BL1498/AI1498)^2)+((BR1498/AJ1498)^2))^(1/2))*AP1498</f>
        <v>0.0236775582798239</v>
      </c>
    </row>
    <row r="1499" customFormat="false" ht="45" hidden="false" customHeight="true" outlineLevel="0" collapsed="false">
      <c r="A1499" s="24" t="n">
        <v>4.61146388888889</v>
      </c>
      <c r="B1499" s="24" t="n">
        <v>-74.0989055555555</v>
      </c>
      <c r="C1499" s="47" t="n">
        <v>29</v>
      </c>
      <c r="D1499" s="47" t="n">
        <v>25</v>
      </c>
      <c r="E1499" s="47" t="n">
        <v>2318</v>
      </c>
      <c r="F1499" s="82" t="s">
        <v>3661</v>
      </c>
      <c r="G1499" s="82" t="s">
        <v>3662</v>
      </c>
      <c r="H1499" s="82" t="s">
        <v>3663</v>
      </c>
      <c r="I1499" s="28" t="s">
        <v>155</v>
      </c>
      <c r="J1499" s="1" t="s">
        <v>65</v>
      </c>
      <c r="K1499" s="1" t="n">
        <v>200</v>
      </c>
      <c r="L1499" s="1"/>
      <c r="M1499" s="1" t="s">
        <v>3583</v>
      </c>
      <c r="N1499" s="4" t="s">
        <v>172</v>
      </c>
      <c r="O1499" s="4" t="s">
        <v>244</v>
      </c>
      <c r="P1499" s="30" t="n">
        <v>0.013557806644477</v>
      </c>
      <c r="Q1499" s="5" t="n">
        <v>800</v>
      </c>
      <c r="R1499" s="31" t="n">
        <v>844.582949172779</v>
      </c>
      <c r="S1499" s="29" t="s">
        <v>86</v>
      </c>
      <c r="T1499" s="29" t="n">
        <f aca="false">((R1499*Parámetros!$D$30)/1000)/Parámetros!$D$29</f>
        <v>692.13872182209</v>
      </c>
      <c r="U1499" s="29" t="s">
        <v>69</v>
      </c>
      <c r="V1499" s="48" t="n">
        <f aca="false">IF(S1499="m3_año",R1499,IF(OR(O1499="CG1",O1499="CG3",O1499="HG2"),T1499,R1499))</f>
        <v>844.582949172779</v>
      </c>
      <c r="W1499" s="28" t="n">
        <v>365</v>
      </c>
      <c r="X1499" s="1"/>
      <c r="Y1499" s="1"/>
      <c r="Z1499" s="1" t="n">
        <v>3650</v>
      </c>
      <c r="AA1499" s="1" t="n">
        <v>0</v>
      </c>
      <c r="AB1499" s="1" t="n">
        <v>0</v>
      </c>
      <c r="AC1499" s="33" t="s">
        <v>246</v>
      </c>
      <c r="AD1499" s="33" t="n">
        <f aca="false">VLOOKUP($O1499,Parámetros!$B$4:$H$25,3,0)</f>
        <v>5.87787643204989</v>
      </c>
      <c r="AE1499" s="33" t="n">
        <f aca="false">VLOOKUP($O1499,Parámetros!$B$4:$H$25,4,0)</f>
        <v>7.61681695814629</v>
      </c>
      <c r="AF1499" s="33" t="n">
        <f aca="false">VLOOKUP($O1499,Parámetros!$B$4:$H$25,5,0)</f>
        <v>22.1296397414769</v>
      </c>
      <c r="AG1499" s="33" t="n">
        <f aca="false">VLOOKUP($O1499,Parámetros!$B$4:$H$25,6,0)</f>
        <v>0.3</v>
      </c>
      <c r="AH1499" s="33" t="n">
        <f aca="false">VLOOKUP($O1499,Parámetros!$B$4:$H$25,7,0)</f>
        <v>2840</v>
      </c>
      <c r="AI1499" s="2" t="n">
        <v>1159.09146341463</v>
      </c>
      <c r="AJ1499" s="2" t="n">
        <v>0.000142</v>
      </c>
      <c r="AK1499" s="34" t="n">
        <f aca="false">AD1499*V1499/1000000000</f>
        <v>4.96435421185387E-006</v>
      </c>
      <c r="AL1499" s="34" t="n">
        <f aca="false">AE1499*V1499/1000000000</f>
        <v>6.43303372982043E-006</v>
      </c>
      <c r="AM1499" s="34" t="n">
        <f aca="false">AF1499*V1499/1000000000</f>
        <v>1.86903163969877E-005</v>
      </c>
      <c r="AN1499" s="34" t="n">
        <f aca="false">AG1499*V1499/1000000000</f>
        <v>2.53374884751834E-007</v>
      </c>
      <c r="AO1499" s="34" t="n">
        <f aca="false">AH1499*V1499/1000000000</f>
        <v>0.00239861557565069</v>
      </c>
      <c r="AP1499" s="35" t="n">
        <f aca="false">AJ1499*AI1499*EXP(P1499*4)</f>
        <v>0.17376342735938</v>
      </c>
      <c r="AQ1499" s="36" t="n">
        <f aca="false">AK1499/W1499</f>
        <v>1.36009704434353E-008</v>
      </c>
      <c r="AR1499" s="37" t="n">
        <f aca="false">AL1499/W1499</f>
        <v>1.76247499447135E-008</v>
      </c>
      <c r="AS1499" s="37" t="n">
        <f aca="false">AM1499/W1499</f>
        <v>5.1206346293117E-008</v>
      </c>
      <c r="AT1499" s="37" t="n">
        <f aca="false">AN1499/W1499</f>
        <v>6.9417776644338E-010</v>
      </c>
      <c r="AU1499" s="37" t="n">
        <f aca="false">AO1499/W1499</f>
        <v>6.57154952233066E-006</v>
      </c>
      <c r="AV1499" s="49" t="n">
        <f aca="false">AP1499/W1499</f>
        <v>0.000476064184546247</v>
      </c>
      <c r="AW1499" s="39" t="n">
        <f aca="false">AK1499*1000000</f>
        <v>4.96435421185387</v>
      </c>
      <c r="AX1499" s="40" t="n">
        <f aca="false">AL1499*1000000</f>
        <v>6.43303372982043</v>
      </c>
      <c r="AY1499" s="40" t="n">
        <f aca="false">AM1499*1000000</f>
        <v>18.6903163969877</v>
      </c>
      <c r="AZ1499" s="40" t="n">
        <f aca="false">AN1499*1000000</f>
        <v>0.253374884751834</v>
      </c>
      <c r="BA1499" s="40" t="n">
        <f aca="false">AO1499*1000000</f>
        <v>2398.61557565069</v>
      </c>
      <c r="BB1499" s="41" t="n">
        <f aca="false">AP1499*1000000</f>
        <v>173763.42735938</v>
      </c>
      <c r="BC1499" s="39" t="n">
        <f aca="false">AQ1499*1000000</f>
        <v>0.0136009704434353</v>
      </c>
      <c r="BD1499" s="40" t="n">
        <f aca="false">AR1499*1000000</f>
        <v>0.0176247499447135</v>
      </c>
      <c r="BE1499" s="40" t="n">
        <f aca="false">AS1499*1000000</f>
        <v>0.051206346293117</v>
      </c>
      <c r="BF1499" s="40" t="n">
        <f aca="false">AT1499*1000000</f>
        <v>0.00069417776644338</v>
      </c>
      <c r="BG1499" s="40" t="n">
        <f aca="false">AU1499*1000000</f>
        <v>6.57154952233066</v>
      </c>
      <c r="BH1499" s="41" t="n">
        <f aca="false">AV1499*1000000</f>
        <v>476.064184546247</v>
      </c>
      <c r="BI1499" s="0" t="n">
        <v>0.1</v>
      </c>
      <c r="BJ1499" s="0" t="n">
        <f aca="false">R1499*BI1499</f>
        <v>84.4582949172779</v>
      </c>
      <c r="BK1499" s="0" t="n">
        <v>0.1</v>
      </c>
      <c r="BL1499" s="0" t="n">
        <f aca="false">AI1499*BK1499</f>
        <v>115.909146341463</v>
      </c>
      <c r="BM1499" s="45" t="n">
        <v>4.12476460504249</v>
      </c>
      <c r="BN1499" s="45" t="n">
        <v>5.03041792329344</v>
      </c>
      <c r="BO1499" s="45" t="n">
        <v>17.5971907346429</v>
      </c>
      <c r="BP1499" s="45" t="n">
        <v>0.12</v>
      </c>
      <c r="BQ1499" s="45" t="n">
        <v>2840</v>
      </c>
      <c r="BR1499" s="0" t="n">
        <f aca="false">AJ1499*0.1</f>
        <v>1.42E-005</v>
      </c>
      <c r="BS1499" s="0" t="n">
        <f aca="false">((((BJ1499/R1499)^2)+((BM1499/AD1499)^2))^(1/2))*AK1499</f>
        <v>3.51889963056184E-006</v>
      </c>
      <c r="BT1499" s="0" t="n">
        <f aca="false">((((BJ1499/R1499)^2)+((BN1499/AE1499)^2))^(1/2))*AL1499</f>
        <v>4.29703216413028E-006</v>
      </c>
      <c r="BU1499" s="0" t="n">
        <f aca="false">((((BJ1499/R1499)^2)+((BO1499/AF1499)^2))^(1/2))*AM1499</f>
        <v>1.49793478331644E-005</v>
      </c>
      <c r="BV1499" s="0" t="n">
        <f aca="false">((((BJ1499/R1499)^2)+((BP1499/AG1499)^2))^(1/2))*AN1499</f>
        <v>1.04469141271051E-007</v>
      </c>
      <c r="BW1499" s="0" t="n">
        <f aca="false">((((BJ1499/R1499)^2)+((BQ1499/AH1499)^2))^(1/2))*AO1499</f>
        <v>0.00241057881981727</v>
      </c>
      <c r="BX1499" s="46" t="n">
        <f aca="false">((((BL1499/AI1499)^2)+((BR1499/AJ1499)^2))^(1/2))*AP1499</f>
        <v>0.0245738595616068</v>
      </c>
    </row>
    <row r="1500" customFormat="false" ht="15" hidden="false" customHeight="true" outlineLevel="0" collapsed="false">
      <c r="A1500" s="24" t="n">
        <v>4.61234722222222</v>
      </c>
      <c r="B1500" s="24" t="n">
        <v>-74.0997611111111</v>
      </c>
      <c r="C1500" s="47" t="n">
        <v>29</v>
      </c>
      <c r="D1500" s="47" t="n">
        <v>25</v>
      </c>
      <c r="E1500" s="47" t="n">
        <v>2318</v>
      </c>
      <c r="F1500" s="82" t="s">
        <v>3664</v>
      </c>
      <c r="G1500" s="82" t="s">
        <v>3665</v>
      </c>
      <c r="H1500" s="82" t="s">
        <v>3666</v>
      </c>
      <c r="I1500" s="28" t="s">
        <v>155</v>
      </c>
      <c r="J1500" s="1" t="s">
        <v>76</v>
      </c>
      <c r="K1500" s="1" t="s">
        <v>3477</v>
      </c>
      <c r="L1500" s="1"/>
      <c r="M1500" s="1" t="s">
        <v>3583</v>
      </c>
      <c r="N1500" s="29" t="s">
        <v>67</v>
      </c>
      <c r="O1500" s="4" t="s">
        <v>145</v>
      </c>
      <c r="P1500" s="56" t="n">
        <v>0.00426891489573758</v>
      </c>
      <c r="Q1500" s="5" t="n">
        <v>10080</v>
      </c>
      <c r="R1500" s="31" t="n">
        <v>10253.6006028368</v>
      </c>
      <c r="S1500" s="4" t="s">
        <v>69</v>
      </c>
      <c r="T1500" s="4"/>
      <c r="U1500" s="4"/>
      <c r="V1500" s="48" t="n">
        <f aca="false">IF(S1500="m3_año",R1500,IF(OR(O1500="CG1",O1500="CG3",O1500="HG2"),T1500,R1500))</f>
        <v>10253.6006028368</v>
      </c>
      <c r="W1500" s="28" t="n">
        <v>365</v>
      </c>
      <c r="X1500" s="1"/>
      <c r="Y1500" s="1"/>
      <c r="Z1500" s="28" t="n">
        <v>2190</v>
      </c>
      <c r="AA1500" s="1" t="n">
        <v>0</v>
      </c>
      <c r="AB1500" s="1" t="n">
        <v>0</v>
      </c>
      <c r="AC1500" s="33" t="s">
        <v>72</v>
      </c>
      <c r="AD1500" s="33" t="n">
        <f aca="false">VLOOKUP($O1500,Parámetros!$B$4:$H$25,3,0)</f>
        <v>196.356974196937</v>
      </c>
      <c r="AE1500" s="33" t="n">
        <f aca="false">VLOOKUP($O1500,Parámetros!$B$4:$H$25,4,0)</f>
        <v>1220.72799074218</v>
      </c>
      <c r="AF1500" s="33" t="n">
        <f aca="false">VLOOKUP($O1500,Parámetros!$B$4:$H$25,5,0)</f>
        <v>69.6558973259153</v>
      </c>
      <c r="AG1500" s="33" t="n">
        <f aca="false">VLOOKUP($O1500,Parámetros!$B$4:$H$25,6,0)</f>
        <v>640</v>
      </c>
      <c r="AH1500" s="33" t="n">
        <f aca="false">VLOOKUP($O1500,Parámetros!$B$4:$H$25,7,0)</f>
        <v>1920000</v>
      </c>
      <c r="AI1500" s="2" t="n">
        <v>2.98030327868852</v>
      </c>
      <c r="AJ1500" s="2" t="n">
        <v>1.362E-005</v>
      </c>
      <c r="AK1500" s="34" t="n">
        <f aca="false">AD1500*V1500/1000000000</f>
        <v>0.00201336598899692</v>
      </c>
      <c r="AL1500" s="34" t="n">
        <f aca="false">AE1500*V1500/1000000000</f>
        <v>0.0125168572617738</v>
      </c>
      <c r="AM1500" s="34" t="n">
        <f aca="false">AF1500*V1500/1000000000</f>
        <v>0.000714223750812143</v>
      </c>
      <c r="AN1500" s="34" t="n">
        <f aca="false">AG1500*V1500/1000000000</f>
        <v>0.00656230438581555</v>
      </c>
      <c r="AO1500" s="34" t="n">
        <f aca="false">AH1500*V1500/1000000000</f>
        <v>19.6869131574467</v>
      </c>
      <c r="AP1500" s="35" t="n">
        <f aca="false">AJ1500*AI1500*EXP(P1500*4)</f>
        <v>4.12908128890735E-005</v>
      </c>
      <c r="AQ1500" s="36" t="n">
        <f aca="false">AK1500/W1500</f>
        <v>5.5160712027313E-006</v>
      </c>
      <c r="AR1500" s="37" t="n">
        <f aca="false">AL1500/W1500</f>
        <v>3.4292759621298E-005</v>
      </c>
      <c r="AS1500" s="37" t="n">
        <f aca="false">AM1500/W1500</f>
        <v>1.95677739948532E-006</v>
      </c>
      <c r="AT1500" s="37" t="n">
        <f aca="false">AN1500/W1500</f>
        <v>1.79789161255221E-005</v>
      </c>
      <c r="AU1500" s="37" t="n">
        <f aca="false">AO1500/W1500</f>
        <v>0.0539367483765662</v>
      </c>
      <c r="AV1500" s="49" t="n">
        <f aca="false">AP1500/W1500</f>
        <v>1.13125514764585E-007</v>
      </c>
      <c r="AW1500" s="39" t="n">
        <f aca="false">AK1500*1000000</f>
        <v>2013.36598899692</v>
      </c>
      <c r="AX1500" s="40" t="n">
        <f aca="false">AL1500*1000000</f>
        <v>12516.8572617738</v>
      </c>
      <c r="AY1500" s="40" t="n">
        <f aca="false">AM1500*1000000</f>
        <v>714.223750812143</v>
      </c>
      <c r="AZ1500" s="40" t="n">
        <f aca="false">AN1500*1000000</f>
        <v>6562.30438581555</v>
      </c>
      <c r="BA1500" s="40" t="n">
        <f aca="false">AO1500*1000000</f>
        <v>19686913.1574467</v>
      </c>
      <c r="BB1500" s="41" t="n">
        <f aca="false">AP1500*1000000</f>
        <v>41.2908128890735</v>
      </c>
      <c r="BC1500" s="39" t="n">
        <f aca="false">AQ1500*1000000</f>
        <v>5.5160712027313</v>
      </c>
      <c r="BD1500" s="40" t="n">
        <f aca="false">AR1500*1000000</f>
        <v>34.292759621298</v>
      </c>
      <c r="BE1500" s="40" t="n">
        <f aca="false">AS1500*1000000</f>
        <v>1.95677739948532</v>
      </c>
      <c r="BF1500" s="40" t="n">
        <f aca="false">AT1500*1000000</f>
        <v>17.9789161255221</v>
      </c>
      <c r="BG1500" s="40" t="n">
        <f aca="false">AU1500*1000000</f>
        <v>53936.7483765662</v>
      </c>
      <c r="BH1500" s="41" t="n">
        <f aca="false">AV1500*1000000</f>
        <v>0.113125514764585</v>
      </c>
      <c r="BI1500" s="0" t="n">
        <v>0.1</v>
      </c>
      <c r="BJ1500" s="0" t="n">
        <f aca="false">R1500*BI1500</f>
        <v>1025.36006028368</v>
      </c>
      <c r="BK1500" s="0" t="n">
        <v>0.1</v>
      </c>
      <c r="BL1500" s="0" t="n">
        <f aca="false">AI1500*BK1500</f>
        <v>0.298030327868852</v>
      </c>
      <c r="BM1500" s="45" t="n">
        <v>187.562005220738</v>
      </c>
      <c r="BN1500" s="45" t="n">
        <v>1012.03746873145</v>
      </c>
      <c r="BO1500" s="45" t="n">
        <v>69.5558973259153</v>
      </c>
      <c r="BP1500" s="45" t="n">
        <v>256</v>
      </c>
      <c r="BQ1500" s="45" t="n">
        <v>384000</v>
      </c>
      <c r="BR1500" s="0" t="n">
        <f aca="false">AJ1500*0.1</f>
        <v>1.362E-006</v>
      </c>
      <c r="BS1500" s="0" t="n">
        <f aca="false">((((BJ1500/R1500)^2)+((BM1500/AD1500)^2))^(1/2))*AK1500</f>
        <v>0.00193369604456977</v>
      </c>
      <c r="BT1500" s="0" t="n">
        <f aca="false">((((BJ1500/R1500)^2)+((BN1500/AE1500)^2))^(1/2))*AL1500</f>
        <v>0.0104522450822334</v>
      </c>
      <c r="BU1500" s="0" t="n">
        <f aca="false">((((BJ1500/R1500)^2)+((BO1500/AF1500)^2))^(1/2))*AM1500</f>
        <v>0.000716765721999374</v>
      </c>
      <c r="BV1500" s="0" t="n">
        <f aca="false">((((BJ1500/R1500)^2)+((BP1500/AG1500)^2))^(1/2))*AN1500</f>
        <v>0.00270570741301715</v>
      </c>
      <c r="BW1500" s="0" t="n">
        <f aca="false">((((BJ1500/R1500)^2)+((BQ1500/AH1500)^2))^(1/2))*AO1500</f>
        <v>4.40212760871857</v>
      </c>
      <c r="BX1500" s="46" t="n">
        <f aca="false">((((BL1500/AI1500)^2)+((BR1500/AJ1500)^2))^(1/2))*AP1500</f>
        <v>5.83940275891375E-006</v>
      </c>
    </row>
    <row r="1501" customFormat="false" ht="15" hidden="false" customHeight="true" outlineLevel="0" collapsed="false">
      <c r="A1501" s="24" t="n">
        <v>4.59564166666667</v>
      </c>
      <c r="B1501" s="24" t="n">
        <v>-74.1820333333333</v>
      </c>
      <c r="C1501" s="47" t="n">
        <v>20</v>
      </c>
      <c r="D1501" s="47" t="n">
        <v>23</v>
      </c>
      <c r="E1501" s="47" t="n">
        <v>1790</v>
      </c>
      <c r="F1501" s="82" t="s">
        <v>3667</v>
      </c>
      <c r="G1501" s="82" t="s">
        <v>454</v>
      </c>
      <c r="H1501" s="82" t="s">
        <v>3668</v>
      </c>
      <c r="I1501" s="83" t="s">
        <v>443</v>
      </c>
      <c r="J1501" s="1" t="s">
        <v>1288</v>
      </c>
      <c r="K1501" s="1" t="s">
        <v>3669</v>
      </c>
      <c r="L1501" s="1"/>
      <c r="M1501" s="1" t="s">
        <v>3669</v>
      </c>
      <c r="N1501" s="4" t="s">
        <v>194</v>
      </c>
      <c r="O1501" s="4" t="s">
        <v>2969</v>
      </c>
      <c r="P1501" s="50" t="n">
        <v>0.013557806644477</v>
      </c>
      <c r="Q1501" s="5" t="n">
        <v>0.87215616</v>
      </c>
      <c r="R1501" s="31" t="n">
        <v>0.920760277190007</v>
      </c>
      <c r="S1501" s="4" t="s">
        <v>69</v>
      </c>
      <c r="T1501" s="4"/>
      <c r="U1501" s="4"/>
      <c r="V1501" s="48" t="n">
        <f aca="false">IF(S1501="m3_año",R1501,IF(OR(O1501="CG1",O1501="CG3",O1501="HG2"),T1501,R1501))</f>
        <v>0.920760277190007</v>
      </c>
      <c r="W1501" s="28" t="n">
        <v>365</v>
      </c>
      <c r="X1501" s="1"/>
      <c r="Y1501" s="1"/>
      <c r="Z1501" s="1" t="n">
        <v>2304</v>
      </c>
      <c r="AA1501" s="1" t="n">
        <v>0</v>
      </c>
      <c r="AB1501" s="1" t="n">
        <v>0</v>
      </c>
      <c r="AC1501" s="33" t="s">
        <v>72</v>
      </c>
      <c r="AD1501" s="33" t="n">
        <f aca="false">VLOOKUP($O1501,Parámetros!$B$4:$H$25,3,0)</f>
        <v>2968843.141</v>
      </c>
      <c r="AE1501" s="33" t="n">
        <f aca="false">VLOOKUP($O1501,Parámetros!$B$4:$H$25,4,0)</f>
        <v>1108945.154</v>
      </c>
      <c r="AF1501" s="33" t="n">
        <f aca="false">VLOOKUP($O1501,Parámetros!$B$4:$H$25,5,0)</f>
        <v>26460000</v>
      </c>
      <c r="AG1501" s="33" t="n">
        <f aca="false">VLOOKUP($O1501,Parámetros!$B$4:$H$25,6,0)</f>
        <v>600000</v>
      </c>
      <c r="AH1501" s="33" t="n">
        <f aca="false">VLOOKUP($O1501,Parámetros!$B$4:$H$25,7,0)</f>
        <v>2640000</v>
      </c>
      <c r="AI1501" s="51" t="n">
        <v>0.87215616</v>
      </c>
      <c r="AJ1501" s="2" t="n">
        <v>0.0336</v>
      </c>
      <c r="AK1501" s="34" t="n">
        <f aca="false">AD1501*V1501/1000000000</f>
        <v>0.00273359283344081</v>
      </c>
      <c r="AL1501" s="34" t="n">
        <f aca="false">AE1501*V1501/1000000000</f>
        <v>0.00102107264738556</v>
      </c>
      <c r="AM1501" s="34" t="n">
        <f aca="false">AF1501*V1501/1000000000</f>
        <v>0.0243633169344476</v>
      </c>
      <c r="AN1501" s="34" t="n">
        <f aca="false">AG1501*V1501/1000000000</f>
        <v>0.000552456166314004</v>
      </c>
      <c r="AO1501" s="34" t="n">
        <f aca="false">AH1501*V1501/1000000000</f>
        <v>0.00243080713178162</v>
      </c>
      <c r="AP1501" s="35" t="n">
        <f aca="false">AJ1501*AI1501*EXP(P1501*4)</f>
        <v>0.0309375453135843</v>
      </c>
      <c r="AQ1501" s="36" t="n">
        <f aca="false">AK1501/W1501</f>
        <v>7.48929543408442E-006</v>
      </c>
      <c r="AR1501" s="37" t="n">
        <f aca="false">AL1501/W1501</f>
        <v>2.79745930790563E-006</v>
      </c>
      <c r="AS1501" s="37" t="n">
        <f aca="false">AM1501/W1501</f>
        <v>6.67488135190345E-005</v>
      </c>
      <c r="AT1501" s="37" t="n">
        <f aca="false">AN1501/W1501</f>
        <v>1.51357853784659E-006</v>
      </c>
      <c r="AU1501" s="37" t="n">
        <f aca="false">AO1501/W1501</f>
        <v>6.65974556652498E-006</v>
      </c>
      <c r="AV1501" s="49" t="n">
        <f aca="false">AP1501/W1501</f>
        <v>8.47603981194089E-005</v>
      </c>
      <c r="AW1501" s="39" t="n">
        <f aca="false">AK1501*1000000</f>
        <v>2733.59283344081</v>
      </c>
      <c r="AX1501" s="40" t="n">
        <f aca="false">AL1501*1000000</f>
        <v>1021.07264738556</v>
      </c>
      <c r="AY1501" s="40" t="n">
        <f aca="false">AM1501*1000000</f>
        <v>24363.3169344476</v>
      </c>
      <c r="AZ1501" s="40" t="n">
        <f aca="false">AN1501*1000000</f>
        <v>552.456166314004</v>
      </c>
      <c r="BA1501" s="40" t="n">
        <f aca="false">AO1501*1000000</f>
        <v>2430.80713178162</v>
      </c>
      <c r="BB1501" s="41" t="n">
        <f aca="false">AP1501*1000000</f>
        <v>30937.5453135843</v>
      </c>
      <c r="BC1501" s="39" t="n">
        <f aca="false">AQ1501*1000000</f>
        <v>7.48929543408441</v>
      </c>
      <c r="BD1501" s="40" t="n">
        <f aca="false">AR1501*1000000</f>
        <v>2.79745930790563</v>
      </c>
      <c r="BE1501" s="40" t="n">
        <f aca="false">AS1501*1000000</f>
        <v>66.7488135190345</v>
      </c>
      <c r="BF1501" s="40" t="n">
        <f aca="false">AT1501*1000000</f>
        <v>1.51357853784659</v>
      </c>
      <c r="BG1501" s="40" t="n">
        <f aca="false">AU1501*1000000</f>
        <v>6.65974556652498</v>
      </c>
      <c r="BH1501" s="41" t="n">
        <f aca="false">AV1501*1000000</f>
        <v>84.7603981194089</v>
      </c>
      <c r="BI1501" s="0" t="n">
        <v>0.1</v>
      </c>
      <c r="BJ1501" s="0" t="n">
        <f aca="false">R1501*BI1501</f>
        <v>0.0920760277190007</v>
      </c>
      <c r="BK1501" s="0" t="n">
        <v>0.1</v>
      </c>
      <c r="BL1501" s="0" t="n">
        <f aca="false">AI1501*BK1501</f>
        <v>0.087215616</v>
      </c>
      <c r="BM1501" s="45" t="n">
        <v>2364070.847</v>
      </c>
      <c r="BN1501" s="45" t="n">
        <v>451327.576</v>
      </c>
      <c r="BO1501" s="0" t="n">
        <f aca="false">AF1501*0.1</f>
        <v>2646000</v>
      </c>
      <c r="BP1501" s="0" t="n">
        <f aca="false">AG1501*0.1</f>
        <v>60000</v>
      </c>
      <c r="BQ1501" s="0" t="n">
        <f aca="false">AH1501*0.1</f>
        <v>264000</v>
      </c>
      <c r="BR1501" s="0" t="n">
        <f aca="false">AJ1501*0.1</f>
        <v>0.00336</v>
      </c>
      <c r="BS1501" s="0" t="n">
        <f aca="false">((((BJ1501/R1501)^2)+((BM1501/AD1501)^2))^(1/2))*AK1501</f>
        <v>0.00219383986030222</v>
      </c>
      <c r="BT1501" s="0" t="n">
        <f aca="false">((((BJ1501/R1501)^2)+((BN1501/AE1501)^2))^(1/2))*AL1501</f>
        <v>0.000427924935568816</v>
      </c>
      <c r="BU1501" s="0" t="n">
        <f aca="false">((((BJ1501/R1501)^2)+((BO1501/AF1501)^2))^(1/2))*AM1501</f>
        <v>0.00344549332330899</v>
      </c>
      <c r="BV1501" s="0" t="n">
        <f aca="false">((((BJ1501/R1501)^2)+((BP1501/AG1501)^2))^(1/2))*AN1501</f>
        <v>7.81291003017911E-005</v>
      </c>
      <c r="BW1501" s="0" t="n">
        <f aca="false">((((BJ1501/R1501)^2)+((BQ1501/AH1501)^2))^(1/2))*AO1501</f>
        <v>0.000343768041327881</v>
      </c>
      <c r="BX1501" s="46" t="n">
        <f aca="false">((((BL1501/AI1501)^2)+((BR1501/AJ1501)^2))^(1/2))*AP1501</f>
        <v>0.0043752296169003</v>
      </c>
    </row>
    <row r="1502" customFormat="false" ht="45" hidden="false" customHeight="true" outlineLevel="0" collapsed="false">
      <c r="A1502" s="24" t="n">
        <v>4.61888611111111</v>
      </c>
      <c r="B1502" s="24" t="n">
        <v>-74.1428277777778</v>
      </c>
      <c r="C1502" s="47" t="n">
        <v>24</v>
      </c>
      <c r="D1502" s="47" t="n">
        <v>26</v>
      </c>
      <c r="E1502" s="47" t="n">
        <v>1833</v>
      </c>
      <c r="F1502" s="82" t="s">
        <v>3670</v>
      </c>
      <c r="G1502" s="82" t="s">
        <v>3671</v>
      </c>
      <c r="H1502" s="82" t="s">
        <v>3672</v>
      </c>
      <c r="I1502" s="28" t="s">
        <v>216</v>
      </c>
      <c r="J1502" s="1" t="s">
        <v>65</v>
      </c>
      <c r="K1502" s="1" t="s">
        <v>3474</v>
      </c>
      <c r="L1502" s="1"/>
      <c r="M1502" s="1" t="s">
        <v>3465</v>
      </c>
      <c r="N1502" s="4" t="s">
        <v>84</v>
      </c>
      <c r="O1502" s="4" t="s">
        <v>244</v>
      </c>
      <c r="P1502" s="56" t="n">
        <v>0.00426891489573758</v>
      </c>
      <c r="Q1502" s="5" t="n">
        <v>167731.2</v>
      </c>
      <c r="R1502" s="31" t="n">
        <v>170619.914031204</v>
      </c>
      <c r="S1502" s="29" t="s">
        <v>86</v>
      </c>
      <c r="T1502" s="29" t="n">
        <f aca="false">((R1502*Parámetros!$D$30)/1000)/Parámetros!$D$29</f>
        <v>139823.624583728</v>
      </c>
      <c r="U1502" s="29" t="s">
        <v>69</v>
      </c>
      <c r="V1502" s="48" t="n">
        <f aca="false">IF(S1502="m3_año",R1502,IF(OR(O1502="CG1",O1502="CG3",O1502="HG2"),T1502,R1502))</f>
        <v>170619.914031204</v>
      </c>
      <c r="W1502" s="28" t="n">
        <v>365</v>
      </c>
      <c r="X1502" s="1"/>
      <c r="Y1502" s="1"/>
      <c r="Z1502" s="1" t="n">
        <v>8760</v>
      </c>
      <c r="AA1502" s="1" t="n">
        <v>0</v>
      </c>
      <c r="AB1502" s="1" t="n">
        <v>0</v>
      </c>
      <c r="AC1502" s="33" t="s">
        <v>246</v>
      </c>
      <c r="AD1502" s="33" t="n">
        <f aca="false">VLOOKUP($O1502,Parámetros!$B$4:$H$25,3,0)</f>
        <v>5.87787643204989</v>
      </c>
      <c r="AE1502" s="33" t="n">
        <f aca="false">VLOOKUP($O1502,Parámetros!$B$4:$H$25,4,0)</f>
        <v>7.61681695814629</v>
      </c>
      <c r="AF1502" s="33" t="n">
        <f aca="false">VLOOKUP($O1502,Parámetros!$B$4:$H$25,5,0)</f>
        <v>22.1296397414769</v>
      </c>
      <c r="AG1502" s="33" t="n">
        <f aca="false">VLOOKUP($O1502,Parámetros!$B$4:$H$25,6,0)</f>
        <v>0.3</v>
      </c>
      <c r="AH1502" s="33" t="n">
        <f aca="false">VLOOKUP($O1502,Parámetros!$B$4:$H$25,7,0)</f>
        <v>2840</v>
      </c>
      <c r="AI1502" s="2" t="n">
        <v>1159.09146341463</v>
      </c>
      <c r="AJ1502" s="2" t="n">
        <v>0.000142</v>
      </c>
      <c r="AK1502" s="34" t="n">
        <f aca="false">AD1502*V1502/1000000000</f>
        <v>0.00100288277152239</v>
      </c>
      <c r="AL1502" s="34" t="n">
        <f aca="false">AE1502*V1502/1000000000</f>
        <v>0.00129958065459034</v>
      </c>
      <c r="AM1502" s="34" t="n">
        <f aca="false">AF1502*V1502/1000000000</f>
        <v>0.0037757572302323</v>
      </c>
      <c r="AN1502" s="34" t="n">
        <f aca="false">AG1502*V1502/1000000000</f>
        <v>5.11859742093612E-005</v>
      </c>
      <c r="AO1502" s="34" t="n">
        <f aca="false">AH1502*V1502/1000000000</f>
        <v>0.484560555848619</v>
      </c>
      <c r="AP1502" s="35" t="n">
        <f aca="false">AJ1502*AI1502*EXP(P1502*4)</f>
        <v>0.167425620216031</v>
      </c>
      <c r="AQ1502" s="36" t="n">
        <f aca="false">AK1502/W1502</f>
        <v>2.7476240315682E-006</v>
      </c>
      <c r="AR1502" s="37" t="n">
        <f aca="false">AL1502/W1502</f>
        <v>3.56049494408311E-006</v>
      </c>
      <c r="AS1502" s="37" t="n">
        <f aca="false">AM1502/W1502</f>
        <v>1.03445403568008E-005</v>
      </c>
      <c r="AT1502" s="37" t="n">
        <f aca="false">AN1502/W1502</f>
        <v>1.40235545779072E-007</v>
      </c>
      <c r="AU1502" s="37" t="n">
        <f aca="false">AO1502/W1502</f>
        <v>0.00132756316670855</v>
      </c>
      <c r="AV1502" s="49" t="n">
        <f aca="false">AP1502/W1502</f>
        <v>0.00045870032935899</v>
      </c>
      <c r="AW1502" s="39" t="n">
        <f aca="false">AK1502*1000000</f>
        <v>1002.88277152239</v>
      </c>
      <c r="AX1502" s="40" t="n">
        <f aca="false">AL1502*1000000</f>
        <v>1299.58065459034</v>
      </c>
      <c r="AY1502" s="40" t="n">
        <f aca="false">AM1502*1000000</f>
        <v>3775.7572302323</v>
      </c>
      <c r="AZ1502" s="40" t="n">
        <f aca="false">AN1502*1000000</f>
        <v>51.1859742093612</v>
      </c>
      <c r="BA1502" s="40" t="n">
        <f aca="false">AO1502*1000000</f>
        <v>484560.555848619</v>
      </c>
      <c r="BB1502" s="41" t="n">
        <f aca="false">AP1502*1000000</f>
        <v>167425.620216031</v>
      </c>
      <c r="BC1502" s="39" t="n">
        <f aca="false">AQ1502*1000000</f>
        <v>2.7476240315682</v>
      </c>
      <c r="BD1502" s="40" t="n">
        <f aca="false">AR1502*1000000</f>
        <v>3.56049494408311</v>
      </c>
      <c r="BE1502" s="40" t="n">
        <f aca="false">AS1502*1000000</f>
        <v>10.3445403568008</v>
      </c>
      <c r="BF1502" s="40" t="n">
        <f aca="false">AT1502*1000000</f>
        <v>0.140235545779072</v>
      </c>
      <c r="BG1502" s="40" t="n">
        <f aca="false">AU1502*1000000</f>
        <v>1327.56316670855</v>
      </c>
      <c r="BH1502" s="41" t="n">
        <f aca="false">AV1502*1000000</f>
        <v>458.70032935899</v>
      </c>
      <c r="BI1502" s="0" t="n">
        <v>0.1</v>
      </c>
      <c r="BJ1502" s="0" t="n">
        <f aca="false">R1502*BI1502</f>
        <v>17061.9914031204</v>
      </c>
      <c r="BK1502" s="0" t="n">
        <v>0.1</v>
      </c>
      <c r="BL1502" s="0" t="n">
        <f aca="false">AI1502*BK1502</f>
        <v>115.909146341463</v>
      </c>
      <c r="BM1502" s="45" t="n">
        <v>4.12476460504249</v>
      </c>
      <c r="BN1502" s="45" t="n">
        <v>5.03041792329344</v>
      </c>
      <c r="BO1502" s="45" t="n">
        <v>17.5971907346429</v>
      </c>
      <c r="BP1502" s="45" t="n">
        <v>0.12</v>
      </c>
      <c r="BQ1502" s="45" t="n">
        <v>2840</v>
      </c>
      <c r="BR1502" s="0" t="n">
        <f aca="false">AJ1502*0.1</f>
        <v>1.42E-005</v>
      </c>
      <c r="BS1502" s="0" t="n">
        <f aca="false">((((BJ1502/R1502)^2)+((BM1502/AD1502)^2))^(1/2))*AK1502</f>
        <v>0.00071087671499756</v>
      </c>
      <c r="BT1502" s="0" t="n">
        <f aca="false">((((BJ1502/R1502)^2)+((BN1502/AE1502)^2))^(1/2))*AL1502</f>
        <v>0.000868072531124758</v>
      </c>
      <c r="BU1502" s="0" t="n">
        <f aca="false">((((BJ1502/R1502)^2)+((BO1502/AF1502)^2))^(1/2))*AM1502</f>
        <v>0.00302607937093833</v>
      </c>
      <c r="BV1502" s="0" t="n">
        <f aca="false">((((BJ1502/R1502)^2)+((BP1502/AG1502)^2))^(1/2))*AN1502</f>
        <v>2.11045178215338E-005</v>
      </c>
      <c r="BW1502" s="0" t="n">
        <f aca="false">((((BJ1502/R1502)^2)+((BQ1502/AH1502)^2))^(1/2))*AO1502</f>
        <v>0.486977331717983</v>
      </c>
      <c r="BX1502" s="46" t="n">
        <f aca="false">((((BL1502/AI1502)^2)+((BR1502/AJ1502)^2))^(1/2))*AP1502</f>
        <v>0.0236775582798239</v>
      </c>
    </row>
    <row r="1503" customFormat="false" ht="45" hidden="false" customHeight="true" outlineLevel="0" collapsed="false">
      <c r="A1503" s="24" t="n">
        <v>4.59099444444444</v>
      </c>
      <c r="B1503" s="24" t="n">
        <v>-74.1125277777778</v>
      </c>
      <c r="C1503" s="47" t="n">
        <v>28</v>
      </c>
      <c r="D1503" s="47" t="n">
        <v>23</v>
      </c>
      <c r="E1503" s="47" t="n">
        <v>1798</v>
      </c>
      <c r="F1503" s="82" t="s">
        <v>3673</v>
      </c>
      <c r="G1503" s="82" t="s">
        <v>3674</v>
      </c>
      <c r="H1503" s="82" t="s">
        <v>3675</v>
      </c>
      <c r="I1503" s="83" t="s">
        <v>1540</v>
      </c>
      <c r="J1503" s="1" t="s">
        <v>65</v>
      </c>
      <c r="K1503" s="1" t="s">
        <v>3474</v>
      </c>
      <c r="L1503" s="1"/>
      <c r="M1503" s="1" t="n">
        <v>2003</v>
      </c>
      <c r="N1503" s="4" t="s">
        <v>172</v>
      </c>
      <c r="O1503" s="4" t="s">
        <v>244</v>
      </c>
      <c r="P1503" s="56" t="n">
        <v>0.00426891489573758</v>
      </c>
      <c r="Q1503" s="5" t="n">
        <v>8330</v>
      </c>
      <c r="R1503" s="31" t="n">
        <v>8473.46160928875</v>
      </c>
      <c r="S1503" s="29" t="s">
        <v>86</v>
      </c>
      <c r="T1503" s="29" t="n">
        <f aca="false">((R1503*Parámetros!$D$30)/1000)/Parámetros!$D$29</f>
        <v>6944.03183654833</v>
      </c>
      <c r="U1503" s="29" t="s">
        <v>69</v>
      </c>
      <c r="V1503" s="48" t="n">
        <f aca="false">IF(S1503="m3_año",R1503,IF(OR(O1503="CG1",O1503="CG3",O1503="HG2"),T1503,R1503))</f>
        <v>8473.46160928875</v>
      </c>
      <c r="W1503" s="28" t="n">
        <v>365</v>
      </c>
      <c r="X1503" s="1"/>
      <c r="Y1503" s="1"/>
      <c r="Z1503" s="1" t="n">
        <v>2349</v>
      </c>
      <c r="AA1503" s="1" t="n">
        <v>0</v>
      </c>
      <c r="AB1503" s="1" t="n">
        <v>0</v>
      </c>
      <c r="AC1503" s="33" t="s">
        <v>246</v>
      </c>
      <c r="AD1503" s="33" t="n">
        <f aca="false">VLOOKUP($O1503,Parámetros!$B$4:$H$25,3,0)</f>
        <v>5.87787643204989</v>
      </c>
      <c r="AE1503" s="33" t="n">
        <f aca="false">VLOOKUP($O1503,Parámetros!$B$4:$H$25,4,0)</f>
        <v>7.61681695814629</v>
      </c>
      <c r="AF1503" s="33" t="n">
        <f aca="false">VLOOKUP($O1503,Parámetros!$B$4:$H$25,5,0)</f>
        <v>22.1296397414769</v>
      </c>
      <c r="AG1503" s="33" t="n">
        <f aca="false">VLOOKUP($O1503,Parámetros!$B$4:$H$25,6,0)</f>
        <v>0.3</v>
      </c>
      <c r="AH1503" s="33" t="n">
        <f aca="false">VLOOKUP($O1503,Parámetros!$B$4:$H$25,7,0)</f>
        <v>2840</v>
      </c>
      <c r="AI1503" s="2" t="n">
        <v>1159.09146341463</v>
      </c>
      <c r="AJ1503" s="2" t="n">
        <v>0.000142</v>
      </c>
      <c r="AK1503" s="34" t="n">
        <f aca="false">AD1503*V1503/1000000000</f>
        <v>4.98059602911179E-005</v>
      </c>
      <c r="AL1503" s="34" t="n">
        <f aca="false">AE1503*V1503/1000000000</f>
        <v>6.45408060798321E-005</v>
      </c>
      <c r="AM1503" s="34" t="n">
        <f aca="false">AF1503*V1503/1000000000</f>
        <v>0.000187514652776795</v>
      </c>
      <c r="AN1503" s="34" t="n">
        <f aca="false">AG1503*V1503/1000000000</f>
        <v>2.54203848278663E-006</v>
      </c>
      <c r="AO1503" s="34" t="n">
        <f aca="false">AH1503*V1503/1000000000</f>
        <v>0.0240646309703801</v>
      </c>
      <c r="AP1503" s="35" t="n">
        <f aca="false">AJ1503*AI1503*EXP(P1503*4)</f>
        <v>0.167425620216031</v>
      </c>
      <c r="AQ1503" s="36" t="n">
        <f aca="false">AK1503/W1503</f>
        <v>1.3645468572909E-007</v>
      </c>
      <c r="AR1503" s="37" t="n">
        <f aca="false">AL1503/W1503</f>
        <v>1.76824126246115E-007</v>
      </c>
      <c r="AS1503" s="37" t="n">
        <f aca="false">AM1503/W1503</f>
        <v>5.13738774730946E-007</v>
      </c>
      <c r="AT1503" s="37" t="n">
        <f aca="false">AN1503/W1503</f>
        <v>6.96448899393596E-009</v>
      </c>
      <c r="AU1503" s="37" t="n">
        <f aca="false">AO1503/W1503</f>
        <v>6.59304958092604E-005</v>
      </c>
      <c r="AV1503" s="49" t="n">
        <f aca="false">AP1503/W1503</f>
        <v>0.00045870032935899</v>
      </c>
      <c r="AW1503" s="39" t="n">
        <f aca="false">AK1503*1000000</f>
        <v>49.8059602911179</v>
      </c>
      <c r="AX1503" s="40" t="n">
        <f aca="false">AL1503*1000000</f>
        <v>64.5408060798321</v>
      </c>
      <c r="AY1503" s="40" t="n">
        <f aca="false">AM1503*1000000</f>
        <v>187.514652776795</v>
      </c>
      <c r="AZ1503" s="40" t="n">
        <f aca="false">AN1503*1000000</f>
        <v>2.54203848278663</v>
      </c>
      <c r="BA1503" s="40" t="n">
        <f aca="false">AO1503*1000000</f>
        <v>24064.6309703801</v>
      </c>
      <c r="BB1503" s="41" t="n">
        <f aca="false">AP1503*1000000</f>
        <v>167425.620216031</v>
      </c>
      <c r="BC1503" s="39" t="n">
        <f aca="false">AQ1503*1000000</f>
        <v>0.13645468572909</v>
      </c>
      <c r="BD1503" s="40" t="n">
        <f aca="false">AR1503*1000000</f>
        <v>0.176824126246115</v>
      </c>
      <c r="BE1503" s="40" t="n">
        <f aca="false">AS1503*1000000</f>
        <v>0.513738774730946</v>
      </c>
      <c r="BF1503" s="40" t="n">
        <f aca="false">AT1503*1000000</f>
        <v>0.00696448899393596</v>
      </c>
      <c r="BG1503" s="40" t="n">
        <f aca="false">AU1503*1000000</f>
        <v>65.9304958092604</v>
      </c>
      <c r="BH1503" s="41" t="n">
        <f aca="false">AV1503*1000000</f>
        <v>458.70032935899</v>
      </c>
      <c r="BI1503" s="0" t="n">
        <v>0.1</v>
      </c>
      <c r="BJ1503" s="0" t="n">
        <f aca="false">R1503*BI1503</f>
        <v>847.346160928875</v>
      </c>
      <c r="BK1503" s="0" t="n">
        <v>0.1</v>
      </c>
      <c r="BL1503" s="0" t="n">
        <f aca="false">AI1503*BK1503</f>
        <v>115.909146341463</v>
      </c>
      <c r="BM1503" s="45" t="n">
        <v>4.12476460504249</v>
      </c>
      <c r="BN1503" s="45" t="n">
        <v>5.03041792329344</v>
      </c>
      <c r="BO1503" s="45" t="n">
        <v>17.5971907346429</v>
      </c>
      <c r="BP1503" s="45" t="n">
        <v>0.12</v>
      </c>
      <c r="BQ1503" s="45" t="n">
        <v>2840</v>
      </c>
      <c r="BR1503" s="0" t="n">
        <f aca="false">AJ1503*0.1</f>
        <v>1.42E-005</v>
      </c>
      <c r="BS1503" s="0" t="n">
        <f aca="false">((((BJ1503/R1503)^2)+((BM1503/AD1503)^2))^(1/2))*AK1503</f>
        <v>3.53041237165756E-005</v>
      </c>
      <c r="BT1503" s="0" t="n">
        <f aca="false">((((BJ1503/R1503)^2)+((BN1503/AE1503)^2))^(1/2))*AL1503</f>
        <v>4.31109071196608E-005</v>
      </c>
      <c r="BU1503" s="0" t="n">
        <f aca="false">((((BJ1503/R1503)^2)+((BO1503/AF1503)^2))^(1/2))*AM1503</f>
        <v>0.00015028355583169</v>
      </c>
      <c r="BV1503" s="0" t="n">
        <f aca="false">((((BJ1503/R1503)^2)+((BP1503/AG1503)^2))^(1/2))*AN1503</f>
        <v>1.04810931689141E-006</v>
      </c>
      <c r="BW1503" s="0" t="n">
        <f aca="false">((((BJ1503/R1503)^2)+((BQ1503/AH1503)^2))^(1/2))*AO1503</f>
        <v>0.0241846548120493</v>
      </c>
      <c r="BX1503" s="46" t="n">
        <f aca="false">((((BL1503/AI1503)^2)+((BR1503/AJ1503)^2))^(1/2))*AP1503</f>
        <v>0.0236775582798239</v>
      </c>
    </row>
    <row r="1504" customFormat="false" ht="15" hidden="false" customHeight="true" outlineLevel="0" collapsed="false">
      <c r="A1504" s="24" t="n">
        <v>4.6149</v>
      </c>
      <c r="B1504" s="24" t="n">
        <v>-74.1396833333333</v>
      </c>
      <c r="C1504" s="47" t="n">
        <v>25</v>
      </c>
      <c r="D1504" s="47" t="n">
        <v>26</v>
      </c>
      <c r="E1504" s="47" t="n">
        <v>1834</v>
      </c>
      <c r="F1504" s="82" t="s">
        <v>3676</v>
      </c>
      <c r="G1504" s="82" t="s">
        <v>3677</v>
      </c>
      <c r="H1504" s="82" t="s">
        <v>3678</v>
      </c>
      <c r="I1504" s="28" t="s">
        <v>216</v>
      </c>
      <c r="J1504" s="1" t="s">
        <v>3634</v>
      </c>
      <c r="K1504" s="1" t="n">
        <v>300</v>
      </c>
      <c r="L1504" s="1"/>
      <c r="M1504" s="1" t="s">
        <v>3679</v>
      </c>
      <c r="N1504" s="29" t="s">
        <v>67</v>
      </c>
      <c r="O1504" s="4" t="s">
        <v>142</v>
      </c>
      <c r="P1504" s="50" t="n">
        <v>-0.015549305289661</v>
      </c>
      <c r="Q1504" s="5" t="n">
        <v>10740</v>
      </c>
      <c r="R1504" s="31" t="n">
        <v>10092.3515825738</v>
      </c>
      <c r="S1504" s="4" t="s">
        <v>69</v>
      </c>
      <c r="T1504" s="4"/>
      <c r="U1504" s="4"/>
      <c r="V1504" s="48" t="n">
        <f aca="false">IF(S1504="m3_año",R1504,IF(OR(O1504="CG1",O1504="CG3",O1504="HG2"),T1504,R1504))</f>
        <v>10092.3515825738</v>
      </c>
      <c r="W1504" s="28" t="n">
        <v>365</v>
      </c>
      <c r="X1504" s="1"/>
      <c r="Y1504" s="1"/>
      <c r="Z1504" s="1" t="n">
        <v>1460</v>
      </c>
      <c r="AA1504" s="1" t="n">
        <v>0</v>
      </c>
      <c r="AB1504" s="1" t="n">
        <v>0</v>
      </c>
      <c r="AC1504" s="33" t="s">
        <v>72</v>
      </c>
      <c r="AD1504" s="33" t="n">
        <f aca="false">VLOOKUP($O1504,Parámetros!$B$4:$H$25,3,0)</f>
        <v>30.4</v>
      </c>
      <c r="AE1504" s="33" t="n">
        <f aca="false">VLOOKUP($O1504,Parámetros!$B$4:$H$25,4,0)</f>
        <v>1504</v>
      </c>
      <c r="AF1504" s="33" t="n">
        <f aca="false">VLOOKUP($O1504,Parámetros!$B$4:$H$25,5,0)</f>
        <v>9.6</v>
      </c>
      <c r="AG1504" s="33" t="n">
        <f aca="false">VLOOKUP($O1504,Parámetros!$B$4:$H$25,6,0)</f>
        <v>640</v>
      </c>
      <c r="AH1504" s="33" t="n">
        <f aca="false">VLOOKUP($O1504,Parámetros!$B$4:$H$25,7,0)</f>
        <v>1920000</v>
      </c>
      <c r="AI1504" s="2" t="n">
        <v>8608.38414634146</v>
      </c>
      <c r="AJ1504" s="2" t="n">
        <v>1.0442E-008</v>
      </c>
      <c r="AK1504" s="34" t="n">
        <f aca="false">AD1504*V1504/1000000000</f>
        <v>0.000306807488110243</v>
      </c>
      <c r="AL1504" s="34" t="n">
        <f aca="false">AE1504*V1504/1000000000</f>
        <v>0.015178896780191</v>
      </c>
      <c r="AM1504" s="34" t="n">
        <f aca="false">AF1504*V1504/1000000000</f>
        <v>9.68865751927085E-005</v>
      </c>
      <c r="AN1504" s="34" t="n">
        <f aca="false">AG1504*V1504/1000000000</f>
        <v>0.00645910501284723</v>
      </c>
      <c r="AO1504" s="34" t="n">
        <f aca="false">AH1504*V1504/1000000000</f>
        <v>19.3773150385417</v>
      </c>
      <c r="AP1504" s="35" t="n">
        <f aca="false">AJ1504*AI1504*EXP(P1504*4)</f>
        <v>8.44682346951262E-005</v>
      </c>
      <c r="AQ1504" s="36" t="n">
        <f aca="false">AK1504/W1504</f>
        <v>8.4056846057601E-007</v>
      </c>
      <c r="AR1504" s="37" t="n">
        <f aca="false">AL1504/W1504</f>
        <v>4.15860185758657E-005</v>
      </c>
      <c r="AS1504" s="37" t="n">
        <f aca="false">AM1504/W1504</f>
        <v>2.65442671760845E-007</v>
      </c>
      <c r="AT1504" s="37" t="n">
        <f aca="false">AN1504/W1504</f>
        <v>1.76961781173897E-005</v>
      </c>
      <c r="AU1504" s="37" t="n">
        <f aca="false">AO1504/W1504</f>
        <v>0.053088534352169</v>
      </c>
      <c r="AV1504" s="49" t="n">
        <f aca="false">AP1504/W1504</f>
        <v>2.31419821082538E-007</v>
      </c>
      <c r="AW1504" s="39" t="n">
        <f aca="false">AK1504*1000000</f>
        <v>306.807488110244</v>
      </c>
      <c r="AX1504" s="40" t="n">
        <f aca="false">AL1504*1000000</f>
        <v>15178.896780191</v>
      </c>
      <c r="AY1504" s="40" t="n">
        <f aca="false">AM1504*1000000</f>
        <v>96.8865751927085</v>
      </c>
      <c r="AZ1504" s="40" t="n">
        <f aca="false">AN1504*1000000</f>
        <v>6459.10501284723</v>
      </c>
      <c r="BA1504" s="40" t="n">
        <f aca="false">AO1504*1000000</f>
        <v>19377315.0385417</v>
      </c>
      <c r="BB1504" s="41" t="n">
        <f aca="false">AP1504*1000000</f>
        <v>84.4682346951263</v>
      </c>
      <c r="BC1504" s="39" t="n">
        <f aca="false">AQ1504*1000000</f>
        <v>0.84056846057601</v>
      </c>
      <c r="BD1504" s="40" t="n">
        <f aca="false">AR1504*1000000</f>
        <v>41.5860185758657</v>
      </c>
      <c r="BE1504" s="40" t="n">
        <f aca="false">AS1504*1000000</f>
        <v>0.265442671760845</v>
      </c>
      <c r="BF1504" s="40" t="n">
        <f aca="false">AT1504*1000000</f>
        <v>17.6961781173897</v>
      </c>
      <c r="BG1504" s="40" t="n">
        <f aca="false">AU1504*1000000</f>
        <v>53088.534352169</v>
      </c>
      <c r="BH1504" s="41" t="n">
        <f aca="false">AV1504*1000000</f>
        <v>0.231419821082538</v>
      </c>
      <c r="BI1504" s="0" t="n">
        <v>0.1</v>
      </c>
      <c r="BJ1504" s="0" t="n">
        <f aca="false">R1504*BI1504</f>
        <v>1009.23515825738</v>
      </c>
      <c r="BK1504" s="0" t="n">
        <v>0.1</v>
      </c>
      <c r="BL1504" s="0" t="n">
        <f aca="false">AI1504*BK1504</f>
        <v>860.838414634146</v>
      </c>
      <c r="BM1504" s="45" t="n">
        <v>12.16</v>
      </c>
      <c r="BN1504" s="45" t="n">
        <v>601.6</v>
      </c>
      <c r="BO1504" s="45" t="n">
        <v>1.92</v>
      </c>
      <c r="BP1504" s="45" t="n">
        <v>256</v>
      </c>
      <c r="BQ1504" s="45" t="n">
        <v>384000</v>
      </c>
      <c r="BR1504" s="0" t="n">
        <f aca="false">AJ1504*0.1</f>
        <v>1.0442E-009</v>
      </c>
      <c r="BS1504" s="0" t="n">
        <f aca="false">((((BJ1504/R1504)^2)+((BM1504/AD1504)^2))^(1/2))*AK1504</f>
        <v>0.000126499968020897</v>
      </c>
      <c r="BT1504" s="0" t="n">
        <f aca="false">((((BJ1504/R1504)^2)+((BN1504/AE1504)^2))^(1/2))*AL1504</f>
        <v>0.00625841947050753</v>
      </c>
      <c r="BU1504" s="0" t="n">
        <f aca="false">((((BJ1504/R1504)^2)+((BO1504/AF1504)^2))^(1/2))*AM1504</f>
        <v>2.16644968238041E-005</v>
      </c>
      <c r="BV1504" s="0" t="n">
        <f aca="false">((((BJ1504/R1504)^2)+((BP1504/AG1504)^2))^(1/2))*AN1504</f>
        <v>0.00266315722149257</v>
      </c>
      <c r="BW1504" s="0" t="n">
        <f aca="false">((((BJ1504/R1504)^2)+((BQ1504/AH1504)^2))^(1/2))*AO1504</f>
        <v>4.33289936476082</v>
      </c>
      <c r="BX1504" s="46" t="n">
        <f aca="false">((((BL1504/AI1504)^2)+((BR1504/AJ1504)^2))^(1/2))*AP1504</f>
        <v>1.19456123095561E-005</v>
      </c>
    </row>
    <row r="1505" customFormat="false" ht="14" hidden="false" customHeight="false" outlineLevel="0" collapsed="false">
      <c r="A1505" s="24" t="n">
        <v>4.6322</v>
      </c>
      <c r="B1505" s="24" t="n">
        <v>-74.1173861111111</v>
      </c>
      <c r="C1505" s="47" t="n">
        <v>27</v>
      </c>
      <c r="D1505" s="47" t="n">
        <v>27</v>
      </c>
      <c r="E1505" s="47" t="n">
        <v>1849</v>
      </c>
      <c r="F1505" s="82" t="s">
        <v>3680</v>
      </c>
      <c r="G1505" s="82" t="s">
        <v>3681</v>
      </c>
      <c r="H1505" s="82" t="s">
        <v>3224</v>
      </c>
      <c r="I1505" s="28" t="s">
        <v>155</v>
      </c>
      <c r="J1505" s="1" t="s">
        <v>65</v>
      </c>
      <c r="K1505" s="1" t="n">
        <v>125</v>
      </c>
      <c r="L1505" s="1"/>
      <c r="M1505" s="1" t="n">
        <v>1983</v>
      </c>
      <c r="N1505" s="29" t="s">
        <v>124</v>
      </c>
      <c r="O1505" s="4" t="s">
        <v>125</v>
      </c>
      <c r="P1505" s="56" t="n">
        <v>0.00426891489573758</v>
      </c>
      <c r="Q1505" s="5" t="n">
        <v>0.113562</v>
      </c>
      <c r="R1505" s="31" t="n">
        <v>0.115517796791602</v>
      </c>
      <c r="S1505" s="4" t="s">
        <v>69</v>
      </c>
      <c r="T1505" s="4"/>
      <c r="U1505" s="4"/>
      <c r="V1505" s="48" t="n">
        <f aca="false">IF(S1505="m3_año",R1505,IF(OR(O1505="CG1",O1505="CG3",O1505="HG2"),T1505,R1505))</f>
        <v>0.115517796791602</v>
      </c>
      <c r="W1505" s="28" t="n">
        <v>365</v>
      </c>
      <c r="X1505" s="1"/>
      <c r="Y1505" s="1"/>
      <c r="Z1505" s="1" t="n">
        <v>4015</v>
      </c>
      <c r="AA1505" s="1" t="n">
        <v>0</v>
      </c>
      <c r="AB1505" s="1" t="n">
        <v>0</v>
      </c>
      <c r="AC1505" s="33" t="s">
        <v>72</v>
      </c>
      <c r="AD1505" s="33" t="n">
        <f aca="false">VLOOKUP($O1505,Parámetros!$B$4:$H$25,3,0)</f>
        <v>840000</v>
      </c>
      <c r="AE1505" s="33" t="n">
        <f aca="false">VLOOKUP($O1505,Parámetros!$B$4:$H$25,4,0)</f>
        <v>2400000</v>
      </c>
      <c r="AF1505" s="33" t="n">
        <f aca="false">VLOOKUP($O1505,Parámetros!$B$4:$H$25,5,0)</f>
        <v>1800000</v>
      </c>
      <c r="AG1505" s="33" t="n">
        <f aca="false">VLOOKUP($O1505,Parámetros!$B$4:$H$25,6,0)</f>
        <v>600000</v>
      </c>
      <c r="AH1505" s="33" t="n">
        <f aca="false">VLOOKUP($O1505,Parámetros!$B$4:$H$25,7,0)</f>
        <v>2676000000</v>
      </c>
      <c r="AI1505" s="51" t="n">
        <v>0.113562</v>
      </c>
      <c r="AJ1505" s="2" t="n">
        <v>0.0912</v>
      </c>
      <c r="AK1505" s="34" t="n">
        <f aca="false">AD1505*V1505/1000000000</f>
        <v>9.70349493049457E-005</v>
      </c>
      <c r="AL1505" s="34" t="n">
        <f aca="false">AE1505*V1505/1000000000</f>
        <v>0.000277242712299845</v>
      </c>
      <c r="AM1505" s="34" t="n">
        <f aca="false">AF1505*V1505/1000000000</f>
        <v>0.000207932034224884</v>
      </c>
      <c r="AN1505" s="34" t="n">
        <f aca="false">AG1505*V1505/1000000000</f>
        <v>6.93106780749612E-005</v>
      </c>
      <c r="AO1505" s="34" t="n">
        <f aca="false">AH1505*V1505/1000000000</f>
        <v>0.309125624214327</v>
      </c>
      <c r="AP1505" s="35" t="n">
        <f aca="false">AJ1505*AI1505*EXP(P1505*4)</f>
        <v>0.0105352230673941</v>
      </c>
      <c r="AQ1505" s="36" t="n">
        <f aca="false">AK1505/W1505</f>
        <v>2.65849176177933E-007</v>
      </c>
      <c r="AR1505" s="37" t="n">
        <f aca="false">AL1505/W1505</f>
        <v>7.59569074794096E-007</v>
      </c>
      <c r="AS1505" s="37" t="n">
        <f aca="false">AM1505/W1505</f>
        <v>5.69676806095572E-007</v>
      </c>
      <c r="AT1505" s="37" t="n">
        <f aca="false">AN1505/W1505</f>
        <v>1.89892268698524E-007</v>
      </c>
      <c r="AU1505" s="37" t="n">
        <f aca="false">AO1505/W1505</f>
        <v>0.000846919518395417</v>
      </c>
      <c r="AV1505" s="49" t="n">
        <f aca="false">AP1505/W1505</f>
        <v>2.88636248421757E-005</v>
      </c>
      <c r="AW1505" s="39" t="n">
        <f aca="false">AK1505*1000000</f>
        <v>97.0349493049457</v>
      </c>
      <c r="AX1505" s="40" t="n">
        <f aca="false">AL1505*1000000</f>
        <v>277.242712299845</v>
      </c>
      <c r="AY1505" s="40" t="n">
        <f aca="false">AM1505*1000000</f>
        <v>207.932034224884</v>
      </c>
      <c r="AZ1505" s="40" t="n">
        <f aca="false">AN1505*1000000</f>
        <v>69.3106780749612</v>
      </c>
      <c r="BA1505" s="40" t="n">
        <f aca="false">AO1505*1000000</f>
        <v>309125.624214327</v>
      </c>
      <c r="BB1505" s="41" t="n">
        <f aca="false">AP1505*1000000</f>
        <v>10535.2230673941</v>
      </c>
      <c r="BC1505" s="39" t="n">
        <f aca="false">AQ1505*1000000</f>
        <v>0.265849176177933</v>
      </c>
      <c r="BD1505" s="40" t="n">
        <f aca="false">AR1505*1000000</f>
        <v>0.759569074794095</v>
      </c>
      <c r="BE1505" s="40" t="n">
        <f aca="false">AS1505*1000000</f>
        <v>0.569676806095572</v>
      </c>
      <c r="BF1505" s="40" t="n">
        <f aca="false">AT1505*1000000</f>
        <v>0.189892268698524</v>
      </c>
      <c r="BG1505" s="40" t="n">
        <f aca="false">AU1505*1000000</f>
        <v>846.919518395417</v>
      </c>
      <c r="BH1505" s="41" t="n">
        <f aca="false">AV1505*1000000</f>
        <v>28.8636248421757</v>
      </c>
      <c r="BI1505" s="0" t="n">
        <v>0.1</v>
      </c>
      <c r="BJ1505" s="0" t="n">
        <f aca="false">R1505*BI1505</f>
        <v>0.0115517796791602</v>
      </c>
      <c r="BK1505" s="0" t="n">
        <v>0.1</v>
      </c>
      <c r="BL1505" s="0" t="n">
        <f aca="false">AI1505*BK1505</f>
        <v>0.0113562</v>
      </c>
      <c r="BM1505" s="45" t="n">
        <v>336000</v>
      </c>
      <c r="BN1505" s="45" t="n">
        <v>480000</v>
      </c>
      <c r="BO1505" s="45" t="n">
        <v>360000</v>
      </c>
      <c r="BP1505" s="45" t="n">
        <v>120000</v>
      </c>
      <c r="BQ1505" s="45" t="n">
        <v>1070400000</v>
      </c>
      <c r="BR1505" s="0" t="n">
        <f aca="false">AJ1505*0.1</f>
        <v>0.00912</v>
      </c>
      <c r="BS1505" s="0" t="n">
        <f aca="false">((((BJ1505/R1505)^2)+((BM1505/AD1505)^2))^(1/2))*AK1505</f>
        <v>4.00085345360746E-005</v>
      </c>
      <c r="BT1505" s="0" t="n">
        <f aca="false">((((BJ1505/R1505)^2)+((BN1505/AE1505)^2))^(1/2))*AL1505</f>
        <v>6.1993355096887E-005</v>
      </c>
      <c r="BU1505" s="0" t="n">
        <f aca="false">((((BJ1505/R1505)^2)+((BO1505/AF1505)^2))^(1/2))*AM1505</f>
        <v>4.64950163226653E-005</v>
      </c>
      <c r="BV1505" s="0" t="n">
        <f aca="false">((((BJ1505/R1505)^2)+((BP1505/AG1505)^2))^(1/2))*AN1505</f>
        <v>1.54983387742218E-005</v>
      </c>
      <c r="BW1505" s="0" t="n">
        <f aca="false">((((BJ1505/R1505)^2)+((BQ1505/AH1505)^2))^(1/2))*AO1505</f>
        <v>0.127455760022066</v>
      </c>
      <c r="BX1505" s="46" t="n">
        <f aca="false">((((BL1505/AI1505)^2)+((BR1505/AJ1505)^2))^(1/2))*AP1505</f>
        <v>0.00148990553445347</v>
      </c>
    </row>
    <row r="1506" customFormat="false" ht="14" hidden="false" customHeight="false" outlineLevel="0" collapsed="false">
      <c r="A1506" s="24" t="n">
        <v>4.63425277777778</v>
      </c>
      <c r="B1506" s="24" t="n">
        <v>-74.1226472222222</v>
      </c>
      <c r="C1506" s="47" t="n">
        <v>26</v>
      </c>
      <c r="D1506" s="47" t="n">
        <v>28</v>
      </c>
      <c r="E1506" s="47" t="n">
        <v>1861</v>
      </c>
      <c r="F1506" s="82" t="s">
        <v>3682</v>
      </c>
      <c r="G1506" s="82" t="s">
        <v>3683</v>
      </c>
      <c r="H1506" s="82" t="s">
        <v>3684</v>
      </c>
      <c r="I1506" s="28" t="s">
        <v>216</v>
      </c>
      <c r="J1506" s="1" t="s">
        <v>65</v>
      </c>
      <c r="K1506" s="1" t="n">
        <v>40</v>
      </c>
      <c r="L1506" s="1"/>
      <c r="M1506" s="1" t="n">
        <v>1965</v>
      </c>
      <c r="N1506" s="29" t="s">
        <v>124</v>
      </c>
      <c r="O1506" s="4" t="s">
        <v>125</v>
      </c>
      <c r="P1506" s="30" t="n">
        <v>0.0383522936065591</v>
      </c>
      <c r="Q1506" s="5" t="n">
        <v>98.117568</v>
      </c>
      <c r="R1506" s="31" t="n">
        <v>114.385646970853</v>
      </c>
      <c r="S1506" s="4" t="s">
        <v>69</v>
      </c>
      <c r="T1506" s="4"/>
      <c r="U1506" s="4"/>
      <c r="V1506" s="48" t="n">
        <f aca="false">IF(S1506="m3_año",R1506,IF(OR(O1506="CG1",O1506="CG3",O1506="HG2"),T1506,R1506))</f>
        <v>114.385646970853</v>
      </c>
      <c r="W1506" s="28" t="n">
        <v>365</v>
      </c>
      <c r="X1506" s="1"/>
      <c r="Y1506" s="1"/>
      <c r="Z1506" s="28" t="n">
        <v>4380</v>
      </c>
      <c r="AA1506" s="1" t="n">
        <v>0</v>
      </c>
      <c r="AB1506" s="1" t="n">
        <v>0</v>
      </c>
      <c r="AC1506" s="33" t="s">
        <v>72</v>
      </c>
      <c r="AD1506" s="33" t="n">
        <f aca="false">VLOOKUP($O1506,Parámetros!$B$4:$H$25,3,0)</f>
        <v>840000</v>
      </c>
      <c r="AE1506" s="33" t="n">
        <f aca="false">VLOOKUP($O1506,Parámetros!$B$4:$H$25,4,0)</f>
        <v>2400000</v>
      </c>
      <c r="AF1506" s="33" t="n">
        <f aca="false">VLOOKUP($O1506,Parámetros!$B$4:$H$25,5,0)</f>
        <v>1800000</v>
      </c>
      <c r="AG1506" s="33" t="n">
        <f aca="false">VLOOKUP($O1506,Parámetros!$B$4:$H$25,6,0)</f>
        <v>600000</v>
      </c>
      <c r="AH1506" s="33" t="n">
        <f aca="false">VLOOKUP($O1506,Parámetros!$B$4:$H$25,7,0)</f>
        <v>2676000000</v>
      </c>
      <c r="AI1506" s="51" t="n">
        <v>98.117568</v>
      </c>
      <c r="AJ1506" s="2" t="n">
        <v>0.0912</v>
      </c>
      <c r="AK1506" s="34" t="n">
        <f aca="false">AD1506*V1506/1000000000</f>
        <v>0.0960839434555165</v>
      </c>
      <c r="AL1506" s="34" t="n">
        <f aca="false">AE1506*V1506/1000000000</f>
        <v>0.274525552730047</v>
      </c>
      <c r="AM1506" s="34" t="n">
        <f aca="false">AF1506*V1506/1000000000</f>
        <v>0.205894164547535</v>
      </c>
      <c r="AN1506" s="34" t="n">
        <f aca="false">AG1506*V1506/1000000000</f>
        <v>0.0686313881825118</v>
      </c>
      <c r="AO1506" s="34" t="n">
        <f aca="false">AH1506*V1506/1000000000</f>
        <v>306.095991294003</v>
      </c>
      <c r="AP1506" s="35" t="n">
        <f aca="false">AJ1506*AI1506*EXP(P1506*4)</f>
        <v>10.4319710037418</v>
      </c>
      <c r="AQ1506" s="36" t="n">
        <f aca="false">AK1506/W1506</f>
        <v>0.000263243680700045</v>
      </c>
      <c r="AR1506" s="37" t="n">
        <f aca="false">AL1506/W1506</f>
        <v>0.000752124802000129</v>
      </c>
      <c r="AS1506" s="37" t="n">
        <f aca="false">AM1506/W1506</f>
        <v>0.000564093601500097</v>
      </c>
      <c r="AT1506" s="37" t="n">
        <f aca="false">AN1506/W1506</f>
        <v>0.000188031200500032</v>
      </c>
      <c r="AU1506" s="37" t="n">
        <f aca="false">AO1506/W1506</f>
        <v>0.838619154230144</v>
      </c>
      <c r="AV1506" s="49" t="n">
        <f aca="false">AP1506/W1506</f>
        <v>0.0285807424760049</v>
      </c>
      <c r="AW1506" s="39" t="n">
        <f aca="false">AK1506*1000000</f>
        <v>96083.9434555165</v>
      </c>
      <c r="AX1506" s="40" t="n">
        <f aca="false">AL1506*1000000</f>
        <v>274525.552730047</v>
      </c>
      <c r="AY1506" s="40" t="n">
        <f aca="false">AM1506*1000000</f>
        <v>205894.164547535</v>
      </c>
      <c r="AZ1506" s="40" t="n">
        <f aca="false">AN1506*1000000</f>
        <v>68631.3881825118</v>
      </c>
      <c r="BA1506" s="40" t="n">
        <f aca="false">AO1506*1000000</f>
        <v>306095991.294003</v>
      </c>
      <c r="BB1506" s="41" t="n">
        <f aca="false">AP1506*1000000</f>
        <v>10431971.0037418</v>
      </c>
      <c r="BC1506" s="39" t="n">
        <f aca="false">AQ1506*1000000</f>
        <v>263.243680700045</v>
      </c>
      <c r="BD1506" s="40" t="n">
        <f aca="false">AR1506*1000000</f>
        <v>752.124802000129</v>
      </c>
      <c r="BE1506" s="40" t="n">
        <f aca="false">AS1506*1000000</f>
        <v>564.093601500097</v>
      </c>
      <c r="BF1506" s="40" t="n">
        <f aca="false">AT1506*1000000</f>
        <v>188.031200500032</v>
      </c>
      <c r="BG1506" s="40" t="n">
        <f aca="false">AU1506*1000000</f>
        <v>838619.154230144</v>
      </c>
      <c r="BH1506" s="41" t="n">
        <f aca="false">AV1506*1000000</f>
        <v>28580.7424760049</v>
      </c>
      <c r="BI1506" s="0" t="n">
        <v>0.1</v>
      </c>
      <c r="BJ1506" s="0" t="n">
        <f aca="false">R1506*BI1506</f>
        <v>11.4385646970853</v>
      </c>
      <c r="BK1506" s="0" t="n">
        <v>0.1</v>
      </c>
      <c r="BL1506" s="0" t="n">
        <f aca="false">AI1506*BK1506</f>
        <v>9.8117568</v>
      </c>
      <c r="BM1506" s="45" t="n">
        <v>336000</v>
      </c>
      <c r="BN1506" s="45" t="n">
        <v>480000</v>
      </c>
      <c r="BO1506" s="45" t="n">
        <v>360000</v>
      </c>
      <c r="BP1506" s="45" t="n">
        <v>120000</v>
      </c>
      <c r="BQ1506" s="45" t="n">
        <v>1070400000</v>
      </c>
      <c r="BR1506" s="0" t="n">
        <f aca="false">AJ1506*0.1</f>
        <v>0.00912</v>
      </c>
      <c r="BS1506" s="0" t="n">
        <f aca="false">((((BJ1506/R1506)^2)+((BM1506/AD1506)^2))^(1/2))*AK1506</f>
        <v>0.0396164247792969</v>
      </c>
      <c r="BT1506" s="0" t="n">
        <f aca="false">((((BJ1506/R1506)^2)+((BN1506/AE1506)^2))^(1/2))*AL1506</f>
        <v>0.0613857797465089</v>
      </c>
      <c r="BU1506" s="0" t="n">
        <f aca="false">((((BJ1506/R1506)^2)+((BO1506/AF1506)^2))^(1/2))*AM1506</f>
        <v>0.0460393348098816</v>
      </c>
      <c r="BV1506" s="0" t="n">
        <f aca="false">((((BJ1506/R1506)^2)+((BP1506/AG1506)^2))^(1/2))*AN1506</f>
        <v>0.0153464449366272</v>
      </c>
      <c r="BW1506" s="0" t="n">
        <f aca="false">((((BJ1506/R1506)^2)+((BQ1506/AH1506)^2))^(1/2))*AO1506</f>
        <v>126.206610368332</v>
      </c>
      <c r="BX1506" s="46" t="n">
        <f aca="false">((((BL1506/AI1506)^2)+((BR1506/AJ1506)^2))^(1/2))*AP1506</f>
        <v>1.47530348757745</v>
      </c>
    </row>
    <row r="1507" customFormat="false" ht="15" hidden="false" customHeight="true" outlineLevel="0" collapsed="false">
      <c r="A1507" s="24" t="n">
        <v>4.616825</v>
      </c>
      <c r="B1507" s="24" t="n">
        <v>-74.0819833333333</v>
      </c>
      <c r="C1507" s="47" t="n">
        <v>31</v>
      </c>
      <c r="D1507" s="47" t="n">
        <v>26</v>
      </c>
      <c r="E1507" s="47" t="n">
        <v>2333</v>
      </c>
      <c r="F1507" s="82" t="s">
        <v>3685</v>
      </c>
      <c r="G1507" s="82" t="s">
        <v>3686</v>
      </c>
      <c r="H1507" s="82" t="s">
        <v>3687</v>
      </c>
      <c r="I1507" s="83" t="s">
        <v>1287</v>
      </c>
      <c r="J1507" s="1" t="s">
        <v>65</v>
      </c>
      <c r="K1507" s="1" t="n">
        <v>30</v>
      </c>
      <c r="L1507" s="1"/>
      <c r="M1507" s="1" t="n">
        <v>1979</v>
      </c>
      <c r="N1507" s="29" t="s">
        <v>67</v>
      </c>
      <c r="O1507" s="4" t="s">
        <v>68</v>
      </c>
      <c r="P1507" s="50" t="n">
        <v>0.00842863539816588</v>
      </c>
      <c r="Q1507" s="31" t="n">
        <v>7500</v>
      </c>
      <c r="R1507" s="31" t="n">
        <v>7757.16988501767</v>
      </c>
      <c r="S1507" s="4" t="s">
        <v>69</v>
      </c>
      <c r="T1507" s="4"/>
      <c r="U1507" s="4"/>
      <c r="V1507" s="48" t="n">
        <f aca="false">IF(S1507="m3_año",R1507,IF(OR(O1507="CG1",O1507="CG3",O1507="HG2"),T1507,R1507))</f>
        <v>7757.16988501767</v>
      </c>
      <c r="W1507" s="28" t="n">
        <v>365</v>
      </c>
      <c r="X1507" s="1"/>
      <c r="Y1507" s="1"/>
      <c r="Z1507" s="28" t="n">
        <v>312</v>
      </c>
      <c r="AA1507" s="1" t="n">
        <v>0</v>
      </c>
      <c r="AB1507" s="1" t="n">
        <v>0</v>
      </c>
      <c r="AC1507" s="33" t="s">
        <v>72</v>
      </c>
      <c r="AD1507" s="33" t="n">
        <f aca="false">VLOOKUP($O1507,Parámetros!$B$4:$H$25,3,0)</f>
        <v>46.3856216091623</v>
      </c>
      <c r="AE1507" s="33" t="n">
        <f aca="false">VLOOKUP($O1507,Parámetros!$B$4:$H$25,4,0)</f>
        <v>1074.85364414012</v>
      </c>
      <c r="AF1507" s="33" t="n">
        <f aca="false">VLOOKUP($O1507,Parámetros!$B$4:$H$25,5,0)</f>
        <v>5.41099102083891</v>
      </c>
      <c r="AG1507" s="33" t="n">
        <f aca="false">VLOOKUP($O1507,Parámetros!$B$4:$H$25,6,0)</f>
        <v>1344</v>
      </c>
      <c r="AH1507" s="33" t="n">
        <f aca="false">VLOOKUP($O1507,Parámetros!$B$4:$H$25,7,0)</f>
        <v>1920000</v>
      </c>
      <c r="AI1507" s="51" t="n">
        <v>7500</v>
      </c>
      <c r="AJ1507" s="52" t="n">
        <v>8.8E-008</v>
      </c>
      <c r="AK1507" s="34" t="n">
        <f aca="false">AD1507*V1507/1000000000</f>
        <v>0.000359821147044419</v>
      </c>
      <c r="AL1507" s="34" t="n">
        <f aca="false">AE1507*V1507/1000000000</f>
        <v>0.00833782231912524</v>
      </c>
      <c r="AM1507" s="34" t="n">
        <f aca="false">AF1507*V1507/1000000000</f>
        <v>4.19739765949526E-005</v>
      </c>
      <c r="AN1507" s="34" t="n">
        <f aca="false">AG1507*V1507/1000000000</f>
        <v>0.0104256363254637</v>
      </c>
      <c r="AO1507" s="34" t="n">
        <f aca="false">AH1507*V1507/1000000000</f>
        <v>14.8937661792339</v>
      </c>
      <c r="AP1507" s="35" t="n">
        <f aca="false">AJ1507*AI1507*EXP(P1507*4)</f>
        <v>0.000682630949881555</v>
      </c>
      <c r="AQ1507" s="36" t="n">
        <f aca="false">AK1507/W1507</f>
        <v>9.85811361765531E-007</v>
      </c>
      <c r="AR1507" s="37" t="n">
        <f aca="false">AL1507/W1507</f>
        <v>2.28433488195212E-005</v>
      </c>
      <c r="AS1507" s="37" t="n">
        <f aca="false">AM1507/W1507</f>
        <v>1.14997196150555E-007</v>
      </c>
      <c r="AT1507" s="37" t="n">
        <f aca="false">AN1507/W1507</f>
        <v>2.85633871930514E-005</v>
      </c>
      <c r="AU1507" s="37" t="n">
        <f aca="false">AO1507/W1507</f>
        <v>0.0408048388472162</v>
      </c>
      <c r="AV1507" s="49" t="n">
        <f aca="false">AP1507/W1507</f>
        <v>1.87022178049741E-006</v>
      </c>
      <c r="AW1507" s="39" t="n">
        <f aca="false">AK1507*1000000</f>
        <v>359.821147044419</v>
      </c>
      <c r="AX1507" s="40" t="n">
        <f aca="false">AL1507*1000000</f>
        <v>8337.82231912524</v>
      </c>
      <c r="AY1507" s="40" t="n">
        <f aca="false">AM1507*1000000</f>
        <v>41.9739765949526</v>
      </c>
      <c r="AZ1507" s="40" t="n">
        <f aca="false">AN1507*1000000</f>
        <v>10425.6363254638</v>
      </c>
      <c r="BA1507" s="40" t="n">
        <f aca="false">AO1507*1000000</f>
        <v>14893766.1792339</v>
      </c>
      <c r="BB1507" s="41" t="n">
        <f aca="false">AP1507*1000000</f>
        <v>682.630949881555</v>
      </c>
      <c r="BC1507" s="39" t="n">
        <f aca="false">AQ1507*1000000</f>
        <v>0.98581136176553</v>
      </c>
      <c r="BD1507" s="40" t="n">
        <f aca="false">AR1507*1000000</f>
        <v>22.8433488195212</v>
      </c>
      <c r="BE1507" s="40" t="n">
        <f aca="false">AS1507*1000000</f>
        <v>0.114997196150555</v>
      </c>
      <c r="BF1507" s="40" t="n">
        <f aca="false">AT1507*1000000</f>
        <v>28.5633871930514</v>
      </c>
      <c r="BG1507" s="40" t="n">
        <f aca="false">AU1507*1000000</f>
        <v>40804.8388472162</v>
      </c>
      <c r="BH1507" s="41" t="n">
        <f aca="false">AV1507*1000000</f>
        <v>1.87022178049741</v>
      </c>
      <c r="BI1507" s="0" t="n">
        <v>0.1</v>
      </c>
      <c r="BJ1507" s="0" t="n">
        <f aca="false">R1507*BI1507</f>
        <v>775.716988501767</v>
      </c>
      <c r="BK1507" s="0" t="n">
        <v>0.1</v>
      </c>
      <c r="BL1507" s="0" t="n">
        <f aca="false">AI1507*BK1507</f>
        <v>750</v>
      </c>
      <c r="BM1507" s="45" t="n">
        <v>17.6498016718255</v>
      </c>
      <c r="BN1507" s="45" t="n">
        <v>910.91550745518</v>
      </c>
      <c r="BO1507" s="45" t="n">
        <v>5.31099102083891</v>
      </c>
      <c r="BP1507" s="45" t="n">
        <v>537.6</v>
      </c>
      <c r="BQ1507" s="45" t="n">
        <v>384000</v>
      </c>
      <c r="BR1507" s="0" t="n">
        <f aca="false">AJ1507*0.1</f>
        <v>8.8E-009</v>
      </c>
      <c r="BS1507" s="0" t="n">
        <f aca="false">((((BJ1507/R1507)^2)+((BM1507/AD1507)^2))^(1/2))*AK1507</f>
        <v>0.000141561816795819</v>
      </c>
      <c r="BT1507" s="0" t="n">
        <f aca="false">((((BJ1507/R1507)^2)+((BN1507/AE1507)^2))^(1/2))*AL1507</f>
        <v>0.00711514822716759</v>
      </c>
      <c r="BU1507" s="0" t="n">
        <f aca="false">((((BJ1507/R1507)^2)+((BO1507/AF1507)^2))^(1/2))*AM1507</f>
        <v>4.14115290916969E-005</v>
      </c>
      <c r="BV1507" s="0" t="n">
        <f aca="false">((((BJ1507/R1507)^2)+((BP1507/AG1507)^2))^(1/2))*AN1507</f>
        <v>0.00429859997841634</v>
      </c>
      <c r="BW1507" s="0" t="n">
        <f aca="false">((((BJ1507/R1507)^2)+((BQ1507/AH1507)^2))^(1/2))*AO1507</f>
        <v>3.33034736177544</v>
      </c>
      <c r="BX1507" s="46" t="n">
        <f aca="false">((((BL1507/AI1507)^2)+((BR1507/AJ1507)^2))^(1/2))*AP1507</f>
        <v>9.65385947418124E-005</v>
      </c>
    </row>
    <row r="1508" customFormat="false" ht="15" hidden="false" customHeight="true" outlineLevel="0" collapsed="false">
      <c r="A1508" s="24" t="n">
        <v>4.59543611111111</v>
      </c>
      <c r="B1508" s="24" t="n">
        <v>-74.1714333333333</v>
      </c>
      <c r="C1508" s="47" t="n">
        <v>21</v>
      </c>
      <c r="D1508" s="47" t="n">
        <v>23</v>
      </c>
      <c r="E1508" s="47" t="n">
        <v>1791</v>
      </c>
      <c r="F1508" s="82" t="s">
        <v>3688</v>
      </c>
      <c r="G1508" s="82" t="s">
        <v>3689</v>
      </c>
      <c r="H1508" s="82" t="s">
        <v>3690</v>
      </c>
      <c r="I1508" s="83" t="s">
        <v>3342</v>
      </c>
      <c r="J1508" s="1" t="s">
        <v>65</v>
      </c>
      <c r="K1508" s="1" t="s">
        <v>3559</v>
      </c>
      <c r="L1508" s="1"/>
      <c r="M1508" s="1" t="s">
        <v>3465</v>
      </c>
      <c r="N1508" s="29" t="s">
        <v>67</v>
      </c>
      <c r="O1508" s="4" t="s">
        <v>68</v>
      </c>
      <c r="P1508" s="56" t="n">
        <v>0.00426891489573758</v>
      </c>
      <c r="Q1508" s="31" t="n">
        <v>7500</v>
      </c>
      <c r="R1508" s="31" t="n">
        <v>7629.16711520595</v>
      </c>
      <c r="S1508" s="4" t="s">
        <v>69</v>
      </c>
      <c r="T1508" s="4"/>
      <c r="U1508" s="4"/>
      <c r="V1508" s="48" t="n">
        <f aca="false">IF(S1508="m3_año",R1508,IF(OR(O1508="CG1",O1508="CG3",O1508="HG2"),T1508,R1508))</f>
        <v>7629.16711520595</v>
      </c>
      <c r="W1508" s="28" t="n">
        <v>365</v>
      </c>
      <c r="X1508" s="1"/>
      <c r="Y1508" s="1"/>
      <c r="Z1508" s="28" t="n">
        <v>2080</v>
      </c>
      <c r="AA1508" s="1" t="n">
        <v>0</v>
      </c>
      <c r="AB1508" s="1" t="n">
        <v>0</v>
      </c>
      <c r="AC1508" s="33" t="s">
        <v>72</v>
      </c>
      <c r="AD1508" s="33" t="n">
        <f aca="false">VLOOKUP($O1508,Parámetros!$B$4:$H$25,3,0)</f>
        <v>46.3856216091623</v>
      </c>
      <c r="AE1508" s="33" t="n">
        <f aca="false">VLOOKUP($O1508,Parámetros!$B$4:$H$25,4,0)</f>
        <v>1074.85364414012</v>
      </c>
      <c r="AF1508" s="33" t="n">
        <f aca="false">VLOOKUP($O1508,Parámetros!$B$4:$H$25,5,0)</f>
        <v>5.41099102083891</v>
      </c>
      <c r="AG1508" s="33" t="n">
        <f aca="false">VLOOKUP($O1508,Parámetros!$B$4:$H$25,6,0)</f>
        <v>1344</v>
      </c>
      <c r="AH1508" s="33" t="n">
        <f aca="false">VLOOKUP($O1508,Parámetros!$B$4:$H$25,7,0)</f>
        <v>1920000</v>
      </c>
      <c r="AI1508" s="2" t="n">
        <v>22291.8</v>
      </c>
      <c r="AJ1508" s="2" t="n">
        <v>9E-008</v>
      </c>
      <c r="AK1508" s="34" t="n">
        <f aca="false">AD1508*V1508/1000000000</f>
        <v>0.000353883658999007</v>
      </c>
      <c r="AL1508" s="34" t="n">
        <f aca="false">AE1508*V1508/1000000000</f>
        <v>0.00820023807553308</v>
      </c>
      <c r="AM1508" s="34" t="n">
        <f aca="false">AF1508*V1508/1000000000</f>
        <v>4.12813547568589E-005</v>
      </c>
      <c r="AN1508" s="34" t="n">
        <f aca="false">AG1508*V1508/1000000000</f>
        <v>0.0102536006028368</v>
      </c>
      <c r="AO1508" s="34" t="n">
        <f aca="false">AH1508*V1508/1000000000</f>
        <v>14.6480008611954</v>
      </c>
      <c r="AP1508" s="35" t="n">
        <f aca="false">AJ1508*AI1508*EXP(P1508*4)</f>
        <v>0.00204081440998498</v>
      </c>
      <c r="AQ1508" s="36" t="n">
        <f aca="false">AK1508/W1508</f>
        <v>9.69544271230158E-007</v>
      </c>
      <c r="AR1508" s="37" t="n">
        <f aca="false">AL1508/W1508</f>
        <v>2.2466405686392E-005</v>
      </c>
      <c r="AS1508" s="37" t="n">
        <f aca="false">AM1508/W1508</f>
        <v>1.13099602073586E-007</v>
      </c>
      <c r="AT1508" s="37" t="n">
        <f aca="false">AN1508/W1508</f>
        <v>2.80920564461282E-005</v>
      </c>
      <c r="AU1508" s="37" t="n">
        <f aca="false">AO1508/W1508</f>
        <v>0.0401315092087546</v>
      </c>
      <c r="AV1508" s="49" t="n">
        <f aca="false">AP1508/W1508</f>
        <v>5.59127235612323E-006</v>
      </c>
      <c r="AW1508" s="39" t="n">
        <f aca="false">AK1508*1000000</f>
        <v>353.883658999007</v>
      </c>
      <c r="AX1508" s="40" t="n">
        <f aca="false">AL1508*1000000</f>
        <v>8200.23807553308</v>
      </c>
      <c r="AY1508" s="40" t="n">
        <f aca="false">AM1508*1000000</f>
        <v>41.2813547568589</v>
      </c>
      <c r="AZ1508" s="40" t="n">
        <f aca="false">AN1508*1000000</f>
        <v>10253.6006028368</v>
      </c>
      <c r="BA1508" s="40" t="n">
        <f aca="false">AO1508*1000000</f>
        <v>14648000.8611954</v>
      </c>
      <c r="BB1508" s="41" t="n">
        <f aca="false">AP1508*1000000</f>
        <v>2040.81440998498</v>
      </c>
      <c r="BC1508" s="39" t="n">
        <f aca="false">AQ1508*1000000</f>
        <v>0.969544271230157</v>
      </c>
      <c r="BD1508" s="40" t="n">
        <f aca="false">AR1508*1000000</f>
        <v>22.466405686392</v>
      </c>
      <c r="BE1508" s="40" t="n">
        <f aca="false">AS1508*1000000</f>
        <v>0.113099602073586</v>
      </c>
      <c r="BF1508" s="40" t="n">
        <f aca="false">AT1508*1000000</f>
        <v>28.0920564461282</v>
      </c>
      <c r="BG1508" s="40" t="n">
        <f aca="false">AU1508*1000000</f>
        <v>40131.5092087546</v>
      </c>
      <c r="BH1508" s="41" t="n">
        <f aca="false">AV1508*1000000</f>
        <v>5.59127235612323</v>
      </c>
      <c r="BI1508" s="0" t="n">
        <v>0.1</v>
      </c>
      <c r="BJ1508" s="0" t="n">
        <f aca="false">R1508*BI1508</f>
        <v>762.916711520595</v>
      </c>
      <c r="BK1508" s="0" t="n">
        <v>0.1</v>
      </c>
      <c r="BL1508" s="0" t="n">
        <f aca="false">AI1508*BK1508</f>
        <v>2229.18</v>
      </c>
      <c r="BM1508" s="45" t="n">
        <v>17.6498016718255</v>
      </c>
      <c r="BN1508" s="45" t="n">
        <v>910.91550745518</v>
      </c>
      <c r="BO1508" s="45" t="n">
        <v>5.31099102083891</v>
      </c>
      <c r="BP1508" s="45" t="n">
        <v>537.6</v>
      </c>
      <c r="BQ1508" s="45" t="n">
        <v>384000</v>
      </c>
      <c r="BR1508" s="0" t="n">
        <f aca="false">AJ1508*0.1</f>
        <v>9E-009</v>
      </c>
      <c r="BS1508" s="0" t="n">
        <f aca="false">((((BJ1508/R1508)^2)+((BM1508/AD1508)^2))^(1/2))*AK1508</f>
        <v>0.000139225874059223</v>
      </c>
      <c r="BT1508" s="0" t="n">
        <f aca="false">((((BJ1508/R1508)^2)+((BN1508/AE1508)^2))^(1/2))*AL1508</f>
        <v>0.00699773959822194</v>
      </c>
      <c r="BU1508" s="0" t="n">
        <f aca="false">((((BJ1508/R1508)^2)+((BO1508/AF1508)^2))^(1/2))*AM1508</f>
        <v>4.07281883238075E-005</v>
      </c>
      <c r="BV1508" s="0" t="n">
        <f aca="false">((((BJ1508/R1508)^2)+((BP1508/AG1508)^2))^(1/2))*AN1508</f>
        <v>0.0042276678328393</v>
      </c>
      <c r="BW1508" s="0" t="n">
        <f aca="false">((((BJ1508/R1508)^2)+((BQ1508/AH1508)^2))^(1/2))*AO1508</f>
        <v>3.27539256601084</v>
      </c>
      <c r="BX1508" s="46" t="n">
        <f aca="false">((((BL1508/AI1508)^2)+((BR1508/AJ1508)^2))^(1/2))*AP1508</f>
        <v>0.00028861474168872</v>
      </c>
    </row>
    <row r="1509" customFormat="false" ht="15" hidden="false" customHeight="true" outlineLevel="0" collapsed="false">
      <c r="A1509" s="24" t="n">
        <v>4.69888333333333</v>
      </c>
      <c r="B1509" s="24" t="n">
        <v>-74.0528583333333</v>
      </c>
      <c r="C1509" s="47" t="n">
        <v>34</v>
      </c>
      <c r="D1509" s="47" t="n">
        <v>35</v>
      </c>
      <c r="E1509" s="47" t="n">
        <v>2453</v>
      </c>
      <c r="F1509" s="82" t="s">
        <v>3691</v>
      </c>
      <c r="G1509" s="82" t="s">
        <v>3692</v>
      </c>
      <c r="H1509" s="82" t="s">
        <v>3693</v>
      </c>
      <c r="I1509" s="83" t="s">
        <v>1455</v>
      </c>
      <c r="J1509" s="1" t="s">
        <v>3634</v>
      </c>
      <c r="K1509" s="1" t="s">
        <v>3464</v>
      </c>
      <c r="L1509" s="1"/>
      <c r="M1509" s="1" t="s">
        <v>3465</v>
      </c>
      <c r="N1509" s="29" t="s">
        <v>67</v>
      </c>
      <c r="O1509" s="4" t="s">
        <v>142</v>
      </c>
      <c r="P1509" s="50" t="n">
        <v>0.0119278052318739</v>
      </c>
      <c r="Q1509" s="5" t="n">
        <v>14342.4</v>
      </c>
      <c r="R1509" s="31" t="n">
        <v>15043.2803950506</v>
      </c>
      <c r="S1509" s="4" t="s">
        <v>69</v>
      </c>
      <c r="T1509" s="4"/>
      <c r="U1509" s="4"/>
      <c r="V1509" s="48" t="n">
        <f aca="false">IF(S1509="m3_año",R1509,IF(OR(O1509="CG1",O1509="CG3",O1509="HG2"),T1509,R1509))</f>
        <v>15043.2803950506</v>
      </c>
      <c r="W1509" s="28" t="n">
        <v>365</v>
      </c>
      <c r="X1509" s="1"/>
      <c r="Y1509" s="1"/>
      <c r="Z1509" s="1" t="n">
        <v>1095</v>
      </c>
      <c r="AA1509" s="1" t="n">
        <v>0</v>
      </c>
      <c r="AB1509" s="1" t="n">
        <v>0</v>
      </c>
      <c r="AC1509" s="33" t="s">
        <v>72</v>
      </c>
      <c r="AD1509" s="33" t="n">
        <f aca="false">VLOOKUP($O1509,Parámetros!$B$4:$H$25,3,0)</f>
        <v>30.4</v>
      </c>
      <c r="AE1509" s="33" t="n">
        <f aca="false">VLOOKUP($O1509,Parámetros!$B$4:$H$25,4,0)</f>
        <v>1504</v>
      </c>
      <c r="AF1509" s="33" t="n">
        <f aca="false">VLOOKUP($O1509,Parámetros!$B$4:$H$25,5,0)</f>
        <v>9.6</v>
      </c>
      <c r="AG1509" s="33" t="n">
        <f aca="false">VLOOKUP($O1509,Parámetros!$B$4:$H$25,6,0)</f>
        <v>640</v>
      </c>
      <c r="AH1509" s="33" t="n">
        <f aca="false">VLOOKUP($O1509,Parámetros!$B$4:$H$25,7,0)</f>
        <v>1920000</v>
      </c>
      <c r="AI1509" s="51" t="n">
        <v>14342.4</v>
      </c>
      <c r="AJ1509" s="52" t="n">
        <v>8.8E-008</v>
      </c>
      <c r="AK1509" s="34" t="n">
        <f aca="false">AD1509*V1509/1000000000</f>
        <v>0.000457315724009538</v>
      </c>
      <c r="AL1509" s="34" t="n">
        <f aca="false">AE1509*V1509/1000000000</f>
        <v>0.0226250937141561</v>
      </c>
      <c r="AM1509" s="34" t="n">
        <f aca="false">AF1509*V1509/1000000000</f>
        <v>0.000144415491792486</v>
      </c>
      <c r="AN1509" s="34" t="n">
        <f aca="false">AG1509*V1509/1000000000</f>
        <v>0.00962769945283239</v>
      </c>
      <c r="AO1509" s="34" t="n">
        <f aca="false">AH1509*V1509/1000000000</f>
        <v>28.8830983584972</v>
      </c>
      <c r="AP1509" s="35" t="n">
        <f aca="false">AJ1509*AI1509*EXP(P1509*4)</f>
        <v>0.00132380867476445</v>
      </c>
      <c r="AQ1509" s="36" t="n">
        <f aca="false">AK1509/W1509</f>
        <v>1.25291979180695E-006</v>
      </c>
      <c r="AR1509" s="37" t="n">
        <f aca="false">AL1509/W1509</f>
        <v>6.19865581209756E-005</v>
      </c>
      <c r="AS1509" s="37" t="n">
        <f aca="false">AM1509/W1509</f>
        <v>3.95658881623249E-007</v>
      </c>
      <c r="AT1509" s="37" t="n">
        <f aca="false">AN1509/W1509</f>
        <v>2.63772587748832E-005</v>
      </c>
      <c r="AU1509" s="37" t="n">
        <f aca="false">AO1509/W1509</f>
        <v>0.0791317763246497</v>
      </c>
      <c r="AV1509" s="49" t="n">
        <f aca="false">AP1509/W1509</f>
        <v>3.62687308154645E-006</v>
      </c>
      <c r="AW1509" s="39" t="n">
        <f aca="false">AK1509*1000000</f>
        <v>457.315724009538</v>
      </c>
      <c r="AX1509" s="40" t="n">
        <f aca="false">AL1509*1000000</f>
        <v>22625.0937141561</v>
      </c>
      <c r="AY1509" s="40" t="n">
        <f aca="false">AM1509*1000000</f>
        <v>144.415491792486</v>
      </c>
      <c r="AZ1509" s="40" t="n">
        <f aca="false">AN1509*1000000</f>
        <v>9627.69945283239</v>
      </c>
      <c r="BA1509" s="40" t="n">
        <f aca="false">AO1509*1000000</f>
        <v>28883098.3584972</v>
      </c>
      <c r="BB1509" s="41" t="n">
        <f aca="false">AP1509*1000000</f>
        <v>1323.80867476445</v>
      </c>
      <c r="BC1509" s="39" t="n">
        <f aca="false">AQ1509*1000000</f>
        <v>1.25291979180695</v>
      </c>
      <c r="BD1509" s="40" t="n">
        <f aca="false">AR1509*1000000</f>
        <v>61.9865581209756</v>
      </c>
      <c r="BE1509" s="40" t="n">
        <f aca="false">AS1509*1000000</f>
        <v>0.395658881623249</v>
      </c>
      <c r="BF1509" s="40" t="n">
        <f aca="false">AT1509*1000000</f>
        <v>26.3772587748832</v>
      </c>
      <c r="BG1509" s="40" t="n">
        <f aca="false">AU1509*1000000</f>
        <v>79131.7763246497</v>
      </c>
      <c r="BH1509" s="41" t="n">
        <f aca="false">AV1509*1000000</f>
        <v>3.62687308154645</v>
      </c>
      <c r="BI1509" s="0" t="n">
        <v>0.1</v>
      </c>
      <c r="BJ1509" s="0" t="n">
        <f aca="false">R1509*BI1509</f>
        <v>1504.32803950506</v>
      </c>
      <c r="BK1509" s="0" t="n">
        <v>0.1</v>
      </c>
      <c r="BL1509" s="0" t="n">
        <f aca="false">AI1509*BK1509</f>
        <v>1434.24</v>
      </c>
      <c r="BM1509" s="45" t="n">
        <v>12.16</v>
      </c>
      <c r="BN1509" s="45" t="n">
        <v>601.6</v>
      </c>
      <c r="BO1509" s="45" t="n">
        <v>1.92</v>
      </c>
      <c r="BP1509" s="45" t="n">
        <v>256</v>
      </c>
      <c r="BQ1509" s="45" t="n">
        <v>384000</v>
      </c>
      <c r="BR1509" s="0" t="n">
        <f aca="false">AJ1509*0.1</f>
        <v>8.8E-009</v>
      </c>
      <c r="BS1509" s="0" t="n">
        <f aca="false">((((BJ1509/R1509)^2)+((BM1509/AD1509)^2))^(1/2))*AK1509</f>
        <v>0.000188556103434714</v>
      </c>
      <c r="BT1509" s="0" t="n">
        <f aca="false">((((BJ1509/R1509)^2)+((BN1509/AE1509)^2))^(1/2))*AL1509</f>
        <v>0.00932856511729638</v>
      </c>
      <c r="BU1509" s="0" t="n">
        <f aca="false">((((BJ1509/R1509)^2)+((BO1509/AF1509)^2))^(1/2))*AM1509</f>
        <v>3.22922856652061E-005</v>
      </c>
      <c r="BV1509" s="0" t="n">
        <f aca="false">((((BJ1509/R1509)^2)+((BP1509/AG1509)^2))^(1/2))*AN1509</f>
        <v>0.00396960217757293</v>
      </c>
      <c r="BW1509" s="0" t="n">
        <f aca="false">((((BJ1509/R1509)^2)+((BQ1509/AH1509)^2))^(1/2))*AO1509</f>
        <v>6.45845713304122</v>
      </c>
      <c r="BX1509" s="46" t="n">
        <f aca="false">((((BL1509/AI1509)^2)+((BR1509/AJ1509)^2))^(1/2))*AP1509</f>
        <v>0.000187214818183904</v>
      </c>
    </row>
    <row r="1510" customFormat="false" ht="15" hidden="false" customHeight="true" outlineLevel="0" collapsed="false">
      <c r="A1510" s="24" t="n">
        <v>4.56443055555556</v>
      </c>
      <c r="B1510" s="24" t="n">
        <v>-74.1347805555556</v>
      </c>
      <c r="C1510" s="47" t="n">
        <v>25</v>
      </c>
      <c r="D1510" s="47" t="n">
        <v>20</v>
      </c>
      <c r="E1510" s="47" t="n">
        <v>1756</v>
      </c>
      <c r="F1510" s="82" t="s">
        <v>3694</v>
      </c>
      <c r="G1510" s="82" t="s">
        <v>3553</v>
      </c>
      <c r="H1510" s="82" t="s">
        <v>3695</v>
      </c>
      <c r="I1510" s="83" t="s">
        <v>1495</v>
      </c>
      <c r="J1510" s="1" t="s">
        <v>65</v>
      </c>
      <c r="K1510" s="1" t="s">
        <v>3696</v>
      </c>
      <c r="L1510" s="1"/>
      <c r="M1510" s="1" t="s">
        <v>3556</v>
      </c>
      <c r="N1510" s="29" t="s">
        <v>67</v>
      </c>
      <c r="O1510" s="4" t="s">
        <v>68</v>
      </c>
      <c r="P1510" s="30" t="n">
        <v>-0.0449824446976217</v>
      </c>
      <c r="Q1510" s="31" t="n">
        <v>20000</v>
      </c>
      <c r="R1510" s="31" t="n">
        <v>16706.577343104</v>
      </c>
      <c r="S1510" s="4" t="s">
        <v>69</v>
      </c>
      <c r="T1510" s="4"/>
      <c r="U1510" s="4"/>
      <c r="V1510" s="48" t="n">
        <f aca="false">IF(S1510="m3_año",R1510,IF(OR(O1510="CG1",O1510="CG3",O1510="HG2"),T1510,R1510))</f>
        <v>16706.577343104</v>
      </c>
      <c r="W1510" s="28" t="n">
        <v>365</v>
      </c>
      <c r="X1510" s="1"/>
      <c r="Y1510" s="1"/>
      <c r="Z1510" s="28" t="n">
        <v>1040</v>
      </c>
      <c r="AA1510" s="1" t="n">
        <v>0</v>
      </c>
      <c r="AB1510" s="1" t="n">
        <v>0</v>
      </c>
      <c r="AC1510" s="33" t="s">
        <v>72</v>
      </c>
      <c r="AD1510" s="33" t="n">
        <f aca="false">VLOOKUP($O1510,Parámetros!$B$4:$H$25,3,0)</f>
        <v>46.3856216091623</v>
      </c>
      <c r="AE1510" s="33" t="n">
        <f aca="false">VLOOKUP($O1510,Parámetros!$B$4:$H$25,4,0)</f>
        <v>1074.85364414012</v>
      </c>
      <c r="AF1510" s="33" t="n">
        <f aca="false">VLOOKUP($O1510,Parámetros!$B$4:$H$25,5,0)</f>
        <v>5.41099102083891</v>
      </c>
      <c r="AG1510" s="33" t="n">
        <f aca="false">VLOOKUP($O1510,Parámetros!$B$4:$H$25,6,0)</f>
        <v>1344</v>
      </c>
      <c r="AH1510" s="33" t="n">
        <f aca="false">VLOOKUP($O1510,Parámetros!$B$4:$H$25,7,0)</f>
        <v>1920000</v>
      </c>
      <c r="AI1510" s="51" t="n">
        <v>20000</v>
      </c>
      <c r="AJ1510" s="52" t="n">
        <v>8.8E-008</v>
      </c>
      <c r="AK1510" s="34" t="n">
        <f aca="false">AD1510*V1510/1000000000</f>
        <v>0.000774944975021426</v>
      </c>
      <c r="AL1510" s="34" t="n">
        <f aca="false">AE1510*V1510/1000000000</f>
        <v>0.0179571255383441</v>
      </c>
      <c r="AM1510" s="34" t="n">
        <f aca="false">AF1510*V1510/1000000000</f>
        <v>9.03991399924865E-005</v>
      </c>
      <c r="AN1510" s="34" t="n">
        <f aca="false">AG1510*V1510/1000000000</f>
        <v>0.0224536399491318</v>
      </c>
      <c r="AO1510" s="34" t="n">
        <f aca="false">AH1510*V1510/1000000000</f>
        <v>32.0766284987597</v>
      </c>
      <c r="AP1510" s="35" t="n">
        <f aca="false">AJ1510*AI1510*EXP(P1510*4)</f>
        <v>0.00147017880619316</v>
      </c>
      <c r="AQ1510" s="36" t="n">
        <f aca="false">AK1510/W1510</f>
        <v>2.12313691786692E-006</v>
      </c>
      <c r="AR1510" s="37" t="n">
        <f aca="false">AL1510/W1510</f>
        <v>4.91976042146414E-005</v>
      </c>
      <c r="AS1510" s="37" t="n">
        <f aca="false">AM1510/W1510</f>
        <v>2.47668876691744E-007</v>
      </c>
      <c r="AT1510" s="37" t="n">
        <f aca="false">AN1510/W1510</f>
        <v>6.15168217784432E-005</v>
      </c>
      <c r="AU1510" s="37" t="n">
        <f aca="false">AO1510/W1510</f>
        <v>0.0878811739692046</v>
      </c>
      <c r="AV1510" s="49" t="n">
        <f aca="false">AP1510/W1510</f>
        <v>4.02788714025522E-006</v>
      </c>
      <c r="AW1510" s="39" t="n">
        <f aca="false">AK1510*1000000</f>
        <v>774.944975021426</v>
      </c>
      <c r="AX1510" s="40" t="n">
        <f aca="false">AL1510*1000000</f>
        <v>17957.1255383441</v>
      </c>
      <c r="AY1510" s="40" t="n">
        <f aca="false">AM1510*1000000</f>
        <v>90.3991399924865</v>
      </c>
      <c r="AZ1510" s="40" t="n">
        <f aca="false">AN1510*1000000</f>
        <v>22453.6399491318</v>
      </c>
      <c r="BA1510" s="40" t="n">
        <f aca="false">AO1510*1000000</f>
        <v>32076628.4987597</v>
      </c>
      <c r="BB1510" s="41" t="n">
        <f aca="false">AP1510*1000000</f>
        <v>1470.17880619316</v>
      </c>
      <c r="BC1510" s="39" t="n">
        <f aca="false">AQ1510*1000000</f>
        <v>2.12313691786692</v>
      </c>
      <c r="BD1510" s="40" t="n">
        <f aca="false">AR1510*1000000</f>
        <v>49.1976042146414</v>
      </c>
      <c r="BE1510" s="40" t="n">
        <f aca="false">AS1510*1000000</f>
        <v>0.247668876691744</v>
      </c>
      <c r="BF1510" s="40" t="n">
        <f aca="false">AT1510*1000000</f>
        <v>61.5168217784432</v>
      </c>
      <c r="BG1510" s="40" t="n">
        <f aca="false">AU1510*1000000</f>
        <v>87881.1739692046</v>
      </c>
      <c r="BH1510" s="41" t="n">
        <f aca="false">AV1510*1000000</f>
        <v>4.02788714025522</v>
      </c>
      <c r="BI1510" s="0" t="n">
        <v>0.1</v>
      </c>
      <c r="BJ1510" s="0" t="n">
        <f aca="false">R1510*BI1510</f>
        <v>1670.6577343104</v>
      </c>
      <c r="BK1510" s="0" t="n">
        <v>0.1</v>
      </c>
      <c r="BL1510" s="0" t="n">
        <f aca="false">AI1510*BK1510</f>
        <v>2000</v>
      </c>
      <c r="BM1510" s="45" t="n">
        <v>17.6498016718255</v>
      </c>
      <c r="BN1510" s="45" t="n">
        <v>910.91550745518</v>
      </c>
      <c r="BO1510" s="45" t="n">
        <v>5.31099102083891</v>
      </c>
      <c r="BP1510" s="45" t="n">
        <v>537.6</v>
      </c>
      <c r="BQ1510" s="45" t="n">
        <v>384000</v>
      </c>
      <c r="BR1510" s="0" t="n">
        <f aca="false">AJ1510*0.1</f>
        <v>8.8E-009</v>
      </c>
      <c r="BS1510" s="0" t="n">
        <f aca="false">((((BJ1510/R1510)^2)+((BM1510/AD1510)^2))^(1/2))*AK1510</f>
        <v>0.000304880965118153</v>
      </c>
      <c r="BT1510" s="0" t="n">
        <f aca="false">((((BJ1510/R1510)^2)+((BN1510/AE1510)^2))^(1/2))*AL1510</f>
        <v>0.0153238585626972</v>
      </c>
      <c r="BU1510" s="0" t="n">
        <f aca="false">((((BJ1510/R1510)^2)+((BO1510/AF1510)^2))^(1/2))*AM1510</f>
        <v>8.91877996642662E-005</v>
      </c>
      <c r="BV1510" s="0" t="n">
        <f aca="false">((((BJ1510/R1510)^2)+((BP1510/AG1510)^2))^(1/2))*AN1510</f>
        <v>0.00925787291898587</v>
      </c>
      <c r="BW1510" s="0" t="n">
        <f aca="false">((((BJ1510/R1510)^2)+((BQ1510/AH1510)^2))^(1/2))*AO1510</f>
        <v>7.17255218122337</v>
      </c>
      <c r="BX1510" s="46" t="n">
        <f aca="false">((((BL1510/AI1510)^2)+((BR1510/AJ1510)^2))^(1/2))*AP1510</f>
        <v>0.000207914680683185</v>
      </c>
    </row>
    <row r="1511" customFormat="false" ht="15" hidden="false" customHeight="true" outlineLevel="0" collapsed="false">
      <c r="A1511" s="24" t="n">
        <v>4.61455833333333</v>
      </c>
      <c r="B1511" s="24" t="n">
        <v>-74.1396416666667</v>
      </c>
      <c r="C1511" s="47" t="n">
        <v>25</v>
      </c>
      <c r="D1511" s="47" t="n">
        <v>26</v>
      </c>
      <c r="E1511" s="47" t="n">
        <v>1834</v>
      </c>
      <c r="F1511" s="82" t="s">
        <v>3697</v>
      </c>
      <c r="G1511" s="82" t="s">
        <v>3698</v>
      </c>
      <c r="H1511" s="82" t="s">
        <v>3699</v>
      </c>
      <c r="I1511" s="28" t="s">
        <v>216</v>
      </c>
      <c r="J1511" s="1" t="s">
        <v>2033</v>
      </c>
      <c r="K1511" s="1" t="s">
        <v>3700</v>
      </c>
      <c r="L1511" s="1"/>
      <c r="M1511" s="1" t="n">
        <v>1990</v>
      </c>
      <c r="N1511" s="4" t="s">
        <v>84</v>
      </c>
      <c r="O1511" s="4" t="s">
        <v>85</v>
      </c>
      <c r="P1511" s="50" t="n">
        <v>-0.015549305289661</v>
      </c>
      <c r="Q1511" s="5" t="n">
        <v>33600</v>
      </c>
      <c r="R1511" s="31" t="n">
        <v>31573.8373533037</v>
      </c>
      <c r="S1511" s="29" t="s">
        <v>86</v>
      </c>
      <c r="T1511" s="29" t="n">
        <f aca="false">((R1511*Parámetros!$D$30)/1000)/Parámetros!$D$29</f>
        <v>25874.8716749946</v>
      </c>
      <c r="U1511" s="29" t="s">
        <v>69</v>
      </c>
      <c r="V1511" s="48" t="n">
        <f aca="false">IF(S1511="m3_año",R1511,IF(OR(O1511="CG1",O1511="CG3",O1511="HG2"),T1511,R1511))</f>
        <v>31573.8373533037</v>
      </c>
      <c r="W1511" s="28" t="n">
        <v>365</v>
      </c>
      <c r="X1511" s="1"/>
      <c r="Y1511" s="1"/>
      <c r="Z1511" s="28" t="n">
        <v>260</v>
      </c>
      <c r="AA1511" s="1" t="n">
        <v>0</v>
      </c>
      <c r="AB1511" s="1" t="n">
        <v>0</v>
      </c>
      <c r="AC1511" s="33" t="s">
        <v>246</v>
      </c>
      <c r="AD1511" s="33" t="n">
        <f aca="false">VLOOKUP($O1511,Parámetros!$B$4:$H$25,3,0)</f>
        <v>12.7152226842523</v>
      </c>
      <c r="AE1511" s="33" t="n">
        <f aca="false">VLOOKUP($O1511,Parámetros!$B$4:$H$25,4,0)</f>
        <v>4.56382485732941</v>
      </c>
      <c r="AF1511" s="33" t="n">
        <f aca="false">VLOOKUP($O1511,Parámetros!$B$4:$H$25,5,0)</f>
        <v>12.0799261022882</v>
      </c>
      <c r="AG1511" s="33" t="n">
        <f aca="false">VLOOKUP($O1511,Parámetros!$B$4:$H$25,6,0)</f>
        <v>6.25</v>
      </c>
      <c r="AH1511" s="33" t="n">
        <f aca="false">VLOOKUP($O1511,Parámetros!$B$4:$H$25,7,0)</f>
        <v>2343</v>
      </c>
      <c r="AI1511" s="2" t="n">
        <v>8608.38414634146</v>
      </c>
      <c r="AJ1511" s="2" t="n">
        <v>1.0442E-008</v>
      </c>
      <c r="AK1511" s="34" t="n">
        <f aca="false">AD1511*V1511/1000000000</f>
        <v>0.00040146837294362</v>
      </c>
      <c r="AL1511" s="34" t="n">
        <f aca="false">AE1511*V1511/1000000000</f>
        <v>0.000144097463754283</v>
      </c>
      <c r="AM1511" s="34" t="n">
        <f aca="false">AF1511*V1511/1000000000</f>
        <v>0.000381409621993575</v>
      </c>
      <c r="AN1511" s="34" t="n">
        <f aca="false">AG1511*V1511/1000000000</f>
        <v>0.000197336483458148</v>
      </c>
      <c r="AO1511" s="34" t="n">
        <f aca="false">AH1511*V1511/1000000000</f>
        <v>0.0739775009187906</v>
      </c>
      <c r="AP1511" s="35" t="n">
        <f aca="false">AJ1511*AI1511*EXP(P1511*4)</f>
        <v>8.44682346951262E-005</v>
      </c>
      <c r="AQ1511" s="36" t="n">
        <f aca="false">AK1511/W1511</f>
        <v>1.09991335053047E-006</v>
      </c>
      <c r="AR1511" s="37" t="n">
        <f aca="false">AL1511/W1511</f>
        <v>3.94787571929543E-007</v>
      </c>
      <c r="AS1511" s="37" t="n">
        <f aca="false">AM1511/W1511</f>
        <v>1.04495786847555E-006</v>
      </c>
      <c r="AT1511" s="37" t="n">
        <f aca="false">AN1511/W1511</f>
        <v>5.40647899885337E-007</v>
      </c>
      <c r="AU1511" s="37" t="n">
        <f aca="false">AO1511/W1511</f>
        <v>0.000202678084709015</v>
      </c>
      <c r="AV1511" s="49" t="n">
        <f aca="false">AP1511/W1511</f>
        <v>2.31419821082538E-007</v>
      </c>
      <c r="AW1511" s="39" t="n">
        <f aca="false">AK1511*1000000</f>
        <v>401.46837294362</v>
      </c>
      <c r="AX1511" s="40" t="n">
        <f aca="false">AL1511*1000000</f>
        <v>144.097463754283</v>
      </c>
      <c r="AY1511" s="40" t="n">
        <f aca="false">AM1511*1000000</f>
        <v>381.409621993576</v>
      </c>
      <c r="AZ1511" s="40" t="n">
        <f aca="false">AN1511*1000000</f>
        <v>197.336483458148</v>
      </c>
      <c r="BA1511" s="40" t="n">
        <f aca="false">AO1511*1000000</f>
        <v>73977.5009187906</v>
      </c>
      <c r="BB1511" s="41" t="n">
        <f aca="false">AP1511*1000000</f>
        <v>84.4682346951263</v>
      </c>
      <c r="BC1511" s="39" t="n">
        <f aca="false">AQ1511*1000000</f>
        <v>1.09991335053047</v>
      </c>
      <c r="BD1511" s="40" t="n">
        <f aca="false">AR1511*1000000</f>
        <v>0.394787571929543</v>
      </c>
      <c r="BE1511" s="40" t="n">
        <f aca="false">AS1511*1000000</f>
        <v>1.04495786847555</v>
      </c>
      <c r="BF1511" s="40" t="n">
        <f aca="false">AT1511*1000000</f>
        <v>0.540647899885337</v>
      </c>
      <c r="BG1511" s="40" t="n">
        <f aca="false">AU1511*1000000</f>
        <v>202.678084709015</v>
      </c>
      <c r="BH1511" s="41" t="n">
        <f aca="false">AV1511*1000000</f>
        <v>0.231419821082538</v>
      </c>
      <c r="BI1511" s="0" t="n">
        <v>0.1</v>
      </c>
      <c r="BJ1511" s="0" t="n">
        <f aca="false">R1511*BI1511</f>
        <v>3157.38373533037</v>
      </c>
      <c r="BK1511" s="0" t="n">
        <v>0.1</v>
      </c>
      <c r="BL1511" s="0" t="n">
        <f aca="false">AI1511*BK1511</f>
        <v>860.838414634146</v>
      </c>
      <c r="BM1511" s="45" t="n">
        <v>8.79744109323615</v>
      </c>
      <c r="BN1511" s="45" t="n">
        <v>3.62683450723467</v>
      </c>
      <c r="BO1511" s="45" t="n">
        <v>10.0538529184284</v>
      </c>
      <c r="BP1511" s="45" t="n">
        <v>12.5</v>
      </c>
      <c r="BQ1511" s="45" t="n">
        <v>2343</v>
      </c>
      <c r="BR1511" s="0" t="n">
        <f aca="false">AJ1511*0.1</f>
        <v>1.0442E-009</v>
      </c>
      <c r="BS1511" s="0" t="n">
        <f aca="false">((((BJ1511/R1511)^2)+((BM1511/AD1511)^2))^(1/2))*AK1511</f>
        <v>0.000280655253958637</v>
      </c>
      <c r="BT1511" s="0" t="n">
        <f aca="false">((((BJ1511/R1511)^2)+((BN1511/AE1511)^2))^(1/2))*AL1511</f>
        <v>0.000115416146755316</v>
      </c>
      <c r="BU1511" s="0" t="n">
        <f aca="false">((((BJ1511/R1511)^2)+((BO1511/AF1511)^2))^(1/2))*AM1511</f>
        <v>0.000319721866524853</v>
      </c>
      <c r="BV1511" s="0" t="n">
        <f aca="false">((((BJ1511/R1511)^2)+((BP1511/AG1511)^2))^(1/2))*AN1511</f>
        <v>0.000395166000171508</v>
      </c>
      <c r="BW1511" s="0" t="n">
        <f aca="false">((((BJ1511/R1511)^2)+((BQ1511/AH1511)^2))^(1/2))*AO1511</f>
        <v>0.0743464682995202</v>
      </c>
      <c r="BX1511" s="46" t="n">
        <f aca="false">((((BL1511/AI1511)^2)+((BR1511/AJ1511)^2))^(1/2))*AP1511</f>
        <v>1.19456123095561E-005</v>
      </c>
    </row>
    <row r="1512" customFormat="false" ht="15" hidden="false" customHeight="true" outlineLevel="0" collapsed="false">
      <c r="A1512" s="24" t="n">
        <v>4.61455833333333</v>
      </c>
      <c r="B1512" s="24" t="n">
        <v>-74.1396416666667</v>
      </c>
      <c r="C1512" s="47" t="n">
        <v>25</v>
      </c>
      <c r="D1512" s="47" t="n">
        <v>26</v>
      </c>
      <c r="E1512" s="47" t="n">
        <v>1834</v>
      </c>
      <c r="F1512" s="82" t="s">
        <v>3697</v>
      </c>
      <c r="G1512" s="82" t="s">
        <v>3698</v>
      </c>
      <c r="H1512" s="82" t="s">
        <v>3699</v>
      </c>
      <c r="I1512" s="28" t="s">
        <v>216</v>
      </c>
      <c r="J1512" s="1" t="s">
        <v>1288</v>
      </c>
      <c r="K1512" s="1" t="s">
        <v>3701</v>
      </c>
      <c r="L1512" s="1"/>
      <c r="M1512" s="1" t="s">
        <v>3702</v>
      </c>
      <c r="N1512" s="4" t="s">
        <v>84</v>
      </c>
      <c r="O1512" s="4" t="s">
        <v>85</v>
      </c>
      <c r="P1512" s="50" t="n">
        <v>-0.015549305289661</v>
      </c>
      <c r="Q1512" s="5" t="n">
        <v>14400</v>
      </c>
      <c r="R1512" s="31" t="n">
        <v>13531.6445799873</v>
      </c>
      <c r="S1512" s="29" t="s">
        <v>86</v>
      </c>
      <c r="T1512" s="29" t="n">
        <f aca="false">((R1512*Parámetros!$D$30)/1000)/Parámetros!$D$29</f>
        <v>11089.2307178548</v>
      </c>
      <c r="U1512" s="29" t="s">
        <v>69</v>
      </c>
      <c r="V1512" s="48" t="n">
        <f aca="false">IF(S1512="m3_año",R1512,IF(OR(O1512="CG1",O1512="CG3",O1512="HG2"),T1512,R1512))</f>
        <v>13531.6445799873</v>
      </c>
      <c r="W1512" s="28" t="n">
        <v>365</v>
      </c>
      <c r="X1512" s="1"/>
      <c r="Y1512" s="1"/>
      <c r="Z1512" s="1" t="n">
        <v>1095</v>
      </c>
      <c r="AA1512" s="1" t="n">
        <v>0</v>
      </c>
      <c r="AB1512" s="1" t="n">
        <v>0</v>
      </c>
      <c r="AC1512" s="33" t="s">
        <v>246</v>
      </c>
      <c r="AD1512" s="33" t="n">
        <f aca="false">VLOOKUP($O1512,Parámetros!$B$4:$H$25,3,0)</f>
        <v>12.7152226842523</v>
      </c>
      <c r="AE1512" s="33" t="n">
        <f aca="false">VLOOKUP($O1512,Parámetros!$B$4:$H$25,4,0)</f>
        <v>4.56382485732941</v>
      </c>
      <c r="AF1512" s="33" t="n">
        <f aca="false">VLOOKUP($O1512,Parámetros!$B$4:$H$25,5,0)</f>
        <v>12.0799261022882</v>
      </c>
      <c r="AG1512" s="33" t="n">
        <f aca="false">VLOOKUP($O1512,Parámetros!$B$4:$H$25,6,0)</f>
        <v>6.25</v>
      </c>
      <c r="AH1512" s="33" t="n">
        <f aca="false">VLOOKUP($O1512,Parámetros!$B$4:$H$25,7,0)</f>
        <v>2343</v>
      </c>
      <c r="AI1512" s="2" t="n">
        <v>8608.38414634146</v>
      </c>
      <c r="AJ1512" s="2" t="n">
        <v>1.0442E-008</v>
      </c>
      <c r="AK1512" s="34" t="n">
        <f aca="false">AD1512*V1512/1000000000</f>
        <v>0.000172057874118694</v>
      </c>
      <c r="AL1512" s="34" t="n">
        <f aca="false">AE1512*V1512/1000000000</f>
        <v>6.17560558946928E-005</v>
      </c>
      <c r="AM1512" s="34" t="n">
        <f aca="false">AF1512*V1512/1000000000</f>
        <v>0.000163461266568675</v>
      </c>
      <c r="AN1512" s="34" t="n">
        <f aca="false">AG1512*V1512/1000000000</f>
        <v>8.45727786249206E-005</v>
      </c>
      <c r="AO1512" s="34" t="n">
        <f aca="false">AH1512*V1512/1000000000</f>
        <v>0.0317046432509102</v>
      </c>
      <c r="AP1512" s="35" t="n">
        <f aca="false">AJ1512*AI1512*EXP(P1512*4)</f>
        <v>8.44682346951262E-005</v>
      </c>
      <c r="AQ1512" s="36" t="n">
        <f aca="false">AK1512/W1512</f>
        <v>4.71391435941628E-007</v>
      </c>
      <c r="AR1512" s="37" t="n">
        <f aca="false">AL1512/W1512</f>
        <v>1.6919467368409E-007</v>
      </c>
      <c r="AS1512" s="37" t="n">
        <f aca="false">AM1512/W1512</f>
        <v>4.47839086489521E-007</v>
      </c>
      <c r="AT1512" s="37" t="n">
        <f aca="false">AN1512/W1512</f>
        <v>2.31706242808002E-007</v>
      </c>
      <c r="AU1512" s="37" t="n">
        <f aca="false">AO1512/W1512</f>
        <v>8.68620363038637E-005</v>
      </c>
      <c r="AV1512" s="49" t="n">
        <f aca="false">AP1512/W1512</f>
        <v>2.31419821082538E-007</v>
      </c>
      <c r="AW1512" s="39" t="n">
        <f aca="false">AK1512*1000000</f>
        <v>172.057874118694</v>
      </c>
      <c r="AX1512" s="40" t="n">
        <f aca="false">AL1512*1000000</f>
        <v>61.7560558946928</v>
      </c>
      <c r="AY1512" s="40" t="n">
        <f aca="false">AM1512*1000000</f>
        <v>163.461266568675</v>
      </c>
      <c r="AZ1512" s="40" t="n">
        <f aca="false">AN1512*1000000</f>
        <v>84.5727786249206</v>
      </c>
      <c r="BA1512" s="40" t="n">
        <f aca="false">AO1512*1000000</f>
        <v>31704.6432509102</v>
      </c>
      <c r="BB1512" s="41" t="n">
        <f aca="false">AP1512*1000000</f>
        <v>84.4682346951263</v>
      </c>
      <c r="BC1512" s="39" t="n">
        <f aca="false">AQ1512*1000000</f>
        <v>0.471391435941628</v>
      </c>
      <c r="BD1512" s="40" t="n">
        <f aca="false">AR1512*1000000</f>
        <v>0.16919467368409</v>
      </c>
      <c r="BE1512" s="40" t="n">
        <f aca="false">AS1512*1000000</f>
        <v>0.447839086489521</v>
      </c>
      <c r="BF1512" s="40" t="n">
        <f aca="false">AT1512*1000000</f>
        <v>0.231706242808002</v>
      </c>
      <c r="BG1512" s="40" t="n">
        <f aca="false">AU1512*1000000</f>
        <v>86.8620363038637</v>
      </c>
      <c r="BH1512" s="41" t="n">
        <f aca="false">AV1512*1000000</f>
        <v>0.231419821082538</v>
      </c>
      <c r="BI1512" s="0" t="n">
        <v>0.1</v>
      </c>
      <c r="BJ1512" s="0" t="n">
        <f aca="false">R1512*BI1512</f>
        <v>1353.16445799873</v>
      </c>
      <c r="BK1512" s="0" t="n">
        <v>0.1</v>
      </c>
      <c r="BL1512" s="0" t="n">
        <f aca="false">AI1512*BK1512</f>
        <v>860.838414634146</v>
      </c>
      <c r="BM1512" s="45" t="n">
        <v>8.79744109323615</v>
      </c>
      <c r="BN1512" s="45" t="n">
        <v>3.62683450723467</v>
      </c>
      <c r="BO1512" s="45" t="n">
        <v>10.0538529184284</v>
      </c>
      <c r="BP1512" s="45" t="n">
        <v>12.5</v>
      </c>
      <c r="BQ1512" s="45" t="n">
        <v>2343</v>
      </c>
      <c r="BR1512" s="0" t="n">
        <f aca="false">AJ1512*0.1</f>
        <v>1.0442E-009</v>
      </c>
      <c r="BS1512" s="0" t="n">
        <f aca="false">((((BJ1512/R1512)^2)+((BM1512/AD1512)^2))^(1/2))*AK1512</f>
        <v>0.00012028082312513</v>
      </c>
      <c r="BT1512" s="0" t="n">
        <f aca="false">((((BJ1512/R1512)^2)+((BN1512/AE1512)^2))^(1/2))*AL1512</f>
        <v>4.94640628951356E-005</v>
      </c>
      <c r="BU1512" s="0" t="n">
        <f aca="false">((((BJ1512/R1512)^2)+((BO1512/AF1512)^2))^(1/2))*AM1512</f>
        <v>0.00013702365708208</v>
      </c>
      <c r="BV1512" s="0" t="n">
        <f aca="false">((((BJ1512/R1512)^2)+((BP1512/AG1512)^2))^(1/2))*AN1512</f>
        <v>0.000169356857216361</v>
      </c>
      <c r="BW1512" s="0" t="n">
        <f aca="false">((((BJ1512/R1512)^2)+((BQ1512/AH1512)^2))^(1/2))*AO1512</f>
        <v>0.0318627721283658</v>
      </c>
      <c r="BX1512" s="46" t="n">
        <f aca="false">((((BL1512/AI1512)^2)+((BR1512/AJ1512)^2))^(1/2))*AP1512</f>
        <v>1.19456123095561E-005</v>
      </c>
    </row>
    <row r="1513" customFormat="false" ht="15" hidden="false" customHeight="true" outlineLevel="0" collapsed="false">
      <c r="A1513" s="24" t="n">
        <v>4.58126666666667</v>
      </c>
      <c r="B1513" s="24" t="n">
        <v>-74.1075277777778</v>
      </c>
      <c r="C1513" s="47" t="n">
        <v>28</v>
      </c>
      <c r="D1513" s="47" t="n">
        <v>22</v>
      </c>
      <c r="E1513" s="47" t="n">
        <v>1785</v>
      </c>
      <c r="F1513" s="82" t="s">
        <v>3703</v>
      </c>
      <c r="G1513" s="82" t="s">
        <v>3704</v>
      </c>
      <c r="H1513" s="82" t="s">
        <v>3705</v>
      </c>
      <c r="I1513" s="83" t="s">
        <v>1481</v>
      </c>
      <c r="J1513" s="1" t="s">
        <v>76</v>
      </c>
      <c r="K1513" s="1" t="s">
        <v>3706</v>
      </c>
      <c r="L1513" s="1"/>
      <c r="M1513" s="1" t="s">
        <v>3465</v>
      </c>
      <c r="N1513" s="29" t="s">
        <v>67</v>
      </c>
      <c r="O1513" s="4" t="s">
        <v>142</v>
      </c>
      <c r="P1513" s="50" t="n">
        <v>0.0119278052318739</v>
      </c>
      <c r="Q1513" s="5" t="n">
        <v>10740</v>
      </c>
      <c r="R1513" s="31" t="n">
        <v>11264.8393185829</v>
      </c>
      <c r="S1513" s="4" t="s">
        <v>69</v>
      </c>
      <c r="T1513" s="4"/>
      <c r="U1513" s="4"/>
      <c r="V1513" s="48" t="n">
        <f aca="false">IF(S1513="m3_año",R1513,IF(OR(O1513="CG1",O1513="CG3",O1513="HG2"),T1513,R1513))</f>
        <v>11264.8393185829</v>
      </c>
      <c r="W1513" s="28" t="n">
        <v>365</v>
      </c>
      <c r="X1513" s="1"/>
      <c r="Y1513" s="1"/>
      <c r="Z1513" s="1" t="n">
        <v>2496</v>
      </c>
      <c r="AA1513" s="1" t="n">
        <v>0</v>
      </c>
      <c r="AB1513" s="1" t="n">
        <v>0</v>
      </c>
      <c r="AC1513" s="33" t="s">
        <v>72</v>
      </c>
      <c r="AD1513" s="33" t="n">
        <f aca="false">VLOOKUP($O1513,Parámetros!$B$4:$H$25,3,0)</f>
        <v>30.4</v>
      </c>
      <c r="AE1513" s="33" t="n">
        <f aca="false">VLOOKUP($O1513,Parámetros!$B$4:$H$25,4,0)</f>
        <v>1504</v>
      </c>
      <c r="AF1513" s="33" t="n">
        <f aca="false">VLOOKUP($O1513,Parámetros!$B$4:$H$25,5,0)</f>
        <v>9.6</v>
      </c>
      <c r="AG1513" s="33" t="n">
        <f aca="false">VLOOKUP($O1513,Parámetros!$B$4:$H$25,6,0)</f>
        <v>640</v>
      </c>
      <c r="AH1513" s="33" t="n">
        <f aca="false">VLOOKUP($O1513,Parámetros!$B$4:$H$25,7,0)</f>
        <v>1920000</v>
      </c>
      <c r="AI1513" s="51" t="n">
        <v>10740</v>
      </c>
      <c r="AJ1513" s="52" t="n">
        <v>8.8E-008</v>
      </c>
      <c r="AK1513" s="34" t="n">
        <f aca="false">AD1513*V1513/1000000000</f>
        <v>0.00034245111528492</v>
      </c>
      <c r="AL1513" s="34" t="n">
        <f aca="false">AE1513*V1513/1000000000</f>
        <v>0.0169423183351487</v>
      </c>
      <c r="AM1513" s="34" t="n">
        <f aca="false">AF1513*V1513/1000000000</f>
        <v>0.000108142457458396</v>
      </c>
      <c r="AN1513" s="34" t="n">
        <f aca="false">AG1513*V1513/1000000000</f>
        <v>0.00720949716389306</v>
      </c>
      <c r="AO1513" s="34" t="n">
        <f aca="false">AH1513*V1513/1000000000</f>
        <v>21.6284914916792</v>
      </c>
      <c r="AP1513" s="35" t="n">
        <f aca="false">AJ1513*AI1513*EXP(P1513*4)</f>
        <v>0.000991305860035296</v>
      </c>
      <c r="AQ1513" s="36" t="n">
        <f aca="false">AK1513/W1513</f>
        <v>9.38222233657315E-007</v>
      </c>
      <c r="AR1513" s="37" t="n">
        <f aca="false">AL1513/W1513</f>
        <v>4.64173105072567E-005</v>
      </c>
      <c r="AS1513" s="37" t="n">
        <f aca="false">AM1513/W1513</f>
        <v>2.96280705365468E-007</v>
      </c>
      <c r="AT1513" s="37" t="n">
        <f aca="false">AN1513/W1513</f>
        <v>1.97520470243645E-005</v>
      </c>
      <c r="AU1513" s="37" t="n">
        <f aca="false">AO1513/W1513</f>
        <v>0.0592561410730936</v>
      </c>
      <c r="AV1513" s="49" t="n">
        <f aca="false">AP1513/W1513</f>
        <v>2.71590646585013E-006</v>
      </c>
      <c r="AW1513" s="39" t="n">
        <f aca="false">AK1513*1000000</f>
        <v>342.45111528492</v>
      </c>
      <c r="AX1513" s="40" t="n">
        <f aca="false">AL1513*1000000</f>
        <v>16942.3183351487</v>
      </c>
      <c r="AY1513" s="40" t="n">
        <f aca="false">AM1513*1000000</f>
        <v>108.142457458396</v>
      </c>
      <c r="AZ1513" s="40" t="n">
        <f aca="false">AN1513*1000000</f>
        <v>7209.49716389306</v>
      </c>
      <c r="BA1513" s="40" t="n">
        <f aca="false">AO1513*1000000</f>
        <v>21628491.4916792</v>
      </c>
      <c r="BB1513" s="41" t="n">
        <f aca="false">AP1513*1000000</f>
        <v>991.305860035296</v>
      </c>
      <c r="BC1513" s="39" t="n">
        <f aca="false">AQ1513*1000000</f>
        <v>0.938222233657315</v>
      </c>
      <c r="BD1513" s="40" t="n">
        <f aca="false">AR1513*1000000</f>
        <v>46.4173105072567</v>
      </c>
      <c r="BE1513" s="40" t="n">
        <f aca="false">AS1513*1000000</f>
        <v>0.296280705365468</v>
      </c>
      <c r="BF1513" s="40" t="n">
        <f aca="false">AT1513*1000000</f>
        <v>19.7520470243645</v>
      </c>
      <c r="BG1513" s="40" t="n">
        <f aca="false">AU1513*1000000</f>
        <v>59256.1410730936</v>
      </c>
      <c r="BH1513" s="41" t="n">
        <f aca="false">AV1513*1000000</f>
        <v>2.71590646585012</v>
      </c>
      <c r="BI1513" s="0" t="n">
        <v>0.1</v>
      </c>
      <c r="BJ1513" s="0" t="n">
        <f aca="false">R1513*BI1513</f>
        <v>1126.48393185829</v>
      </c>
      <c r="BK1513" s="0" t="n">
        <v>0.1</v>
      </c>
      <c r="BL1513" s="0" t="n">
        <f aca="false">AI1513*BK1513</f>
        <v>1074</v>
      </c>
      <c r="BM1513" s="45" t="n">
        <v>12.16</v>
      </c>
      <c r="BN1513" s="45" t="n">
        <v>601.6</v>
      </c>
      <c r="BO1513" s="45" t="n">
        <v>1.92</v>
      </c>
      <c r="BP1513" s="45" t="n">
        <v>256</v>
      </c>
      <c r="BQ1513" s="45" t="n">
        <v>384000</v>
      </c>
      <c r="BR1513" s="0" t="n">
        <f aca="false">AJ1513*0.1</f>
        <v>8.8E-009</v>
      </c>
      <c r="BS1513" s="0" t="n">
        <f aca="false">((((BJ1513/R1513)^2)+((BM1513/AD1513)^2))^(1/2))*AK1513</f>
        <v>0.00014119621199303</v>
      </c>
      <c r="BT1513" s="0" t="n">
        <f aca="false">((((BJ1513/R1513)^2)+((BN1513/AE1513)^2))^(1/2))*AL1513</f>
        <v>0.00698549680386568</v>
      </c>
      <c r="BU1513" s="0" t="n">
        <f aca="false">((((BJ1513/R1513)^2)+((BO1513/AF1513)^2))^(1/2))*AM1513</f>
        <v>2.41813886130852E-005</v>
      </c>
      <c r="BV1513" s="0" t="n">
        <f aca="false">((((BJ1513/R1513)^2)+((BP1513/AG1513)^2))^(1/2))*AN1513</f>
        <v>0.0029725518314322</v>
      </c>
      <c r="BW1513" s="0" t="n">
        <f aca="false">((((BJ1513/R1513)^2)+((BQ1513/AH1513)^2))^(1/2))*AO1513</f>
        <v>4.83627772261705</v>
      </c>
      <c r="BX1513" s="46" t="n">
        <f aca="false">((((BL1513/AI1513)^2)+((BR1513/AJ1513)^2))^(1/2))*AP1513</f>
        <v>0.000140191819172184</v>
      </c>
    </row>
    <row r="1514" customFormat="false" ht="15" hidden="false" customHeight="true" outlineLevel="0" collapsed="false">
      <c r="A1514" s="24" t="n">
        <v>4.58126666666667</v>
      </c>
      <c r="B1514" s="24" t="n">
        <v>-74.1075277777778</v>
      </c>
      <c r="C1514" s="47" t="n">
        <v>28</v>
      </c>
      <c r="D1514" s="47" t="n">
        <v>22</v>
      </c>
      <c r="E1514" s="47" t="n">
        <v>1785</v>
      </c>
      <c r="F1514" s="82" t="s">
        <v>3703</v>
      </c>
      <c r="G1514" s="82" t="s">
        <v>3704</v>
      </c>
      <c r="H1514" s="82" t="s">
        <v>3705</v>
      </c>
      <c r="I1514" s="83" t="s">
        <v>1481</v>
      </c>
      <c r="J1514" s="1" t="s">
        <v>76</v>
      </c>
      <c r="K1514" s="1" t="s">
        <v>3706</v>
      </c>
      <c r="L1514" s="1"/>
      <c r="M1514" s="1" t="s">
        <v>3514</v>
      </c>
      <c r="N1514" s="29" t="s">
        <v>67</v>
      </c>
      <c r="O1514" s="4" t="s">
        <v>142</v>
      </c>
      <c r="P1514" s="50" t="n">
        <v>0.0119278052318739</v>
      </c>
      <c r="Q1514" s="5" t="n">
        <v>10740</v>
      </c>
      <c r="R1514" s="31" t="n">
        <v>11264.8393185829</v>
      </c>
      <c r="S1514" s="4" t="s">
        <v>69</v>
      </c>
      <c r="T1514" s="4"/>
      <c r="U1514" s="4"/>
      <c r="V1514" s="48" t="n">
        <f aca="false">IF(S1514="m3_año",R1514,IF(OR(O1514="CG1",O1514="CG3",O1514="HG2"),T1514,R1514))</f>
        <v>11264.8393185829</v>
      </c>
      <c r="W1514" s="28" t="n">
        <v>365</v>
      </c>
      <c r="X1514" s="1"/>
      <c r="Y1514" s="1"/>
      <c r="Z1514" s="1" t="n">
        <v>2496</v>
      </c>
      <c r="AA1514" s="1" t="n">
        <v>0</v>
      </c>
      <c r="AB1514" s="1" t="n">
        <v>0</v>
      </c>
      <c r="AC1514" s="33" t="s">
        <v>72</v>
      </c>
      <c r="AD1514" s="33" t="n">
        <f aca="false">VLOOKUP($O1514,Parámetros!$B$4:$H$25,3,0)</f>
        <v>30.4</v>
      </c>
      <c r="AE1514" s="33" t="n">
        <f aca="false">VLOOKUP($O1514,Parámetros!$B$4:$H$25,4,0)</f>
        <v>1504</v>
      </c>
      <c r="AF1514" s="33" t="n">
        <f aca="false">VLOOKUP($O1514,Parámetros!$B$4:$H$25,5,0)</f>
        <v>9.6</v>
      </c>
      <c r="AG1514" s="33" t="n">
        <f aca="false">VLOOKUP($O1514,Parámetros!$B$4:$H$25,6,0)</f>
        <v>640</v>
      </c>
      <c r="AH1514" s="33" t="n">
        <f aca="false">VLOOKUP($O1514,Parámetros!$B$4:$H$25,7,0)</f>
        <v>1920000</v>
      </c>
      <c r="AI1514" s="51" t="n">
        <v>10740</v>
      </c>
      <c r="AJ1514" s="52" t="n">
        <v>8.8E-008</v>
      </c>
      <c r="AK1514" s="34" t="n">
        <f aca="false">AD1514*V1514/1000000000</f>
        <v>0.00034245111528492</v>
      </c>
      <c r="AL1514" s="34" t="n">
        <f aca="false">AE1514*V1514/1000000000</f>
        <v>0.0169423183351487</v>
      </c>
      <c r="AM1514" s="34" t="n">
        <f aca="false">AF1514*V1514/1000000000</f>
        <v>0.000108142457458396</v>
      </c>
      <c r="AN1514" s="34" t="n">
        <f aca="false">AG1514*V1514/1000000000</f>
        <v>0.00720949716389306</v>
      </c>
      <c r="AO1514" s="34" t="n">
        <f aca="false">AH1514*V1514/1000000000</f>
        <v>21.6284914916792</v>
      </c>
      <c r="AP1514" s="35" t="n">
        <f aca="false">AJ1514*AI1514*EXP(P1514*4)</f>
        <v>0.000991305860035296</v>
      </c>
      <c r="AQ1514" s="36" t="n">
        <f aca="false">AK1514/W1514</f>
        <v>9.38222233657315E-007</v>
      </c>
      <c r="AR1514" s="37" t="n">
        <f aca="false">AL1514/W1514</f>
        <v>4.64173105072567E-005</v>
      </c>
      <c r="AS1514" s="37" t="n">
        <f aca="false">AM1514/W1514</f>
        <v>2.96280705365468E-007</v>
      </c>
      <c r="AT1514" s="37" t="n">
        <f aca="false">AN1514/W1514</f>
        <v>1.97520470243645E-005</v>
      </c>
      <c r="AU1514" s="37" t="n">
        <f aca="false">AO1514/W1514</f>
        <v>0.0592561410730936</v>
      </c>
      <c r="AV1514" s="49" t="n">
        <f aca="false">AP1514/W1514</f>
        <v>2.71590646585013E-006</v>
      </c>
      <c r="AW1514" s="39" t="n">
        <f aca="false">AK1514*1000000</f>
        <v>342.45111528492</v>
      </c>
      <c r="AX1514" s="40" t="n">
        <f aca="false">AL1514*1000000</f>
        <v>16942.3183351487</v>
      </c>
      <c r="AY1514" s="40" t="n">
        <f aca="false">AM1514*1000000</f>
        <v>108.142457458396</v>
      </c>
      <c r="AZ1514" s="40" t="n">
        <f aca="false">AN1514*1000000</f>
        <v>7209.49716389306</v>
      </c>
      <c r="BA1514" s="40" t="n">
        <f aca="false">AO1514*1000000</f>
        <v>21628491.4916792</v>
      </c>
      <c r="BB1514" s="41" t="n">
        <f aca="false">AP1514*1000000</f>
        <v>991.305860035296</v>
      </c>
      <c r="BC1514" s="39" t="n">
        <f aca="false">AQ1514*1000000</f>
        <v>0.938222233657315</v>
      </c>
      <c r="BD1514" s="40" t="n">
        <f aca="false">AR1514*1000000</f>
        <v>46.4173105072567</v>
      </c>
      <c r="BE1514" s="40" t="n">
        <f aca="false">AS1514*1000000</f>
        <v>0.296280705365468</v>
      </c>
      <c r="BF1514" s="40" t="n">
        <f aca="false">AT1514*1000000</f>
        <v>19.7520470243645</v>
      </c>
      <c r="BG1514" s="40" t="n">
        <f aca="false">AU1514*1000000</f>
        <v>59256.1410730936</v>
      </c>
      <c r="BH1514" s="41" t="n">
        <f aca="false">AV1514*1000000</f>
        <v>2.71590646585012</v>
      </c>
      <c r="BI1514" s="0" t="n">
        <v>0.1</v>
      </c>
      <c r="BJ1514" s="0" t="n">
        <f aca="false">R1514*BI1514</f>
        <v>1126.48393185829</v>
      </c>
      <c r="BK1514" s="0" t="n">
        <v>0.1</v>
      </c>
      <c r="BL1514" s="0" t="n">
        <f aca="false">AI1514*BK1514</f>
        <v>1074</v>
      </c>
      <c r="BM1514" s="45" t="n">
        <v>12.16</v>
      </c>
      <c r="BN1514" s="45" t="n">
        <v>601.6</v>
      </c>
      <c r="BO1514" s="45" t="n">
        <v>1.92</v>
      </c>
      <c r="BP1514" s="45" t="n">
        <v>256</v>
      </c>
      <c r="BQ1514" s="45" t="n">
        <v>384000</v>
      </c>
      <c r="BR1514" s="0" t="n">
        <f aca="false">AJ1514*0.1</f>
        <v>8.8E-009</v>
      </c>
      <c r="BS1514" s="0" t="n">
        <f aca="false">((((BJ1514/R1514)^2)+((BM1514/AD1514)^2))^(1/2))*AK1514</f>
        <v>0.00014119621199303</v>
      </c>
      <c r="BT1514" s="0" t="n">
        <f aca="false">((((BJ1514/R1514)^2)+((BN1514/AE1514)^2))^(1/2))*AL1514</f>
        <v>0.00698549680386568</v>
      </c>
      <c r="BU1514" s="0" t="n">
        <f aca="false">((((BJ1514/R1514)^2)+((BO1514/AF1514)^2))^(1/2))*AM1514</f>
        <v>2.41813886130852E-005</v>
      </c>
      <c r="BV1514" s="0" t="n">
        <f aca="false">((((BJ1514/R1514)^2)+((BP1514/AG1514)^2))^(1/2))*AN1514</f>
        <v>0.0029725518314322</v>
      </c>
      <c r="BW1514" s="0" t="n">
        <f aca="false">((((BJ1514/R1514)^2)+((BQ1514/AH1514)^2))^(1/2))*AO1514</f>
        <v>4.83627772261705</v>
      </c>
      <c r="BX1514" s="46" t="n">
        <f aca="false">((((BL1514/AI1514)^2)+((BR1514/AJ1514)^2))^(1/2))*AP1514</f>
        <v>0.000140191819172184</v>
      </c>
    </row>
    <row r="1515" customFormat="false" ht="15" hidden="false" customHeight="true" outlineLevel="0" collapsed="false">
      <c r="A1515" s="24" t="n">
        <v>4.56436666666667</v>
      </c>
      <c r="B1515" s="24" t="n">
        <v>-74.1364583333333</v>
      </c>
      <c r="C1515" s="47" t="n">
        <v>25</v>
      </c>
      <c r="D1515" s="47" t="n">
        <v>20</v>
      </c>
      <c r="E1515" s="47" t="n">
        <v>1756</v>
      </c>
      <c r="F1515" s="82" t="s">
        <v>3707</v>
      </c>
      <c r="G1515" s="82" t="s">
        <v>3480</v>
      </c>
      <c r="H1515" s="82" t="s">
        <v>3708</v>
      </c>
      <c r="I1515" s="83" t="s">
        <v>1495</v>
      </c>
      <c r="J1515" s="1" t="s">
        <v>65</v>
      </c>
      <c r="K1515" s="1" t="s">
        <v>3649</v>
      </c>
      <c r="L1515" s="1"/>
      <c r="M1515" s="1" t="s">
        <v>3465</v>
      </c>
      <c r="N1515" s="4" t="s">
        <v>172</v>
      </c>
      <c r="O1515" s="4" t="s">
        <v>244</v>
      </c>
      <c r="P1515" s="50" t="n">
        <v>0.00842863539816588</v>
      </c>
      <c r="Q1515" s="5" t="n">
        <v>276480</v>
      </c>
      <c r="R1515" s="31" t="n">
        <v>285960.310641291</v>
      </c>
      <c r="S1515" s="29" t="s">
        <v>86</v>
      </c>
      <c r="T1515" s="29" t="n">
        <f aca="false">((R1515*Parámetros!$D$30)/1000)/Parámetros!$D$29</f>
        <v>234345.488614193</v>
      </c>
      <c r="U1515" s="29" t="s">
        <v>69</v>
      </c>
      <c r="V1515" s="48" t="n">
        <f aca="false">IF(S1515="m3_año",R1515,IF(OR(O1515="CG1",O1515="CG3",O1515="HG2"),T1515,R1515))</f>
        <v>285960.310641291</v>
      </c>
      <c r="W1515" s="28" t="n">
        <v>365</v>
      </c>
      <c r="X1515" s="1"/>
      <c r="Y1515" s="1"/>
      <c r="Z1515" s="1" t="n">
        <v>2920</v>
      </c>
      <c r="AA1515" s="1" t="n">
        <v>0</v>
      </c>
      <c r="AB1515" s="1" t="n">
        <v>0</v>
      </c>
      <c r="AC1515" s="33" t="s">
        <v>246</v>
      </c>
      <c r="AD1515" s="33" t="n">
        <f aca="false">VLOOKUP($O1515,Parámetros!$B$4:$H$25,3,0)</f>
        <v>5.87787643204989</v>
      </c>
      <c r="AE1515" s="33" t="n">
        <f aca="false">VLOOKUP($O1515,Parámetros!$B$4:$H$25,4,0)</f>
        <v>7.61681695814629</v>
      </c>
      <c r="AF1515" s="33" t="n">
        <f aca="false">VLOOKUP($O1515,Parámetros!$B$4:$H$25,5,0)</f>
        <v>22.1296397414769</v>
      </c>
      <c r="AG1515" s="33" t="n">
        <f aca="false">VLOOKUP($O1515,Parámetros!$B$4:$H$25,6,0)</f>
        <v>0.3</v>
      </c>
      <c r="AH1515" s="33" t="n">
        <f aca="false">VLOOKUP($O1515,Parámetros!$B$4:$H$25,7,0)</f>
        <v>2840</v>
      </c>
      <c r="AI1515" s="51" t="n">
        <v>276480</v>
      </c>
      <c r="AJ1515" s="2" t="n">
        <v>2E-005</v>
      </c>
      <c r="AK1515" s="34" t="n">
        <f aca="false">AD1515*V1515/1000000000</f>
        <v>0.00168083937042011</v>
      </c>
      <c r="AL1515" s="34" t="n">
        <f aca="false">AE1515*V1515/1000000000</f>
        <v>0.00217810734344937</v>
      </c>
      <c r="AM1515" s="34" t="n">
        <f aca="false">AF1515*V1515/1000000000</f>
        <v>0.00632819865485259</v>
      </c>
      <c r="AN1515" s="34" t="n">
        <f aca="false">AG1515*V1515/1000000000</f>
        <v>8.57880931923873E-005</v>
      </c>
      <c r="AO1515" s="34" t="n">
        <f aca="false">AH1515*V1515/1000000000</f>
        <v>0.812127282221267</v>
      </c>
      <c r="AP1515" s="35" t="n">
        <f aca="false">AJ1515*AI1515*EXP(P1515*4)</f>
        <v>5.71920621282583</v>
      </c>
      <c r="AQ1515" s="36" t="n">
        <f aca="false">AK1515/W1515</f>
        <v>4.605039371014E-006</v>
      </c>
      <c r="AR1515" s="37" t="n">
        <f aca="false">AL1515/W1515</f>
        <v>5.96741737931333E-006</v>
      </c>
      <c r="AS1515" s="37" t="n">
        <f aca="false">AM1515/W1515</f>
        <v>1.733753056124E-005</v>
      </c>
      <c r="AT1515" s="37" t="n">
        <f aca="false">AN1515/W1515</f>
        <v>2.35035871759965E-007</v>
      </c>
      <c r="AU1515" s="37" t="n">
        <f aca="false">AO1515/W1515</f>
        <v>0.002225006252661</v>
      </c>
      <c r="AV1515" s="49" t="n">
        <f aca="false">AP1515/W1515</f>
        <v>0.015669058117331</v>
      </c>
      <c r="AW1515" s="39" t="n">
        <f aca="false">AK1515*1000000</f>
        <v>1680.83937042011</v>
      </c>
      <c r="AX1515" s="40" t="n">
        <f aca="false">AL1515*1000000</f>
        <v>2178.10734344937</v>
      </c>
      <c r="AY1515" s="40" t="n">
        <f aca="false">AM1515*1000000</f>
        <v>6328.19865485259</v>
      </c>
      <c r="AZ1515" s="40" t="n">
        <f aca="false">AN1515*1000000</f>
        <v>85.7880931923873</v>
      </c>
      <c r="BA1515" s="40" t="n">
        <f aca="false">AO1515*1000000</f>
        <v>812127.282221267</v>
      </c>
      <c r="BB1515" s="41" t="n">
        <f aca="false">AP1515*1000000</f>
        <v>5719206.21282583</v>
      </c>
      <c r="BC1515" s="39" t="n">
        <f aca="false">AQ1515*1000000</f>
        <v>4.605039371014</v>
      </c>
      <c r="BD1515" s="40" t="n">
        <f aca="false">AR1515*1000000</f>
        <v>5.96741737931333</v>
      </c>
      <c r="BE1515" s="40" t="n">
        <f aca="false">AS1515*1000000</f>
        <v>17.33753056124</v>
      </c>
      <c r="BF1515" s="40" t="n">
        <f aca="false">AT1515*1000000</f>
        <v>0.235035871759965</v>
      </c>
      <c r="BG1515" s="40" t="n">
        <f aca="false">AU1515*1000000</f>
        <v>2225.006252661</v>
      </c>
      <c r="BH1515" s="41" t="n">
        <f aca="false">AV1515*1000000</f>
        <v>15669.058117331</v>
      </c>
      <c r="BI1515" s="0" t="n">
        <v>0.1</v>
      </c>
      <c r="BJ1515" s="0" t="n">
        <f aca="false">R1515*BI1515</f>
        <v>28596.0310641291</v>
      </c>
      <c r="BK1515" s="0" t="n">
        <v>0.1</v>
      </c>
      <c r="BL1515" s="0" t="n">
        <f aca="false">AI1515*BK1515</f>
        <v>27648</v>
      </c>
      <c r="BM1515" s="45" t="n">
        <v>4.12476460504249</v>
      </c>
      <c r="BN1515" s="45" t="n">
        <v>5.03041792329344</v>
      </c>
      <c r="BO1515" s="45" t="n">
        <v>17.5971907346429</v>
      </c>
      <c r="BP1515" s="45" t="n">
        <v>0.12</v>
      </c>
      <c r="BQ1515" s="45" t="n">
        <v>2840</v>
      </c>
      <c r="BR1515" s="0" t="n">
        <f aca="false">AJ1515*0.1</f>
        <v>2E-006</v>
      </c>
      <c r="BS1515" s="0" t="n">
        <f aca="false">((((BJ1515/R1515)^2)+((BM1515/AD1515)^2))^(1/2))*AK1515</f>
        <v>0.00119143493538032</v>
      </c>
      <c r="BT1515" s="0" t="n">
        <f aca="false">((((BJ1515/R1515)^2)+((BN1515/AE1515)^2))^(1/2))*AL1515</f>
        <v>0.0014548963529205</v>
      </c>
      <c r="BU1515" s="0" t="n">
        <f aca="false">((((BJ1515/R1515)^2)+((BO1515/AF1515)^2))^(1/2))*AM1515</f>
        <v>0.00507173269809801</v>
      </c>
      <c r="BV1515" s="0" t="n">
        <f aca="false">((((BJ1515/R1515)^2)+((BP1515/AG1515)^2))^(1/2))*AN1515</f>
        <v>3.53713369652544E-005</v>
      </c>
      <c r="BW1515" s="0" t="n">
        <f aca="false">((((BJ1515/R1515)^2)+((BQ1515/AH1515)^2))^(1/2))*AO1515</f>
        <v>0.816177817484267</v>
      </c>
      <c r="BX1515" s="46" t="n">
        <f aca="false">((((BL1515/AI1515)^2)+((BR1515/AJ1515)^2))^(1/2))*AP1515</f>
        <v>0.808817899218676</v>
      </c>
    </row>
    <row r="1516" customFormat="false" ht="15" hidden="false" customHeight="true" outlineLevel="0" collapsed="false">
      <c r="A1516" s="24" t="n">
        <v>4.70509166666667</v>
      </c>
      <c r="B1516" s="24" t="n">
        <v>-74.1282916666667</v>
      </c>
      <c r="C1516" s="47" t="n">
        <v>26</v>
      </c>
      <c r="D1516" s="47" t="n">
        <v>36</v>
      </c>
      <c r="E1516" s="47" t="n">
        <v>1969</v>
      </c>
      <c r="F1516" s="82" t="s">
        <v>3709</v>
      </c>
      <c r="G1516" s="82" t="s">
        <v>3710</v>
      </c>
      <c r="H1516" s="82" t="s">
        <v>3711</v>
      </c>
      <c r="I1516" s="83" t="s">
        <v>727</v>
      </c>
      <c r="J1516" s="1" t="s">
        <v>65</v>
      </c>
      <c r="K1516" s="1" t="s">
        <v>3559</v>
      </c>
      <c r="L1516" s="1"/>
      <c r="M1516" s="1" t="s">
        <v>3465</v>
      </c>
      <c r="N1516" s="4" t="s">
        <v>84</v>
      </c>
      <c r="O1516" s="4" t="s">
        <v>173</v>
      </c>
      <c r="P1516" s="50" t="n">
        <v>-0.0164527976114297</v>
      </c>
      <c r="Q1516" s="5" t="n">
        <v>276000</v>
      </c>
      <c r="R1516" s="31" t="n">
        <v>258420.906274678</v>
      </c>
      <c r="S1516" s="29" t="s">
        <v>86</v>
      </c>
      <c r="T1516" s="29" t="n">
        <f aca="false">((R1516*Parámetros!$D$30)/1000)/Parámetros!$D$29</f>
        <v>211776.849078291</v>
      </c>
      <c r="U1516" s="29" t="s">
        <v>69</v>
      </c>
      <c r="V1516" s="48" t="n">
        <f aca="false">IF(S1516="m3_año",R1516,IF(OR(O1516="CG1",O1516="CG3",O1516="HG2"),T1516,R1516))</f>
        <v>258420.906274678</v>
      </c>
      <c r="W1516" s="28" t="n">
        <v>365</v>
      </c>
      <c r="X1516" s="1"/>
      <c r="Y1516" s="1"/>
      <c r="Z1516" s="1" t="n">
        <v>2555</v>
      </c>
      <c r="AA1516" s="1" t="n">
        <v>0</v>
      </c>
      <c r="AB1516" s="1" t="n">
        <v>0</v>
      </c>
      <c r="AC1516" s="33" t="s">
        <v>246</v>
      </c>
      <c r="AD1516" s="33" t="n">
        <f aca="false">VLOOKUP($O1516,Parámetros!$B$4:$H$25,3,0)</f>
        <v>10.477442018542</v>
      </c>
      <c r="AE1516" s="33" t="n">
        <f aca="false">VLOOKUP($O1516,Parámetros!$B$4:$H$25,4,0)</f>
        <v>4.47117624426805</v>
      </c>
      <c r="AF1516" s="33" t="n">
        <f aca="false">VLOOKUP($O1516,Parámetros!$B$4:$H$25,5,0)</f>
        <v>11.5951868810527</v>
      </c>
      <c r="AG1516" s="33" t="n">
        <f aca="false">VLOOKUP($O1516,Parámetros!$B$4:$H$25,6,0)</f>
        <v>0.3</v>
      </c>
      <c r="AH1516" s="33" t="n">
        <f aca="false">VLOOKUP($O1516,Parámetros!$B$4:$H$25,7,0)</f>
        <v>2840</v>
      </c>
      <c r="AI1516" s="51" t="n">
        <v>276000</v>
      </c>
      <c r="AJ1516" s="2" t="n">
        <v>2E-005</v>
      </c>
      <c r="AK1516" s="34" t="n">
        <f aca="false">AD1516*V1516/1000000000</f>
        <v>0.00270759006187201</v>
      </c>
      <c r="AL1516" s="34" t="n">
        <f aca="false">AE1516*V1516/1000000000</f>
        <v>0.00115544541715756</v>
      </c>
      <c r="AM1516" s="34" t="n">
        <f aca="false">AF1516*V1516/1000000000</f>
        <v>0.0029964387022259</v>
      </c>
      <c r="AN1516" s="34" t="n">
        <f aca="false">AG1516*V1516/1000000000</f>
        <v>7.75262718824034E-005</v>
      </c>
      <c r="AO1516" s="34" t="n">
        <f aca="false">AH1516*V1516/1000000000</f>
        <v>0.733915373820086</v>
      </c>
      <c r="AP1516" s="35" t="n">
        <f aca="false">AJ1516*AI1516*EXP(P1516*4)</f>
        <v>5.16841812549356</v>
      </c>
      <c r="AQ1516" s="36" t="n">
        <f aca="false">AK1516/W1516</f>
        <v>7.41805496403292E-006</v>
      </c>
      <c r="AR1516" s="37" t="n">
        <f aca="false">AL1516/W1516</f>
        <v>3.16560388262345E-006</v>
      </c>
      <c r="AS1516" s="37" t="n">
        <f aca="false">AM1516/W1516</f>
        <v>8.20942110198876E-006</v>
      </c>
      <c r="AT1516" s="37" t="n">
        <f aca="false">AN1516/W1516</f>
        <v>2.12400744883297E-007</v>
      </c>
      <c r="AU1516" s="37" t="n">
        <f aca="false">AO1516/W1516</f>
        <v>0.00201072705156188</v>
      </c>
      <c r="AV1516" s="49" t="n">
        <f aca="false">AP1516/W1516</f>
        <v>0.0141600496588865</v>
      </c>
      <c r="AW1516" s="39" t="n">
        <f aca="false">AK1516*1000000</f>
        <v>2707.59006187202</v>
      </c>
      <c r="AX1516" s="40" t="n">
        <f aca="false">AL1516*1000000</f>
        <v>1155.44541715756</v>
      </c>
      <c r="AY1516" s="40" t="n">
        <f aca="false">AM1516*1000000</f>
        <v>2996.4387022259</v>
      </c>
      <c r="AZ1516" s="40" t="n">
        <f aca="false">AN1516*1000000</f>
        <v>77.5262718824034</v>
      </c>
      <c r="BA1516" s="40" t="n">
        <f aca="false">AO1516*1000000</f>
        <v>733915.373820086</v>
      </c>
      <c r="BB1516" s="41" t="n">
        <f aca="false">AP1516*1000000</f>
        <v>5168418.12549356</v>
      </c>
      <c r="BC1516" s="39" t="n">
        <f aca="false">AQ1516*1000000</f>
        <v>7.41805496403292</v>
      </c>
      <c r="BD1516" s="40" t="n">
        <f aca="false">AR1516*1000000</f>
        <v>3.16560388262345</v>
      </c>
      <c r="BE1516" s="40" t="n">
        <f aca="false">AS1516*1000000</f>
        <v>8.20942110198876</v>
      </c>
      <c r="BF1516" s="40" t="n">
        <f aca="false">AT1516*1000000</f>
        <v>0.212400744883297</v>
      </c>
      <c r="BG1516" s="40" t="n">
        <f aca="false">AU1516*1000000</f>
        <v>2010.72705156188</v>
      </c>
      <c r="BH1516" s="41" t="n">
        <f aca="false">AV1516*1000000</f>
        <v>14160.0496588865</v>
      </c>
      <c r="BI1516" s="0" t="n">
        <v>0.1</v>
      </c>
      <c r="BJ1516" s="0" t="n">
        <f aca="false">R1516*BI1516</f>
        <v>25842.0906274678</v>
      </c>
      <c r="BK1516" s="0" t="n">
        <v>0.1</v>
      </c>
      <c r="BL1516" s="0" t="n">
        <f aca="false">AI1516*BK1516</f>
        <v>27600</v>
      </c>
      <c r="BM1516" s="45" t="n">
        <v>8.33836031031492</v>
      </c>
      <c r="BN1516" s="45" t="n">
        <v>2.30660015343522</v>
      </c>
      <c r="BO1516" s="45" t="n">
        <v>3.95606161523761</v>
      </c>
      <c r="BP1516" s="45" t="n">
        <v>0.12</v>
      </c>
      <c r="BQ1516" s="45" t="n">
        <v>2840</v>
      </c>
      <c r="BR1516" s="0" t="n">
        <f aca="false">AJ1516*0.1</f>
        <v>2E-006</v>
      </c>
      <c r="BS1516" s="0" t="n">
        <f aca="false">((((BJ1516/R1516)^2)+((BM1516/AD1516)^2))^(1/2))*AK1516</f>
        <v>0.00217175091677728</v>
      </c>
      <c r="BT1516" s="0" t="n">
        <f aca="false">((((BJ1516/R1516)^2)+((BN1516/AE1516)^2))^(1/2))*AL1516</f>
        <v>0.000607169168694059</v>
      </c>
      <c r="BU1516" s="0" t="n">
        <f aca="false">((((BJ1516/R1516)^2)+((BO1516/AF1516)^2))^(1/2))*AM1516</f>
        <v>0.00106533707821738</v>
      </c>
      <c r="BV1516" s="0" t="n">
        <f aca="false">((((BJ1516/R1516)^2)+((BP1516/AG1516)^2))^(1/2))*AN1516</f>
        <v>3.19649007731502E-005</v>
      </c>
      <c r="BW1516" s="0" t="n">
        <f aca="false">((((BJ1516/R1516)^2)+((BQ1516/AH1516)^2))^(1/2))*AO1516</f>
        <v>0.73757582233203</v>
      </c>
      <c r="BX1516" s="46" t="n">
        <f aca="false">((((BL1516/AI1516)^2)+((BR1516/AJ1516)^2))^(1/2))*AP1516</f>
        <v>0.730924700908792</v>
      </c>
    </row>
    <row r="1517" customFormat="false" ht="15" hidden="false" customHeight="true" outlineLevel="0" collapsed="false">
      <c r="A1517" s="24" t="n">
        <v>4.58924444444444</v>
      </c>
      <c r="B1517" s="24" t="n">
        <v>-74.1500166666667</v>
      </c>
      <c r="C1517" s="47" t="n">
        <v>23</v>
      </c>
      <c r="D1517" s="47" t="n">
        <v>23</v>
      </c>
      <c r="E1517" s="47" t="n">
        <v>1793</v>
      </c>
      <c r="F1517" s="82" t="s">
        <v>3712</v>
      </c>
      <c r="G1517" s="82" t="s">
        <v>3713</v>
      </c>
      <c r="H1517" s="82" t="s">
        <v>3714</v>
      </c>
      <c r="I1517" s="83" t="s">
        <v>1495</v>
      </c>
      <c r="J1517" s="1" t="s">
        <v>65</v>
      </c>
      <c r="K1517" s="1" t="s">
        <v>3496</v>
      </c>
      <c r="L1517" s="1"/>
      <c r="M1517" s="1" t="n">
        <v>1979</v>
      </c>
      <c r="N1517" s="29" t="s">
        <v>67</v>
      </c>
      <c r="O1517" s="4" t="s">
        <v>108</v>
      </c>
      <c r="P1517" s="56" t="n">
        <v>0.00426891489573758</v>
      </c>
      <c r="Q1517" s="31" t="n">
        <v>86400</v>
      </c>
      <c r="R1517" s="31" t="n">
        <v>87888.0051671726</v>
      </c>
      <c r="S1517" s="4" t="s">
        <v>69</v>
      </c>
      <c r="T1517" s="4"/>
      <c r="U1517" s="4"/>
      <c r="V1517" s="48" t="n">
        <f aca="false">IF(S1517="m3_año",R1517,IF(OR(O1517="CG1",O1517="CG3",O1517="HG2"),T1517,R1517))</f>
        <v>87888.0051671726</v>
      </c>
      <c r="W1517" s="28" t="n">
        <v>365</v>
      </c>
      <c r="X1517" s="1"/>
      <c r="Y1517" s="1"/>
      <c r="Z1517" s="1" t="n">
        <v>3650</v>
      </c>
      <c r="AA1517" s="1" t="n">
        <v>0</v>
      </c>
      <c r="AB1517" s="1" t="n">
        <v>0</v>
      </c>
      <c r="AC1517" s="33" t="s">
        <v>72</v>
      </c>
      <c r="AD1517" s="33" t="n">
        <f aca="false">VLOOKUP($O1517,Parámetros!$B$4:$H$25,3,0)</f>
        <v>589.42211574465</v>
      </c>
      <c r="AE1517" s="33" t="n">
        <f aca="false">VLOOKUP($O1517,Parámetros!$B$4:$H$25,4,0)</f>
        <v>6395.37711993333</v>
      </c>
      <c r="AF1517" s="33" t="n">
        <f aca="false">VLOOKUP($O1517,Parámetros!$B$4:$H$25,5,0)</f>
        <v>22.4256162208741</v>
      </c>
      <c r="AG1517" s="33" t="n">
        <f aca="false">VLOOKUP($O1517,Parámetros!$B$4:$H$25,6,0)</f>
        <v>1344</v>
      </c>
      <c r="AH1517" s="33" t="n">
        <f aca="false">VLOOKUP($O1517,Parámetros!$B$4:$H$25,7,0)</f>
        <v>1920000</v>
      </c>
      <c r="AI1517" s="51" t="n">
        <v>86400</v>
      </c>
      <c r="AJ1517" s="52" t="n">
        <v>8.8E-008</v>
      </c>
      <c r="AK1517" s="34" t="n">
        <f aca="false">AD1517*V1517/1000000000</f>
        <v>0.0518031339542116</v>
      </c>
      <c r="AL1517" s="34" t="n">
        <f aca="false">AE1517*V1517/1000000000</f>
        <v>0.562076937362718</v>
      </c>
      <c r="AM1517" s="34" t="n">
        <f aca="false">AF1517*V1517/1000000000</f>
        <v>0.00197094267429721</v>
      </c>
      <c r="AN1517" s="34" t="n">
        <f aca="false">AG1517*V1517/1000000000</f>
        <v>0.11812147894468</v>
      </c>
      <c r="AO1517" s="34" t="n">
        <f aca="false">AH1517*V1517/1000000000</f>
        <v>168.744969920971</v>
      </c>
      <c r="AP1517" s="35" t="n">
        <f aca="false">AJ1517*AI1517*EXP(P1517*4)</f>
        <v>0.00773414445471119</v>
      </c>
      <c r="AQ1517" s="36" t="n">
        <f aca="false">AK1517/W1517</f>
        <v>0.0001419263943951</v>
      </c>
      <c r="AR1517" s="37" t="n">
        <f aca="false">AL1517/W1517</f>
        <v>0.00153993681469238</v>
      </c>
      <c r="AS1517" s="37" t="n">
        <f aca="false">AM1517/W1517</f>
        <v>5.39984294328003E-006</v>
      </c>
      <c r="AT1517" s="37" t="n">
        <f aca="false">AN1517/W1517</f>
        <v>0.000323620490259397</v>
      </c>
      <c r="AU1517" s="37" t="n">
        <f aca="false">AO1517/W1517</f>
        <v>0.462314986084853</v>
      </c>
      <c r="AV1517" s="49" t="n">
        <f aca="false">AP1517/W1517</f>
        <v>2.11894368622224E-005</v>
      </c>
      <c r="AW1517" s="39" t="n">
        <f aca="false">AK1517*1000000</f>
        <v>51803.1339542116</v>
      </c>
      <c r="AX1517" s="40" t="n">
        <f aca="false">AL1517*1000000</f>
        <v>562076.937362718</v>
      </c>
      <c r="AY1517" s="40" t="n">
        <f aca="false">AM1517*1000000</f>
        <v>1970.94267429721</v>
      </c>
      <c r="AZ1517" s="40" t="n">
        <f aca="false">AN1517*1000000</f>
        <v>118121.47894468</v>
      </c>
      <c r="BA1517" s="40" t="n">
        <f aca="false">AO1517*1000000</f>
        <v>168744969.920971</v>
      </c>
      <c r="BB1517" s="41" t="n">
        <f aca="false">AP1517*1000000</f>
        <v>7734.14445471119</v>
      </c>
      <c r="BC1517" s="39" t="n">
        <f aca="false">AQ1517*1000000</f>
        <v>141.9263943951</v>
      </c>
      <c r="BD1517" s="40" t="n">
        <f aca="false">AR1517*1000000</f>
        <v>1539.93681469238</v>
      </c>
      <c r="BE1517" s="40" t="n">
        <f aca="false">AS1517*1000000</f>
        <v>5.39984294328003</v>
      </c>
      <c r="BF1517" s="40" t="n">
        <f aca="false">AT1517*1000000</f>
        <v>323.620490259397</v>
      </c>
      <c r="BG1517" s="40" t="n">
        <f aca="false">AU1517*1000000</f>
        <v>462314.986084853</v>
      </c>
      <c r="BH1517" s="41" t="n">
        <f aca="false">AV1517*1000000</f>
        <v>21.1894368622224</v>
      </c>
      <c r="BI1517" s="0" t="n">
        <v>0.1</v>
      </c>
      <c r="BJ1517" s="0" t="n">
        <f aca="false">R1517*BI1517</f>
        <v>8788.80051671726</v>
      </c>
      <c r="BK1517" s="0" t="n">
        <v>0.1</v>
      </c>
      <c r="BL1517" s="0" t="n">
        <f aca="false">AI1517*BK1517</f>
        <v>8640</v>
      </c>
      <c r="BM1517" s="45" t="n">
        <v>491.492522079561</v>
      </c>
      <c r="BN1517" s="45" t="n">
        <v>4911.75996922289</v>
      </c>
      <c r="BO1517" s="45" t="n">
        <v>16.2785205146239</v>
      </c>
      <c r="BP1517" s="45" t="n">
        <v>537.6</v>
      </c>
      <c r="BQ1517" s="45" t="n">
        <v>384000</v>
      </c>
      <c r="BR1517" s="0" t="n">
        <f aca="false">AJ1517*0.1</f>
        <v>8.8E-009</v>
      </c>
      <c r="BS1517" s="0" t="n">
        <f aca="false">((((BJ1517/R1517)^2)+((BM1517/AD1517)^2))^(1/2))*AK1517</f>
        <v>0.0435058128190478</v>
      </c>
      <c r="BT1517" s="0" t="n">
        <f aca="false">((((BJ1517/R1517)^2)+((BN1517/AE1517)^2))^(1/2))*AL1517</f>
        <v>0.435328679177921</v>
      </c>
      <c r="BU1517" s="0" t="n">
        <f aca="false">((((BJ1517/R1517)^2)+((BO1517/AF1517)^2))^(1/2))*AM1517</f>
        <v>0.00144419893705782</v>
      </c>
      <c r="BV1517" s="0" t="n">
        <f aca="false">((((BJ1517/R1517)^2)+((BP1517/AG1517)^2))^(1/2))*AN1517</f>
        <v>0.0487027334343088</v>
      </c>
      <c r="BW1517" s="0" t="n">
        <f aca="false">((((BJ1517/R1517)^2)+((BQ1517/AH1517)^2))^(1/2))*AO1517</f>
        <v>37.7325223604449</v>
      </c>
      <c r="BX1517" s="46" t="n">
        <f aca="false">((((BL1517/AI1517)^2)+((BR1517/AJ1517)^2))^(1/2))*AP1517</f>
        <v>0.00109377319812052</v>
      </c>
    </row>
    <row r="1518" customFormat="false" ht="15" hidden="false" customHeight="true" outlineLevel="0" collapsed="false">
      <c r="A1518" s="24" t="n">
        <v>4.595825</v>
      </c>
      <c r="B1518" s="24" t="n">
        <v>-74.1783111111111</v>
      </c>
      <c r="C1518" s="47" t="n">
        <v>20</v>
      </c>
      <c r="D1518" s="47" t="n">
        <v>23</v>
      </c>
      <c r="E1518" s="47" t="n">
        <v>1790</v>
      </c>
      <c r="F1518" s="82" t="s">
        <v>3715</v>
      </c>
      <c r="G1518" s="82" t="s">
        <v>3716</v>
      </c>
      <c r="H1518" s="82" t="s">
        <v>3717</v>
      </c>
      <c r="I1518" s="83" t="s">
        <v>3342</v>
      </c>
      <c r="J1518" s="1" t="s">
        <v>65</v>
      </c>
      <c r="K1518" s="1" t="s">
        <v>3718</v>
      </c>
      <c r="L1518" s="1"/>
      <c r="M1518" s="1" t="s">
        <v>3583</v>
      </c>
      <c r="N1518" s="4" t="s">
        <v>172</v>
      </c>
      <c r="O1518" s="4" t="s">
        <v>173</v>
      </c>
      <c r="P1518" s="56" t="n">
        <v>0.00426891489573758</v>
      </c>
      <c r="Q1518" s="5" t="n">
        <v>57600</v>
      </c>
      <c r="R1518" s="31" t="n">
        <v>58592.0034447817</v>
      </c>
      <c r="S1518" s="29" t="s">
        <v>86</v>
      </c>
      <c r="T1518" s="29" t="n">
        <f aca="false">((R1518*Parámetros!$D$30)/1000)/Parámetros!$D$29</f>
        <v>48016.3545960605</v>
      </c>
      <c r="U1518" s="29" t="s">
        <v>69</v>
      </c>
      <c r="V1518" s="48" t="n">
        <f aca="false">IF(S1518="m3_año",R1518,IF(OR(O1518="CG1",O1518="CG3",O1518="HG2"),T1518,R1518))</f>
        <v>58592.0034447817</v>
      </c>
      <c r="W1518" s="28" t="n">
        <v>365</v>
      </c>
      <c r="X1518" s="1"/>
      <c r="Y1518" s="1"/>
      <c r="Z1518" s="28" t="n">
        <v>8760</v>
      </c>
      <c r="AA1518" s="1" t="n">
        <v>0</v>
      </c>
      <c r="AB1518" s="1" t="n">
        <v>0</v>
      </c>
      <c r="AC1518" s="33" t="s">
        <v>246</v>
      </c>
      <c r="AD1518" s="33" t="n">
        <f aca="false">VLOOKUP($O1518,Parámetros!$B$4:$H$25,3,0)</f>
        <v>10.477442018542</v>
      </c>
      <c r="AE1518" s="33" t="n">
        <f aca="false">VLOOKUP($O1518,Parámetros!$B$4:$H$25,4,0)</f>
        <v>4.47117624426805</v>
      </c>
      <c r="AF1518" s="33" t="n">
        <f aca="false">VLOOKUP($O1518,Parámetros!$B$4:$H$25,5,0)</f>
        <v>11.5951868810527</v>
      </c>
      <c r="AG1518" s="33" t="n">
        <f aca="false">VLOOKUP($O1518,Parámetros!$B$4:$H$25,6,0)</f>
        <v>0.3</v>
      </c>
      <c r="AH1518" s="33" t="n">
        <f aca="false">VLOOKUP($O1518,Parámetros!$B$4:$H$25,7,0)</f>
        <v>2840</v>
      </c>
      <c r="AI1518" s="2" t="n">
        <v>8608.38414634146</v>
      </c>
      <c r="AJ1518" s="2" t="n">
        <v>1.0442E-008</v>
      </c>
      <c r="AK1518" s="34" t="n">
        <f aca="false">AD1518*V1518/1000000000</f>
        <v>0.000613894318842913</v>
      </c>
      <c r="AL1518" s="34" t="n">
        <f aca="false">AE1518*V1518/1000000000</f>
        <v>0.00026197517390638</v>
      </c>
      <c r="AM1518" s="34" t="n">
        <f aca="false">AF1518*V1518/1000000000</f>
        <v>0.000679385229677527</v>
      </c>
      <c r="AN1518" s="34" t="n">
        <f aca="false">AG1518*V1518/1000000000</f>
        <v>1.75776010334345E-005</v>
      </c>
      <c r="AO1518" s="34" t="n">
        <f aca="false">AH1518*V1518/1000000000</f>
        <v>0.16640128978318</v>
      </c>
      <c r="AP1518" s="35" t="n">
        <f aca="false">AJ1518*AI1518*EXP(P1518*4)</f>
        <v>9.14368366124371E-005</v>
      </c>
      <c r="AQ1518" s="36" t="n">
        <f aca="false">AK1518/W1518</f>
        <v>1.68190224340524E-006</v>
      </c>
      <c r="AR1518" s="37" t="n">
        <f aca="false">AL1518/W1518</f>
        <v>7.17740202483232E-007</v>
      </c>
      <c r="AS1518" s="37" t="n">
        <f aca="false">AM1518/W1518</f>
        <v>1.86132939637679E-006</v>
      </c>
      <c r="AT1518" s="37" t="n">
        <f aca="false">AN1518/W1518</f>
        <v>4.81578110505055E-008</v>
      </c>
      <c r="AU1518" s="37" t="n">
        <f aca="false">AO1518/W1518</f>
        <v>0.000455893944611452</v>
      </c>
      <c r="AV1518" s="49" t="n">
        <f aca="false">AP1518/W1518</f>
        <v>2.50511881129965E-007</v>
      </c>
      <c r="AW1518" s="39" t="n">
        <f aca="false">AK1518*1000000</f>
        <v>613.894318842913</v>
      </c>
      <c r="AX1518" s="40" t="n">
        <f aca="false">AL1518*1000000</f>
        <v>261.97517390638</v>
      </c>
      <c r="AY1518" s="40" t="n">
        <f aca="false">AM1518*1000000</f>
        <v>679.385229677527</v>
      </c>
      <c r="AZ1518" s="40" t="n">
        <f aca="false">AN1518*1000000</f>
        <v>17.5776010334345</v>
      </c>
      <c r="BA1518" s="40" t="n">
        <f aca="false">AO1518*1000000</f>
        <v>166401.28978318</v>
      </c>
      <c r="BB1518" s="41" t="n">
        <f aca="false">AP1518*1000000</f>
        <v>91.4368366124372</v>
      </c>
      <c r="BC1518" s="39" t="n">
        <f aca="false">AQ1518*1000000</f>
        <v>1.68190224340524</v>
      </c>
      <c r="BD1518" s="40" t="n">
        <f aca="false">AR1518*1000000</f>
        <v>0.717740202483232</v>
      </c>
      <c r="BE1518" s="40" t="n">
        <f aca="false">AS1518*1000000</f>
        <v>1.86132939637679</v>
      </c>
      <c r="BF1518" s="40" t="n">
        <f aca="false">AT1518*1000000</f>
        <v>0.0481578110505055</v>
      </c>
      <c r="BG1518" s="40" t="n">
        <f aca="false">AU1518*1000000</f>
        <v>455.893944611452</v>
      </c>
      <c r="BH1518" s="41" t="n">
        <f aca="false">AV1518*1000000</f>
        <v>0.250511881129965</v>
      </c>
      <c r="BI1518" s="0" t="n">
        <v>0.1</v>
      </c>
      <c r="BJ1518" s="0" t="n">
        <f aca="false">R1518*BI1518</f>
        <v>5859.20034447817</v>
      </c>
      <c r="BK1518" s="0" t="n">
        <v>0.1</v>
      </c>
      <c r="BL1518" s="0" t="n">
        <f aca="false">AI1518*BK1518</f>
        <v>860.838414634146</v>
      </c>
      <c r="BM1518" s="45" t="n">
        <v>8.33836031031492</v>
      </c>
      <c r="BN1518" s="45" t="n">
        <v>2.30660015343522</v>
      </c>
      <c r="BO1518" s="45" t="n">
        <v>3.95606161523761</v>
      </c>
      <c r="BP1518" s="45" t="n">
        <v>0.12</v>
      </c>
      <c r="BQ1518" s="45" t="n">
        <v>2840</v>
      </c>
      <c r="BR1518" s="0" t="n">
        <f aca="false">AJ1518*0.1</f>
        <v>1.0442E-009</v>
      </c>
      <c r="BS1518" s="0" t="n">
        <f aca="false">((((BJ1518/R1518)^2)+((BM1518/AD1518)^2))^(1/2))*AK1518</f>
        <v>0.000492403029736959</v>
      </c>
      <c r="BT1518" s="0" t="n">
        <f aca="false">((((BJ1518/R1518)^2)+((BN1518/AE1518)^2))^(1/2))*AL1518</f>
        <v>0.000137664009218644</v>
      </c>
      <c r="BU1518" s="0" t="n">
        <f aca="false">((((BJ1518/R1518)^2)+((BO1518/AF1518)^2))^(1/2))*AM1518</f>
        <v>0.000241544829544167</v>
      </c>
      <c r="BV1518" s="0" t="n">
        <f aca="false">((((BJ1518/R1518)^2)+((BP1518/AG1518)^2))^(1/2))*AN1518</f>
        <v>7.24743057058166E-006</v>
      </c>
      <c r="BW1518" s="0" t="n">
        <f aca="false">((((BJ1518/R1518)^2)+((BQ1518/AH1518)^2))^(1/2))*AO1518</f>
        <v>0.167231226551505</v>
      </c>
      <c r="BX1518" s="46" t="n">
        <f aca="false">((((BL1518/AI1518)^2)+((BR1518/AJ1518)^2))^(1/2))*AP1518</f>
        <v>1.29311214437801E-005</v>
      </c>
    </row>
    <row r="1519" customFormat="false" ht="15" hidden="false" customHeight="true" outlineLevel="0" collapsed="false">
      <c r="A1519" s="24" t="n">
        <v>4.64495277777778</v>
      </c>
      <c r="B1519" s="24" t="n">
        <v>-74.1307722222222</v>
      </c>
      <c r="C1519" s="47" t="n">
        <v>26</v>
      </c>
      <c r="D1519" s="47" t="n">
        <v>29</v>
      </c>
      <c r="E1519" s="47" t="n">
        <v>1874</v>
      </c>
      <c r="F1519" s="82" t="s">
        <v>3719</v>
      </c>
      <c r="G1519" s="82" t="s">
        <v>3720</v>
      </c>
      <c r="H1519" s="82" t="s">
        <v>3721</v>
      </c>
      <c r="I1519" s="28" t="s">
        <v>216</v>
      </c>
      <c r="J1519" s="1" t="s">
        <v>1288</v>
      </c>
      <c r="K1519" s="1" t="s">
        <v>3539</v>
      </c>
      <c r="L1519" s="1"/>
      <c r="M1519" s="1" t="s">
        <v>3465</v>
      </c>
      <c r="N1519" s="29" t="s">
        <v>67</v>
      </c>
      <c r="O1519" s="4" t="s">
        <v>142</v>
      </c>
      <c r="P1519" s="50" t="n">
        <v>0.0119278052318739</v>
      </c>
      <c r="Q1519" s="5" t="n">
        <v>10740</v>
      </c>
      <c r="R1519" s="31" t="n">
        <v>11264.8393185829</v>
      </c>
      <c r="S1519" s="4" t="s">
        <v>69</v>
      </c>
      <c r="T1519" s="4"/>
      <c r="U1519" s="4"/>
      <c r="V1519" s="48" t="n">
        <f aca="false">IF(S1519="m3_año",R1519,IF(OR(O1519="CG1",O1519="CG3",O1519="HG2"),T1519,R1519))</f>
        <v>11264.8393185829</v>
      </c>
      <c r="W1519" s="28" t="n">
        <v>365</v>
      </c>
      <c r="X1519" s="1"/>
      <c r="Y1519" s="1"/>
      <c r="Z1519" s="1" t="n">
        <v>1460</v>
      </c>
      <c r="AA1519" s="1" t="n">
        <v>0</v>
      </c>
      <c r="AB1519" s="1" t="n">
        <v>0</v>
      </c>
      <c r="AC1519" s="33" t="s">
        <v>72</v>
      </c>
      <c r="AD1519" s="33" t="n">
        <f aca="false">VLOOKUP($O1519,Parámetros!$B$4:$H$25,3,0)</f>
        <v>30.4</v>
      </c>
      <c r="AE1519" s="33" t="n">
        <f aca="false">VLOOKUP($O1519,Parámetros!$B$4:$H$25,4,0)</f>
        <v>1504</v>
      </c>
      <c r="AF1519" s="33" t="n">
        <f aca="false">VLOOKUP($O1519,Parámetros!$B$4:$H$25,5,0)</f>
        <v>9.6</v>
      </c>
      <c r="AG1519" s="33" t="n">
        <f aca="false">VLOOKUP($O1519,Parámetros!$B$4:$H$25,6,0)</f>
        <v>640</v>
      </c>
      <c r="AH1519" s="33" t="n">
        <f aca="false">VLOOKUP($O1519,Parámetros!$B$4:$H$25,7,0)</f>
        <v>1920000</v>
      </c>
      <c r="AI1519" s="51" t="n">
        <v>10740</v>
      </c>
      <c r="AJ1519" s="52" t="n">
        <v>8.8E-008</v>
      </c>
      <c r="AK1519" s="34" t="n">
        <f aca="false">AD1519*V1519/1000000000</f>
        <v>0.00034245111528492</v>
      </c>
      <c r="AL1519" s="34" t="n">
        <f aca="false">AE1519*V1519/1000000000</f>
        <v>0.0169423183351487</v>
      </c>
      <c r="AM1519" s="34" t="n">
        <f aca="false">AF1519*V1519/1000000000</f>
        <v>0.000108142457458396</v>
      </c>
      <c r="AN1519" s="34" t="n">
        <f aca="false">AG1519*V1519/1000000000</f>
        <v>0.00720949716389306</v>
      </c>
      <c r="AO1519" s="34" t="n">
        <f aca="false">AH1519*V1519/1000000000</f>
        <v>21.6284914916792</v>
      </c>
      <c r="AP1519" s="35" t="n">
        <f aca="false">AJ1519*AI1519*EXP(P1519*4)</f>
        <v>0.000991305860035296</v>
      </c>
      <c r="AQ1519" s="36" t="n">
        <f aca="false">AK1519/W1519</f>
        <v>9.38222233657315E-007</v>
      </c>
      <c r="AR1519" s="37" t="n">
        <f aca="false">AL1519/W1519</f>
        <v>4.64173105072567E-005</v>
      </c>
      <c r="AS1519" s="37" t="n">
        <f aca="false">AM1519/W1519</f>
        <v>2.96280705365468E-007</v>
      </c>
      <c r="AT1519" s="37" t="n">
        <f aca="false">AN1519/W1519</f>
        <v>1.97520470243645E-005</v>
      </c>
      <c r="AU1519" s="37" t="n">
        <f aca="false">AO1519/W1519</f>
        <v>0.0592561410730936</v>
      </c>
      <c r="AV1519" s="49" t="n">
        <f aca="false">AP1519/W1519</f>
        <v>2.71590646585013E-006</v>
      </c>
      <c r="AW1519" s="39" t="n">
        <f aca="false">AK1519*1000000</f>
        <v>342.45111528492</v>
      </c>
      <c r="AX1519" s="40" t="n">
        <f aca="false">AL1519*1000000</f>
        <v>16942.3183351487</v>
      </c>
      <c r="AY1519" s="40" t="n">
        <f aca="false">AM1519*1000000</f>
        <v>108.142457458396</v>
      </c>
      <c r="AZ1519" s="40" t="n">
        <f aca="false">AN1519*1000000</f>
        <v>7209.49716389306</v>
      </c>
      <c r="BA1519" s="40" t="n">
        <f aca="false">AO1519*1000000</f>
        <v>21628491.4916792</v>
      </c>
      <c r="BB1519" s="41" t="n">
        <f aca="false">AP1519*1000000</f>
        <v>991.305860035296</v>
      </c>
      <c r="BC1519" s="39" t="n">
        <f aca="false">AQ1519*1000000</f>
        <v>0.938222233657315</v>
      </c>
      <c r="BD1519" s="40" t="n">
        <f aca="false">AR1519*1000000</f>
        <v>46.4173105072567</v>
      </c>
      <c r="BE1519" s="40" t="n">
        <f aca="false">AS1519*1000000</f>
        <v>0.296280705365468</v>
      </c>
      <c r="BF1519" s="40" t="n">
        <f aca="false">AT1519*1000000</f>
        <v>19.7520470243645</v>
      </c>
      <c r="BG1519" s="40" t="n">
        <f aca="false">AU1519*1000000</f>
        <v>59256.1410730936</v>
      </c>
      <c r="BH1519" s="41" t="n">
        <f aca="false">AV1519*1000000</f>
        <v>2.71590646585012</v>
      </c>
      <c r="BI1519" s="0" t="n">
        <v>0.1</v>
      </c>
      <c r="BJ1519" s="0" t="n">
        <f aca="false">R1519*BI1519</f>
        <v>1126.48393185829</v>
      </c>
      <c r="BK1519" s="0" t="n">
        <v>0.1</v>
      </c>
      <c r="BL1519" s="0" t="n">
        <f aca="false">AI1519*BK1519</f>
        <v>1074</v>
      </c>
      <c r="BM1519" s="45" t="n">
        <v>12.16</v>
      </c>
      <c r="BN1519" s="45" t="n">
        <v>601.6</v>
      </c>
      <c r="BO1519" s="45" t="n">
        <v>1.92</v>
      </c>
      <c r="BP1519" s="45" t="n">
        <v>256</v>
      </c>
      <c r="BQ1519" s="45" t="n">
        <v>384000</v>
      </c>
      <c r="BR1519" s="0" t="n">
        <f aca="false">AJ1519*0.1</f>
        <v>8.8E-009</v>
      </c>
      <c r="BS1519" s="0" t="n">
        <f aca="false">((((BJ1519/R1519)^2)+((BM1519/AD1519)^2))^(1/2))*AK1519</f>
        <v>0.00014119621199303</v>
      </c>
      <c r="BT1519" s="0" t="n">
        <f aca="false">((((BJ1519/R1519)^2)+((BN1519/AE1519)^2))^(1/2))*AL1519</f>
        <v>0.00698549680386568</v>
      </c>
      <c r="BU1519" s="0" t="n">
        <f aca="false">((((BJ1519/R1519)^2)+((BO1519/AF1519)^2))^(1/2))*AM1519</f>
        <v>2.41813886130852E-005</v>
      </c>
      <c r="BV1519" s="0" t="n">
        <f aca="false">((((BJ1519/R1519)^2)+((BP1519/AG1519)^2))^(1/2))*AN1519</f>
        <v>0.0029725518314322</v>
      </c>
      <c r="BW1519" s="0" t="n">
        <f aca="false">((((BJ1519/R1519)^2)+((BQ1519/AH1519)^2))^(1/2))*AO1519</f>
        <v>4.83627772261705</v>
      </c>
      <c r="BX1519" s="46" t="n">
        <f aca="false">((((BL1519/AI1519)^2)+((BR1519/AJ1519)^2))^(1/2))*AP1519</f>
        <v>0.000140191819172184</v>
      </c>
    </row>
    <row r="1520" customFormat="false" ht="15" hidden="false" customHeight="true" outlineLevel="0" collapsed="false">
      <c r="A1520" s="24" t="n">
        <v>4.59805277777778</v>
      </c>
      <c r="B1520" s="24" t="n">
        <v>-74.1754388888889</v>
      </c>
      <c r="C1520" s="47" t="n">
        <v>21</v>
      </c>
      <c r="D1520" s="47" t="n">
        <v>24</v>
      </c>
      <c r="E1520" s="47" t="n">
        <v>1804</v>
      </c>
      <c r="F1520" s="82" t="s">
        <v>3722</v>
      </c>
      <c r="G1520" s="82" t="s">
        <v>3723</v>
      </c>
      <c r="H1520" s="82" t="s">
        <v>3724</v>
      </c>
      <c r="I1520" s="83" t="s">
        <v>3342</v>
      </c>
      <c r="J1520" s="1" t="s">
        <v>3587</v>
      </c>
      <c r="K1520" s="1" t="s">
        <v>3725</v>
      </c>
      <c r="L1520" s="1"/>
      <c r="M1520" s="1" t="n">
        <v>1996</v>
      </c>
      <c r="N1520" s="29" t="s">
        <v>67</v>
      </c>
      <c r="O1520" s="4" t="s">
        <v>145</v>
      </c>
      <c r="P1520" s="30" t="n">
        <v>-0.0558905599345948</v>
      </c>
      <c r="Q1520" s="5" t="n">
        <v>10080</v>
      </c>
      <c r="R1520" s="31" t="n">
        <v>8060.62440325845</v>
      </c>
      <c r="S1520" s="4" t="s">
        <v>69</v>
      </c>
      <c r="T1520" s="4"/>
      <c r="U1520" s="4"/>
      <c r="V1520" s="48" t="n">
        <f aca="false">IF(S1520="m3_año",R1520,IF(OR(O1520="CG1",O1520="CG3",O1520="HG2"),T1520,R1520))</f>
        <v>8060.62440325845</v>
      </c>
      <c r="W1520" s="28" t="n">
        <v>365</v>
      </c>
      <c r="X1520" s="1"/>
      <c r="Y1520" s="1"/>
      <c r="Z1520" s="1" t="n">
        <v>3650</v>
      </c>
      <c r="AA1520" s="1" t="n">
        <v>0</v>
      </c>
      <c r="AB1520" s="1" t="n">
        <v>0</v>
      </c>
      <c r="AC1520" s="33" t="s">
        <v>72</v>
      </c>
      <c r="AD1520" s="33" t="n">
        <f aca="false">VLOOKUP($O1520,Parámetros!$B$4:$H$25,3,0)</f>
        <v>196.356974196937</v>
      </c>
      <c r="AE1520" s="33" t="n">
        <f aca="false">VLOOKUP($O1520,Parámetros!$B$4:$H$25,4,0)</f>
        <v>1220.72799074218</v>
      </c>
      <c r="AF1520" s="33" t="n">
        <f aca="false">VLOOKUP($O1520,Parámetros!$B$4:$H$25,5,0)</f>
        <v>69.6558973259153</v>
      </c>
      <c r="AG1520" s="33" t="n">
        <f aca="false">VLOOKUP($O1520,Parámetros!$B$4:$H$25,6,0)</f>
        <v>640</v>
      </c>
      <c r="AH1520" s="33" t="n">
        <f aca="false">VLOOKUP($O1520,Parámetros!$B$4:$H$25,7,0)</f>
        <v>1920000</v>
      </c>
      <c r="AI1520" s="51" t="n">
        <f aca="false">Q1520</f>
        <v>10080</v>
      </c>
      <c r="AJ1520" s="84" t="n">
        <v>8.8E-007</v>
      </c>
      <c r="AK1520" s="34" t="n">
        <f aca="false">AD1520*V1520/1000000000</f>
        <v>0.00158275981796182</v>
      </c>
      <c r="AL1520" s="34" t="n">
        <f aca="false">AE1520*V1520/1000000000</f>
        <v>0.00983982983191707</v>
      </c>
      <c r="AM1520" s="34" t="n">
        <f aca="false">AF1520*V1520/1000000000</f>
        <v>0.000561470025816138</v>
      </c>
      <c r="AN1520" s="34" t="n">
        <f aca="false">AG1520*V1520/1000000000</f>
        <v>0.00515879961808541</v>
      </c>
      <c r="AO1520" s="34" t="n">
        <f aca="false">AH1520*V1520/1000000000</f>
        <v>15.4763988542562</v>
      </c>
      <c r="AP1520" s="35" t="n">
        <f aca="false">AJ1520*AI1520*EXP(P1520*4)</f>
        <v>0.00709334947486744</v>
      </c>
      <c r="AQ1520" s="36" t="n">
        <f aca="false">AK1520/W1520</f>
        <v>4.33632826838855E-006</v>
      </c>
      <c r="AR1520" s="37" t="n">
        <f aca="false">AL1520/W1520</f>
        <v>2.69584378956632E-005</v>
      </c>
      <c r="AS1520" s="37" t="n">
        <f aca="false">AM1520/W1520</f>
        <v>1.53827404333188E-006</v>
      </c>
      <c r="AT1520" s="37" t="n">
        <f aca="false">AN1520/W1520</f>
        <v>1.41336975837956E-005</v>
      </c>
      <c r="AU1520" s="37" t="n">
        <f aca="false">AO1520/W1520</f>
        <v>0.0424010927513869</v>
      </c>
      <c r="AV1520" s="49" t="n">
        <f aca="false">AP1520/W1520</f>
        <v>1.9433834177719E-005</v>
      </c>
      <c r="AW1520" s="39" t="n">
        <f aca="false">AK1520*1000000</f>
        <v>1582.75981796182</v>
      </c>
      <c r="AX1520" s="40" t="n">
        <f aca="false">AL1520*1000000</f>
        <v>9839.82983191707</v>
      </c>
      <c r="AY1520" s="40" t="n">
        <f aca="false">AM1520*1000000</f>
        <v>561.470025816138</v>
      </c>
      <c r="AZ1520" s="40" t="n">
        <f aca="false">AN1520*1000000</f>
        <v>5158.79961808541</v>
      </c>
      <c r="BA1520" s="40" t="n">
        <f aca="false">AO1520*1000000</f>
        <v>15476398.8542562</v>
      </c>
      <c r="BB1520" s="41" t="n">
        <f aca="false">AP1520*1000000</f>
        <v>7093.34947486744</v>
      </c>
      <c r="BC1520" s="39" t="n">
        <f aca="false">AQ1520*1000000</f>
        <v>4.33632826838855</v>
      </c>
      <c r="BD1520" s="40" t="n">
        <f aca="false">AR1520*1000000</f>
        <v>26.9584378956632</v>
      </c>
      <c r="BE1520" s="40" t="n">
        <f aca="false">AS1520*1000000</f>
        <v>1.53827404333188</v>
      </c>
      <c r="BF1520" s="40" t="n">
        <f aca="false">AT1520*1000000</f>
        <v>14.1336975837956</v>
      </c>
      <c r="BG1520" s="40" t="n">
        <f aca="false">AU1520*1000000</f>
        <v>42401.0927513869</v>
      </c>
      <c r="BH1520" s="41" t="n">
        <f aca="false">AV1520*1000000</f>
        <v>19.433834177719</v>
      </c>
      <c r="BI1520" s="0" t="n">
        <v>0.1</v>
      </c>
      <c r="BJ1520" s="0" t="n">
        <f aca="false">R1520*BI1520</f>
        <v>806.062440325845</v>
      </c>
      <c r="BK1520" s="0" t="n">
        <v>0.1</v>
      </c>
      <c r="BL1520" s="0" t="n">
        <f aca="false">AI1520*BK1520</f>
        <v>1008</v>
      </c>
      <c r="BM1520" s="45" t="n">
        <v>187.562005220738</v>
      </c>
      <c r="BN1520" s="45" t="n">
        <v>1012.03746873145</v>
      </c>
      <c r="BO1520" s="45" t="n">
        <v>69.5558973259153</v>
      </c>
      <c r="BP1520" s="45" t="n">
        <v>256</v>
      </c>
      <c r="BQ1520" s="45" t="n">
        <v>384000</v>
      </c>
      <c r="BR1520" s="0" t="n">
        <f aca="false">AJ1520*0.1</f>
        <v>8.8E-008</v>
      </c>
      <c r="BS1520" s="0" t="n">
        <f aca="false">((((BJ1520/R1520)^2)+((BM1520/AD1520)^2))^(1/2))*AK1520</f>
        <v>0.0015201291847696</v>
      </c>
      <c r="BT1520" s="0" t="n">
        <f aca="false">((((BJ1520/R1520)^2)+((BN1520/AE1520)^2))^(1/2))*AL1520</f>
        <v>0.00821678403929434</v>
      </c>
      <c r="BU1520" s="0" t="n">
        <f aca="false">((((BJ1520/R1520)^2)+((BO1520/AF1520)^2))^(1/2))*AM1520</f>
        <v>0.000563468336046644</v>
      </c>
      <c r="BV1520" s="0" t="n">
        <f aca="false">((((BJ1520/R1520)^2)+((BP1520/AG1520)^2))^(1/2))*AN1520</f>
        <v>0.00212702757267622</v>
      </c>
      <c r="BW1520" s="0" t="n">
        <f aca="false">((((BJ1520/R1520)^2)+((BQ1520/AH1520)^2))^(1/2))*AO1520</f>
        <v>3.46062798850168</v>
      </c>
      <c r="BX1520" s="46" t="n">
        <f aca="false">((((BL1520/AI1520)^2)+((BR1520/AJ1520)^2))^(1/2))*AP1520</f>
        <v>0.00100315110300096</v>
      </c>
    </row>
    <row r="1521" customFormat="false" ht="15" hidden="false" customHeight="true" outlineLevel="0" collapsed="false">
      <c r="A1521" s="24" t="n">
        <v>4.631325</v>
      </c>
      <c r="B1521" s="24" t="n">
        <v>-74.1235361111111</v>
      </c>
      <c r="C1521" s="47" t="n">
        <v>26</v>
      </c>
      <c r="D1521" s="47" t="n">
        <v>27</v>
      </c>
      <c r="E1521" s="47" t="n">
        <v>1848</v>
      </c>
      <c r="F1521" s="82" t="s">
        <v>3726</v>
      </c>
      <c r="G1521" s="82" t="s">
        <v>3727</v>
      </c>
      <c r="H1521" s="82" t="s">
        <v>3728</v>
      </c>
      <c r="I1521" s="28" t="s">
        <v>216</v>
      </c>
      <c r="J1521" s="1" t="s">
        <v>1288</v>
      </c>
      <c r="K1521" s="1" t="s">
        <v>3729</v>
      </c>
      <c r="L1521" s="1"/>
      <c r="M1521" s="1" t="s">
        <v>3465</v>
      </c>
      <c r="N1521" s="29" t="s">
        <v>77</v>
      </c>
      <c r="O1521" s="4" t="s">
        <v>77</v>
      </c>
      <c r="P1521" s="50" t="n">
        <v>0.0119278052318739</v>
      </c>
      <c r="Q1521" s="5" t="n">
        <v>20.93174784</v>
      </c>
      <c r="R1521" s="31" t="n">
        <v>21.9546346438263</v>
      </c>
      <c r="S1521" s="4" t="s">
        <v>69</v>
      </c>
      <c r="T1521" s="4"/>
      <c r="U1521" s="4"/>
      <c r="V1521" s="48" t="n">
        <f aca="false">IF(S1521="m3_año",R1521,IF(OR(O1521="CG1",O1521="CG3",O1521="HG2"),T1521,R1521))</f>
        <v>21.9546346438263</v>
      </c>
      <c r="W1521" s="28" t="n">
        <v>365</v>
      </c>
      <c r="X1521" s="1"/>
      <c r="Y1521" s="1"/>
      <c r="Z1521" s="1" t="n">
        <v>2920</v>
      </c>
      <c r="AA1521" s="1" t="n">
        <v>0</v>
      </c>
      <c r="AB1521" s="1" t="n">
        <v>0</v>
      </c>
      <c r="AC1521" s="33" t="s">
        <v>72</v>
      </c>
      <c r="AD1521" s="33" t="n">
        <f aca="false">VLOOKUP($O1521,Parámetros!$B$4:$H$25,3,0)</f>
        <v>24000</v>
      </c>
      <c r="AE1521" s="33" t="n">
        <f aca="false">VLOOKUP($O1521,Parámetros!$B$4:$H$25,4,0)</f>
        <v>2261000</v>
      </c>
      <c r="AF1521" s="33" t="n">
        <f aca="false">VLOOKUP($O1521,Parámetros!$B$4:$H$25,5,0)</f>
        <v>1200</v>
      </c>
      <c r="AG1521" s="33" t="n">
        <f aca="false">VLOOKUP($O1521,Parámetros!$B$4:$H$25,6,0)</f>
        <v>381000</v>
      </c>
      <c r="AH1521" s="33" t="n">
        <f aca="false">VLOOKUP($O1521,Parámetros!$B$4:$H$25,7,0)</f>
        <v>1500000000</v>
      </c>
      <c r="AI1521" s="51" t="n">
        <v>20.93174784</v>
      </c>
      <c r="AJ1521" s="2" t="n">
        <v>0.024</v>
      </c>
      <c r="AK1521" s="34" t="n">
        <f aca="false">AD1521*V1521/1000000000</f>
        <v>0.000526911231451831</v>
      </c>
      <c r="AL1521" s="34" t="n">
        <f aca="false">AE1521*V1521/1000000000</f>
        <v>0.0496394289296913</v>
      </c>
      <c r="AM1521" s="34" t="n">
        <f aca="false">AF1521*V1521/1000000000</f>
        <v>2.63455615725916E-005</v>
      </c>
      <c r="AN1521" s="34" t="n">
        <f aca="false">AG1521*V1521/1000000000</f>
        <v>0.00836471579929782</v>
      </c>
      <c r="AO1521" s="34" t="n">
        <f aca="false">AH1521*V1521/1000000000</f>
        <v>32.9319519657394</v>
      </c>
      <c r="AP1521" s="35" t="n">
        <f aca="false">AJ1521*AI1521*EXP(P1521*4)</f>
        <v>0.526911231451832</v>
      </c>
      <c r="AQ1521" s="36" t="n">
        <f aca="false">AK1521/W1521</f>
        <v>1.44359241493652E-006</v>
      </c>
      <c r="AR1521" s="37" t="n">
        <f aca="false">AL1521/W1521</f>
        <v>0.000135998435423812</v>
      </c>
      <c r="AS1521" s="37" t="n">
        <f aca="false">AM1521/W1521</f>
        <v>7.21796207468262E-008</v>
      </c>
      <c r="AT1521" s="37" t="n">
        <f aca="false">AN1521/W1521</f>
        <v>2.29170295871173E-005</v>
      </c>
      <c r="AU1521" s="37" t="n">
        <f aca="false">AO1521/W1521</f>
        <v>0.0902245259335327</v>
      </c>
      <c r="AV1521" s="49" t="n">
        <f aca="false">AP1521/W1521</f>
        <v>0.00144359241493653</v>
      </c>
      <c r="AW1521" s="39" t="n">
        <f aca="false">AK1521*1000000</f>
        <v>526.911231451831</v>
      </c>
      <c r="AX1521" s="40" t="n">
        <f aca="false">AL1521*1000000</f>
        <v>49639.4289296913</v>
      </c>
      <c r="AY1521" s="40" t="n">
        <f aca="false">AM1521*1000000</f>
        <v>26.3455615725916</v>
      </c>
      <c r="AZ1521" s="40" t="n">
        <f aca="false">AN1521*1000000</f>
        <v>8364.71579929782</v>
      </c>
      <c r="BA1521" s="40" t="n">
        <f aca="false">AO1521*1000000</f>
        <v>32931951.9657394</v>
      </c>
      <c r="BB1521" s="41" t="n">
        <f aca="false">AP1521*1000000</f>
        <v>526911.231451832</v>
      </c>
      <c r="BC1521" s="39" t="n">
        <f aca="false">AQ1521*1000000</f>
        <v>1.44359241493652</v>
      </c>
      <c r="BD1521" s="40" t="n">
        <f aca="false">AR1521*1000000</f>
        <v>135.998435423812</v>
      </c>
      <c r="BE1521" s="40" t="n">
        <f aca="false">AS1521*1000000</f>
        <v>0.0721796207468262</v>
      </c>
      <c r="BF1521" s="40" t="n">
        <f aca="false">AT1521*1000000</f>
        <v>22.9170295871173</v>
      </c>
      <c r="BG1521" s="40" t="n">
        <f aca="false">AU1521*1000000</f>
        <v>90224.5259335327</v>
      </c>
      <c r="BH1521" s="41" t="n">
        <f aca="false">AV1521*1000000</f>
        <v>1443.59241493653</v>
      </c>
      <c r="BI1521" s="0" t="n">
        <v>0.1</v>
      </c>
      <c r="BJ1521" s="0" t="n">
        <f aca="false">R1521*BI1521</f>
        <v>2.19546346438263</v>
      </c>
      <c r="BK1521" s="0" t="n">
        <v>0.1</v>
      </c>
      <c r="BL1521" s="0" t="n">
        <f aca="false">AI1521*BK1521</f>
        <v>2.093174784</v>
      </c>
      <c r="BM1521" s="45" t="n">
        <v>0</v>
      </c>
      <c r="BN1521" s="45" t="n">
        <v>0</v>
      </c>
      <c r="BO1521" s="45" t="n">
        <v>0</v>
      </c>
      <c r="BP1521" s="45" t="n">
        <v>0</v>
      </c>
      <c r="BQ1521" s="45" t="n">
        <v>0</v>
      </c>
      <c r="BR1521" s="0" t="n">
        <f aca="false">AJ1521*0.1</f>
        <v>0.0024</v>
      </c>
      <c r="BS1521" s="0" t="n">
        <f aca="false">((((BJ1521/R1521)^2)+((BM1521/AD1521)^2))^(1/2))*AK1521</f>
        <v>5.26911231451831E-005</v>
      </c>
      <c r="BT1521" s="0" t="n">
        <f aca="false">((((BJ1521/R1521)^2)+((BN1521/AE1521)^2))^(1/2))*AL1521</f>
        <v>0.00496394289296913</v>
      </c>
      <c r="BU1521" s="0" t="n">
        <f aca="false">((((BJ1521/R1521)^2)+((BO1521/AF1521)^2))^(1/2))*AM1521</f>
        <v>2.63455615725916E-006</v>
      </c>
      <c r="BV1521" s="0" t="n">
        <f aca="false">((((BJ1521/R1521)^2)+((BP1521/AG1521)^2))^(1/2))*AN1521</f>
        <v>0.000836471579929782</v>
      </c>
      <c r="BW1521" s="0" t="n">
        <f aca="false">((((BJ1521/R1521)^2)+((BQ1521/AH1521)^2))^(1/2))*AO1521</f>
        <v>3.29319519657394</v>
      </c>
      <c r="BX1521" s="46" t="n">
        <f aca="false">((((BL1521/AI1521)^2)+((BR1521/AJ1521)^2))^(1/2))*AP1521</f>
        <v>0.074516500968589</v>
      </c>
    </row>
    <row r="1522" customFormat="false" ht="15" hidden="false" customHeight="true" outlineLevel="0" collapsed="false">
      <c r="A1522" s="24" t="n">
        <v>4.631325</v>
      </c>
      <c r="B1522" s="24" t="n">
        <v>-74.1235361111111</v>
      </c>
      <c r="C1522" s="47" t="n">
        <v>26</v>
      </c>
      <c r="D1522" s="47" t="n">
        <v>27</v>
      </c>
      <c r="E1522" s="47" t="n">
        <v>1848</v>
      </c>
      <c r="F1522" s="82" t="s">
        <v>3726</v>
      </c>
      <c r="G1522" s="82" t="s">
        <v>3727</v>
      </c>
      <c r="H1522" s="82" t="s">
        <v>3728</v>
      </c>
      <c r="I1522" s="28" t="s">
        <v>216</v>
      </c>
      <c r="J1522" s="1" t="s">
        <v>1288</v>
      </c>
      <c r="K1522" s="1" t="s">
        <v>3729</v>
      </c>
      <c r="L1522" s="1"/>
      <c r="M1522" s="1" t="s">
        <v>3465</v>
      </c>
      <c r="N1522" s="29" t="s">
        <v>77</v>
      </c>
      <c r="O1522" s="4" t="s">
        <v>77</v>
      </c>
      <c r="P1522" s="50" t="n">
        <v>0.0119278052318739</v>
      </c>
      <c r="Q1522" s="5" t="n">
        <v>20.93174784</v>
      </c>
      <c r="R1522" s="31" t="n">
        <v>21.9546346438263</v>
      </c>
      <c r="S1522" s="4" t="s">
        <v>69</v>
      </c>
      <c r="T1522" s="4"/>
      <c r="U1522" s="4"/>
      <c r="V1522" s="48" t="n">
        <f aca="false">IF(S1522="m3_año",R1522,IF(OR(O1522="CG1",O1522="CG3",O1522="HG2"),T1522,R1522))</f>
        <v>21.9546346438263</v>
      </c>
      <c r="W1522" s="28" t="n">
        <v>365</v>
      </c>
      <c r="X1522" s="1"/>
      <c r="Y1522" s="1"/>
      <c r="Z1522" s="1" t="n">
        <v>2920</v>
      </c>
      <c r="AA1522" s="1" t="n">
        <v>0</v>
      </c>
      <c r="AB1522" s="1" t="n">
        <v>0</v>
      </c>
      <c r="AC1522" s="33" t="s">
        <v>72</v>
      </c>
      <c r="AD1522" s="33" t="n">
        <f aca="false">VLOOKUP($O1522,Parámetros!$B$4:$H$25,3,0)</f>
        <v>24000</v>
      </c>
      <c r="AE1522" s="33" t="n">
        <f aca="false">VLOOKUP($O1522,Parámetros!$B$4:$H$25,4,0)</f>
        <v>2261000</v>
      </c>
      <c r="AF1522" s="33" t="n">
        <f aca="false">VLOOKUP($O1522,Parámetros!$B$4:$H$25,5,0)</f>
        <v>1200</v>
      </c>
      <c r="AG1522" s="33" t="n">
        <f aca="false">VLOOKUP($O1522,Parámetros!$B$4:$H$25,6,0)</f>
        <v>381000</v>
      </c>
      <c r="AH1522" s="33" t="n">
        <f aca="false">VLOOKUP($O1522,Parámetros!$B$4:$H$25,7,0)</f>
        <v>1500000000</v>
      </c>
      <c r="AI1522" s="51" t="n">
        <v>20.93174784</v>
      </c>
      <c r="AJ1522" s="2" t="n">
        <v>0.024</v>
      </c>
      <c r="AK1522" s="34" t="n">
        <f aca="false">AD1522*V1522/1000000000</f>
        <v>0.000526911231451831</v>
      </c>
      <c r="AL1522" s="34" t="n">
        <f aca="false">AE1522*V1522/1000000000</f>
        <v>0.0496394289296913</v>
      </c>
      <c r="AM1522" s="34" t="n">
        <f aca="false">AF1522*V1522/1000000000</f>
        <v>2.63455615725916E-005</v>
      </c>
      <c r="AN1522" s="34" t="n">
        <f aca="false">AG1522*V1522/1000000000</f>
        <v>0.00836471579929782</v>
      </c>
      <c r="AO1522" s="34" t="n">
        <f aca="false">AH1522*V1522/1000000000</f>
        <v>32.9319519657394</v>
      </c>
      <c r="AP1522" s="35" t="n">
        <f aca="false">AJ1522*AI1522*EXP(P1522*4)</f>
        <v>0.526911231451832</v>
      </c>
      <c r="AQ1522" s="36" t="n">
        <f aca="false">AK1522/W1522</f>
        <v>1.44359241493652E-006</v>
      </c>
      <c r="AR1522" s="37" t="n">
        <f aca="false">AL1522/W1522</f>
        <v>0.000135998435423812</v>
      </c>
      <c r="AS1522" s="37" t="n">
        <f aca="false">AM1522/W1522</f>
        <v>7.21796207468262E-008</v>
      </c>
      <c r="AT1522" s="37" t="n">
        <f aca="false">AN1522/W1522</f>
        <v>2.29170295871173E-005</v>
      </c>
      <c r="AU1522" s="37" t="n">
        <f aca="false">AO1522/W1522</f>
        <v>0.0902245259335327</v>
      </c>
      <c r="AV1522" s="49" t="n">
        <f aca="false">AP1522/W1522</f>
        <v>0.00144359241493653</v>
      </c>
      <c r="AW1522" s="39" t="n">
        <f aca="false">AK1522*1000000</f>
        <v>526.911231451831</v>
      </c>
      <c r="AX1522" s="40" t="n">
        <f aca="false">AL1522*1000000</f>
        <v>49639.4289296913</v>
      </c>
      <c r="AY1522" s="40" t="n">
        <f aca="false">AM1522*1000000</f>
        <v>26.3455615725916</v>
      </c>
      <c r="AZ1522" s="40" t="n">
        <f aca="false">AN1522*1000000</f>
        <v>8364.71579929782</v>
      </c>
      <c r="BA1522" s="40" t="n">
        <f aca="false">AO1522*1000000</f>
        <v>32931951.9657394</v>
      </c>
      <c r="BB1522" s="41" t="n">
        <f aca="false">AP1522*1000000</f>
        <v>526911.231451832</v>
      </c>
      <c r="BC1522" s="39" t="n">
        <f aca="false">AQ1522*1000000</f>
        <v>1.44359241493652</v>
      </c>
      <c r="BD1522" s="40" t="n">
        <f aca="false">AR1522*1000000</f>
        <v>135.998435423812</v>
      </c>
      <c r="BE1522" s="40" t="n">
        <f aca="false">AS1522*1000000</f>
        <v>0.0721796207468262</v>
      </c>
      <c r="BF1522" s="40" t="n">
        <f aca="false">AT1522*1000000</f>
        <v>22.9170295871173</v>
      </c>
      <c r="BG1522" s="40" t="n">
        <f aca="false">AU1522*1000000</f>
        <v>90224.5259335327</v>
      </c>
      <c r="BH1522" s="41" t="n">
        <f aca="false">AV1522*1000000</f>
        <v>1443.59241493653</v>
      </c>
      <c r="BI1522" s="0" t="n">
        <v>0.1</v>
      </c>
      <c r="BJ1522" s="0" t="n">
        <f aca="false">R1522*BI1522</f>
        <v>2.19546346438263</v>
      </c>
      <c r="BK1522" s="0" t="n">
        <v>0.1</v>
      </c>
      <c r="BL1522" s="0" t="n">
        <f aca="false">AI1522*BK1522</f>
        <v>2.093174784</v>
      </c>
      <c r="BM1522" s="45" t="n">
        <v>0</v>
      </c>
      <c r="BN1522" s="45" t="n">
        <v>0</v>
      </c>
      <c r="BO1522" s="45" t="n">
        <v>0</v>
      </c>
      <c r="BP1522" s="45" t="n">
        <v>0</v>
      </c>
      <c r="BQ1522" s="45" t="n">
        <v>0</v>
      </c>
      <c r="BR1522" s="0" t="n">
        <f aca="false">AJ1522*0.1</f>
        <v>0.0024</v>
      </c>
      <c r="BS1522" s="0" t="n">
        <f aca="false">((((BJ1522/R1522)^2)+((BM1522/AD1522)^2))^(1/2))*AK1522</f>
        <v>5.26911231451831E-005</v>
      </c>
      <c r="BT1522" s="0" t="n">
        <f aca="false">((((BJ1522/R1522)^2)+((BN1522/AE1522)^2))^(1/2))*AL1522</f>
        <v>0.00496394289296913</v>
      </c>
      <c r="BU1522" s="0" t="n">
        <f aca="false">((((BJ1522/R1522)^2)+((BO1522/AF1522)^2))^(1/2))*AM1522</f>
        <v>2.63455615725916E-006</v>
      </c>
      <c r="BV1522" s="0" t="n">
        <f aca="false">((((BJ1522/R1522)^2)+((BP1522/AG1522)^2))^(1/2))*AN1522</f>
        <v>0.000836471579929782</v>
      </c>
      <c r="BW1522" s="0" t="n">
        <f aca="false">((((BJ1522/R1522)^2)+((BQ1522/AH1522)^2))^(1/2))*AO1522</f>
        <v>3.29319519657394</v>
      </c>
      <c r="BX1522" s="46" t="n">
        <f aca="false">((((BL1522/AI1522)^2)+((BR1522/AJ1522)^2))^(1/2))*AP1522</f>
        <v>0.074516500968589</v>
      </c>
    </row>
    <row r="1523" customFormat="false" ht="15" hidden="false" customHeight="true" outlineLevel="0" collapsed="false">
      <c r="A1523" s="24" t="n">
        <v>4.631325</v>
      </c>
      <c r="B1523" s="24" t="n">
        <v>-74.1235361111111</v>
      </c>
      <c r="C1523" s="47" t="n">
        <v>26</v>
      </c>
      <c r="D1523" s="47" t="n">
        <v>27</v>
      </c>
      <c r="E1523" s="47" t="n">
        <v>1848</v>
      </c>
      <c r="F1523" s="82" t="s">
        <v>3726</v>
      </c>
      <c r="G1523" s="82" t="s">
        <v>3727</v>
      </c>
      <c r="H1523" s="82" t="s">
        <v>3728</v>
      </c>
      <c r="I1523" s="28" t="s">
        <v>216</v>
      </c>
      <c r="J1523" s="1" t="s">
        <v>1288</v>
      </c>
      <c r="K1523" s="1" t="s">
        <v>3729</v>
      </c>
      <c r="L1523" s="1"/>
      <c r="M1523" s="1" t="s">
        <v>3465</v>
      </c>
      <c r="N1523" s="29" t="s">
        <v>77</v>
      </c>
      <c r="O1523" s="4" t="s">
        <v>77</v>
      </c>
      <c r="P1523" s="50" t="n">
        <v>0.0119278052318739</v>
      </c>
      <c r="Q1523" s="5" t="n">
        <v>20.93174784</v>
      </c>
      <c r="R1523" s="31" t="n">
        <v>21.9546346438263</v>
      </c>
      <c r="S1523" s="4" t="s">
        <v>69</v>
      </c>
      <c r="T1523" s="4"/>
      <c r="U1523" s="4"/>
      <c r="V1523" s="48" t="n">
        <f aca="false">IF(S1523="m3_año",R1523,IF(OR(O1523="CG1",O1523="CG3",O1523="HG2"),T1523,R1523))</f>
        <v>21.9546346438263</v>
      </c>
      <c r="W1523" s="28" t="n">
        <v>365</v>
      </c>
      <c r="X1523" s="1"/>
      <c r="Y1523" s="1"/>
      <c r="Z1523" s="1" t="n">
        <v>2920</v>
      </c>
      <c r="AA1523" s="1" t="n">
        <v>0</v>
      </c>
      <c r="AB1523" s="1" t="n">
        <v>0</v>
      </c>
      <c r="AC1523" s="33" t="s">
        <v>72</v>
      </c>
      <c r="AD1523" s="33" t="n">
        <f aca="false">VLOOKUP($O1523,Parámetros!$B$4:$H$25,3,0)</f>
        <v>24000</v>
      </c>
      <c r="AE1523" s="33" t="n">
        <f aca="false">VLOOKUP($O1523,Parámetros!$B$4:$H$25,4,0)</f>
        <v>2261000</v>
      </c>
      <c r="AF1523" s="33" t="n">
        <f aca="false">VLOOKUP($O1523,Parámetros!$B$4:$H$25,5,0)</f>
        <v>1200</v>
      </c>
      <c r="AG1523" s="33" t="n">
        <f aca="false">VLOOKUP($O1523,Parámetros!$B$4:$H$25,6,0)</f>
        <v>381000</v>
      </c>
      <c r="AH1523" s="33" t="n">
        <f aca="false">VLOOKUP($O1523,Parámetros!$B$4:$H$25,7,0)</f>
        <v>1500000000</v>
      </c>
      <c r="AI1523" s="51" t="n">
        <v>20.93174784</v>
      </c>
      <c r="AJ1523" s="2" t="n">
        <v>0.024</v>
      </c>
      <c r="AK1523" s="34" t="n">
        <f aca="false">AD1523*V1523/1000000000</f>
        <v>0.000526911231451831</v>
      </c>
      <c r="AL1523" s="34" t="n">
        <f aca="false">AE1523*V1523/1000000000</f>
        <v>0.0496394289296913</v>
      </c>
      <c r="AM1523" s="34" t="n">
        <f aca="false">AF1523*V1523/1000000000</f>
        <v>2.63455615725916E-005</v>
      </c>
      <c r="AN1523" s="34" t="n">
        <f aca="false">AG1523*V1523/1000000000</f>
        <v>0.00836471579929782</v>
      </c>
      <c r="AO1523" s="34" t="n">
        <f aca="false">AH1523*V1523/1000000000</f>
        <v>32.9319519657394</v>
      </c>
      <c r="AP1523" s="35" t="n">
        <f aca="false">AJ1523*AI1523*EXP(P1523*4)</f>
        <v>0.526911231451832</v>
      </c>
      <c r="AQ1523" s="36" t="n">
        <f aca="false">AK1523/W1523</f>
        <v>1.44359241493652E-006</v>
      </c>
      <c r="AR1523" s="37" t="n">
        <f aca="false">AL1523/W1523</f>
        <v>0.000135998435423812</v>
      </c>
      <c r="AS1523" s="37" t="n">
        <f aca="false">AM1523/W1523</f>
        <v>7.21796207468262E-008</v>
      </c>
      <c r="AT1523" s="37" t="n">
        <f aca="false">AN1523/W1523</f>
        <v>2.29170295871173E-005</v>
      </c>
      <c r="AU1523" s="37" t="n">
        <f aca="false">AO1523/W1523</f>
        <v>0.0902245259335327</v>
      </c>
      <c r="AV1523" s="49" t="n">
        <f aca="false">AP1523/W1523</f>
        <v>0.00144359241493653</v>
      </c>
      <c r="AW1523" s="39" t="n">
        <f aca="false">AK1523*1000000</f>
        <v>526.911231451831</v>
      </c>
      <c r="AX1523" s="40" t="n">
        <f aca="false">AL1523*1000000</f>
        <v>49639.4289296913</v>
      </c>
      <c r="AY1523" s="40" t="n">
        <f aca="false">AM1523*1000000</f>
        <v>26.3455615725916</v>
      </c>
      <c r="AZ1523" s="40" t="n">
        <f aca="false">AN1523*1000000</f>
        <v>8364.71579929782</v>
      </c>
      <c r="BA1523" s="40" t="n">
        <f aca="false">AO1523*1000000</f>
        <v>32931951.9657394</v>
      </c>
      <c r="BB1523" s="41" t="n">
        <f aca="false">AP1523*1000000</f>
        <v>526911.231451832</v>
      </c>
      <c r="BC1523" s="39" t="n">
        <f aca="false">AQ1523*1000000</f>
        <v>1.44359241493652</v>
      </c>
      <c r="BD1523" s="40" t="n">
        <f aca="false">AR1523*1000000</f>
        <v>135.998435423812</v>
      </c>
      <c r="BE1523" s="40" t="n">
        <f aca="false">AS1523*1000000</f>
        <v>0.0721796207468262</v>
      </c>
      <c r="BF1523" s="40" t="n">
        <f aca="false">AT1523*1000000</f>
        <v>22.9170295871173</v>
      </c>
      <c r="BG1523" s="40" t="n">
        <f aca="false">AU1523*1000000</f>
        <v>90224.5259335327</v>
      </c>
      <c r="BH1523" s="41" t="n">
        <f aca="false">AV1523*1000000</f>
        <v>1443.59241493653</v>
      </c>
      <c r="BI1523" s="0" t="n">
        <v>0.1</v>
      </c>
      <c r="BJ1523" s="0" t="n">
        <f aca="false">R1523*BI1523</f>
        <v>2.19546346438263</v>
      </c>
      <c r="BK1523" s="0" t="n">
        <v>0.1</v>
      </c>
      <c r="BL1523" s="0" t="n">
        <f aca="false">AI1523*BK1523</f>
        <v>2.093174784</v>
      </c>
      <c r="BM1523" s="45" t="n">
        <v>0</v>
      </c>
      <c r="BN1523" s="45" t="n">
        <v>0</v>
      </c>
      <c r="BO1523" s="45" t="n">
        <v>0</v>
      </c>
      <c r="BP1523" s="45" t="n">
        <v>0</v>
      </c>
      <c r="BQ1523" s="45" t="n">
        <v>0</v>
      </c>
      <c r="BR1523" s="0" t="n">
        <f aca="false">AJ1523*0.1</f>
        <v>0.0024</v>
      </c>
      <c r="BS1523" s="0" t="n">
        <f aca="false">((((BJ1523/R1523)^2)+((BM1523/AD1523)^2))^(1/2))*AK1523</f>
        <v>5.26911231451831E-005</v>
      </c>
      <c r="BT1523" s="0" t="n">
        <f aca="false">((((BJ1523/R1523)^2)+((BN1523/AE1523)^2))^(1/2))*AL1523</f>
        <v>0.00496394289296913</v>
      </c>
      <c r="BU1523" s="0" t="n">
        <f aca="false">((((BJ1523/R1523)^2)+((BO1523/AF1523)^2))^(1/2))*AM1523</f>
        <v>2.63455615725916E-006</v>
      </c>
      <c r="BV1523" s="0" t="n">
        <f aca="false">((((BJ1523/R1523)^2)+((BP1523/AG1523)^2))^(1/2))*AN1523</f>
        <v>0.000836471579929782</v>
      </c>
      <c r="BW1523" s="0" t="n">
        <f aca="false">((((BJ1523/R1523)^2)+((BQ1523/AH1523)^2))^(1/2))*AO1523</f>
        <v>3.29319519657394</v>
      </c>
      <c r="BX1523" s="46" t="n">
        <f aca="false">((((BL1523/AI1523)^2)+((BR1523/AJ1523)^2))^(1/2))*AP1523</f>
        <v>0.074516500968589</v>
      </c>
    </row>
    <row r="1524" customFormat="false" ht="15" hidden="false" customHeight="true" outlineLevel="0" collapsed="false">
      <c r="A1524" s="24" t="n">
        <v>4.631325</v>
      </c>
      <c r="B1524" s="24" t="n">
        <v>-74.1235361111111</v>
      </c>
      <c r="C1524" s="47" t="n">
        <v>26</v>
      </c>
      <c r="D1524" s="47" t="n">
        <v>27</v>
      </c>
      <c r="E1524" s="47" t="n">
        <v>1848</v>
      </c>
      <c r="F1524" s="82" t="s">
        <v>3726</v>
      </c>
      <c r="G1524" s="82" t="s">
        <v>3727</v>
      </c>
      <c r="H1524" s="82" t="s">
        <v>3728</v>
      </c>
      <c r="I1524" s="28" t="s">
        <v>216</v>
      </c>
      <c r="J1524" s="1" t="s">
        <v>76</v>
      </c>
      <c r="K1524" s="1" t="s">
        <v>3477</v>
      </c>
      <c r="L1524" s="1"/>
      <c r="M1524" s="1" t="s">
        <v>3465</v>
      </c>
      <c r="N1524" s="29" t="s">
        <v>77</v>
      </c>
      <c r="O1524" s="4" t="s">
        <v>77</v>
      </c>
      <c r="P1524" s="56" t="n">
        <v>0.00426891489573758</v>
      </c>
      <c r="Q1524" s="5" t="n">
        <v>20.93174784</v>
      </c>
      <c r="R1524" s="31" t="n">
        <v>21.2922403046282</v>
      </c>
      <c r="S1524" s="4" t="s">
        <v>69</v>
      </c>
      <c r="T1524" s="4"/>
      <c r="U1524" s="4"/>
      <c r="V1524" s="48" t="n">
        <f aca="false">IF(S1524="m3_año",R1524,IF(OR(O1524="CG1",O1524="CG3",O1524="HG2"),T1524,R1524))</f>
        <v>21.2922403046282</v>
      </c>
      <c r="W1524" s="28" t="n">
        <v>365</v>
      </c>
      <c r="X1524" s="1"/>
      <c r="Y1524" s="1"/>
      <c r="Z1524" s="1" t="n">
        <v>2920</v>
      </c>
      <c r="AA1524" s="1" t="n">
        <v>0</v>
      </c>
      <c r="AB1524" s="1" t="n">
        <v>0</v>
      </c>
      <c r="AC1524" s="33" t="s">
        <v>72</v>
      </c>
      <c r="AD1524" s="33" t="n">
        <f aca="false">VLOOKUP($O1524,Parámetros!$B$4:$H$25,3,0)</f>
        <v>24000</v>
      </c>
      <c r="AE1524" s="33" t="n">
        <f aca="false">VLOOKUP($O1524,Parámetros!$B$4:$H$25,4,0)</f>
        <v>2261000</v>
      </c>
      <c r="AF1524" s="33" t="n">
        <f aca="false">VLOOKUP($O1524,Parámetros!$B$4:$H$25,5,0)</f>
        <v>1200</v>
      </c>
      <c r="AG1524" s="33" t="n">
        <f aca="false">VLOOKUP($O1524,Parámetros!$B$4:$H$25,6,0)</f>
        <v>381000</v>
      </c>
      <c r="AH1524" s="33" t="n">
        <f aca="false">VLOOKUP($O1524,Parámetros!$B$4:$H$25,7,0)</f>
        <v>1500000000</v>
      </c>
      <c r="AI1524" s="2" t="n">
        <v>2.98030327868852</v>
      </c>
      <c r="AJ1524" s="2" t="n">
        <v>1.362E-005</v>
      </c>
      <c r="AK1524" s="34" t="n">
        <f aca="false">AD1524*V1524/1000000000</f>
        <v>0.000511013767311077</v>
      </c>
      <c r="AL1524" s="34" t="n">
        <f aca="false">AE1524*V1524/1000000000</f>
        <v>0.0481417553287644</v>
      </c>
      <c r="AM1524" s="34" t="n">
        <f aca="false">AF1524*V1524/1000000000</f>
        <v>2.55506883655538E-005</v>
      </c>
      <c r="AN1524" s="34" t="n">
        <f aca="false">AG1524*V1524/1000000000</f>
        <v>0.00811234355606334</v>
      </c>
      <c r="AO1524" s="34" t="n">
        <f aca="false">AH1524*V1524/1000000000</f>
        <v>31.9383604569423</v>
      </c>
      <c r="AP1524" s="35" t="n">
        <f aca="false">AJ1524*AI1524*EXP(P1524*4)</f>
        <v>4.12908128890735E-005</v>
      </c>
      <c r="AQ1524" s="36" t="n">
        <f aca="false">AK1524/W1524</f>
        <v>1.40003771866048E-006</v>
      </c>
      <c r="AR1524" s="37" t="n">
        <f aca="false">AL1524/W1524</f>
        <v>0.000131895220078806</v>
      </c>
      <c r="AS1524" s="37" t="n">
        <f aca="false">AM1524/W1524</f>
        <v>7.00018859330242E-008</v>
      </c>
      <c r="AT1524" s="37" t="n">
        <f aca="false">AN1524/W1524</f>
        <v>2.22255987837352E-005</v>
      </c>
      <c r="AU1524" s="37" t="n">
        <f aca="false">AO1524/W1524</f>
        <v>0.0875023574162803</v>
      </c>
      <c r="AV1524" s="49" t="n">
        <f aca="false">AP1524/W1524</f>
        <v>1.13125514764585E-007</v>
      </c>
      <c r="AW1524" s="39" t="n">
        <f aca="false">AK1524*1000000</f>
        <v>511.013767311077</v>
      </c>
      <c r="AX1524" s="40" t="n">
        <f aca="false">AL1524*1000000</f>
        <v>48141.7553287644</v>
      </c>
      <c r="AY1524" s="40" t="n">
        <f aca="false">AM1524*1000000</f>
        <v>25.5506883655538</v>
      </c>
      <c r="AZ1524" s="40" t="n">
        <f aca="false">AN1524*1000000</f>
        <v>8112.34355606334</v>
      </c>
      <c r="BA1524" s="40" t="n">
        <f aca="false">AO1524*1000000</f>
        <v>31938360.4569423</v>
      </c>
      <c r="BB1524" s="41" t="n">
        <f aca="false">AP1524*1000000</f>
        <v>41.2908128890735</v>
      </c>
      <c r="BC1524" s="39" t="n">
        <f aca="false">AQ1524*1000000</f>
        <v>1.40003771866048</v>
      </c>
      <c r="BD1524" s="40" t="n">
        <f aca="false">AR1524*1000000</f>
        <v>131.895220078807</v>
      </c>
      <c r="BE1524" s="40" t="n">
        <f aca="false">AS1524*1000000</f>
        <v>0.0700018859330242</v>
      </c>
      <c r="BF1524" s="40" t="n">
        <f aca="false">AT1524*1000000</f>
        <v>22.2255987837352</v>
      </c>
      <c r="BG1524" s="40" t="n">
        <f aca="false">AU1524*1000000</f>
        <v>87502.3574162803</v>
      </c>
      <c r="BH1524" s="41" t="n">
        <f aca="false">AV1524*1000000</f>
        <v>0.113125514764585</v>
      </c>
      <c r="BI1524" s="0" t="n">
        <v>0.1</v>
      </c>
      <c r="BJ1524" s="0" t="n">
        <f aca="false">R1524*BI1524</f>
        <v>2.12922403046282</v>
      </c>
      <c r="BK1524" s="0" t="n">
        <v>0.1</v>
      </c>
      <c r="BL1524" s="0" t="n">
        <f aca="false">AI1524*BK1524</f>
        <v>0.298030327868852</v>
      </c>
      <c r="BM1524" s="45" t="n">
        <v>0</v>
      </c>
      <c r="BN1524" s="45" t="n">
        <v>0</v>
      </c>
      <c r="BO1524" s="45" t="n">
        <v>0</v>
      </c>
      <c r="BP1524" s="45" t="n">
        <v>0</v>
      </c>
      <c r="BQ1524" s="45" t="n">
        <v>0</v>
      </c>
      <c r="BR1524" s="0" t="n">
        <f aca="false">AJ1524*0.1</f>
        <v>1.362E-006</v>
      </c>
      <c r="BS1524" s="0" t="n">
        <f aca="false">((((BJ1524/R1524)^2)+((BM1524/AD1524)^2))^(1/2))*AK1524</f>
        <v>5.11013767311077E-005</v>
      </c>
      <c r="BT1524" s="0" t="n">
        <f aca="false">((((BJ1524/R1524)^2)+((BN1524/AE1524)^2))^(1/2))*AL1524</f>
        <v>0.00481417553287644</v>
      </c>
      <c r="BU1524" s="0" t="n">
        <f aca="false">((((BJ1524/R1524)^2)+((BO1524/AF1524)^2))^(1/2))*AM1524</f>
        <v>2.55506883655538E-006</v>
      </c>
      <c r="BV1524" s="0" t="n">
        <f aca="false">((((BJ1524/R1524)^2)+((BP1524/AG1524)^2))^(1/2))*AN1524</f>
        <v>0.000811234355606334</v>
      </c>
      <c r="BW1524" s="0" t="n">
        <f aca="false">((((BJ1524/R1524)^2)+((BQ1524/AH1524)^2))^(1/2))*AO1524</f>
        <v>3.19383604569423</v>
      </c>
      <c r="BX1524" s="46" t="n">
        <f aca="false">((((BL1524/AI1524)^2)+((BR1524/AJ1524)^2))^(1/2))*AP1524</f>
        <v>5.83940275891375E-006</v>
      </c>
    </row>
    <row r="1525" customFormat="false" ht="15" hidden="false" customHeight="true" outlineLevel="0" collapsed="false">
      <c r="A1525" s="24" t="n">
        <v>4.61576666666667</v>
      </c>
      <c r="B1525" s="24" t="n">
        <v>-74.0764388888889</v>
      </c>
      <c r="C1525" s="47" t="n">
        <v>32</v>
      </c>
      <c r="D1525" s="47" t="n">
        <v>26</v>
      </c>
      <c r="E1525" s="47" t="n">
        <v>2334</v>
      </c>
      <c r="F1525" s="82" t="s">
        <v>3730</v>
      </c>
      <c r="G1525" s="82" t="s">
        <v>3731</v>
      </c>
      <c r="H1525" s="82" t="s">
        <v>3732</v>
      </c>
      <c r="I1525" s="83" t="s">
        <v>1287</v>
      </c>
      <c r="J1525" s="1" t="s">
        <v>76</v>
      </c>
      <c r="K1525" s="1" t="n">
        <v>4400000</v>
      </c>
      <c r="L1525" s="1"/>
      <c r="M1525" s="1" t="n">
        <v>1989</v>
      </c>
      <c r="N1525" s="29" t="s">
        <v>67</v>
      </c>
      <c r="O1525" s="4" t="s">
        <v>142</v>
      </c>
      <c r="P1525" s="50" t="n">
        <v>0.0119278052318739</v>
      </c>
      <c r="Q1525" s="5" t="n">
        <v>207360</v>
      </c>
      <c r="R1525" s="31" t="n">
        <v>217493.210530852</v>
      </c>
      <c r="S1525" s="4" t="s">
        <v>69</v>
      </c>
      <c r="T1525" s="4"/>
      <c r="U1525" s="4"/>
      <c r="V1525" s="48" t="n">
        <f aca="false">IF(S1525="m3_año",R1525,IF(OR(O1525="CG1",O1525="CG3",O1525="HG2"),T1525,R1525))</f>
        <v>217493.210530852</v>
      </c>
      <c r="W1525" s="28" t="n">
        <v>365</v>
      </c>
      <c r="X1525" s="1"/>
      <c r="Y1525" s="1"/>
      <c r="Z1525" s="1" t="n">
        <v>5840</v>
      </c>
      <c r="AA1525" s="1" t="n">
        <v>0</v>
      </c>
      <c r="AB1525" s="1" t="n">
        <v>0</v>
      </c>
      <c r="AC1525" s="33" t="s">
        <v>72</v>
      </c>
      <c r="AD1525" s="33" t="n">
        <f aca="false">VLOOKUP($O1525,Parámetros!$B$4:$H$25,3,0)</f>
        <v>30.4</v>
      </c>
      <c r="AE1525" s="33" t="n">
        <f aca="false">VLOOKUP($O1525,Parámetros!$B$4:$H$25,4,0)</f>
        <v>1504</v>
      </c>
      <c r="AF1525" s="33" t="n">
        <f aca="false">VLOOKUP($O1525,Parámetros!$B$4:$H$25,5,0)</f>
        <v>9.6</v>
      </c>
      <c r="AG1525" s="33" t="n">
        <f aca="false">VLOOKUP($O1525,Parámetros!$B$4:$H$25,6,0)</f>
        <v>640</v>
      </c>
      <c r="AH1525" s="33" t="n">
        <f aca="false">VLOOKUP($O1525,Parámetros!$B$4:$H$25,7,0)</f>
        <v>1920000</v>
      </c>
      <c r="AI1525" s="51" t="n">
        <v>207360</v>
      </c>
      <c r="AJ1525" s="52" t="n">
        <v>8.8E-008</v>
      </c>
      <c r="AK1525" s="34" t="n">
        <f aca="false">AD1525*V1525/1000000000</f>
        <v>0.0066117936001379</v>
      </c>
      <c r="AL1525" s="34" t="n">
        <f aca="false">AE1525*V1525/1000000000</f>
        <v>0.327109788638401</v>
      </c>
      <c r="AM1525" s="34" t="n">
        <f aca="false">AF1525*V1525/1000000000</f>
        <v>0.00208793482109618</v>
      </c>
      <c r="AN1525" s="34" t="n">
        <f aca="false">AG1525*V1525/1000000000</f>
        <v>0.139195654739745</v>
      </c>
      <c r="AO1525" s="34" t="n">
        <f aca="false">AH1525*V1525/1000000000</f>
        <v>417.586964219236</v>
      </c>
      <c r="AP1525" s="35" t="n">
        <f aca="false">AJ1525*AI1525*EXP(P1525*4)</f>
        <v>0.019139402526715</v>
      </c>
      <c r="AQ1525" s="36" t="n">
        <f aca="false">AK1525/W1525</f>
        <v>1.81145030140764E-005</v>
      </c>
      <c r="AR1525" s="37" t="n">
        <f aca="false">AL1525/W1525</f>
        <v>0.000896191201749045</v>
      </c>
      <c r="AS1525" s="37" t="n">
        <f aca="false">AM1525/W1525</f>
        <v>5.72036937286624E-006</v>
      </c>
      <c r="AT1525" s="37" t="n">
        <f aca="false">AN1525/W1525</f>
        <v>0.000381357958191083</v>
      </c>
      <c r="AU1525" s="37" t="n">
        <f aca="false">AO1525/W1525</f>
        <v>1.14407387457325</v>
      </c>
      <c r="AV1525" s="49" t="n">
        <f aca="false">AP1525/W1525</f>
        <v>5.24367192512739E-005</v>
      </c>
      <c r="AW1525" s="39" t="n">
        <f aca="false">AK1525*1000000</f>
        <v>6611.7936001379</v>
      </c>
      <c r="AX1525" s="40" t="n">
        <f aca="false">AL1525*1000000</f>
        <v>327109.788638401</v>
      </c>
      <c r="AY1525" s="40" t="n">
        <f aca="false">AM1525*1000000</f>
        <v>2087.93482109618</v>
      </c>
      <c r="AZ1525" s="40" t="n">
        <f aca="false">AN1525*1000000</f>
        <v>139195.654739745</v>
      </c>
      <c r="BA1525" s="40" t="n">
        <f aca="false">AO1525*1000000</f>
        <v>417586964.219236</v>
      </c>
      <c r="BB1525" s="41" t="n">
        <f aca="false">AP1525*1000000</f>
        <v>19139.402526715</v>
      </c>
      <c r="BC1525" s="39" t="n">
        <f aca="false">AQ1525*1000000</f>
        <v>18.1145030140764</v>
      </c>
      <c r="BD1525" s="40" t="n">
        <f aca="false">AR1525*1000000</f>
        <v>896.191201749045</v>
      </c>
      <c r="BE1525" s="40" t="n">
        <f aca="false">AS1525*1000000</f>
        <v>5.72036937286624</v>
      </c>
      <c r="BF1525" s="40" t="n">
        <f aca="false">AT1525*1000000</f>
        <v>381.357958191083</v>
      </c>
      <c r="BG1525" s="40" t="n">
        <f aca="false">AU1525*1000000</f>
        <v>1144073.87457325</v>
      </c>
      <c r="BH1525" s="41" t="n">
        <f aca="false">AV1525*1000000</f>
        <v>52.4367192512739</v>
      </c>
      <c r="BI1525" s="0" t="n">
        <v>0.1</v>
      </c>
      <c r="BJ1525" s="0" t="n">
        <f aca="false">R1525*BI1525</f>
        <v>21749.3210530852</v>
      </c>
      <c r="BK1525" s="0" t="n">
        <v>0.1</v>
      </c>
      <c r="BL1525" s="0" t="n">
        <f aca="false">AI1525*BK1525</f>
        <v>20736</v>
      </c>
      <c r="BM1525" s="45" t="n">
        <v>12.16</v>
      </c>
      <c r="BN1525" s="45" t="n">
        <v>601.6</v>
      </c>
      <c r="BO1525" s="45" t="n">
        <v>1.92</v>
      </c>
      <c r="BP1525" s="45" t="n">
        <v>256</v>
      </c>
      <c r="BQ1525" s="45" t="n">
        <v>384000</v>
      </c>
      <c r="BR1525" s="0" t="n">
        <f aca="false">AJ1525*0.1</f>
        <v>8.8E-009</v>
      </c>
      <c r="BS1525" s="0" t="n">
        <f aca="false">((((BJ1525/R1525)^2)+((BM1525/AD1525)^2))^(1/2))*AK1525</f>
        <v>0.00272611233881514</v>
      </c>
      <c r="BT1525" s="0" t="n">
        <f aca="false">((((BJ1525/R1525)^2)+((BN1525/AE1525)^2))^(1/2))*AL1525</f>
        <v>0.13487082097296</v>
      </c>
      <c r="BU1525" s="0" t="n">
        <f aca="false">((((BJ1525/R1525)^2)+((BO1525/AF1525)^2))^(1/2))*AM1525</f>
        <v>0.000466876419255992</v>
      </c>
      <c r="BV1525" s="0" t="n">
        <f aca="false">((((BJ1525/R1525)^2)+((BP1525/AG1525)^2))^(1/2))*AN1525</f>
        <v>0.0573918387118978</v>
      </c>
      <c r="BW1525" s="0" t="n">
        <f aca="false">((((BJ1525/R1525)^2)+((BQ1525/AH1525)^2))^(1/2))*AO1525</f>
        <v>93.3752838511984</v>
      </c>
      <c r="BX1525" s="46" t="n">
        <f aca="false">((((BL1525/AI1525)^2)+((BR1525/AJ1525)^2))^(1/2))*AP1525</f>
        <v>0.00270672026289982</v>
      </c>
    </row>
    <row r="1526" customFormat="false" ht="15" hidden="false" customHeight="true" outlineLevel="0" collapsed="false">
      <c r="A1526" s="24" t="n">
        <v>4.61576666666667</v>
      </c>
      <c r="B1526" s="24" t="n">
        <v>-74.0764388888889</v>
      </c>
      <c r="C1526" s="47" t="n">
        <v>32</v>
      </c>
      <c r="D1526" s="47" t="n">
        <v>26</v>
      </c>
      <c r="E1526" s="47" t="n">
        <v>2334</v>
      </c>
      <c r="F1526" s="82" t="s">
        <v>3730</v>
      </c>
      <c r="G1526" s="82" t="s">
        <v>3731</v>
      </c>
      <c r="H1526" s="82" t="s">
        <v>3732</v>
      </c>
      <c r="I1526" s="83" t="s">
        <v>1287</v>
      </c>
      <c r="J1526" s="1" t="s">
        <v>76</v>
      </c>
      <c r="K1526" s="1" t="s">
        <v>3733</v>
      </c>
      <c r="L1526" s="1"/>
      <c r="M1526" s="1" t="n">
        <v>1994</v>
      </c>
      <c r="N1526" s="29" t="s">
        <v>67</v>
      </c>
      <c r="O1526" s="4" t="s">
        <v>145</v>
      </c>
      <c r="P1526" s="50" t="n">
        <v>-0.0720228740272761</v>
      </c>
      <c r="Q1526" s="5" t="n">
        <v>25920</v>
      </c>
      <c r="R1526" s="31" t="n">
        <v>19432.0424332208</v>
      </c>
      <c r="S1526" s="4" t="s">
        <v>69</v>
      </c>
      <c r="T1526" s="4"/>
      <c r="U1526" s="4"/>
      <c r="V1526" s="48" t="n">
        <f aca="false">IF(S1526="m3_año",R1526,IF(OR(O1526="CG1",O1526="CG3",O1526="HG2"),T1526,R1526))</f>
        <v>19432.0424332208</v>
      </c>
      <c r="W1526" s="28" t="n">
        <v>365</v>
      </c>
      <c r="X1526" s="1"/>
      <c r="Y1526" s="1"/>
      <c r="Z1526" s="1" t="n">
        <v>2190</v>
      </c>
      <c r="AA1526" s="1" t="n">
        <v>0</v>
      </c>
      <c r="AB1526" s="1" t="n">
        <v>0</v>
      </c>
      <c r="AC1526" s="33" t="s">
        <v>72</v>
      </c>
      <c r="AD1526" s="33" t="n">
        <f aca="false">VLOOKUP($O1526,Parámetros!$B$4:$H$25,3,0)</f>
        <v>196.356974196937</v>
      </c>
      <c r="AE1526" s="33" t="n">
        <f aca="false">VLOOKUP($O1526,Parámetros!$B$4:$H$25,4,0)</f>
        <v>1220.72799074218</v>
      </c>
      <c r="AF1526" s="33" t="n">
        <f aca="false">VLOOKUP($O1526,Parámetros!$B$4:$H$25,5,0)</f>
        <v>69.6558973259153</v>
      </c>
      <c r="AG1526" s="33" t="n">
        <f aca="false">VLOOKUP($O1526,Parámetros!$B$4:$H$25,6,0)</f>
        <v>640</v>
      </c>
      <c r="AH1526" s="33" t="n">
        <f aca="false">VLOOKUP($O1526,Parámetros!$B$4:$H$25,7,0)</f>
        <v>1920000</v>
      </c>
      <c r="AI1526" s="2" t="n">
        <v>8608.38414634146</v>
      </c>
      <c r="AJ1526" s="2" t="n">
        <v>1.0442E-008</v>
      </c>
      <c r="AK1526" s="34" t="n">
        <f aca="false">AD1526*V1526/1000000000</f>
        <v>0.00381561705465372</v>
      </c>
      <c r="AL1526" s="34" t="n">
        <f aca="false">AE1526*V1526/1000000000</f>
        <v>0.0237212381155224</v>
      </c>
      <c r="AM1526" s="34" t="n">
        <f aca="false">AF1526*V1526/1000000000</f>
        <v>0.00135355635256126</v>
      </c>
      <c r="AN1526" s="34" t="n">
        <f aca="false">AG1526*V1526/1000000000</f>
        <v>0.0124365071572613</v>
      </c>
      <c r="AO1526" s="34" t="n">
        <f aca="false">AH1526*V1526/1000000000</f>
        <v>37.3095214717839</v>
      </c>
      <c r="AP1526" s="35" t="n">
        <f aca="false">AJ1526*AI1526*EXP(P1526*4)</f>
        <v>6.73889641570042E-005</v>
      </c>
      <c r="AQ1526" s="36" t="n">
        <f aca="false">AK1526/W1526</f>
        <v>1.04537453552157E-005</v>
      </c>
      <c r="AR1526" s="37" t="n">
        <f aca="false">AL1526/W1526</f>
        <v>6.49896934671847E-005</v>
      </c>
      <c r="AS1526" s="37" t="n">
        <f aca="false">AM1526/W1526</f>
        <v>3.70837356866098E-006</v>
      </c>
      <c r="AT1526" s="37" t="n">
        <f aca="false">AN1526/W1526</f>
        <v>3.40726223486611E-005</v>
      </c>
      <c r="AU1526" s="37" t="n">
        <f aca="false">AO1526/W1526</f>
        <v>0.102217867045983</v>
      </c>
      <c r="AV1526" s="49" t="n">
        <f aca="false">AP1526/W1526</f>
        <v>1.84627299060286E-007</v>
      </c>
      <c r="AW1526" s="39" t="n">
        <f aca="false">AK1526*1000000</f>
        <v>3815.61705465372</v>
      </c>
      <c r="AX1526" s="40" t="n">
        <f aca="false">AL1526*1000000</f>
        <v>23721.2381155224</v>
      </c>
      <c r="AY1526" s="40" t="n">
        <f aca="false">AM1526*1000000</f>
        <v>1353.55635256126</v>
      </c>
      <c r="AZ1526" s="40" t="n">
        <f aca="false">AN1526*1000000</f>
        <v>12436.5071572613</v>
      </c>
      <c r="BA1526" s="40" t="n">
        <f aca="false">AO1526*1000000</f>
        <v>37309521.4717839</v>
      </c>
      <c r="BB1526" s="41" t="n">
        <f aca="false">AP1526*1000000</f>
        <v>67.3889641570042</v>
      </c>
      <c r="BC1526" s="39" t="n">
        <f aca="false">AQ1526*1000000</f>
        <v>10.4537453552157</v>
      </c>
      <c r="BD1526" s="40" t="n">
        <f aca="false">AR1526*1000000</f>
        <v>64.9896934671847</v>
      </c>
      <c r="BE1526" s="40" t="n">
        <f aca="false">AS1526*1000000</f>
        <v>3.70837356866098</v>
      </c>
      <c r="BF1526" s="40" t="n">
        <f aca="false">AT1526*1000000</f>
        <v>34.0726223486611</v>
      </c>
      <c r="BG1526" s="40" t="n">
        <f aca="false">AU1526*1000000</f>
        <v>102217.867045983</v>
      </c>
      <c r="BH1526" s="41" t="n">
        <f aca="false">AV1526*1000000</f>
        <v>0.184627299060286</v>
      </c>
      <c r="BI1526" s="0" t="n">
        <v>0.1</v>
      </c>
      <c r="BJ1526" s="0" t="n">
        <f aca="false">R1526*BI1526</f>
        <v>1943.20424332208</v>
      </c>
      <c r="BK1526" s="0" t="n">
        <v>0.1</v>
      </c>
      <c r="BL1526" s="0" t="n">
        <f aca="false">AI1526*BK1526</f>
        <v>860.838414634146</v>
      </c>
      <c r="BM1526" s="45" t="n">
        <v>187.562005220738</v>
      </c>
      <c r="BN1526" s="45" t="n">
        <v>1012.03746873145</v>
      </c>
      <c r="BO1526" s="45" t="n">
        <v>69.5558973259153</v>
      </c>
      <c r="BP1526" s="45" t="n">
        <v>256</v>
      </c>
      <c r="BQ1526" s="45" t="n">
        <v>384000</v>
      </c>
      <c r="BR1526" s="0" t="n">
        <f aca="false">AJ1526*0.1</f>
        <v>1.0442E-009</v>
      </c>
      <c r="BS1526" s="0" t="n">
        <f aca="false">((((BJ1526/R1526)^2)+((BM1526/AD1526)^2))^(1/2))*AK1526</f>
        <v>0.00366463109365067</v>
      </c>
      <c r="BT1526" s="0" t="n">
        <f aca="false">((((BJ1526/R1526)^2)+((BN1526/AE1526)^2))^(1/2))*AL1526</f>
        <v>0.0198085021864602</v>
      </c>
      <c r="BU1526" s="0" t="n">
        <f aca="false">((((BJ1526/R1526)^2)+((BO1526/AF1526)^2))^(1/2))*AM1526</f>
        <v>0.0013583737522131</v>
      </c>
      <c r="BV1526" s="0" t="n">
        <f aca="false">((((BJ1526/R1526)^2)+((BP1526/AG1526)^2))^(1/2))*AN1526</f>
        <v>0.00512770326231384</v>
      </c>
      <c r="BW1526" s="0" t="n">
        <f aca="false">((((BJ1526/R1526)^2)+((BQ1526/AH1526)^2))^(1/2))*AO1526</f>
        <v>8.34266262188969</v>
      </c>
      <c r="BX1526" s="46" t="n">
        <f aca="false">((((BL1526/AI1526)^2)+((BR1526/AJ1526)^2))^(1/2))*AP1526</f>
        <v>9.53023870651098E-006</v>
      </c>
    </row>
    <row r="1527" customFormat="false" ht="15" hidden="false" customHeight="true" outlineLevel="0" collapsed="false">
      <c r="A1527" s="24" t="n">
        <v>4.61576666666667</v>
      </c>
      <c r="B1527" s="24" t="n">
        <v>-74.0764388888889</v>
      </c>
      <c r="C1527" s="47" t="n">
        <v>32</v>
      </c>
      <c r="D1527" s="47" t="n">
        <v>26</v>
      </c>
      <c r="E1527" s="47" t="n">
        <v>2334</v>
      </c>
      <c r="F1527" s="82" t="s">
        <v>3730</v>
      </c>
      <c r="G1527" s="82" t="s">
        <v>3731</v>
      </c>
      <c r="H1527" s="82" t="s">
        <v>3732</v>
      </c>
      <c r="I1527" s="83" t="s">
        <v>1287</v>
      </c>
      <c r="J1527" s="1" t="s">
        <v>76</v>
      </c>
      <c r="K1527" s="1" t="s">
        <v>3734</v>
      </c>
      <c r="L1527" s="1"/>
      <c r="M1527" s="1" t="n">
        <v>1994</v>
      </c>
      <c r="N1527" s="29" t="s">
        <v>67</v>
      </c>
      <c r="O1527" s="4" t="s">
        <v>145</v>
      </c>
      <c r="P1527" s="50" t="n">
        <v>-0.0720228740272761</v>
      </c>
      <c r="Q1527" s="5" t="n">
        <v>8640</v>
      </c>
      <c r="R1527" s="31" t="n">
        <v>6477.34747774028</v>
      </c>
      <c r="S1527" s="4" t="s">
        <v>69</v>
      </c>
      <c r="T1527" s="4"/>
      <c r="U1527" s="4"/>
      <c r="V1527" s="48" t="n">
        <f aca="false">IF(S1527="m3_año",R1527,IF(OR(O1527="CG1",O1527="CG3",O1527="HG2"),T1527,R1527))</f>
        <v>6477.34747774028</v>
      </c>
      <c r="W1527" s="28" t="n">
        <v>365</v>
      </c>
      <c r="X1527" s="1"/>
      <c r="Y1527" s="1"/>
      <c r="Z1527" s="1" t="n">
        <v>2190</v>
      </c>
      <c r="AA1527" s="1" t="n">
        <v>0</v>
      </c>
      <c r="AB1527" s="1" t="n">
        <v>0</v>
      </c>
      <c r="AC1527" s="33" t="s">
        <v>72</v>
      </c>
      <c r="AD1527" s="33" t="n">
        <f aca="false">VLOOKUP($O1527,Parámetros!$B$4:$H$25,3,0)</f>
        <v>196.356974196937</v>
      </c>
      <c r="AE1527" s="33" t="n">
        <f aca="false">VLOOKUP($O1527,Parámetros!$B$4:$H$25,4,0)</f>
        <v>1220.72799074218</v>
      </c>
      <c r="AF1527" s="33" t="n">
        <f aca="false">VLOOKUP($O1527,Parámetros!$B$4:$H$25,5,0)</f>
        <v>69.6558973259153</v>
      </c>
      <c r="AG1527" s="33" t="n">
        <f aca="false">VLOOKUP($O1527,Parámetros!$B$4:$H$25,6,0)</f>
        <v>640</v>
      </c>
      <c r="AH1527" s="33" t="n">
        <f aca="false">VLOOKUP($O1527,Parámetros!$B$4:$H$25,7,0)</f>
        <v>1920000</v>
      </c>
      <c r="AI1527" s="2" t="n">
        <v>8608.38414634146</v>
      </c>
      <c r="AJ1527" s="2" t="n">
        <v>1.0442E-008</v>
      </c>
      <c r="AK1527" s="34" t="n">
        <f aca="false">AD1527*V1527/1000000000</f>
        <v>0.00127187235155124</v>
      </c>
      <c r="AL1527" s="34" t="n">
        <f aca="false">AE1527*V1527/1000000000</f>
        <v>0.00790707937184082</v>
      </c>
      <c r="AM1527" s="34" t="n">
        <f aca="false">AF1527*V1527/1000000000</f>
        <v>0.000451185450853753</v>
      </c>
      <c r="AN1527" s="34" t="n">
        <f aca="false">AG1527*V1527/1000000000</f>
        <v>0.00414550238575378</v>
      </c>
      <c r="AO1527" s="34" t="n">
        <f aca="false">AH1527*V1527/1000000000</f>
        <v>12.4365071572613</v>
      </c>
      <c r="AP1527" s="35" t="n">
        <f aca="false">AJ1527*AI1527*EXP(P1527*4)</f>
        <v>6.73889641570042E-005</v>
      </c>
      <c r="AQ1527" s="36" t="n">
        <f aca="false">AK1527/W1527</f>
        <v>3.4845817850719E-006</v>
      </c>
      <c r="AR1527" s="37" t="n">
        <f aca="false">AL1527/W1527</f>
        <v>2.16632311557283E-005</v>
      </c>
      <c r="AS1527" s="37" t="n">
        <f aca="false">AM1527/W1527</f>
        <v>1.236124522887E-006</v>
      </c>
      <c r="AT1527" s="37" t="n">
        <f aca="false">AN1527/W1527</f>
        <v>1.13575407828871E-005</v>
      </c>
      <c r="AU1527" s="37" t="n">
        <f aca="false">AO1527/W1527</f>
        <v>0.0340726223486612</v>
      </c>
      <c r="AV1527" s="49" t="n">
        <f aca="false">AP1527/W1527</f>
        <v>1.84627299060286E-007</v>
      </c>
      <c r="AW1527" s="39" t="n">
        <f aca="false">AK1527*1000000</f>
        <v>1271.87235155124</v>
      </c>
      <c r="AX1527" s="40" t="n">
        <f aca="false">AL1527*1000000</f>
        <v>7907.07937184082</v>
      </c>
      <c r="AY1527" s="40" t="n">
        <f aca="false">AM1527*1000000</f>
        <v>451.185450853753</v>
      </c>
      <c r="AZ1527" s="40" t="n">
        <f aca="false">AN1527*1000000</f>
        <v>4145.50238575378</v>
      </c>
      <c r="BA1527" s="40" t="n">
        <f aca="false">AO1527*1000000</f>
        <v>12436507.1572613</v>
      </c>
      <c r="BB1527" s="41" t="n">
        <f aca="false">AP1527*1000000</f>
        <v>67.3889641570042</v>
      </c>
      <c r="BC1527" s="39" t="n">
        <f aca="false">AQ1527*1000000</f>
        <v>3.4845817850719</v>
      </c>
      <c r="BD1527" s="40" t="n">
        <f aca="false">AR1527*1000000</f>
        <v>21.6632311557283</v>
      </c>
      <c r="BE1527" s="40" t="n">
        <f aca="false">AS1527*1000000</f>
        <v>1.236124522887</v>
      </c>
      <c r="BF1527" s="40" t="n">
        <f aca="false">AT1527*1000000</f>
        <v>11.3575407828871</v>
      </c>
      <c r="BG1527" s="40" t="n">
        <f aca="false">AU1527*1000000</f>
        <v>34072.6223486612</v>
      </c>
      <c r="BH1527" s="41" t="n">
        <f aca="false">AV1527*1000000</f>
        <v>0.184627299060286</v>
      </c>
      <c r="BI1527" s="0" t="n">
        <v>0.1</v>
      </c>
      <c r="BJ1527" s="0" t="n">
        <f aca="false">R1527*BI1527</f>
        <v>647.734747774028</v>
      </c>
      <c r="BK1527" s="0" t="n">
        <v>0.1</v>
      </c>
      <c r="BL1527" s="0" t="n">
        <f aca="false">AI1527*BK1527</f>
        <v>860.838414634146</v>
      </c>
      <c r="BM1527" s="45" t="n">
        <v>187.562005220738</v>
      </c>
      <c r="BN1527" s="45" t="n">
        <v>1012.03746873145</v>
      </c>
      <c r="BO1527" s="45" t="n">
        <v>69.5558973259153</v>
      </c>
      <c r="BP1527" s="45" t="n">
        <v>256</v>
      </c>
      <c r="BQ1527" s="45" t="n">
        <v>384000</v>
      </c>
      <c r="BR1527" s="0" t="n">
        <f aca="false">AJ1527*0.1</f>
        <v>1.0442E-009</v>
      </c>
      <c r="BS1527" s="0" t="n">
        <f aca="false">((((BJ1527/R1527)^2)+((BM1527/AD1527)^2))^(1/2))*AK1527</f>
        <v>0.00122154369788356</v>
      </c>
      <c r="BT1527" s="0" t="n">
        <f aca="false">((((BJ1527/R1527)^2)+((BN1527/AE1527)^2))^(1/2))*AL1527</f>
        <v>0.0066028340621534</v>
      </c>
      <c r="BU1527" s="0" t="n">
        <f aca="false">((((BJ1527/R1527)^2)+((BO1527/AF1527)^2))^(1/2))*AM1527</f>
        <v>0.000452791250737703</v>
      </c>
      <c r="BV1527" s="0" t="n">
        <f aca="false">((((BJ1527/R1527)^2)+((BP1527/AG1527)^2))^(1/2))*AN1527</f>
        <v>0.00170923442077128</v>
      </c>
      <c r="BW1527" s="0" t="n">
        <f aca="false">((((BJ1527/R1527)^2)+((BQ1527/AH1527)^2))^(1/2))*AO1527</f>
        <v>2.7808875406299</v>
      </c>
      <c r="BX1527" s="46" t="n">
        <f aca="false">((((BL1527/AI1527)^2)+((BR1527/AJ1527)^2))^(1/2))*AP1527</f>
        <v>9.53023870651098E-006</v>
      </c>
    </row>
    <row r="1528" customFormat="false" ht="15" hidden="false" customHeight="true" outlineLevel="0" collapsed="false">
      <c r="A1528" s="24" t="n">
        <v>4.61453888888889</v>
      </c>
      <c r="B1528" s="24" t="n">
        <v>-74.1390944444445</v>
      </c>
      <c r="C1528" s="47" t="n">
        <v>25</v>
      </c>
      <c r="D1528" s="47" t="n">
        <v>26</v>
      </c>
      <c r="E1528" s="47" t="n">
        <v>1834</v>
      </c>
      <c r="F1528" s="82" t="s">
        <v>3735</v>
      </c>
      <c r="G1528" s="82" t="s">
        <v>3736</v>
      </c>
      <c r="H1528" s="82"/>
      <c r="I1528" s="28" t="s">
        <v>216</v>
      </c>
      <c r="J1528" s="1" t="s">
        <v>3737</v>
      </c>
      <c r="K1528" s="1" t="s">
        <v>3738</v>
      </c>
      <c r="L1528" s="1"/>
      <c r="M1528" s="1" t="n">
        <v>1986</v>
      </c>
      <c r="N1528" s="4" t="s">
        <v>172</v>
      </c>
      <c r="O1528" s="4" t="s">
        <v>85</v>
      </c>
      <c r="P1528" s="30" t="n">
        <v>0.00842863539816588</v>
      </c>
      <c r="Q1528" s="5" t="n">
        <v>132480</v>
      </c>
      <c r="R1528" s="31" t="n">
        <v>137022.648848952</v>
      </c>
      <c r="S1528" s="29" t="s">
        <v>86</v>
      </c>
      <c r="T1528" s="29" t="n">
        <f aca="false">((R1528*Parámetros!$D$30)/1000)/Parámetros!$D$29</f>
        <v>112290.546627634</v>
      </c>
      <c r="U1528" s="29" t="s">
        <v>69</v>
      </c>
      <c r="V1528" s="48" t="n">
        <f aca="false">IF(S1528="m3_año",R1528,IF(OR(O1528="CG1",O1528="CG3",O1528="HG2"),T1528,R1528))</f>
        <v>137022.648848952</v>
      </c>
      <c r="W1528" s="28" t="n">
        <v>365</v>
      </c>
      <c r="X1528" s="1"/>
      <c r="Y1528" s="1"/>
      <c r="Z1528" s="1" t="n">
        <v>2920</v>
      </c>
      <c r="AA1528" s="1" t="n">
        <v>0</v>
      </c>
      <c r="AB1528" s="1" t="n">
        <v>0</v>
      </c>
      <c r="AC1528" s="33" t="s">
        <v>246</v>
      </c>
      <c r="AD1528" s="33" t="n">
        <f aca="false">VLOOKUP($O1528,Parámetros!$B$4:$H$25,3,0)</f>
        <v>12.7152226842523</v>
      </c>
      <c r="AE1528" s="33" t="n">
        <f aca="false">VLOOKUP($O1528,Parámetros!$B$4:$H$25,4,0)</f>
        <v>4.56382485732941</v>
      </c>
      <c r="AF1528" s="33" t="n">
        <f aca="false">VLOOKUP($O1528,Parámetros!$B$4:$H$25,5,0)</f>
        <v>12.0799261022882</v>
      </c>
      <c r="AG1528" s="33" t="n">
        <f aca="false">VLOOKUP($O1528,Parámetros!$B$4:$H$25,6,0)</f>
        <v>6.25</v>
      </c>
      <c r="AH1528" s="33" t="n">
        <f aca="false">VLOOKUP($O1528,Parámetros!$B$4:$H$25,7,0)</f>
        <v>2343</v>
      </c>
      <c r="AI1528" s="51" t="n">
        <v>132480</v>
      </c>
      <c r="AJ1528" s="2" t="n">
        <v>2E-005</v>
      </c>
      <c r="AK1528" s="34" t="n">
        <f aca="false">AD1528*V1528/1000000000</f>
        <v>0.00174227349290053</v>
      </c>
      <c r="AL1528" s="34" t="n">
        <f aca="false">AE1528*V1528/1000000000</f>
        <v>0.000625347370833966</v>
      </c>
      <c r="AM1528" s="34" t="n">
        <f aca="false">AF1528*V1528/1000000000</f>
        <v>0.00165522347243513</v>
      </c>
      <c r="AN1528" s="34" t="n">
        <f aca="false">AG1528*V1528/1000000000</f>
        <v>0.00085639155530595</v>
      </c>
      <c r="AO1528" s="34" t="n">
        <f aca="false">AH1528*V1528/1000000000</f>
        <v>0.321044066253095</v>
      </c>
      <c r="AP1528" s="35" t="n">
        <f aca="false">AJ1528*AI1528*EXP(P1528*4)</f>
        <v>2.74045297697904</v>
      </c>
      <c r="AQ1528" s="36" t="n">
        <f aca="false">AK1528/W1528</f>
        <v>4.77335203534392E-006</v>
      </c>
      <c r="AR1528" s="37" t="n">
        <f aca="false">AL1528/W1528</f>
        <v>1.71328046803826E-006</v>
      </c>
      <c r="AS1528" s="37" t="n">
        <f aca="false">AM1528/W1528</f>
        <v>4.53485882858938E-006</v>
      </c>
      <c r="AT1528" s="37" t="n">
        <f aca="false">AN1528/W1528</f>
        <v>2.34627823371493E-006</v>
      </c>
      <c r="AU1528" s="37" t="n">
        <f aca="false">AO1528/W1528</f>
        <v>0.000879572784255054</v>
      </c>
      <c r="AV1528" s="49" t="n">
        <f aca="false">AP1528/W1528</f>
        <v>0.00750809034788779</v>
      </c>
      <c r="AW1528" s="39" t="n">
        <f aca="false">AK1528*1000000</f>
        <v>1742.27349290053</v>
      </c>
      <c r="AX1528" s="40" t="n">
        <f aca="false">AL1528*1000000</f>
        <v>625.347370833966</v>
      </c>
      <c r="AY1528" s="40" t="n">
        <f aca="false">AM1528*1000000</f>
        <v>1655.22347243513</v>
      </c>
      <c r="AZ1528" s="40" t="n">
        <f aca="false">AN1528*1000000</f>
        <v>856.39155530595</v>
      </c>
      <c r="BA1528" s="40" t="n">
        <f aca="false">AO1528*1000000</f>
        <v>321044.066253095</v>
      </c>
      <c r="BB1528" s="41" t="n">
        <f aca="false">AP1528*1000000</f>
        <v>2740452.97697904</v>
      </c>
      <c r="BC1528" s="39" t="n">
        <f aca="false">AQ1528*1000000</f>
        <v>4.77335203534392</v>
      </c>
      <c r="BD1528" s="40" t="n">
        <f aca="false">AR1528*1000000</f>
        <v>1.71328046803826</v>
      </c>
      <c r="BE1528" s="40" t="n">
        <f aca="false">AS1528*1000000</f>
        <v>4.53485882858938</v>
      </c>
      <c r="BF1528" s="40" t="n">
        <f aca="false">AT1528*1000000</f>
        <v>2.34627823371493</v>
      </c>
      <c r="BG1528" s="40" t="n">
        <f aca="false">AU1528*1000000</f>
        <v>879.572784255054</v>
      </c>
      <c r="BH1528" s="41" t="n">
        <f aca="false">AV1528*1000000</f>
        <v>7508.09034788779</v>
      </c>
      <c r="BI1528" s="0" t="n">
        <v>0.1</v>
      </c>
      <c r="BJ1528" s="0" t="n">
        <f aca="false">R1528*BI1528</f>
        <v>13702.2648848952</v>
      </c>
      <c r="BK1528" s="0" t="n">
        <v>0.1</v>
      </c>
      <c r="BL1528" s="0" t="n">
        <f aca="false">AI1528*BK1528</f>
        <v>13248</v>
      </c>
      <c r="BM1528" s="45" t="n">
        <v>8.79744109323615</v>
      </c>
      <c r="BN1528" s="45" t="n">
        <v>3.62683450723467</v>
      </c>
      <c r="BO1528" s="45" t="n">
        <v>10.0538529184284</v>
      </c>
      <c r="BP1528" s="45" t="n">
        <v>12.5</v>
      </c>
      <c r="BQ1528" s="45" t="n">
        <v>2343</v>
      </c>
      <c r="BR1528" s="0" t="n">
        <f aca="false">AJ1528*0.1</f>
        <v>2E-006</v>
      </c>
      <c r="BS1528" s="0" t="n">
        <f aca="false">((((BJ1528/R1528)^2)+((BM1528/AD1528)^2))^(1/2))*AK1528</f>
        <v>0.00121797442231912</v>
      </c>
      <c r="BT1528" s="0" t="n">
        <f aca="false">((((BJ1528/R1528)^2)+((BN1528/AE1528)^2))^(1/2))*AL1528</f>
        <v>0.000500877545272402</v>
      </c>
      <c r="BU1528" s="0" t="n">
        <f aca="false">((((BJ1528/R1528)^2)+((BO1528/AF1528)^2))^(1/2))*AM1528</f>
        <v>0.00138751386332781</v>
      </c>
      <c r="BV1528" s="0" t="n">
        <f aca="false">((((BJ1528/R1528)^2)+((BP1528/AG1528)^2))^(1/2))*AN1528</f>
        <v>0.00171492275305839</v>
      </c>
      <c r="BW1528" s="0" t="n">
        <f aca="false">((((BJ1528/R1528)^2)+((BQ1528/AH1528)^2))^(1/2))*AO1528</f>
        <v>0.322645293474249</v>
      </c>
      <c r="BX1528" s="46" t="n">
        <f aca="false">((((BL1528/AI1528)^2)+((BR1528/AJ1528)^2))^(1/2))*AP1528</f>
        <v>0.387558576708949</v>
      </c>
    </row>
    <row r="1529" customFormat="false" ht="15" hidden="false" customHeight="true" outlineLevel="0" collapsed="false">
      <c r="A1529" s="24" t="n">
        <v>4.66085555555556</v>
      </c>
      <c r="B1529" s="24" t="n">
        <v>-74.0682861111111</v>
      </c>
      <c r="C1529" s="47" t="n">
        <v>33</v>
      </c>
      <c r="D1529" s="47" t="n">
        <v>31</v>
      </c>
      <c r="E1529" s="47" t="n">
        <v>2400</v>
      </c>
      <c r="F1529" s="82" t="s">
        <v>3739</v>
      </c>
      <c r="G1529" s="82" t="s">
        <v>3740</v>
      </c>
      <c r="H1529" s="82" t="s">
        <v>3741</v>
      </c>
      <c r="I1529" s="83" t="s">
        <v>1414</v>
      </c>
      <c r="J1529" s="1" t="s">
        <v>3587</v>
      </c>
      <c r="K1529" s="1" t="s">
        <v>3742</v>
      </c>
      <c r="L1529" s="1"/>
      <c r="M1529" s="1" t="n">
        <v>2005</v>
      </c>
      <c r="N1529" s="29" t="s">
        <v>77</v>
      </c>
      <c r="O1529" s="4" t="s">
        <v>77</v>
      </c>
      <c r="P1529" s="30" t="n">
        <v>0.0141316269503235</v>
      </c>
      <c r="Q1529" s="5" t="n">
        <v>0.323575992</v>
      </c>
      <c r="R1529" s="31" t="n">
        <v>0.342393445022697</v>
      </c>
      <c r="S1529" s="4" t="s">
        <v>69</v>
      </c>
      <c r="T1529" s="4"/>
      <c r="U1529" s="4"/>
      <c r="V1529" s="48" t="n">
        <f aca="false">IF(S1529="m3_año",R1529,IF(OR(O1529="CG1",O1529="CG3",O1529="HG2"),T1529,R1529))</f>
        <v>0.342393445022697</v>
      </c>
      <c r="W1529" s="28" t="n">
        <v>365</v>
      </c>
      <c r="X1529" s="1"/>
      <c r="Y1529" s="1"/>
      <c r="Z1529" s="1" t="n">
        <v>730</v>
      </c>
      <c r="AA1529" s="1" t="n">
        <v>0</v>
      </c>
      <c r="AB1529" s="1" t="n">
        <v>0</v>
      </c>
      <c r="AC1529" s="33" t="s">
        <v>72</v>
      </c>
      <c r="AD1529" s="33" t="n">
        <f aca="false">VLOOKUP($O1529,Parámetros!$B$4:$H$25,3,0)</f>
        <v>24000</v>
      </c>
      <c r="AE1529" s="33" t="n">
        <f aca="false">VLOOKUP($O1529,Parámetros!$B$4:$H$25,4,0)</f>
        <v>2261000</v>
      </c>
      <c r="AF1529" s="33" t="n">
        <f aca="false">VLOOKUP($O1529,Parámetros!$B$4:$H$25,5,0)</f>
        <v>1200</v>
      </c>
      <c r="AG1529" s="33" t="n">
        <f aca="false">VLOOKUP($O1529,Parámetros!$B$4:$H$25,6,0)</f>
        <v>381000</v>
      </c>
      <c r="AH1529" s="33" t="n">
        <f aca="false">VLOOKUP($O1529,Parámetros!$B$4:$H$25,7,0)</f>
        <v>1500000000</v>
      </c>
      <c r="AI1529" s="2" t="n">
        <v>8608.38414634146</v>
      </c>
      <c r="AJ1529" s="2" t="n">
        <v>1.0442E-008</v>
      </c>
      <c r="AK1529" s="34" t="n">
        <f aca="false">AD1529*V1529/1000000000</f>
        <v>8.21744268054473E-006</v>
      </c>
      <c r="AL1529" s="34" t="n">
        <f aca="false">AE1529*V1529/1000000000</f>
        <v>0.000774151579196318</v>
      </c>
      <c r="AM1529" s="34" t="n">
        <f aca="false">AF1529*V1529/1000000000</f>
        <v>4.10872134027236E-007</v>
      </c>
      <c r="AN1529" s="34" t="n">
        <f aca="false">AG1529*V1529/1000000000</f>
        <v>0.000130451902553648</v>
      </c>
      <c r="AO1529" s="34" t="n">
        <f aca="false">AH1529*V1529/1000000000</f>
        <v>0.513590167534046</v>
      </c>
      <c r="AP1529" s="35" t="n">
        <f aca="false">AJ1529*AI1529*EXP(P1529*4)</f>
        <v>9.51161971305639E-005</v>
      </c>
      <c r="AQ1529" s="36" t="n">
        <f aca="false">AK1529/W1529</f>
        <v>2.25135415905335E-008</v>
      </c>
      <c r="AR1529" s="37" t="n">
        <f aca="false">AL1529/W1529</f>
        <v>2.12096323067484E-006</v>
      </c>
      <c r="AS1529" s="37" t="n">
        <f aca="false">AM1529/W1529</f>
        <v>1.12567707952668E-009</v>
      </c>
      <c r="AT1529" s="37" t="n">
        <f aca="false">AN1529/W1529</f>
        <v>3.57402472749719E-007</v>
      </c>
      <c r="AU1529" s="37" t="n">
        <f aca="false">AO1529/W1529</f>
        <v>0.00140709634940834</v>
      </c>
      <c r="AV1529" s="49" t="n">
        <f aca="false">AP1529/W1529</f>
        <v>2.60592320905655E-007</v>
      </c>
      <c r="AW1529" s="39" t="n">
        <f aca="false">AK1529*1000000</f>
        <v>8.21744268054473</v>
      </c>
      <c r="AX1529" s="40" t="n">
        <f aca="false">AL1529*1000000</f>
        <v>774.151579196318</v>
      </c>
      <c r="AY1529" s="40" t="n">
        <f aca="false">AM1529*1000000</f>
        <v>0.410872134027236</v>
      </c>
      <c r="AZ1529" s="40" t="n">
        <f aca="false">AN1529*1000000</f>
        <v>130.451902553648</v>
      </c>
      <c r="BA1529" s="40" t="n">
        <f aca="false">AO1529*1000000</f>
        <v>513590.167534046</v>
      </c>
      <c r="BB1529" s="41" t="n">
        <f aca="false">AP1529*1000000</f>
        <v>95.1161971305639</v>
      </c>
      <c r="BC1529" s="39" t="n">
        <f aca="false">AQ1529*1000000</f>
        <v>0.0225135415905335</v>
      </c>
      <c r="BD1529" s="40" t="n">
        <f aca="false">AR1529*1000000</f>
        <v>2.12096323067484</v>
      </c>
      <c r="BE1529" s="40" t="n">
        <f aca="false">AS1529*1000000</f>
        <v>0.00112567707952668</v>
      </c>
      <c r="BF1529" s="40" t="n">
        <f aca="false">AT1529*1000000</f>
        <v>0.357402472749719</v>
      </c>
      <c r="BG1529" s="40" t="n">
        <f aca="false">AU1529*1000000</f>
        <v>1407.09634940834</v>
      </c>
      <c r="BH1529" s="41" t="n">
        <f aca="false">AV1529*1000000</f>
        <v>0.260592320905654</v>
      </c>
      <c r="BI1529" s="0" t="n">
        <v>0.1</v>
      </c>
      <c r="BJ1529" s="0" t="n">
        <f aca="false">R1529*BI1529</f>
        <v>0.0342393445022697</v>
      </c>
      <c r="BK1529" s="0" t="n">
        <v>0.1</v>
      </c>
      <c r="BL1529" s="0" t="n">
        <f aca="false">AI1529*BK1529</f>
        <v>860.838414634146</v>
      </c>
      <c r="BM1529" s="45" t="n">
        <v>0</v>
      </c>
      <c r="BN1529" s="45" t="n">
        <v>0</v>
      </c>
      <c r="BO1529" s="45" t="n">
        <v>0</v>
      </c>
      <c r="BP1529" s="45" t="n">
        <v>0</v>
      </c>
      <c r="BQ1529" s="45" t="n">
        <v>0</v>
      </c>
      <c r="BR1529" s="0" t="n">
        <f aca="false">AJ1529*0.1</f>
        <v>1.0442E-009</v>
      </c>
      <c r="BS1529" s="0" t="n">
        <f aca="false">((((BJ1529/R1529)^2)+((BM1529/AD1529)^2))^(1/2))*AK1529</f>
        <v>8.21744268054473E-007</v>
      </c>
      <c r="BT1529" s="0" t="n">
        <f aca="false">((((BJ1529/R1529)^2)+((BN1529/AE1529)^2))^(1/2))*AL1529</f>
        <v>7.74151579196318E-005</v>
      </c>
      <c r="BU1529" s="0" t="n">
        <f aca="false">((((BJ1529/R1529)^2)+((BO1529/AF1529)^2))^(1/2))*AM1529</f>
        <v>4.10872134027237E-008</v>
      </c>
      <c r="BV1529" s="0" t="n">
        <f aca="false">((((BJ1529/R1529)^2)+((BP1529/AG1529)^2))^(1/2))*AN1529</f>
        <v>1.30451902553648E-005</v>
      </c>
      <c r="BW1529" s="0" t="n">
        <f aca="false">((((BJ1529/R1529)^2)+((BQ1529/AH1529)^2))^(1/2))*AO1529</f>
        <v>0.0513590167534046</v>
      </c>
      <c r="BX1529" s="46" t="n">
        <f aca="false">((((BL1529/AI1529)^2)+((BR1529/AJ1529)^2))^(1/2))*AP1529</f>
        <v>1.34514615983396E-005</v>
      </c>
    </row>
    <row r="1530" customFormat="false" ht="15" hidden="false" customHeight="true" outlineLevel="0" collapsed="false">
      <c r="A1530" s="24" t="n">
        <v>4.59456666666667</v>
      </c>
      <c r="B1530" s="24" t="n">
        <v>-74.1744833333333</v>
      </c>
      <c r="C1530" s="47" t="n">
        <v>21</v>
      </c>
      <c r="D1530" s="47" t="n">
        <v>23</v>
      </c>
      <c r="E1530" s="47" t="n">
        <v>1791</v>
      </c>
      <c r="F1530" s="82" t="s">
        <v>3743</v>
      </c>
      <c r="G1530" s="82" t="s">
        <v>3744</v>
      </c>
      <c r="H1530" s="82" t="s">
        <v>3745</v>
      </c>
      <c r="I1530" s="83" t="s">
        <v>3342</v>
      </c>
      <c r="J1530" s="1" t="s">
        <v>76</v>
      </c>
      <c r="K1530" s="1" t="s">
        <v>3514</v>
      </c>
      <c r="L1530" s="1"/>
      <c r="M1530" s="1" t="s">
        <v>3465</v>
      </c>
      <c r="N1530" s="29" t="s">
        <v>67</v>
      </c>
      <c r="O1530" s="4" t="s">
        <v>145</v>
      </c>
      <c r="P1530" s="30" t="n">
        <v>0.00937137873539989</v>
      </c>
      <c r="Q1530" s="5" t="n">
        <v>2400</v>
      </c>
      <c r="R1530" s="31" t="n">
        <v>2491.6727007104</v>
      </c>
      <c r="S1530" s="4" t="s">
        <v>69</v>
      </c>
      <c r="T1530" s="4"/>
      <c r="U1530" s="4"/>
      <c r="V1530" s="48" t="n">
        <f aca="false">IF(S1530="m3_año",R1530,IF(OR(O1530="CG1",O1530="CG3",O1530="HG2"),T1530,R1530))</f>
        <v>2491.6727007104</v>
      </c>
      <c r="W1530" s="28" t="n">
        <v>365</v>
      </c>
      <c r="X1530" s="1"/>
      <c r="Y1530" s="1"/>
      <c r="Z1530" s="28" t="n">
        <v>1095</v>
      </c>
      <c r="AA1530" s="1" t="n">
        <v>0</v>
      </c>
      <c r="AB1530" s="1" t="n">
        <v>0</v>
      </c>
      <c r="AC1530" s="33" t="s">
        <v>72</v>
      </c>
      <c r="AD1530" s="33" t="n">
        <f aca="false">VLOOKUP($O1530,Parámetros!$B$4:$H$25,3,0)</f>
        <v>196.356974196937</v>
      </c>
      <c r="AE1530" s="33" t="n">
        <f aca="false">VLOOKUP($O1530,Parámetros!$B$4:$H$25,4,0)</f>
        <v>1220.72799074218</v>
      </c>
      <c r="AF1530" s="33" t="n">
        <f aca="false">VLOOKUP($O1530,Parámetros!$B$4:$H$25,5,0)</f>
        <v>69.6558973259153</v>
      </c>
      <c r="AG1530" s="33" t="n">
        <f aca="false">VLOOKUP($O1530,Parámetros!$B$4:$H$25,6,0)</f>
        <v>640</v>
      </c>
      <c r="AH1530" s="33" t="n">
        <f aca="false">VLOOKUP($O1530,Parámetros!$B$4:$H$25,7,0)</f>
        <v>1920000</v>
      </c>
      <c r="AI1530" s="2" t="n">
        <v>2.98030327868852</v>
      </c>
      <c r="AJ1530" s="2" t="n">
        <v>1.362E-005</v>
      </c>
      <c r="AK1530" s="34" t="n">
        <f aca="false">AD1530*V1530/1000000000</f>
        <v>0.000489257312200604</v>
      </c>
      <c r="AL1530" s="34" t="n">
        <f aca="false">AE1530*V1530/1000000000</f>
        <v>0.00304165460952535</v>
      </c>
      <c r="AM1530" s="34" t="n">
        <f aca="false">AF1530*V1530/1000000000</f>
        <v>0.00017355969781047</v>
      </c>
      <c r="AN1530" s="34" t="n">
        <f aca="false">AG1530*V1530/1000000000</f>
        <v>0.00159467052845466</v>
      </c>
      <c r="AO1530" s="34" t="n">
        <f aca="false">AH1530*V1530/1000000000</f>
        <v>4.78401158536397</v>
      </c>
      <c r="AP1530" s="35" t="n">
        <f aca="false">AJ1530*AI1530*EXP(P1530*4)</f>
        <v>4.21422113122878E-005</v>
      </c>
      <c r="AQ1530" s="36" t="n">
        <f aca="false">AK1530/W1530</f>
        <v>1.34043099233042E-006</v>
      </c>
      <c r="AR1530" s="37" t="n">
        <f aca="false">AL1530/W1530</f>
        <v>8.33330030006945E-006</v>
      </c>
      <c r="AS1530" s="37" t="n">
        <f aca="false">AM1530/W1530</f>
        <v>4.75506021398547E-007</v>
      </c>
      <c r="AT1530" s="37" t="n">
        <f aca="false">AN1530/W1530</f>
        <v>4.36896035193057E-006</v>
      </c>
      <c r="AU1530" s="37" t="n">
        <f aca="false">AO1530/W1530</f>
        <v>0.0131068810557917</v>
      </c>
      <c r="AV1530" s="49" t="n">
        <f aca="false">AP1530/W1530</f>
        <v>1.1545811318435E-007</v>
      </c>
      <c r="AW1530" s="39" t="n">
        <f aca="false">AK1530*1000000</f>
        <v>489.257312200604</v>
      </c>
      <c r="AX1530" s="40" t="n">
        <f aca="false">AL1530*1000000</f>
        <v>3041.65460952535</v>
      </c>
      <c r="AY1530" s="40" t="n">
        <f aca="false">AM1530*1000000</f>
        <v>173.55969781047</v>
      </c>
      <c r="AZ1530" s="40" t="n">
        <f aca="false">AN1530*1000000</f>
        <v>1594.67052845466</v>
      </c>
      <c r="BA1530" s="40" t="n">
        <f aca="false">AO1530*1000000</f>
        <v>4784011.58536397</v>
      </c>
      <c r="BB1530" s="41" t="n">
        <f aca="false">AP1530*1000000</f>
        <v>42.1422113122878</v>
      </c>
      <c r="BC1530" s="39" t="n">
        <f aca="false">AQ1530*1000000</f>
        <v>1.34043099233042</v>
      </c>
      <c r="BD1530" s="40" t="n">
        <f aca="false">AR1530*1000000</f>
        <v>8.33330030006945</v>
      </c>
      <c r="BE1530" s="40" t="n">
        <f aca="false">AS1530*1000000</f>
        <v>0.475506021398547</v>
      </c>
      <c r="BF1530" s="40" t="n">
        <f aca="false">AT1530*1000000</f>
        <v>4.36896035193057</v>
      </c>
      <c r="BG1530" s="40" t="n">
        <f aca="false">AU1530*1000000</f>
        <v>13106.8810557917</v>
      </c>
      <c r="BH1530" s="41" t="n">
        <f aca="false">AV1530*1000000</f>
        <v>0.11545811318435</v>
      </c>
      <c r="BI1530" s="0" t="n">
        <v>0.1</v>
      </c>
      <c r="BJ1530" s="0" t="n">
        <f aca="false">R1530*BI1530</f>
        <v>249.16727007104</v>
      </c>
      <c r="BK1530" s="0" t="n">
        <v>0.1</v>
      </c>
      <c r="BL1530" s="0" t="n">
        <f aca="false">AI1530*BK1530</f>
        <v>0.298030327868852</v>
      </c>
      <c r="BM1530" s="45" t="n">
        <v>187.562005220738</v>
      </c>
      <c r="BN1530" s="45" t="n">
        <v>1012.03746873145</v>
      </c>
      <c r="BO1530" s="45" t="n">
        <v>69.5558973259153</v>
      </c>
      <c r="BP1530" s="45" t="n">
        <v>256</v>
      </c>
      <c r="BQ1530" s="45" t="n">
        <v>384000</v>
      </c>
      <c r="BR1530" s="0" t="n">
        <f aca="false">AJ1530*0.1</f>
        <v>1.362E-006</v>
      </c>
      <c r="BS1530" s="0" t="n">
        <f aca="false">((((BJ1530/R1530)^2)+((BM1530/AD1530)^2))^(1/2))*AK1530</f>
        <v>0.000469897144656987</v>
      </c>
      <c r="BT1530" s="0" t="n">
        <f aca="false">((((BJ1530/R1530)^2)+((BN1530/AE1530)^2))^(1/2))*AL1530</f>
        <v>0.00253994423435316</v>
      </c>
      <c r="BU1530" s="0" t="n">
        <f aca="false">((((BJ1530/R1530)^2)+((BO1530/AF1530)^2))^(1/2))*AM1530</f>
        <v>0.000174177408647721</v>
      </c>
      <c r="BV1530" s="0" t="n">
        <f aca="false">((((BJ1530/R1530)^2)+((BP1530/AG1530)^2))^(1/2))*AN1530</f>
        <v>0.000657499502687808</v>
      </c>
      <c r="BW1530" s="0" t="n">
        <f aca="false">((((BJ1530/R1530)^2)+((BQ1530/AH1530)^2))^(1/2))*AO1530</f>
        <v>1.06973751100204</v>
      </c>
      <c r="BX1530" s="46" t="n">
        <f aca="false">((((BL1530/AI1530)^2)+((BR1530/AJ1530)^2))^(1/2))*AP1530</f>
        <v>5.95980867862304E-006</v>
      </c>
    </row>
    <row r="1531" customFormat="false" ht="15" hidden="false" customHeight="true" outlineLevel="0" collapsed="false">
      <c r="A1531" s="24" t="n">
        <v>4.579575</v>
      </c>
      <c r="B1531" s="24" t="n">
        <v>-74.1250416666667</v>
      </c>
      <c r="C1531" s="47" t="n">
        <v>26</v>
      </c>
      <c r="D1531" s="47" t="n">
        <v>22</v>
      </c>
      <c r="E1531" s="47" t="n">
        <v>1783</v>
      </c>
      <c r="F1531" s="82" t="s">
        <v>3746</v>
      </c>
      <c r="G1531" s="82" t="s">
        <v>3747</v>
      </c>
      <c r="H1531" s="82" t="s">
        <v>3748</v>
      </c>
      <c r="I1531" s="83" t="s">
        <v>1481</v>
      </c>
      <c r="J1531" s="1" t="s">
        <v>76</v>
      </c>
      <c r="K1531" s="1" t="s">
        <v>3749</v>
      </c>
      <c r="L1531" s="1"/>
      <c r="M1531" s="1" t="s">
        <v>3514</v>
      </c>
      <c r="N1531" s="29" t="s">
        <v>67</v>
      </c>
      <c r="O1531" s="4" t="s">
        <v>145</v>
      </c>
      <c r="P1531" s="30" t="n">
        <v>-0.0558905599345948</v>
      </c>
      <c r="Q1531" s="5" t="n">
        <v>2400</v>
      </c>
      <c r="R1531" s="31" t="n">
        <v>1919.19628649011</v>
      </c>
      <c r="S1531" s="4" t="s">
        <v>69</v>
      </c>
      <c r="T1531" s="4"/>
      <c r="U1531" s="4"/>
      <c r="V1531" s="48" t="n">
        <f aca="false">IF(S1531="m3_año",R1531,IF(OR(O1531="CG1",O1531="CG3",O1531="HG2"),T1531,R1531))</f>
        <v>1919.19628649011</v>
      </c>
      <c r="W1531" s="28" t="n">
        <v>365</v>
      </c>
      <c r="X1531" s="1"/>
      <c r="Y1531" s="1"/>
      <c r="Z1531" s="1" t="n">
        <v>1095</v>
      </c>
      <c r="AA1531" s="1" t="n">
        <v>0</v>
      </c>
      <c r="AB1531" s="1" t="n">
        <v>0</v>
      </c>
      <c r="AC1531" s="33" t="s">
        <v>72</v>
      </c>
      <c r="AD1531" s="33" t="n">
        <f aca="false">VLOOKUP($O1531,Parámetros!$B$4:$H$25,3,0)</f>
        <v>196.356974196937</v>
      </c>
      <c r="AE1531" s="33" t="n">
        <f aca="false">VLOOKUP($O1531,Parámetros!$B$4:$H$25,4,0)</f>
        <v>1220.72799074218</v>
      </c>
      <c r="AF1531" s="33" t="n">
        <f aca="false">VLOOKUP($O1531,Parámetros!$B$4:$H$25,5,0)</f>
        <v>69.6558973259153</v>
      </c>
      <c r="AG1531" s="33" t="n">
        <f aca="false">VLOOKUP($O1531,Parámetros!$B$4:$H$25,6,0)</f>
        <v>640</v>
      </c>
      <c r="AH1531" s="33" t="n">
        <f aca="false">VLOOKUP($O1531,Parámetros!$B$4:$H$25,7,0)</f>
        <v>1920000</v>
      </c>
      <c r="AI1531" s="2" t="n">
        <v>2.98030327868852</v>
      </c>
      <c r="AJ1531" s="2" t="n">
        <v>1.362E-005</v>
      </c>
      <c r="AK1531" s="34" t="n">
        <f aca="false">AD1531*V1531/1000000000</f>
        <v>0.000376847575705196</v>
      </c>
      <c r="AL1531" s="34" t="n">
        <f aca="false">AE1531*V1531/1000000000</f>
        <v>0.00234281662664692</v>
      </c>
      <c r="AM1531" s="34" t="n">
        <f aca="false">AF1531*V1531/1000000000</f>
        <v>0.000133683339480033</v>
      </c>
      <c r="AN1531" s="34" t="n">
        <f aca="false">AG1531*V1531/1000000000</f>
        <v>0.00122828562335367</v>
      </c>
      <c r="AO1531" s="34" t="n">
        <f aca="false">AH1531*V1531/1000000000</f>
        <v>3.68485687006101</v>
      </c>
      <c r="AP1531" s="35" t="n">
        <f aca="false">AJ1531*AI1531*EXP(P1531*4)</f>
        <v>3.2459791140291E-005</v>
      </c>
      <c r="AQ1531" s="36" t="n">
        <f aca="false">AK1531/W1531</f>
        <v>1.03245911152108E-006</v>
      </c>
      <c r="AR1531" s="37" t="n">
        <f aca="false">AL1531/W1531</f>
        <v>6.41867568944363E-006</v>
      </c>
      <c r="AS1531" s="37" t="n">
        <f aca="false">AM1531/W1531</f>
        <v>3.6625572460283E-007</v>
      </c>
      <c r="AT1531" s="37" t="n">
        <f aca="false">AN1531/W1531</f>
        <v>3.36516609137992E-006</v>
      </c>
      <c r="AU1531" s="37" t="n">
        <f aca="false">AO1531/W1531</f>
        <v>0.0100954982741398</v>
      </c>
      <c r="AV1531" s="49" t="n">
        <f aca="false">AP1531/W1531</f>
        <v>8.89309346309342E-008</v>
      </c>
      <c r="AW1531" s="39" t="n">
        <f aca="false">AK1531*1000000</f>
        <v>376.847575705196</v>
      </c>
      <c r="AX1531" s="40" t="n">
        <f aca="false">AL1531*1000000</f>
        <v>2342.81662664692</v>
      </c>
      <c r="AY1531" s="40" t="n">
        <f aca="false">AM1531*1000000</f>
        <v>133.683339480033</v>
      </c>
      <c r="AZ1531" s="40" t="n">
        <f aca="false">AN1531*1000000</f>
        <v>1228.28562335367</v>
      </c>
      <c r="BA1531" s="40" t="n">
        <f aca="false">AO1531*1000000</f>
        <v>3684856.87006101</v>
      </c>
      <c r="BB1531" s="41" t="n">
        <f aca="false">AP1531*1000000</f>
        <v>32.459791140291</v>
      </c>
      <c r="BC1531" s="39" t="n">
        <f aca="false">AQ1531*1000000</f>
        <v>1.03245911152108</v>
      </c>
      <c r="BD1531" s="40" t="n">
        <f aca="false">AR1531*1000000</f>
        <v>6.41867568944363</v>
      </c>
      <c r="BE1531" s="40" t="n">
        <f aca="false">AS1531*1000000</f>
        <v>0.36625572460283</v>
      </c>
      <c r="BF1531" s="40" t="n">
        <f aca="false">AT1531*1000000</f>
        <v>3.36516609137992</v>
      </c>
      <c r="BG1531" s="40" t="n">
        <f aca="false">AU1531*1000000</f>
        <v>10095.4982741398</v>
      </c>
      <c r="BH1531" s="41" t="n">
        <f aca="false">AV1531*1000000</f>
        <v>0.0889309346309341</v>
      </c>
      <c r="BI1531" s="0" t="n">
        <v>0.1</v>
      </c>
      <c r="BJ1531" s="0" t="n">
        <f aca="false">R1531*BI1531</f>
        <v>191.919628649011</v>
      </c>
      <c r="BK1531" s="0" t="n">
        <v>0.1</v>
      </c>
      <c r="BL1531" s="0" t="n">
        <f aca="false">AI1531*BK1531</f>
        <v>0.298030327868852</v>
      </c>
      <c r="BM1531" s="45" t="n">
        <v>187.562005220738</v>
      </c>
      <c r="BN1531" s="45" t="n">
        <v>1012.03746873145</v>
      </c>
      <c r="BO1531" s="45" t="n">
        <v>69.5558973259153</v>
      </c>
      <c r="BP1531" s="45" t="n">
        <v>256</v>
      </c>
      <c r="BQ1531" s="45" t="n">
        <v>384000</v>
      </c>
      <c r="BR1531" s="0" t="n">
        <f aca="false">AJ1531*0.1</f>
        <v>1.362E-006</v>
      </c>
      <c r="BS1531" s="0" t="n">
        <f aca="false">((((BJ1531/R1531)^2)+((BM1531/AD1531)^2))^(1/2))*AK1531</f>
        <v>0.000361935520183239</v>
      </c>
      <c r="BT1531" s="0" t="n">
        <f aca="false">((((BJ1531/R1531)^2)+((BN1531/AE1531)^2))^(1/2))*AL1531</f>
        <v>0.00195637715221294</v>
      </c>
      <c r="BU1531" s="0" t="n">
        <f aca="false">((((BJ1531/R1531)^2)+((BO1531/AF1531)^2))^(1/2))*AM1531</f>
        <v>0.000134159127630153</v>
      </c>
      <c r="BV1531" s="0" t="n">
        <f aca="false">((((BJ1531/R1531)^2)+((BP1531/AG1531)^2))^(1/2))*AN1531</f>
        <v>0.000506435136351481</v>
      </c>
      <c r="BW1531" s="0" t="n">
        <f aca="false">((((BJ1531/R1531)^2)+((BQ1531/AH1531)^2))^(1/2))*AO1531</f>
        <v>0.823959044881353</v>
      </c>
      <c r="BX1531" s="46" t="n">
        <f aca="false">((((BL1531/AI1531)^2)+((BR1531/AJ1531)^2))^(1/2))*AP1531</f>
        <v>4.59050768623975E-006</v>
      </c>
    </row>
    <row r="1532" customFormat="false" ht="15" hidden="false" customHeight="true" outlineLevel="0" collapsed="false">
      <c r="A1532" s="24" t="n">
        <v>4.639625</v>
      </c>
      <c r="B1532" s="24" t="n">
        <v>-74.1162777777778</v>
      </c>
      <c r="C1532" s="47" t="n">
        <v>27</v>
      </c>
      <c r="D1532" s="47" t="n">
        <v>28</v>
      </c>
      <c r="E1532" s="47" t="n">
        <v>1862</v>
      </c>
      <c r="F1532" s="82" t="s">
        <v>3750</v>
      </c>
      <c r="G1532" s="82" t="s">
        <v>3751</v>
      </c>
      <c r="H1532" s="82" t="s">
        <v>3752</v>
      </c>
      <c r="I1532" s="28" t="s">
        <v>155</v>
      </c>
      <c r="J1532" s="1" t="s">
        <v>65</v>
      </c>
      <c r="K1532" s="1" t="s">
        <v>3753</v>
      </c>
      <c r="L1532" s="1"/>
      <c r="M1532" s="1" t="n">
        <v>2008</v>
      </c>
      <c r="N1532" s="4" t="s">
        <v>172</v>
      </c>
      <c r="O1532" s="4" t="s">
        <v>244</v>
      </c>
      <c r="P1532" s="30" t="n">
        <v>-0.00204304144087953</v>
      </c>
      <c r="Q1532" s="5" t="n">
        <v>81650</v>
      </c>
      <c r="R1532" s="31" t="n">
        <v>80985.4617222788</v>
      </c>
      <c r="S1532" s="29" t="s">
        <v>86</v>
      </c>
      <c r="T1532" s="29" t="n">
        <f aca="false">((R1532*Parámetros!$D$30)/1000)/Parámetros!$D$29</f>
        <v>66367.8730638959</v>
      </c>
      <c r="U1532" s="29" t="s">
        <v>69</v>
      </c>
      <c r="V1532" s="48" t="n">
        <f aca="false">IF(S1532="m3_año",R1532,IF(OR(O1532="CG1",O1532="CG3",O1532="HG2"),T1532,R1532))</f>
        <v>80985.4617222788</v>
      </c>
      <c r="W1532" s="28" t="n">
        <v>365</v>
      </c>
      <c r="X1532" s="1"/>
      <c r="Y1532" s="1"/>
      <c r="Z1532" s="28" t="n">
        <v>8760</v>
      </c>
      <c r="AA1532" s="1" t="n">
        <v>0</v>
      </c>
      <c r="AB1532" s="1" t="n">
        <v>0</v>
      </c>
      <c r="AC1532" s="33" t="s">
        <v>246</v>
      </c>
      <c r="AD1532" s="33" t="n">
        <f aca="false">VLOOKUP($O1532,Parámetros!$B$4:$H$25,3,0)</f>
        <v>5.87787643204989</v>
      </c>
      <c r="AE1532" s="33" t="n">
        <f aca="false">VLOOKUP($O1532,Parámetros!$B$4:$H$25,4,0)</f>
        <v>7.61681695814629</v>
      </c>
      <c r="AF1532" s="33" t="n">
        <f aca="false">VLOOKUP($O1532,Parámetros!$B$4:$H$25,5,0)</f>
        <v>22.1296397414769</v>
      </c>
      <c r="AG1532" s="33" t="n">
        <f aca="false">VLOOKUP($O1532,Parámetros!$B$4:$H$25,6,0)</f>
        <v>0.3</v>
      </c>
      <c r="AH1532" s="33" t="n">
        <f aca="false">VLOOKUP($O1532,Parámetros!$B$4:$H$25,7,0)</f>
        <v>2840</v>
      </c>
      <c r="AI1532" s="51" t="n">
        <v>81650</v>
      </c>
      <c r="AJ1532" s="2" t="n">
        <v>2E-005</v>
      </c>
      <c r="AK1532" s="34" t="n">
        <f aca="false">AD1532*V1532/1000000000</f>
        <v>0.000476022536796061</v>
      </c>
      <c r="AL1532" s="34" t="n">
        <f aca="false">AE1532*V1532/1000000000</f>
        <v>0.00061685143820956</v>
      </c>
      <c r="AM1532" s="34" t="n">
        <f aca="false">AF1532*V1532/1000000000</f>
        <v>0.0017921790922112</v>
      </c>
      <c r="AN1532" s="34" t="n">
        <f aca="false">AG1532*V1532/1000000000</f>
        <v>2.42956385166836E-005</v>
      </c>
      <c r="AO1532" s="34" t="n">
        <f aca="false">AH1532*V1532/1000000000</f>
        <v>0.229998711291272</v>
      </c>
      <c r="AP1532" s="35" t="n">
        <f aca="false">AJ1532*AI1532*EXP(P1532*4)</f>
        <v>1.61970923444558</v>
      </c>
      <c r="AQ1532" s="36" t="n">
        <f aca="false">AK1532/W1532</f>
        <v>1.30417133368784E-006</v>
      </c>
      <c r="AR1532" s="37" t="n">
        <f aca="false">AL1532/W1532</f>
        <v>1.69000394030017E-006</v>
      </c>
      <c r="AS1532" s="37" t="n">
        <f aca="false">AM1532/W1532</f>
        <v>4.91007970468821E-006</v>
      </c>
      <c r="AT1532" s="37" t="n">
        <f aca="false">AN1532/W1532</f>
        <v>6.65633931963935E-008</v>
      </c>
      <c r="AU1532" s="37" t="n">
        <f aca="false">AO1532/W1532</f>
        <v>0.000630133455592525</v>
      </c>
      <c r="AV1532" s="49" t="n">
        <f aca="false">AP1532/W1532</f>
        <v>0.00443755954642623</v>
      </c>
      <c r="AW1532" s="39" t="n">
        <f aca="false">AK1532*1000000</f>
        <v>476.022536796061</v>
      </c>
      <c r="AX1532" s="40" t="n">
        <f aca="false">AL1532*1000000</f>
        <v>616.851438209561</v>
      </c>
      <c r="AY1532" s="40" t="n">
        <f aca="false">AM1532*1000000</f>
        <v>1792.1790922112</v>
      </c>
      <c r="AZ1532" s="40" t="n">
        <f aca="false">AN1532*1000000</f>
        <v>24.2956385166836</v>
      </c>
      <c r="BA1532" s="40" t="n">
        <f aca="false">AO1532*1000000</f>
        <v>229998.711291272</v>
      </c>
      <c r="BB1532" s="41" t="n">
        <f aca="false">AP1532*1000000</f>
        <v>1619709.23444558</v>
      </c>
      <c r="BC1532" s="39" t="n">
        <f aca="false">AQ1532*1000000</f>
        <v>1.30417133368784</v>
      </c>
      <c r="BD1532" s="40" t="n">
        <f aca="false">AR1532*1000000</f>
        <v>1.69000394030017</v>
      </c>
      <c r="BE1532" s="40" t="n">
        <f aca="false">AS1532*1000000</f>
        <v>4.91007970468821</v>
      </c>
      <c r="BF1532" s="40" t="n">
        <f aca="false">AT1532*1000000</f>
        <v>0.0665633931963935</v>
      </c>
      <c r="BG1532" s="40" t="n">
        <f aca="false">AU1532*1000000</f>
        <v>630.133455592526</v>
      </c>
      <c r="BH1532" s="41" t="n">
        <f aca="false">AV1532*1000000</f>
        <v>4437.55954642624</v>
      </c>
      <c r="BI1532" s="0" t="n">
        <v>0.1</v>
      </c>
      <c r="BJ1532" s="0" t="n">
        <f aca="false">R1532*BI1532</f>
        <v>8098.54617222788</v>
      </c>
      <c r="BK1532" s="0" t="n">
        <v>0.1</v>
      </c>
      <c r="BL1532" s="0" t="n">
        <f aca="false">AI1532*BK1532</f>
        <v>8165</v>
      </c>
      <c r="BM1532" s="45" t="n">
        <v>4.12476460504249</v>
      </c>
      <c r="BN1532" s="45" t="n">
        <v>5.03041792329344</v>
      </c>
      <c r="BO1532" s="45" t="n">
        <v>17.5971907346429</v>
      </c>
      <c r="BP1532" s="45" t="n">
        <v>0.12</v>
      </c>
      <c r="BQ1532" s="45" t="n">
        <v>2840</v>
      </c>
      <c r="BR1532" s="0" t="n">
        <f aca="false">AJ1532*0.1</f>
        <v>2E-006</v>
      </c>
      <c r="BS1532" s="0" t="n">
        <f aca="false">((((BJ1532/R1532)^2)+((BM1532/AD1532)^2))^(1/2))*AK1532</f>
        <v>0.00033742063063732</v>
      </c>
      <c r="BT1532" s="0" t="n">
        <f aca="false">((((BJ1532/R1532)^2)+((BN1532/AE1532)^2))^(1/2))*AL1532</f>
        <v>0.000412034287678217</v>
      </c>
      <c r="BU1532" s="0" t="n">
        <f aca="false">((((BJ1532/R1532)^2)+((BO1532/AF1532)^2))^(1/2))*AM1532</f>
        <v>0.00143634133480389</v>
      </c>
      <c r="BV1532" s="0" t="n">
        <f aca="false">((((BJ1532/R1532)^2)+((BP1532/AG1532)^2))^(1/2))*AN1532</f>
        <v>1.00173483846111E-005</v>
      </c>
      <c r="BW1532" s="0" t="n">
        <f aca="false">((((BJ1532/R1532)^2)+((BQ1532/AH1532)^2))^(1/2))*AO1532</f>
        <v>0.231145844149537</v>
      </c>
      <c r="BX1532" s="46" t="n">
        <f aca="false">((((BL1532/AI1532)^2)+((BR1532/AJ1532)^2))^(1/2))*AP1532</f>
        <v>0.229061476645388</v>
      </c>
    </row>
    <row r="1533" customFormat="false" ht="15" hidden="false" customHeight="true" outlineLevel="0" collapsed="false">
      <c r="A1533" s="24" t="n">
        <v>4.60677222222222</v>
      </c>
      <c r="B1533" s="24" t="n">
        <v>-74.0941388888889</v>
      </c>
      <c r="C1533" s="47" t="n">
        <v>30</v>
      </c>
      <c r="D1533" s="47" t="n">
        <v>25</v>
      </c>
      <c r="E1533" s="47" t="n">
        <v>2319</v>
      </c>
      <c r="F1533" s="82" t="s">
        <v>3754</v>
      </c>
      <c r="G1533" s="82" t="s">
        <v>3755</v>
      </c>
      <c r="H1533" s="82" t="s">
        <v>3756</v>
      </c>
      <c r="I1533" s="83" t="s">
        <v>1287</v>
      </c>
      <c r="J1533" s="1" t="s">
        <v>3757</v>
      </c>
      <c r="K1533" s="1" t="s">
        <v>3758</v>
      </c>
      <c r="L1533" s="1"/>
      <c r="M1533" s="1" t="n">
        <v>1990</v>
      </c>
      <c r="N1533" s="29" t="s">
        <v>67</v>
      </c>
      <c r="O1533" s="4" t="s">
        <v>142</v>
      </c>
      <c r="P1533" s="30" t="n">
        <v>0.013557806644477</v>
      </c>
      <c r="Q1533" s="5" t="n">
        <v>172800</v>
      </c>
      <c r="R1533" s="31" t="n">
        <v>182429.91702132</v>
      </c>
      <c r="S1533" s="4" t="s">
        <v>69</v>
      </c>
      <c r="T1533" s="4"/>
      <c r="U1533" s="4"/>
      <c r="V1533" s="48" t="n">
        <f aca="false">IF(S1533="m3_año",R1533,IF(OR(O1533="CG1",O1533="CG3",O1533="HG2"),T1533,R1533))</f>
        <v>182429.91702132</v>
      </c>
      <c r="W1533" s="28" t="n">
        <v>365</v>
      </c>
      <c r="X1533" s="1"/>
      <c r="Y1533" s="1"/>
      <c r="Z1533" s="1" t="n">
        <v>4380</v>
      </c>
      <c r="AA1533" s="1" t="n">
        <v>0</v>
      </c>
      <c r="AB1533" s="1" t="n">
        <v>0</v>
      </c>
      <c r="AC1533" s="33" t="s">
        <v>72</v>
      </c>
      <c r="AD1533" s="33" t="n">
        <f aca="false">VLOOKUP($O1533,Parámetros!$B$4:$H$25,3,0)</f>
        <v>30.4</v>
      </c>
      <c r="AE1533" s="33" t="n">
        <f aca="false">VLOOKUP($O1533,Parámetros!$B$4:$H$25,4,0)</f>
        <v>1504</v>
      </c>
      <c r="AF1533" s="33" t="n">
        <f aca="false">VLOOKUP($O1533,Parámetros!$B$4:$H$25,5,0)</f>
        <v>9.6</v>
      </c>
      <c r="AG1533" s="33" t="n">
        <f aca="false">VLOOKUP($O1533,Parámetros!$B$4:$H$25,6,0)</f>
        <v>640</v>
      </c>
      <c r="AH1533" s="33" t="n">
        <f aca="false">VLOOKUP($O1533,Parámetros!$B$4:$H$25,7,0)</f>
        <v>1920000</v>
      </c>
      <c r="AI1533" s="2" t="n">
        <v>8608.38414634146</v>
      </c>
      <c r="AJ1533" s="2" t="n">
        <v>1.0442E-008</v>
      </c>
      <c r="AK1533" s="34" t="n">
        <f aca="false">AD1533*V1533/1000000000</f>
        <v>0.00554586947744813</v>
      </c>
      <c r="AL1533" s="34" t="n">
        <f aca="false">AE1533*V1533/1000000000</f>
        <v>0.274374595200065</v>
      </c>
      <c r="AM1533" s="34" t="n">
        <f aca="false">AF1533*V1533/1000000000</f>
        <v>0.00175132720340467</v>
      </c>
      <c r="AN1533" s="34" t="n">
        <f aca="false">AG1533*V1533/1000000000</f>
        <v>0.116755146893645</v>
      </c>
      <c r="AO1533" s="34" t="n">
        <f aca="false">AH1533*V1533/1000000000</f>
        <v>350.265440680934</v>
      </c>
      <c r="AP1533" s="35" t="n">
        <f aca="false">AJ1533*AI1533*EXP(P1533*4)</f>
        <v>9.48981290687517E-005</v>
      </c>
      <c r="AQ1533" s="36" t="n">
        <f aca="false">AK1533/W1533</f>
        <v>1.51941629519127E-005</v>
      </c>
      <c r="AR1533" s="37" t="n">
        <f aca="false">AL1533/W1533</f>
        <v>0.000751711219726206</v>
      </c>
      <c r="AS1533" s="37" t="n">
        <f aca="false">AM1533/W1533</f>
        <v>4.79815672165664E-006</v>
      </c>
      <c r="AT1533" s="37" t="n">
        <f aca="false">AN1533/W1533</f>
        <v>0.000319877114777109</v>
      </c>
      <c r="AU1533" s="37" t="n">
        <f aca="false">AO1533/W1533</f>
        <v>0.959631344331327</v>
      </c>
      <c r="AV1533" s="49" t="n">
        <f aca="false">AP1533/W1533</f>
        <v>2.59994874160964E-007</v>
      </c>
      <c r="AW1533" s="39" t="n">
        <f aca="false">AK1533*1000000</f>
        <v>5545.86947744813</v>
      </c>
      <c r="AX1533" s="40" t="n">
        <f aca="false">AL1533*1000000</f>
        <v>274374.595200065</v>
      </c>
      <c r="AY1533" s="40" t="n">
        <f aca="false">AM1533*1000000</f>
        <v>1751.32720340467</v>
      </c>
      <c r="AZ1533" s="40" t="n">
        <f aca="false">AN1533*1000000</f>
        <v>116755.146893645</v>
      </c>
      <c r="BA1533" s="40" t="n">
        <f aca="false">AO1533*1000000</f>
        <v>350265440.680934</v>
      </c>
      <c r="BB1533" s="41" t="n">
        <f aca="false">AP1533*1000000</f>
        <v>94.8981290687517</v>
      </c>
      <c r="BC1533" s="39" t="n">
        <f aca="false">AQ1533*1000000</f>
        <v>15.1941629519127</v>
      </c>
      <c r="BD1533" s="40" t="n">
        <f aca="false">AR1533*1000000</f>
        <v>751.711219726206</v>
      </c>
      <c r="BE1533" s="40" t="n">
        <f aca="false">AS1533*1000000</f>
        <v>4.79815672165664</v>
      </c>
      <c r="BF1533" s="40" t="n">
        <f aca="false">AT1533*1000000</f>
        <v>319.877114777109</v>
      </c>
      <c r="BG1533" s="40" t="n">
        <f aca="false">AU1533*1000000</f>
        <v>959631.344331327</v>
      </c>
      <c r="BH1533" s="41" t="n">
        <f aca="false">AV1533*1000000</f>
        <v>0.259994874160964</v>
      </c>
      <c r="BI1533" s="0" t="n">
        <v>0.1</v>
      </c>
      <c r="BJ1533" s="0" t="n">
        <f aca="false">R1533*BI1533</f>
        <v>18242.991702132</v>
      </c>
      <c r="BK1533" s="0" t="n">
        <v>0.1</v>
      </c>
      <c r="BL1533" s="0" t="n">
        <f aca="false">AI1533*BK1533</f>
        <v>860.838414634146</v>
      </c>
      <c r="BM1533" s="45" t="n">
        <v>12.16</v>
      </c>
      <c r="BN1533" s="45" t="n">
        <v>601.6</v>
      </c>
      <c r="BO1533" s="45" t="n">
        <v>1.92</v>
      </c>
      <c r="BP1533" s="45" t="n">
        <v>256</v>
      </c>
      <c r="BQ1533" s="45" t="n">
        <v>384000</v>
      </c>
      <c r="BR1533" s="0" t="n">
        <f aca="false">AJ1533*0.1</f>
        <v>1.0442E-009</v>
      </c>
      <c r="BS1533" s="0" t="n">
        <f aca="false">((((BJ1533/R1533)^2)+((BM1533/AD1533)^2))^(1/2))*AK1533</f>
        <v>0.00228662056414077</v>
      </c>
      <c r="BT1533" s="0" t="n">
        <f aca="false">((((BJ1533/R1533)^2)+((BN1533/AE1533)^2))^(1/2))*AL1533</f>
        <v>0.113127543699596</v>
      </c>
      <c r="BU1533" s="0" t="n">
        <f aca="false">((((BJ1533/R1533)^2)+((BO1533/AF1533)^2))^(1/2))*AM1533</f>
        <v>0.000391608667765745</v>
      </c>
      <c r="BV1533" s="0" t="n">
        <f aca="false">((((BJ1533/R1533)^2)+((BP1533/AG1533)^2))^(1/2))*AN1533</f>
        <v>0.0481393802977003</v>
      </c>
      <c r="BW1533" s="0" t="n">
        <f aca="false">((((BJ1533/R1533)^2)+((BQ1533/AH1533)^2))^(1/2))*AO1533</f>
        <v>78.321733553149</v>
      </c>
      <c r="BX1533" s="46" t="n">
        <f aca="false">((((BL1533/AI1533)^2)+((BR1533/AJ1533)^2))^(1/2))*AP1533</f>
        <v>1.34206221172861E-005</v>
      </c>
    </row>
    <row r="1534" customFormat="false" ht="15" hidden="false" customHeight="true" outlineLevel="0" collapsed="false">
      <c r="A1534" s="24" t="n">
        <v>4.59170833333333</v>
      </c>
      <c r="B1534" s="24" t="n">
        <v>-74.1691638888889</v>
      </c>
      <c r="C1534" s="47" t="n">
        <v>21</v>
      </c>
      <c r="D1534" s="47" t="n">
        <v>23</v>
      </c>
      <c r="E1534" s="47" t="n">
        <v>1791</v>
      </c>
      <c r="F1534" s="82" t="s">
        <v>3759</v>
      </c>
      <c r="G1534" s="82" t="s">
        <v>3760</v>
      </c>
      <c r="H1534" s="82" t="s">
        <v>3761</v>
      </c>
      <c r="I1534" s="83" t="s">
        <v>3342</v>
      </c>
      <c r="J1534" s="1" t="s">
        <v>3587</v>
      </c>
      <c r="K1534" s="1" t="s">
        <v>3465</v>
      </c>
      <c r="L1534" s="1"/>
      <c r="M1534" s="1" t="s">
        <v>3465</v>
      </c>
      <c r="N1534" s="29" t="s">
        <v>67</v>
      </c>
      <c r="O1534" s="4" t="s">
        <v>145</v>
      </c>
      <c r="P1534" s="30" t="n">
        <v>0.0141316269503235</v>
      </c>
      <c r="Q1534" s="5" t="n">
        <v>32808</v>
      </c>
      <c r="R1534" s="31" t="n">
        <v>34715.9382093609</v>
      </c>
      <c r="S1534" s="4" t="s">
        <v>69</v>
      </c>
      <c r="T1534" s="4"/>
      <c r="U1534" s="4"/>
      <c r="V1534" s="48" t="n">
        <f aca="false">IF(S1534="m3_año",R1534,IF(OR(O1534="CG1",O1534="CG3",O1534="HG2"),T1534,R1534))</f>
        <v>34715.9382093609</v>
      </c>
      <c r="W1534" s="28" t="n">
        <v>365</v>
      </c>
      <c r="X1534" s="1"/>
      <c r="Y1534" s="1"/>
      <c r="Z1534" s="1" t="n">
        <v>4380</v>
      </c>
      <c r="AA1534" s="1" t="n">
        <v>0</v>
      </c>
      <c r="AB1534" s="1" t="n">
        <v>0</v>
      </c>
      <c r="AC1534" s="33" t="s">
        <v>72</v>
      </c>
      <c r="AD1534" s="33" t="n">
        <f aca="false">VLOOKUP($O1534,Parámetros!$B$4:$H$25,3,0)</f>
        <v>196.356974196937</v>
      </c>
      <c r="AE1534" s="33" t="n">
        <f aca="false">VLOOKUP($O1534,Parámetros!$B$4:$H$25,4,0)</f>
        <v>1220.72799074218</v>
      </c>
      <c r="AF1534" s="33" t="n">
        <f aca="false">VLOOKUP($O1534,Parámetros!$B$4:$H$25,5,0)</f>
        <v>69.6558973259153</v>
      </c>
      <c r="AG1534" s="33" t="n">
        <f aca="false">VLOOKUP($O1534,Parámetros!$B$4:$H$25,6,0)</f>
        <v>640</v>
      </c>
      <c r="AH1534" s="33" t="n">
        <f aca="false">VLOOKUP($O1534,Parámetros!$B$4:$H$25,7,0)</f>
        <v>1920000</v>
      </c>
      <c r="AI1534" s="2" t="n">
        <v>8608.38414634146</v>
      </c>
      <c r="AJ1534" s="2" t="n">
        <v>1.0442E-008</v>
      </c>
      <c r="AK1534" s="34" t="n">
        <f aca="false">AD1534*V1534/1000000000</f>
        <v>0.00681671658319794</v>
      </c>
      <c r="AL1534" s="34" t="n">
        <f aca="false">AE1534*V1534/1000000000</f>
        <v>0.0423787174970428</v>
      </c>
      <c r="AM1534" s="34" t="n">
        <f aca="false">AF1534*V1534/1000000000</f>
        <v>0.00241816982748406</v>
      </c>
      <c r="AN1534" s="34" t="n">
        <f aca="false">AG1534*V1534/1000000000</f>
        <v>0.022218200453991</v>
      </c>
      <c r="AO1534" s="34" t="n">
        <f aca="false">AH1534*V1534/1000000000</f>
        <v>66.6546013619729</v>
      </c>
      <c r="AP1534" s="35" t="n">
        <f aca="false">AJ1534*AI1534*EXP(P1534*4)</f>
        <v>9.51161971305639E-005</v>
      </c>
      <c r="AQ1534" s="36" t="n">
        <f aca="false">AK1534/W1534</f>
        <v>1.86759358443779E-005</v>
      </c>
      <c r="AR1534" s="37" t="n">
        <f aca="false">AL1534/W1534</f>
        <v>0.000116106075334364</v>
      </c>
      <c r="AS1534" s="37" t="n">
        <f aca="false">AM1534/W1534</f>
        <v>6.62512281502483E-006</v>
      </c>
      <c r="AT1534" s="37" t="n">
        <f aca="false">AN1534/W1534</f>
        <v>6.08717820657287E-005</v>
      </c>
      <c r="AU1534" s="37" t="n">
        <f aca="false">AO1534/W1534</f>
        <v>0.182615346197186</v>
      </c>
      <c r="AV1534" s="49" t="n">
        <f aca="false">AP1534/W1534</f>
        <v>2.60592320905655E-007</v>
      </c>
      <c r="AW1534" s="39" t="n">
        <f aca="false">AK1534*1000000</f>
        <v>6816.71658319794</v>
      </c>
      <c r="AX1534" s="40" t="n">
        <f aca="false">AL1534*1000000</f>
        <v>42378.7174970428</v>
      </c>
      <c r="AY1534" s="40" t="n">
        <f aca="false">AM1534*1000000</f>
        <v>2418.16982748406</v>
      </c>
      <c r="AZ1534" s="40" t="n">
        <f aca="false">AN1534*1000000</f>
        <v>22218.200453991</v>
      </c>
      <c r="BA1534" s="40" t="n">
        <f aca="false">AO1534*1000000</f>
        <v>66654601.3619729</v>
      </c>
      <c r="BB1534" s="41" t="n">
        <f aca="false">AP1534*1000000</f>
        <v>95.1161971305639</v>
      </c>
      <c r="BC1534" s="39" t="n">
        <f aca="false">AQ1534*1000000</f>
        <v>18.6759358443779</v>
      </c>
      <c r="BD1534" s="40" t="n">
        <f aca="false">AR1534*1000000</f>
        <v>116.106075334364</v>
      </c>
      <c r="BE1534" s="40" t="n">
        <f aca="false">AS1534*1000000</f>
        <v>6.62512281502483</v>
      </c>
      <c r="BF1534" s="40" t="n">
        <f aca="false">AT1534*1000000</f>
        <v>60.8717820657287</v>
      </c>
      <c r="BG1534" s="40" t="n">
        <f aca="false">AU1534*1000000</f>
        <v>182615.346197186</v>
      </c>
      <c r="BH1534" s="41" t="n">
        <f aca="false">AV1534*1000000</f>
        <v>0.260592320905654</v>
      </c>
      <c r="BI1534" s="0" t="n">
        <v>0.1</v>
      </c>
      <c r="BJ1534" s="0" t="n">
        <f aca="false">R1534*BI1534</f>
        <v>3471.59382093609</v>
      </c>
      <c r="BK1534" s="0" t="n">
        <v>0.1</v>
      </c>
      <c r="BL1534" s="0" t="n">
        <f aca="false">AI1534*BK1534</f>
        <v>860.838414634146</v>
      </c>
      <c r="BM1534" s="45" t="n">
        <v>187.562005220738</v>
      </c>
      <c r="BN1534" s="45" t="n">
        <v>1012.03746873145</v>
      </c>
      <c r="BO1534" s="45" t="n">
        <v>69.5558973259153</v>
      </c>
      <c r="BP1534" s="45" t="n">
        <v>256</v>
      </c>
      <c r="BQ1534" s="45" t="n">
        <v>384000</v>
      </c>
      <c r="BR1534" s="0" t="n">
        <f aca="false">AJ1534*0.1</f>
        <v>1.0442E-009</v>
      </c>
      <c r="BS1534" s="0" t="n">
        <f aca="false">((((BJ1534/R1534)^2)+((BM1534/AD1534)^2))^(1/2))*AK1534</f>
        <v>0.00654697554539009</v>
      </c>
      <c r="BT1534" s="0" t="n">
        <f aca="false">((((BJ1534/R1534)^2)+((BN1534/AE1534)^2))^(1/2))*AL1534</f>
        <v>0.0353884950739664</v>
      </c>
      <c r="BU1534" s="0" t="n">
        <f aca="false">((((BJ1534/R1534)^2)+((BO1534/AF1534)^2))^(1/2))*AM1534</f>
        <v>0.00242677625932045</v>
      </c>
      <c r="BV1534" s="0" t="n">
        <f aca="false">((((BJ1534/R1534)^2)+((BP1534/AG1534)^2))^(1/2))*AN1534</f>
        <v>0.00916079872829511</v>
      </c>
      <c r="BW1534" s="0" t="n">
        <f aca="false">((((BJ1534/R1534)^2)+((BQ1534/AH1534)^2))^(1/2))*AO1534</f>
        <v>14.9044219658522</v>
      </c>
      <c r="BX1534" s="46" t="n">
        <f aca="false">((((BL1534/AI1534)^2)+((BR1534/AJ1534)^2))^(1/2))*AP1534</f>
        <v>1.34514615983396E-005</v>
      </c>
    </row>
    <row r="1535" customFormat="false" ht="15" hidden="false" customHeight="true" outlineLevel="0" collapsed="false">
      <c r="A1535" s="24" t="n">
        <v>4.59170833333333</v>
      </c>
      <c r="B1535" s="24" t="n">
        <v>-74.1691638888889</v>
      </c>
      <c r="C1535" s="47" t="n">
        <v>21</v>
      </c>
      <c r="D1535" s="47" t="n">
        <v>23</v>
      </c>
      <c r="E1535" s="47" t="n">
        <v>1791</v>
      </c>
      <c r="F1535" s="82" t="s">
        <v>3759</v>
      </c>
      <c r="G1535" s="82" t="s">
        <v>3760</v>
      </c>
      <c r="H1535" s="82" t="s">
        <v>3761</v>
      </c>
      <c r="I1535" s="83" t="s">
        <v>3342</v>
      </c>
      <c r="J1535" s="1" t="s">
        <v>3587</v>
      </c>
      <c r="K1535" s="1" t="s">
        <v>3465</v>
      </c>
      <c r="L1535" s="1"/>
      <c r="M1535" s="1" t="s">
        <v>3465</v>
      </c>
      <c r="N1535" s="29" t="s">
        <v>67</v>
      </c>
      <c r="O1535" s="4" t="s">
        <v>145</v>
      </c>
      <c r="P1535" s="30" t="n">
        <v>0.0141316269503235</v>
      </c>
      <c r="Q1535" s="5" t="n">
        <v>32808</v>
      </c>
      <c r="R1535" s="31" t="n">
        <v>34715.9382093609</v>
      </c>
      <c r="S1535" s="4" t="s">
        <v>69</v>
      </c>
      <c r="T1535" s="4"/>
      <c r="U1535" s="4"/>
      <c r="V1535" s="48" t="n">
        <f aca="false">IF(S1535="m3_año",R1535,IF(OR(O1535="CG1",O1535="CG3",O1535="HG2"),T1535,R1535))</f>
        <v>34715.9382093609</v>
      </c>
      <c r="W1535" s="28" t="n">
        <v>365</v>
      </c>
      <c r="X1535" s="1"/>
      <c r="Y1535" s="1"/>
      <c r="Z1535" s="28" t="n">
        <v>0</v>
      </c>
      <c r="AA1535" s="1" t="n">
        <v>0</v>
      </c>
      <c r="AB1535" s="1" t="n">
        <v>0</v>
      </c>
      <c r="AC1535" s="33" t="s">
        <v>72</v>
      </c>
      <c r="AD1535" s="33" t="n">
        <f aca="false">VLOOKUP($O1535,Parámetros!$B$4:$H$25,3,0)</f>
        <v>196.356974196937</v>
      </c>
      <c r="AE1535" s="33" t="n">
        <f aca="false">VLOOKUP($O1535,Parámetros!$B$4:$H$25,4,0)</f>
        <v>1220.72799074218</v>
      </c>
      <c r="AF1535" s="33" t="n">
        <f aca="false">VLOOKUP($O1535,Parámetros!$B$4:$H$25,5,0)</f>
        <v>69.6558973259153</v>
      </c>
      <c r="AG1535" s="33" t="n">
        <f aca="false">VLOOKUP($O1535,Parámetros!$B$4:$H$25,6,0)</f>
        <v>640</v>
      </c>
      <c r="AH1535" s="33" t="n">
        <f aca="false">VLOOKUP($O1535,Parámetros!$B$4:$H$25,7,0)</f>
        <v>1920000</v>
      </c>
      <c r="AI1535" s="2" t="n">
        <v>8608.38414634146</v>
      </c>
      <c r="AJ1535" s="2" t="n">
        <v>1.0442E-008</v>
      </c>
      <c r="AK1535" s="34" t="n">
        <f aca="false">AD1535*V1535/1000000000</f>
        <v>0.00681671658319794</v>
      </c>
      <c r="AL1535" s="34" t="n">
        <f aca="false">AE1535*V1535/1000000000</f>
        <v>0.0423787174970428</v>
      </c>
      <c r="AM1535" s="34" t="n">
        <f aca="false">AF1535*V1535/1000000000</f>
        <v>0.00241816982748406</v>
      </c>
      <c r="AN1535" s="34" t="n">
        <f aca="false">AG1535*V1535/1000000000</f>
        <v>0.022218200453991</v>
      </c>
      <c r="AO1535" s="34" t="n">
        <f aca="false">AH1535*V1535/1000000000</f>
        <v>66.6546013619729</v>
      </c>
      <c r="AP1535" s="35" t="n">
        <f aca="false">AJ1535*AI1535*EXP(P1535*4)</f>
        <v>9.51161971305639E-005</v>
      </c>
      <c r="AQ1535" s="36" t="n">
        <f aca="false">AK1535/W1535</f>
        <v>1.86759358443779E-005</v>
      </c>
      <c r="AR1535" s="37" t="n">
        <f aca="false">AL1535/W1535</f>
        <v>0.000116106075334364</v>
      </c>
      <c r="AS1535" s="37" t="n">
        <f aca="false">AM1535/W1535</f>
        <v>6.62512281502483E-006</v>
      </c>
      <c r="AT1535" s="37" t="n">
        <f aca="false">AN1535/W1535</f>
        <v>6.08717820657287E-005</v>
      </c>
      <c r="AU1535" s="37" t="n">
        <f aca="false">AO1535/W1535</f>
        <v>0.182615346197186</v>
      </c>
      <c r="AV1535" s="49" t="n">
        <f aca="false">AP1535/W1535</f>
        <v>2.60592320905655E-007</v>
      </c>
      <c r="AW1535" s="39" t="n">
        <f aca="false">AK1535*1000000</f>
        <v>6816.71658319794</v>
      </c>
      <c r="AX1535" s="40" t="n">
        <f aca="false">AL1535*1000000</f>
        <v>42378.7174970428</v>
      </c>
      <c r="AY1535" s="40" t="n">
        <f aca="false">AM1535*1000000</f>
        <v>2418.16982748406</v>
      </c>
      <c r="AZ1535" s="40" t="n">
        <f aca="false">AN1535*1000000</f>
        <v>22218.200453991</v>
      </c>
      <c r="BA1535" s="40" t="n">
        <f aca="false">AO1535*1000000</f>
        <v>66654601.3619729</v>
      </c>
      <c r="BB1535" s="41" t="n">
        <f aca="false">AP1535*1000000</f>
        <v>95.1161971305639</v>
      </c>
      <c r="BC1535" s="39" t="n">
        <f aca="false">AQ1535*1000000</f>
        <v>18.6759358443779</v>
      </c>
      <c r="BD1535" s="40" t="n">
        <f aca="false">AR1535*1000000</f>
        <v>116.106075334364</v>
      </c>
      <c r="BE1535" s="40" t="n">
        <f aca="false">AS1535*1000000</f>
        <v>6.62512281502483</v>
      </c>
      <c r="BF1535" s="40" t="n">
        <f aca="false">AT1535*1000000</f>
        <v>60.8717820657287</v>
      </c>
      <c r="BG1535" s="40" t="n">
        <f aca="false">AU1535*1000000</f>
        <v>182615.346197186</v>
      </c>
      <c r="BH1535" s="41" t="n">
        <f aca="false">AV1535*1000000</f>
        <v>0.260592320905654</v>
      </c>
      <c r="BI1535" s="0" t="n">
        <v>0.1</v>
      </c>
      <c r="BJ1535" s="0" t="n">
        <f aca="false">R1535*BI1535</f>
        <v>3471.59382093609</v>
      </c>
      <c r="BK1535" s="0" t="n">
        <v>0.1</v>
      </c>
      <c r="BL1535" s="0" t="n">
        <f aca="false">AI1535*BK1535</f>
        <v>860.838414634146</v>
      </c>
      <c r="BM1535" s="45" t="n">
        <v>187.562005220738</v>
      </c>
      <c r="BN1535" s="45" t="n">
        <v>1012.03746873145</v>
      </c>
      <c r="BO1535" s="45" t="n">
        <v>69.5558973259153</v>
      </c>
      <c r="BP1535" s="45" t="n">
        <v>256</v>
      </c>
      <c r="BQ1535" s="45" t="n">
        <v>384000</v>
      </c>
      <c r="BR1535" s="0" t="n">
        <f aca="false">AJ1535*0.1</f>
        <v>1.0442E-009</v>
      </c>
      <c r="BS1535" s="0" t="n">
        <f aca="false">((((BJ1535/R1535)^2)+((BM1535/AD1535)^2))^(1/2))*AK1535</f>
        <v>0.00654697554539009</v>
      </c>
      <c r="BT1535" s="0" t="n">
        <f aca="false">((((BJ1535/R1535)^2)+((BN1535/AE1535)^2))^(1/2))*AL1535</f>
        <v>0.0353884950739664</v>
      </c>
      <c r="BU1535" s="0" t="n">
        <f aca="false">((((BJ1535/R1535)^2)+((BO1535/AF1535)^2))^(1/2))*AM1535</f>
        <v>0.00242677625932045</v>
      </c>
      <c r="BV1535" s="0" t="n">
        <f aca="false">((((BJ1535/R1535)^2)+((BP1535/AG1535)^2))^(1/2))*AN1535</f>
        <v>0.00916079872829511</v>
      </c>
      <c r="BW1535" s="0" t="n">
        <f aca="false">((((BJ1535/R1535)^2)+((BQ1535/AH1535)^2))^(1/2))*AO1535</f>
        <v>14.9044219658522</v>
      </c>
      <c r="BX1535" s="46" t="n">
        <f aca="false">((((BL1535/AI1535)^2)+((BR1535/AJ1535)^2))^(1/2))*AP1535</f>
        <v>1.34514615983396E-005</v>
      </c>
    </row>
    <row r="1536" customFormat="false" ht="15" hidden="false" customHeight="true" outlineLevel="0" collapsed="false">
      <c r="A1536" s="24" t="n">
        <v>4.59170833333333</v>
      </c>
      <c r="B1536" s="24" t="n">
        <v>-74.1691638888889</v>
      </c>
      <c r="C1536" s="47" t="n">
        <v>21</v>
      </c>
      <c r="D1536" s="47" t="n">
        <v>23</v>
      </c>
      <c r="E1536" s="47" t="n">
        <v>1791</v>
      </c>
      <c r="F1536" s="82" t="s">
        <v>3759</v>
      </c>
      <c r="G1536" s="82" t="s">
        <v>3760</v>
      </c>
      <c r="H1536" s="82" t="s">
        <v>3761</v>
      </c>
      <c r="I1536" s="83" t="s">
        <v>3342</v>
      </c>
      <c r="J1536" s="1" t="s">
        <v>3587</v>
      </c>
      <c r="K1536" s="1" t="s">
        <v>3477</v>
      </c>
      <c r="L1536" s="1"/>
      <c r="M1536" s="1" t="s">
        <v>3465</v>
      </c>
      <c r="N1536" s="29" t="s">
        <v>67</v>
      </c>
      <c r="O1536" s="4" t="s">
        <v>145</v>
      </c>
      <c r="P1536" s="30" t="n">
        <v>0.0141316269503235</v>
      </c>
      <c r="Q1536" s="5" t="n">
        <v>32808</v>
      </c>
      <c r="R1536" s="31" t="n">
        <v>34715.9382093609</v>
      </c>
      <c r="S1536" s="4" t="s">
        <v>69</v>
      </c>
      <c r="T1536" s="4"/>
      <c r="U1536" s="4"/>
      <c r="V1536" s="48" t="n">
        <f aca="false">IF(S1536="m3_año",R1536,IF(OR(O1536="CG1",O1536="CG3",O1536="HG2"),T1536,R1536))</f>
        <v>34715.9382093609</v>
      </c>
      <c r="W1536" s="28" t="n">
        <v>365</v>
      </c>
      <c r="X1536" s="1"/>
      <c r="Y1536" s="1"/>
      <c r="Z1536" s="28" t="n">
        <v>0</v>
      </c>
      <c r="AA1536" s="1" t="n">
        <v>0</v>
      </c>
      <c r="AB1536" s="1" t="n">
        <v>0</v>
      </c>
      <c r="AC1536" s="33" t="s">
        <v>72</v>
      </c>
      <c r="AD1536" s="33" t="n">
        <f aca="false">VLOOKUP($O1536,Parámetros!$B$4:$H$25,3,0)</f>
        <v>196.356974196937</v>
      </c>
      <c r="AE1536" s="33" t="n">
        <f aca="false">VLOOKUP($O1536,Parámetros!$B$4:$H$25,4,0)</f>
        <v>1220.72799074218</v>
      </c>
      <c r="AF1536" s="33" t="n">
        <f aca="false">VLOOKUP($O1536,Parámetros!$B$4:$H$25,5,0)</f>
        <v>69.6558973259153</v>
      </c>
      <c r="AG1536" s="33" t="n">
        <f aca="false">VLOOKUP($O1536,Parámetros!$B$4:$H$25,6,0)</f>
        <v>640</v>
      </c>
      <c r="AH1536" s="33" t="n">
        <f aca="false">VLOOKUP($O1536,Parámetros!$B$4:$H$25,7,0)</f>
        <v>1920000</v>
      </c>
      <c r="AI1536" s="2" t="n">
        <v>8608.38414634146</v>
      </c>
      <c r="AJ1536" s="2" t="n">
        <v>1.0442E-008</v>
      </c>
      <c r="AK1536" s="34" t="n">
        <f aca="false">AD1536*V1536/1000000000</f>
        <v>0.00681671658319794</v>
      </c>
      <c r="AL1536" s="34" t="n">
        <f aca="false">AE1536*V1536/1000000000</f>
        <v>0.0423787174970428</v>
      </c>
      <c r="AM1536" s="34" t="n">
        <f aca="false">AF1536*V1536/1000000000</f>
        <v>0.00241816982748406</v>
      </c>
      <c r="AN1536" s="34" t="n">
        <f aca="false">AG1536*V1536/1000000000</f>
        <v>0.022218200453991</v>
      </c>
      <c r="AO1536" s="34" t="n">
        <f aca="false">AH1536*V1536/1000000000</f>
        <v>66.6546013619729</v>
      </c>
      <c r="AP1536" s="35" t="n">
        <f aca="false">AJ1536*AI1536*EXP(P1536*4)</f>
        <v>9.51161971305639E-005</v>
      </c>
      <c r="AQ1536" s="36" t="n">
        <f aca="false">AK1536/W1536</f>
        <v>1.86759358443779E-005</v>
      </c>
      <c r="AR1536" s="37" t="n">
        <f aca="false">AL1536/W1536</f>
        <v>0.000116106075334364</v>
      </c>
      <c r="AS1536" s="37" t="n">
        <f aca="false">AM1536/W1536</f>
        <v>6.62512281502483E-006</v>
      </c>
      <c r="AT1536" s="37" t="n">
        <f aca="false">AN1536/W1536</f>
        <v>6.08717820657287E-005</v>
      </c>
      <c r="AU1536" s="37" t="n">
        <f aca="false">AO1536/W1536</f>
        <v>0.182615346197186</v>
      </c>
      <c r="AV1536" s="49" t="n">
        <f aca="false">AP1536/W1536</f>
        <v>2.60592320905655E-007</v>
      </c>
      <c r="AW1536" s="39" t="n">
        <f aca="false">AK1536*1000000</f>
        <v>6816.71658319794</v>
      </c>
      <c r="AX1536" s="40" t="n">
        <f aca="false">AL1536*1000000</f>
        <v>42378.7174970428</v>
      </c>
      <c r="AY1536" s="40" t="n">
        <f aca="false">AM1536*1000000</f>
        <v>2418.16982748406</v>
      </c>
      <c r="AZ1536" s="40" t="n">
        <f aca="false">AN1536*1000000</f>
        <v>22218.200453991</v>
      </c>
      <c r="BA1536" s="40" t="n">
        <f aca="false">AO1536*1000000</f>
        <v>66654601.3619729</v>
      </c>
      <c r="BB1536" s="41" t="n">
        <f aca="false">AP1536*1000000</f>
        <v>95.1161971305639</v>
      </c>
      <c r="BC1536" s="39" t="n">
        <f aca="false">AQ1536*1000000</f>
        <v>18.6759358443779</v>
      </c>
      <c r="BD1536" s="40" t="n">
        <f aca="false">AR1536*1000000</f>
        <v>116.106075334364</v>
      </c>
      <c r="BE1536" s="40" t="n">
        <f aca="false">AS1536*1000000</f>
        <v>6.62512281502483</v>
      </c>
      <c r="BF1536" s="40" t="n">
        <f aca="false">AT1536*1000000</f>
        <v>60.8717820657287</v>
      </c>
      <c r="BG1536" s="40" t="n">
        <f aca="false">AU1536*1000000</f>
        <v>182615.346197186</v>
      </c>
      <c r="BH1536" s="41" t="n">
        <f aca="false">AV1536*1000000</f>
        <v>0.260592320905654</v>
      </c>
      <c r="BI1536" s="0" t="n">
        <v>0.1</v>
      </c>
      <c r="BJ1536" s="0" t="n">
        <f aca="false">R1536*BI1536</f>
        <v>3471.59382093609</v>
      </c>
      <c r="BK1536" s="0" t="n">
        <v>0.1</v>
      </c>
      <c r="BL1536" s="0" t="n">
        <f aca="false">AI1536*BK1536</f>
        <v>860.838414634146</v>
      </c>
      <c r="BM1536" s="45" t="n">
        <v>187.562005220738</v>
      </c>
      <c r="BN1536" s="45" t="n">
        <v>1012.03746873145</v>
      </c>
      <c r="BO1536" s="45" t="n">
        <v>69.5558973259153</v>
      </c>
      <c r="BP1536" s="45" t="n">
        <v>256</v>
      </c>
      <c r="BQ1536" s="45" t="n">
        <v>384000</v>
      </c>
      <c r="BR1536" s="0" t="n">
        <f aca="false">AJ1536*0.1</f>
        <v>1.0442E-009</v>
      </c>
      <c r="BS1536" s="0" t="n">
        <f aca="false">((((BJ1536/R1536)^2)+((BM1536/AD1536)^2))^(1/2))*AK1536</f>
        <v>0.00654697554539009</v>
      </c>
      <c r="BT1536" s="0" t="n">
        <f aca="false">((((BJ1536/R1536)^2)+((BN1536/AE1536)^2))^(1/2))*AL1536</f>
        <v>0.0353884950739664</v>
      </c>
      <c r="BU1536" s="0" t="n">
        <f aca="false">((((BJ1536/R1536)^2)+((BO1536/AF1536)^2))^(1/2))*AM1536</f>
        <v>0.00242677625932045</v>
      </c>
      <c r="BV1536" s="0" t="n">
        <f aca="false">((((BJ1536/R1536)^2)+((BP1536/AG1536)^2))^(1/2))*AN1536</f>
        <v>0.00916079872829511</v>
      </c>
      <c r="BW1536" s="0" t="n">
        <f aca="false">((((BJ1536/R1536)^2)+((BQ1536/AH1536)^2))^(1/2))*AO1536</f>
        <v>14.9044219658522</v>
      </c>
      <c r="BX1536" s="46" t="n">
        <f aca="false">((((BL1536/AI1536)^2)+((BR1536/AJ1536)^2))^(1/2))*AP1536</f>
        <v>1.34514615983396E-005</v>
      </c>
    </row>
    <row r="1537" customFormat="false" ht="15" hidden="false" customHeight="true" outlineLevel="0" collapsed="false">
      <c r="A1537" s="24" t="n">
        <v>4.53280555555556</v>
      </c>
      <c r="B1537" s="24" t="n">
        <v>-74.1039638888889</v>
      </c>
      <c r="C1537" s="47" t="n">
        <v>29</v>
      </c>
      <c r="D1537" s="47" t="n">
        <v>16</v>
      </c>
      <c r="E1537" s="47" t="n">
        <v>2201</v>
      </c>
      <c r="F1537" s="82" t="s">
        <v>3762</v>
      </c>
      <c r="G1537" s="82" t="s">
        <v>3519</v>
      </c>
      <c r="H1537" s="82" t="s">
        <v>3763</v>
      </c>
      <c r="I1537" s="83" t="s">
        <v>3398</v>
      </c>
      <c r="J1537" s="1" t="s">
        <v>76</v>
      </c>
      <c r="K1537" s="1" t="s">
        <v>3525</v>
      </c>
      <c r="L1537" s="1"/>
      <c r="M1537" s="1" t="s">
        <v>3514</v>
      </c>
      <c r="N1537" s="4" t="s">
        <v>172</v>
      </c>
      <c r="O1537" s="4" t="s">
        <v>3343</v>
      </c>
      <c r="P1537" s="56" t="n">
        <v>0.00426891489573758</v>
      </c>
      <c r="Q1537" s="5" t="n">
        <v>120000</v>
      </c>
      <c r="R1537" s="31" t="n">
        <v>122066.673843295</v>
      </c>
      <c r="S1537" s="29" t="s">
        <v>86</v>
      </c>
      <c r="T1537" s="29" t="n">
        <f aca="false">((R1537*Parámetros!$D$30)/1000)/Parámetros!$D$29</f>
        <v>100034.072075126</v>
      </c>
      <c r="U1537" s="29" t="s">
        <v>69</v>
      </c>
      <c r="V1537" s="48" t="n">
        <f aca="false">IF(S1537="m3_año",R1537,IF(OR(O1537="CG1",O1537="CG3",O1537="HG2"),T1537,R1537))</f>
        <v>122066.673843295</v>
      </c>
      <c r="W1537" s="28" t="n">
        <v>365</v>
      </c>
      <c r="X1537" s="1"/>
      <c r="Y1537" s="1"/>
      <c r="Z1537" s="28" t="n">
        <v>480</v>
      </c>
      <c r="AA1537" s="1" t="n">
        <v>0</v>
      </c>
      <c r="AB1537" s="1" t="n">
        <v>0</v>
      </c>
      <c r="AC1537" s="33" t="s">
        <v>246</v>
      </c>
      <c r="AD1537" s="33" t="n">
        <f aca="false">VLOOKUP($O1537,Parámetros!$B$4:$H$25,3,0)</f>
        <v>12.7152226842523</v>
      </c>
      <c r="AE1537" s="33" t="n">
        <f aca="false">VLOOKUP($O1537,Parámetros!$B$4:$H$25,4,0)</f>
        <v>4.56382485732941</v>
      </c>
      <c r="AF1537" s="33" t="n">
        <f aca="false">VLOOKUP($O1537,Parámetros!$B$4:$H$25,5,0)</f>
        <v>12.0799261022882</v>
      </c>
      <c r="AG1537" s="33" t="n">
        <f aca="false">VLOOKUP($O1537,Parámetros!$B$4:$H$25,6,0)</f>
        <v>6.25</v>
      </c>
      <c r="AH1537" s="33" t="n">
        <f aca="false">VLOOKUP($O1537,Parámetros!$B$4:$H$25,7,0)</f>
        <v>2343</v>
      </c>
      <c r="AI1537" s="2" t="n">
        <v>5536.76785714286</v>
      </c>
      <c r="AJ1537" s="2" t="n">
        <v>1.362E-008</v>
      </c>
      <c r="AK1537" s="34" t="n">
        <f aca="false">AD1537*V1537/1000000000</f>
        <v>0.00155210494024349</v>
      </c>
      <c r="AL1537" s="34" t="n">
        <f aca="false">AE1537*V1537/1000000000</f>
        <v>0.000557090920337551</v>
      </c>
      <c r="AM1537" s="34" t="n">
        <f aca="false">AF1537*V1537/1000000000</f>
        <v>0.00147455639957912</v>
      </c>
      <c r="AN1537" s="34" t="n">
        <f aca="false">AG1537*V1537/1000000000</f>
        <v>0.000762916711520594</v>
      </c>
      <c r="AO1537" s="34" t="n">
        <f aca="false">AH1537*V1537/1000000000</f>
        <v>0.28600221681484</v>
      </c>
      <c r="AP1537" s="35" t="n">
        <f aca="false">AJ1537*AI1537*EXP(P1537*4)</f>
        <v>7.67095239046024E-005</v>
      </c>
      <c r="AQ1537" s="36" t="n">
        <f aca="false">AK1537/W1537</f>
        <v>4.25234230203696E-006</v>
      </c>
      <c r="AR1537" s="37" t="n">
        <f aca="false">AL1537/W1537</f>
        <v>1.52627649407548E-006</v>
      </c>
      <c r="AS1537" s="37" t="n">
        <f aca="false">AM1537/W1537</f>
        <v>4.03988054679211E-006</v>
      </c>
      <c r="AT1537" s="37" t="n">
        <f aca="false">AN1537/W1537</f>
        <v>2.0901827712893E-006</v>
      </c>
      <c r="AU1537" s="37" t="n">
        <f aca="false">AO1537/W1537</f>
        <v>0.000783567717300932</v>
      </c>
      <c r="AV1537" s="49" t="n">
        <f aca="false">AP1537/W1537</f>
        <v>2.10163079190692E-007</v>
      </c>
      <c r="AW1537" s="39" t="n">
        <f aca="false">AK1537*1000000</f>
        <v>1552.10494024349</v>
      </c>
      <c r="AX1537" s="40" t="n">
        <f aca="false">AL1537*1000000</f>
        <v>557.090920337551</v>
      </c>
      <c r="AY1537" s="40" t="n">
        <f aca="false">AM1537*1000000</f>
        <v>1474.55639957912</v>
      </c>
      <c r="AZ1537" s="40" t="n">
        <f aca="false">AN1537*1000000</f>
        <v>762.916711520594</v>
      </c>
      <c r="BA1537" s="40" t="n">
        <f aca="false">AO1537*1000000</f>
        <v>286002.21681484</v>
      </c>
      <c r="BB1537" s="41" t="n">
        <f aca="false">AP1537*1000000</f>
        <v>76.7095239046025</v>
      </c>
      <c r="BC1537" s="39" t="n">
        <f aca="false">AQ1537*1000000</f>
        <v>4.25234230203696</v>
      </c>
      <c r="BD1537" s="40" t="n">
        <f aca="false">AR1537*1000000</f>
        <v>1.52627649407548</v>
      </c>
      <c r="BE1537" s="40" t="n">
        <f aca="false">AS1537*1000000</f>
        <v>4.03988054679211</v>
      </c>
      <c r="BF1537" s="40" t="n">
        <f aca="false">AT1537*1000000</f>
        <v>2.0901827712893</v>
      </c>
      <c r="BG1537" s="40" t="n">
        <f aca="false">AU1537*1000000</f>
        <v>783.567717300932</v>
      </c>
      <c r="BH1537" s="41" t="n">
        <f aca="false">AV1537*1000000</f>
        <v>0.210163079190692</v>
      </c>
      <c r="BI1537" s="0" t="n">
        <v>0.1</v>
      </c>
      <c r="BJ1537" s="0" t="n">
        <f aca="false">R1537*BI1537</f>
        <v>12206.6673843295</v>
      </c>
      <c r="BK1537" s="0" t="n">
        <v>0.1</v>
      </c>
      <c r="BL1537" s="0" t="n">
        <f aca="false">AI1537*BK1537</f>
        <v>553.676785714286</v>
      </c>
      <c r="BM1537" s="45" t="n">
        <v>8.79744109323615</v>
      </c>
      <c r="BN1537" s="45" t="n">
        <v>3.62683450723467</v>
      </c>
      <c r="BO1537" s="45" t="n">
        <v>10.0538529184284</v>
      </c>
      <c r="BP1537" s="45" t="n">
        <v>12.5</v>
      </c>
      <c r="BQ1537" s="45" t="n">
        <v>2343</v>
      </c>
      <c r="BR1537" s="0" t="n">
        <f aca="false">AJ1537*0.1</f>
        <v>1.362E-009</v>
      </c>
      <c r="BS1537" s="0" t="n">
        <f aca="false">((((BJ1537/R1537)^2)+((BM1537/AD1537)^2))^(1/2))*AK1537</f>
        <v>0.0010850329329321</v>
      </c>
      <c r="BT1537" s="0" t="n">
        <f aca="false">((((BJ1537/R1537)^2)+((BN1537/AE1537)^2))^(1/2))*AL1537</f>
        <v>0.000446206933436203</v>
      </c>
      <c r="BU1537" s="0" t="n">
        <f aca="false">((((BJ1537/R1537)^2)+((BO1537/AF1537)^2))^(1/2))*AM1537</f>
        <v>0.00123606720225203</v>
      </c>
      <c r="BV1537" s="0" t="n">
        <f aca="false">((((BJ1537/R1537)^2)+((BP1537/AG1537)^2))^(1/2))*AN1537</f>
        <v>0.00152773952425037</v>
      </c>
      <c r="BW1537" s="0" t="n">
        <f aca="false">((((BJ1537/R1537)^2)+((BQ1537/AH1537)^2))^(1/2))*AO1537</f>
        <v>0.287428670635399</v>
      </c>
      <c r="BX1537" s="46" t="n">
        <f aca="false">((((BL1537/AI1537)^2)+((BR1537/AJ1537)^2))^(1/2))*AP1537</f>
        <v>1.08483649069072E-005</v>
      </c>
    </row>
    <row r="1538" customFormat="false" ht="15" hidden="false" customHeight="true" outlineLevel="0" collapsed="false">
      <c r="A1538" s="24" t="n">
        <v>4.59724722222222</v>
      </c>
      <c r="B1538" s="24" t="n">
        <v>-74.1834222222222</v>
      </c>
      <c r="C1538" s="47" t="n">
        <v>20</v>
      </c>
      <c r="D1538" s="47" t="n">
        <v>24</v>
      </c>
      <c r="E1538" s="47" t="n">
        <v>1803</v>
      </c>
      <c r="F1538" s="82" t="s">
        <v>3764</v>
      </c>
      <c r="G1538" s="82" t="s">
        <v>3765</v>
      </c>
      <c r="H1538" s="82" t="s">
        <v>3766</v>
      </c>
      <c r="I1538" s="83" t="s">
        <v>443</v>
      </c>
      <c r="J1538" s="1" t="s">
        <v>76</v>
      </c>
      <c r="K1538" s="1" t="s">
        <v>3477</v>
      </c>
      <c r="L1538" s="1"/>
      <c r="M1538" s="1" t="s">
        <v>3465</v>
      </c>
      <c r="N1538" s="29" t="s">
        <v>67</v>
      </c>
      <c r="O1538" s="4" t="s">
        <v>145</v>
      </c>
      <c r="P1538" s="50" t="n">
        <v>-0.0848513586021754</v>
      </c>
      <c r="Q1538" s="5" t="n">
        <v>21369.6</v>
      </c>
      <c r="R1538" s="31" t="n">
        <v>15219.2932678691</v>
      </c>
      <c r="S1538" s="4" t="s">
        <v>69</v>
      </c>
      <c r="T1538" s="4"/>
      <c r="U1538" s="4"/>
      <c r="V1538" s="48" t="n">
        <f aca="false">IF(S1538="m3_año",R1538,IF(OR(O1538="CG1",O1538="CG3",O1538="HG2"),T1538,R1538))</f>
        <v>15219.2932678691</v>
      </c>
      <c r="W1538" s="28" t="n">
        <v>365</v>
      </c>
      <c r="X1538" s="1"/>
      <c r="Y1538" s="1"/>
      <c r="Z1538" s="1" t="n">
        <v>2555</v>
      </c>
      <c r="AA1538" s="1" t="n">
        <v>0</v>
      </c>
      <c r="AB1538" s="1" t="n">
        <v>0</v>
      </c>
      <c r="AC1538" s="33" t="s">
        <v>72</v>
      </c>
      <c r="AD1538" s="33" t="n">
        <f aca="false">VLOOKUP($O1538,Parámetros!$B$4:$H$25,3,0)</f>
        <v>196.356974196937</v>
      </c>
      <c r="AE1538" s="33" t="n">
        <f aca="false">VLOOKUP($O1538,Parámetros!$B$4:$H$25,4,0)</f>
        <v>1220.72799074218</v>
      </c>
      <c r="AF1538" s="33" t="n">
        <f aca="false">VLOOKUP($O1538,Parámetros!$B$4:$H$25,5,0)</f>
        <v>69.6558973259153</v>
      </c>
      <c r="AG1538" s="33" t="n">
        <f aca="false">VLOOKUP($O1538,Parámetros!$B$4:$H$25,6,0)</f>
        <v>640</v>
      </c>
      <c r="AH1538" s="33" t="n">
        <f aca="false">VLOOKUP($O1538,Parámetros!$B$4:$H$25,7,0)</f>
        <v>1920000</v>
      </c>
      <c r="AI1538" s="2" t="n">
        <v>2.98030327868852</v>
      </c>
      <c r="AJ1538" s="2" t="n">
        <v>1.362E-005</v>
      </c>
      <c r="AK1538" s="34" t="n">
        <f aca="false">AD1538*V1538/1000000000</f>
        <v>0.00298841437549459</v>
      </c>
      <c r="AL1538" s="34" t="n">
        <f aca="false">AE1538*V1538/1000000000</f>
        <v>0.0185786172914018</v>
      </c>
      <c r="AM1538" s="34" t="n">
        <f aca="false">AF1538*V1538/1000000000</f>
        <v>0.00106011352923968</v>
      </c>
      <c r="AN1538" s="34" t="n">
        <f aca="false">AG1538*V1538/1000000000</f>
        <v>0.00974034769143622</v>
      </c>
      <c r="AO1538" s="34" t="n">
        <f aca="false">AH1538*V1538/1000000000</f>
        <v>29.2210430743087</v>
      </c>
      <c r="AP1538" s="35" t="n">
        <f aca="false">AJ1538*AI1538*EXP(P1538*4)</f>
        <v>2.89091725207782E-005</v>
      </c>
      <c r="AQ1538" s="36" t="n">
        <f aca="false">AK1538/W1538</f>
        <v>8.18743664519066E-006</v>
      </c>
      <c r="AR1538" s="37" t="n">
        <f aca="false">AL1538/W1538</f>
        <v>5.09003213463064E-005</v>
      </c>
      <c r="AS1538" s="37" t="n">
        <f aca="false">AM1538/W1538</f>
        <v>2.90442062805393E-006</v>
      </c>
      <c r="AT1538" s="37" t="n">
        <f aca="false">AN1538/W1538</f>
        <v>2.66858840861266E-005</v>
      </c>
      <c r="AU1538" s="37" t="n">
        <f aca="false">AO1538/W1538</f>
        <v>0.0800576522583799</v>
      </c>
      <c r="AV1538" s="49" t="n">
        <f aca="false">AP1538/W1538</f>
        <v>7.92032123856938E-008</v>
      </c>
      <c r="AW1538" s="39" t="n">
        <f aca="false">AK1538*1000000</f>
        <v>2988.41437549459</v>
      </c>
      <c r="AX1538" s="40" t="n">
        <f aca="false">AL1538*1000000</f>
        <v>18578.6172914018</v>
      </c>
      <c r="AY1538" s="40" t="n">
        <f aca="false">AM1538*1000000</f>
        <v>1060.11352923968</v>
      </c>
      <c r="AZ1538" s="40" t="n">
        <f aca="false">AN1538*1000000</f>
        <v>9740.34769143622</v>
      </c>
      <c r="BA1538" s="40" t="n">
        <f aca="false">AO1538*1000000</f>
        <v>29221043.0743087</v>
      </c>
      <c r="BB1538" s="41" t="n">
        <f aca="false">AP1538*1000000</f>
        <v>28.9091725207782</v>
      </c>
      <c r="BC1538" s="39" t="n">
        <f aca="false">AQ1538*1000000</f>
        <v>8.18743664519066</v>
      </c>
      <c r="BD1538" s="40" t="n">
        <f aca="false">AR1538*1000000</f>
        <v>50.9003213463064</v>
      </c>
      <c r="BE1538" s="40" t="n">
        <f aca="false">AS1538*1000000</f>
        <v>2.90442062805393</v>
      </c>
      <c r="BF1538" s="40" t="n">
        <f aca="false">AT1538*1000000</f>
        <v>26.6858840861266</v>
      </c>
      <c r="BG1538" s="40" t="n">
        <f aca="false">AU1538*1000000</f>
        <v>80057.6522583799</v>
      </c>
      <c r="BH1538" s="41" t="n">
        <f aca="false">AV1538*1000000</f>
        <v>0.0792032123856938</v>
      </c>
      <c r="BI1538" s="0" t="n">
        <v>0.1</v>
      </c>
      <c r="BJ1538" s="0" t="n">
        <f aca="false">R1538*BI1538</f>
        <v>1521.92932678691</v>
      </c>
      <c r="BK1538" s="0" t="n">
        <v>0.1</v>
      </c>
      <c r="BL1538" s="0" t="n">
        <f aca="false">AI1538*BK1538</f>
        <v>0.298030327868852</v>
      </c>
      <c r="BM1538" s="45" t="n">
        <v>187.562005220738</v>
      </c>
      <c r="BN1538" s="45" t="n">
        <v>1012.03746873145</v>
      </c>
      <c r="BO1538" s="45" t="n">
        <v>69.5558973259153</v>
      </c>
      <c r="BP1538" s="45" t="n">
        <v>256</v>
      </c>
      <c r="BQ1538" s="45" t="n">
        <v>384000</v>
      </c>
      <c r="BR1538" s="0" t="n">
        <f aca="false">AJ1538*0.1</f>
        <v>1.362E-006</v>
      </c>
      <c r="BS1538" s="0" t="n">
        <f aca="false">((((BJ1538/R1538)^2)+((BM1538/AD1538)^2))^(1/2))*AK1538</f>
        <v>0.0028701612568256</v>
      </c>
      <c r="BT1538" s="0" t="n">
        <f aca="false">((((BJ1538/R1538)^2)+((BN1538/AE1538)^2))^(1/2))*AL1538</f>
        <v>0.0155141388255499</v>
      </c>
      <c r="BU1538" s="0" t="n">
        <f aca="false">((((BJ1538/R1538)^2)+((BO1538/AF1538)^2))^(1/2))*AM1538</f>
        <v>0.00106388654580971</v>
      </c>
      <c r="BV1538" s="0" t="n">
        <f aca="false">((((BJ1538/R1538)^2)+((BP1538/AG1538)^2))^(1/2))*AN1538</f>
        <v>0.00401604823620327</v>
      </c>
      <c r="BW1538" s="0" t="n">
        <f aca="false">((((BJ1538/R1538)^2)+((BQ1538/AH1538)^2))^(1/2))*AO1538</f>
        <v>6.53402386876036</v>
      </c>
      <c r="BX1538" s="46" t="n">
        <f aca="false">((((BL1538/AI1538)^2)+((BR1538/AJ1538)^2))^(1/2))*AP1538</f>
        <v>4.08837438558682E-006</v>
      </c>
    </row>
    <row r="1539" customFormat="false" ht="15" hidden="false" customHeight="true" outlineLevel="0" collapsed="false">
      <c r="A1539" s="24" t="n">
        <v>4.56216388888889</v>
      </c>
      <c r="B1539" s="24" t="n">
        <v>-74.1365277777778</v>
      </c>
      <c r="C1539" s="47" t="n">
        <v>25</v>
      </c>
      <c r="D1539" s="47" t="n">
        <v>20</v>
      </c>
      <c r="E1539" s="47" t="n">
        <v>1756</v>
      </c>
      <c r="F1539" s="82" t="s">
        <v>3767</v>
      </c>
      <c r="G1539" s="82" t="s">
        <v>3768</v>
      </c>
      <c r="H1539" s="83" t="s">
        <v>3769</v>
      </c>
      <c r="I1539" s="83" t="s">
        <v>1495</v>
      </c>
      <c r="J1539" s="1" t="s">
        <v>3737</v>
      </c>
      <c r="K1539" s="1" t="s">
        <v>3618</v>
      </c>
      <c r="L1539" s="1"/>
      <c r="M1539" s="1" t="s">
        <v>3514</v>
      </c>
      <c r="N1539" s="4" t="s">
        <v>1373</v>
      </c>
      <c r="O1539" s="4" t="s">
        <v>85</v>
      </c>
      <c r="P1539" s="30" t="n">
        <v>0.00842863539816588</v>
      </c>
      <c r="Q1539" s="5" t="n">
        <v>5184</v>
      </c>
      <c r="R1539" s="31" t="n">
        <v>5361.75582452422</v>
      </c>
      <c r="S1539" s="29" t="s">
        <v>86</v>
      </c>
      <c r="T1539" s="29" t="n">
        <f aca="false">((R1539*Parámetros!$D$30)/1000)/Parámetros!$D$29</f>
        <v>4393.97791151612</v>
      </c>
      <c r="U1539" s="29" t="s">
        <v>69</v>
      </c>
      <c r="V1539" s="48" t="n">
        <f aca="false">IF(S1539="m3_año",R1539,IF(OR(O1539="CG1",O1539="CG3",O1539="HG2"),T1539,R1539))</f>
        <v>5361.75582452422</v>
      </c>
      <c r="W1539" s="28" t="n">
        <v>365</v>
      </c>
      <c r="X1539" s="1"/>
      <c r="Y1539" s="1"/>
      <c r="Z1539" s="1" t="n">
        <v>2817</v>
      </c>
      <c r="AA1539" s="1" t="n">
        <v>0</v>
      </c>
      <c r="AB1539" s="1" t="n">
        <v>0</v>
      </c>
      <c r="AC1539" s="33" t="s">
        <v>246</v>
      </c>
      <c r="AD1539" s="33" t="n">
        <f aca="false">VLOOKUP($O1539,Parámetros!$B$4:$H$25,3,0)</f>
        <v>12.7152226842523</v>
      </c>
      <c r="AE1539" s="33" t="n">
        <f aca="false">VLOOKUP($O1539,Parámetros!$B$4:$H$25,4,0)</f>
        <v>4.56382485732941</v>
      </c>
      <c r="AF1539" s="33" t="n">
        <f aca="false">VLOOKUP($O1539,Parámetros!$B$4:$H$25,5,0)</f>
        <v>12.0799261022882</v>
      </c>
      <c r="AG1539" s="33" t="n">
        <f aca="false">VLOOKUP($O1539,Parámetros!$B$4:$H$25,6,0)</f>
        <v>6.25</v>
      </c>
      <c r="AH1539" s="33" t="n">
        <f aca="false">VLOOKUP($O1539,Parámetros!$B$4:$H$25,7,0)</f>
        <v>2343</v>
      </c>
      <c r="AI1539" s="51" t="n">
        <v>5184</v>
      </c>
      <c r="AJ1539" s="2" t="n">
        <v>2E-005</v>
      </c>
      <c r="AK1539" s="34" t="n">
        <f aca="false">AD1539*V1539/1000000000</f>
        <v>6.81759192874123E-005</v>
      </c>
      <c r="AL1539" s="34" t="n">
        <f aca="false">AE1539*V1539/1000000000</f>
        <v>2.44701145108944E-005</v>
      </c>
      <c r="AM1539" s="34" t="n">
        <f aca="false">AF1539*V1539/1000000000</f>
        <v>6.47696141387659E-005</v>
      </c>
      <c r="AN1539" s="34" t="n">
        <f aca="false">AG1539*V1539/1000000000</f>
        <v>3.35109739032764E-005</v>
      </c>
      <c r="AO1539" s="34" t="n">
        <f aca="false">AH1539*V1539/1000000000</f>
        <v>0.0125625938968602</v>
      </c>
      <c r="AP1539" s="35" t="n">
        <f aca="false">AJ1539*AI1539*EXP(P1539*4)</f>
        <v>0.107235116490484</v>
      </c>
      <c r="AQ1539" s="36" t="n">
        <f aca="false">AK1539/W1539</f>
        <v>1.86783340513458E-007</v>
      </c>
      <c r="AR1539" s="37" t="n">
        <f aca="false">AL1539/W1539</f>
        <v>6.70414096188887E-008</v>
      </c>
      <c r="AS1539" s="37" t="n">
        <f aca="false">AM1539/W1539</f>
        <v>1.77450997640455E-007</v>
      </c>
      <c r="AT1539" s="37" t="n">
        <f aca="false">AN1539/W1539</f>
        <v>9.18108874062366E-008</v>
      </c>
      <c r="AU1539" s="37" t="n">
        <f aca="false">AO1539/W1539</f>
        <v>3.441806547085E-005</v>
      </c>
      <c r="AV1539" s="49" t="n">
        <f aca="false">AP1539/W1539</f>
        <v>0.000293794839699957</v>
      </c>
      <c r="AW1539" s="39" t="n">
        <f aca="false">AK1539*1000000</f>
        <v>68.1759192874123</v>
      </c>
      <c r="AX1539" s="40" t="n">
        <f aca="false">AL1539*1000000</f>
        <v>24.4701145108944</v>
      </c>
      <c r="AY1539" s="40" t="n">
        <f aca="false">AM1539*1000000</f>
        <v>64.7696141387659</v>
      </c>
      <c r="AZ1539" s="40" t="n">
        <f aca="false">AN1539*1000000</f>
        <v>33.5109739032764</v>
      </c>
      <c r="BA1539" s="40" t="n">
        <f aca="false">AO1539*1000000</f>
        <v>12562.5938968602</v>
      </c>
      <c r="BB1539" s="41" t="n">
        <f aca="false">AP1539*1000000</f>
        <v>107235.116490484</v>
      </c>
      <c r="BC1539" s="39" t="n">
        <f aca="false">AQ1539*1000000</f>
        <v>0.186783340513458</v>
      </c>
      <c r="BD1539" s="40" t="n">
        <f aca="false">AR1539*1000000</f>
        <v>0.0670414096188887</v>
      </c>
      <c r="BE1539" s="40" t="n">
        <f aca="false">AS1539*1000000</f>
        <v>0.177450997640455</v>
      </c>
      <c r="BF1539" s="40" t="n">
        <f aca="false">AT1539*1000000</f>
        <v>0.0918108874062366</v>
      </c>
      <c r="BG1539" s="40" t="n">
        <f aca="false">AU1539*1000000</f>
        <v>34.41806547085</v>
      </c>
      <c r="BH1539" s="41" t="n">
        <f aca="false">AV1539*1000000</f>
        <v>293.794839699957</v>
      </c>
      <c r="BI1539" s="0" t="n">
        <v>0.1</v>
      </c>
      <c r="BJ1539" s="0" t="n">
        <f aca="false">R1539*BI1539</f>
        <v>536.175582452422</v>
      </c>
      <c r="BK1539" s="0" t="n">
        <v>0.1</v>
      </c>
      <c r="BL1539" s="0" t="n">
        <f aca="false">AI1539*BK1539</f>
        <v>518.4</v>
      </c>
      <c r="BM1539" s="45" t="n">
        <v>8.79744109323615</v>
      </c>
      <c r="BN1539" s="45" t="n">
        <v>3.62683450723467</v>
      </c>
      <c r="BO1539" s="45" t="n">
        <v>10.0538529184284</v>
      </c>
      <c r="BP1539" s="45" t="n">
        <v>12.5</v>
      </c>
      <c r="BQ1539" s="45" t="n">
        <v>2343</v>
      </c>
      <c r="BR1539" s="0" t="n">
        <f aca="false">AJ1539*0.1</f>
        <v>2E-006</v>
      </c>
      <c r="BS1539" s="0" t="n">
        <f aca="false">((((BJ1539/R1539)^2)+((BM1539/AD1539)^2))^(1/2))*AK1539</f>
        <v>4.76598686994438E-005</v>
      </c>
      <c r="BT1539" s="0" t="n">
        <f aca="false">((((BJ1539/R1539)^2)+((BN1539/AE1539)^2))^(1/2))*AL1539</f>
        <v>1.95995561193549E-005</v>
      </c>
      <c r="BU1539" s="0" t="n">
        <f aca="false">((((BJ1539/R1539)^2)+((BO1539/AF1539)^2))^(1/2))*AM1539</f>
        <v>5.42940207389145E-005</v>
      </c>
      <c r="BV1539" s="0" t="n">
        <f aca="false">((((BJ1539/R1539)^2)+((BP1539/AG1539)^2))^(1/2))*AN1539</f>
        <v>6.71056729457632E-005</v>
      </c>
      <c r="BW1539" s="0" t="n">
        <f aca="false">((((BJ1539/R1539)^2)+((BQ1539/AH1539)^2))^(1/2))*AO1539</f>
        <v>0.0126252506142098</v>
      </c>
      <c r="BX1539" s="46" t="n">
        <f aca="false">((((BL1539/AI1539)^2)+((BR1539/AJ1539)^2))^(1/2))*AP1539</f>
        <v>0.0151653356103502</v>
      </c>
    </row>
    <row r="1540" customFormat="false" ht="15" hidden="false" customHeight="true" outlineLevel="0" collapsed="false">
      <c r="A1540" s="24" t="n">
        <v>4.56216388888889</v>
      </c>
      <c r="B1540" s="24" t="n">
        <v>-74.1365277777778</v>
      </c>
      <c r="C1540" s="47" t="n">
        <v>25</v>
      </c>
      <c r="D1540" s="47" t="n">
        <v>20</v>
      </c>
      <c r="E1540" s="47" t="n">
        <v>1756</v>
      </c>
      <c r="F1540" s="82" t="s">
        <v>3767</v>
      </c>
      <c r="G1540" s="82" t="s">
        <v>3768</v>
      </c>
      <c r="H1540" s="83" t="s">
        <v>3769</v>
      </c>
      <c r="I1540" s="83" t="s">
        <v>1495</v>
      </c>
      <c r="J1540" s="1" t="s">
        <v>3737</v>
      </c>
      <c r="K1540" s="1" t="s">
        <v>3618</v>
      </c>
      <c r="L1540" s="1"/>
      <c r="M1540" s="1" t="s">
        <v>3514</v>
      </c>
      <c r="N1540" s="4" t="s">
        <v>1373</v>
      </c>
      <c r="O1540" s="4" t="s">
        <v>85</v>
      </c>
      <c r="P1540" s="30" t="n">
        <v>0.00842863539816588</v>
      </c>
      <c r="Q1540" s="5" t="n">
        <v>12096</v>
      </c>
      <c r="R1540" s="31" t="n">
        <v>12510.7635905565</v>
      </c>
      <c r="S1540" s="29" t="s">
        <v>86</v>
      </c>
      <c r="T1540" s="29" t="n">
        <f aca="false">((R1540*Parámetros!$D$30)/1000)/Parámetros!$D$29</f>
        <v>10252.6151268709</v>
      </c>
      <c r="U1540" s="29" t="s">
        <v>69</v>
      </c>
      <c r="V1540" s="48" t="n">
        <f aca="false">IF(S1540="m3_año",R1540,IF(OR(O1540="CG1",O1540="CG3",O1540="HG2"),T1540,R1540))</f>
        <v>12510.7635905565</v>
      </c>
      <c r="W1540" s="28" t="n">
        <v>365</v>
      </c>
      <c r="X1540" s="1"/>
      <c r="Y1540" s="1"/>
      <c r="Z1540" s="1" t="n">
        <v>2555</v>
      </c>
      <c r="AA1540" s="1" t="n">
        <v>0</v>
      </c>
      <c r="AB1540" s="1" t="n">
        <v>0</v>
      </c>
      <c r="AC1540" s="33" t="s">
        <v>246</v>
      </c>
      <c r="AD1540" s="33" t="n">
        <f aca="false">VLOOKUP($O1540,Parámetros!$B$4:$H$25,3,0)</f>
        <v>12.7152226842523</v>
      </c>
      <c r="AE1540" s="33" t="n">
        <f aca="false">VLOOKUP($O1540,Parámetros!$B$4:$H$25,4,0)</f>
        <v>4.56382485732941</v>
      </c>
      <c r="AF1540" s="33" t="n">
        <f aca="false">VLOOKUP($O1540,Parámetros!$B$4:$H$25,5,0)</f>
        <v>12.0799261022882</v>
      </c>
      <c r="AG1540" s="33" t="n">
        <f aca="false">VLOOKUP($O1540,Parámetros!$B$4:$H$25,6,0)</f>
        <v>6.25</v>
      </c>
      <c r="AH1540" s="33" t="n">
        <f aca="false">VLOOKUP($O1540,Parámetros!$B$4:$H$25,7,0)</f>
        <v>2343</v>
      </c>
      <c r="AI1540" s="51" t="n">
        <v>12096</v>
      </c>
      <c r="AJ1540" s="2" t="n">
        <v>2E-005</v>
      </c>
      <c r="AK1540" s="34" t="n">
        <f aca="false">AD1540*V1540/1000000000</f>
        <v>0.000159077145003962</v>
      </c>
      <c r="AL1540" s="34" t="n">
        <f aca="false">AE1540*V1540/1000000000</f>
        <v>5.70969338587535E-005</v>
      </c>
      <c r="AM1540" s="34" t="n">
        <f aca="false">AF1540*V1540/1000000000</f>
        <v>0.00015112909965712</v>
      </c>
      <c r="AN1540" s="34" t="n">
        <f aca="false">AG1540*V1540/1000000000</f>
        <v>7.81922724409781E-005</v>
      </c>
      <c r="AO1540" s="34" t="n">
        <f aca="false">AH1540*V1540/1000000000</f>
        <v>0.0293127190926739</v>
      </c>
      <c r="AP1540" s="35" t="n">
        <f aca="false">AJ1540*AI1540*EXP(P1540*4)</f>
        <v>0.25021527181113</v>
      </c>
      <c r="AQ1540" s="36" t="n">
        <f aca="false">AK1540/W1540</f>
        <v>4.35827794531402E-007</v>
      </c>
      <c r="AR1540" s="37" t="n">
        <f aca="false">AL1540/W1540</f>
        <v>1.56429955777407E-007</v>
      </c>
      <c r="AS1540" s="37" t="n">
        <f aca="false">AM1540/W1540</f>
        <v>4.14052327827727E-007</v>
      </c>
      <c r="AT1540" s="37" t="n">
        <f aca="false">AN1540/W1540</f>
        <v>2.14225403947885E-007</v>
      </c>
      <c r="AU1540" s="37" t="n">
        <f aca="false">AO1540/W1540</f>
        <v>8.03088194319832E-005</v>
      </c>
      <c r="AV1540" s="49" t="n">
        <f aca="false">AP1540/W1540</f>
        <v>0.000685521292633233</v>
      </c>
      <c r="AW1540" s="39" t="n">
        <f aca="false">AK1540*1000000</f>
        <v>159.077145003962</v>
      </c>
      <c r="AX1540" s="40" t="n">
        <f aca="false">AL1540*1000000</f>
        <v>57.0969338587535</v>
      </c>
      <c r="AY1540" s="40" t="n">
        <f aca="false">AM1540*1000000</f>
        <v>151.12909965712</v>
      </c>
      <c r="AZ1540" s="40" t="n">
        <f aca="false">AN1540*1000000</f>
        <v>78.1922724409781</v>
      </c>
      <c r="BA1540" s="40" t="n">
        <f aca="false">AO1540*1000000</f>
        <v>29312.7190926739</v>
      </c>
      <c r="BB1540" s="41" t="n">
        <f aca="false">AP1540*1000000</f>
        <v>250215.27181113</v>
      </c>
      <c r="BC1540" s="39" t="n">
        <f aca="false">AQ1540*1000000</f>
        <v>0.435827794531402</v>
      </c>
      <c r="BD1540" s="40" t="n">
        <f aca="false">AR1540*1000000</f>
        <v>0.156429955777407</v>
      </c>
      <c r="BE1540" s="40" t="n">
        <f aca="false">AS1540*1000000</f>
        <v>0.414052327827727</v>
      </c>
      <c r="BF1540" s="40" t="n">
        <f aca="false">AT1540*1000000</f>
        <v>0.214225403947885</v>
      </c>
      <c r="BG1540" s="40" t="n">
        <f aca="false">AU1540*1000000</f>
        <v>80.3088194319832</v>
      </c>
      <c r="BH1540" s="41" t="n">
        <f aca="false">AV1540*1000000</f>
        <v>685.521292633233</v>
      </c>
      <c r="BI1540" s="0" t="n">
        <v>0.1</v>
      </c>
      <c r="BJ1540" s="0" t="n">
        <f aca="false">R1540*BI1540</f>
        <v>1251.07635905565</v>
      </c>
      <c r="BK1540" s="0" t="n">
        <v>0.1</v>
      </c>
      <c r="BL1540" s="0" t="n">
        <f aca="false">AI1540*BK1540</f>
        <v>1209.6</v>
      </c>
      <c r="BM1540" s="45" t="n">
        <v>8.79744109323615</v>
      </c>
      <c r="BN1540" s="45" t="n">
        <v>3.62683450723467</v>
      </c>
      <c r="BO1540" s="45" t="n">
        <v>10.0538529184284</v>
      </c>
      <c r="BP1540" s="45" t="n">
        <v>12.5</v>
      </c>
      <c r="BQ1540" s="45" t="n">
        <v>2343</v>
      </c>
      <c r="BR1540" s="0" t="n">
        <f aca="false">AJ1540*0.1</f>
        <v>2E-006</v>
      </c>
      <c r="BS1540" s="0" t="n">
        <f aca="false">((((BJ1540/R1540)^2)+((BM1540/AD1540)^2))^(1/2))*AK1540</f>
        <v>0.000111206360298702</v>
      </c>
      <c r="BT1540" s="0" t="n">
        <f aca="false">((((BJ1540/R1540)^2)+((BN1540/AE1540)^2))^(1/2))*AL1540</f>
        <v>4.57322976118281E-005</v>
      </c>
      <c r="BU1540" s="0" t="n">
        <f aca="false">((((BJ1540/R1540)^2)+((BO1540/AF1540)^2))^(1/2))*AM1540</f>
        <v>0.0001266860483908</v>
      </c>
      <c r="BV1540" s="0" t="n">
        <f aca="false">((((BJ1540/R1540)^2)+((BP1540/AG1540)^2))^(1/2))*AN1540</f>
        <v>0.000156579903540114</v>
      </c>
      <c r="BW1540" s="0" t="n">
        <f aca="false">((((BJ1540/R1540)^2)+((BQ1540/AH1540)^2))^(1/2))*AO1540</f>
        <v>0.0294589180998228</v>
      </c>
      <c r="BX1540" s="46" t="n">
        <f aca="false">((((BL1540/AI1540)^2)+((BR1540/AJ1540)^2))^(1/2))*AP1540</f>
        <v>0.0353857830908171</v>
      </c>
    </row>
    <row r="1541" customFormat="false" ht="15" hidden="false" customHeight="true" outlineLevel="0" collapsed="false">
      <c r="A1541" s="24" t="n">
        <v>4.59518055555556</v>
      </c>
      <c r="B1541" s="24" t="n">
        <v>-74.1817666666667</v>
      </c>
      <c r="C1541" s="47" t="n">
        <v>20</v>
      </c>
      <c r="D1541" s="47" t="n">
        <v>23</v>
      </c>
      <c r="E1541" s="47" t="n">
        <v>1790</v>
      </c>
      <c r="F1541" s="82" t="s">
        <v>3770</v>
      </c>
      <c r="G1541" s="82" t="s">
        <v>3771</v>
      </c>
      <c r="H1541" s="82" t="s">
        <v>3772</v>
      </c>
      <c r="I1541" s="83" t="s">
        <v>3342</v>
      </c>
      <c r="J1541" s="1" t="s">
        <v>76</v>
      </c>
      <c r="K1541" s="1" t="s">
        <v>3773</v>
      </c>
      <c r="L1541" s="1"/>
      <c r="M1541" s="1" t="s">
        <v>3514</v>
      </c>
      <c r="N1541" s="29" t="s">
        <v>124</v>
      </c>
      <c r="O1541" s="4" t="s">
        <v>645</v>
      </c>
      <c r="P1541" s="50" t="n">
        <v>-0.015549305289661</v>
      </c>
      <c r="Q1541" s="5" t="n">
        <v>2.1803904</v>
      </c>
      <c r="R1541" s="31" t="n">
        <v>2.04890749572335</v>
      </c>
      <c r="S1541" s="4" t="s">
        <v>69</v>
      </c>
      <c r="T1541" s="4"/>
      <c r="U1541" s="4"/>
      <c r="V1541" s="48" t="n">
        <f aca="false">IF(S1541="m3_año",R1541,IF(OR(O1541="CG1",O1541="CG3",O1541="HG2"),T1541,R1541))</f>
        <v>2.04890749572335</v>
      </c>
      <c r="W1541" s="28" t="n">
        <v>365</v>
      </c>
      <c r="X1541" s="1"/>
      <c r="Y1541" s="1"/>
      <c r="Z1541" s="1" t="n">
        <v>624</v>
      </c>
      <c r="AA1541" s="1" t="n">
        <v>0</v>
      </c>
      <c r="AB1541" s="1" t="n">
        <v>0</v>
      </c>
      <c r="AC1541" s="33" t="s">
        <v>72</v>
      </c>
      <c r="AD1541" s="33" t="n">
        <f aca="false">VLOOKUP($O1541,Parámetros!$B$4:$H$25,3,0)</f>
        <v>476000</v>
      </c>
      <c r="AE1541" s="33" t="n">
        <f aca="false">VLOOKUP($O1541,Parámetros!$B$4:$H$25,4,0)</f>
        <v>2142000</v>
      </c>
      <c r="AF1541" s="33" t="n">
        <f aca="false">VLOOKUP($O1541,Parámetros!$B$4:$H$25,5,0)</f>
        <v>1704000</v>
      </c>
      <c r="AG1541" s="33" t="n">
        <f aca="false">VLOOKUP($O1541,Parámetros!$B$4:$H$25,6,0)</f>
        <v>595000</v>
      </c>
      <c r="AH1541" s="33" t="n">
        <f aca="false">VLOOKUP($O1541,Parámetros!$B$4:$H$25,7,0)</f>
        <v>2676000000</v>
      </c>
      <c r="AI1541" s="2" t="n">
        <v>8608.38414634146</v>
      </c>
      <c r="AJ1541" s="2" t="n">
        <v>1.0442E-008</v>
      </c>
      <c r="AK1541" s="34" t="n">
        <f aca="false">AD1541*V1541/1000000000</f>
        <v>0.000975279967964315</v>
      </c>
      <c r="AL1541" s="34" t="n">
        <f aca="false">AE1541*V1541/1000000000</f>
        <v>0.00438875985583942</v>
      </c>
      <c r="AM1541" s="34" t="n">
        <f aca="false">AF1541*V1541/1000000000</f>
        <v>0.00349133837271259</v>
      </c>
      <c r="AN1541" s="34" t="n">
        <f aca="false">AG1541*V1541/1000000000</f>
        <v>0.00121909995995539</v>
      </c>
      <c r="AO1541" s="34" t="n">
        <f aca="false">AH1541*V1541/1000000000</f>
        <v>5.48287645855569</v>
      </c>
      <c r="AP1541" s="35" t="n">
        <f aca="false">AJ1541*AI1541*EXP(P1541*4)</f>
        <v>8.44682346951262E-005</v>
      </c>
      <c r="AQ1541" s="36" t="n">
        <f aca="false">AK1541/W1541</f>
        <v>2.671999912231E-006</v>
      </c>
      <c r="AR1541" s="37" t="n">
        <f aca="false">AL1541/W1541</f>
        <v>1.20239996050395E-005</v>
      </c>
      <c r="AS1541" s="37" t="n">
        <f aca="false">AM1541/W1541</f>
        <v>9.56531061017148E-006</v>
      </c>
      <c r="AT1541" s="37" t="n">
        <f aca="false">AN1541/W1541</f>
        <v>3.33999989028875E-006</v>
      </c>
      <c r="AU1541" s="37" t="n">
        <f aca="false">AO1541/W1541</f>
        <v>0.0150215793385087</v>
      </c>
      <c r="AV1541" s="49" t="n">
        <f aca="false">AP1541/W1541</f>
        <v>2.31419821082538E-007</v>
      </c>
      <c r="AW1541" s="39" t="n">
        <f aca="false">AK1541*1000000</f>
        <v>975.279967964315</v>
      </c>
      <c r="AX1541" s="40" t="n">
        <f aca="false">AL1541*1000000</f>
        <v>4388.75985583942</v>
      </c>
      <c r="AY1541" s="40" t="n">
        <f aca="false">AM1541*1000000</f>
        <v>3491.33837271259</v>
      </c>
      <c r="AZ1541" s="40" t="n">
        <f aca="false">AN1541*1000000</f>
        <v>1219.09995995539</v>
      </c>
      <c r="BA1541" s="40" t="n">
        <f aca="false">AO1541*1000000</f>
        <v>5482876.45855569</v>
      </c>
      <c r="BB1541" s="41" t="n">
        <f aca="false">AP1541*1000000</f>
        <v>84.4682346951263</v>
      </c>
      <c r="BC1541" s="39" t="n">
        <f aca="false">AQ1541*1000000</f>
        <v>2.671999912231</v>
      </c>
      <c r="BD1541" s="40" t="n">
        <f aca="false">AR1541*1000000</f>
        <v>12.0239996050395</v>
      </c>
      <c r="BE1541" s="40" t="n">
        <f aca="false">AS1541*1000000</f>
        <v>9.56531061017148</v>
      </c>
      <c r="BF1541" s="40" t="n">
        <f aca="false">AT1541*1000000</f>
        <v>3.33999989028875</v>
      </c>
      <c r="BG1541" s="40" t="n">
        <f aca="false">AU1541*1000000</f>
        <v>15021.5793385087</v>
      </c>
      <c r="BH1541" s="41" t="n">
        <f aca="false">AV1541*1000000</f>
        <v>0.231419821082538</v>
      </c>
      <c r="BI1541" s="0" t="n">
        <v>0.1</v>
      </c>
      <c r="BJ1541" s="0" t="n">
        <f aca="false">R1541*BI1541</f>
        <v>0.204890749572335</v>
      </c>
      <c r="BK1541" s="0" t="n">
        <v>0.1</v>
      </c>
      <c r="BL1541" s="0" t="n">
        <f aca="false">AI1541*BK1541</f>
        <v>860.838414634146</v>
      </c>
      <c r="BM1541" s="45" t="n">
        <v>190400</v>
      </c>
      <c r="BN1541" s="45" t="n">
        <v>428400</v>
      </c>
      <c r="BO1541" s="45" t="n">
        <v>340800</v>
      </c>
      <c r="BP1541" s="45" t="n">
        <v>119000</v>
      </c>
      <c r="BQ1541" s="45" t="n">
        <v>1070400000</v>
      </c>
      <c r="BR1541" s="0" t="n">
        <f aca="false">AJ1541*0.1</f>
        <v>1.0442E-009</v>
      </c>
      <c r="BS1541" s="0" t="n">
        <f aca="false">((((BJ1541/R1541)^2)+((BM1541/AD1541)^2))^(1/2))*AK1541</f>
        <v>0.000402118232246588</v>
      </c>
      <c r="BT1541" s="0" t="n">
        <f aca="false">((((BJ1541/R1541)^2)+((BN1541/AE1541)^2))^(1/2))*AL1541</f>
        <v>0.000981356537457911</v>
      </c>
      <c r="BU1541" s="0" t="n">
        <f aca="false">((((BJ1541/R1541)^2)+((BO1541/AF1541)^2))^(1/2))*AM1541</f>
        <v>0.000780686993383885</v>
      </c>
      <c r="BV1541" s="0" t="n">
        <f aca="false">((((BJ1541/R1541)^2)+((BP1541/AG1541)^2))^(1/2))*AN1541</f>
        <v>0.000272599038182753</v>
      </c>
      <c r="BW1541" s="0" t="n">
        <f aca="false">((((BJ1541/R1541)^2)+((BQ1541/AH1541)^2))^(1/2))*AO1541</f>
        <v>2.26064787708376</v>
      </c>
      <c r="BX1541" s="46" t="n">
        <f aca="false">((((BL1541/AI1541)^2)+((BR1541/AJ1541)^2))^(1/2))*AP1541</f>
        <v>1.19456123095561E-005</v>
      </c>
    </row>
    <row r="1542" customFormat="false" ht="45" hidden="false" customHeight="true" outlineLevel="0" collapsed="false">
      <c r="A1542" s="24" t="n">
        <v>4.64400277777778</v>
      </c>
      <c r="B1542" s="24" t="n">
        <v>-74.0987833333333</v>
      </c>
      <c r="C1542" s="47" t="n">
        <v>29</v>
      </c>
      <c r="D1542" s="47" t="n">
        <v>29</v>
      </c>
      <c r="E1542" s="47" t="n">
        <v>2370</v>
      </c>
      <c r="F1542" s="82" t="s">
        <v>3774</v>
      </c>
      <c r="G1542" s="82" t="s">
        <v>3775</v>
      </c>
      <c r="H1542" s="82" t="s">
        <v>3776</v>
      </c>
      <c r="I1542" s="28" t="s">
        <v>216</v>
      </c>
      <c r="J1542" s="1" t="s">
        <v>65</v>
      </c>
      <c r="K1542" s="1" t="n">
        <v>24</v>
      </c>
      <c r="L1542" s="1"/>
      <c r="M1542" s="1" t="s">
        <v>3583</v>
      </c>
      <c r="N1542" s="29" t="s">
        <v>67</v>
      </c>
      <c r="O1542" s="4" t="s">
        <v>68</v>
      </c>
      <c r="P1542" s="30" t="n">
        <v>0.013557806644477</v>
      </c>
      <c r="Q1542" s="31" t="n">
        <v>31536</v>
      </c>
      <c r="R1542" s="31" t="n">
        <v>33293.4598563909</v>
      </c>
      <c r="S1542" s="4" t="s">
        <v>69</v>
      </c>
      <c r="T1542" s="4"/>
      <c r="U1542" s="4"/>
      <c r="V1542" s="48" t="n">
        <f aca="false">IF(S1542="m3_año",R1542,IF(OR(O1542="CG1",O1542="CG3",O1542="HG2"),T1542,R1542))</f>
        <v>33293.4598563909</v>
      </c>
      <c r="W1542" s="28" t="n">
        <v>365</v>
      </c>
      <c r="X1542" s="1"/>
      <c r="Y1542" s="1"/>
      <c r="Z1542" s="1" t="n">
        <v>4380</v>
      </c>
      <c r="AA1542" s="1" t="n">
        <v>0</v>
      </c>
      <c r="AB1542" s="1" t="n">
        <v>0</v>
      </c>
      <c r="AC1542" s="33" t="s">
        <v>72</v>
      </c>
      <c r="AD1542" s="33" t="n">
        <f aca="false">VLOOKUP($O1542,Parámetros!$B$4:$H$25,3,0)</f>
        <v>46.3856216091623</v>
      </c>
      <c r="AE1542" s="33" t="n">
        <f aca="false">VLOOKUP($O1542,Parámetros!$B$4:$H$25,4,0)</f>
        <v>1074.85364414012</v>
      </c>
      <c r="AF1542" s="33" t="n">
        <f aca="false">VLOOKUP($O1542,Parámetros!$B$4:$H$25,5,0)</f>
        <v>5.41099102083891</v>
      </c>
      <c r="AG1542" s="33" t="n">
        <f aca="false">VLOOKUP($O1542,Parámetros!$B$4:$H$25,6,0)</f>
        <v>1344</v>
      </c>
      <c r="AH1542" s="33" t="n">
        <f aca="false">VLOOKUP($O1542,Parámetros!$B$4:$H$25,7,0)</f>
        <v>1920000</v>
      </c>
      <c r="AI1542" s="2" t="n">
        <v>1159.09146341463</v>
      </c>
      <c r="AJ1542" s="2" t="n">
        <v>0.000142</v>
      </c>
      <c r="AK1542" s="34" t="n">
        <f aca="false">AD1542*V1542/1000000000</f>
        <v>0.00154433783095838</v>
      </c>
      <c r="AL1542" s="34" t="n">
        <f aca="false">AE1542*V1542/1000000000</f>
        <v>0.0357855966526746</v>
      </c>
      <c r="AM1542" s="34" t="n">
        <f aca="false">AF1542*V1542/1000000000</f>
        <v>0.000180150612335592</v>
      </c>
      <c r="AN1542" s="34" t="n">
        <f aca="false">AG1542*V1542/1000000000</f>
        <v>0.0447464100469894</v>
      </c>
      <c r="AO1542" s="34" t="n">
        <f aca="false">AH1542*V1542/1000000000</f>
        <v>63.9234429242705</v>
      </c>
      <c r="AP1542" s="35" t="n">
        <f aca="false">AJ1542*AI1542*EXP(P1542*4)</f>
        <v>0.17376342735938</v>
      </c>
      <c r="AQ1542" s="36" t="n">
        <f aca="false">AK1542/W1542</f>
        <v>4.23106255057091E-006</v>
      </c>
      <c r="AR1542" s="37" t="n">
        <f aca="false">AL1542/W1542</f>
        <v>9.80427305552727E-005</v>
      </c>
      <c r="AS1542" s="37" t="n">
        <f aca="false">AM1542/W1542</f>
        <v>4.93563321467375E-007</v>
      </c>
      <c r="AT1542" s="37" t="n">
        <f aca="false">AN1542/W1542</f>
        <v>0.000122592904238327</v>
      </c>
      <c r="AU1542" s="37" t="n">
        <f aca="false">AO1542/W1542</f>
        <v>0.175132720340467</v>
      </c>
      <c r="AV1542" s="49" t="n">
        <f aca="false">AP1542/W1542</f>
        <v>0.000476064184546247</v>
      </c>
      <c r="AW1542" s="39" t="n">
        <f aca="false">AK1542*1000000</f>
        <v>1544.33783095838</v>
      </c>
      <c r="AX1542" s="40" t="n">
        <f aca="false">AL1542*1000000</f>
        <v>35785.5966526746</v>
      </c>
      <c r="AY1542" s="40" t="n">
        <f aca="false">AM1542*1000000</f>
        <v>180.150612335592</v>
      </c>
      <c r="AZ1542" s="40" t="n">
        <f aca="false">AN1542*1000000</f>
        <v>44746.4100469894</v>
      </c>
      <c r="BA1542" s="40" t="n">
        <f aca="false">AO1542*1000000</f>
        <v>63923442.9242705</v>
      </c>
      <c r="BB1542" s="41" t="n">
        <f aca="false">AP1542*1000000</f>
        <v>173763.42735938</v>
      </c>
      <c r="BC1542" s="39" t="n">
        <f aca="false">AQ1542*1000000</f>
        <v>4.23106255057091</v>
      </c>
      <c r="BD1542" s="40" t="n">
        <f aca="false">AR1542*1000000</f>
        <v>98.0427305552728</v>
      </c>
      <c r="BE1542" s="40" t="n">
        <f aca="false">AS1542*1000000</f>
        <v>0.493563321467375</v>
      </c>
      <c r="BF1542" s="40" t="n">
        <f aca="false">AT1542*1000000</f>
        <v>122.592904238327</v>
      </c>
      <c r="BG1542" s="40" t="n">
        <f aca="false">AU1542*1000000</f>
        <v>175132.720340467</v>
      </c>
      <c r="BH1542" s="41" t="n">
        <f aca="false">AV1542*1000000</f>
        <v>476.064184546247</v>
      </c>
      <c r="BI1542" s="0" t="n">
        <v>0.1</v>
      </c>
      <c r="BJ1542" s="0" t="n">
        <f aca="false">R1542*BI1542</f>
        <v>3329.34598563909</v>
      </c>
      <c r="BK1542" s="0" t="n">
        <v>0.1</v>
      </c>
      <c r="BL1542" s="0" t="n">
        <f aca="false">AI1542*BK1542</f>
        <v>115.909146341463</v>
      </c>
      <c r="BM1542" s="45" t="n">
        <v>17.6498016718255</v>
      </c>
      <c r="BN1542" s="45" t="n">
        <v>910.91550745518</v>
      </c>
      <c r="BO1542" s="45" t="n">
        <v>5.31099102083891</v>
      </c>
      <c r="BP1542" s="45" t="n">
        <v>537.6</v>
      </c>
      <c r="BQ1542" s="45" t="n">
        <v>384000</v>
      </c>
      <c r="BR1542" s="0" t="n">
        <f aca="false">AJ1542*0.1</f>
        <v>1.42E-005</v>
      </c>
      <c r="BS1542" s="0" t="n">
        <f aca="false">((((BJ1542/R1542)^2)+((BM1542/AD1542)^2))^(1/2))*AK1542</f>
        <v>0.000607577600407112</v>
      </c>
      <c r="BT1542" s="0" t="n">
        <f aca="false">((((BJ1542/R1542)^2)+((BN1542/AE1542)^2))^(1/2))*AL1542</f>
        <v>0.0305379288303334</v>
      </c>
      <c r="BU1542" s="0" t="n">
        <f aca="false">((((BJ1542/R1542)^2)+((BO1542/AF1542)^2))^(1/2))*AM1542</f>
        <v>0.000177736610367279</v>
      </c>
      <c r="BV1542" s="0" t="n">
        <f aca="false">((((BJ1542/R1542)^2)+((BP1542/AG1542)^2))^(1/2))*AN1542</f>
        <v>0.0184494174990937</v>
      </c>
      <c r="BW1542" s="0" t="n">
        <f aca="false">((((BJ1542/R1542)^2)+((BQ1542/AH1542)^2))^(1/2))*AO1542</f>
        <v>14.2937163734497</v>
      </c>
      <c r="BX1542" s="46" t="n">
        <f aca="false">((((BL1542/AI1542)^2)+((BR1542/AJ1542)^2))^(1/2))*AP1542</f>
        <v>0.0245738595616068</v>
      </c>
    </row>
    <row r="1543" customFormat="false" ht="15" hidden="false" customHeight="true" outlineLevel="0" collapsed="false">
      <c r="A1543" s="24" t="n">
        <v>4.58168055555556</v>
      </c>
      <c r="B1543" s="24" t="n">
        <v>-74.0876388888889</v>
      </c>
      <c r="C1543" s="47" t="n">
        <v>30</v>
      </c>
      <c r="D1543" s="47" t="n">
        <v>22</v>
      </c>
      <c r="E1543" s="47" t="n">
        <v>2280</v>
      </c>
      <c r="F1543" s="82" t="s">
        <v>3777</v>
      </c>
      <c r="G1543" s="82" t="s">
        <v>1363</v>
      </c>
      <c r="H1543" s="82" t="s">
        <v>3778</v>
      </c>
      <c r="I1543" s="83" t="s">
        <v>2948</v>
      </c>
      <c r="J1543" s="1" t="s">
        <v>76</v>
      </c>
      <c r="K1543" s="1" t="s">
        <v>3618</v>
      </c>
      <c r="L1543" s="1"/>
      <c r="M1543" s="1" t="n">
        <v>2006</v>
      </c>
      <c r="N1543" s="4" t="s">
        <v>172</v>
      </c>
      <c r="O1543" s="4" t="s">
        <v>85</v>
      </c>
      <c r="P1543" s="50" t="n">
        <v>-0.015549305289661</v>
      </c>
      <c r="Q1543" s="5" t="n">
        <v>800</v>
      </c>
      <c r="R1543" s="31" t="n">
        <v>751.758032221516</v>
      </c>
      <c r="S1543" s="29" t="s">
        <v>86</v>
      </c>
      <c r="T1543" s="29" t="n">
        <f aca="false">((R1543*Parámetros!$D$30)/1000)/Parámetros!$D$29</f>
        <v>616.068373214157</v>
      </c>
      <c r="U1543" s="29" t="s">
        <v>69</v>
      </c>
      <c r="V1543" s="48" t="n">
        <f aca="false">IF(S1543="m3_año",R1543,IF(OR(O1543="CG1",O1543="CG3",O1543="HG2"),T1543,R1543))</f>
        <v>751.758032221516</v>
      </c>
      <c r="W1543" s="28" t="n">
        <v>365</v>
      </c>
      <c r="X1543" s="1"/>
      <c r="Y1543" s="1"/>
      <c r="Z1543" s="1" t="n">
        <v>1095</v>
      </c>
      <c r="AA1543" s="1" t="n">
        <v>0</v>
      </c>
      <c r="AB1543" s="1" t="n">
        <v>0</v>
      </c>
      <c r="AC1543" s="33" t="s">
        <v>246</v>
      </c>
      <c r="AD1543" s="33" t="n">
        <f aca="false">VLOOKUP($O1543,Parámetros!$B$4:$H$25,3,0)</f>
        <v>12.7152226842523</v>
      </c>
      <c r="AE1543" s="33" t="n">
        <f aca="false">VLOOKUP($O1543,Parámetros!$B$4:$H$25,4,0)</f>
        <v>4.56382485732941</v>
      </c>
      <c r="AF1543" s="33" t="n">
        <f aca="false">VLOOKUP($O1543,Parámetros!$B$4:$H$25,5,0)</f>
        <v>12.0799261022882</v>
      </c>
      <c r="AG1543" s="33" t="n">
        <f aca="false">VLOOKUP($O1543,Parámetros!$B$4:$H$25,6,0)</f>
        <v>6.25</v>
      </c>
      <c r="AH1543" s="33" t="n">
        <f aca="false">VLOOKUP($O1543,Parámetros!$B$4:$H$25,7,0)</f>
        <v>2343</v>
      </c>
      <c r="AI1543" s="51" t="n">
        <v>800</v>
      </c>
      <c r="AJ1543" s="2" t="n">
        <v>2E-005</v>
      </c>
      <c r="AK1543" s="34" t="n">
        <f aca="false">AD1543*V1543/1000000000</f>
        <v>9.55877078437189E-006</v>
      </c>
      <c r="AL1543" s="34" t="n">
        <f aca="false">AE1543*V1543/1000000000</f>
        <v>3.4308919941496E-006</v>
      </c>
      <c r="AM1543" s="34" t="n">
        <f aca="false">AF1543*V1543/1000000000</f>
        <v>9.08118147603751E-006</v>
      </c>
      <c r="AN1543" s="34" t="n">
        <f aca="false">AG1543*V1543/1000000000</f>
        <v>4.69848770138448E-006</v>
      </c>
      <c r="AO1543" s="34" t="n">
        <f aca="false">AH1543*V1543/1000000000</f>
        <v>0.00176136906949501</v>
      </c>
      <c r="AP1543" s="35" t="n">
        <f aca="false">AJ1543*AI1543*EXP(P1543*4)</f>
        <v>0.0150351606444303</v>
      </c>
      <c r="AQ1543" s="36" t="n">
        <f aca="false">AK1543/W1543</f>
        <v>2.61884131078682E-008</v>
      </c>
      <c r="AR1543" s="37" t="n">
        <f aca="false">AL1543/W1543</f>
        <v>9.39970409356054E-009</v>
      </c>
      <c r="AS1543" s="37" t="n">
        <f aca="false">AM1543/W1543</f>
        <v>2.48799492494178E-008</v>
      </c>
      <c r="AT1543" s="37" t="n">
        <f aca="false">AN1543/W1543</f>
        <v>1.2872569044889E-008</v>
      </c>
      <c r="AU1543" s="37" t="n">
        <f aca="false">AO1543/W1543</f>
        <v>4.82566868354798E-006</v>
      </c>
      <c r="AV1543" s="49" t="n">
        <f aca="false">AP1543/W1543</f>
        <v>4.11922209436447E-005</v>
      </c>
      <c r="AW1543" s="39" t="n">
        <f aca="false">AK1543*1000000</f>
        <v>9.55877078437189</v>
      </c>
      <c r="AX1543" s="40" t="n">
        <f aca="false">AL1543*1000000</f>
        <v>3.4308919941496</v>
      </c>
      <c r="AY1543" s="40" t="n">
        <f aca="false">AM1543*1000000</f>
        <v>9.08118147603751</v>
      </c>
      <c r="AZ1543" s="40" t="n">
        <f aca="false">AN1543*1000000</f>
        <v>4.69848770138448</v>
      </c>
      <c r="BA1543" s="40" t="n">
        <f aca="false">AO1543*1000000</f>
        <v>1761.36906949501</v>
      </c>
      <c r="BB1543" s="41" t="n">
        <f aca="false">AP1543*1000000</f>
        <v>15035.1606444303</v>
      </c>
      <c r="BC1543" s="39" t="n">
        <f aca="false">AQ1543*1000000</f>
        <v>0.0261884131078682</v>
      </c>
      <c r="BD1543" s="40" t="n">
        <f aca="false">AR1543*1000000</f>
        <v>0.00939970409356054</v>
      </c>
      <c r="BE1543" s="40" t="n">
        <f aca="false">AS1543*1000000</f>
        <v>0.0248799492494178</v>
      </c>
      <c r="BF1543" s="40" t="n">
        <f aca="false">AT1543*1000000</f>
        <v>0.012872569044889</v>
      </c>
      <c r="BG1543" s="40" t="n">
        <f aca="false">AU1543*1000000</f>
        <v>4.82566868354798</v>
      </c>
      <c r="BH1543" s="41" t="n">
        <f aca="false">AV1543*1000000</f>
        <v>41.1922209436447</v>
      </c>
      <c r="BI1543" s="0" t="n">
        <v>0.1</v>
      </c>
      <c r="BJ1543" s="0" t="n">
        <f aca="false">R1543*BI1543</f>
        <v>75.1758032221516</v>
      </c>
      <c r="BK1543" s="0" t="n">
        <v>0.1</v>
      </c>
      <c r="BL1543" s="0" t="n">
        <f aca="false">AI1543*BK1543</f>
        <v>80</v>
      </c>
      <c r="BM1543" s="45" t="n">
        <v>8.79744109323615</v>
      </c>
      <c r="BN1543" s="45" t="n">
        <v>3.62683450723467</v>
      </c>
      <c r="BO1543" s="45" t="n">
        <v>10.0538529184284</v>
      </c>
      <c r="BP1543" s="45" t="n">
        <v>12.5</v>
      </c>
      <c r="BQ1543" s="45" t="n">
        <v>2343</v>
      </c>
      <c r="BR1543" s="0" t="n">
        <f aca="false">AJ1543*0.1</f>
        <v>2E-006</v>
      </c>
      <c r="BS1543" s="0" t="n">
        <f aca="false">((((BJ1543/R1543)^2)+((BM1543/AD1543)^2))^(1/2))*AK1543</f>
        <v>6.68226795139612E-006</v>
      </c>
      <c r="BT1543" s="0" t="n">
        <f aca="false">((((BJ1543/R1543)^2)+((BN1543/AE1543)^2))^(1/2))*AL1543</f>
        <v>2.7480034941742E-006</v>
      </c>
      <c r="BU1543" s="0" t="n">
        <f aca="false">((((BJ1543/R1543)^2)+((BO1543/AF1543)^2))^(1/2))*AM1543</f>
        <v>7.61242539344887E-006</v>
      </c>
      <c r="BV1543" s="0" t="n">
        <f aca="false">((((BJ1543/R1543)^2)+((BP1543/AG1543)^2))^(1/2))*AN1543</f>
        <v>9.4087142897978E-006</v>
      </c>
      <c r="BW1543" s="0" t="n">
        <f aca="false">((((BJ1543/R1543)^2)+((BQ1543/AH1543)^2))^(1/2))*AO1543</f>
        <v>0.00177015400713143</v>
      </c>
      <c r="BX1543" s="46" t="n">
        <f aca="false">((((BL1543/AI1543)^2)+((BR1543/AJ1543)^2))^(1/2))*AP1543</f>
        <v>0.00212629280958115</v>
      </c>
    </row>
    <row r="1544" customFormat="false" ht="14" hidden="false" customHeight="false" outlineLevel="0" collapsed="false">
      <c r="A1544" s="24" t="n">
        <v>4.63422777777778</v>
      </c>
      <c r="B1544" s="24" t="n">
        <v>-74.1225166666667</v>
      </c>
      <c r="C1544" s="47" t="n">
        <v>27</v>
      </c>
      <c r="D1544" s="47" t="n">
        <v>28</v>
      </c>
      <c r="E1544" s="47" t="n">
        <v>1862</v>
      </c>
      <c r="F1544" s="82" t="s">
        <v>3779</v>
      </c>
      <c r="G1544" s="82" t="s">
        <v>3780</v>
      </c>
      <c r="H1544" s="82" t="s">
        <v>3781</v>
      </c>
      <c r="I1544" s="28" t="s">
        <v>155</v>
      </c>
      <c r="J1544" s="1" t="s">
        <v>65</v>
      </c>
      <c r="K1544" s="1" t="s">
        <v>3782</v>
      </c>
      <c r="L1544" s="1"/>
      <c r="M1544" s="1" t="n">
        <v>1966</v>
      </c>
      <c r="N1544" s="29" t="s">
        <v>124</v>
      </c>
      <c r="O1544" s="4" t="s">
        <v>125</v>
      </c>
      <c r="P1544" s="53" t="n">
        <v>0.01</v>
      </c>
      <c r="Q1544" s="5" t="n">
        <v>1046.587392</v>
      </c>
      <c r="R1544" s="31" t="n">
        <v>1089.29943372751</v>
      </c>
      <c r="S1544" s="4" t="s">
        <v>69</v>
      </c>
      <c r="T1544" s="4"/>
      <c r="U1544" s="4"/>
      <c r="V1544" s="48" t="n">
        <f aca="false">IF(S1544="m3_año",R1544,IF(OR(O1544="CG1",O1544="CG3",O1544="HG2"),T1544,R1544))</f>
        <v>1089.29943372751</v>
      </c>
      <c r="W1544" s="28" t="n">
        <v>365</v>
      </c>
      <c r="X1544" s="1"/>
      <c r="Y1544" s="1"/>
      <c r="Z1544" s="1" t="n">
        <v>2920</v>
      </c>
      <c r="AA1544" s="1" t="n">
        <v>0</v>
      </c>
      <c r="AB1544" s="1" t="n">
        <v>0</v>
      </c>
      <c r="AC1544" s="33" t="s">
        <v>72</v>
      </c>
      <c r="AD1544" s="33" t="n">
        <f aca="false">VLOOKUP($O1544,Parámetros!$B$4:$H$25,3,0)</f>
        <v>840000</v>
      </c>
      <c r="AE1544" s="33" t="n">
        <f aca="false">VLOOKUP($O1544,Parámetros!$B$4:$H$25,4,0)</f>
        <v>2400000</v>
      </c>
      <c r="AF1544" s="33" t="n">
        <f aca="false">VLOOKUP($O1544,Parámetros!$B$4:$H$25,5,0)</f>
        <v>1800000</v>
      </c>
      <c r="AG1544" s="33" t="n">
        <f aca="false">VLOOKUP($O1544,Parámetros!$B$4:$H$25,6,0)</f>
        <v>600000</v>
      </c>
      <c r="AH1544" s="33" t="n">
        <f aca="false">VLOOKUP($O1544,Parámetros!$B$4:$H$25,7,0)</f>
        <v>2676000000</v>
      </c>
      <c r="AI1544" s="51" t="n">
        <v>1046.587392</v>
      </c>
      <c r="AJ1544" s="2" t="n">
        <v>0.0912</v>
      </c>
      <c r="AK1544" s="34" t="n">
        <f aca="false">AD1544*V1544/1000000000</f>
        <v>0.915011524331108</v>
      </c>
      <c r="AL1544" s="34" t="n">
        <f aca="false">AE1544*V1544/1000000000</f>
        <v>2.61431864094602</v>
      </c>
      <c r="AM1544" s="34" t="n">
        <f aca="false">AF1544*V1544/1000000000</f>
        <v>1.96073898070952</v>
      </c>
      <c r="AN1544" s="34" t="n">
        <f aca="false">AG1544*V1544/1000000000</f>
        <v>0.653579660236506</v>
      </c>
      <c r="AO1544" s="34" t="n">
        <f aca="false">AH1544*V1544/1000000000</f>
        <v>2914.96528465482</v>
      </c>
      <c r="AP1544" s="35" t="n">
        <f aca="false">AJ1544*AI1544*EXP(P1544*4)</f>
        <v>99.3441083559491</v>
      </c>
      <c r="AQ1544" s="36" t="n">
        <f aca="false">AK1544/W1544</f>
        <v>0.00250688088857838</v>
      </c>
      <c r="AR1544" s="37" t="n">
        <f aca="false">AL1544/W1544</f>
        <v>0.00716251682450965</v>
      </c>
      <c r="AS1544" s="37" t="n">
        <f aca="false">AM1544/W1544</f>
        <v>0.00537188761838224</v>
      </c>
      <c r="AT1544" s="37" t="n">
        <f aca="false">AN1544/W1544</f>
        <v>0.00179062920612741</v>
      </c>
      <c r="AU1544" s="37" t="n">
        <f aca="false">AO1544/W1544</f>
        <v>7.98620625932827</v>
      </c>
      <c r="AV1544" s="49" t="n">
        <f aca="false">AP1544/W1544</f>
        <v>0.272175639331367</v>
      </c>
      <c r="AW1544" s="39" t="n">
        <f aca="false">AK1544*1000000</f>
        <v>915011.524331108</v>
      </c>
      <c r="AX1544" s="40" t="n">
        <f aca="false">AL1544*1000000</f>
        <v>2614318.64094602</v>
      </c>
      <c r="AY1544" s="40" t="n">
        <f aca="false">AM1544*1000000</f>
        <v>1960738.98070952</v>
      </c>
      <c r="AZ1544" s="40" t="n">
        <f aca="false">AN1544*1000000</f>
        <v>653579.660236506</v>
      </c>
      <c r="BA1544" s="40" t="n">
        <f aca="false">AO1544*1000000</f>
        <v>2914965284.65482</v>
      </c>
      <c r="BB1544" s="41" t="n">
        <f aca="false">AP1544*1000000</f>
        <v>99344108.3559491</v>
      </c>
      <c r="BC1544" s="39" t="n">
        <f aca="false">AQ1544*1000000</f>
        <v>2506.88088857838</v>
      </c>
      <c r="BD1544" s="40" t="n">
        <f aca="false">AR1544*1000000</f>
        <v>7162.51682450965</v>
      </c>
      <c r="BE1544" s="40" t="n">
        <f aca="false">AS1544*1000000</f>
        <v>5371.88761838224</v>
      </c>
      <c r="BF1544" s="40" t="n">
        <f aca="false">AT1544*1000000</f>
        <v>1790.62920612741</v>
      </c>
      <c r="BG1544" s="40" t="n">
        <f aca="false">AU1544*1000000</f>
        <v>7986206.25932827</v>
      </c>
      <c r="BH1544" s="41" t="n">
        <f aca="false">AV1544*1000000</f>
        <v>272175.639331367</v>
      </c>
      <c r="BI1544" s="0" t="n">
        <v>0.1</v>
      </c>
      <c r="BJ1544" s="0" t="n">
        <f aca="false">R1544*BI1544</f>
        <v>108.929943372751</v>
      </c>
      <c r="BK1544" s="0" t="n">
        <v>0.1</v>
      </c>
      <c r="BL1544" s="0" t="n">
        <f aca="false">AI1544*BK1544</f>
        <v>104.6587392</v>
      </c>
      <c r="BM1544" s="45" t="n">
        <v>336000</v>
      </c>
      <c r="BN1544" s="45" t="n">
        <v>480000</v>
      </c>
      <c r="BO1544" s="45" t="n">
        <v>360000</v>
      </c>
      <c r="BP1544" s="45" t="n">
        <v>120000</v>
      </c>
      <c r="BQ1544" s="45" t="n">
        <v>1070400000</v>
      </c>
      <c r="BR1544" s="0" t="n">
        <f aca="false">AJ1544*0.1</f>
        <v>0.00912</v>
      </c>
      <c r="BS1544" s="0" t="n">
        <f aca="false">((((BJ1544/R1544)^2)+((BM1544/AD1544)^2))^(1/2))*AK1544</f>
        <v>0.377268916347458</v>
      </c>
      <c r="BT1544" s="0" t="n">
        <f aca="false">((((BJ1544/R1544)^2)+((BN1544/AE1544)^2))^(1/2))*AL1544</f>
        <v>0.584579419600017</v>
      </c>
      <c r="BU1544" s="0" t="n">
        <f aca="false">((((BJ1544/R1544)^2)+((BO1544/AF1544)^2))^(1/2))*AM1544</f>
        <v>0.438434564700013</v>
      </c>
      <c r="BV1544" s="0" t="n">
        <f aca="false">((((BJ1544/R1544)^2)+((BP1544/AG1544)^2))^(1/2))*AN1544</f>
        <v>0.146144854900004</v>
      </c>
      <c r="BW1544" s="0" t="n">
        <f aca="false">((((BJ1544/R1544)^2)+((BQ1544/AH1544)^2))^(1/2))*AO1544</f>
        <v>1201.87097636405</v>
      </c>
      <c r="BX1544" s="46" t="n">
        <f aca="false">((((BL1544/AI1544)^2)+((BR1544/AJ1544)^2))^(1/2))*AP1544</f>
        <v>14.0493785378846</v>
      </c>
    </row>
    <row r="1545" customFormat="false" ht="14" hidden="false" customHeight="false" outlineLevel="0" collapsed="false">
      <c r="A1545" s="24" t="n">
        <v>4.63422777777778</v>
      </c>
      <c r="B1545" s="24" t="n">
        <v>-74.1225166666667</v>
      </c>
      <c r="C1545" s="47" t="n">
        <v>27</v>
      </c>
      <c r="D1545" s="47" t="n">
        <v>28</v>
      </c>
      <c r="E1545" s="47" t="n">
        <v>1862</v>
      </c>
      <c r="F1545" s="82" t="s">
        <v>3779</v>
      </c>
      <c r="G1545" s="82" t="s">
        <v>3780</v>
      </c>
      <c r="H1545" s="82" t="s">
        <v>3781</v>
      </c>
      <c r="I1545" s="28" t="s">
        <v>155</v>
      </c>
      <c r="J1545" s="1" t="s">
        <v>65</v>
      </c>
      <c r="K1545" s="1" t="s">
        <v>3555</v>
      </c>
      <c r="L1545" s="1"/>
      <c r="M1545" s="1" t="n">
        <v>1995</v>
      </c>
      <c r="N1545" s="29" t="s">
        <v>124</v>
      </c>
      <c r="O1545" s="4" t="s">
        <v>125</v>
      </c>
      <c r="P1545" s="53" t="n">
        <v>0.01</v>
      </c>
      <c r="Q1545" s="5" t="n">
        <v>1569.881088</v>
      </c>
      <c r="R1545" s="31" t="n">
        <v>1633.94915059127</v>
      </c>
      <c r="S1545" s="4" t="s">
        <v>69</v>
      </c>
      <c r="T1545" s="4"/>
      <c r="U1545" s="4"/>
      <c r="V1545" s="48" t="n">
        <f aca="false">IF(S1545="m3_año",R1545,IF(OR(O1545="CG1",O1545="CG3",O1545="HG2"),T1545,R1545))</f>
        <v>1633.94915059127</v>
      </c>
      <c r="W1545" s="28" t="n">
        <v>365</v>
      </c>
      <c r="X1545" s="1"/>
      <c r="Y1545" s="1"/>
      <c r="Z1545" s="1" t="n">
        <v>4380</v>
      </c>
      <c r="AA1545" s="1" t="n">
        <v>0</v>
      </c>
      <c r="AB1545" s="1" t="n">
        <v>0</v>
      </c>
      <c r="AC1545" s="33" t="s">
        <v>72</v>
      </c>
      <c r="AD1545" s="33" t="n">
        <f aca="false">VLOOKUP($O1545,Parámetros!$B$4:$H$25,3,0)</f>
        <v>840000</v>
      </c>
      <c r="AE1545" s="33" t="n">
        <f aca="false">VLOOKUP($O1545,Parámetros!$B$4:$H$25,4,0)</f>
        <v>2400000</v>
      </c>
      <c r="AF1545" s="33" t="n">
        <f aca="false">VLOOKUP($O1545,Parámetros!$B$4:$H$25,5,0)</f>
        <v>1800000</v>
      </c>
      <c r="AG1545" s="33" t="n">
        <f aca="false">VLOOKUP($O1545,Parámetros!$B$4:$H$25,6,0)</f>
        <v>600000</v>
      </c>
      <c r="AH1545" s="33" t="n">
        <f aca="false">VLOOKUP($O1545,Parámetros!$B$4:$H$25,7,0)</f>
        <v>2676000000</v>
      </c>
      <c r="AI1545" s="51" t="n">
        <v>1569.881088</v>
      </c>
      <c r="AJ1545" s="2" t="n">
        <v>0.0912</v>
      </c>
      <c r="AK1545" s="34" t="n">
        <f aca="false">AD1545*V1545/1000000000</f>
        <v>1.37251728649667</v>
      </c>
      <c r="AL1545" s="34" t="n">
        <f aca="false">AE1545*V1545/1000000000</f>
        <v>3.92147796141905</v>
      </c>
      <c r="AM1545" s="34" t="n">
        <f aca="false">AF1545*V1545/1000000000</f>
        <v>2.94110847106429</v>
      </c>
      <c r="AN1545" s="34" t="n">
        <f aca="false">AG1545*V1545/1000000000</f>
        <v>0.980369490354762</v>
      </c>
      <c r="AO1545" s="34" t="n">
        <f aca="false">AH1545*V1545/1000000000</f>
        <v>4372.44792698224</v>
      </c>
      <c r="AP1545" s="35" t="n">
        <f aca="false">AJ1545*AI1545*EXP(P1545*4)</f>
        <v>149.016162533924</v>
      </c>
      <c r="AQ1545" s="36" t="n">
        <f aca="false">AK1545/W1545</f>
        <v>0.00376032133286758</v>
      </c>
      <c r="AR1545" s="37" t="n">
        <f aca="false">AL1545/W1545</f>
        <v>0.0107437752367645</v>
      </c>
      <c r="AS1545" s="37" t="n">
        <f aca="false">AM1545/W1545</f>
        <v>0.00805783142757339</v>
      </c>
      <c r="AT1545" s="37" t="n">
        <f aca="false">AN1545/W1545</f>
        <v>0.00268594380919113</v>
      </c>
      <c r="AU1545" s="37" t="n">
        <f aca="false">AO1545/W1545</f>
        <v>11.9793093889924</v>
      </c>
      <c r="AV1545" s="49" t="n">
        <f aca="false">AP1545/W1545</f>
        <v>0.408263458997051</v>
      </c>
      <c r="AW1545" s="39" t="n">
        <f aca="false">AK1545*1000000</f>
        <v>1372517.28649667</v>
      </c>
      <c r="AX1545" s="40" t="n">
        <f aca="false">AL1545*1000000</f>
        <v>3921477.96141905</v>
      </c>
      <c r="AY1545" s="40" t="n">
        <f aca="false">AM1545*1000000</f>
        <v>2941108.47106429</v>
      </c>
      <c r="AZ1545" s="40" t="n">
        <f aca="false">AN1545*1000000</f>
        <v>980369.490354762</v>
      </c>
      <c r="BA1545" s="40" t="n">
        <f aca="false">AO1545*1000000</f>
        <v>4372447926.98224</v>
      </c>
      <c r="BB1545" s="41" t="n">
        <f aca="false">AP1545*1000000</f>
        <v>149016162.533924</v>
      </c>
      <c r="BC1545" s="39" t="n">
        <f aca="false">AQ1545*1000000</f>
        <v>3760.32133286758</v>
      </c>
      <c r="BD1545" s="40" t="n">
        <f aca="false">AR1545*1000000</f>
        <v>10743.7752367645</v>
      </c>
      <c r="BE1545" s="40" t="n">
        <f aca="false">AS1545*1000000</f>
        <v>8057.83142757339</v>
      </c>
      <c r="BF1545" s="40" t="n">
        <f aca="false">AT1545*1000000</f>
        <v>2685.94380919113</v>
      </c>
      <c r="BG1545" s="40" t="n">
        <f aca="false">AU1545*1000000</f>
        <v>11979309.3889924</v>
      </c>
      <c r="BH1545" s="41" t="n">
        <f aca="false">AV1545*1000000</f>
        <v>408263.458997051</v>
      </c>
      <c r="BI1545" s="0" t="n">
        <v>0.1</v>
      </c>
      <c r="BJ1545" s="0" t="n">
        <f aca="false">R1545*BI1545</f>
        <v>163.394915059127</v>
      </c>
      <c r="BK1545" s="0" t="n">
        <v>0.1</v>
      </c>
      <c r="BL1545" s="0" t="n">
        <f aca="false">AI1545*BK1545</f>
        <v>156.9881088</v>
      </c>
      <c r="BM1545" s="45" t="n">
        <v>336000</v>
      </c>
      <c r="BN1545" s="45" t="n">
        <v>480000</v>
      </c>
      <c r="BO1545" s="45" t="n">
        <v>360000</v>
      </c>
      <c r="BP1545" s="45" t="n">
        <v>120000</v>
      </c>
      <c r="BQ1545" s="45" t="n">
        <v>1070400000</v>
      </c>
      <c r="BR1545" s="0" t="n">
        <f aca="false">AJ1545*0.1</f>
        <v>0.00912</v>
      </c>
      <c r="BS1545" s="0" t="n">
        <f aca="false">((((BJ1545/R1545)^2)+((BM1545/AD1545)^2))^(1/2))*AK1545</f>
        <v>0.565903374521189</v>
      </c>
      <c r="BT1545" s="0" t="n">
        <f aca="false">((((BJ1545/R1545)^2)+((BN1545/AE1545)^2))^(1/2))*AL1545</f>
        <v>0.876869129400029</v>
      </c>
      <c r="BU1545" s="0" t="n">
        <f aca="false">((((BJ1545/R1545)^2)+((BO1545/AF1545)^2))^(1/2))*AM1545</f>
        <v>0.657651847050022</v>
      </c>
      <c r="BV1545" s="0" t="n">
        <f aca="false">((((BJ1545/R1545)^2)+((BP1545/AG1545)^2))^(1/2))*AN1545</f>
        <v>0.219217282350007</v>
      </c>
      <c r="BW1545" s="0" t="n">
        <f aca="false">((((BJ1545/R1545)^2)+((BQ1545/AH1545)^2))^(1/2))*AO1545</f>
        <v>1802.80646454608</v>
      </c>
      <c r="BX1545" s="46" t="n">
        <f aca="false">((((BL1545/AI1545)^2)+((BR1545/AJ1545)^2))^(1/2))*AP1545</f>
        <v>21.0740678068268</v>
      </c>
    </row>
    <row r="1546" customFormat="false" ht="15" hidden="false" customHeight="true" outlineLevel="0" collapsed="false">
      <c r="A1546" s="24" t="n">
        <v>4.64291111111111</v>
      </c>
      <c r="B1546" s="24" t="n">
        <v>-74.1707611111111</v>
      </c>
      <c r="C1546" s="47" t="n">
        <v>21</v>
      </c>
      <c r="D1546" s="47" t="n">
        <v>29</v>
      </c>
      <c r="E1546" s="47" t="n">
        <v>1869</v>
      </c>
      <c r="F1546" s="82" t="s">
        <v>3783</v>
      </c>
      <c r="G1546" s="82" t="s">
        <v>3784</v>
      </c>
      <c r="H1546" s="82" t="s">
        <v>3785</v>
      </c>
      <c r="I1546" s="28" t="s">
        <v>216</v>
      </c>
      <c r="J1546" s="1" t="s">
        <v>76</v>
      </c>
      <c r="K1546" s="1" t="s">
        <v>3786</v>
      </c>
      <c r="L1546" s="1"/>
      <c r="M1546" s="1" t="n">
        <v>2005</v>
      </c>
      <c r="N1546" s="29" t="s">
        <v>67</v>
      </c>
      <c r="O1546" s="4" t="s">
        <v>145</v>
      </c>
      <c r="P1546" s="56" t="n">
        <v>0.00426891489573758</v>
      </c>
      <c r="Q1546" s="5" t="n">
        <v>2400</v>
      </c>
      <c r="R1546" s="31" t="n">
        <v>2441.33347686591</v>
      </c>
      <c r="S1546" s="4" t="s">
        <v>69</v>
      </c>
      <c r="T1546" s="4"/>
      <c r="U1546" s="4"/>
      <c r="V1546" s="48" t="n">
        <f aca="false">IF(S1546="m3_año",R1546,IF(OR(O1546="CG1",O1546="CG3",O1546="HG2"),T1546,R1546))</f>
        <v>2441.33347686591</v>
      </c>
      <c r="W1546" s="28" t="n">
        <v>365</v>
      </c>
      <c r="X1546" s="1"/>
      <c r="Y1546" s="1"/>
      <c r="Z1546" s="1" t="n">
        <v>140.85</v>
      </c>
      <c r="AA1546" s="1" t="n">
        <v>0</v>
      </c>
      <c r="AB1546" s="1" t="n">
        <v>0</v>
      </c>
      <c r="AC1546" s="33" t="s">
        <v>72</v>
      </c>
      <c r="AD1546" s="33" t="n">
        <f aca="false">VLOOKUP($O1546,Parámetros!$B$4:$H$25,3,0)</f>
        <v>196.356974196937</v>
      </c>
      <c r="AE1546" s="33" t="n">
        <f aca="false">VLOOKUP($O1546,Parámetros!$B$4:$H$25,4,0)</f>
        <v>1220.72799074218</v>
      </c>
      <c r="AF1546" s="33" t="n">
        <f aca="false">VLOOKUP($O1546,Parámetros!$B$4:$H$25,5,0)</f>
        <v>69.6558973259153</v>
      </c>
      <c r="AG1546" s="33" t="n">
        <f aca="false">VLOOKUP($O1546,Parámetros!$B$4:$H$25,6,0)</f>
        <v>640</v>
      </c>
      <c r="AH1546" s="33" t="n">
        <f aca="false">VLOOKUP($O1546,Parámetros!$B$4:$H$25,7,0)</f>
        <v>1920000</v>
      </c>
      <c r="AI1546" s="51" t="n">
        <f aca="false">Q1546</f>
        <v>2400</v>
      </c>
      <c r="AJ1546" s="52" t="n">
        <v>8.8E-008</v>
      </c>
      <c r="AK1546" s="34" t="n">
        <f aca="false">AD1546*V1546/1000000000</f>
        <v>0.000479372854523078</v>
      </c>
      <c r="AL1546" s="34" t="n">
        <f aca="false">AE1546*V1546/1000000000</f>
        <v>0.00298020410994614</v>
      </c>
      <c r="AM1546" s="34" t="n">
        <f aca="false">AF1546*V1546/1000000000</f>
        <v>0.000170053274002892</v>
      </c>
      <c r="AN1546" s="34" t="n">
        <f aca="false">AG1546*V1546/1000000000</f>
        <v>0.00156245342519418</v>
      </c>
      <c r="AO1546" s="34" t="n">
        <f aca="false">AH1546*V1546/1000000000</f>
        <v>4.68736027558255</v>
      </c>
      <c r="AP1546" s="35" t="n">
        <f aca="false">AJ1546*AI1546*EXP(P1546*4)</f>
        <v>0.0002148373459642</v>
      </c>
      <c r="AQ1546" s="36" t="n">
        <f aca="false">AK1546/W1546</f>
        <v>1.3133502863646E-006</v>
      </c>
      <c r="AR1546" s="37" t="n">
        <f aca="false">AL1546/W1546</f>
        <v>8.16494276697574E-006</v>
      </c>
      <c r="AS1546" s="37" t="n">
        <f aca="false">AM1546/W1546</f>
        <v>4.6589938082984E-007</v>
      </c>
      <c r="AT1546" s="37" t="n">
        <f aca="false">AN1546/W1546</f>
        <v>4.2806943156005E-006</v>
      </c>
      <c r="AU1546" s="37" t="n">
        <f aca="false">AO1546/W1546</f>
        <v>0.0128420829468015</v>
      </c>
      <c r="AV1546" s="49" t="n">
        <f aca="false">AP1546/W1546</f>
        <v>5.88595468395068E-007</v>
      </c>
      <c r="AW1546" s="39" t="n">
        <f aca="false">AK1546*1000000</f>
        <v>479.372854523078</v>
      </c>
      <c r="AX1546" s="40" t="n">
        <f aca="false">AL1546*1000000</f>
        <v>2980.20410994614</v>
      </c>
      <c r="AY1546" s="40" t="n">
        <f aca="false">AM1546*1000000</f>
        <v>170.053274002892</v>
      </c>
      <c r="AZ1546" s="40" t="n">
        <f aca="false">AN1546*1000000</f>
        <v>1562.45342519418</v>
      </c>
      <c r="BA1546" s="40" t="n">
        <f aca="false">AO1546*1000000</f>
        <v>4687360.27558255</v>
      </c>
      <c r="BB1546" s="41" t="n">
        <f aca="false">AP1546*1000000</f>
        <v>214.8373459642</v>
      </c>
      <c r="BC1546" s="39" t="n">
        <f aca="false">AQ1546*1000000</f>
        <v>1.3133502863646</v>
      </c>
      <c r="BD1546" s="40" t="n">
        <f aca="false">AR1546*1000000</f>
        <v>8.16494276697573</v>
      </c>
      <c r="BE1546" s="40" t="n">
        <f aca="false">AS1546*1000000</f>
        <v>0.46589938082984</v>
      </c>
      <c r="BF1546" s="40" t="n">
        <f aca="false">AT1546*1000000</f>
        <v>4.2806943156005</v>
      </c>
      <c r="BG1546" s="40" t="n">
        <f aca="false">AU1546*1000000</f>
        <v>12842.0829468015</v>
      </c>
      <c r="BH1546" s="41" t="n">
        <f aca="false">AV1546*1000000</f>
        <v>0.588595468395068</v>
      </c>
      <c r="BI1546" s="0" t="n">
        <v>0.1</v>
      </c>
      <c r="BJ1546" s="0" t="n">
        <f aca="false">R1546*BI1546</f>
        <v>244.133347686591</v>
      </c>
      <c r="BK1546" s="0" t="n">
        <v>0.1</v>
      </c>
      <c r="BL1546" s="0" t="n">
        <f aca="false">AI1546*BK1546</f>
        <v>240</v>
      </c>
      <c r="BM1546" s="45" t="n">
        <v>187.562005220738</v>
      </c>
      <c r="BN1546" s="45" t="n">
        <v>1012.03746873145</v>
      </c>
      <c r="BO1546" s="45" t="n">
        <v>69.5558973259153</v>
      </c>
      <c r="BP1546" s="45" t="n">
        <v>256</v>
      </c>
      <c r="BQ1546" s="45" t="n">
        <v>384000</v>
      </c>
      <c r="BR1546" s="0" t="n">
        <f aca="false">AJ1546*0.1</f>
        <v>8.8E-009</v>
      </c>
      <c r="BS1546" s="0" t="n">
        <f aca="false">((((BJ1546/R1546)^2)+((BM1546/AD1546)^2))^(1/2))*AK1546</f>
        <v>0.00046040382013566</v>
      </c>
      <c r="BT1546" s="0" t="n">
        <f aca="false">((((BJ1546/R1546)^2)+((BN1546/AE1546)^2))^(1/2))*AL1546</f>
        <v>0.00248862978148414</v>
      </c>
      <c r="BU1546" s="0" t="n">
        <f aca="false">((((BJ1546/R1546)^2)+((BO1546/AF1546)^2))^(1/2))*AM1546</f>
        <v>0.000170658505237947</v>
      </c>
      <c r="BV1546" s="0" t="n">
        <f aca="false">((((BJ1546/R1546)^2)+((BP1546/AG1546)^2))^(1/2))*AN1546</f>
        <v>0.000644216050718372</v>
      </c>
      <c r="BW1546" s="0" t="n">
        <f aca="false">((((BJ1546/R1546)^2)+((BQ1546/AH1546)^2))^(1/2))*AO1546</f>
        <v>1.04812562112347</v>
      </c>
      <c r="BX1546" s="46" t="n">
        <f aca="false">((((BL1546/AI1546)^2)+((BR1546/AJ1546)^2))^(1/2))*AP1546</f>
        <v>3.03825888366812E-005</v>
      </c>
    </row>
    <row r="1547" customFormat="false" ht="14" hidden="false" customHeight="false" outlineLevel="0" collapsed="false">
      <c r="A1547" s="24" t="n">
        <v>4.683125</v>
      </c>
      <c r="B1547" s="24" t="n">
        <v>-74.1411666666667</v>
      </c>
      <c r="C1547" s="47" t="n">
        <v>24</v>
      </c>
      <c r="D1547" s="47" t="n">
        <v>33</v>
      </c>
      <c r="E1547" s="47" t="n">
        <v>1925</v>
      </c>
      <c r="F1547" s="82" t="s">
        <v>3787</v>
      </c>
      <c r="G1547" s="82" t="s">
        <v>3788</v>
      </c>
      <c r="H1547" s="82" t="s">
        <v>3789</v>
      </c>
      <c r="I1547" s="83" t="s">
        <v>64</v>
      </c>
      <c r="J1547" s="1" t="s">
        <v>65</v>
      </c>
      <c r="K1547" s="1" t="s">
        <v>3790</v>
      </c>
      <c r="L1547" s="1"/>
      <c r="M1547" s="1" t="n">
        <v>2006</v>
      </c>
      <c r="N1547" s="29" t="s">
        <v>124</v>
      </c>
      <c r="O1547" s="4" t="s">
        <v>125</v>
      </c>
      <c r="P1547" s="50" t="n">
        <v>-0.0848513586021754</v>
      </c>
      <c r="Q1547" s="5" t="n">
        <v>86.34345984</v>
      </c>
      <c r="R1547" s="31" t="n">
        <v>61.4932631901129</v>
      </c>
      <c r="S1547" s="4" t="s">
        <v>69</v>
      </c>
      <c r="T1547" s="4"/>
      <c r="U1547" s="4"/>
      <c r="V1547" s="48" t="n">
        <f aca="false">IF(S1547="m3_año",R1547,IF(OR(O1547="CG1",O1547="CG3",O1547="HG2"),T1547,R1547))</f>
        <v>61.4932631901129</v>
      </c>
      <c r="W1547" s="28" t="n">
        <v>365</v>
      </c>
      <c r="X1547" s="1"/>
      <c r="Y1547" s="1"/>
      <c r="Z1547" s="1" t="n">
        <v>8760</v>
      </c>
      <c r="AA1547" s="1" t="n">
        <v>0</v>
      </c>
      <c r="AB1547" s="1" t="n">
        <v>0</v>
      </c>
      <c r="AC1547" s="33" t="s">
        <v>72</v>
      </c>
      <c r="AD1547" s="33" t="n">
        <f aca="false">VLOOKUP($O1547,Parámetros!$B$4:$H$25,3,0)</f>
        <v>840000</v>
      </c>
      <c r="AE1547" s="33" t="n">
        <f aca="false">VLOOKUP($O1547,Parámetros!$B$4:$H$25,4,0)</f>
        <v>2400000</v>
      </c>
      <c r="AF1547" s="33" t="n">
        <f aca="false">VLOOKUP($O1547,Parámetros!$B$4:$H$25,5,0)</f>
        <v>1800000</v>
      </c>
      <c r="AG1547" s="33" t="n">
        <f aca="false">VLOOKUP($O1547,Parámetros!$B$4:$H$25,6,0)</f>
        <v>600000</v>
      </c>
      <c r="AH1547" s="33" t="n">
        <f aca="false">VLOOKUP($O1547,Parámetros!$B$4:$H$25,7,0)</f>
        <v>2676000000</v>
      </c>
      <c r="AI1547" s="51" t="n">
        <v>86.34345984</v>
      </c>
      <c r="AJ1547" s="2" t="n">
        <v>0.0912</v>
      </c>
      <c r="AK1547" s="34" t="n">
        <f aca="false">AD1547*V1547/1000000000</f>
        <v>0.0516543410796948</v>
      </c>
      <c r="AL1547" s="34" t="n">
        <f aca="false">AE1547*V1547/1000000000</f>
        <v>0.147583831656271</v>
      </c>
      <c r="AM1547" s="34" t="n">
        <f aca="false">AF1547*V1547/1000000000</f>
        <v>0.110687873742203</v>
      </c>
      <c r="AN1547" s="34" t="n">
        <f aca="false">AG1547*V1547/1000000000</f>
        <v>0.0368959579140677</v>
      </c>
      <c r="AO1547" s="34" t="n">
        <f aca="false">AH1547*V1547/1000000000</f>
        <v>164.555972296742</v>
      </c>
      <c r="AP1547" s="35" t="n">
        <f aca="false">AJ1547*AI1547*EXP(P1547*4)</f>
        <v>5.60818560293829</v>
      </c>
      <c r="AQ1547" s="36" t="n">
        <f aca="false">AK1547/W1547</f>
        <v>0.000141518742684095</v>
      </c>
      <c r="AR1547" s="37" t="n">
        <f aca="false">AL1547/W1547</f>
        <v>0.000404339264811701</v>
      </c>
      <c r="AS1547" s="37" t="n">
        <f aca="false">AM1547/W1547</f>
        <v>0.000303254448608776</v>
      </c>
      <c r="AT1547" s="37" t="n">
        <f aca="false">AN1547/W1547</f>
        <v>0.000101084816202925</v>
      </c>
      <c r="AU1547" s="37" t="n">
        <f aca="false">AO1547/W1547</f>
        <v>0.450838280265047</v>
      </c>
      <c r="AV1547" s="49" t="n">
        <f aca="false">AP1547/W1547</f>
        <v>0.0153648920628446</v>
      </c>
      <c r="AW1547" s="39" t="n">
        <f aca="false">AK1547*1000000</f>
        <v>51654.3410796948</v>
      </c>
      <c r="AX1547" s="40" t="n">
        <f aca="false">AL1547*1000000</f>
        <v>147583.831656271</v>
      </c>
      <c r="AY1547" s="40" t="n">
        <f aca="false">AM1547*1000000</f>
        <v>110687.873742203</v>
      </c>
      <c r="AZ1547" s="40" t="n">
        <f aca="false">AN1547*1000000</f>
        <v>36895.9579140677</v>
      </c>
      <c r="BA1547" s="40" t="n">
        <f aca="false">AO1547*1000000</f>
        <v>164555972.296742</v>
      </c>
      <c r="BB1547" s="41" t="n">
        <f aca="false">AP1547*1000000</f>
        <v>5608185.60293829</v>
      </c>
      <c r="BC1547" s="39" t="n">
        <f aca="false">AQ1547*1000000</f>
        <v>141.518742684095</v>
      </c>
      <c r="BD1547" s="40" t="n">
        <f aca="false">AR1547*1000000</f>
        <v>404.339264811701</v>
      </c>
      <c r="BE1547" s="40" t="n">
        <f aca="false">AS1547*1000000</f>
        <v>303.254448608776</v>
      </c>
      <c r="BF1547" s="40" t="n">
        <f aca="false">AT1547*1000000</f>
        <v>101.084816202925</v>
      </c>
      <c r="BG1547" s="40" t="n">
        <f aca="false">AU1547*1000000</f>
        <v>450838.280265047</v>
      </c>
      <c r="BH1547" s="41" t="n">
        <f aca="false">AV1547*1000000</f>
        <v>15364.8920628446</v>
      </c>
      <c r="BI1547" s="0" t="n">
        <v>0.1</v>
      </c>
      <c r="BJ1547" s="0" t="n">
        <f aca="false">R1547*BI1547</f>
        <v>6.14932631901129</v>
      </c>
      <c r="BK1547" s="0" t="n">
        <v>0.1</v>
      </c>
      <c r="BL1547" s="0" t="n">
        <f aca="false">AI1547*BK1547</f>
        <v>8.634345984</v>
      </c>
      <c r="BM1547" s="45" t="n">
        <v>336000</v>
      </c>
      <c r="BN1547" s="45" t="n">
        <v>480000</v>
      </c>
      <c r="BO1547" s="45" t="n">
        <v>360000</v>
      </c>
      <c r="BP1547" s="45" t="n">
        <v>120000</v>
      </c>
      <c r="BQ1547" s="45" t="n">
        <v>1070400000</v>
      </c>
      <c r="BR1547" s="0" t="n">
        <f aca="false">AJ1547*0.1</f>
        <v>0.00912</v>
      </c>
      <c r="BS1547" s="0" t="n">
        <f aca="false">((((BJ1547/R1547)^2)+((BM1547/AD1547)^2))^(1/2))*AK1547</f>
        <v>0.0212976304293263</v>
      </c>
      <c r="BT1547" s="0" t="n">
        <f aca="false">((((BJ1547/R1547)^2)+((BN1547/AE1547)^2))^(1/2))*AL1547</f>
        <v>0.0330007479963307</v>
      </c>
      <c r="BU1547" s="0" t="n">
        <f aca="false">((((BJ1547/R1547)^2)+((BO1547/AF1547)^2))^(1/2))*AM1547</f>
        <v>0.024750560997248</v>
      </c>
      <c r="BV1547" s="0" t="n">
        <f aca="false">((((BJ1547/R1547)^2)+((BP1547/AG1547)^2))^(1/2))*AN1547</f>
        <v>0.00825018699908268</v>
      </c>
      <c r="BW1547" s="0" t="n">
        <f aca="false">((((BJ1547/R1547)^2)+((BQ1547/AH1547)^2))^(1/2))*AO1547</f>
        <v>67.8481655105681</v>
      </c>
      <c r="BX1547" s="46" t="n">
        <f aca="false">((((BL1547/AI1547)^2)+((BR1547/AJ1547)^2))^(1/2))*AP1547</f>
        <v>0.793117213998087</v>
      </c>
    </row>
    <row r="1548" customFormat="false" ht="15" hidden="false" customHeight="true" outlineLevel="0" collapsed="false">
      <c r="A1548" s="24" t="n">
        <v>4.53170555555556</v>
      </c>
      <c r="B1548" s="24" t="n">
        <v>-74.1141361111111</v>
      </c>
      <c r="C1548" s="47" t="n">
        <v>27</v>
      </c>
      <c r="D1548" s="47" t="n">
        <v>16</v>
      </c>
      <c r="E1548" s="47" t="n">
        <v>1706</v>
      </c>
      <c r="F1548" s="82" t="s">
        <v>3791</v>
      </c>
      <c r="G1548" s="82" t="s">
        <v>3519</v>
      </c>
      <c r="H1548" s="82" t="s">
        <v>3792</v>
      </c>
      <c r="I1548" s="83" t="s">
        <v>3398</v>
      </c>
      <c r="J1548" s="1" t="s">
        <v>76</v>
      </c>
      <c r="K1548" s="1" t="s">
        <v>3793</v>
      </c>
      <c r="L1548" s="1"/>
      <c r="M1548" s="1" t="n">
        <v>1998</v>
      </c>
      <c r="N1548" s="4" t="s">
        <v>172</v>
      </c>
      <c r="O1548" s="4" t="s">
        <v>3343</v>
      </c>
      <c r="P1548" s="56" t="n">
        <v>0.00426891489573758</v>
      </c>
      <c r="Q1548" s="5" t="n">
        <v>360000</v>
      </c>
      <c r="R1548" s="31" t="n">
        <v>366200.021529886</v>
      </c>
      <c r="S1548" s="29" t="s">
        <v>86</v>
      </c>
      <c r="T1548" s="29" t="n">
        <f aca="false">((R1548*Parámetros!$D$30)/1000)/Parámetros!$D$29</f>
        <v>300102.216225378</v>
      </c>
      <c r="U1548" s="29" t="s">
        <v>69</v>
      </c>
      <c r="V1548" s="48" t="n">
        <f aca="false">IF(S1548="m3_año",R1548,IF(OR(O1548="CG1",O1548="CG3",O1548="HG2"),T1548,R1548))</f>
        <v>366200.021529886</v>
      </c>
      <c r="W1548" s="28" t="n">
        <v>365</v>
      </c>
      <c r="X1548" s="1"/>
      <c r="Y1548" s="1"/>
      <c r="Z1548" s="1" t="n">
        <v>2880</v>
      </c>
      <c r="AA1548" s="1" t="n">
        <v>0</v>
      </c>
      <c r="AB1548" s="1" t="n">
        <v>0</v>
      </c>
      <c r="AC1548" s="33" t="s">
        <v>246</v>
      </c>
      <c r="AD1548" s="33" t="n">
        <f aca="false">VLOOKUP($O1548,Parámetros!$B$4:$H$25,3,0)</f>
        <v>12.7152226842523</v>
      </c>
      <c r="AE1548" s="33" t="n">
        <f aca="false">VLOOKUP($O1548,Parámetros!$B$4:$H$25,4,0)</f>
        <v>4.56382485732941</v>
      </c>
      <c r="AF1548" s="33" t="n">
        <f aca="false">VLOOKUP($O1548,Parámetros!$B$4:$H$25,5,0)</f>
        <v>12.0799261022882</v>
      </c>
      <c r="AG1548" s="33" t="n">
        <f aca="false">VLOOKUP($O1548,Parámetros!$B$4:$H$25,6,0)</f>
        <v>6.25</v>
      </c>
      <c r="AH1548" s="33" t="n">
        <f aca="false">VLOOKUP($O1548,Parámetros!$B$4:$H$25,7,0)</f>
        <v>2343</v>
      </c>
      <c r="AI1548" s="2" t="n">
        <v>5536.76785714286</v>
      </c>
      <c r="AJ1548" s="2" t="n">
        <v>1.362E-008</v>
      </c>
      <c r="AK1548" s="34" t="n">
        <f aca="false">AD1548*V1548/1000000000</f>
        <v>0.00465631482073049</v>
      </c>
      <c r="AL1548" s="34" t="n">
        <f aca="false">AE1548*V1548/1000000000</f>
        <v>0.00167127276101266</v>
      </c>
      <c r="AM1548" s="34" t="n">
        <f aca="false">AF1548*V1548/1000000000</f>
        <v>0.00442366919873737</v>
      </c>
      <c r="AN1548" s="34" t="n">
        <f aca="false">AG1548*V1548/1000000000</f>
        <v>0.00228875013456179</v>
      </c>
      <c r="AO1548" s="34" t="n">
        <f aca="false">AH1548*V1548/1000000000</f>
        <v>0.858006650444523</v>
      </c>
      <c r="AP1548" s="35" t="n">
        <f aca="false">AJ1548*AI1548*EXP(P1548*4)</f>
        <v>7.67095239046024E-005</v>
      </c>
      <c r="AQ1548" s="36" t="n">
        <f aca="false">AK1548/W1548</f>
        <v>1.27570269061109E-005</v>
      </c>
      <c r="AR1548" s="37" t="n">
        <f aca="false">AL1548/W1548</f>
        <v>4.57882948222646E-006</v>
      </c>
      <c r="AS1548" s="37" t="n">
        <f aca="false">AM1548/W1548</f>
        <v>1.21196416403764E-005</v>
      </c>
      <c r="AT1548" s="37" t="n">
        <f aca="false">AN1548/W1548</f>
        <v>6.27054831386791E-006</v>
      </c>
      <c r="AU1548" s="37" t="n">
        <f aca="false">AO1548/W1548</f>
        <v>0.0023507031519028</v>
      </c>
      <c r="AV1548" s="49" t="n">
        <f aca="false">AP1548/W1548</f>
        <v>2.10163079190692E-007</v>
      </c>
      <c r="AW1548" s="39" t="n">
        <f aca="false">AK1548*1000000</f>
        <v>4656.31482073049</v>
      </c>
      <c r="AX1548" s="40" t="n">
        <f aca="false">AL1548*1000000</f>
        <v>1671.27276101266</v>
      </c>
      <c r="AY1548" s="40" t="n">
        <f aca="false">AM1548*1000000</f>
        <v>4423.66919873737</v>
      </c>
      <c r="AZ1548" s="40" t="n">
        <f aca="false">AN1548*1000000</f>
        <v>2288.75013456179</v>
      </c>
      <c r="BA1548" s="40" t="n">
        <f aca="false">AO1548*1000000</f>
        <v>858006.650444523</v>
      </c>
      <c r="BB1548" s="41" t="n">
        <f aca="false">AP1548*1000000</f>
        <v>76.7095239046025</v>
      </c>
      <c r="BC1548" s="39" t="n">
        <f aca="false">AQ1548*1000000</f>
        <v>12.7570269061109</v>
      </c>
      <c r="BD1548" s="40" t="n">
        <f aca="false">AR1548*1000000</f>
        <v>4.57882948222646</v>
      </c>
      <c r="BE1548" s="40" t="n">
        <f aca="false">AS1548*1000000</f>
        <v>12.1196416403764</v>
      </c>
      <c r="BF1548" s="40" t="n">
        <f aca="false">AT1548*1000000</f>
        <v>6.27054831386791</v>
      </c>
      <c r="BG1548" s="40" t="n">
        <f aca="false">AU1548*1000000</f>
        <v>2350.7031519028</v>
      </c>
      <c r="BH1548" s="41" t="n">
        <f aca="false">AV1548*1000000</f>
        <v>0.210163079190692</v>
      </c>
      <c r="BI1548" s="0" t="n">
        <v>0.1</v>
      </c>
      <c r="BJ1548" s="0" t="n">
        <f aca="false">R1548*BI1548</f>
        <v>36620.0021529886</v>
      </c>
      <c r="BK1548" s="0" t="n">
        <v>0.1</v>
      </c>
      <c r="BL1548" s="0" t="n">
        <f aca="false">AI1548*BK1548</f>
        <v>553.676785714286</v>
      </c>
      <c r="BM1548" s="45" t="n">
        <v>8.79744109323615</v>
      </c>
      <c r="BN1548" s="45" t="n">
        <v>3.62683450723467</v>
      </c>
      <c r="BO1548" s="45" t="n">
        <v>10.0538529184284</v>
      </c>
      <c r="BP1548" s="45" t="n">
        <v>12.5</v>
      </c>
      <c r="BQ1548" s="45" t="n">
        <v>2343</v>
      </c>
      <c r="BR1548" s="0" t="n">
        <f aca="false">AJ1548*0.1</f>
        <v>1.362E-009</v>
      </c>
      <c r="BS1548" s="0" t="n">
        <f aca="false">((((BJ1548/R1548)^2)+((BM1548/AD1548)^2))^(1/2))*AK1548</f>
        <v>0.0032550987987963</v>
      </c>
      <c r="BT1548" s="0" t="n">
        <f aca="false">((((BJ1548/R1548)^2)+((BN1548/AE1548)^2))^(1/2))*AL1548</f>
        <v>0.00133862080030861</v>
      </c>
      <c r="BU1548" s="0" t="n">
        <f aca="false">((((BJ1548/R1548)^2)+((BO1548/AF1548)^2))^(1/2))*AM1548</f>
        <v>0.0037082016067561</v>
      </c>
      <c r="BV1548" s="0" t="n">
        <f aca="false">((((BJ1548/R1548)^2)+((BP1548/AG1548)^2))^(1/2))*AN1548</f>
        <v>0.00458321857275114</v>
      </c>
      <c r="BW1548" s="0" t="n">
        <f aca="false">((((BJ1548/R1548)^2)+((BQ1548/AH1548)^2))^(1/2))*AO1548</f>
        <v>0.8622860119062</v>
      </c>
      <c r="BX1548" s="46" t="n">
        <f aca="false">((((BL1548/AI1548)^2)+((BR1548/AJ1548)^2))^(1/2))*AP1548</f>
        <v>1.08483649069072E-005</v>
      </c>
    </row>
    <row r="1549" customFormat="false" ht="15" hidden="false" customHeight="true" outlineLevel="0" collapsed="false">
      <c r="A1549" s="24" t="n">
        <v>4.54873888888889</v>
      </c>
      <c r="B1549" s="24" t="n">
        <v>-74.1130916666667</v>
      </c>
      <c r="C1549" s="47" t="n">
        <v>28</v>
      </c>
      <c r="D1549" s="47" t="n">
        <v>18</v>
      </c>
      <c r="E1549" s="47" t="n">
        <v>1733</v>
      </c>
      <c r="F1549" s="82" t="s">
        <v>3794</v>
      </c>
      <c r="G1549" s="82" t="s">
        <v>3795</v>
      </c>
      <c r="H1549" s="82" t="s">
        <v>3796</v>
      </c>
      <c r="I1549" s="83" t="s">
        <v>3398</v>
      </c>
      <c r="J1549" s="1" t="s">
        <v>3797</v>
      </c>
      <c r="K1549" s="1" t="s">
        <v>3798</v>
      </c>
      <c r="L1549" s="1"/>
      <c r="M1549" s="1" t="s">
        <v>3514</v>
      </c>
      <c r="N1549" s="4" t="s">
        <v>172</v>
      </c>
      <c r="O1549" s="4" t="s">
        <v>3343</v>
      </c>
      <c r="P1549" s="56" t="n">
        <v>0.00426891489573758</v>
      </c>
      <c r="Q1549" s="5" t="n">
        <v>192000</v>
      </c>
      <c r="R1549" s="31" t="n">
        <v>195306.678149272</v>
      </c>
      <c r="S1549" s="29" t="s">
        <v>86</v>
      </c>
      <c r="T1549" s="29" t="n">
        <f aca="false">((R1549*Parámetros!$D$30)/1000)/Parámetros!$D$29</f>
        <v>160054.515320201</v>
      </c>
      <c r="U1549" s="29" t="s">
        <v>69</v>
      </c>
      <c r="V1549" s="48" t="n">
        <f aca="false">IF(S1549="m3_año",R1549,IF(OR(O1549="CG1",O1549="CG3",O1549="HG2"),T1549,R1549))</f>
        <v>195306.678149272</v>
      </c>
      <c r="W1549" s="28" t="n">
        <v>365</v>
      </c>
      <c r="X1549" s="1"/>
      <c r="Y1549" s="1"/>
      <c r="Z1549" s="1" t="n">
        <v>1296</v>
      </c>
      <c r="AA1549" s="1" t="n">
        <v>0</v>
      </c>
      <c r="AB1549" s="1" t="n">
        <v>0</v>
      </c>
      <c r="AC1549" s="33" t="s">
        <v>246</v>
      </c>
      <c r="AD1549" s="33" t="n">
        <f aca="false">VLOOKUP($O1549,Parámetros!$B$4:$H$25,3,0)</f>
        <v>12.7152226842523</v>
      </c>
      <c r="AE1549" s="33" t="n">
        <f aca="false">VLOOKUP($O1549,Parámetros!$B$4:$H$25,4,0)</f>
        <v>4.56382485732941</v>
      </c>
      <c r="AF1549" s="33" t="n">
        <f aca="false">VLOOKUP($O1549,Parámetros!$B$4:$H$25,5,0)</f>
        <v>12.0799261022882</v>
      </c>
      <c r="AG1549" s="33" t="n">
        <f aca="false">VLOOKUP($O1549,Parámetros!$B$4:$H$25,6,0)</f>
        <v>6.25</v>
      </c>
      <c r="AH1549" s="33" t="n">
        <f aca="false">VLOOKUP($O1549,Parámetros!$B$4:$H$25,7,0)</f>
        <v>2343</v>
      </c>
      <c r="AI1549" s="2" t="n">
        <v>5536.76785714286</v>
      </c>
      <c r="AJ1549" s="2" t="n">
        <v>1.362E-008</v>
      </c>
      <c r="AK1549" s="34" t="n">
        <f aca="false">AD1549*V1549/1000000000</f>
        <v>0.00248336790438959</v>
      </c>
      <c r="AL1549" s="34" t="n">
        <f aca="false">AE1549*V1549/1000000000</f>
        <v>0.000891345472540082</v>
      </c>
      <c r="AM1549" s="34" t="n">
        <f aca="false">AF1549*V1549/1000000000</f>
        <v>0.00235929023932659</v>
      </c>
      <c r="AN1549" s="34" t="n">
        <f aca="false">AG1549*V1549/1000000000</f>
        <v>0.00122066673843295</v>
      </c>
      <c r="AO1549" s="34" t="n">
        <f aca="false">AH1549*V1549/1000000000</f>
        <v>0.457603546903744</v>
      </c>
      <c r="AP1549" s="35" t="n">
        <f aca="false">AJ1549*AI1549*EXP(P1549*4)</f>
        <v>7.67095239046024E-005</v>
      </c>
      <c r="AQ1549" s="36" t="n">
        <f aca="false">AK1549/W1549</f>
        <v>6.80374768325914E-006</v>
      </c>
      <c r="AR1549" s="37" t="n">
        <f aca="false">AL1549/W1549</f>
        <v>2.44204239052077E-006</v>
      </c>
      <c r="AS1549" s="37" t="n">
        <f aca="false">AM1549/W1549</f>
        <v>6.46380887486737E-006</v>
      </c>
      <c r="AT1549" s="37" t="n">
        <f aca="false">AN1549/W1549</f>
        <v>3.34429243406288E-006</v>
      </c>
      <c r="AU1549" s="37" t="n">
        <f aca="false">AO1549/W1549</f>
        <v>0.00125370834768149</v>
      </c>
      <c r="AV1549" s="49" t="n">
        <f aca="false">AP1549/W1549</f>
        <v>2.10163079190692E-007</v>
      </c>
      <c r="AW1549" s="39" t="n">
        <f aca="false">AK1549*1000000</f>
        <v>2483.36790438959</v>
      </c>
      <c r="AX1549" s="40" t="n">
        <f aca="false">AL1549*1000000</f>
        <v>891.345472540082</v>
      </c>
      <c r="AY1549" s="40" t="n">
        <f aca="false">AM1549*1000000</f>
        <v>2359.29023932659</v>
      </c>
      <c r="AZ1549" s="40" t="n">
        <f aca="false">AN1549*1000000</f>
        <v>1220.66673843295</v>
      </c>
      <c r="BA1549" s="40" t="n">
        <f aca="false">AO1549*1000000</f>
        <v>457603.546903744</v>
      </c>
      <c r="BB1549" s="41" t="n">
        <f aca="false">AP1549*1000000</f>
        <v>76.7095239046025</v>
      </c>
      <c r="BC1549" s="39" t="n">
        <f aca="false">AQ1549*1000000</f>
        <v>6.80374768325914</v>
      </c>
      <c r="BD1549" s="40" t="n">
        <f aca="false">AR1549*1000000</f>
        <v>2.44204239052077</v>
      </c>
      <c r="BE1549" s="40" t="n">
        <f aca="false">AS1549*1000000</f>
        <v>6.46380887486737</v>
      </c>
      <c r="BF1549" s="40" t="n">
        <f aca="false">AT1549*1000000</f>
        <v>3.34429243406288</v>
      </c>
      <c r="BG1549" s="40" t="n">
        <f aca="false">AU1549*1000000</f>
        <v>1253.70834768149</v>
      </c>
      <c r="BH1549" s="41" t="n">
        <f aca="false">AV1549*1000000</f>
        <v>0.210163079190692</v>
      </c>
      <c r="BI1549" s="0" t="n">
        <v>0.1</v>
      </c>
      <c r="BJ1549" s="0" t="n">
        <f aca="false">R1549*BI1549</f>
        <v>19530.6678149272</v>
      </c>
      <c r="BK1549" s="0" t="n">
        <v>0.1</v>
      </c>
      <c r="BL1549" s="0" t="n">
        <f aca="false">AI1549*BK1549</f>
        <v>553.676785714286</v>
      </c>
      <c r="BM1549" s="45" t="n">
        <v>8.79744109323615</v>
      </c>
      <c r="BN1549" s="45" t="n">
        <v>3.62683450723467</v>
      </c>
      <c r="BO1549" s="45" t="n">
        <v>10.0538529184284</v>
      </c>
      <c r="BP1549" s="45" t="n">
        <v>12.5</v>
      </c>
      <c r="BQ1549" s="45" t="n">
        <v>2343</v>
      </c>
      <c r="BR1549" s="0" t="n">
        <f aca="false">AJ1549*0.1</f>
        <v>1.362E-009</v>
      </c>
      <c r="BS1549" s="0" t="n">
        <f aca="false">((((BJ1549/R1549)^2)+((BM1549/AD1549)^2))^(1/2))*AK1549</f>
        <v>0.00173605269269135</v>
      </c>
      <c r="BT1549" s="0" t="n">
        <f aca="false">((((BJ1549/R1549)^2)+((BN1549/AE1549)^2))^(1/2))*AL1549</f>
        <v>0.000713931093497925</v>
      </c>
      <c r="BU1549" s="0" t="n">
        <f aca="false">((((BJ1549/R1549)^2)+((BO1549/AF1549)^2))^(1/2))*AM1549</f>
        <v>0.00197770752360325</v>
      </c>
      <c r="BV1549" s="0" t="n">
        <f aca="false">((((BJ1549/R1549)^2)+((BP1549/AG1549)^2))^(1/2))*AN1549</f>
        <v>0.0024443832388006</v>
      </c>
      <c r="BW1549" s="0" t="n">
        <f aca="false">((((BJ1549/R1549)^2)+((BQ1549/AH1549)^2))^(1/2))*AO1549</f>
        <v>0.459885873016639</v>
      </c>
      <c r="BX1549" s="46" t="n">
        <f aca="false">((((BL1549/AI1549)^2)+((BR1549/AJ1549)^2))^(1/2))*AP1549</f>
        <v>1.08483649069072E-005</v>
      </c>
    </row>
    <row r="1550" customFormat="false" ht="15" hidden="false" customHeight="true" outlineLevel="0" collapsed="false">
      <c r="A1550" s="24" t="n">
        <v>4.56060555555556</v>
      </c>
      <c r="B1550" s="24" t="n">
        <v>-74.0748555555556</v>
      </c>
      <c r="C1550" s="47" t="n">
        <v>32</v>
      </c>
      <c r="D1550" s="47" t="n">
        <v>20</v>
      </c>
      <c r="E1550" s="47" t="n">
        <v>2256</v>
      </c>
      <c r="F1550" s="82" t="s">
        <v>3799</v>
      </c>
      <c r="G1550" s="82" t="s">
        <v>3516</v>
      </c>
      <c r="H1550" s="82" t="s">
        <v>3514</v>
      </c>
      <c r="I1550" s="83" t="s">
        <v>2948</v>
      </c>
      <c r="J1550" s="1" t="s">
        <v>76</v>
      </c>
      <c r="K1550" s="1" t="s">
        <v>3800</v>
      </c>
      <c r="L1550" s="1"/>
      <c r="M1550" s="1" t="s">
        <v>3514</v>
      </c>
      <c r="N1550" s="4" t="s">
        <v>172</v>
      </c>
      <c r="O1550" s="4" t="s">
        <v>3343</v>
      </c>
      <c r="P1550" s="56" t="n">
        <v>0.00426891489573758</v>
      </c>
      <c r="Q1550" s="5" t="n">
        <v>192000</v>
      </c>
      <c r="R1550" s="31" t="n">
        <v>195306.678149272</v>
      </c>
      <c r="S1550" s="29" t="s">
        <v>86</v>
      </c>
      <c r="T1550" s="29" t="n">
        <f aca="false">((R1550*Parámetros!$D$30)/1000)/Parámetros!$D$29</f>
        <v>160054.515320201</v>
      </c>
      <c r="U1550" s="29" t="s">
        <v>69</v>
      </c>
      <c r="V1550" s="48" t="n">
        <f aca="false">IF(S1550="m3_año",R1550,IF(OR(O1550="CG1",O1550="CG3",O1550="HG2"),T1550,R1550))</f>
        <v>195306.678149272</v>
      </c>
      <c r="W1550" s="28" t="n">
        <v>365</v>
      </c>
      <c r="X1550" s="1"/>
      <c r="Y1550" s="1"/>
      <c r="Z1550" s="28" t="n">
        <v>8760</v>
      </c>
      <c r="AA1550" s="1" t="n">
        <v>0</v>
      </c>
      <c r="AB1550" s="1" t="n">
        <v>0</v>
      </c>
      <c r="AC1550" s="33" t="s">
        <v>246</v>
      </c>
      <c r="AD1550" s="33" t="n">
        <f aca="false">VLOOKUP($O1550,Parámetros!$B$4:$H$25,3,0)</f>
        <v>12.7152226842523</v>
      </c>
      <c r="AE1550" s="33" t="n">
        <f aca="false">VLOOKUP($O1550,Parámetros!$B$4:$H$25,4,0)</f>
        <v>4.56382485732941</v>
      </c>
      <c r="AF1550" s="33" t="n">
        <f aca="false">VLOOKUP($O1550,Parámetros!$B$4:$H$25,5,0)</f>
        <v>12.0799261022882</v>
      </c>
      <c r="AG1550" s="33" t="n">
        <f aca="false">VLOOKUP($O1550,Parámetros!$B$4:$H$25,6,0)</f>
        <v>6.25</v>
      </c>
      <c r="AH1550" s="33" t="n">
        <f aca="false">VLOOKUP($O1550,Parámetros!$B$4:$H$25,7,0)</f>
        <v>2343</v>
      </c>
      <c r="AI1550" s="2" t="n">
        <v>5536.76785714286</v>
      </c>
      <c r="AJ1550" s="2" t="n">
        <v>1.362E-008</v>
      </c>
      <c r="AK1550" s="34" t="n">
        <f aca="false">AD1550*V1550/1000000000</f>
        <v>0.00248336790438959</v>
      </c>
      <c r="AL1550" s="34" t="n">
        <f aca="false">AE1550*V1550/1000000000</f>
        <v>0.000891345472540082</v>
      </c>
      <c r="AM1550" s="34" t="n">
        <f aca="false">AF1550*V1550/1000000000</f>
        <v>0.00235929023932659</v>
      </c>
      <c r="AN1550" s="34" t="n">
        <f aca="false">AG1550*V1550/1000000000</f>
        <v>0.00122066673843295</v>
      </c>
      <c r="AO1550" s="34" t="n">
        <f aca="false">AH1550*V1550/1000000000</f>
        <v>0.457603546903744</v>
      </c>
      <c r="AP1550" s="35" t="n">
        <f aca="false">AJ1550*AI1550*EXP(P1550*4)</f>
        <v>7.67095239046024E-005</v>
      </c>
      <c r="AQ1550" s="36" t="n">
        <f aca="false">AK1550/W1550</f>
        <v>6.80374768325914E-006</v>
      </c>
      <c r="AR1550" s="37" t="n">
        <f aca="false">AL1550/W1550</f>
        <v>2.44204239052077E-006</v>
      </c>
      <c r="AS1550" s="37" t="n">
        <f aca="false">AM1550/W1550</f>
        <v>6.46380887486737E-006</v>
      </c>
      <c r="AT1550" s="37" t="n">
        <f aca="false">AN1550/W1550</f>
        <v>3.34429243406288E-006</v>
      </c>
      <c r="AU1550" s="37" t="n">
        <f aca="false">AO1550/W1550</f>
        <v>0.00125370834768149</v>
      </c>
      <c r="AV1550" s="49" t="n">
        <f aca="false">AP1550/W1550</f>
        <v>2.10163079190692E-007</v>
      </c>
      <c r="AW1550" s="39" t="n">
        <f aca="false">AK1550*1000000</f>
        <v>2483.36790438959</v>
      </c>
      <c r="AX1550" s="40" t="n">
        <f aca="false">AL1550*1000000</f>
        <v>891.345472540082</v>
      </c>
      <c r="AY1550" s="40" t="n">
        <f aca="false">AM1550*1000000</f>
        <v>2359.29023932659</v>
      </c>
      <c r="AZ1550" s="40" t="n">
        <f aca="false">AN1550*1000000</f>
        <v>1220.66673843295</v>
      </c>
      <c r="BA1550" s="40" t="n">
        <f aca="false">AO1550*1000000</f>
        <v>457603.546903744</v>
      </c>
      <c r="BB1550" s="41" t="n">
        <f aca="false">AP1550*1000000</f>
        <v>76.7095239046025</v>
      </c>
      <c r="BC1550" s="39" t="n">
        <f aca="false">AQ1550*1000000</f>
        <v>6.80374768325914</v>
      </c>
      <c r="BD1550" s="40" t="n">
        <f aca="false">AR1550*1000000</f>
        <v>2.44204239052077</v>
      </c>
      <c r="BE1550" s="40" t="n">
        <f aca="false">AS1550*1000000</f>
        <v>6.46380887486737</v>
      </c>
      <c r="BF1550" s="40" t="n">
        <f aca="false">AT1550*1000000</f>
        <v>3.34429243406288</v>
      </c>
      <c r="BG1550" s="40" t="n">
        <f aca="false">AU1550*1000000</f>
        <v>1253.70834768149</v>
      </c>
      <c r="BH1550" s="41" t="n">
        <f aca="false">AV1550*1000000</f>
        <v>0.210163079190692</v>
      </c>
      <c r="BI1550" s="0" t="n">
        <v>0.1</v>
      </c>
      <c r="BJ1550" s="0" t="n">
        <f aca="false">R1550*BI1550</f>
        <v>19530.6678149272</v>
      </c>
      <c r="BK1550" s="0" t="n">
        <v>0.1</v>
      </c>
      <c r="BL1550" s="0" t="n">
        <f aca="false">AI1550*BK1550</f>
        <v>553.676785714286</v>
      </c>
      <c r="BM1550" s="45" t="n">
        <v>8.79744109323615</v>
      </c>
      <c r="BN1550" s="45" t="n">
        <v>3.62683450723467</v>
      </c>
      <c r="BO1550" s="45" t="n">
        <v>10.0538529184284</v>
      </c>
      <c r="BP1550" s="45" t="n">
        <v>12.5</v>
      </c>
      <c r="BQ1550" s="45" t="n">
        <v>2343</v>
      </c>
      <c r="BR1550" s="0" t="n">
        <f aca="false">AJ1550*0.1</f>
        <v>1.362E-009</v>
      </c>
      <c r="BS1550" s="0" t="n">
        <f aca="false">((((BJ1550/R1550)^2)+((BM1550/AD1550)^2))^(1/2))*AK1550</f>
        <v>0.00173605269269135</v>
      </c>
      <c r="BT1550" s="0" t="n">
        <f aca="false">((((BJ1550/R1550)^2)+((BN1550/AE1550)^2))^(1/2))*AL1550</f>
        <v>0.000713931093497925</v>
      </c>
      <c r="BU1550" s="0" t="n">
        <f aca="false">((((BJ1550/R1550)^2)+((BO1550/AF1550)^2))^(1/2))*AM1550</f>
        <v>0.00197770752360325</v>
      </c>
      <c r="BV1550" s="0" t="n">
        <f aca="false">((((BJ1550/R1550)^2)+((BP1550/AG1550)^2))^(1/2))*AN1550</f>
        <v>0.0024443832388006</v>
      </c>
      <c r="BW1550" s="0" t="n">
        <f aca="false">((((BJ1550/R1550)^2)+((BQ1550/AH1550)^2))^(1/2))*AO1550</f>
        <v>0.459885873016639</v>
      </c>
      <c r="BX1550" s="46" t="n">
        <f aca="false">((((BL1550/AI1550)^2)+((BR1550/AJ1550)^2))^(1/2))*AP1550</f>
        <v>1.08483649069072E-005</v>
      </c>
    </row>
    <row r="1551" customFormat="false" ht="15" hidden="false" customHeight="true" outlineLevel="0" collapsed="false">
      <c r="A1551" s="24" t="n">
        <v>4.53776111111111</v>
      </c>
      <c r="B1551" s="24" t="n">
        <v>-74.1115888888889</v>
      </c>
      <c r="C1551" s="47" t="n">
        <v>28</v>
      </c>
      <c r="D1551" s="47" t="n">
        <v>17</v>
      </c>
      <c r="E1551" s="47" t="n">
        <v>1720</v>
      </c>
      <c r="F1551" s="82" t="s">
        <v>3801</v>
      </c>
      <c r="G1551" s="82" t="s">
        <v>3519</v>
      </c>
      <c r="H1551" s="82" t="s">
        <v>3802</v>
      </c>
      <c r="I1551" s="83" t="s">
        <v>3398</v>
      </c>
      <c r="J1551" s="1" t="s">
        <v>76</v>
      </c>
      <c r="K1551" s="1" t="s">
        <v>3525</v>
      </c>
      <c r="L1551" s="1"/>
      <c r="M1551" s="1" t="s">
        <v>3514</v>
      </c>
      <c r="N1551" s="4" t="s">
        <v>172</v>
      </c>
      <c r="O1551" s="4" t="s">
        <v>3343</v>
      </c>
      <c r="P1551" s="56" t="n">
        <v>0.00426891489573758</v>
      </c>
      <c r="Q1551" s="5" t="n">
        <v>900000</v>
      </c>
      <c r="R1551" s="31" t="n">
        <v>915500.053824715</v>
      </c>
      <c r="S1551" s="29" t="s">
        <v>86</v>
      </c>
      <c r="T1551" s="29" t="n">
        <f aca="false">((R1551*Parámetros!$D$30)/1000)/Parámetros!$D$29</f>
        <v>750255.540563446</v>
      </c>
      <c r="U1551" s="29" t="s">
        <v>69</v>
      </c>
      <c r="V1551" s="48" t="n">
        <f aca="false">IF(S1551="m3_año",R1551,IF(OR(O1551="CG1",O1551="CG3",O1551="HG2"),T1551,R1551))</f>
        <v>915500.053824715</v>
      </c>
      <c r="W1551" s="28" t="n">
        <v>365</v>
      </c>
      <c r="X1551" s="1"/>
      <c r="Y1551" s="1"/>
      <c r="Z1551" s="1" t="n">
        <v>960</v>
      </c>
      <c r="AA1551" s="1" t="n">
        <v>0</v>
      </c>
      <c r="AB1551" s="1" t="n">
        <v>0</v>
      </c>
      <c r="AC1551" s="33" t="s">
        <v>246</v>
      </c>
      <c r="AD1551" s="33" t="n">
        <f aca="false">VLOOKUP($O1551,Parámetros!$B$4:$H$25,3,0)</f>
        <v>12.7152226842523</v>
      </c>
      <c r="AE1551" s="33" t="n">
        <f aca="false">VLOOKUP($O1551,Parámetros!$B$4:$H$25,4,0)</f>
        <v>4.56382485732941</v>
      </c>
      <c r="AF1551" s="33" t="n">
        <f aca="false">VLOOKUP($O1551,Parámetros!$B$4:$H$25,5,0)</f>
        <v>12.0799261022882</v>
      </c>
      <c r="AG1551" s="33" t="n">
        <f aca="false">VLOOKUP($O1551,Parámetros!$B$4:$H$25,6,0)</f>
        <v>6.25</v>
      </c>
      <c r="AH1551" s="33" t="n">
        <f aca="false">VLOOKUP($O1551,Parámetros!$B$4:$H$25,7,0)</f>
        <v>2343</v>
      </c>
      <c r="AI1551" s="2" t="n">
        <v>5536.76785714286</v>
      </c>
      <c r="AJ1551" s="2" t="n">
        <v>1.362E-008</v>
      </c>
      <c r="AK1551" s="34" t="n">
        <f aca="false">AD1551*V1551/1000000000</f>
        <v>0.0116407870518262</v>
      </c>
      <c r="AL1551" s="34" t="n">
        <f aca="false">AE1551*V1551/1000000000</f>
        <v>0.00417818190253165</v>
      </c>
      <c r="AM1551" s="34" t="n">
        <f aca="false">AF1551*V1551/1000000000</f>
        <v>0.0110591729968434</v>
      </c>
      <c r="AN1551" s="34" t="n">
        <f aca="false">AG1551*V1551/1000000000</f>
        <v>0.00572187533640447</v>
      </c>
      <c r="AO1551" s="34" t="n">
        <f aca="false">AH1551*V1551/1000000000</f>
        <v>2.14501662611131</v>
      </c>
      <c r="AP1551" s="35" t="n">
        <f aca="false">AJ1551*AI1551*EXP(P1551*4)</f>
        <v>7.67095239046024E-005</v>
      </c>
      <c r="AQ1551" s="36" t="n">
        <f aca="false">AK1551/W1551</f>
        <v>3.18925672652773E-005</v>
      </c>
      <c r="AR1551" s="37" t="n">
        <f aca="false">AL1551/W1551</f>
        <v>1.14470737055662E-005</v>
      </c>
      <c r="AS1551" s="37" t="n">
        <f aca="false">AM1551/W1551</f>
        <v>3.02991041009409E-005</v>
      </c>
      <c r="AT1551" s="37" t="n">
        <f aca="false">AN1551/W1551</f>
        <v>1.56763707846698E-005</v>
      </c>
      <c r="AU1551" s="37" t="n">
        <f aca="false">AO1551/W1551</f>
        <v>0.00587675787975701</v>
      </c>
      <c r="AV1551" s="49" t="n">
        <f aca="false">AP1551/W1551</f>
        <v>2.10163079190692E-007</v>
      </c>
      <c r="AW1551" s="39" t="n">
        <f aca="false">AK1551*1000000</f>
        <v>11640.7870518262</v>
      </c>
      <c r="AX1551" s="40" t="n">
        <f aca="false">AL1551*1000000</f>
        <v>4178.18190253165</v>
      </c>
      <c r="AY1551" s="40" t="n">
        <f aca="false">AM1551*1000000</f>
        <v>11059.1729968434</v>
      </c>
      <c r="AZ1551" s="40" t="n">
        <f aca="false">AN1551*1000000</f>
        <v>5721.87533640447</v>
      </c>
      <c r="BA1551" s="40" t="n">
        <f aca="false">AO1551*1000000</f>
        <v>2145016.62611131</v>
      </c>
      <c r="BB1551" s="41" t="n">
        <f aca="false">AP1551*1000000</f>
        <v>76.7095239046025</v>
      </c>
      <c r="BC1551" s="39" t="n">
        <f aca="false">AQ1551*1000000</f>
        <v>31.8925672652773</v>
      </c>
      <c r="BD1551" s="40" t="n">
        <f aca="false">AR1551*1000000</f>
        <v>11.4470737055662</v>
      </c>
      <c r="BE1551" s="40" t="n">
        <f aca="false">AS1551*1000000</f>
        <v>30.2991041009409</v>
      </c>
      <c r="BF1551" s="40" t="n">
        <f aca="false">AT1551*1000000</f>
        <v>15.6763707846698</v>
      </c>
      <c r="BG1551" s="40" t="n">
        <f aca="false">AU1551*1000000</f>
        <v>5876.75787975701</v>
      </c>
      <c r="BH1551" s="41" t="n">
        <f aca="false">AV1551*1000000</f>
        <v>0.210163079190692</v>
      </c>
      <c r="BI1551" s="0" t="n">
        <v>0.1</v>
      </c>
      <c r="BJ1551" s="0" t="n">
        <f aca="false">R1551*BI1551</f>
        <v>91550.0053824715</v>
      </c>
      <c r="BK1551" s="0" t="n">
        <v>0.1</v>
      </c>
      <c r="BL1551" s="0" t="n">
        <f aca="false">AI1551*BK1551</f>
        <v>553.676785714286</v>
      </c>
      <c r="BM1551" s="45" t="n">
        <v>8.79744109323615</v>
      </c>
      <c r="BN1551" s="45" t="n">
        <v>3.62683450723467</v>
      </c>
      <c r="BO1551" s="45" t="n">
        <v>10.0538529184284</v>
      </c>
      <c r="BP1551" s="45" t="n">
        <v>12.5</v>
      </c>
      <c r="BQ1551" s="45" t="n">
        <v>2343</v>
      </c>
      <c r="BR1551" s="0" t="n">
        <f aca="false">AJ1551*0.1</f>
        <v>1.362E-009</v>
      </c>
      <c r="BS1551" s="0" t="n">
        <f aca="false">((((BJ1551/R1551)^2)+((BM1551/AD1551)^2))^(1/2))*AK1551</f>
        <v>0.00813774699699075</v>
      </c>
      <c r="BT1551" s="0" t="n">
        <f aca="false">((((BJ1551/R1551)^2)+((BN1551/AE1551)^2))^(1/2))*AL1551</f>
        <v>0.00334655200077153</v>
      </c>
      <c r="BU1551" s="0" t="n">
        <f aca="false">((((BJ1551/R1551)^2)+((BO1551/AF1551)^2))^(1/2))*AM1551</f>
        <v>0.00927050401689024</v>
      </c>
      <c r="BV1551" s="0" t="n">
        <f aca="false">((((BJ1551/R1551)^2)+((BP1551/AG1551)^2))^(1/2))*AN1551</f>
        <v>0.0114580464318778</v>
      </c>
      <c r="BW1551" s="0" t="n">
        <f aca="false">((((BJ1551/R1551)^2)+((BQ1551/AH1551)^2))^(1/2))*AO1551</f>
        <v>2.1557150297655</v>
      </c>
      <c r="BX1551" s="46" t="n">
        <f aca="false">((((BL1551/AI1551)^2)+((BR1551/AJ1551)^2))^(1/2))*AP1551</f>
        <v>1.08483649069072E-005</v>
      </c>
    </row>
    <row r="1552" customFormat="false" ht="15" hidden="false" customHeight="true" outlineLevel="0" collapsed="false">
      <c r="A1552" s="24" t="n">
        <v>4.53776111111111</v>
      </c>
      <c r="B1552" s="24" t="n">
        <v>-74.1115888888889</v>
      </c>
      <c r="C1552" s="47" t="n">
        <v>28</v>
      </c>
      <c r="D1552" s="47" t="n">
        <v>17</v>
      </c>
      <c r="E1552" s="47" t="n">
        <v>1720</v>
      </c>
      <c r="F1552" s="82" t="s">
        <v>3801</v>
      </c>
      <c r="G1552" s="82" t="s">
        <v>3519</v>
      </c>
      <c r="H1552" s="82" t="s">
        <v>3802</v>
      </c>
      <c r="I1552" s="83" t="s">
        <v>3398</v>
      </c>
      <c r="J1552" s="1" t="s">
        <v>76</v>
      </c>
      <c r="K1552" s="1" t="s">
        <v>3525</v>
      </c>
      <c r="L1552" s="1"/>
      <c r="M1552" s="1" t="s">
        <v>3514</v>
      </c>
      <c r="N1552" s="4" t="s">
        <v>172</v>
      </c>
      <c r="O1552" s="4" t="s">
        <v>3343</v>
      </c>
      <c r="P1552" s="56" t="n">
        <v>0.00426891489573758</v>
      </c>
      <c r="Q1552" s="5" t="n">
        <v>900000</v>
      </c>
      <c r="R1552" s="31" t="n">
        <v>915500.053824715</v>
      </c>
      <c r="S1552" s="29" t="s">
        <v>86</v>
      </c>
      <c r="T1552" s="29" t="n">
        <f aca="false">((R1552*Parámetros!$D$30)/1000)/Parámetros!$D$29</f>
        <v>750255.540563446</v>
      </c>
      <c r="U1552" s="29" t="s">
        <v>69</v>
      </c>
      <c r="V1552" s="48" t="n">
        <f aca="false">IF(S1552="m3_año",R1552,IF(OR(O1552="CG1",O1552="CG3",O1552="HG2"),T1552,R1552))</f>
        <v>915500.053824715</v>
      </c>
      <c r="W1552" s="28" t="n">
        <v>365</v>
      </c>
      <c r="X1552" s="1"/>
      <c r="Y1552" s="1"/>
      <c r="Z1552" s="1" t="n">
        <v>960</v>
      </c>
      <c r="AA1552" s="1" t="n">
        <v>0</v>
      </c>
      <c r="AB1552" s="1" t="n">
        <v>0</v>
      </c>
      <c r="AC1552" s="33" t="s">
        <v>246</v>
      </c>
      <c r="AD1552" s="33" t="n">
        <f aca="false">VLOOKUP($O1552,Parámetros!$B$4:$H$25,3,0)</f>
        <v>12.7152226842523</v>
      </c>
      <c r="AE1552" s="33" t="n">
        <f aca="false">VLOOKUP($O1552,Parámetros!$B$4:$H$25,4,0)</f>
        <v>4.56382485732941</v>
      </c>
      <c r="AF1552" s="33" t="n">
        <f aca="false">VLOOKUP($O1552,Parámetros!$B$4:$H$25,5,0)</f>
        <v>12.0799261022882</v>
      </c>
      <c r="AG1552" s="33" t="n">
        <f aca="false">VLOOKUP($O1552,Parámetros!$B$4:$H$25,6,0)</f>
        <v>6.25</v>
      </c>
      <c r="AH1552" s="33" t="n">
        <f aca="false">VLOOKUP($O1552,Parámetros!$B$4:$H$25,7,0)</f>
        <v>2343</v>
      </c>
      <c r="AI1552" s="2" t="n">
        <v>5536.76785714286</v>
      </c>
      <c r="AJ1552" s="2" t="n">
        <v>1.362E-008</v>
      </c>
      <c r="AK1552" s="34" t="n">
        <f aca="false">AD1552*V1552/1000000000</f>
        <v>0.0116407870518262</v>
      </c>
      <c r="AL1552" s="34" t="n">
        <f aca="false">AE1552*V1552/1000000000</f>
        <v>0.00417818190253165</v>
      </c>
      <c r="AM1552" s="34" t="n">
        <f aca="false">AF1552*V1552/1000000000</f>
        <v>0.0110591729968434</v>
      </c>
      <c r="AN1552" s="34" t="n">
        <f aca="false">AG1552*V1552/1000000000</f>
        <v>0.00572187533640447</v>
      </c>
      <c r="AO1552" s="34" t="n">
        <f aca="false">AH1552*V1552/1000000000</f>
        <v>2.14501662611131</v>
      </c>
      <c r="AP1552" s="35" t="n">
        <f aca="false">AJ1552*AI1552*EXP(P1552*4)</f>
        <v>7.67095239046024E-005</v>
      </c>
      <c r="AQ1552" s="36" t="n">
        <f aca="false">AK1552/W1552</f>
        <v>3.18925672652773E-005</v>
      </c>
      <c r="AR1552" s="37" t="n">
        <f aca="false">AL1552/W1552</f>
        <v>1.14470737055662E-005</v>
      </c>
      <c r="AS1552" s="37" t="n">
        <f aca="false">AM1552/W1552</f>
        <v>3.02991041009409E-005</v>
      </c>
      <c r="AT1552" s="37" t="n">
        <f aca="false">AN1552/W1552</f>
        <v>1.56763707846698E-005</v>
      </c>
      <c r="AU1552" s="37" t="n">
        <f aca="false">AO1552/W1552</f>
        <v>0.00587675787975701</v>
      </c>
      <c r="AV1552" s="49" t="n">
        <f aca="false">AP1552/W1552</f>
        <v>2.10163079190692E-007</v>
      </c>
      <c r="AW1552" s="39" t="n">
        <f aca="false">AK1552*1000000</f>
        <v>11640.7870518262</v>
      </c>
      <c r="AX1552" s="40" t="n">
        <f aca="false">AL1552*1000000</f>
        <v>4178.18190253165</v>
      </c>
      <c r="AY1552" s="40" t="n">
        <f aca="false">AM1552*1000000</f>
        <v>11059.1729968434</v>
      </c>
      <c r="AZ1552" s="40" t="n">
        <f aca="false">AN1552*1000000</f>
        <v>5721.87533640447</v>
      </c>
      <c r="BA1552" s="40" t="n">
        <f aca="false">AO1552*1000000</f>
        <v>2145016.62611131</v>
      </c>
      <c r="BB1552" s="41" t="n">
        <f aca="false">AP1552*1000000</f>
        <v>76.7095239046025</v>
      </c>
      <c r="BC1552" s="39" t="n">
        <f aca="false">AQ1552*1000000</f>
        <v>31.8925672652773</v>
      </c>
      <c r="BD1552" s="40" t="n">
        <f aca="false">AR1552*1000000</f>
        <v>11.4470737055662</v>
      </c>
      <c r="BE1552" s="40" t="n">
        <f aca="false">AS1552*1000000</f>
        <v>30.2991041009409</v>
      </c>
      <c r="BF1552" s="40" t="n">
        <f aca="false">AT1552*1000000</f>
        <v>15.6763707846698</v>
      </c>
      <c r="BG1552" s="40" t="n">
        <f aca="false">AU1552*1000000</f>
        <v>5876.75787975701</v>
      </c>
      <c r="BH1552" s="41" t="n">
        <f aca="false">AV1552*1000000</f>
        <v>0.210163079190692</v>
      </c>
      <c r="BI1552" s="0" t="n">
        <v>0.1</v>
      </c>
      <c r="BJ1552" s="0" t="n">
        <f aca="false">R1552*BI1552</f>
        <v>91550.0053824715</v>
      </c>
      <c r="BK1552" s="0" t="n">
        <v>0.1</v>
      </c>
      <c r="BL1552" s="0" t="n">
        <f aca="false">AI1552*BK1552</f>
        <v>553.676785714286</v>
      </c>
      <c r="BM1552" s="45" t="n">
        <v>8.79744109323615</v>
      </c>
      <c r="BN1552" s="45" t="n">
        <v>3.62683450723467</v>
      </c>
      <c r="BO1552" s="45" t="n">
        <v>10.0538529184284</v>
      </c>
      <c r="BP1552" s="45" t="n">
        <v>12.5</v>
      </c>
      <c r="BQ1552" s="45" t="n">
        <v>2343</v>
      </c>
      <c r="BR1552" s="0" t="n">
        <f aca="false">AJ1552*0.1</f>
        <v>1.362E-009</v>
      </c>
      <c r="BS1552" s="0" t="n">
        <f aca="false">((((BJ1552/R1552)^2)+((BM1552/AD1552)^2))^(1/2))*AK1552</f>
        <v>0.00813774699699075</v>
      </c>
      <c r="BT1552" s="0" t="n">
        <f aca="false">((((BJ1552/R1552)^2)+((BN1552/AE1552)^2))^(1/2))*AL1552</f>
        <v>0.00334655200077153</v>
      </c>
      <c r="BU1552" s="0" t="n">
        <f aca="false">((((BJ1552/R1552)^2)+((BO1552/AF1552)^2))^(1/2))*AM1552</f>
        <v>0.00927050401689024</v>
      </c>
      <c r="BV1552" s="0" t="n">
        <f aca="false">((((BJ1552/R1552)^2)+((BP1552/AG1552)^2))^(1/2))*AN1552</f>
        <v>0.0114580464318778</v>
      </c>
      <c r="BW1552" s="0" t="n">
        <f aca="false">((((BJ1552/R1552)^2)+((BQ1552/AH1552)^2))^(1/2))*AO1552</f>
        <v>2.1557150297655</v>
      </c>
      <c r="BX1552" s="46" t="n">
        <f aca="false">((((BL1552/AI1552)^2)+((BR1552/AJ1552)^2))^(1/2))*AP1552</f>
        <v>1.08483649069072E-005</v>
      </c>
    </row>
    <row r="1553" customFormat="false" ht="15" hidden="false" customHeight="true" outlineLevel="0" collapsed="false">
      <c r="A1553" s="24" t="n">
        <v>4.51502222222222</v>
      </c>
      <c r="B1553" s="24" t="n">
        <v>-74.1090972222222</v>
      </c>
      <c r="C1553" s="47" t="n">
        <v>28</v>
      </c>
      <c r="D1553" s="47" t="n">
        <v>15</v>
      </c>
      <c r="E1553" s="47" t="n">
        <v>1694</v>
      </c>
      <c r="F1553" s="82" t="s">
        <v>3803</v>
      </c>
      <c r="G1553" s="82" t="s">
        <v>3795</v>
      </c>
      <c r="H1553" s="82" t="s">
        <v>3804</v>
      </c>
      <c r="I1553" s="83" t="s">
        <v>3398</v>
      </c>
      <c r="J1553" s="1" t="s">
        <v>76</v>
      </c>
      <c r="K1553" s="1" t="s">
        <v>3805</v>
      </c>
      <c r="L1553" s="1"/>
      <c r="M1553" s="1" t="s">
        <v>3514</v>
      </c>
      <c r="N1553" s="4" t="s">
        <v>172</v>
      </c>
      <c r="O1553" s="4" t="s">
        <v>3343</v>
      </c>
      <c r="P1553" s="56" t="n">
        <v>0.00426891489573758</v>
      </c>
      <c r="Q1553" s="5" t="n">
        <v>120000</v>
      </c>
      <c r="R1553" s="31" t="n">
        <v>122066.673843295</v>
      </c>
      <c r="S1553" s="29" t="s">
        <v>86</v>
      </c>
      <c r="T1553" s="29" t="n">
        <f aca="false">((R1553*Parámetros!$D$30)/1000)/Parámetros!$D$29</f>
        <v>100034.072075126</v>
      </c>
      <c r="U1553" s="29" t="s">
        <v>69</v>
      </c>
      <c r="V1553" s="48" t="n">
        <f aca="false">IF(S1553="m3_año",R1553,IF(OR(O1553="CG1",O1553="CG3",O1553="HG2"),T1553,R1553))</f>
        <v>122066.673843295</v>
      </c>
      <c r="W1553" s="28" t="n">
        <v>365</v>
      </c>
      <c r="X1553" s="1"/>
      <c r="Y1553" s="1"/>
      <c r="Z1553" s="1" t="n">
        <v>1152</v>
      </c>
      <c r="AA1553" s="1" t="n">
        <v>0</v>
      </c>
      <c r="AB1553" s="1" t="n">
        <v>0</v>
      </c>
      <c r="AC1553" s="33" t="s">
        <v>246</v>
      </c>
      <c r="AD1553" s="33" t="n">
        <f aca="false">VLOOKUP($O1553,Parámetros!$B$4:$H$25,3,0)</f>
        <v>12.7152226842523</v>
      </c>
      <c r="AE1553" s="33" t="n">
        <f aca="false">VLOOKUP($O1553,Parámetros!$B$4:$H$25,4,0)</f>
        <v>4.56382485732941</v>
      </c>
      <c r="AF1553" s="33" t="n">
        <f aca="false">VLOOKUP($O1553,Parámetros!$B$4:$H$25,5,0)</f>
        <v>12.0799261022882</v>
      </c>
      <c r="AG1553" s="33" t="n">
        <f aca="false">VLOOKUP($O1553,Parámetros!$B$4:$H$25,6,0)</f>
        <v>6.25</v>
      </c>
      <c r="AH1553" s="33" t="n">
        <f aca="false">VLOOKUP($O1553,Parámetros!$B$4:$H$25,7,0)</f>
        <v>2343</v>
      </c>
      <c r="AI1553" s="2" t="n">
        <v>5536.76785714286</v>
      </c>
      <c r="AJ1553" s="2" t="n">
        <v>1.362E-008</v>
      </c>
      <c r="AK1553" s="34" t="n">
        <f aca="false">AD1553*V1553/1000000000</f>
        <v>0.00155210494024349</v>
      </c>
      <c r="AL1553" s="34" t="n">
        <f aca="false">AE1553*V1553/1000000000</f>
        <v>0.000557090920337551</v>
      </c>
      <c r="AM1553" s="34" t="n">
        <f aca="false">AF1553*V1553/1000000000</f>
        <v>0.00147455639957912</v>
      </c>
      <c r="AN1553" s="34" t="n">
        <f aca="false">AG1553*V1553/1000000000</f>
        <v>0.000762916711520594</v>
      </c>
      <c r="AO1553" s="34" t="n">
        <f aca="false">AH1553*V1553/1000000000</f>
        <v>0.28600221681484</v>
      </c>
      <c r="AP1553" s="35" t="n">
        <f aca="false">AJ1553*AI1553*EXP(P1553*4)</f>
        <v>7.67095239046024E-005</v>
      </c>
      <c r="AQ1553" s="36" t="n">
        <f aca="false">AK1553/W1553</f>
        <v>4.25234230203696E-006</v>
      </c>
      <c r="AR1553" s="37" t="n">
        <f aca="false">AL1553/W1553</f>
        <v>1.52627649407548E-006</v>
      </c>
      <c r="AS1553" s="37" t="n">
        <f aca="false">AM1553/W1553</f>
        <v>4.03988054679211E-006</v>
      </c>
      <c r="AT1553" s="37" t="n">
        <f aca="false">AN1553/W1553</f>
        <v>2.0901827712893E-006</v>
      </c>
      <c r="AU1553" s="37" t="n">
        <f aca="false">AO1553/W1553</f>
        <v>0.000783567717300932</v>
      </c>
      <c r="AV1553" s="49" t="n">
        <f aca="false">AP1553/W1553</f>
        <v>2.10163079190692E-007</v>
      </c>
      <c r="AW1553" s="39" t="n">
        <f aca="false">AK1553*1000000</f>
        <v>1552.10494024349</v>
      </c>
      <c r="AX1553" s="40" t="n">
        <f aca="false">AL1553*1000000</f>
        <v>557.090920337551</v>
      </c>
      <c r="AY1553" s="40" t="n">
        <f aca="false">AM1553*1000000</f>
        <v>1474.55639957912</v>
      </c>
      <c r="AZ1553" s="40" t="n">
        <f aca="false">AN1553*1000000</f>
        <v>762.916711520594</v>
      </c>
      <c r="BA1553" s="40" t="n">
        <f aca="false">AO1553*1000000</f>
        <v>286002.21681484</v>
      </c>
      <c r="BB1553" s="41" t="n">
        <f aca="false">AP1553*1000000</f>
        <v>76.7095239046025</v>
      </c>
      <c r="BC1553" s="39" t="n">
        <f aca="false">AQ1553*1000000</f>
        <v>4.25234230203696</v>
      </c>
      <c r="BD1553" s="40" t="n">
        <f aca="false">AR1553*1000000</f>
        <v>1.52627649407548</v>
      </c>
      <c r="BE1553" s="40" t="n">
        <f aca="false">AS1553*1000000</f>
        <v>4.03988054679211</v>
      </c>
      <c r="BF1553" s="40" t="n">
        <f aca="false">AT1553*1000000</f>
        <v>2.0901827712893</v>
      </c>
      <c r="BG1553" s="40" t="n">
        <f aca="false">AU1553*1000000</f>
        <v>783.567717300932</v>
      </c>
      <c r="BH1553" s="41" t="n">
        <f aca="false">AV1553*1000000</f>
        <v>0.210163079190692</v>
      </c>
      <c r="BI1553" s="0" t="n">
        <v>0.1</v>
      </c>
      <c r="BJ1553" s="0" t="n">
        <f aca="false">R1553*BI1553</f>
        <v>12206.6673843295</v>
      </c>
      <c r="BK1553" s="0" t="n">
        <v>0.1</v>
      </c>
      <c r="BL1553" s="0" t="n">
        <f aca="false">AI1553*BK1553</f>
        <v>553.676785714286</v>
      </c>
      <c r="BM1553" s="45" t="n">
        <v>8.79744109323615</v>
      </c>
      <c r="BN1553" s="45" t="n">
        <v>3.62683450723467</v>
      </c>
      <c r="BO1553" s="45" t="n">
        <v>10.0538529184284</v>
      </c>
      <c r="BP1553" s="45" t="n">
        <v>12.5</v>
      </c>
      <c r="BQ1553" s="45" t="n">
        <v>2343</v>
      </c>
      <c r="BR1553" s="0" t="n">
        <f aca="false">AJ1553*0.1</f>
        <v>1.362E-009</v>
      </c>
      <c r="BS1553" s="0" t="n">
        <f aca="false">((((BJ1553/R1553)^2)+((BM1553/AD1553)^2))^(1/2))*AK1553</f>
        <v>0.0010850329329321</v>
      </c>
      <c r="BT1553" s="0" t="n">
        <f aca="false">((((BJ1553/R1553)^2)+((BN1553/AE1553)^2))^(1/2))*AL1553</f>
        <v>0.000446206933436203</v>
      </c>
      <c r="BU1553" s="0" t="n">
        <f aca="false">((((BJ1553/R1553)^2)+((BO1553/AF1553)^2))^(1/2))*AM1553</f>
        <v>0.00123606720225203</v>
      </c>
      <c r="BV1553" s="0" t="n">
        <f aca="false">((((BJ1553/R1553)^2)+((BP1553/AG1553)^2))^(1/2))*AN1553</f>
        <v>0.00152773952425037</v>
      </c>
      <c r="BW1553" s="0" t="n">
        <f aca="false">((((BJ1553/R1553)^2)+((BQ1553/AH1553)^2))^(1/2))*AO1553</f>
        <v>0.287428670635399</v>
      </c>
      <c r="BX1553" s="46" t="n">
        <f aca="false">((((BL1553/AI1553)^2)+((BR1553/AJ1553)^2))^(1/2))*AP1553</f>
        <v>1.08483649069072E-005</v>
      </c>
    </row>
    <row r="1554" customFormat="false" ht="15" hidden="false" customHeight="true" outlineLevel="0" collapsed="false">
      <c r="A1554" s="24" t="n">
        <v>4.55994166666667</v>
      </c>
      <c r="B1554" s="24" t="n">
        <v>-74.075</v>
      </c>
      <c r="C1554" s="47" t="n">
        <v>32</v>
      </c>
      <c r="D1554" s="47" t="n">
        <v>19</v>
      </c>
      <c r="E1554" s="47" t="n">
        <v>2243</v>
      </c>
      <c r="F1554" s="82" t="s">
        <v>3806</v>
      </c>
      <c r="G1554" s="82" t="s">
        <v>3807</v>
      </c>
      <c r="H1554" s="82" t="s">
        <v>3514</v>
      </c>
      <c r="I1554" s="83" t="s">
        <v>2948</v>
      </c>
      <c r="J1554" s="1" t="s">
        <v>76</v>
      </c>
      <c r="K1554" s="1" t="s">
        <v>3808</v>
      </c>
      <c r="L1554" s="1"/>
      <c r="M1554" s="1" t="s">
        <v>3514</v>
      </c>
      <c r="N1554" s="4" t="s">
        <v>172</v>
      </c>
      <c r="O1554" s="4" t="s">
        <v>3343</v>
      </c>
      <c r="P1554" s="56" t="n">
        <v>0.00426891489573758</v>
      </c>
      <c r="Q1554" s="5" t="n">
        <v>144000</v>
      </c>
      <c r="R1554" s="31" t="n">
        <v>146480.008611954</v>
      </c>
      <c r="S1554" s="29" t="s">
        <v>86</v>
      </c>
      <c r="T1554" s="29" t="n">
        <f aca="false">((R1554*Parámetros!$D$30)/1000)/Parámetros!$D$29</f>
        <v>120040.886490151</v>
      </c>
      <c r="U1554" s="29" t="s">
        <v>69</v>
      </c>
      <c r="V1554" s="48" t="n">
        <f aca="false">IF(S1554="m3_año",R1554,IF(OR(O1554="CG1",O1554="CG3",O1554="HG2"),T1554,R1554))</f>
        <v>146480.008611954</v>
      </c>
      <c r="W1554" s="28" t="n">
        <v>365</v>
      </c>
      <c r="X1554" s="1"/>
      <c r="Y1554" s="1"/>
      <c r="Z1554" s="28" t="n">
        <v>730</v>
      </c>
      <c r="AA1554" s="1" t="n">
        <v>0</v>
      </c>
      <c r="AB1554" s="1" t="n">
        <v>0</v>
      </c>
      <c r="AC1554" s="33" t="s">
        <v>246</v>
      </c>
      <c r="AD1554" s="33" t="n">
        <f aca="false">VLOOKUP($O1554,Parámetros!$B$4:$H$25,3,0)</f>
        <v>12.7152226842523</v>
      </c>
      <c r="AE1554" s="33" t="n">
        <f aca="false">VLOOKUP($O1554,Parámetros!$B$4:$H$25,4,0)</f>
        <v>4.56382485732941</v>
      </c>
      <c r="AF1554" s="33" t="n">
        <f aca="false">VLOOKUP($O1554,Parámetros!$B$4:$H$25,5,0)</f>
        <v>12.0799261022882</v>
      </c>
      <c r="AG1554" s="33" t="n">
        <f aca="false">VLOOKUP($O1554,Parámetros!$B$4:$H$25,6,0)</f>
        <v>6.25</v>
      </c>
      <c r="AH1554" s="33" t="n">
        <f aca="false">VLOOKUP($O1554,Parámetros!$B$4:$H$25,7,0)</f>
        <v>2343</v>
      </c>
      <c r="AI1554" s="2" t="n">
        <v>5536.76785714286</v>
      </c>
      <c r="AJ1554" s="2" t="n">
        <v>1.362E-008</v>
      </c>
      <c r="AK1554" s="34" t="n">
        <f aca="false">AD1554*V1554/1000000000</f>
        <v>0.00186252592829219</v>
      </c>
      <c r="AL1554" s="34" t="n">
        <f aca="false">AE1554*V1554/1000000000</f>
        <v>0.000668509104405062</v>
      </c>
      <c r="AM1554" s="34" t="n">
        <f aca="false">AF1554*V1554/1000000000</f>
        <v>0.00176946767949494</v>
      </c>
      <c r="AN1554" s="34" t="n">
        <f aca="false">AG1554*V1554/1000000000</f>
        <v>0.000915500053824712</v>
      </c>
      <c r="AO1554" s="34" t="n">
        <f aca="false">AH1554*V1554/1000000000</f>
        <v>0.343202660177808</v>
      </c>
      <c r="AP1554" s="35" t="n">
        <f aca="false">AJ1554*AI1554*EXP(P1554*4)</f>
        <v>7.67095239046024E-005</v>
      </c>
      <c r="AQ1554" s="36" t="n">
        <f aca="false">AK1554/W1554</f>
        <v>5.10281076244436E-006</v>
      </c>
      <c r="AR1554" s="37" t="n">
        <f aca="false">AL1554/W1554</f>
        <v>1.83153179289058E-006</v>
      </c>
      <c r="AS1554" s="37" t="n">
        <f aca="false">AM1554/W1554</f>
        <v>4.84785665615053E-006</v>
      </c>
      <c r="AT1554" s="37" t="n">
        <f aca="false">AN1554/W1554</f>
        <v>2.50821932554716E-006</v>
      </c>
      <c r="AU1554" s="37" t="n">
        <f aca="false">AO1554/W1554</f>
        <v>0.000940281260761118</v>
      </c>
      <c r="AV1554" s="49" t="n">
        <f aca="false">AP1554/W1554</f>
        <v>2.10163079190692E-007</v>
      </c>
      <c r="AW1554" s="39" t="n">
        <f aca="false">AK1554*1000000</f>
        <v>1862.52592829219</v>
      </c>
      <c r="AX1554" s="40" t="n">
        <f aca="false">AL1554*1000000</f>
        <v>668.509104405062</v>
      </c>
      <c r="AY1554" s="40" t="n">
        <f aca="false">AM1554*1000000</f>
        <v>1769.46767949494</v>
      </c>
      <c r="AZ1554" s="40" t="n">
        <f aca="false">AN1554*1000000</f>
        <v>915.500053824712</v>
      </c>
      <c r="BA1554" s="40" t="n">
        <f aca="false">AO1554*1000000</f>
        <v>343202.660177808</v>
      </c>
      <c r="BB1554" s="41" t="n">
        <f aca="false">AP1554*1000000</f>
        <v>76.7095239046025</v>
      </c>
      <c r="BC1554" s="39" t="n">
        <f aca="false">AQ1554*1000000</f>
        <v>5.10281076244436</v>
      </c>
      <c r="BD1554" s="40" t="n">
        <f aca="false">AR1554*1000000</f>
        <v>1.83153179289058</v>
      </c>
      <c r="BE1554" s="40" t="n">
        <f aca="false">AS1554*1000000</f>
        <v>4.84785665615053</v>
      </c>
      <c r="BF1554" s="40" t="n">
        <f aca="false">AT1554*1000000</f>
        <v>2.50821932554716</v>
      </c>
      <c r="BG1554" s="40" t="n">
        <f aca="false">AU1554*1000000</f>
        <v>940.281260761118</v>
      </c>
      <c r="BH1554" s="41" t="n">
        <f aca="false">AV1554*1000000</f>
        <v>0.210163079190692</v>
      </c>
      <c r="BI1554" s="0" t="n">
        <v>0.1</v>
      </c>
      <c r="BJ1554" s="0" t="n">
        <f aca="false">R1554*BI1554</f>
        <v>14648.0008611954</v>
      </c>
      <c r="BK1554" s="0" t="n">
        <v>0.1</v>
      </c>
      <c r="BL1554" s="0" t="n">
        <f aca="false">AI1554*BK1554</f>
        <v>553.676785714286</v>
      </c>
      <c r="BM1554" s="45" t="n">
        <v>8.79744109323615</v>
      </c>
      <c r="BN1554" s="45" t="n">
        <v>3.62683450723467</v>
      </c>
      <c r="BO1554" s="45" t="n">
        <v>10.0538529184284</v>
      </c>
      <c r="BP1554" s="45" t="n">
        <v>12.5</v>
      </c>
      <c r="BQ1554" s="45" t="n">
        <v>2343</v>
      </c>
      <c r="BR1554" s="0" t="n">
        <f aca="false">AJ1554*0.1</f>
        <v>1.362E-009</v>
      </c>
      <c r="BS1554" s="0" t="n">
        <f aca="false">((((BJ1554/R1554)^2)+((BM1554/AD1554)^2))^(1/2))*AK1554</f>
        <v>0.00130203951951852</v>
      </c>
      <c r="BT1554" s="0" t="n">
        <f aca="false">((((BJ1554/R1554)^2)+((BN1554/AE1554)^2))^(1/2))*AL1554</f>
        <v>0.000535448320123443</v>
      </c>
      <c r="BU1554" s="0" t="n">
        <f aca="false">((((BJ1554/R1554)^2)+((BO1554/AF1554)^2))^(1/2))*AM1554</f>
        <v>0.00148328064270244</v>
      </c>
      <c r="BV1554" s="0" t="n">
        <f aca="false">((((BJ1554/R1554)^2)+((BP1554/AG1554)^2))^(1/2))*AN1554</f>
        <v>0.00183328742910045</v>
      </c>
      <c r="BW1554" s="0" t="n">
        <f aca="false">((((BJ1554/R1554)^2)+((BQ1554/AH1554)^2))^(1/2))*AO1554</f>
        <v>0.344914404762479</v>
      </c>
      <c r="BX1554" s="46" t="n">
        <f aca="false">((((BL1554/AI1554)^2)+((BR1554/AJ1554)^2))^(1/2))*AP1554</f>
        <v>1.08483649069072E-005</v>
      </c>
    </row>
    <row r="1555" customFormat="false" ht="15" hidden="false" customHeight="true" outlineLevel="0" collapsed="false">
      <c r="A1555" s="24" t="n">
        <v>4.51517777777778</v>
      </c>
      <c r="B1555" s="24" t="n">
        <v>-74.0994416666667</v>
      </c>
      <c r="C1555" s="47" t="n">
        <v>29</v>
      </c>
      <c r="D1555" s="47" t="n">
        <v>15</v>
      </c>
      <c r="E1555" s="47" t="n">
        <v>2188</v>
      </c>
      <c r="F1555" s="82" t="s">
        <v>3809</v>
      </c>
      <c r="G1555" s="82" t="s">
        <v>3519</v>
      </c>
      <c r="H1555" s="82" t="s">
        <v>3810</v>
      </c>
      <c r="I1555" s="83" t="s">
        <v>3398</v>
      </c>
      <c r="J1555" s="1" t="s">
        <v>76</v>
      </c>
      <c r="K1555" s="1" t="s">
        <v>3808</v>
      </c>
      <c r="L1555" s="1"/>
      <c r="M1555" s="1" t="s">
        <v>3514</v>
      </c>
      <c r="N1555" s="4" t="s">
        <v>172</v>
      </c>
      <c r="O1555" s="4" t="s">
        <v>3343</v>
      </c>
      <c r="P1555" s="56" t="n">
        <v>0.00426891489573758</v>
      </c>
      <c r="Q1555" s="5" t="n">
        <v>264000</v>
      </c>
      <c r="R1555" s="31" t="n">
        <v>268546.68245525</v>
      </c>
      <c r="S1555" s="29" t="s">
        <v>86</v>
      </c>
      <c r="T1555" s="29" t="n">
        <f aca="false">((R1555*Parámetros!$D$30)/1000)/Parámetros!$D$29</f>
        <v>220074.958565278</v>
      </c>
      <c r="U1555" s="29" t="s">
        <v>69</v>
      </c>
      <c r="V1555" s="48" t="n">
        <f aca="false">IF(S1555="m3_año",R1555,IF(OR(O1555="CG1",O1555="CG3",O1555="HG2"),T1555,R1555))</f>
        <v>268546.68245525</v>
      </c>
      <c r="W1555" s="28" t="n">
        <v>365</v>
      </c>
      <c r="X1555" s="1"/>
      <c r="Y1555" s="1"/>
      <c r="Z1555" s="1" t="n">
        <v>1680</v>
      </c>
      <c r="AA1555" s="1" t="n">
        <v>0</v>
      </c>
      <c r="AB1555" s="1" t="n">
        <v>0</v>
      </c>
      <c r="AC1555" s="33" t="s">
        <v>246</v>
      </c>
      <c r="AD1555" s="33" t="n">
        <f aca="false">VLOOKUP($O1555,Parámetros!$B$4:$H$25,3,0)</f>
        <v>12.7152226842523</v>
      </c>
      <c r="AE1555" s="33" t="n">
        <f aca="false">VLOOKUP($O1555,Parámetros!$B$4:$H$25,4,0)</f>
        <v>4.56382485732941</v>
      </c>
      <c r="AF1555" s="33" t="n">
        <f aca="false">VLOOKUP($O1555,Parámetros!$B$4:$H$25,5,0)</f>
        <v>12.0799261022882</v>
      </c>
      <c r="AG1555" s="33" t="n">
        <f aca="false">VLOOKUP($O1555,Parámetros!$B$4:$H$25,6,0)</f>
        <v>6.25</v>
      </c>
      <c r="AH1555" s="33" t="n">
        <f aca="false">VLOOKUP($O1555,Parámetros!$B$4:$H$25,7,0)</f>
        <v>2343</v>
      </c>
      <c r="AI1555" s="2" t="n">
        <v>5536.76785714286</v>
      </c>
      <c r="AJ1555" s="2" t="n">
        <v>1.362E-008</v>
      </c>
      <c r="AK1555" s="34" t="n">
        <f aca="false">AD1555*V1555/1000000000</f>
        <v>0.00341463086853569</v>
      </c>
      <c r="AL1555" s="34" t="n">
        <f aca="false">AE1555*V1555/1000000000</f>
        <v>0.00122560002474262</v>
      </c>
      <c r="AM1555" s="34" t="n">
        <f aca="false">AF1555*V1555/1000000000</f>
        <v>0.00324402407907407</v>
      </c>
      <c r="AN1555" s="34" t="n">
        <f aca="false">AG1555*V1555/1000000000</f>
        <v>0.00167841676534531</v>
      </c>
      <c r="AO1555" s="34" t="n">
        <f aca="false">AH1555*V1555/1000000000</f>
        <v>0.629204876992651</v>
      </c>
      <c r="AP1555" s="35" t="n">
        <f aca="false">AJ1555*AI1555*EXP(P1555*4)</f>
        <v>7.67095239046024E-005</v>
      </c>
      <c r="AQ1555" s="36" t="n">
        <f aca="false">AK1555/W1555</f>
        <v>9.35515306448136E-006</v>
      </c>
      <c r="AR1555" s="37" t="n">
        <f aca="false">AL1555/W1555</f>
        <v>3.35780828696608E-006</v>
      </c>
      <c r="AS1555" s="37" t="n">
        <f aca="false">AM1555/W1555</f>
        <v>8.88773720294267E-006</v>
      </c>
      <c r="AT1555" s="37" t="n">
        <f aca="false">AN1555/W1555</f>
        <v>4.59840209683647E-006</v>
      </c>
      <c r="AU1555" s="37" t="n">
        <f aca="false">AO1555/W1555</f>
        <v>0.00172384897806206</v>
      </c>
      <c r="AV1555" s="49" t="n">
        <f aca="false">AP1555/W1555</f>
        <v>2.10163079190692E-007</v>
      </c>
      <c r="AW1555" s="39" t="n">
        <f aca="false">AK1555*1000000</f>
        <v>3414.63086853569</v>
      </c>
      <c r="AX1555" s="40" t="n">
        <f aca="false">AL1555*1000000</f>
        <v>1225.60002474262</v>
      </c>
      <c r="AY1555" s="40" t="n">
        <f aca="false">AM1555*1000000</f>
        <v>3244.02407907407</v>
      </c>
      <c r="AZ1555" s="40" t="n">
        <f aca="false">AN1555*1000000</f>
        <v>1678.41676534531</v>
      </c>
      <c r="BA1555" s="40" t="n">
        <f aca="false">AO1555*1000000</f>
        <v>629204.876992651</v>
      </c>
      <c r="BB1555" s="41" t="n">
        <f aca="false">AP1555*1000000</f>
        <v>76.7095239046025</v>
      </c>
      <c r="BC1555" s="39" t="n">
        <f aca="false">AQ1555*1000000</f>
        <v>9.35515306448136</v>
      </c>
      <c r="BD1555" s="40" t="n">
        <f aca="false">AR1555*1000000</f>
        <v>3.35780828696608</v>
      </c>
      <c r="BE1555" s="40" t="n">
        <f aca="false">AS1555*1000000</f>
        <v>8.88773720294267</v>
      </c>
      <c r="BF1555" s="40" t="n">
        <f aca="false">AT1555*1000000</f>
        <v>4.59840209683647</v>
      </c>
      <c r="BG1555" s="40" t="n">
        <f aca="false">AU1555*1000000</f>
        <v>1723.84897806206</v>
      </c>
      <c r="BH1555" s="41" t="n">
        <f aca="false">AV1555*1000000</f>
        <v>0.210163079190692</v>
      </c>
      <c r="BI1555" s="0" t="n">
        <v>0.1</v>
      </c>
      <c r="BJ1555" s="0" t="n">
        <f aca="false">R1555*BI1555</f>
        <v>26854.668245525</v>
      </c>
      <c r="BK1555" s="0" t="n">
        <v>0.1</v>
      </c>
      <c r="BL1555" s="0" t="n">
        <f aca="false">AI1555*BK1555</f>
        <v>553.676785714286</v>
      </c>
      <c r="BM1555" s="45" t="n">
        <v>8.79744109323615</v>
      </c>
      <c r="BN1555" s="45" t="n">
        <v>3.62683450723467</v>
      </c>
      <c r="BO1555" s="45" t="n">
        <v>10.0538529184284</v>
      </c>
      <c r="BP1555" s="45" t="n">
        <v>12.5</v>
      </c>
      <c r="BQ1555" s="45" t="n">
        <v>2343</v>
      </c>
      <c r="BR1555" s="0" t="n">
        <f aca="false">AJ1555*0.1</f>
        <v>1.362E-009</v>
      </c>
      <c r="BS1555" s="0" t="n">
        <f aca="false">((((BJ1555/R1555)^2)+((BM1555/AD1555)^2))^(1/2))*AK1555</f>
        <v>0.00238707245245062</v>
      </c>
      <c r="BT1555" s="0" t="n">
        <f aca="false">((((BJ1555/R1555)^2)+((BN1555/AE1555)^2))^(1/2))*AL1555</f>
        <v>0.00098165525355965</v>
      </c>
      <c r="BU1555" s="0" t="n">
        <f aca="false">((((BJ1555/R1555)^2)+((BO1555/AF1555)^2))^(1/2))*AM1555</f>
        <v>0.00271934784495447</v>
      </c>
      <c r="BV1555" s="0" t="n">
        <f aca="false">((((BJ1555/R1555)^2)+((BP1555/AG1555)^2))^(1/2))*AN1555</f>
        <v>0.00336102695335084</v>
      </c>
      <c r="BW1555" s="0" t="n">
        <f aca="false">((((BJ1555/R1555)^2)+((BQ1555/AH1555)^2))^(1/2))*AO1555</f>
        <v>0.632343075397881</v>
      </c>
      <c r="BX1555" s="46" t="n">
        <f aca="false">((((BL1555/AI1555)^2)+((BR1555/AJ1555)^2))^(1/2))*AP1555</f>
        <v>1.08483649069072E-005</v>
      </c>
    </row>
    <row r="1556" customFormat="false" ht="15" hidden="false" customHeight="true" outlineLevel="0" collapsed="false">
      <c r="A1556" s="24" t="n">
        <v>4.51517777777778</v>
      </c>
      <c r="B1556" s="24" t="n">
        <v>-74.082775</v>
      </c>
      <c r="C1556" s="47" t="n">
        <v>31</v>
      </c>
      <c r="D1556" s="47" t="n">
        <v>15</v>
      </c>
      <c r="E1556" s="47" t="n">
        <v>2190</v>
      </c>
      <c r="F1556" s="82" t="s">
        <v>3809</v>
      </c>
      <c r="G1556" s="82" t="s">
        <v>3519</v>
      </c>
      <c r="H1556" s="82" t="s">
        <v>3810</v>
      </c>
      <c r="I1556" s="83" t="s">
        <v>3398</v>
      </c>
      <c r="J1556" s="1" t="s">
        <v>76</v>
      </c>
      <c r="K1556" s="1" t="s">
        <v>3808</v>
      </c>
      <c r="L1556" s="1"/>
      <c r="M1556" s="1" t="s">
        <v>3514</v>
      </c>
      <c r="N1556" s="4" t="s">
        <v>172</v>
      </c>
      <c r="O1556" s="4" t="s">
        <v>3343</v>
      </c>
      <c r="P1556" s="56" t="n">
        <v>0.00426891489573758</v>
      </c>
      <c r="Q1556" s="5" t="n">
        <v>264000</v>
      </c>
      <c r="R1556" s="31" t="n">
        <v>268546.68245525</v>
      </c>
      <c r="S1556" s="4" t="s">
        <v>3811</v>
      </c>
      <c r="T1556" s="29" t="n">
        <f aca="false">((R1556*Parámetros!$D$30)/1000)/Parámetros!$D$29</f>
        <v>220074.958565278</v>
      </c>
      <c r="U1556" s="29" t="s">
        <v>69</v>
      </c>
      <c r="V1556" s="48" t="n">
        <f aca="false">IF(S1556="m3_año",R1556,IF(OR(O1556="CG1",O1556="CG3",O1556="HG2"),T1556,R1556))</f>
        <v>268546.68245525</v>
      </c>
      <c r="W1556" s="28" t="n">
        <v>365</v>
      </c>
      <c r="X1556" s="32" t="s">
        <v>3320</v>
      </c>
      <c r="Y1556" s="1"/>
      <c r="Z1556" s="28" t="n">
        <v>8760</v>
      </c>
      <c r="AA1556" s="1" t="n">
        <v>0</v>
      </c>
      <c r="AB1556" s="1" t="n">
        <v>0</v>
      </c>
      <c r="AC1556" s="33" t="s">
        <v>246</v>
      </c>
      <c r="AD1556" s="33" t="n">
        <f aca="false">VLOOKUP($O1556,Parámetros!$B$4:$H$25,3,0)</f>
        <v>12.7152226842523</v>
      </c>
      <c r="AE1556" s="33" t="n">
        <f aca="false">VLOOKUP($O1556,Parámetros!$B$4:$H$25,4,0)</f>
        <v>4.56382485732941</v>
      </c>
      <c r="AF1556" s="33" t="n">
        <f aca="false">VLOOKUP($O1556,Parámetros!$B$4:$H$25,5,0)</f>
        <v>12.0799261022882</v>
      </c>
      <c r="AG1556" s="33" t="n">
        <f aca="false">VLOOKUP($O1556,Parámetros!$B$4:$H$25,6,0)</f>
        <v>6.25</v>
      </c>
      <c r="AH1556" s="33" t="n">
        <f aca="false">VLOOKUP($O1556,Parámetros!$B$4:$H$25,7,0)</f>
        <v>2343</v>
      </c>
      <c r="AI1556" s="2" t="n">
        <v>5536.76785714286</v>
      </c>
      <c r="AJ1556" s="2" t="n">
        <v>1.362E-008</v>
      </c>
      <c r="AK1556" s="34" t="n">
        <f aca="false">AD1556*V1556/1000000000</f>
        <v>0.00341463086853569</v>
      </c>
      <c r="AL1556" s="34" t="n">
        <f aca="false">AE1556*V1556/1000000000</f>
        <v>0.00122560002474262</v>
      </c>
      <c r="AM1556" s="34" t="n">
        <f aca="false">AF1556*V1556/1000000000</f>
        <v>0.00324402407907407</v>
      </c>
      <c r="AN1556" s="34" t="n">
        <f aca="false">AG1556*V1556/1000000000</f>
        <v>0.00167841676534531</v>
      </c>
      <c r="AO1556" s="34" t="n">
        <f aca="false">AH1556*V1556/1000000000</f>
        <v>0.629204876992651</v>
      </c>
      <c r="AP1556" s="35" t="n">
        <f aca="false">AJ1556*AI1556*EXP(P1556*4)</f>
        <v>7.67095239046024E-005</v>
      </c>
      <c r="AQ1556" s="36" t="n">
        <f aca="false">AK1556/W1556</f>
        <v>9.35515306448136E-006</v>
      </c>
      <c r="AR1556" s="37" t="n">
        <f aca="false">AL1556/W1556</f>
        <v>3.35780828696608E-006</v>
      </c>
      <c r="AS1556" s="37" t="n">
        <f aca="false">AM1556/W1556</f>
        <v>8.88773720294267E-006</v>
      </c>
      <c r="AT1556" s="37" t="n">
        <f aca="false">AN1556/W1556</f>
        <v>4.59840209683647E-006</v>
      </c>
      <c r="AU1556" s="37" t="n">
        <f aca="false">AO1556/W1556</f>
        <v>0.00172384897806206</v>
      </c>
      <c r="AV1556" s="49" t="n">
        <f aca="false">AP1556/W1556</f>
        <v>2.10163079190692E-007</v>
      </c>
      <c r="AW1556" s="39" t="n">
        <f aca="false">AK1556*1000000</f>
        <v>3414.63086853569</v>
      </c>
      <c r="AX1556" s="40" t="n">
        <f aca="false">AL1556*1000000</f>
        <v>1225.60002474262</v>
      </c>
      <c r="AY1556" s="40" t="n">
        <f aca="false">AM1556*1000000</f>
        <v>3244.02407907407</v>
      </c>
      <c r="AZ1556" s="40" t="n">
        <f aca="false">AN1556*1000000</f>
        <v>1678.41676534531</v>
      </c>
      <c r="BA1556" s="40" t="n">
        <f aca="false">AO1556*1000000</f>
        <v>629204.876992651</v>
      </c>
      <c r="BB1556" s="41" t="n">
        <f aca="false">AP1556*1000000</f>
        <v>76.7095239046025</v>
      </c>
      <c r="BC1556" s="39" t="n">
        <f aca="false">AQ1556*1000000</f>
        <v>9.35515306448136</v>
      </c>
      <c r="BD1556" s="40" t="n">
        <f aca="false">AR1556*1000000</f>
        <v>3.35780828696608</v>
      </c>
      <c r="BE1556" s="40" t="n">
        <f aca="false">AS1556*1000000</f>
        <v>8.88773720294267</v>
      </c>
      <c r="BF1556" s="40" t="n">
        <f aca="false">AT1556*1000000</f>
        <v>4.59840209683647</v>
      </c>
      <c r="BG1556" s="40" t="n">
        <f aca="false">AU1556*1000000</f>
        <v>1723.84897806206</v>
      </c>
      <c r="BH1556" s="41" t="n">
        <f aca="false">AV1556*1000000</f>
        <v>0.210163079190692</v>
      </c>
      <c r="BI1556" s="0" t="n">
        <v>0.1</v>
      </c>
      <c r="BJ1556" s="0" t="n">
        <f aca="false">R1556*BI1556</f>
        <v>26854.668245525</v>
      </c>
      <c r="BK1556" s="0" t="n">
        <v>0.1</v>
      </c>
      <c r="BL1556" s="0" t="n">
        <f aca="false">AI1556*BK1556</f>
        <v>553.676785714286</v>
      </c>
      <c r="BM1556" s="45" t="n">
        <v>8.79744109323615</v>
      </c>
      <c r="BN1556" s="45" t="n">
        <v>3.62683450723467</v>
      </c>
      <c r="BO1556" s="45" t="n">
        <v>10.0538529184284</v>
      </c>
      <c r="BP1556" s="45" t="n">
        <v>12.5</v>
      </c>
      <c r="BQ1556" s="45" t="n">
        <v>2343</v>
      </c>
      <c r="BR1556" s="0" t="n">
        <f aca="false">AJ1556*0.1</f>
        <v>1.362E-009</v>
      </c>
      <c r="BS1556" s="0" t="n">
        <f aca="false">((((BJ1556/R1556)^2)+((BM1556/AD1556)^2))^(1/2))*AK1556</f>
        <v>0.00238707245245062</v>
      </c>
      <c r="BT1556" s="0" t="n">
        <f aca="false">((((BJ1556/R1556)^2)+((BN1556/AE1556)^2))^(1/2))*AL1556</f>
        <v>0.00098165525355965</v>
      </c>
      <c r="BU1556" s="0" t="n">
        <f aca="false">((((BJ1556/R1556)^2)+((BO1556/AF1556)^2))^(1/2))*AM1556</f>
        <v>0.00271934784495447</v>
      </c>
      <c r="BV1556" s="0" t="n">
        <f aca="false">((((BJ1556/R1556)^2)+((BP1556/AG1556)^2))^(1/2))*AN1556</f>
        <v>0.00336102695335084</v>
      </c>
      <c r="BW1556" s="0" t="n">
        <f aca="false">((((BJ1556/R1556)^2)+((BQ1556/AH1556)^2))^(1/2))*AO1556</f>
        <v>0.632343075397881</v>
      </c>
      <c r="BX1556" s="46" t="n">
        <f aca="false">((((BL1556/AI1556)^2)+((BR1556/AJ1556)^2))^(1/2))*AP1556</f>
        <v>1.08483649069072E-005</v>
      </c>
    </row>
    <row r="1557" customFormat="false" ht="15" hidden="false" customHeight="true" outlineLevel="0" collapsed="false">
      <c r="A1557" s="24" t="n">
        <v>4.56478055555556</v>
      </c>
      <c r="B1557" s="24" t="n">
        <v>-74.0783277777778</v>
      </c>
      <c r="C1557" s="47" t="n">
        <v>31</v>
      </c>
      <c r="D1557" s="47" t="n">
        <v>20</v>
      </c>
      <c r="E1557" s="47" t="n">
        <v>2255</v>
      </c>
      <c r="F1557" s="82" t="s">
        <v>3812</v>
      </c>
      <c r="G1557" s="82" t="s">
        <v>3516</v>
      </c>
      <c r="H1557" s="82" t="s">
        <v>3813</v>
      </c>
      <c r="I1557" s="83" t="s">
        <v>2948</v>
      </c>
      <c r="J1557" s="1" t="s">
        <v>76</v>
      </c>
      <c r="K1557" s="1" t="s">
        <v>3514</v>
      </c>
      <c r="L1557" s="1"/>
      <c r="M1557" s="1" t="s">
        <v>3514</v>
      </c>
      <c r="N1557" s="4" t="s">
        <v>172</v>
      </c>
      <c r="O1557" s="4" t="s">
        <v>3343</v>
      </c>
      <c r="P1557" s="56" t="n">
        <v>0.00426891489573758</v>
      </c>
      <c r="Q1557" s="5" t="n">
        <v>96000</v>
      </c>
      <c r="R1557" s="31" t="n">
        <v>97653.3390746362</v>
      </c>
      <c r="S1557" s="29" t="s">
        <v>86</v>
      </c>
      <c r="T1557" s="29" t="n">
        <f aca="false">((R1557*Parámetros!$D$30)/1000)/Parámetros!$D$29</f>
        <v>80027.2576601008</v>
      </c>
      <c r="U1557" s="29" t="s">
        <v>69</v>
      </c>
      <c r="V1557" s="48" t="n">
        <f aca="false">IF(S1557="m3_año",R1557,IF(OR(O1557="CG1",O1557="CG3",O1557="HG2"),T1557,R1557))</f>
        <v>97653.3390746362</v>
      </c>
      <c r="W1557" s="28" t="n">
        <v>365</v>
      </c>
      <c r="X1557" s="32" t="s">
        <v>3320</v>
      </c>
      <c r="Y1557" s="1"/>
      <c r="Z1557" s="28" t="n">
        <v>8760</v>
      </c>
      <c r="AA1557" s="1" t="n">
        <v>0</v>
      </c>
      <c r="AB1557" s="1" t="n">
        <v>0</v>
      </c>
      <c r="AC1557" s="33" t="s">
        <v>246</v>
      </c>
      <c r="AD1557" s="33" t="n">
        <f aca="false">VLOOKUP($O1557,Parámetros!$B$4:$H$25,3,0)</f>
        <v>12.7152226842523</v>
      </c>
      <c r="AE1557" s="33" t="n">
        <f aca="false">VLOOKUP($O1557,Parámetros!$B$4:$H$25,4,0)</f>
        <v>4.56382485732941</v>
      </c>
      <c r="AF1557" s="33" t="n">
        <f aca="false">VLOOKUP($O1557,Parámetros!$B$4:$H$25,5,0)</f>
        <v>12.0799261022882</v>
      </c>
      <c r="AG1557" s="33" t="n">
        <f aca="false">VLOOKUP($O1557,Parámetros!$B$4:$H$25,6,0)</f>
        <v>6.25</v>
      </c>
      <c r="AH1557" s="33" t="n">
        <f aca="false">VLOOKUP($O1557,Parámetros!$B$4:$H$25,7,0)</f>
        <v>2343</v>
      </c>
      <c r="AI1557" s="2" t="n">
        <v>5536.76785714286</v>
      </c>
      <c r="AJ1557" s="2" t="n">
        <v>1.362E-008</v>
      </c>
      <c r="AK1557" s="34" t="n">
        <f aca="false">AD1557*V1557/1000000000</f>
        <v>0.0012416839521948</v>
      </c>
      <c r="AL1557" s="34" t="n">
        <f aca="false">AE1557*V1557/1000000000</f>
        <v>0.000445672736270042</v>
      </c>
      <c r="AM1557" s="34" t="n">
        <f aca="false">AF1557*V1557/1000000000</f>
        <v>0.0011796451196633</v>
      </c>
      <c r="AN1557" s="34" t="n">
        <f aca="false">AG1557*V1557/1000000000</f>
        <v>0.000610333369216476</v>
      </c>
      <c r="AO1557" s="34" t="n">
        <f aca="false">AH1557*V1557/1000000000</f>
        <v>0.228801773451873</v>
      </c>
      <c r="AP1557" s="35" t="n">
        <f aca="false">AJ1557*AI1557*EXP(P1557*4)</f>
        <v>7.67095239046024E-005</v>
      </c>
      <c r="AQ1557" s="36" t="n">
        <f aca="false">AK1557/W1557</f>
        <v>3.40187384162958E-006</v>
      </c>
      <c r="AR1557" s="37" t="n">
        <f aca="false">AL1557/W1557</f>
        <v>1.22102119526039E-006</v>
      </c>
      <c r="AS1557" s="37" t="n">
        <f aca="false">AM1557/W1557</f>
        <v>3.23190443743369E-006</v>
      </c>
      <c r="AT1557" s="37" t="n">
        <f aca="false">AN1557/W1557</f>
        <v>1.67214621703144E-006</v>
      </c>
      <c r="AU1557" s="37" t="n">
        <f aca="false">AO1557/W1557</f>
        <v>0.000626854173840747</v>
      </c>
      <c r="AV1557" s="49" t="n">
        <f aca="false">AP1557/W1557</f>
        <v>2.10163079190692E-007</v>
      </c>
      <c r="AW1557" s="39" t="n">
        <f aca="false">AK1557*1000000</f>
        <v>1241.6839521948</v>
      </c>
      <c r="AX1557" s="40" t="n">
        <f aca="false">AL1557*1000000</f>
        <v>445.672736270042</v>
      </c>
      <c r="AY1557" s="40" t="n">
        <f aca="false">AM1557*1000000</f>
        <v>1179.6451196633</v>
      </c>
      <c r="AZ1557" s="40" t="n">
        <f aca="false">AN1557*1000000</f>
        <v>610.333369216476</v>
      </c>
      <c r="BA1557" s="40" t="n">
        <f aca="false">AO1557*1000000</f>
        <v>228801.773451873</v>
      </c>
      <c r="BB1557" s="41" t="n">
        <f aca="false">AP1557*1000000</f>
        <v>76.7095239046025</v>
      </c>
      <c r="BC1557" s="39" t="n">
        <f aca="false">AQ1557*1000000</f>
        <v>3.40187384162958</v>
      </c>
      <c r="BD1557" s="40" t="n">
        <f aca="false">AR1557*1000000</f>
        <v>1.22102119526039</v>
      </c>
      <c r="BE1557" s="40" t="n">
        <f aca="false">AS1557*1000000</f>
        <v>3.23190443743369</v>
      </c>
      <c r="BF1557" s="40" t="n">
        <f aca="false">AT1557*1000000</f>
        <v>1.67214621703144</v>
      </c>
      <c r="BG1557" s="40" t="n">
        <f aca="false">AU1557*1000000</f>
        <v>626.854173840747</v>
      </c>
      <c r="BH1557" s="41" t="n">
        <f aca="false">AV1557*1000000</f>
        <v>0.210163079190692</v>
      </c>
      <c r="BI1557" s="0" t="n">
        <v>0.1</v>
      </c>
      <c r="BJ1557" s="0" t="n">
        <f aca="false">R1557*BI1557</f>
        <v>9765.33390746362</v>
      </c>
      <c r="BK1557" s="0" t="n">
        <v>0.1</v>
      </c>
      <c r="BL1557" s="0" t="n">
        <f aca="false">AI1557*BK1557</f>
        <v>553.676785714286</v>
      </c>
      <c r="BM1557" s="45" t="n">
        <v>8.79744109323615</v>
      </c>
      <c r="BN1557" s="45" t="n">
        <v>3.62683450723467</v>
      </c>
      <c r="BO1557" s="45" t="n">
        <v>10.0538529184284</v>
      </c>
      <c r="BP1557" s="45" t="n">
        <v>12.5</v>
      </c>
      <c r="BQ1557" s="45" t="n">
        <v>2343</v>
      </c>
      <c r="BR1557" s="0" t="n">
        <f aca="false">AJ1557*0.1</f>
        <v>1.362E-009</v>
      </c>
      <c r="BS1557" s="0" t="n">
        <f aca="false">((((BJ1557/R1557)^2)+((BM1557/AD1557)^2))^(1/2))*AK1557</f>
        <v>0.000868026346345679</v>
      </c>
      <c r="BT1557" s="0" t="n">
        <f aca="false">((((BJ1557/R1557)^2)+((BN1557/AE1557)^2))^(1/2))*AL1557</f>
        <v>0.000356965546748963</v>
      </c>
      <c r="BU1557" s="0" t="n">
        <f aca="false">((((BJ1557/R1557)^2)+((BO1557/AF1557)^2))^(1/2))*AM1557</f>
        <v>0.000988853761801625</v>
      </c>
      <c r="BV1557" s="0" t="n">
        <f aca="false">((((BJ1557/R1557)^2)+((BP1557/AG1557)^2))^(1/2))*AN1557</f>
        <v>0.0012221916194003</v>
      </c>
      <c r="BW1557" s="0" t="n">
        <f aca="false">((((BJ1557/R1557)^2)+((BQ1557/AH1557)^2))^(1/2))*AO1557</f>
        <v>0.22994293650832</v>
      </c>
      <c r="BX1557" s="46" t="n">
        <f aca="false">((((BL1557/AI1557)^2)+((BR1557/AJ1557)^2))^(1/2))*AP1557</f>
        <v>1.08483649069072E-005</v>
      </c>
    </row>
    <row r="1558" customFormat="false" ht="15" hidden="false" customHeight="true" outlineLevel="0" collapsed="false">
      <c r="A1558" s="24" t="n">
        <v>4.56140555555556</v>
      </c>
      <c r="B1558" s="24" t="n">
        <v>-74.0793527777778</v>
      </c>
      <c r="C1558" s="47" t="n">
        <v>31</v>
      </c>
      <c r="D1558" s="47" t="n">
        <v>20</v>
      </c>
      <c r="E1558" s="47" t="n">
        <v>2255</v>
      </c>
      <c r="F1558" s="82" t="s">
        <v>3814</v>
      </c>
      <c r="G1558" s="82" t="s">
        <v>3516</v>
      </c>
      <c r="H1558" s="82" t="s">
        <v>3815</v>
      </c>
      <c r="I1558" s="83" t="s">
        <v>2948</v>
      </c>
      <c r="J1558" s="1" t="s">
        <v>76</v>
      </c>
      <c r="K1558" s="1" t="s">
        <v>3816</v>
      </c>
      <c r="L1558" s="1"/>
      <c r="M1558" s="1" t="s">
        <v>3514</v>
      </c>
      <c r="N1558" s="4" t="s">
        <v>172</v>
      </c>
      <c r="O1558" s="4" t="s">
        <v>3343</v>
      </c>
      <c r="P1558" s="56" t="n">
        <v>0.00426891489573758</v>
      </c>
      <c r="Q1558" s="5" t="n">
        <v>96000</v>
      </c>
      <c r="R1558" s="31" t="n">
        <v>97653.3390746362</v>
      </c>
      <c r="S1558" s="29" t="s">
        <v>86</v>
      </c>
      <c r="T1558" s="29" t="n">
        <f aca="false">((R1558*Parámetros!$D$30)/1000)/Parámetros!$D$29</f>
        <v>80027.2576601008</v>
      </c>
      <c r="U1558" s="29" t="s">
        <v>69</v>
      </c>
      <c r="V1558" s="48" t="n">
        <f aca="false">IF(S1558="m3_año",R1558,IF(OR(O1558="CG1",O1558="CG3",O1558="HG2"),T1558,R1558))</f>
        <v>97653.3390746362</v>
      </c>
      <c r="W1558" s="28" t="n">
        <v>365</v>
      </c>
      <c r="X1558" s="1"/>
      <c r="Y1558" s="1"/>
      <c r="Z1558" s="1" t="n">
        <v>576</v>
      </c>
      <c r="AA1558" s="1" t="n">
        <v>0</v>
      </c>
      <c r="AB1558" s="1" t="n">
        <v>0</v>
      </c>
      <c r="AC1558" s="33" t="s">
        <v>246</v>
      </c>
      <c r="AD1558" s="33" t="n">
        <f aca="false">VLOOKUP($O1558,Parámetros!$B$4:$H$25,3,0)</f>
        <v>12.7152226842523</v>
      </c>
      <c r="AE1558" s="33" t="n">
        <f aca="false">VLOOKUP($O1558,Parámetros!$B$4:$H$25,4,0)</f>
        <v>4.56382485732941</v>
      </c>
      <c r="AF1558" s="33" t="n">
        <f aca="false">VLOOKUP($O1558,Parámetros!$B$4:$H$25,5,0)</f>
        <v>12.0799261022882</v>
      </c>
      <c r="AG1558" s="33" t="n">
        <f aca="false">VLOOKUP($O1558,Parámetros!$B$4:$H$25,6,0)</f>
        <v>6.25</v>
      </c>
      <c r="AH1558" s="33" t="n">
        <f aca="false">VLOOKUP($O1558,Parámetros!$B$4:$H$25,7,0)</f>
        <v>2343</v>
      </c>
      <c r="AI1558" s="2" t="n">
        <v>5536.76785714286</v>
      </c>
      <c r="AJ1558" s="2" t="n">
        <v>1.362E-008</v>
      </c>
      <c r="AK1558" s="34" t="n">
        <f aca="false">AD1558*V1558/1000000000</f>
        <v>0.0012416839521948</v>
      </c>
      <c r="AL1558" s="34" t="n">
        <f aca="false">AE1558*V1558/1000000000</f>
        <v>0.000445672736270042</v>
      </c>
      <c r="AM1558" s="34" t="n">
        <f aca="false">AF1558*V1558/1000000000</f>
        <v>0.0011796451196633</v>
      </c>
      <c r="AN1558" s="34" t="n">
        <f aca="false">AG1558*V1558/1000000000</f>
        <v>0.000610333369216476</v>
      </c>
      <c r="AO1558" s="34" t="n">
        <f aca="false">AH1558*V1558/1000000000</f>
        <v>0.228801773451873</v>
      </c>
      <c r="AP1558" s="35" t="n">
        <f aca="false">AJ1558*AI1558*EXP(P1558*4)</f>
        <v>7.67095239046024E-005</v>
      </c>
      <c r="AQ1558" s="36" t="n">
        <f aca="false">AK1558/W1558</f>
        <v>3.40187384162958E-006</v>
      </c>
      <c r="AR1558" s="37" t="n">
        <f aca="false">AL1558/W1558</f>
        <v>1.22102119526039E-006</v>
      </c>
      <c r="AS1558" s="37" t="n">
        <f aca="false">AM1558/W1558</f>
        <v>3.23190443743369E-006</v>
      </c>
      <c r="AT1558" s="37" t="n">
        <f aca="false">AN1558/W1558</f>
        <v>1.67214621703144E-006</v>
      </c>
      <c r="AU1558" s="37" t="n">
        <f aca="false">AO1558/W1558</f>
        <v>0.000626854173840747</v>
      </c>
      <c r="AV1558" s="49" t="n">
        <f aca="false">AP1558/W1558</f>
        <v>2.10163079190692E-007</v>
      </c>
      <c r="AW1558" s="39" t="n">
        <f aca="false">AK1558*1000000</f>
        <v>1241.6839521948</v>
      </c>
      <c r="AX1558" s="40" t="n">
        <f aca="false">AL1558*1000000</f>
        <v>445.672736270042</v>
      </c>
      <c r="AY1558" s="40" t="n">
        <f aca="false">AM1558*1000000</f>
        <v>1179.6451196633</v>
      </c>
      <c r="AZ1558" s="40" t="n">
        <f aca="false">AN1558*1000000</f>
        <v>610.333369216476</v>
      </c>
      <c r="BA1558" s="40" t="n">
        <f aca="false">AO1558*1000000</f>
        <v>228801.773451873</v>
      </c>
      <c r="BB1558" s="41" t="n">
        <f aca="false">AP1558*1000000</f>
        <v>76.7095239046025</v>
      </c>
      <c r="BC1558" s="39" t="n">
        <f aca="false">AQ1558*1000000</f>
        <v>3.40187384162958</v>
      </c>
      <c r="BD1558" s="40" t="n">
        <f aca="false">AR1558*1000000</f>
        <v>1.22102119526039</v>
      </c>
      <c r="BE1558" s="40" t="n">
        <f aca="false">AS1558*1000000</f>
        <v>3.23190443743369</v>
      </c>
      <c r="BF1558" s="40" t="n">
        <f aca="false">AT1558*1000000</f>
        <v>1.67214621703144</v>
      </c>
      <c r="BG1558" s="40" t="n">
        <f aca="false">AU1558*1000000</f>
        <v>626.854173840747</v>
      </c>
      <c r="BH1558" s="41" t="n">
        <f aca="false">AV1558*1000000</f>
        <v>0.210163079190692</v>
      </c>
      <c r="BI1558" s="0" t="n">
        <v>0.1</v>
      </c>
      <c r="BJ1558" s="0" t="n">
        <f aca="false">R1558*BI1558</f>
        <v>9765.33390746362</v>
      </c>
      <c r="BK1558" s="0" t="n">
        <v>0.1</v>
      </c>
      <c r="BL1558" s="0" t="n">
        <f aca="false">AI1558*BK1558</f>
        <v>553.676785714286</v>
      </c>
      <c r="BM1558" s="45" t="n">
        <v>8.79744109323615</v>
      </c>
      <c r="BN1558" s="45" t="n">
        <v>3.62683450723467</v>
      </c>
      <c r="BO1558" s="45" t="n">
        <v>10.0538529184284</v>
      </c>
      <c r="BP1558" s="45" t="n">
        <v>12.5</v>
      </c>
      <c r="BQ1558" s="45" t="n">
        <v>2343</v>
      </c>
      <c r="BR1558" s="0" t="n">
        <f aca="false">AJ1558*0.1</f>
        <v>1.362E-009</v>
      </c>
      <c r="BS1558" s="0" t="n">
        <f aca="false">((((BJ1558/R1558)^2)+((BM1558/AD1558)^2))^(1/2))*AK1558</f>
        <v>0.000868026346345679</v>
      </c>
      <c r="BT1558" s="0" t="n">
        <f aca="false">((((BJ1558/R1558)^2)+((BN1558/AE1558)^2))^(1/2))*AL1558</f>
        <v>0.000356965546748963</v>
      </c>
      <c r="BU1558" s="0" t="n">
        <f aca="false">((((BJ1558/R1558)^2)+((BO1558/AF1558)^2))^(1/2))*AM1558</f>
        <v>0.000988853761801625</v>
      </c>
      <c r="BV1558" s="0" t="n">
        <f aca="false">((((BJ1558/R1558)^2)+((BP1558/AG1558)^2))^(1/2))*AN1558</f>
        <v>0.0012221916194003</v>
      </c>
      <c r="BW1558" s="0" t="n">
        <f aca="false">((((BJ1558/R1558)^2)+((BQ1558/AH1558)^2))^(1/2))*AO1558</f>
        <v>0.22994293650832</v>
      </c>
      <c r="BX1558" s="46" t="n">
        <f aca="false">((((BL1558/AI1558)^2)+((BR1558/AJ1558)^2))^(1/2))*AP1558</f>
        <v>1.08483649069072E-005</v>
      </c>
    </row>
    <row r="1559" customFormat="false" ht="15" hidden="false" customHeight="true" outlineLevel="0" collapsed="false">
      <c r="A1559" s="24" t="n">
        <v>4.56140555555556</v>
      </c>
      <c r="B1559" s="24" t="n">
        <v>-74.0793527777778</v>
      </c>
      <c r="C1559" s="47" t="n">
        <v>31</v>
      </c>
      <c r="D1559" s="47" t="n">
        <v>20</v>
      </c>
      <c r="E1559" s="47" t="n">
        <v>2255</v>
      </c>
      <c r="F1559" s="82" t="s">
        <v>3814</v>
      </c>
      <c r="G1559" s="82" t="s">
        <v>3516</v>
      </c>
      <c r="H1559" s="82" t="s">
        <v>3815</v>
      </c>
      <c r="I1559" s="83" t="s">
        <v>2948</v>
      </c>
      <c r="J1559" s="1" t="s">
        <v>76</v>
      </c>
      <c r="K1559" s="1" t="s">
        <v>3816</v>
      </c>
      <c r="L1559" s="1"/>
      <c r="M1559" s="1" t="s">
        <v>3514</v>
      </c>
      <c r="N1559" s="4" t="s">
        <v>172</v>
      </c>
      <c r="O1559" s="4" t="s">
        <v>3343</v>
      </c>
      <c r="P1559" s="56" t="n">
        <v>0.00426891489573758</v>
      </c>
      <c r="Q1559" s="5" t="n">
        <v>96000</v>
      </c>
      <c r="R1559" s="31" t="n">
        <v>97653.3390746362</v>
      </c>
      <c r="S1559" s="29" t="s">
        <v>86</v>
      </c>
      <c r="T1559" s="29" t="n">
        <f aca="false">((R1559*Parámetros!$D$30)/1000)/Parámetros!$D$29</f>
        <v>80027.2576601008</v>
      </c>
      <c r="U1559" s="29" t="s">
        <v>69</v>
      </c>
      <c r="V1559" s="48" t="n">
        <f aca="false">IF(S1559="m3_año",R1559,IF(OR(O1559="CG1",O1559="CG3",O1559="HG2"),T1559,R1559))</f>
        <v>97653.3390746362</v>
      </c>
      <c r="W1559" s="28" t="n">
        <v>365</v>
      </c>
      <c r="X1559" s="1"/>
      <c r="Y1559" s="1"/>
      <c r="Z1559" s="1" t="n">
        <v>576</v>
      </c>
      <c r="AA1559" s="1" t="n">
        <v>0</v>
      </c>
      <c r="AB1559" s="1" t="n">
        <v>0</v>
      </c>
      <c r="AC1559" s="33" t="s">
        <v>246</v>
      </c>
      <c r="AD1559" s="33" t="n">
        <f aca="false">VLOOKUP($O1559,Parámetros!$B$4:$H$25,3,0)</f>
        <v>12.7152226842523</v>
      </c>
      <c r="AE1559" s="33" t="n">
        <f aca="false">VLOOKUP($O1559,Parámetros!$B$4:$H$25,4,0)</f>
        <v>4.56382485732941</v>
      </c>
      <c r="AF1559" s="33" t="n">
        <f aca="false">VLOOKUP($O1559,Parámetros!$B$4:$H$25,5,0)</f>
        <v>12.0799261022882</v>
      </c>
      <c r="AG1559" s="33" t="n">
        <f aca="false">VLOOKUP($O1559,Parámetros!$B$4:$H$25,6,0)</f>
        <v>6.25</v>
      </c>
      <c r="AH1559" s="33" t="n">
        <f aca="false">VLOOKUP($O1559,Parámetros!$B$4:$H$25,7,0)</f>
        <v>2343</v>
      </c>
      <c r="AI1559" s="2" t="n">
        <v>5536.76785714286</v>
      </c>
      <c r="AJ1559" s="2" t="n">
        <v>1.362E-008</v>
      </c>
      <c r="AK1559" s="34" t="n">
        <f aca="false">AD1559*V1559/1000000000</f>
        <v>0.0012416839521948</v>
      </c>
      <c r="AL1559" s="34" t="n">
        <f aca="false">AE1559*V1559/1000000000</f>
        <v>0.000445672736270042</v>
      </c>
      <c r="AM1559" s="34" t="n">
        <f aca="false">AF1559*V1559/1000000000</f>
        <v>0.0011796451196633</v>
      </c>
      <c r="AN1559" s="34" t="n">
        <f aca="false">AG1559*V1559/1000000000</f>
        <v>0.000610333369216476</v>
      </c>
      <c r="AO1559" s="34" t="n">
        <f aca="false">AH1559*V1559/1000000000</f>
        <v>0.228801773451873</v>
      </c>
      <c r="AP1559" s="35" t="n">
        <f aca="false">AJ1559*AI1559*EXP(P1559*4)</f>
        <v>7.67095239046024E-005</v>
      </c>
      <c r="AQ1559" s="36" t="n">
        <f aca="false">AK1559/W1559</f>
        <v>3.40187384162958E-006</v>
      </c>
      <c r="AR1559" s="37" t="n">
        <f aca="false">AL1559/W1559</f>
        <v>1.22102119526039E-006</v>
      </c>
      <c r="AS1559" s="37" t="n">
        <f aca="false">AM1559/W1559</f>
        <v>3.23190443743369E-006</v>
      </c>
      <c r="AT1559" s="37" t="n">
        <f aca="false">AN1559/W1559</f>
        <v>1.67214621703144E-006</v>
      </c>
      <c r="AU1559" s="37" t="n">
        <f aca="false">AO1559/W1559</f>
        <v>0.000626854173840747</v>
      </c>
      <c r="AV1559" s="49" t="n">
        <f aca="false">AP1559/W1559</f>
        <v>2.10163079190692E-007</v>
      </c>
      <c r="AW1559" s="39" t="n">
        <f aca="false">AK1559*1000000</f>
        <v>1241.6839521948</v>
      </c>
      <c r="AX1559" s="40" t="n">
        <f aca="false">AL1559*1000000</f>
        <v>445.672736270042</v>
      </c>
      <c r="AY1559" s="40" t="n">
        <f aca="false">AM1559*1000000</f>
        <v>1179.6451196633</v>
      </c>
      <c r="AZ1559" s="40" t="n">
        <f aca="false">AN1559*1000000</f>
        <v>610.333369216476</v>
      </c>
      <c r="BA1559" s="40" t="n">
        <f aca="false">AO1559*1000000</f>
        <v>228801.773451873</v>
      </c>
      <c r="BB1559" s="41" t="n">
        <f aca="false">AP1559*1000000</f>
        <v>76.7095239046025</v>
      </c>
      <c r="BC1559" s="39" t="n">
        <f aca="false">AQ1559*1000000</f>
        <v>3.40187384162958</v>
      </c>
      <c r="BD1559" s="40" t="n">
        <f aca="false">AR1559*1000000</f>
        <v>1.22102119526039</v>
      </c>
      <c r="BE1559" s="40" t="n">
        <f aca="false">AS1559*1000000</f>
        <v>3.23190443743369</v>
      </c>
      <c r="BF1559" s="40" t="n">
        <f aca="false">AT1559*1000000</f>
        <v>1.67214621703144</v>
      </c>
      <c r="BG1559" s="40" t="n">
        <f aca="false">AU1559*1000000</f>
        <v>626.854173840747</v>
      </c>
      <c r="BH1559" s="41" t="n">
        <f aca="false">AV1559*1000000</f>
        <v>0.210163079190692</v>
      </c>
      <c r="BI1559" s="0" t="n">
        <v>0.1</v>
      </c>
      <c r="BJ1559" s="0" t="n">
        <f aca="false">R1559*BI1559</f>
        <v>9765.33390746362</v>
      </c>
      <c r="BK1559" s="0" t="n">
        <v>0.1</v>
      </c>
      <c r="BL1559" s="0" t="n">
        <f aca="false">AI1559*BK1559</f>
        <v>553.676785714286</v>
      </c>
      <c r="BM1559" s="45" t="n">
        <v>8.79744109323615</v>
      </c>
      <c r="BN1559" s="45" t="n">
        <v>3.62683450723467</v>
      </c>
      <c r="BO1559" s="45" t="n">
        <v>10.0538529184284</v>
      </c>
      <c r="BP1559" s="45" t="n">
        <v>12.5</v>
      </c>
      <c r="BQ1559" s="45" t="n">
        <v>2343</v>
      </c>
      <c r="BR1559" s="0" t="n">
        <f aca="false">AJ1559*0.1</f>
        <v>1.362E-009</v>
      </c>
      <c r="BS1559" s="0" t="n">
        <f aca="false">((((BJ1559/R1559)^2)+((BM1559/AD1559)^2))^(1/2))*AK1559</f>
        <v>0.000868026346345679</v>
      </c>
      <c r="BT1559" s="0" t="n">
        <f aca="false">((((BJ1559/R1559)^2)+((BN1559/AE1559)^2))^(1/2))*AL1559</f>
        <v>0.000356965546748963</v>
      </c>
      <c r="BU1559" s="0" t="n">
        <f aca="false">((((BJ1559/R1559)^2)+((BO1559/AF1559)^2))^(1/2))*AM1559</f>
        <v>0.000988853761801625</v>
      </c>
      <c r="BV1559" s="0" t="n">
        <f aca="false">((((BJ1559/R1559)^2)+((BP1559/AG1559)^2))^(1/2))*AN1559</f>
        <v>0.0012221916194003</v>
      </c>
      <c r="BW1559" s="0" t="n">
        <f aca="false">((((BJ1559/R1559)^2)+((BQ1559/AH1559)^2))^(1/2))*AO1559</f>
        <v>0.22994293650832</v>
      </c>
      <c r="BX1559" s="46" t="n">
        <f aca="false">((((BL1559/AI1559)^2)+((BR1559/AJ1559)^2))^(1/2))*AP1559</f>
        <v>1.08483649069072E-005</v>
      </c>
    </row>
    <row r="1560" customFormat="false" ht="15" hidden="false" customHeight="true" outlineLevel="0" collapsed="false">
      <c r="A1560" s="24" t="n">
        <v>4.56140555555556</v>
      </c>
      <c r="B1560" s="24" t="n">
        <v>-74.0793527777778</v>
      </c>
      <c r="C1560" s="47" t="n">
        <v>31</v>
      </c>
      <c r="D1560" s="47" t="n">
        <v>20</v>
      </c>
      <c r="E1560" s="47" t="n">
        <v>2255</v>
      </c>
      <c r="F1560" s="82" t="s">
        <v>3814</v>
      </c>
      <c r="G1560" s="82" t="s">
        <v>3516</v>
      </c>
      <c r="H1560" s="82" t="s">
        <v>3815</v>
      </c>
      <c r="I1560" s="83" t="s">
        <v>2948</v>
      </c>
      <c r="J1560" s="1" t="s">
        <v>76</v>
      </c>
      <c r="K1560" s="1" t="s">
        <v>3816</v>
      </c>
      <c r="L1560" s="1"/>
      <c r="M1560" s="1" t="s">
        <v>3514</v>
      </c>
      <c r="N1560" s="4" t="s">
        <v>172</v>
      </c>
      <c r="O1560" s="4" t="s">
        <v>3343</v>
      </c>
      <c r="P1560" s="56" t="n">
        <v>0.00426891489573758</v>
      </c>
      <c r="Q1560" s="5" t="n">
        <v>96000</v>
      </c>
      <c r="R1560" s="31" t="n">
        <v>97653.3390746362</v>
      </c>
      <c r="S1560" s="29" t="s">
        <v>86</v>
      </c>
      <c r="T1560" s="29" t="n">
        <f aca="false">((R1560*Parámetros!$D$30)/1000)/Parámetros!$D$29</f>
        <v>80027.2576601008</v>
      </c>
      <c r="U1560" s="29" t="s">
        <v>69</v>
      </c>
      <c r="V1560" s="48" t="n">
        <f aca="false">IF(S1560="m3_año",R1560,IF(OR(O1560="CG1",O1560="CG3",O1560="HG2"),T1560,R1560))</f>
        <v>97653.3390746362</v>
      </c>
      <c r="W1560" s="28" t="n">
        <v>365</v>
      </c>
      <c r="X1560" s="1"/>
      <c r="Y1560" s="1"/>
      <c r="Z1560" s="1" t="n">
        <v>576</v>
      </c>
      <c r="AA1560" s="1" t="n">
        <v>0</v>
      </c>
      <c r="AB1560" s="1" t="n">
        <v>0</v>
      </c>
      <c r="AC1560" s="33" t="s">
        <v>246</v>
      </c>
      <c r="AD1560" s="33" t="n">
        <f aca="false">VLOOKUP($O1560,Parámetros!$B$4:$H$25,3,0)</f>
        <v>12.7152226842523</v>
      </c>
      <c r="AE1560" s="33" t="n">
        <f aca="false">VLOOKUP($O1560,Parámetros!$B$4:$H$25,4,0)</f>
        <v>4.56382485732941</v>
      </c>
      <c r="AF1560" s="33" t="n">
        <f aca="false">VLOOKUP($O1560,Parámetros!$B$4:$H$25,5,0)</f>
        <v>12.0799261022882</v>
      </c>
      <c r="AG1560" s="33" t="n">
        <f aca="false">VLOOKUP($O1560,Parámetros!$B$4:$H$25,6,0)</f>
        <v>6.25</v>
      </c>
      <c r="AH1560" s="33" t="n">
        <f aca="false">VLOOKUP($O1560,Parámetros!$B$4:$H$25,7,0)</f>
        <v>2343</v>
      </c>
      <c r="AI1560" s="2" t="n">
        <v>5536.76785714286</v>
      </c>
      <c r="AJ1560" s="2" t="n">
        <v>1.362E-008</v>
      </c>
      <c r="AK1560" s="34" t="n">
        <f aca="false">AD1560*V1560/1000000000</f>
        <v>0.0012416839521948</v>
      </c>
      <c r="AL1560" s="34" t="n">
        <f aca="false">AE1560*V1560/1000000000</f>
        <v>0.000445672736270042</v>
      </c>
      <c r="AM1560" s="34" t="n">
        <f aca="false">AF1560*V1560/1000000000</f>
        <v>0.0011796451196633</v>
      </c>
      <c r="AN1560" s="34" t="n">
        <f aca="false">AG1560*V1560/1000000000</f>
        <v>0.000610333369216476</v>
      </c>
      <c r="AO1560" s="34" t="n">
        <f aca="false">AH1560*V1560/1000000000</f>
        <v>0.228801773451873</v>
      </c>
      <c r="AP1560" s="35" t="n">
        <f aca="false">AJ1560*AI1560*EXP(P1560*4)</f>
        <v>7.67095239046024E-005</v>
      </c>
      <c r="AQ1560" s="36" t="n">
        <f aca="false">AK1560/W1560</f>
        <v>3.40187384162958E-006</v>
      </c>
      <c r="AR1560" s="37" t="n">
        <f aca="false">AL1560/W1560</f>
        <v>1.22102119526039E-006</v>
      </c>
      <c r="AS1560" s="37" t="n">
        <f aca="false">AM1560/W1560</f>
        <v>3.23190443743369E-006</v>
      </c>
      <c r="AT1560" s="37" t="n">
        <f aca="false">AN1560/W1560</f>
        <v>1.67214621703144E-006</v>
      </c>
      <c r="AU1560" s="37" t="n">
        <f aca="false">AO1560/W1560</f>
        <v>0.000626854173840747</v>
      </c>
      <c r="AV1560" s="49" t="n">
        <f aca="false">AP1560/W1560</f>
        <v>2.10163079190692E-007</v>
      </c>
      <c r="AW1560" s="39" t="n">
        <f aca="false">AK1560*1000000</f>
        <v>1241.6839521948</v>
      </c>
      <c r="AX1560" s="40" t="n">
        <f aca="false">AL1560*1000000</f>
        <v>445.672736270042</v>
      </c>
      <c r="AY1560" s="40" t="n">
        <f aca="false">AM1560*1000000</f>
        <v>1179.6451196633</v>
      </c>
      <c r="AZ1560" s="40" t="n">
        <f aca="false">AN1560*1000000</f>
        <v>610.333369216476</v>
      </c>
      <c r="BA1560" s="40" t="n">
        <f aca="false">AO1560*1000000</f>
        <v>228801.773451873</v>
      </c>
      <c r="BB1560" s="41" t="n">
        <f aca="false">AP1560*1000000</f>
        <v>76.7095239046025</v>
      </c>
      <c r="BC1560" s="39" t="n">
        <f aca="false">AQ1560*1000000</f>
        <v>3.40187384162958</v>
      </c>
      <c r="BD1560" s="40" t="n">
        <f aca="false">AR1560*1000000</f>
        <v>1.22102119526039</v>
      </c>
      <c r="BE1560" s="40" t="n">
        <f aca="false">AS1560*1000000</f>
        <v>3.23190443743369</v>
      </c>
      <c r="BF1560" s="40" t="n">
        <f aca="false">AT1560*1000000</f>
        <v>1.67214621703144</v>
      </c>
      <c r="BG1560" s="40" t="n">
        <f aca="false">AU1560*1000000</f>
        <v>626.854173840747</v>
      </c>
      <c r="BH1560" s="41" t="n">
        <f aca="false">AV1560*1000000</f>
        <v>0.210163079190692</v>
      </c>
      <c r="BI1560" s="0" t="n">
        <v>0.1</v>
      </c>
      <c r="BJ1560" s="0" t="n">
        <f aca="false">R1560*BI1560</f>
        <v>9765.33390746362</v>
      </c>
      <c r="BK1560" s="0" t="n">
        <v>0.1</v>
      </c>
      <c r="BL1560" s="0" t="n">
        <f aca="false">AI1560*BK1560</f>
        <v>553.676785714286</v>
      </c>
      <c r="BM1560" s="45" t="n">
        <v>8.79744109323615</v>
      </c>
      <c r="BN1560" s="45" t="n">
        <v>3.62683450723467</v>
      </c>
      <c r="BO1560" s="45" t="n">
        <v>10.0538529184284</v>
      </c>
      <c r="BP1560" s="45" t="n">
        <v>12.5</v>
      </c>
      <c r="BQ1560" s="45" t="n">
        <v>2343</v>
      </c>
      <c r="BR1560" s="0" t="n">
        <f aca="false">AJ1560*0.1</f>
        <v>1.362E-009</v>
      </c>
      <c r="BS1560" s="0" t="n">
        <f aca="false">((((BJ1560/R1560)^2)+((BM1560/AD1560)^2))^(1/2))*AK1560</f>
        <v>0.000868026346345679</v>
      </c>
      <c r="BT1560" s="0" t="n">
        <f aca="false">((((BJ1560/R1560)^2)+((BN1560/AE1560)^2))^(1/2))*AL1560</f>
        <v>0.000356965546748963</v>
      </c>
      <c r="BU1560" s="0" t="n">
        <f aca="false">((((BJ1560/R1560)^2)+((BO1560/AF1560)^2))^(1/2))*AM1560</f>
        <v>0.000988853761801625</v>
      </c>
      <c r="BV1560" s="0" t="n">
        <f aca="false">((((BJ1560/R1560)^2)+((BP1560/AG1560)^2))^(1/2))*AN1560</f>
        <v>0.0012221916194003</v>
      </c>
      <c r="BW1560" s="0" t="n">
        <f aca="false">((((BJ1560/R1560)^2)+((BQ1560/AH1560)^2))^(1/2))*AO1560</f>
        <v>0.22994293650832</v>
      </c>
      <c r="BX1560" s="46" t="n">
        <f aca="false">((((BL1560/AI1560)^2)+((BR1560/AJ1560)^2))^(1/2))*AP1560</f>
        <v>1.08483649069072E-005</v>
      </c>
    </row>
    <row r="1561" customFormat="false" ht="15" hidden="false" customHeight="true" outlineLevel="0" collapsed="false">
      <c r="A1561" s="24" t="n">
        <v>4.57367777777778</v>
      </c>
      <c r="B1561" s="24" t="n">
        <v>-74.0788333333333</v>
      </c>
      <c r="C1561" s="47" t="n">
        <v>31</v>
      </c>
      <c r="D1561" s="47" t="n">
        <v>21</v>
      </c>
      <c r="E1561" s="47" t="n">
        <v>2268</v>
      </c>
      <c r="F1561" s="82" t="s">
        <v>3817</v>
      </c>
      <c r="G1561" s="82" t="s">
        <v>3519</v>
      </c>
      <c r="H1561" s="82" t="s">
        <v>3818</v>
      </c>
      <c r="I1561" s="83" t="s">
        <v>3398</v>
      </c>
      <c r="J1561" s="1" t="s">
        <v>76</v>
      </c>
      <c r="K1561" s="1" t="s">
        <v>3819</v>
      </c>
      <c r="L1561" s="1"/>
      <c r="M1561" s="1" t="s">
        <v>3514</v>
      </c>
      <c r="N1561" s="4" t="s">
        <v>172</v>
      </c>
      <c r="O1561" s="4" t="s">
        <v>3343</v>
      </c>
      <c r="P1561" s="56" t="n">
        <v>0.00426891489573758</v>
      </c>
      <c r="Q1561" s="5" t="n">
        <v>48000</v>
      </c>
      <c r="R1561" s="31" t="n">
        <v>48826.6695373181</v>
      </c>
      <c r="S1561" s="29" t="s">
        <v>86</v>
      </c>
      <c r="T1561" s="29" t="n">
        <f aca="false">((R1561*Parámetros!$D$30)/1000)/Parámetros!$D$29</f>
        <v>40013.6288300504</v>
      </c>
      <c r="U1561" s="29" t="s">
        <v>69</v>
      </c>
      <c r="V1561" s="48" t="n">
        <f aca="false">IF(S1561="m3_año",R1561,IF(OR(O1561="CG1",O1561="CG3",O1561="HG2"),T1561,R1561))</f>
        <v>48826.6695373181</v>
      </c>
      <c r="W1561" s="28" t="n">
        <v>365</v>
      </c>
      <c r="X1561" s="1"/>
      <c r="Y1561" s="1"/>
      <c r="Z1561" s="28" t="n">
        <v>480</v>
      </c>
      <c r="AA1561" s="1" t="n">
        <v>0</v>
      </c>
      <c r="AB1561" s="1" t="n">
        <v>0</v>
      </c>
      <c r="AC1561" s="33" t="s">
        <v>246</v>
      </c>
      <c r="AD1561" s="33" t="n">
        <f aca="false">VLOOKUP($O1561,Parámetros!$B$4:$H$25,3,0)</f>
        <v>12.7152226842523</v>
      </c>
      <c r="AE1561" s="33" t="n">
        <f aca="false">VLOOKUP($O1561,Parámetros!$B$4:$H$25,4,0)</f>
        <v>4.56382485732941</v>
      </c>
      <c r="AF1561" s="33" t="n">
        <f aca="false">VLOOKUP($O1561,Parámetros!$B$4:$H$25,5,0)</f>
        <v>12.0799261022882</v>
      </c>
      <c r="AG1561" s="33" t="n">
        <f aca="false">VLOOKUP($O1561,Parámetros!$B$4:$H$25,6,0)</f>
        <v>6.25</v>
      </c>
      <c r="AH1561" s="33" t="n">
        <f aca="false">VLOOKUP($O1561,Parámetros!$B$4:$H$25,7,0)</f>
        <v>2343</v>
      </c>
      <c r="AI1561" s="2" t="n">
        <v>5536.76785714286</v>
      </c>
      <c r="AJ1561" s="2" t="n">
        <v>1.362E-008</v>
      </c>
      <c r="AK1561" s="34" t="n">
        <f aca="false">AD1561*V1561/1000000000</f>
        <v>0.000620841976097398</v>
      </c>
      <c r="AL1561" s="34" t="n">
        <f aca="false">AE1561*V1561/1000000000</f>
        <v>0.000222836368135021</v>
      </c>
      <c r="AM1561" s="34" t="n">
        <f aca="false">AF1561*V1561/1000000000</f>
        <v>0.000589822559831649</v>
      </c>
      <c r="AN1561" s="34" t="n">
        <f aca="false">AG1561*V1561/1000000000</f>
        <v>0.000305166684608238</v>
      </c>
      <c r="AO1561" s="34" t="n">
        <f aca="false">AH1561*V1561/1000000000</f>
        <v>0.114400886725936</v>
      </c>
      <c r="AP1561" s="35" t="n">
        <f aca="false">AJ1561*AI1561*EXP(P1561*4)</f>
        <v>7.67095239046024E-005</v>
      </c>
      <c r="AQ1561" s="36" t="n">
        <f aca="false">AK1561/W1561</f>
        <v>1.70093692081479E-006</v>
      </c>
      <c r="AR1561" s="37" t="n">
        <f aca="false">AL1561/W1561</f>
        <v>6.10510597630195E-007</v>
      </c>
      <c r="AS1561" s="37" t="n">
        <f aca="false">AM1561/W1561</f>
        <v>1.61595221871685E-006</v>
      </c>
      <c r="AT1561" s="37" t="n">
        <f aca="false">AN1561/W1561</f>
        <v>8.36073108515721E-007</v>
      </c>
      <c r="AU1561" s="37" t="n">
        <f aca="false">AO1561/W1561</f>
        <v>0.000313427086920373</v>
      </c>
      <c r="AV1561" s="49" t="n">
        <f aca="false">AP1561/W1561</f>
        <v>2.10163079190692E-007</v>
      </c>
      <c r="AW1561" s="39" t="n">
        <f aca="false">AK1561*1000000</f>
        <v>620.841976097398</v>
      </c>
      <c r="AX1561" s="40" t="n">
        <f aca="false">AL1561*1000000</f>
        <v>222.836368135021</v>
      </c>
      <c r="AY1561" s="40" t="n">
        <f aca="false">AM1561*1000000</f>
        <v>589.822559831649</v>
      </c>
      <c r="AZ1561" s="40" t="n">
        <f aca="false">AN1561*1000000</f>
        <v>305.166684608238</v>
      </c>
      <c r="BA1561" s="40" t="n">
        <f aca="false">AO1561*1000000</f>
        <v>114400.886725936</v>
      </c>
      <c r="BB1561" s="41" t="n">
        <f aca="false">AP1561*1000000</f>
        <v>76.7095239046025</v>
      </c>
      <c r="BC1561" s="39" t="n">
        <f aca="false">AQ1561*1000000</f>
        <v>1.70093692081479</v>
      </c>
      <c r="BD1561" s="40" t="n">
        <f aca="false">AR1561*1000000</f>
        <v>0.610510597630195</v>
      </c>
      <c r="BE1561" s="40" t="n">
        <f aca="false">AS1561*1000000</f>
        <v>1.61595221871685</v>
      </c>
      <c r="BF1561" s="40" t="n">
        <f aca="false">AT1561*1000000</f>
        <v>0.836073108515721</v>
      </c>
      <c r="BG1561" s="40" t="n">
        <f aca="false">AU1561*1000000</f>
        <v>313.427086920373</v>
      </c>
      <c r="BH1561" s="41" t="n">
        <f aca="false">AV1561*1000000</f>
        <v>0.210163079190692</v>
      </c>
      <c r="BI1561" s="0" t="n">
        <v>0.1</v>
      </c>
      <c r="BJ1561" s="0" t="n">
        <f aca="false">R1561*BI1561</f>
        <v>4882.66695373181</v>
      </c>
      <c r="BK1561" s="0" t="n">
        <v>0.1</v>
      </c>
      <c r="BL1561" s="0" t="n">
        <f aca="false">AI1561*BK1561</f>
        <v>553.676785714286</v>
      </c>
      <c r="BM1561" s="45" t="n">
        <v>8.79744109323615</v>
      </c>
      <c r="BN1561" s="45" t="n">
        <v>3.62683450723467</v>
      </c>
      <c r="BO1561" s="45" t="n">
        <v>10.0538529184284</v>
      </c>
      <c r="BP1561" s="45" t="n">
        <v>12.5</v>
      </c>
      <c r="BQ1561" s="45" t="n">
        <v>2343</v>
      </c>
      <c r="BR1561" s="0" t="n">
        <f aca="false">AJ1561*0.1</f>
        <v>1.362E-009</v>
      </c>
      <c r="BS1561" s="0" t="n">
        <f aca="false">((((BJ1561/R1561)^2)+((BM1561/AD1561)^2))^(1/2))*AK1561</f>
        <v>0.000434013173172839</v>
      </c>
      <c r="BT1561" s="0" t="n">
        <f aca="false">((((BJ1561/R1561)^2)+((BN1561/AE1561)^2))^(1/2))*AL1561</f>
        <v>0.000178482773374482</v>
      </c>
      <c r="BU1561" s="0" t="n">
        <f aca="false">((((BJ1561/R1561)^2)+((BO1561/AF1561)^2))^(1/2))*AM1561</f>
        <v>0.000494426880900813</v>
      </c>
      <c r="BV1561" s="0" t="n">
        <f aca="false">((((BJ1561/R1561)^2)+((BP1561/AG1561)^2))^(1/2))*AN1561</f>
        <v>0.000611095809700151</v>
      </c>
      <c r="BW1561" s="0" t="n">
        <f aca="false">((((BJ1561/R1561)^2)+((BQ1561/AH1561)^2))^(1/2))*AO1561</f>
        <v>0.11497146825416</v>
      </c>
      <c r="BX1561" s="46" t="n">
        <f aca="false">((((BL1561/AI1561)^2)+((BR1561/AJ1561)^2))^(1/2))*AP1561</f>
        <v>1.08483649069072E-005</v>
      </c>
    </row>
    <row r="1562" customFormat="false" ht="15" hidden="false" customHeight="true" outlineLevel="0" collapsed="false">
      <c r="A1562" s="24" t="n">
        <v>4.53145277777778</v>
      </c>
      <c r="B1562" s="24" t="n">
        <v>-74.1104638888889</v>
      </c>
      <c r="C1562" s="47" t="n">
        <v>28</v>
      </c>
      <c r="D1562" s="47" t="n">
        <v>16</v>
      </c>
      <c r="E1562" s="47" t="n">
        <v>1707</v>
      </c>
      <c r="F1562" s="82" t="s">
        <v>3820</v>
      </c>
      <c r="G1562" s="82" t="s">
        <v>3519</v>
      </c>
      <c r="H1562" s="82" t="s">
        <v>3821</v>
      </c>
      <c r="I1562" s="83" t="s">
        <v>3398</v>
      </c>
      <c r="J1562" s="1" t="s">
        <v>76</v>
      </c>
      <c r="K1562" s="1" t="s">
        <v>3822</v>
      </c>
      <c r="L1562" s="1"/>
      <c r="M1562" s="1" t="s">
        <v>3514</v>
      </c>
      <c r="N1562" s="4" t="s">
        <v>172</v>
      </c>
      <c r="O1562" s="4" t="s">
        <v>3343</v>
      </c>
      <c r="P1562" s="56" t="n">
        <v>0.00426891489573758</v>
      </c>
      <c r="Q1562" s="5" t="n">
        <v>96000</v>
      </c>
      <c r="R1562" s="31" t="n">
        <v>97653.3390746362</v>
      </c>
      <c r="S1562" s="29" t="s">
        <v>86</v>
      </c>
      <c r="T1562" s="29" t="n">
        <f aca="false">((R1562*Parámetros!$D$30)/1000)/Parámetros!$D$29</f>
        <v>80027.2576601008</v>
      </c>
      <c r="U1562" s="29" t="s">
        <v>69</v>
      </c>
      <c r="V1562" s="48" t="n">
        <f aca="false">IF(S1562="m3_año",R1562,IF(OR(O1562="CG1",O1562="CG3",O1562="HG2"),T1562,R1562))</f>
        <v>97653.3390746362</v>
      </c>
      <c r="W1562" s="28" t="n">
        <v>365</v>
      </c>
      <c r="X1562" s="1"/>
      <c r="Y1562" s="1"/>
      <c r="Z1562" s="28" t="n">
        <v>288</v>
      </c>
      <c r="AA1562" s="1" t="n">
        <v>0</v>
      </c>
      <c r="AB1562" s="1" t="n">
        <v>0</v>
      </c>
      <c r="AC1562" s="33" t="s">
        <v>246</v>
      </c>
      <c r="AD1562" s="33" t="n">
        <f aca="false">VLOOKUP($O1562,Parámetros!$B$4:$H$25,3,0)</f>
        <v>12.7152226842523</v>
      </c>
      <c r="AE1562" s="33" t="n">
        <f aca="false">VLOOKUP($O1562,Parámetros!$B$4:$H$25,4,0)</f>
        <v>4.56382485732941</v>
      </c>
      <c r="AF1562" s="33" t="n">
        <f aca="false">VLOOKUP($O1562,Parámetros!$B$4:$H$25,5,0)</f>
        <v>12.0799261022882</v>
      </c>
      <c r="AG1562" s="33" t="n">
        <f aca="false">VLOOKUP($O1562,Parámetros!$B$4:$H$25,6,0)</f>
        <v>6.25</v>
      </c>
      <c r="AH1562" s="33" t="n">
        <f aca="false">VLOOKUP($O1562,Parámetros!$B$4:$H$25,7,0)</f>
        <v>2343</v>
      </c>
      <c r="AI1562" s="2" t="n">
        <v>5536.76785714286</v>
      </c>
      <c r="AJ1562" s="2" t="n">
        <v>1.362E-008</v>
      </c>
      <c r="AK1562" s="34" t="n">
        <f aca="false">AD1562*V1562/1000000000</f>
        <v>0.0012416839521948</v>
      </c>
      <c r="AL1562" s="34" t="n">
        <f aca="false">AE1562*V1562/1000000000</f>
        <v>0.000445672736270042</v>
      </c>
      <c r="AM1562" s="34" t="n">
        <f aca="false">AF1562*V1562/1000000000</f>
        <v>0.0011796451196633</v>
      </c>
      <c r="AN1562" s="34" t="n">
        <f aca="false">AG1562*V1562/1000000000</f>
        <v>0.000610333369216476</v>
      </c>
      <c r="AO1562" s="34" t="n">
        <f aca="false">AH1562*V1562/1000000000</f>
        <v>0.228801773451873</v>
      </c>
      <c r="AP1562" s="35" t="n">
        <f aca="false">AJ1562*AI1562*EXP(P1562*4)</f>
        <v>7.67095239046024E-005</v>
      </c>
      <c r="AQ1562" s="36" t="n">
        <f aca="false">AK1562/W1562</f>
        <v>3.40187384162958E-006</v>
      </c>
      <c r="AR1562" s="37" t="n">
        <f aca="false">AL1562/W1562</f>
        <v>1.22102119526039E-006</v>
      </c>
      <c r="AS1562" s="37" t="n">
        <f aca="false">AM1562/W1562</f>
        <v>3.23190443743369E-006</v>
      </c>
      <c r="AT1562" s="37" t="n">
        <f aca="false">AN1562/W1562</f>
        <v>1.67214621703144E-006</v>
      </c>
      <c r="AU1562" s="37" t="n">
        <f aca="false">AO1562/W1562</f>
        <v>0.000626854173840747</v>
      </c>
      <c r="AV1562" s="49" t="n">
        <f aca="false">AP1562/W1562</f>
        <v>2.10163079190692E-007</v>
      </c>
      <c r="AW1562" s="39" t="n">
        <f aca="false">AK1562*1000000</f>
        <v>1241.6839521948</v>
      </c>
      <c r="AX1562" s="40" t="n">
        <f aca="false">AL1562*1000000</f>
        <v>445.672736270042</v>
      </c>
      <c r="AY1562" s="40" t="n">
        <f aca="false">AM1562*1000000</f>
        <v>1179.6451196633</v>
      </c>
      <c r="AZ1562" s="40" t="n">
        <f aca="false">AN1562*1000000</f>
        <v>610.333369216476</v>
      </c>
      <c r="BA1562" s="40" t="n">
        <f aca="false">AO1562*1000000</f>
        <v>228801.773451873</v>
      </c>
      <c r="BB1562" s="41" t="n">
        <f aca="false">AP1562*1000000</f>
        <v>76.7095239046025</v>
      </c>
      <c r="BC1562" s="39" t="n">
        <f aca="false">AQ1562*1000000</f>
        <v>3.40187384162958</v>
      </c>
      <c r="BD1562" s="40" t="n">
        <f aca="false">AR1562*1000000</f>
        <v>1.22102119526039</v>
      </c>
      <c r="BE1562" s="40" t="n">
        <f aca="false">AS1562*1000000</f>
        <v>3.23190443743369</v>
      </c>
      <c r="BF1562" s="40" t="n">
        <f aca="false">AT1562*1000000</f>
        <v>1.67214621703144</v>
      </c>
      <c r="BG1562" s="40" t="n">
        <f aca="false">AU1562*1000000</f>
        <v>626.854173840747</v>
      </c>
      <c r="BH1562" s="41" t="n">
        <f aca="false">AV1562*1000000</f>
        <v>0.210163079190692</v>
      </c>
      <c r="BI1562" s="0" t="n">
        <v>0.1</v>
      </c>
      <c r="BJ1562" s="0" t="n">
        <f aca="false">R1562*BI1562</f>
        <v>9765.33390746362</v>
      </c>
      <c r="BK1562" s="0" t="n">
        <v>0.1</v>
      </c>
      <c r="BL1562" s="0" t="n">
        <f aca="false">AI1562*BK1562</f>
        <v>553.676785714286</v>
      </c>
      <c r="BM1562" s="45" t="n">
        <v>8.79744109323615</v>
      </c>
      <c r="BN1562" s="45" t="n">
        <v>3.62683450723467</v>
      </c>
      <c r="BO1562" s="45" t="n">
        <v>10.0538529184284</v>
      </c>
      <c r="BP1562" s="45" t="n">
        <v>12.5</v>
      </c>
      <c r="BQ1562" s="45" t="n">
        <v>2343</v>
      </c>
      <c r="BR1562" s="0" t="n">
        <f aca="false">AJ1562*0.1</f>
        <v>1.362E-009</v>
      </c>
      <c r="BS1562" s="0" t="n">
        <f aca="false">((((BJ1562/R1562)^2)+((BM1562/AD1562)^2))^(1/2))*AK1562</f>
        <v>0.000868026346345679</v>
      </c>
      <c r="BT1562" s="0" t="n">
        <f aca="false">((((BJ1562/R1562)^2)+((BN1562/AE1562)^2))^(1/2))*AL1562</f>
        <v>0.000356965546748963</v>
      </c>
      <c r="BU1562" s="0" t="n">
        <f aca="false">((((BJ1562/R1562)^2)+((BO1562/AF1562)^2))^(1/2))*AM1562</f>
        <v>0.000988853761801625</v>
      </c>
      <c r="BV1562" s="0" t="n">
        <f aca="false">((((BJ1562/R1562)^2)+((BP1562/AG1562)^2))^(1/2))*AN1562</f>
        <v>0.0012221916194003</v>
      </c>
      <c r="BW1562" s="0" t="n">
        <f aca="false">((((BJ1562/R1562)^2)+((BQ1562/AH1562)^2))^(1/2))*AO1562</f>
        <v>0.22994293650832</v>
      </c>
      <c r="BX1562" s="46" t="n">
        <f aca="false">((((BL1562/AI1562)^2)+((BR1562/AJ1562)^2))^(1/2))*AP1562</f>
        <v>1.08483649069072E-005</v>
      </c>
    </row>
    <row r="1563" customFormat="false" ht="15" hidden="false" customHeight="true" outlineLevel="0" collapsed="false">
      <c r="A1563" s="24" t="n">
        <v>4.53851666666667</v>
      </c>
      <c r="B1563" s="24" t="n">
        <v>-74.1191472222222</v>
      </c>
      <c r="C1563" s="47" t="n">
        <v>27</v>
      </c>
      <c r="D1563" s="47" t="n">
        <v>17</v>
      </c>
      <c r="E1563" s="47" t="n">
        <v>1719</v>
      </c>
      <c r="F1563" s="82" t="s">
        <v>3823</v>
      </c>
      <c r="G1563" s="82" t="s">
        <v>3824</v>
      </c>
      <c r="H1563" s="82" t="s">
        <v>3825</v>
      </c>
      <c r="I1563" s="83" t="s">
        <v>3398</v>
      </c>
      <c r="J1563" s="1" t="s">
        <v>3797</v>
      </c>
      <c r="K1563" s="1" t="s">
        <v>3826</v>
      </c>
      <c r="L1563" s="1"/>
      <c r="M1563" s="1" t="n">
        <v>1987</v>
      </c>
      <c r="N1563" s="4" t="s">
        <v>3827</v>
      </c>
      <c r="O1563" s="4" t="s">
        <v>3343</v>
      </c>
      <c r="P1563" s="56" t="n">
        <v>0.00426891489573758</v>
      </c>
      <c r="Q1563" s="5" t="n">
        <v>2940000</v>
      </c>
      <c r="R1563" s="31" t="n">
        <v>2990633.50916073</v>
      </c>
      <c r="S1563" s="29" t="s">
        <v>86</v>
      </c>
      <c r="T1563" s="29" t="n">
        <f aca="false">((R1563*Parámetros!$D$30)/1000)/Parámetros!$D$29</f>
        <v>2450834.76584058</v>
      </c>
      <c r="U1563" s="29" t="s">
        <v>69</v>
      </c>
      <c r="V1563" s="48" t="n">
        <f aca="false">IF(S1563="m3_año",R1563,IF(OR(O1563="CG1",O1563="CG3",O1563="HG2"),T1563,R1563))</f>
        <v>2990633.50916073</v>
      </c>
      <c r="W1563" s="28" t="n">
        <v>365</v>
      </c>
      <c r="X1563" s="1"/>
      <c r="Y1563" s="1"/>
      <c r="Z1563" s="1" t="n">
        <v>8760</v>
      </c>
      <c r="AA1563" s="1" t="s">
        <v>3828</v>
      </c>
      <c r="AB1563" s="1" t="n">
        <v>0</v>
      </c>
      <c r="AC1563" s="33" t="s">
        <v>246</v>
      </c>
      <c r="AD1563" s="33" t="n">
        <f aca="false">VLOOKUP($O1563,Parámetros!$B$4:$H$25,3,0)</f>
        <v>12.7152226842523</v>
      </c>
      <c r="AE1563" s="33" t="n">
        <f aca="false">VLOOKUP($O1563,Parámetros!$B$4:$H$25,4,0)</f>
        <v>4.56382485732941</v>
      </c>
      <c r="AF1563" s="33" t="n">
        <f aca="false">VLOOKUP($O1563,Parámetros!$B$4:$H$25,5,0)</f>
        <v>12.0799261022882</v>
      </c>
      <c r="AG1563" s="33" t="n">
        <f aca="false">VLOOKUP($O1563,Parámetros!$B$4:$H$25,6,0)</f>
        <v>6.25</v>
      </c>
      <c r="AH1563" s="33" t="n">
        <f aca="false">VLOOKUP($O1563,Parámetros!$B$4:$H$25,7,0)</f>
        <v>2343</v>
      </c>
      <c r="AI1563" s="2" t="n">
        <v>5536.76785714286</v>
      </c>
      <c r="AJ1563" s="2" t="n">
        <v>1.362E-008</v>
      </c>
      <c r="AK1563" s="34" t="n">
        <f aca="false">AD1563*V1563/1000000000</f>
        <v>0.0380265710359656</v>
      </c>
      <c r="AL1563" s="34" t="n">
        <f aca="false">AE1563*V1563/1000000000</f>
        <v>0.01364872754827</v>
      </c>
      <c r="AM1563" s="34" t="n">
        <f aca="false">AF1563*V1563/1000000000</f>
        <v>0.0361266317896885</v>
      </c>
      <c r="AN1563" s="34" t="n">
        <f aca="false">AG1563*V1563/1000000000</f>
        <v>0.0186914594322546</v>
      </c>
      <c r="AO1563" s="34" t="n">
        <f aca="false">AH1563*V1563/1000000000</f>
        <v>7.00705431196359</v>
      </c>
      <c r="AP1563" s="35" t="n">
        <f aca="false">AJ1563*AI1563*EXP(P1563*4)</f>
        <v>7.67095239046024E-005</v>
      </c>
      <c r="AQ1563" s="36" t="n">
        <f aca="false">AK1563/W1563</f>
        <v>0.000104182386399906</v>
      </c>
      <c r="AR1563" s="37" t="n">
        <f aca="false">AL1563/W1563</f>
        <v>3.73937741048494E-005</v>
      </c>
      <c r="AS1563" s="37" t="n">
        <f aca="false">AM1563/W1563</f>
        <v>9.89770733964067E-005</v>
      </c>
      <c r="AT1563" s="37" t="n">
        <f aca="false">AN1563/W1563</f>
        <v>5.12094778965878E-005</v>
      </c>
      <c r="AU1563" s="37" t="n">
        <f aca="false">AO1563/W1563</f>
        <v>0.0191974090738729</v>
      </c>
      <c r="AV1563" s="49" t="n">
        <f aca="false">AP1563/W1563</f>
        <v>2.10163079190692E-007</v>
      </c>
      <c r="AW1563" s="39" t="n">
        <f aca="false">AK1563*1000000</f>
        <v>38026.5710359656</v>
      </c>
      <c r="AX1563" s="40" t="n">
        <f aca="false">AL1563*1000000</f>
        <v>13648.72754827</v>
      </c>
      <c r="AY1563" s="40" t="n">
        <f aca="false">AM1563*1000000</f>
        <v>36126.6317896885</v>
      </c>
      <c r="AZ1563" s="40" t="n">
        <f aca="false">AN1563*1000000</f>
        <v>18691.4594322546</v>
      </c>
      <c r="BA1563" s="40" t="n">
        <f aca="false">AO1563*1000000</f>
        <v>7007054.31196359</v>
      </c>
      <c r="BB1563" s="41" t="n">
        <f aca="false">AP1563*1000000</f>
        <v>76.7095239046025</v>
      </c>
      <c r="BC1563" s="39" t="n">
        <f aca="false">AQ1563*1000000</f>
        <v>104.182386399906</v>
      </c>
      <c r="BD1563" s="40" t="n">
        <f aca="false">AR1563*1000000</f>
        <v>37.3937741048494</v>
      </c>
      <c r="BE1563" s="40" t="n">
        <f aca="false">AS1563*1000000</f>
        <v>98.9770733964067</v>
      </c>
      <c r="BF1563" s="40" t="n">
        <f aca="false">AT1563*1000000</f>
        <v>51.2094778965878</v>
      </c>
      <c r="BG1563" s="40" t="n">
        <f aca="false">AU1563*1000000</f>
        <v>19197.4090738729</v>
      </c>
      <c r="BH1563" s="41" t="n">
        <f aca="false">AV1563*1000000</f>
        <v>0.210163079190692</v>
      </c>
      <c r="BI1563" s="0" t="n">
        <v>0.1</v>
      </c>
      <c r="BJ1563" s="0" t="n">
        <f aca="false">R1563*BI1563</f>
        <v>299063.350916073</v>
      </c>
      <c r="BK1563" s="0" t="n">
        <v>0.1</v>
      </c>
      <c r="BL1563" s="0" t="n">
        <f aca="false">AI1563*BK1563</f>
        <v>553.676785714286</v>
      </c>
      <c r="BM1563" s="45" t="n">
        <v>8.79744109323615</v>
      </c>
      <c r="BN1563" s="45" t="n">
        <v>3.62683450723467</v>
      </c>
      <c r="BO1563" s="45" t="n">
        <v>10.0538529184284</v>
      </c>
      <c r="BP1563" s="45" t="n">
        <v>12.5</v>
      </c>
      <c r="BQ1563" s="45" t="n">
        <v>2343</v>
      </c>
      <c r="BR1563" s="0" t="n">
        <f aca="false">AJ1563*0.1</f>
        <v>1.362E-009</v>
      </c>
      <c r="BS1563" s="0" t="n">
        <f aca="false">((((BJ1563/R1563)^2)+((BM1563/AD1563)^2))^(1/2))*AK1563</f>
        <v>0.0265833068568364</v>
      </c>
      <c r="BT1563" s="0" t="n">
        <f aca="false">((((BJ1563/R1563)^2)+((BN1563/AE1563)^2))^(1/2))*AL1563</f>
        <v>0.010932069869187</v>
      </c>
      <c r="BU1563" s="0" t="n">
        <f aca="false">((((BJ1563/R1563)^2)+((BO1563/AF1563)^2))^(1/2))*AM1563</f>
        <v>0.0302836464551747</v>
      </c>
      <c r="BV1563" s="0" t="n">
        <f aca="false">((((BJ1563/R1563)^2)+((BP1563/AG1563)^2))^(1/2))*AN1563</f>
        <v>0.0374296183441342</v>
      </c>
      <c r="BW1563" s="0" t="n">
        <f aca="false">((((BJ1563/R1563)^2)+((BQ1563/AH1563)^2))^(1/2))*AO1563</f>
        <v>7.04200243056729</v>
      </c>
      <c r="BX1563" s="46" t="n">
        <f aca="false">((((BL1563/AI1563)^2)+((BR1563/AJ1563)^2))^(1/2))*AP1563</f>
        <v>1.08483649069072E-005</v>
      </c>
    </row>
    <row r="1564" customFormat="false" ht="15" hidden="false" customHeight="true" outlineLevel="0" collapsed="false">
      <c r="A1564" s="24" t="n">
        <v>4.53851666666667</v>
      </c>
      <c r="B1564" s="24" t="n">
        <v>-74.1191472222222</v>
      </c>
      <c r="C1564" s="47" t="n">
        <v>27</v>
      </c>
      <c r="D1564" s="47" t="n">
        <v>17</v>
      </c>
      <c r="E1564" s="47" t="n">
        <v>1719</v>
      </c>
      <c r="F1564" s="82" t="s">
        <v>3823</v>
      </c>
      <c r="G1564" s="82" t="s">
        <v>3824</v>
      </c>
      <c r="H1564" s="82" t="s">
        <v>3825</v>
      </c>
      <c r="I1564" s="83" t="s">
        <v>3398</v>
      </c>
      <c r="J1564" s="1" t="s">
        <v>3797</v>
      </c>
      <c r="K1564" s="1" t="s">
        <v>3826</v>
      </c>
      <c r="L1564" s="1"/>
      <c r="M1564" s="1" t="n">
        <v>1973</v>
      </c>
      <c r="N1564" s="4" t="s">
        <v>3827</v>
      </c>
      <c r="O1564" s="4" t="s">
        <v>3343</v>
      </c>
      <c r="P1564" s="56" t="n">
        <v>0.00426891489573758</v>
      </c>
      <c r="Q1564" s="5" t="n">
        <v>2940000</v>
      </c>
      <c r="R1564" s="31" t="n">
        <v>2990633.50916073</v>
      </c>
      <c r="S1564" s="29" t="s">
        <v>86</v>
      </c>
      <c r="T1564" s="29" t="n">
        <f aca="false">((R1564*Parámetros!$D$30)/1000)/Parámetros!$D$29</f>
        <v>2450834.76584058</v>
      </c>
      <c r="U1564" s="29" t="s">
        <v>69</v>
      </c>
      <c r="V1564" s="48" t="n">
        <f aca="false">IF(S1564="m3_año",R1564,IF(OR(O1564="CG1",O1564="CG3",O1564="HG2"),T1564,R1564))</f>
        <v>2990633.50916073</v>
      </c>
      <c r="W1564" s="28" t="n">
        <v>365</v>
      </c>
      <c r="X1564" s="1"/>
      <c r="Y1564" s="1"/>
      <c r="Z1564" s="1" t="n">
        <v>8760</v>
      </c>
      <c r="AA1564" s="1" t="s">
        <v>3828</v>
      </c>
      <c r="AB1564" s="1" t="n">
        <v>0</v>
      </c>
      <c r="AC1564" s="33" t="s">
        <v>246</v>
      </c>
      <c r="AD1564" s="33" t="n">
        <f aca="false">VLOOKUP($O1564,Parámetros!$B$4:$H$25,3,0)</f>
        <v>12.7152226842523</v>
      </c>
      <c r="AE1564" s="33" t="n">
        <f aca="false">VLOOKUP($O1564,Parámetros!$B$4:$H$25,4,0)</f>
        <v>4.56382485732941</v>
      </c>
      <c r="AF1564" s="33" t="n">
        <f aca="false">VLOOKUP($O1564,Parámetros!$B$4:$H$25,5,0)</f>
        <v>12.0799261022882</v>
      </c>
      <c r="AG1564" s="33" t="n">
        <f aca="false">VLOOKUP($O1564,Parámetros!$B$4:$H$25,6,0)</f>
        <v>6.25</v>
      </c>
      <c r="AH1564" s="33" t="n">
        <f aca="false">VLOOKUP($O1564,Parámetros!$B$4:$H$25,7,0)</f>
        <v>2343</v>
      </c>
      <c r="AI1564" s="2" t="n">
        <v>5536.76785714286</v>
      </c>
      <c r="AJ1564" s="2" t="n">
        <v>1.362E-008</v>
      </c>
      <c r="AK1564" s="34" t="n">
        <f aca="false">AD1564*V1564/1000000000</f>
        <v>0.0380265710359656</v>
      </c>
      <c r="AL1564" s="34" t="n">
        <f aca="false">AE1564*V1564/1000000000</f>
        <v>0.01364872754827</v>
      </c>
      <c r="AM1564" s="34" t="n">
        <f aca="false">AF1564*V1564/1000000000</f>
        <v>0.0361266317896885</v>
      </c>
      <c r="AN1564" s="34" t="n">
        <f aca="false">AG1564*V1564/1000000000</f>
        <v>0.0186914594322546</v>
      </c>
      <c r="AO1564" s="34" t="n">
        <f aca="false">AH1564*V1564/1000000000</f>
        <v>7.00705431196359</v>
      </c>
      <c r="AP1564" s="35" t="n">
        <f aca="false">AJ1564*AI1564*EXP(P1564*4)</f>
        <v>7.67095239046024E-005</v>
      </c>
      <c r="AQ1564" s="36" t="n">
        <f aca="false">AK1564/W1564</f>
        <v>0.000104182386399906</v>
      </c>
      <c r="AR1564" s="37" t="n">
        <f aca="false">AL1564/W1564</f>
        <v>3.73937741048494E-005</v>
      </c>
      <c r="AS1564" s="37" t="n">
        <f aca="false">AM1564/W1564</f>
        <v>9.89770733964067E-005</v>
      </c>
      <c r="AT1564" s="37" t="n">
        <f aca="false">AN1564/W1564</f>
        <v>5.12094778965878E-005</v>
      </c>
      <c r="AU1564" s="37" t="n">
        <f aca="false">AO1564/W1564</f>
        <v>0.0191974090738729</v>
      </c>
      <c r="AV1564" s="49" t="n">
        <f aca="false">AP1564/W1564</f>
        <v>2.10163079190692E-007</v>
      </c>
      <c r="AW1564" s="39" t="n">
        <f aca="false">AK1564*1000000</f>
        <v>38026.5710359656</v>
      </c>
      <c r="AX1564" s="40" t="n">
        <f aca="false">AL1564*1000000</f>
        <v>13648.72754827</v>
      </c>
      <c r="AY1564" s="40" t="n">
        <f aca="false">AM1564*1000000</f>
        <v>36126.6317896885</v>
      </c>
      <c r="AZ1564" s="40" t="n">
        <f aca="false">AN1564*1000000</f>
        <v>18691.4594322546</v>
      </c>
      <c r="BA1564" s="40" t="n">
        <f aca="false">AO1564*1000000</f>
        <v>7007054.31196359</v>
      </c>
      <c r="BB1564" s="41" t="n">
        <f aca="false">AP1564*1000000</f>
        <v>76.7095239046025</v>
      </c>
      <c r="BC1564" s="39" t="n">
        <f aca="false">AQ1564*1000000</f>
        <v>104.182386399906</v>
      </c>
      <c r="BD1564" s="40" t="n">
        <f aca="false">AR1564*1000000</f>
        <v>37.3937741048494</v>
      </c>
      <c r="BE1564" s="40" t="n">
        <f aca="false">AS1564*1000000</f>
        <v>98.9770733964067</v>
      </c>
      <c r="BF1564" s="40" t="n">
        <f aca="false">AT1564*1000000</f>
        <v>51.2094778965878</v>
      </c>
      <c r="BG1564" s="40" t="n">
        <f aca="false">AU1564*1000000</f>
        <v>19197.4090738729</v>
      </c>
      <c r="BH1564" s="41" t="n">
        <f aca="false">AV1564*1000000</f>
        <v>0.210163079190692</v>
      </c>
      <c r="BI1564" s="0" t="n">
        <v>0.1</v>
      </c>
      <c r="BJ1564" s="0" t="n">
        <f aca="false">R1564*BI1564</f>
        <v>299063.350916073</v>
      </c>
      <c r="BK1564" s="0" t="n">
        <v>0.1</v>
      </c>
      <c r="BL1564" s="0" t="n">
        <f aca="false">AI1564*BK1564</f>
        <v>553.676785714286</v>
      </c>
      <c r="BM1564" s="45" t="n">
        <v>8.79744109323615</v>
      </c>
      <c r="BN1564" s="45" t="n">
        <v>3.62683450723467</v>
      </c>
      <c r="BO1564" s="45" t="n">
        <v>10.0538529184284</v>
      </c>
      <c r="BP1564" s="45" t="n">
        <v>12.5</v>
      </c>
      <c r="BQ1564" s="45" t="n">
        <v>2343</v>
      </c>
      <c r="BR1564" s="0" t="n">
        <f aca="false">AJ1564*0.1</f>
        <v>1.362E-009</v>
      </c>
      <c r="BS1564" s="0" t="n">
        <f aca="false">((((BJ1564/R1564)^2)+((BM1564/AD1564)^2))^(1/2))*AK1564</f>
        <v>0.0265833068568364</v>
      </c>
      <c r="BT1564" s="0" t="n">
        <f aca="false">((((BJ1564/R1564)^2)+((BN1564/AE1564)^2))^(1/2))*AL1564</f>
        <v>0.010932069869187</v>
      </c>
      <c r="BU1564" s="0" t="n">
        <f aca="false">((((BJ1564/R1564)^2)+((BO1564/AF1564)^2))^(1/2))*AM1564</f>
        <v>0.0302836464551747</v>
      </c>
      <c r="BV1564" s="0" t="n">
        <f aca="false">((((BJ1564/R1564)^2)+((BP1564/AG1564)^2))^(1/2))*AN1564</f>
        <v>0.0374296183441342</v>
      </c>
      <c r="BW1564" s="0" t="n">
        <f aca="false">((((BJ1564/R1564)^2)+((BQ1564/AH1564)^2))^(1/2))*AO1564</f>
        <v>7.04200243056729</v>
      </c>
      <c r="BX1564" s="46" t="n">
        <f aca="false">((((BL1564/AI1564)^2)+((BR1564/AJ1564)^2))^(1/2))*AP1564</f>
        <v>1.08483649069072E-005</v>
      </c>
    </row>
    <row r="1565" customFormat="false" ht="15" hidden="false" customHeight="true" outlineLevel="0" collapsed="false">
      <c r="A1565" s="24" t="n">
        <v>4.53851666666667</v>
      </c>
      <c r="B1565" s="24" t="n">
        <v>-74.1191472222222</v>
      </c>
      <c r="C1565" s="47" t="n">
        <v>27</v>
      </c>
      <c r="D1565" s="47" t="n">
        <v>17</v>
      </c>
      <c r="E1565" s="47" t="n">
        <v>1719</v>
      </c>
      <c r="F1565" s="82" t="s">
        <v>3823</v>
      </c>
      <c r="G1565" s="82" t="s">
        <v>3824</v>
      </c>
      <c r="H1565" s="82" t="s">
        <v>3825</v>
      </c>
      <c r="I1565" s="83" t="s">
        <v>3398</v>
      </c>
      <c r="J1565" s="1" t="s">
        <v>3797</v>
      </c>
      <c r="K1565" s="1" t="s">
        <v>3829</v>
      </c>
      <c r="L1565" s="1"/>
      <c r="M1565" s="1" t="n">
        <v>1955</v>
      </c>
      <c r="N1565" s="4" t="s">
        <v>172</v>
      </c>
      <c r="O1565" s="4" t="s">
        <v>3343</v>
      </c>
      <c r="P1565" s="56" t="n">
        <v>0.00426891489573758</v>
      </c>
      <c r="Q1565" s="5" t="n">
        <v>1500000</v>
      </c>
      <c r="R1565" s="31" t="n">
        <v>1525833.42304119</v>
      </c>
      <c r="S1565" s="29" t="s">
        <v>86</v>
      </c>
      <c r="T1565" s="29" t="n">
        <f aca="false">((R1565*Parámetros!$D$30)/1000)/Parámetros!$D$29</f>
        <v>1250425.90093907</v>
      </c>
      <c r="U1565" s="29" t="s">
        <v>69</v>
      </c>
      <c r="V1565" s="48" t="n">
        <f aca="false">IF(S1565="m3_año",R1565,IF(OR(O1565="CG1",O1565="CG3",O1565="HG2"),T1565,R1565))</f>
        <v>1525833.42304119</v>
      </c>
      <c r="W1565" s="28" t="n">
        <v>365</v>
      </c>
      <c r="X1565" s="1"/>
      <c r="Y1565" s="1"/>
      <c r="Z1565" s="1" t="n">
        <v>8760</v>
      </c>
      <c r="AA1565" s="1" t="n">
        <v>0</v>
      </c>
      <c r="AB1565" s="1" t="n">
        <v>0</v>
      </c>
      <c r="AC1565" s="33" t="s">
        <v>246</v>
      </c>
      <c r="AD1565" s="33" t="n">
        <f aca="false">VLOOKUP($O1565,Parámetros!$B$4:$H$25,3,0)</f>
        <v>12.7152226842523</v>
      </c>
      <c r="AE1565" s="33" t="n">
        <f aca="false">VLOOKUP($O1565,Parámetros!$B$4:$H$25,4,0)</f>
        <v>4.56382485732941</v>
      </c>
      <c r="AF1565" s="33" t="n">
        <f aca="false">VLOOKUP($O1565,Parámetros!$B$4:$H$25,5,0)</f>
        <v>12.0799261022882</v>
      </c>
      <c r="AG1565" s="33" t="n">
        <f aca="false">VLOOKUP($O1565,Parámetros!$B$4:$H$25,6,0)</f>
        <v>6.25</v>
      </c>
      <c r="AH1565" s="33" t="n">
        <f aca="false">VLOOKUP($O1565,Parámetros!$B$4:$H$25,7,0)</f>
        <v>2343</v>
      </c>
      <c r="AI1565" s="2" t="n">
        <v>5536.76785714286</v>
      </c>
      <c r="AJ1565" s="2" t="n">
        <v>1.362E-008</v>
      </c>
      <c r="AK1565" s="34" t="n">
        <f aca="false">AD1565*V1565/1000000000</f>
        <v>0.0194013117530437</v>
      </c>
      <c r="AL1565" s="34" t="n">
        <f aca="false">AE1565*V1565/1000000000</f>
        <v>0.0069636365042194</v>
      </c>
      <c r="AM1565" s="34" t="n">
        <f aca="false">AF1565*V1565/1000000000</f>
        <v>0.018431954994739</v>
      </c>
      <c r="AN1565" s="34" t="n">
        <f aca="false">AG1565*V1565/1000000000</f>
        <v>0.00953645889400744</v>
      </c>
      <c r="AO1565" s="34" t="n">
        <f aca="false">AH1565*V1565/1000000000</f>
        <v>3.57502771018551</v>
      </c>
      <c r="AP1565" s="35" t="n">
        <f aca="false">AJ1565*AI1565*EXP(P1565*4)</f>
        <v>7.67095239046024E-005</v>
      </c>
      <c r="AQ1565" s="36" t="n">
        <f aca="false">AK1565/W1565</f>
        <v>5.31542787754621E-005</v>
      </c>
      <c r="AR1565" s="37" t="n">
        <f aca="false">AL1565/W1565</f>
        <v>1.90784561759436E-005</v>
      </c>
      <c r="AS1565" s="37" t="n">
        <f aca="false">AM1565/W1565</f>
        <v>5.04985068349014E-005</v>
      </c>
      <c r="AT1565" s="37" t="n">
        <f aca="false">AN1565/W1565</f>
        <v>2.61272846411163E-005</v>
      </c>
      <c r="AU1565" s="37" t="n">
        <f aca="false">AO1565/W1565</f>
        <v>0.00979459646626167</v>
      </c>
      <c r="AV1565" s="49" t="n">
        <f aca="false">AP1565/W1565</f>
        <v>2.10163079190692E-007</v>
      </c>
      <c r="AW1565" s="39" t="n">
        <f aca="false">AK1565*1000000</f>
        <v>19401.3117530437</v>
      </c>
      <c r="AX1565" s="40" t="n">
        <f aca="false">AL1565*1000000</f>
        <v>6963.6365042194</v>
      </c>
      <c r="AY1565" s="40" t="n">
        <f aca="false">AM1565*1000000</f>
        <v>18431.954994739</v>
      </c>
      <c r="AZ1565" s="40" t="n">
        <f aca="false">AN1565*1000000</f>
        <v>9536.45889400744</v>
      </c>
      <c r="BA1565" s="40" t="n">
        <f aca="false">AO1565*1000000</f>
        <v>3575027.71018551</v>
      </c>
      <c r="BB1565" s="41" t="n">
        <f aca="false">AP1565*1000000</f>
        <v>76.7095239046025</v>
      </c>
      <c r="BC1565" s="39" t="n">
        <f aca="false">AQ1565*1000000</f>
        <v>53.1542787754621</v>
      </c>
      <c r="BD1565" s="40" t="n">
        <f aca="false">AR1565*1000000</f>
        <v>19.0784561759436</v>
      </c>
      <c r="BE1565" s="40" t="n">
        <f aca="false">AS1565*1000000</f>
        <v>50.4985068349014</v>
      </c>
      <c r="BF1565" s="40" t="n">
        <f aca="false">AT1565*1000000</f>
        <v>26.1272846411163</v>
      </c>
      <c r="BG1565" s="40" t="n">
        <f aca="false">AU1565*1000000</f>
        <v>9794.59646626167</v>
      </c>
      <c r="BH1565" s="41" t="n">
        <f aca="false">AV1565*1000000</f>
        <v>0.210163079190692</v>
      </c>
      <c r="BI1565" s="0" t="n">
        <v>0.1</v>
      </c>
      <c r="BJ1565" s="0" t="n">
        <f aca="false">R1565*BI1565</f>
        <v>152583.342304119</v>
      </c>
      <c r="BK1565" s="0" t="n">
        <v>0.1</v>
      </c>
      <c r="BL1565" s="0" t="n">
        <f aca="false">AI1565*BK1565</f>
        <v>553.676785714286</v>
      </c>
      <c r="BM1565" s="45" t="n">
        <v>8.79744109323615</v>
      </c>
      <c r="BN1565" s="45" t="n">
        <v>3.62683450723467</v>
      </c>
      <c r="BO1565" s="45" t="n">
        <v>10.0538529184284</v>
      </c>
      <c r="BP1565" s="45" t="n">
        <v>12.5</v>
      </c>
      <c r="BQ1565" s="45" t="n">
        <v>2343</v>
      </c>
      <c r="BR1565" s="0" t="n">
        <f aca="false">AJ1565*0.1</f>
        <v>1.362E-009</v>
      </c>
      <c r="BS1565" s="0" t="n">
        <f aca="false">((((BJ1565/R1565)^2)+((BM1565/AD1565)^2))^(1/2))*AK1565</f>
        <v>0.0135629116616512</v>
      </c>
      <c r="BT1565" s="0" t="n">
        <f aca="false">((((BJ1565/R1565)^2)+((BN1565/AE1565)^2))^(1/2))*AL1565</f>
        <v>0.00557758666795255</v>
      </c>
      <c r="BU1565" s="0" t="n">
        <f aca="false">((((BJ1565/R1565)^2)+((BO1565/AF1565)^2))^(1/2))*AM1565</f>
        <v>0.0154508400281504</v>
      </c>
      <c r="BV1565" s="0" t="n">
        <f aca="false">((((BJ1565/R1565)^2)+((BP1565/AG1565)^2))^(1/2))*AN1565</f>
        <v>0.0190967440531297</v>
      </c>
      <c r="BW1565" s="0" t="n">
        <f aca="false">((((BJ1565/R1565)^2)+((BQ1565/AH1565)^2))^(1/2))*AO1565</f>
        <v>3.5928583829425</v>
      </c>
      <c r="BX1565" s="46" t="n">
        <f aca="false">((((BL1565/AI1565)^2)+((BR1565/AJ1565)^2))^(1/2))*AP1565</f>
        <v>1.08483649069072E-005</v>
      </c>
    </row>
    <row r="1566" customFormat="false" ht="15" hidden="false" customHeight="true" outlineLevel="0" collapsed="false">
      <c r="A1566" s="24" t="n">
        <v>4.53851666666667</v>
      </c>
      <c r="B1566" s="24" t="n">
        <v>-74.1191472222222</v>
      </c>
      <c r="C1566" s="47" t="n">
        <v>27</v>
      </c>
      <c r="D1566" s="47" t="n">
        <v>17</v>
      </c>
      <c r="E1566" s="47" t="n">
        <v>1719</v>
      </c>
      <c r="F1566" s="82" t="s">
        <v>3823</v>
      </c>
      <c r="G1566" s="82" t="s">
        <v>3824</v>
      </c>
      <c r="H1566" s="82" t="s">
        <v>3825</v>
      </c>
      <c r="I1566" s="83" t="s">
        <v>3398</v>
      </c>
      <c r="J1566" s="1" t="s">
        <v>3797</v>
      </c>
      <c r="K1566" s="1" t="s">
        <v>3826</v>
      </c>
      <c r="L1566" s="1"/>
      <c r="M1566" s="3" t="s">
        <v>3830</v>
      </c>
      <c r="N1566" s="4" t="s">
        <v>3827</v>
      </c>
      <c r="O1566" s="4" t="s">
        <v>3343</v>
      </c>
      <c r="P1566" s="56" t="n">
        <v>0.00426891489573758</v>
      </c>
      <c r="Q1566" s="5" t="n">
        <v>245000</v>
      </c>
      <c r="R1566" s="31" t="n">
        <v>249219.459096728</v>
      </c>
      <c r="S1566" s="29" t="s">
        <v>86</v>
      </c>
      <c r="T1566" s="29" t="n">
        <f aca="false">((R1566*Parámetros!$D$30)/1000)/Parámetros!$D$29</f>
        <v>204236.230486716</v>
      </c>
      <c r="U1566" s="29" t="s">
        <v>69</v>
      </c>
      <c r="V1566" s="48" t="n">
        <f aca="false">IF(S1566="m3_año",R1566,IF(OR(O1566="CG1",O1566="CG3",O1566="HG2"),T1566,R1566))</f>
        <v>249219.459096728</v>
      </c>
      <c r="W1566" s="28" t="n">
        <v>365</v>
      </c>
      <c r="X1566" s="1"/>
      <c r="Y1566" s="1"/>
      <c r="Z1566" s="1" t="n">
        <v>8760</v>
      </c>
      <c r="AA1566" s="1" t="s">
        <v>3831</v>
      </c>
      <c r="AB1566" s="1" t="n">
        <v>0</v>
      </c>
      <c r="AC1566" s="33" t="s">
        <v>246</v>
      </c>
      <c r="AD1566" s="33" t="n">
        <f aca="false">VLOOKUP($O1566,Parámetros!$B$4:$H$25,3,0)</f>
        <v>12.7152226842523</v>
      </c>
      <c r="AE1566" s="33" t="n">
        <f aca="false">VLOOKUP($O1566,Parámetros!$B$4:$H$25,4,0)</f>
        <v>4.56382485732941</v>
      </c>
      <c r="AF1566" s="33" t="n">
        <f aca="false">VLOOKUP($O1566,Parámetros!$B$4:$H$25,5,0)</f>
        <v>12.0799261022882</v>
      </c>
      <c r="AG1566" s="33" t="n">
        <f aca="false">VLOOKUP($O1566,Parámetros!$B$4:$H$25,6,0)</f>
        <v>6.25</v>
      </c>
      <c r="AH1566" s="33" t="n">
        <f aca="false">VLOOKUP($O1566,Parámetros!$B$4:$H$25,7,0)</f>
        <v>2343</v>
      </c>
      <c r="AI1566" s="2" t="n">
        <v>5536.76785714286</v>
      </c>
      <c r="AJ1566" s="2" t="n">
        <v>1.362E-008</v>
      </c>
      <c r="AK1566" s="34" t="n">
        <f aca="false">AD1566*V1566/1000000000</f>
        <v>0.0031688809196638</v>
      </c>
      <c r="AL1566" s="34" t="n">
        <f aca="false">AE1566*V1566/1000000000</f>
        <v>0.00113739396235584</v>
      </c>
      <c r="AM1566" s="34" t="n">
        <f aca="false">AF1566*V1566/1000000000</f>
        <v>0.00301055264914071</v>
      </c>
      <c r="AN1566" s="34" t="n">
        <f aca="false">AG1566*V1566/1000000000</f>
        <v>0.00155762161935455</v>
      </c>
      <c r="AO1566" s="34" t="n">
        <f aca="false">AH1566*V1566/1000000000</f>
        <v>0.583921192663634</v>
      </c>
      <c r="AP1566" s="35" t="n">
        <f aca="false">AJ1566*AI1566*EXP(P1566*4)</f>
        <v>7.67095239046024E-005</v>
      </c>
      <c r="AQ1566" s="36" t="n">
        <f aca="false">AK1566/W1566</f>
        <v>8.68186553332549E-006</v>
      </c>
      <c r="AR1566" s="37" t="n">
        <f aca="false">AL1566/W1566</f>
        <v>3.11614784207079E-006</v>
      </c>
      <c r="AS1566" s="37" t="n">
        <f aca="false">AM1566/W1566</f>
        <v>8.24808944970058E-006</v>
      </c>
      <c r="AT1566" s="37" t="n">
        <f aca="false">AN1566/W1566</f>
        <v>4.26745649138233E-006</v>
      </c>
      <c r="AU1566" s="37" t="n">
        <f aca="false">AO1566/W1566</f>
        <v>0.00159978408948941</v>
      </c>
      <c r="AV1566" s="49" t="n">
        <f aca="false">AP1566/W1566</f>
        <v>2.10163079190692E-007</v>
      </c>
      <c r="AW1566" s="39" t="n">
        <f aca="false">AK1566*1000000</f>
        <v>3168.8809196638</v>
      </c>
      <c r="AX1566" s="40" t="n">
        <f aca="false">AL1566*1000000</f>
        <v>1137.39396235584</v>
      </c>
      <c r="AY1566" s="40" t="n">
        <f aca="false">AM1566*1000000</f>
        <v>3010.55264914071</v>
      </c>
      <c r="AZ1566" s="40" t="n">
        <f aca="false">AN1566*1000000</f>
        <v>1557.62161935455</v>
      </c>
      <c r="BA1566" s="40" t="n">
        <f aca="false">AO1566*1000000</f>
        <v>583921.192663634</v>
      </c>
      <c r="BB1566" s="41" t="n">
        <f aca="false">AP1566*1000000</f>
        <v>76.7095239046025</v>
      </c>
      <c r="BC1566" s="39" t="n">
        <f aca="false">AQ1566*1000000</f>
        <v>8.68186553332549</v>
      </c>
      <c r="BD1566" s="40" t="n">
        <f aca="false">AR1566*1000000</f>
        <v>3.11614784207079</v>
      </c>
      <c r="BE1566" s="40" t="n">
        <f aca="false">AS1566*1000000</f>
        <v>8.24808944970058</v>
      </c>
      <c r="BF1566" s="40" t="n">
        <f aca="false">AT1566*1000000</f>
        <v>4.26745649138233</v>
      </c>
      <c r="BG1566" s="40" t="n">
        <f aca="false">AU1566*1000000</f>
        <v>1599.78408948941</v>
      </c>
      <c r="BH1566" s="41" t="n">
        <f aca="false">AV1566*1000000</f>
        <v>0.210163079190692</v>
      </c>
      <c r="BI1566" s="0" t="n">
        <v>0.1</v>
      </c>
      <c r="BJ1566" s="0" t="n">
        <f aca="false">R1566*BI1566</f>
        <v>24921.9459096728</v>
      </c>
      <c r="BK1566" s="0" t="n">
        <v>0.1</v>
      </c>
      <c r="BL1566" s="0" t="n">
        <f aca="false">AI1566*BK1566</f>
        <v>553.676785714286</v>
      </c>
      <c r="BM1566" s="45" t="n">
        <v>8.79744109323615</v>
      </c>
      <c r="BN1566" s="45" t="n">
        <v>3.62683450723467</v>
      </c>
      <c r="BO1566" s="45" t="n">
        <v>10.0538529184284</v>
      </c>
      <c r="BP1566" s="45" t="n">
        <v>12.5</v>
      </c>
      <c r="BQ1566" s="45" t="n">
        <v>2343</v>
      </c>
      <c r="BR1566" s="0" t="n">
        <f aca="false">AJ1566*0.1</f>
        <v>1.362E-009</v>
      </c>
      <c r="BS1566" s="0" t="n">
        <f aca="false">((((BJ1566/R1566)^2)+((BM1566/AD1566)^2))^(1/2))*AK1566</f>
        <v>0.00221527557140304</v>
      </c>
      <c r="BT1566" s="0" t="n">
        <f aca="false">((((BJ1566/R1566)^2)+((BN1566/AE1566)^2))^(1/2))*AL1566</f>
        <v>0.00091100582243225</v>
      </c>
      <c r="BU1566" s="0" t="n">
        <f aca="false">((((BJ1566/R1566)^2)+((BO1566/AF1566)^2))^(1/2))*AM1566</f>
        <v>0.0025236372045979</v>
      </c>
      <c r="BV1566" s="0" t="n">
        <f aca="false">((((BJ1566/R1566)^2)+((BP1566/AG1566)^2))^(1/2))*AN1566</f>
        <v>0.00311913486201119</v>
      </c>
      <c r="BW1566" s="0" t="n">
        <f aca="false">((((BJ1566/R1566)^2)+((BQ1566/AH1566)^2))^(1/2))*AO1566</f>
        <v>0.586833535880609</v>
      </c>
      <c r="BX1566" s="46" t="n">
        <f aca="false">((((BL1566/AI1566)^2)+((BR1566/AJ1566)^2))^(1/2))*AP1566</f>
        <v>1.08483649069072E-005</v>
      </c>
    </row>
    <row r="1567" customFormat="false" ht="15" hidden="false" customHeight="true" outlineLevel="0" collapsed="false">
      <c r="A1567" s="24" t="n">
        <v>4.58326388888889</v>
      </c>
      <c r="B1567" s="24" t="n">
        <v>-74.0795611111111</v>
      </c>
      <c r="C1567" s="47" t="n">
        <v>31</v>
      </c>
      <c r="D1567" s="47" t="n">
        <v>22</v>
      </c>
      <c r="E1567" s="47" t="n">
        <v>2281</v>
      </c>
      <c r="F1567" s="82" t="s">
        <v>3832</v>
      </c>
      <c r="G1567" s="82" t="s">
        <v>3833</v>
      </c>
      <c r="H1567" s="82" t="s">
        <v>3834</v>
      </c>
      <c r="I1567" s="83" t="s">
        <v>2948</v>
      </c>
      <c r="J1567" s="1" t="s">
        <v>3797</v>
      </c>
      <c r="K1567" s="1" t="s">
        <v>3835</v>
      </c>
      <c r="L1567" s="1"/>
      <c r="M1567" s="1" t="n">
        <v>1987</v>
      </c>
      <c r="N1567" s="4" t="s">
        <v>172</v>
      </c>
      <c r="O1567" s="4" t="s">
        <v>3343</v>
      </c>
      <c r="P1567" s="56" t="n">
        <v>0.00426891489573758</v>
      </c>
      <c r="Q1567" s="5" t="n">
        <v>2882304</v>
      </c>
      <c r="R1567" s="31" t="n">
        <v>2931943.85237688</v>
      </c>
      <c r="S1567" s="29" t="s">
        <v>86</v>
      </c>
      <c r="T1567" s="29" t="n">
        <f aca="false">((R1567*Parámetros!$D$30)/1000)/Parámetros!$D$29</f>
        <v>2402738.38398687</v>
      </c>
      <c r="U1567" s="29" t="s">
        <v>69</v>
      </c>
      <c r="V1567" s="48" t="n">
        <f aca="false">IF(S1567="m3_año",R1567,IF(OR(O1567="CG1",O1567="CG3",O1567="HG2"),T1567,R1567))</f>
        <v>2931943.85237688</v>
      </c>
      <c r="W1567" s="28" t="n">
        <v>365</v>
      </c>
      <c r="X1567" s="1"/>
      <c r="Y1567" s="1"/>
      <c r="Z1567" s="1" t="n">
        <v>8760</v>
      </c>
      <c r="AA1567" s="1" t="n">
        <v>0</v>
      </c>
      <c r="AB1567" s="1" t="n">
        <v>0</v>
      </c>
      <c r="AC1567" s="33" t="s">
        <v>246</v>
      </c>
      <c r="AD1567" s="33" t="n">
        <f aca="false">VLOOKUP($O1567,Parámetros!$B$4:$H$25,3,0)</f>
        <v>12.7152226842523</v>
      </c>
      <c r="AE1567" s="33" t="n">
        <f aca="false">VLOOKUP($O1567,Parámetros!$B$4:$H$25,4,0)</f>
        <v>4.56382485732941</v>
      </c>
      <c r="AF1567" s="33" t="n">
        <f aca="false">VLOOKUP($O1567,Parámetros!$B$4:$H$25,5,0)</f>
        <v>12.0799261022882</v>
      </c>
      <c r="AG1567" s="33" t="n">
        <f aca="false">VLOOKUP($O1567,Parámetros!$B$4:$H$25,6,0)</f>
        <v>6.25</v>
      </c>
      <c r="AH1567" s="33" t="n">
        <f aca="false">VLOOKUP($O1567,Parámetros!$B$4:$H$25,7,0)</f>
        <v>2343</v>
      </c>
      <c r="AI1567" s="2" t="n">
        <v>5536.76785714286</v>
      </c>
      <c r="AJ1567" s="2" t="n">
        <v>1.362E-008</v>
      </c>
      <c r="AK1567" s="34" t="n">
        <f aca="false">AD1567*V1567/1000000000</f>
        <v>0.0372803189806966</v>
      </c>
      <c r="AL1567" s="34" t="n">
        <f aca="false">AE1567*V1567/1000000000</f>
        <v>0.0133808782337718</v>
      </c>
      <c r="AM1567" s="34" t="n">
        <f aca="false">AF1567*V1567/1000000000</f>
        <v>0.0354176650727709</v>
      </c>
      <c r="AN1567" s="34" t="n">
        <f aca="false">AG1567*V1567/1000000000</f>
        <v>0.0183246490773555</v>
      </c>
      <c r="AO1567" s="34" t="n">
        <f aca="false">AH1567*V1567/1000000000</f>
        <v>6.86954444611903</v>
      </c>
      <c r="AP1567" s="35" t="n">
        <f aca="false">AJ1567*AI1567*EXP(P1567*4)</f>
        <v>7.67095239046024E-005</v>
      </c>
      <c r="AQ1567" s="36" t="n">
        <f aca="false">AK1567/W1567</f>
        <v>0.000102137860221087</v>
      </c>
      <c r="AR1567" s="37" t="n">
        <f aca="false">AL1567/W1567</f>
        <v>3.6659940366498E-005</v>
      </c>
      <c r="AS1567" s="37" t="n">
        <f aca="false">AM1567/W1567</f>
        <v>9.70346988295093E-005</v>
      </c>
      <c r="AT1567" s="37" t="n">
        <f aca="false">AN1567/W1567</f>
        <v>5.02045180201521E-005</v>
      </c>
      <c r="AU1567" s="37" t="n">
        <f aca="false">AO1567/W1567</f>
        <v>0.0188206697153946</v>
      </c>
      <c r="AV1567" s="49" t="n">
        <f aca="false">AP1567/W1567</f>
        <v>2.10163079190692E-007</v>
      </c>
      <c r="AW1567" s="39" t="n">
        <f aca="false">AK1567*1000000</f>
        <v>37280.3189806966</v>
      </c>
      <c r="AX1567" s="40" t="n">
        <f aca="false">AL1567*1000000</f>
        <v>13380.8782337718</v>
      </c>
      <c r="AY1567" s="40" t="n">
        <f aca="false">AM1567*1000000</f>
        <v>35417.6650727709</v>
      </c>
      <c r="AZ1567" s="40" t="n">
        <f aca="false">AN1567*1000000</f>
        <v>18324.6490773555</v>
      </c>
      <c r="BA1567" s="40" t="n">
        <f aca="false">AO1567*1000000</f>
        <v>6869544.44611903</v>
      </c>
      <c r="BB1567" s="41" t="n">
        <f aca="false">AP1567*1000000</f>
        <v>76.7095239046025</v>
      </c>
      <c r="BC1567" s="39" t="n">
        <f aca="false">AQ1567*1000000</f>
        <v>102.137860221087</v>
      </c>
      <c r="BD1567" s="40" t="n">
        <f aca="false">AR1567*1000000</f>
        <v>36.659940366498</v>
      </c>
      <c r="BE1567" s="40" t="n">
        <f aca="false">AS1567*1000000</f>
        <v>97.0346988295093</v>
      </c>
      <c r="BF1567" s="40" t="n">
        <f aca="false">AT1567*1000000</f>
        <v>50.2045180201521</v>
      </c>
      <c r="BG1567" s="40" t="n">
        <f aca="false">AU1567*1000000</f>
        <v>18820.6697153946</v>
      </c>
      <c r="BH1567" s="41" t="n">
        <f aca="false">AV1567*1000000</f>
        <v>0.210163079190692</v>
      </c>
      <c r="BI1567" s="0" t="n">
        <v>0.1</v>
      </c>
      <c r="BJ1567" s="0" t="n">
        <f aca="false">R1567*BI1567</f>
        <v>293194.385237688</v>
      </c>
      <c r="BK1567" s="0" t="n">
        <v>0.1</v>
      </c>
      <c r="BL1567" s="0" t="n">
        <f aca="false">AI1567*BK1567</f>
        <v>553.676785714286</v>
      </c>
      <c r="BM1567" s="45" t="n">
        <v>8.79744109323615</v>
      </c>
      <c r="BN1567" s="45" t="n">
        <v>3.62683450723467</v>
      </c>
      <c r="BO1567" s="45" t="n">
        <v>10.0538529184284</v>
      </c>
      <c r="BP1567" s="45" t="n">
        <v>12.5</v>
      </c>
      <c r="BQ1567" s="45" t="n">
        <v>2343</v>
      </c>
      <c r="BR1567" s="0" t="n">
        <f aca="false">AJ1567*0.1</f>
        <v>1.362E-009</v>
      </c>
      <c r="BS1567" s="0" t="n">
        <f aca="false">((((BJ1567/R1567)^2)+((BM1567/AD1567)^2))^(1/2))*AK1567</f>
        <v>0.0260616230226827</v>
      </c>
      <c r="BT1567" s="0" t="n">
        <f aca="false">((((BJ1567/R1567)^2)+((BN1567/AE1567)^2))^(1/2))*AL1567</f>
        <v>0.0107175335755909</v>
      </c>
      <c r="BU1567" s="0" t="n">
        <f aca="false">((((BJ1567/R1567)^2)+((BO1567/AF1567)^2))^(1/2))*AM1567</f>
        <v>0.029689345344332</v>
      </c>
      <c r="BV1567" s="0" t="n">
        <f aca="false">((((BJ1567/R1567)^2)+((BP1567/AG1567)^2))^(1/2))*AN1567</f>
        <v>0.0366950811808747</v>
      </c>
      <c r="BW1567" s="0" t="n">
        <f aca="false">((((BJ1567/R1567)^2)+((BQ1567/AH1567)^2))^(1/2))*AO1567</f>
        <v>6.9038067257258</v>
      </c>
      <c r="BX1567" s="46" t="n">
        <f aca="false">((((BL1567/AI1567)^2)+((BR1567/AJ1567)^2))^(1/2))*AP1567</f>
        <v>1.08483649069072E-005</v>
      </c>
    </row>
    <row r="1568" customFormat="false" ht="15" hidden="false" customHeight="true" outlineLevel="0" collapsed="false">
      <c r="A1568" s="24" t="n">
        <v>4.58326388888889</v>
      </c>
      <c r="B1568" s="24" t="n">
        <v>-74.0795611111111</v>
      </c>
      <c r="C1568" s="47" t="n">
        <v>31</v>
      </c>
      <c r="D1568" s="47" t="n">
        <v>22</v>
      </c>
      <c r="E1568" s="47" t="n">
        <v>2281</v>
      </c>
      <c r="F1568" s="82" t="s">
        <v>3832</v>
      </c>
      <c r="G1568" s="82" t="s">
        <v>3833</v>
      </c>
      <c r="H1568" s="82" t="s">
        <v>3834</v>
      </c>
      <c r="I1568" s="83" t="s">
        <v>2948</v>
      </c>
      <c r="J1568" s="1" t="s">
        <v>3797</v>
      </c>
      <c r="K1568" s="1" t="s">
        <v>3836</v>
      </c>
      <c r="L1568" s="1"/>
      <c r="M1568" s="1" t="n">
        <v>1935</v>
      </c>
      <c r="N1568" s="4" t="s">
        <v>172</v>
      </c>
      <c r="O1568" s="4" t="s">
        <v>3343</v>
      </c>
      <c r="P1568" s="56" t="n">
        <v>0.00426891489573758</v>
      </c>
      <c r="Q1568" s="5" t="n">
        <v>151200</v>
      </c>
      <c r="R1568" s="31" t="n">
        <v>153804.009042552</v>
      </c>
      <c r="S1568" s="29" t="s">
        <v>86</v>
      </c>
      <c r="T1568" s="29" t="n">
        <f aca="false">((R1568*Parámetros!$D$30)/1000)/Parámetros!$D$29</f>
        <v>126042.930814659</v>
      </c>
      <c r="U1568" s="29" t="s">
        <v>69</v>
      </c>
      <c r="V1568" s="48" t="n">
        <f aca="false">IF(S1568="m3_año",R1568,IF(OR(O1568="CG1",O1568="CG3",O1568="HG2"),T1568,R1568))</f>
        <v>153804.009042552</v>
      </c>
      <c r="W1568" s="28" t="n">
        <v>365</v>
      </c>
      <c r="X1568" s="1"/>
      <c r="Y1568" s="1"/>
      <c r="Z1568" s="28" t="n">
        <v>1800</v>
      </c>
      <c r="AA1568" s="1" t="n">
        <v>0</v>
      </c>
      <c r="AB1568" s="1" t="n">
        <v>0</v>
      </c>
      <c r="AC1568" s="33" t="s">
        <v>246</v>
      </c>
      <c r="AD1568" s="33" t="n">
        <f aca="false">VLOOKUP($O1568,Parámetros!$B$4:$H$25,3,0)</f>
        <v>12.7152226842523</v>
      </c>
      <c r="AE1568" s="33" t="n">
        <f aca="false">VLOOKUP($O1568,Parámetros!$B$4:$H$25,4,0)</f>
        <v>4.56382485732941</v>
      </c>
      <c r="AF1568" s="33" t="n">
        <f aca="false">VLOOKUP($O1568,Parámetros!$B$4:$H$25,5,0)</f>
        <v>12.0799261022882</v>
      </c>
      <c r="AG1568" s="33" t="n">
        <f aca="false">VLOOKUP($O1568,Parámetros!$B$4:$H$25,6,0)</f>
        <v>6.25</v>
      </c>
      <c r="AH1568" s="33" t="n">
        <f aca="false">VLOOKUP($O1568,Parámetros!$B$4:$H$25,7,0)</f>
        <v>2343</v>
      </c>
      <c r="AI1568" s="2" t="n">
        <v>5536.76785714286</v>
      </c>
      <c r="AJ1568" s="2" t="n">
        <v>1.362E-008</v>
      </c>
      <c r="AK1568" s="34" t="n">
        <f aca="false">AD1568*V1568/1000000000</f>
        <v>0.0019556522247068</v>
      </c>
      <c r="AL1568" s="34" t="n">
        <f aca="false">AE1568*V1568/1000000000</f>
        <v>0.000701934559625316</v>
      </c>
      <c r="AM1568" s="34" t="n">
        <f aca="false">AF1568*V1568/1000000000</f>
        <v>0.00185794106346969</v>
      </c>
      <c r="AN1568" s="34" t="n">
        <f aca="false">AG1568*V1568/1000000000</f>
        <v>0.00096127505651595</v>
      </c>
      <c r="AO1568" s="34" t="n">
        <f aca="false">AH1568*V1568/1000000000</f>
        <v>0.360362793186699</v>
      </c>
      <c r="AP1568" s="35" t="n">
        <f aca="false">AJ1568*AI1568*EXP(P1568*4)</f>
        <v>7.67095239046024E-005</v>
      </c>
      <c r="AQ1568" s="36" t="n">
        <f aca="false">AK1568/W1568</f>
        <v>5.35795130056658E-006</v>
      </c>
      <c r="AR1568" s="37" t="n">
        <f aca="false">AL1568/W1568</f>
        <v>1.92310838253511E-006</v>
      </c>
      <c r="AS1568" s="37" t="n">
        <f aca="false">AM1568/W1568</f>
        <v>5.09024948895807E-006</v>
      </c>
      <c r="AT1568" s="37" t="n">
        <f aca="false">AN1568/W1568</f>
        <v>2.63363029182452E-006</v>
      </c>
      <c r="AU1568" s="37" t="n">
        <f aca="false">AO1568/W1568</f>
        <v>0.000987295323799176</v>
      </c>
      <c r="AV1568" s="49" t="n">
        <f aca="false">AP1568/W1568</f>
        <v>2.10163079190692E-007</v>
      </c>
      <c r="AW1568" s="39" t="n">
        <f aca="false">AK1568*1000000</f>
        <v>1955.6522247068</v>
      </c>
      <c r="AX1568" s="40" t="n">
        <f aca="false">AL1568*1000000</f>
        <v>701.934559625316</v>
      </c>
      <c r="AY1568" s="40" t="n">
        <f aca="false">AM1568*1000000</f>
        <v>1857.94106346969</v>
      </c>
      <c r="AZ1568" s="40" t="n">
        <f aca="false">AN1568*1000000</f>
        <v>961.27505651595</v>
      </c>
      <c r="BA1568" s="40" t="n">
        <f aca="false">AO1568*1000000</f>
        <v>360362.793186699</v>
      </c>
      <c r="BB1568" s="41" t="n">
        <f aca="false">AP1568*1000000</f>
        <v>76.7095239046025</v>
      </c>
      <c r="BC1568" s="39" t="n">
        <f aca="false">AQ1568*1000000</f>
        <v>5.35795130056658</v>
      </c>
      <c r="BD1568" s="40" t="n">
        <f aca="false">AR1568*1000000</f>
        <v>1.92310838253511</v>
      </c>
      <c r="BE1568" s="40" t="n">
        <f aca="false">AS1568*1000000</f>
        <v>5.09024948895807</v>
      </c>
      <c r="BF1568" s="40" t="n">
        <f aca="false">AT1568*1000000</f>
        <v>2.63363029182452</v>
      </c>
      <c r="BG1568" s="40" t="n">
        <f aca="false">AU1568*1000000</f>
        <v>987.295323799176</v>
      </c>
      <c r="BH1568" s="41" t="n">
        <f aca="false">AV1568*1000000</f>
        <v>0.210163079190692</v>
      </c>
      <c r="BI1568" s="0" t="n">
        <v>0.1</v>
      </c>
      <c r="BJ1568" s="0" t="n">
        <f aca="false">R1568*BI1568</f>
        <v>15380.4009042552</v>
      </c>
      <c r="BK1568" s="0" t="n">
        <v>0.1</v>
      </c>
      <c r="BL1568" s="0" t="n">
        <f aca="false">AI1568*BK1568</f>
        <v>553.676785714286</v>
      </c>
      <c r="BM1568" s="45" t="n">
        <v>8.79744109323615</v>
      </c>
      <c r="BN1568" s="45" t="n">
        <v>3.62683450723467</v>
      </c>
      <c r="BO1568" s="45" t="n">
        <v>10.0538529184284</v>
      </c>
      <c r="BP1568" s="45" t="n">
        <v>12.5</v>
      </c>
      <c r="BQ1568" s="45" t="n">
        <v>2343</v>
      </c>
      <c r="BR1568" s="0" t="n">
        <f aca="false">AJ1568*0.1</f>
        <v>1.362E-009</v>
      </c>
      <c r="BS1568" s="0" t="n">
        <f aca="false">((((BJ1568/R1568)^2)+((BM1568/AD1568)^2))^(1/2))*AK1568</f>
        <v>0.00136714149549444</v>
      </c>
      <c r="BT1568" s="0" t="n">
        <f aca="false">((((BJ1568/R1568)^2)+((BN1568/AE1568)^2))^(1/2))*AL1568</f>
        <v>0.000562220736129617</v>
      </c>
      <c r="BU1568" s="0" t="n">
        <f aca="false">((((BJ1568/R1568)^2)+((BO1568/AF1568)^2))^(1/2))*AM1568</f>
        <v>0.00155744467483756</v>
      </c>
      <c r="BV1568" s="0" t="n">
        <f aca="false">((((BJ1568/R1568)^2)+((BP1568/AG1568)^2))^(1/2))*AN1568</f>
        <v>0.00192495180055548</v>
      </c>
      <c r="BW1568" s="0" t="n">
        <f aca="false">((((BJ1568/R1568)^2)+((BQ1568/AH1568)^2))^(1/2))*AO1568</f>
        <v>0.362160125000604</v>
      </c>
      <c r="BX1568" s="46" t="n">
        <f aca="false">((((BL1568/AI1568)^2)+((BR1568/AJ1568)^2))^(1/2))*AP1568</f>
        <v>1.08483649069072E-005</v>
      </c>
    </row>
    <row r="1569" customFormat="false" ht="15" hidden="false" customHeight="true" outlineLevel="0" collapsed="false">
      <c r="A1569" s="24" t="n">
        <v>4.58326388888889</v>
      </c>
      <c r="B1569" s="24" t="n">
        <v>-74.0795611111111</v>
      </c>
      <c r="C1569" s="47" t="n">
        <v>31</v>
      </c>
      <c r="D1569" s="47" t="n">
        <v>22</v>
      </c>
      <c r="E1569" s="47" t="n">
        <v>2281</v>
      </c>
      <c r="F1569" s="82" t="s">
        <v>3832</v>
      </c>
      <c r="G1569" s="82" t="s">
        <v>3833</v>
      </c>
      <c r="H1569" s="82" t="s">
        <v>3834</v>
      </c>
      <c r="I1569" s="83" t="s">
        <v>2948</v>
      </c>
      <c r="J1569" s="1" t="s">
        <v>3797</v>
      </c>
      <c r="K1569" s="1" t="s">
        <v>3836</v>
      </c>
      <c r="L1569" s="1"/>
      <c r="M1569" s="1" t="n">
        <v>1935</v>
      </c>
      <c r="N1569" s="4" t="s">
        <v>172</v>
      </c>
      <c r="O1569" s="4" t="s">
        <v>3343</v>
      </c>
      <c r="P1569" s="56" t="n">
        <v>0.00426891489573758</v>
      </c>
      <c r="Q1569" s="5" t="n">
        <v>151200</v>
      </c>
      <c r="R1569" s="31" t="n">
        <v>153804.009042552</v>
      </c>
      <c r="S1569" s="29" t="s">
        <v>86</v>
      </c>
      <c r="T1569" s="29" t="n">
        <f aca="false">((R1569*Parámetros!$D$30)/1000)/Parámetros!$D$29</f>
        <v>126042.930814659</v>
      </c>
      <c r="U1569" s="29" t="s">
        <v>69</v>
      </c>
      <c r="V1569" s="48" t="n">
        <f aca="false">IF(S1569="m3_año",R1569,IF(OR(O1569="CG1",O1569="CG3",O1569="HG2"),T1569,R1569))</f>
        <v>153804.009042552</v>
      </c>
      <c r="W1569" s="28" t="n">
        <v>365</v>
      </c>
      <c r="X1569" s="1"/>
      <c r="Y1569" s="1"/>
      <c r="Z1569" s="28" t="n">
        <v>1800</v>
      </c>
      <c r="AA1569" s="1" t="n">
        <v>0</v>
      </c>
      <c r="AB1569" s="1" t="n">
        <v>0</v>
      </c>
      <c r="AC1569" s="33" t="s">
        <v>246</v>
      </c>
      <c r="AD1569" s="33" t="n">
        <f aca="false">VLOOKUP($O1569,Parámetros!$B$4:$H$25,3,0)</f>
        <v>12.7152226842523</v>
      </c>
      <c r="AE1569" s="33" t="n">
        <f aca="false">VLOOKUP($O1569,Parámetros!$B$4:$H$25,4,0)</f>
        <v>4.56382485732941</v>
      </c>
      <c r="AF1569" s="33" t="n">
        <f aca="false">VLOOKUP($O1569,Parámetros!$B$4:$H$25,5,0)</f>
        <v>12.0799261022882</v>
      </c>
      <c r="AG1569" s="33" t="n">
        <f aca="false">VLOOKUP($O1569,Parámetros!$B$4:$H$25,6,0)</f>
        <v>6.25</v>
      </c>
      <c r="AH1569" s="33" t="n">
        <f aca="false">VLOOKUP($O1569,Parámetros!$B$4:$H$25,7,0)</f>
        <v>2343</v>
      </c>
      <c r="AI1569" s="2" t="n">
        <v>5536.76785714286</v>
      </c>
      <c r="AJ1569" s="2" t="n">
        <v>1.362E-008</v>
      </c>
      <c r="AK1569" s="34" t="n">
        <f aca="false">AD1569*V1569/1000000000</f>
        <v>0.0019556522247068</v>
      </c>
      <c r="AL1569" s="34" t="n">
        <f aca="false">AE1569*V1569/1000000000</f>
        <v>0.000701934559625316</v>
      </c>
      <c r="AM1569" s="34" t="n">
        <f aca="false">AF1569*V1569/1000000000</f>
        <v>0.00185794106346969</v>
      </c>
      <c r="AN1569" s="34" t="n">
        <f aca="false">AG1569*V1569/1000000000</f>
        <v>0.00096127505651595</v>
      </c>
      <c r="AO1569" s="34" t="n">
        <f aca="false">AH1569*V1569/1000000000</f>
        <v>0.360362793186699</v>
      </c>
      <c r="AP1569" s="35" t="n">
        <f aca="false">AJ1569*AI1569*EXP(P1569*4)</f>
        <v>7.67095239046024E-005</v>
      </c>
      <c r="AQ1569" s="36" t="n">
        <f aca="false">AK1569/W1569</f>
        <v>5.35795130056658E-006</v>
      </c>
      <c r="AR1569" s="37" t="n">
        <f aca="false">AL1569/W1569</f>
        <v>1.92310838253511E-006</v>
      </c>
      <c r="AS1569" s="37" t="n">
        <f aca="false">AM1569/W1569</f>
        <v>5.09024948895807E-006</v>
      </c>
      <c r="AT1569" s="37" t="n">
        <f aca="false">AN1569/W1569</f>
        <v>2.63363029182452E-006</v>
      </c>
      <c r="AU1569" s="37" t="n">
        <f aca="false">AO1569/W1569</f>
        <v>0.000987295323799176</v>
      </c>
      <c r="AV1569" s="49" t="n">
        <f aca="false">AP1569/W1569</f>
        <v>2.10163079190692E-007</v>
      </c>
      <c r="AW1569" s="39" t="n">
        <f aca="false">AK1569*1000000</f>
        <v>1955.6522247068</v>
      </c>
      <c r="AX1569" s="40" t="n">
        <f aca="false">AL1569*1000000</f>
        <v>701.934559625316</v>
      </c>
      <c r="AY1569" s="40" t="n">
        <f aca="false">AM1569*1000000</f>
        <v>1857.94106346969</v>
      </c>
      <c r="AZ1569" s="40" t="n">
        <f aca="false">AN1569*1000000</f>
        <v>961.27505651595</v>
      </c>
      <c r="BA1569" s="40" t="n">
        <f aca="false">AO1569*1000000</f>
        <v>360362.793186699</v>
      </c>
      <c r="BB1569" s="41" t="n">
        <f aca="false">AP1569*1000000</f>
        <v>76.7095239046025</v>
      </c>
      <c r="BC1569" s="39" t="n">
        <f aca="false">AQ1569*1000000</f>
        <v>5.35795130056658</v>
      </c>
      <c r="BD1569" s="40" t="n">
        <f aca="false">AR1569*1000000</f>
        <v>1.92310838253511</v>
      </c>
      <c r="BE1569" s="40" t="n">
        <f aca="false">AS1569*1000000</f>
        <v>5.09024948895807</v>
      </c>
      <c r="BF1569" s="40" t="n">
        <f aca="false">AT1569*1000000</f>
        <v>2.63363029182452</v>
      </c>
      <c r="BG1569" s="40" t="n">
        <f aca="false">AU1569*1000000</f>
        <v>987.295323799176</v>
      </c>
      <c r="BH1569" s="41" t="n">
        <f aca="false">AV1569*1000000</f>
        <v>0.210163079190692</v>
      </c>
      <c r="BI1569" s="0" t="n">
        <v>0.1</v>
      </c>
      <c r="BJ1569" s="0" t="n">
        <f aca="false">R1569*BI1569</f>
        <v>15380.4009042552</v>
      </c>
      <c r="BK1569" s="0" t="n">
        <v>0.1</v>
      </c>
      <c r="BL1569" s="0" t="n">
        <f aca="false">AI1569*BK1569</f>
        <v>553.676785714286</v>
      </c>
      <c r="BM1569" s="45" t="n">
        <v>8.79744109323615</v>
      </c>
      <c r="BN1569" s="45" t="n">
        <v>3.62683450723467</v>
      </c>
      <c r="BO1569" s="45" t="n">
        <v>10.0538529184284</v>
      </c>
      <c r="BP1569" s="45" t="n">
        <v>12.5</v>
      </c>
      <c r="BQ1569" s="45" t="n">
        <v>2343</v>
      </c>
      <c r="BR1569" s="0" t="n">
        <f aca="false">AJ1569*0.1</f>
        <v>1.362E-009</v>
      </c>
      <c r="BS1569" s="0" t="n">
        <f aca="false">((((BJ1569/R1569)^2)+((BM1569/AD1569)^2))^(1/2))*AK1569</f>
        <v>0.00136714149549444</v>
      </c>
      <c r="BT1569" s="0" t="n">
        <f aca="false">((((BJ1569/R1569)^2)+((BN1569/AE1569)^2))^(1/2))*AL1569</f>
        <v>0.000562220736129617</v>
      </c>
      <c r="BU1569" s="0" t="n">
        <f aca="false">((((BJ1569/R1569)^2)+((BO1569/AF1569)^2))^(1/2))*AM1569</f>
        <v>0.00155744467483756</v>
      </c>
      <c r="BV1569" s="0" t="n">
        <f aca="false">((((BJ1569/R1569)^2)+((BP1569/AG1569)^2))^(1/2))*AN1569</f>
        <v>0.00192495180055548</v>
      </c>
      <c r="BW1569" s="0" t="n">
        <f aca="false">((((BJ1569/R1569)^2)+((BQ1569/AH1569)^2))^(1/2))*AO1569</f>
        <v>0.362160125000604</v>
      </c>
      <c r="BX1569" s="46" t="n">
        <f aca="false">((((BL1569/AI1569)^2)+((BR1569/AJ1569)^2))^(1/2))*AP1569</f>
        <v>1.08483649069072E-005</v>
      </c>
    </row>
    <row r="1570" customFormat="false" ht="15" hidden="false" customHeight="true" outlineLevel="0" collapsed="false">
      <c r="A1570" s="24" t="n">
        <v>4.57250555555556</v>
      </c>
      <c r="B1570" s="24" t="n">
        <v>-74.1192694444444</v>
      </c>
      <c r="C1570" s="47" t="n">
        <v>27</v>
      </c>
      <c r="D1570" s="47" t="n">
        <v>21</v>
      </c>
      <c r="E1570" s="47" t="n">
        <v>1771</v>
      </c>
      <c r="F1570" s="82" t="s">
        <v>3837</v>
      </c>
      <c r="G1570" s="82" t="s">
        <v>3838</v>
      </c>
      <c r="H1570" s="82" t="s">
        <v>3839</v>
      </c>
      <c r="I1570" s="83" t="s">
        <v>1481</v>
      </c>
      <c r="J1570" s="1" t="s">
        <v>76</v>
      </c>
      <c r="K1570" s="1" t="s">
        <v>3840</v>
      </c>
      <c r="L1570" s="1"/>
      <c r="M1570" s="1" t="n">
        <v>2007</v>
      </c>
      <c r="N1570" s="29" t="s">
        <v>77</v>
      </c>
      <c r="O1570" s="4" t="s">
        <v>77</v>
      </c>
      <c r="P1570" s="30" t="n">
        <v>0.0141316269503235</v>
      </c>
      <c r="Q1570" s="85" t="n">
        <v>61.48700928</v>
      </c>
      <c r="R1570" s="31" t="n">
        <v>65.0627656316411</v>
      </c>
      <c r="S1570" s="4" t="s">
        <v>69</v>
      </c>
      <c r="T1570" s="4"/>
      <c r="U1570" s="4"/>
      <c r="V1570" s="48" t="n">
        <f aca="false">IF(S1570="m3_año",R1570,IF(OR(O1570="CG1",O1570="CG3",O1570="HG2"),T1570,R1570))</f>
        <v>65.0627656316411</v>
      </c>
      <c r="W1570" s="28" t="n">
        <v>365</v>
      </c>
      <c r="X1570" s="1"/>
      <c r="Y1570" s="1"/>
      <c r="Z1570" s="1" t="n">
        <v>2920</v>
      </c>
      <c r="AA1570" s="1" t="n">
        <v>0</v>
      </c>
      <c r="AB1570" s="1" t="n">
        <v>0</v>
      </c>
      <c r="AC1570" s="33" t="s">
        <v>72</v>
      </c>
      <c r="AD1570" s="33" t="n">
        <f aca="false">VLOOKUP($O1570,Parámetros!$B$4:$H$25,3,0)</f>
        <v>24000</v>
      </c>
      <c r="AE1570" s="33" t="n">
        <f aca="false">VLOOKUP($O1570,Parámetros!$B$4:$H$25,4,0)</f>
        <v>2261000</v>
      </c>
      <c r="AF1570" s="33" t="n">
        <f aca="false">VLOOKUP($O1570,Parámetros!$B$4:$H$25,5,0)</f>
        <v>1200</v>
      </c>
      <c r="AG1570" s="33" t="n">
        <f aca="false">VLOOKUP($O1570,Parámetros!$B$4:$H$25,6,0)</f>
        <v>381000</v>
      </c>
      <c r="AH1570" s="33" t="n">
        <f aca="false">VLOOKUP($O1570,Parámetros!$B$4:$H$25,7,0)</f>
        <v>1500000000</v>
      </c>
      <c r="AI1570" s="2" t="n">
        <v>2.98030327868852</v>
      </c>
      <c r="AJ1570" s="2" t="n">
        <v>1.362E-005</v>
      </c>
      <c r="AK1570" s="34" t="n">
        <f aca="false">AD1570*V1570/1000000000</f>
        <v>0.00156150637515939</v>
      </c>
      <c r="AL1570" s="34" t="n">
        <f aca="false">AE1570*V1570/1000000000</f>
        <v>0.147106913093141</v>
      </c>
      <c r="AM1570" s="34" t="n">
        <f aca="false">AF1570*V1570/1000000000</f>
        <v>7.80753187579693E-005</v>
      </c>
      <c r="AN1570" s="34" t="n">
        <f aca="false">AG1570*V1570/1000000000</f>
        <v>0.0247889137056553</v>
      </c>
      <c r="AO1570" s="34" t="n">
        <f aca="false">AH1570*V1570/1000000000</f>
        <v>97.5941484474616</v>
      </c>
      <c r="AP1570" s="35" t="n">
        <f aca="false">AJ1570*AI1570*EXP(P1570*4)</f>
        <v>4.29523291043529E-005</v>
      </c>
      <c r="AQ1570" s="36" t="n">
        <f aca="false">AK1570/W1570</f>
        <v>4.27809965797092E-006</v>
      </c>
      <c r="AR1570" s="37" t="n">
        <f aca="false">AL1570/W1570</f>
        <v>0.000403032638611344</v>
      </c>
      <c r="AS1570" s="37" t="n">
        <f aca="false">AM1570/W1570</f>
        <v>2.13904982898546E-007</v>
      </c>
      <c r="AT1570" s="37" t="n">
        <f aca="false">AN1570/W1570</f>
        <v>6.79148320702884E-005</v>
      </c>
      <c r="AU1570" s="37" t="n">
        <f aca="false">AO1570/W1570</f>
        <v>0.267381228623183</v>
      </c>
      <c r="AV1570" s="49" t="n">
        <f aca="false">AP1570/W1570</f>
        <v>1.17677613984528E-007</v>
      </c>
      <c r="AW1570" s="39" t="n">
        <f aca="false">AK1570*1000000</f>
        <v>1561.50637515939</v>
      </c>
      <c r="AX1570" s="40" t="n">
        <f aca="false">AL1570*1000000</f>
        <v>147106.913093141</v>
      </c>
      <c r="AY1570" s="40" t="n">
        <f aca="false">AM1570*1000000</f>
        <v>78.0753187579693</v>
      </c>
      <c r="AZ1570" s="40" t="n">
        <f aca="false">AN1570*1000000</f>
        <v>24788.9137056553</v>
      </c>
      <c r="BA1570" s="40" t="n">
        <f aca="false">AO1570*1000000</f>
        <v>97594148.4474616</v>
      </c>
      <c r="BB1570" s="41" t="n">
        <f aca="false">AP1570*1000000</f>
        <v>42.9523291043529</v>
      </c>
      <c r="BC1570" s="39" t="n">
        <f aca="false">AQ1570*1000000</f>
        <v>4.27809965797092</v>
      </c>
      <c r="BD1570" s="40" t="n">
        <f aca="false">AR1570*1000000</f>
        <v>403.032638611344</v>
      </c>
      <c r="BE1570" s="40" t="n">
        <f aca="false">AS1570*1000000</f>
        <v>0.213904982898546</v>
      </c>
      <c r="BF1570" s="40" t="n">
        <f aca="false">AT1570*1000000</f>
        <v>67.9148320702884</v>
      </c>
      <c r="BG1570" s="40" t="n">
        <f aca="false">AU1570*1000000</f>
        <v>267381.228623183</v>
      </c>
      <c r="BH1570" s="41" t="n">
        <f aca="false">AV1570*1000000</f>
        <v>0.117677613984528</v>
      </c>
      <c r="BI1570" s="0" t="n">
        <v>0.1</v>
      </c>
      <c r="BJ1570" s="0" t="n">
        <f aca="false">R1570*BI1570</f>
        <v>6.50627656316411</v>
      </c>
      <c r="BK1570" s="0" t="n">
        <v>0.1</v>
      </c>
      <c r="BL1570" s="0" t="n">
        <f aca="false">AI1570*BK1570</f>
        <v>0.298030327868852</v>
      </c>
      <c r="BM1570" s="45" t="n">
        <v>0</v>
      </c>
      <c r="BN1570" s="45" t="n">
        <v>0</v>
      </c>
      <c r="BO1570" s="45" t="n">
        <v>0</v>
      </c>
      <c r="BP1570" s="45" t="n">
        <v>0</v>
      </c>
      <c r="BQ1570" s="45" t="n">
        <v>0</v>
      </c>
      <c r="BR1570" s="0" t="n">
        <f aca="false">AJ1570*0.1</f>
        <v>1.362E-006</v>
      </c>
      <c r="BS1570" s="0" t="n">
        <f aca="false">((((BJ1570/R1570)^2)+((BM1570/AD1570)^2))^(1/2))*AK1570</f>
        <v>0.000156150637515939</v>
      </c>
      <c r="BT1570" s="0" t="n">
        <f aca="false">((((BJ1570/R1570)^2)+((BN1570/AE1570)^2))^(1/2))*AL1570</f>
        <v>0.0147106913093141</v>
      </c>
      <c r="BU1570" s="0" t="n">
        <f aca="false">((((BJ1570/R1570)^2)+((BO1570/AF1570)^2))^(1/2))*AM1570</f>
        <v>7.80753187579693E-006</v>
      </c>
      <c r="BV1570" s="0" t="n">
        <f aca="false">((((BJ1570/R1570)^2)+((BP1570/AG1570)^2))^(1/2))*AN1570</f>
        <v>0.00247889137056553</v>
      </c>
      <c r="BW1570" s="0" t="n">
        <f aca="false">((((BJ1570/R1570)^2)+((BQ1570/AH1570)^2))^(1/2))*AO1570</f>
        <v>9.75941484474617</v>
      </c>
      <c r="BX1570" s="46" t="n">
        <f aca="false">((((BL1570/AI1570)^2)+((BR1570/AJ1570)^2))^(1/2))*AP1570</f>
        <v>6.07437663548884E-006</v>
      </c>
    </row>
    <row r="1571" customFormat="false" ht="15" hidden="false" customHeight="true" outlineLevel="0" collapsed="false">
      <c r="A1571" s="24" t="n">
        <v>4.64663333333333</v>
      </c>
      <c r="B1571" s="24" t="n">
        <v>-74.1134888888889</v>
      </c>
      <c r="C1571" s="47" t="n">
        <v>28</v>
      </c>
      <c r="D1571" s="47" t="n">
        <v>29</v>
      </c>
      <c r="E1571" s="47" t="n">
        <v>1876</v>
      </c>
      <c r="F1571" s="82" t="s">
        <v>3841</v>
      </c>
      <c r="G1571" s="82" t="s">
        <v>3842</v>
      </c>
      <c r="H1571" s="82" t="s">
        <v>3843</v>
      </c>
      <c r="I1571" s="83" t="s">
        <v>1495</v>
      </c>
      <c r="J1571" s="1" t="s">
        <v>65</v>
      </c>
      <c r="K1571" s="1" t="s">
        <v>3649</v>
      </c>
      <c r="L1571" s="1"/>
      <c r="M1571" s="1" t="s">
        <v>3465</v>
      </c>
      <c r="N1571" s="4" t="s">
        <v>172</v>
      </c>
      <c r="O1571" s="4" t="s">
        <v>244</v>
      </c>
      <c r="P1571" s="50" t="n">
        <v>0.00842863539816588</v>
      </c>
      <c r="Q1571" s="5" t="n">
        <v>276480</v>
      </c>
      <c r="R1571" s="31" t="n">
        <v>285960.310641291</v>
      </c>
      <c r="S1571" s="29" t="s">
        <v>86</v>
      </c>
      <c r="T1571" s="29" t="n">
        <f aca="false">((R1571*Parámetros!$D$30)/1000)/Parámetros!$D$29</f>
        <v>234345.488614193</v>
      </c>
      <c r="U1571" s="29" t="s">
        <v>69</v>
      </c>
      <c r="V1571" s="48" t="n">
        <f aca="false">IF(S1571="m3_año",R1571,IF(OR(O1571="CG1",O1571="CG3",O1571="HG2"),T1571,R1571))</f>
        <v>285960.310641291</v>
      </c>
      <c r="W1571" s="28" t="n">
        <v>365</v>
      </c>
      <c r="X1571" s="1"/>
      <c r="Y1571" s="1"/>
      <c r="Z1571" s="1" t="n">
        <v>2920</v>
      </c>
      <c r="AA1571" s="1" t="n">
        <v>0</v>
      </c>
      <c r="AB1571" s="1" t="n">
        <v>0</v>
      </c>
      <c r="AC1571" s="33" t="s">
        <v>246</v>
      </c>
      <c r="AD1571" s="33" t="n">
        <f aca="false">VLOOKUP($O1571,Parámetros!$B$4:$H$25,3,0)</f>
        <v>5.87787643204989</v>
      </c>
      <c r="AE1571" s="33" t="n">
        <f aca="false">VLOOKUP($O1571,Parámetros!$B$4:$H$25,4,0)</f>
        <v>7.61681695814629</v>
      </c>
      <c r="AF1571" s="33" t="n">
        <f aca="false">VLOOKUP($O1571,Parámetros!$B$4:$H$25,5,0)</f>
        <v>22.1296397414769</v>
      </c>
      <c r="AG1571" s="33" t="n">
        <f aca="false">VLOOKUP($O1571,Parámetros!$B$4:$H$25,6,0)</f>
        <v>0.3</v>
      </c>
      <c r="AH1571" s="33" t="n">
        <f aca="false">VLOOKUP($O1571,Parámetros!$B$4:$H$25,7,0)</f>
        <v>2840</v>
      </c>
      <c r="AI1571" s="51" t="n">
        <v>276480</v>
      </c>
      <c r="AJ1571" s="2" t="n">
        <v>2E-005</v>
      </c>
      <c r="AK1571" s="34" t="n">
        <f aca="false">AD1571*V1571/1000000000</f>
        <v>0.00168083937042011</v>
      </c>
      <c r="AL1571" s="34" t="n">
        <f aca="false">AE1571*V1571/1000000000</f>
        <v>0.00217810734344937</v>
      </c>
      <c r="AM1571" s="34" t="n">
        <f aca="false">AF1571*V1571/1000000000</f>
        <v>0.00632819865485259</v>
      </c>
      <c r="AN1571" s="34" t="n">
        <f aca="false">AG1571*V1571/1000000000</f>
        <v>8.57880931923873E-005</v>
      </c>
      <c r="AO1571" s="34" t="n">
        <f aca="false">AH1571*V1571/1000000000</f>
        <v>0.812127282221267</v>
      </c>
      <c r="AP1571" s="35" t="n">
        <f aca="false">AJ1571*AI1571*EXP(P1571*4)</f>
        <v>5.71920621282583</v>
      </c>
      <c r="AQ1571" s="36" t="n">
        <f aca="false">AK1571/W1571</f>
        <v>4.605039371014E-006</v>
      </c>
      <c r="AR1571" s="37" t="n">
        <f aca="false">AL1571/W1571</f>
        <v>5.96741737931333E-006</v>
      </c>
      <c r="AS1571" s="37" t="n">
        <f aca="false">AM1571/W1571</f>
        <v>1.733753056124E-005</v>
      </c>
      <c r="AT1571" s="37" t="n">
        <f aca="false">AN1571/W1571</f>
        <v>2.35035871759965E-007</v>
      </c>
      <c r="AU1571" s="37" t="n">
        <f aca="false">AO1571/W1571</f>
        <v>0.002225006252661</v>
      </c>
      <c r="AV1571" s="49" t="n">
        <f aca="false">AP1571/W1571</f>
        <v>0.015669058117331</v>
      </c>
      <c r="AW1571" s="39" t="n">
        <f aca="false">AK1571*1000000</f>
        <v>1680.83937042011</v>
      </c>
      <c r="AX1571" s="40" t="n">
        <f aca="false">AL1571*1000000</f>
        <v>2178.10734344937</v>
      </c>
      <c r="AY1571" s="40" t="n">
        <f aca="false">AM1571*1000000</f>
        <v>6328.19865485259</v>
      </c>
      <c r="AZ1571" s="40" t="n">
        <f aca="false">AN1571*1000000</f>
        <v>85.7880931923873</v>
      </c>
      <c r="BA1571" s="40" t="n">
        <f aca="false">AO1571*1000000</f>
        <v>812127.282221267</v>
      </c>
      <c r="BB1571" s="41" t="n">
        <f aca="false">AP1571*1000000</f>
        <v>5719206.21282583</v>
      </c>
      <c r="BC1571" s="39" t="n">
        <f aca="false">AQ1571*1000000</f>
        <v>4.605039371014</v>
      </c>
      <c r="BD1571" s="40" t="n">
        <f aca="false">AR1571*1000000</f>
        <v>5.96741737931333</v>
      </c>
      <c r="BE1571" s="40" t="n">
        <f aca="false">AS1571*1000000</f>
        <v>17.33753056124</v>
      </c>
      <c r="BF1571" s="40" t="n">
        <f aca="false">AT1571*1000000</f>
        <v>0.235035871759965</v>
      </c>
      <c r="BG1571" s="40" t="n">
        <f aca="false">AU1571*1000000</f>
        <v>2225.006252661</v>
      </c>
      <c r="BH1571" s="41" t="n">
        <f aca="false">AV1571*1000000</f>
        <v>15669.058117331</v>
      </c>
      <c r="BI1571" s="0" t="n">
        <v>0.1</v>
      </c>
      <c r="BJ1571" s="0" t="n">
        <f aca="false">R1571*BI1571</f>
        <v>28596.0310641291</v>
      </c>
      <c r="BK1571" s="0" t="n">
        <v>0.1</v>
      </c>
      <c r="BL1571" s="0" t="n">
        <f aca="false">AI1571*BK1571</f>
        <v>27648</v>
      </c>
      <c r="BM1571" s="45" t="n">
        <v>4.12476460504249</v>
      </c>
      <c r="BN1571" s="45" t="n">
        <v>5.03041792329344</v>
      </c>
      <c r="BO1571" s="45" t="n">
        <v>17.5971907346429</v>
      </c>
      <c r="BP1571" s="45" t="n">
        <v>0.12</v>
      </c>
      <c r="BQ1571" s="45" t="n">
        <v>2840</v>
      </c>
      <c r="BR1571" s="0" t="n">
        <f aca="false">AJ1571*0.1</f>
        <v>2E-006</v>
      </c>
      <c r="BS1571" s="0" t="n">
        <f aca="false">((((BJ1571/R1571)^2)+((BM1571/AD1571)^2))^(1/2))*AK1571</f>
        <v>0.00119143493538032</v>
      </c>
      <c r="BT1571" s="0" t="n">
        <f aca="false">((((BJ1571/R1571)^2)+((BN1571/AE1571)^2))^(1/2))*AL1571</f>
        <v>0.0014548963529205</v>
      </c>
      <c r="BU1571" s="0" t="n">
        <f aca="false">((((BJ1571/R1571)^2)+((BO1571/AF1571)^2))^(1/2))*AM1571</f>
        <v>0.00507173269809801</v>
      </c>
      <c r="BV1571" s="0" t="n">
        <f aca="false">((((BJ1571/R1571)^2)+((BP1571/AG1571)^2))^(1/2))*AN1571</f>
        <v>3.53713369652544E-005</v>
      </c>
      <c r="BW1571" s="0" t="n">
        <f aca="false">((((BJ1571/R1571)^2)+((BQ1571/AH1571)^2))^(1/2))*AO1571</f>
        <v>0.816177817484267</v>
      </c>
      <c r="BX1571" s="46" t="n">
        <f aca="false">((((BL1571/AI1571)^2)+((BR1571/AJ1571)^2))^(1/2))*AP1571</f>
        <v>0.808817899218676</v>
      </c>
    </row>
    <row r="1572" customFormat="false" ht="15" hidden="false" customHeight="true" outlineLevel="0" collapsed="false">
      <c r="A1572" s="24" t="n">
        <v>4.59850555555556</v>
      </c>
      <c r="B1572" s="24" t="n">
        <v>-74.1422</v>
      </c>
      <c r="C1572" s="47" t="n">
        <v>24</v>
      </c>
      <c r="D1572" s="47" t="n">
        <v>24</v>
      </c>
      <c r="E1572" s="47" t="n">
        <v>1807</v>
      </c>
      <c r="F1572" s="82" t="s">
        <v>3844</v>
      </c>
      <c r="G1572" s="82" t="s">
        <v>3845</v>
      </c>
      <c r="H1572" s="82" t="s">
        <v>3846</v>
      </c>
      <c r="I1572" s="28" t="s">
        <v>216</v>
      </c>
      <c r="J1572" s="1" t="s">
        <v>65</v>
      </c>
      <c r="K1572" s="1" t="s">
        <v>3474</v>
      </c>
      <c r="L1572" s="1"/>
      <c r="M1572" s="1" t="s">
        <v>3460</v>
      </c>
      <c r="N1572" s="4" t="s">
        <v>3501</v>
      </c>
      <c r="O1572" s="4" t="s">
        <v>3502</v>
      </c>
      <c r="P1572" s="30" t="n">
        <v>-0.0558905599345948</v>
      </c>
      <c r="Q1572" s="5" t="n">
        <v>75000</v>
      </c>
      <c r="R1572" s="31" t="n">
        <v>59974.8839528158</v>
      </c>
      <c r="S1572" s="29" t="s">
        <v>86</v>
      </c>
      <c r="T1572" s="29"/>
      <c r="U1572" s="29"/>
      <c r="V1572" s="48" t="n">
        <f aca="false">IF(S1572="m3_año",R1572,IF(OR(O1572="CG1",O1572="CG3",O1572="HG2"),T1572,R1572))</f>
        <v>59974.8839528158</v>
      </c>
      <c r="W1572" s="28" t="n">
        <v>365</v>
      </c>
      <c r="X1572" s="1"/>
      <c r="Y1572" s="1"/>
      <c r="Z1572" s="1" t="n">
        <v>7512</v>
      </c>
      <c r="AA1572" s="1" t="n">
        <v>0</v>
      </c>
      <c r="AB1572" s="1" t="n">
        <v>0</v>
      </c>
      <c r="AC1572" s="33" t="s">
        <v>246</v>
      </c>
      <c r="AD1572" s="33" t="n">
        <f aca="false">VLOOKUP($O1572,Parámetros!$B$4:$H$25,3,0)</f>
        <v>2.56948904694711</v>
      </c>
      <c r="AE1572" s="33" t="n">
        <f aca="false">VLOOKUP($O1572,Parámetros!$B$4:$H$25,4,0)</f>
        <v>3.49736009167801</v>
      </c>
      <c r="AF1572" s="33" t="n">
        <f aca="false">VLOOKUP($O1572,Parámetros!$B$4:$H$25,5,0)</f>
        <v>0.178436739371327</v>
      </c>
      <c r="AG1572" s="33" t="n">
        <f aca="false">VLOOKUP($O1572,Parámetros!$B$4:$H$25,6,0)</f>
        <v>4.28248174491185</v>
      </c>
      <c r="AH1572" s="33" t="n">
        <f aca="false">VLOOKUP($O1572,Parámetros!$B$4:$H$25,7,0)</f>
        <v>1688.11775999997</v>
      </c>
      <c r="AI1572" s="2" t="n">
        <v>8608.38414634146</v>
      </c>
      <c r="AJ1572" s="2" t="n">
        <v>1.0442E-008</v>
      </c>
      <c r="AK1572" s="34" t="n">
        <f aca="false">AD1572*V1572/1000000000</f>
        <v>0.000154104807408684</v>
      </c>
      <c r="AL1572" s="34" t="n">
        <f aca="false">AE1572*V1572/1000000000</f>
        <v>0.000209753765639598</v>
      </c>
      <c r="AM1572" s="34" t="n">
        <f aca="false">AF1572*V1572/1000000000</f>
        <v>1.07017227367142E-005</v>
      </c>
      <c r="AN1572" s="34" t="n">
        <f aca="false">AG1572*V1572/1000000000</f>
        <v>0.00025684134568114</v>
      </c>
      <c r="AO1572" s="34" t="n">
        <f aca="false">AH1572*V1572/1000000000</f>
        <v>0.101244666754686</v>
      </c>
      <c r="AP1572" s="35" t="n">
        <f aca="false">AJ1572*AI1572*EXP(P1572*4)</f>
        <v>7.18808958046459E-005</v>
      </c>
      <c r="AQ1572" s="36" t="n">
        <f aca="false">AK1572/W1572</f>
        <v>4.22204951804614E-007</v>
      </c>
      <c r="AR1572" s="37" t="n">
        <f aca="false">AL1572/W1572</f>
        <v>5.74667851067391E-007</v>
      </c>
      <c r="AS1572" s="37" t="n">
        <f aca="false">AM1572/W1572</f>
        <v>2.93197883197649E-008</v>
      </c>
      <c r="AT1572" s="37" t="n">
        <f aca="false">AN1572/W1572</f>
        <v>7.03674919674357E-007</v>
      </c>
      <c r="AU1572" s="37" t="n">
        <f aca="false">AO1572/W1572</f>
        <v>0.000277382648642974</v>
      </c>
      <c r="AV1572" s="49" t="n">
        <f aca="false">AP1572/W1572</f>
        <v>1.96933961108619E-007</v>
      </c>
      <c r="AW1572" s="39" t="n">
        <f aca="false">AK1572*1000000</f>
        <v>154.104807408684</v>
      </c>
      <c r="AX1572" s="40" t="n">
        <f aca="false">AL1572*1000000</f>
        <v>209.753765639598</v>
      </c>
      <c r="AY1572" s="40" t="n">
        <f aca="false">AM1572*1000000</f>
        <v>10.7017227367142</v>
      </c>
      <c r="AZ1572" s="40" t="n">
        <f aca="false">AN1572*1000000</f>
        <v>256.84134568114</v>
      </c>
      <c r="BA1572" s="40" t="n">
        <f aca="false">AO1572*1000000</f>
        <v>101244.666754686</v>
      </c>
      <c r="BB1572" s="41" t="n">
        <f aca="false">AP1572*1000000</f>
        <v>71.8808958046459</v>
      </c>
      <c r="BC1572" s="39" t="n">
        <f aca="false">AQ1572*1000000</f>
        <v>0.422204951804614</v>
      </c>
      <c r="BD1572" s="40" t="n">
        <f aca="false">AR1572*1000000</f>
        <v>0.574667851067391</v>
      </c>
      <c r="BE1572" s="40" t="n">
        <f aca="false">AS1572*1000000</f>
        <v>0.0293197883197649</v>
      </c>
      <c r="BF1572" s="40" t="n">
        <f aca="false">AT1572*1000000</f>
        <v>0.703674919674357</v>
      </c>
      <c r="BG1572" s="40" t="n">
        <f aca="false">AU1572*1000000</f>
        <v>277.382648642974</v>
      </c>
      <c r="BH1572" s="41" t="n">
        <f aca="false">AV1572*1000000</f>
        <v>0.196933961108619</v>
      </c>
      <c r="BI1572" s="0" t="n">
        <v>0.1</v>
      </c>
      <c r="BJ1572" s="0" t="n">
        <f aca="false">R1572*BI1572</f>
        <v>5997.48839528158</v>
      </c>
      <c r="BK1572" s="0" t="n">
        <v>0.1</v>
      </c>
      <c r="BL1572" s="0" t="n">
        <f aca="false">AI1572*BK1572</f>
        <v>860.838414634146</v>
      </c>
      <c r="BM1572" s="0" t="n">
        <f aca="false">AD1572*0.1</f>
        <v>0.256948904694711</v>
      </c>
      <c r="BN1572" s="0" t="n">
        <f aca="false">AE1572*0.1</f>
        <v>0.349736009167801</v>
      </c>
      <c r="BO1572" s="0" t="n">
        <f aca="false">AF1572*0.1</f>
        <v>0.0178436739371327</v>
      </c>
      <c r="BP1572" s="0" t="n">
        <f aca="false">AG1572*0.1</f>
        <v>0.428248174491185</v>
      </c>
      <c r="BQ1572" s="0" t="n">
        <f aca="false">AH1572*0.1</f>
        <v>168.811775999997</v>
      </c>
      <c r="BR1572" s="0" t="n">
        <f aca="false">AJ1572*0.1</f>
        <v>1.0442E-009</v>
      </c>
      <c r="BS1572" s="0" t="n">
        <f aca="false">((((BJ1572/R1572)^2)+((BM1572/AD1572)^2))^(1/2))*AK1572</f>
        <v>2.17937108664255E-005</v>
      </c>
      <c r="BT1572" s="0" t="n">
        <f aca="false">((((BJ1572/R1572)^2)+((BN1572/AE1572)^2))^(1/2))*AL1572</f>
        <v>2.96636620126347E-005</v>
      </c>
      <c r="BU1572" s="0" t="n">
        <f aca="false">((((BJ1572/R1572)^2)+((BO1572/AF1572)^2))^(1/2))*AM1572</f>
        <v>1.51345214350177E-006</v>
      </c>
      <c r="BV1572" s="0" t="n">
        <f aca="false">((((BJ1572/R1572)^2)+((BP1572/AG1572)^2))^(1/2))*AN1572</f>
        <v>3.63228514440425E-005</v>
      </c>
      <c r="BW1572" s="0" t="n">
        <f aca="false">((((BJ1572/R1572)^2)+((BQ1572/AH1572)^2))^(1/2))*AO1572</f>
        <v>0.0143181580842421</v>
      </c>
      <c r="BX1572" s="46" t="n">
        <f aca="false">((((BL1572/AI1572)^2)+((BR1572/AJ1572)^2))^(1/2))*AP1572</f>
        <v>1.01654937722458E-005</v>
      </c>
    </row>
    <row r="1573" customFormat="false" ht="15" hidden="false" customHeight="true" outlineLevel="0" collapsed="false">
      <c r="A1573" s="24" t="n">
        <v>4.606925</v>
      </c>
      <c r="B1573" s="24" t="n">
        <v>-74.1055944444444</v>
      </c>
      <c r="C1573" s="47" t="n">
        <v>28</v>
      </c>
      <c r="D1573" s="47" t="n">
        <v>25</v>
      </c>
      <c r="E1573" s="47" t="n">
        <v>1824</v>
      </c>
      <c r="F1573" s="82" t="s">
        <v>3847</v>
      </c>
      <c r="G1573" s="82" t="s">
        <v>3838</v>
      </c>
      <c r="H1573" s="82" t="s">
        <v>3848</v>
      </c>
      <c r="I1573" s="28" t="s">
        <v>155</v>
      </c>
      <c r="J1573" s="1" t="s">
        <v>76</v>
      </c>
      <c r="K1573" s="1" t="s">
        <v>3849</v>
      </c>
      <c r="L1573" s="1"/>
      <c r="M1573" s="1" t="n">
        <v>2000</v>
      </c>
      <c r="N1573" s="29" t="s">
        <v>67</v>
      </c>
      <c r="O1573" s="4" t="s">
        <v>145</v>
      </c>
      <c r="P1573" s="30" t="n">
        <v>0.0141316269503235</v>
      </c>
      <c r="Q1573" s="5" t="n">
        <v>10080</v>
      </c>
      <c r="R1573" s="31" t="n">
        <v>10666.1990109229</v>
      </c>
      <c r="S1573" s="4" t="s">
        <v>69</v>
      </c>
      <c r="T1573" s="4"/>
      <c r="U1573" s="4"/>
      <c r="V1573" s="48" t="n">
        <f aca="false">IF(S1573="m3_año",R1573,IF(OR(O1573="CG1",O1573="CG3",O1573="HG2"),T1573,R1573))</f>
        <v>10666.1990109229</v>
      </c>
      <c r="W1573" s="28" t="n">
        <v>365</v>
      </c>
      <c r="X1573" s="1"/>
      <c r="Y1573" s="1"/>
      <c r="Z1573" s="1" t="n">
        <v>2920</v>
      </c>
      <c r="AA1573" s="1" t="n">
        <v>0</v>
      </c>
      <c r="AB1573" s="1" t="n">
        <v>0</v>
      </c>
      <c r="AC1573" s="33" t="s">
        <v>72</v>
      </c>
      <c r="AD1573" s="33" t="n">
        <f aca="false">VLOOKUP($O1573,Parámetros!$B$4:$H$25,3,0)</f>
        <v>196.356974196937</v>
      </c>
      <c r="AE1573" s="33" t="n">
        <f aca="false">VLOOKUP($O1573,Parámetros!$B$4:$H$25,4,0)</f>
        <v>1220.72799074218</v>
      </c>
      <c r="AF1573" s="33" t="n">
        <f aca="false">VLOOKUP($O1573,Parámetros!$B$4:$H$25,5,0)</f>
        <v>69.6558973259153</v>
      </c>
      <c r="AG1573" s="33" t="n">
        <f aca="false">VLOOKUP($O1573,Parámetros!$B$4:$H$25,6,0)</f>
        <v>640</v>
      </c>
      <c r="AH1573" s="33" t="n">
        <f aca="false">VLOOKUP($O1573,Parámetros!$B$4:$H$25,7,0)</f>
        <v>1920000</v>
      </c>
      <c r="AI1573" s="2" t="n">
        <v>2.98030327868852</v>
      </c>
      <c r="AJ1573" s="2" t="n">
        <v>1.362E-005</v>
      </c>
      <c r="AK1573" s="34" t="n">
        <f aca="false">AD1573*V1573/1000000000</f>
        <v>0.00209438256396718</v>
      </c>
      <c r="AL1573" s="34" t="n">
        <f aca="false">AE1573*V1573/1000000000</f>
        <v>0.0130205276874601</v>
      </c>
      <c r="AM1573" s="34" t="n">
        <f aca="false">AF1573*V1573/1000000000</f>
        <v>0.000742963663162625</v>
      </c>
      <c r="AN1573" s="34" t="n">
        <f aca="false">AG1573*V1573/1000000000</f>
        <v>0.00682636736699066</v>
      </c>
      <c r="AO1573" s="34" t="n">
        <f aca="false">AH1573*V1573/1000000000</f>
        <v>20.479102100972</v>
      </c>
      <c r="AP1573" s="35" t="n">
        <f aca="false">AJ1573*AI1573*EXP(P1573*4)</f>
        <v>4.29523291043529E-005</v>
      </c>
      <c r="AQ1573" s="36" t="n">
        <f aca="false">AK1573/W1573</f>
        <v>5.7380344218279E-006</v>
      </c>
      <c r="AR1573" s="37" t="n">
        <f aca="false">AL1573/W1573</f>
        <v>3.56726785957812E-005</v>
      </c>
      <c r="AS1573" s="37" t="n">
        <f aca="false">AM1573/W1573</f>
        <v>2.03551688537705E-006</v>
      </c>
      <c r="AT1573" s="37" t="n">
        <f aca="false">AN1573/W1573</f>
        <v>1.87023763479196E-005</v>
      </c>
      <c r="AU1573" s="37" t="n">
        <f aca="false">AO1573/W1573</f>
        <v>0.0561071290437588</v>
      </c>
      <c r="AV1573" s="49" t="n">
        <f aca="false">AP1573/W1573</f>
        <v>1.17677613984528E-007</v>
      </c>
      <c r="AW1573" s="39" t="n">
        <f aca="false">AK1573*1000000</f>
        <v>2094.38256396718</v>
      </c>
      <c r="AX1573" s="40" t="n">
        <f aca="false">AL1573*1000000</f>
        <v>13020.5276874601</v>
      </c>
      <c r="AY1573" s="40" t="n">
        <f aca="false">AM1573*1000000</f>
        <v>742.963663162625</v>
      </c>
      <c r="AZ1573" s="40" t="n">
        <f aca="false">AN1573*1000000</f>
        <v>6826.36736699066</v>
      </c>
      <c r="BA1573" s="40" t="n">
        <f aca="false">AO1573*1000000</f>
        <v>20479102.100972</v>
      </c>
      <c r="BB1573" s="41" t="n">
        <f aca="false">AP1573*1000000</f>
        <v>42.9523291043529</v>
      </c>
      <c r="BC1573" s="39" t="n">
        <f aca="false">AQ1573*1000000</f>
        <v>5.7380344218279</v>
      </c>
      <c r="BD1573" s="40" t="n">
        <f aca="false">AR1573*1000000</f>
        <v>35.6726785957812</v>
      </c>
      <c r="BE1573" s="40" t="n">
        <f aca="false">AS1573*1000000</f>
        <v>2.03551688537705</v>
      </c>
      <c r="BF1573" s="40" t="n">
        <f aca="false">AT1573*1000000</f>
        <v>18.7023763479196</v>
      </c>
      <c r="BG1573" s="40" t="n">
        <f aca="false">AU1573*1000000</f>
        <v>56107.1290437588</v>
      </c>
      <c r="BH1573" s="41" t="n">
        <f aca="false">AV1573*1000000</f>
        <v>0.117677613984528</v>
      </c>
      <c r="BI1573" s="0" t="n">
        <v>0.1</v>
      </c>
      <c r="BJ1573" s="0" t="n">
        <f aca="false">R1573*BI1573</f>
        <v>1066.61990109229</v>
      </c>
      <c r="BK1573" s="0" t="n">
        <v>0.1</v>
      </c>
      <c r="BL1573" s="0" t="n">
        <f aca="false">AI1573*BK1573</f>
        <v>0.298030327868852</v>
      </c>
      <c r="BM1573" s="45" t="n">
        <v>187.562005220738</v>
      </c>
      <c r="BN1573" s="45" t="n">
        <v>1012.03746873145</v>
      </c>
      <c r="BO1573" s="45" t="n">
        <v>69.5558973259153</v>
      </c>
      <c r="BP1573" s="45" t="n">
        <v>256</v>
      </c>
      <c r="BQ1573" s="45" t="n">
        <v>384000</v>
      </c>
      <c r="BR1573" s="0" t="n">
        <f aca="false">AJ1573*0.1</f>
        <v>1.362E-006</v>
      </c>
      <c r="BS1573" s="0" t="n">
        <f aca="false">((((BJ1573/R1573)^2)+((BM1573/AD1573)^2))^(1/2))*AK1573</f>
        <v>0.00201150675132688</v>
      </c>
      <c r="BT1573" s="0" t="n">
        <f aca="false">((((BJ1573/R1573)^2)+((BN1573/AE1573)^2))^(1/2))*AL1573</f>
        <v>0.0108728368186291</v>
      </c>
      <c r="BU1573" s="0" t="n">
        <f aca="false">((((BJ1573/R1573)^2)+((BO1573/AF1573)^2))^(1/2))*AM1573</f>
        <v>0.000745607921663929</v>
      </c>
      <c r="BV1573" s="0" t="n">
        <f aca="false">((((BJ1573/R1573)^2)+((BP1573/AG1573)^2))^(1/2))*AN1573</f>
        <v>0.0028145833693372</v>
      </c>
      <c r="BW1573" s="0" t="n">
        <f aca="false">((((BJ1573/R1573)^2)+((BQ1573/AH1573)^2))^(1/2))*AO1573</f>
        <v>4.57926644159321</v>
      </c>
      <c r="BX1573" s="46" t="n">
        <f aca="false">((((BL1573/AI1573)^2)+((BR1573/AJ1573)^2))^(1/2))*AP1573</f>
        <v>6.07437663548884E-006</v>
      </c>
    </row>
    <row r="1574" customFormat="false" ht="15" hidden="false" customHeight="true" outlineLevel="0" collapsed="false">
      <c r="A1574" s="24" t="n">
        <v>4.61319166666667</v>
      </c>
      <c r="B1574" s="24" t="n">
        <v>-74.1417055555556</v>
      </c>
      <c r="C1574" s="47" t="n">
        <v>24</v>
      </c>
      <c r="D1574" s="47" t="n">
        <v>25</v>
      </c>
      <c r="E1574" s="47" t="n">
        <v>1820</v>
      </c>
      <c r="F1574" s="82" t="s">
        <v>3850</v>
      </c>
      <c r="G1574" s="82" t="s">
        <v>3851</v>
      </c>
      <c r="H1574" s="82" t="s">
        <v>3852</v>
      </c>
      <c r="I1574" s="28" t="s">
        <v>216</v>
      </c>
      <c r="J1574" s="1" t="s">
        <v>76</v>
      </c>
      <c r="K1574" s="1" t="s">
        <v>3853</v>
      </c>
      <c r="L1574" s="1"/>
      <c r="M1574" s="1" t="n">
        <v>1997</v>
      </c>
      <c r="N1574" s="29" t="s">
        <v>67</v>
      </c>
      <c r="O1574" s="4" t="s">
        <v>145</v>
      </c>
      <c r="P1574" s="30" t="n">
        <v>-0.0720228740272761</v>
      </c>
      <c r="Q1574" s="5" t="n">
        <v>2400</v>
      </c>
      <c r="R1574" s="31" t="n">
        <v>1799.26318826119</v>
      </c>
      <c r="S1574" s="4" t="s">
        <v>69</v>
      </c>
      <c r="T1574" s="4"/>
      <c r="U1574" s="4"/>
      <c r="V1574" s="48" t="n">
        <f aca="false">IF(S1574="m3_año",R1574,IF(OR(O1574="CG1",O1574="CG3",O1574="HG2"),T1574,R1574))</f>
        <v>1799.26318826119</v>
      </c>
      <c r="W1574" s="28" t="n">
        <v>365</v>
      </c>
      <c r="X1574" s="1"/>
      <c r="Y1574" s="1"/>
      <c r="Z1574" s="1" t="n">
        <v>1825</v>
      </c>
      <c r="AA1574" s="1" t="n">
        <v>0</v>
      </c>
      <c r="AB1574" s="1" t="n">
        <v>0</v>
      </c>
      <c r="AC1574" s="33" t="s">
        <v>72</v>
      </c>
      <c r="AD1574" s="33" t="n">
        <f aca="false">VLOOKUP($O1574,Parámetros!$B$4:$H$25,3,0)</f>
        <v>196.356974196937</v>
      </c>
      <c r="AE1574" s="33" t="n">
        <f aca="false">VLOOKUP($O1574,Parámetros!$B$4:$H$25,4,0)</f>
        <v>1220.72799074218</v>
      </c>
      <c r="AF1574" s="33" t="n">
        <f aca="false">VLOOKUP($O1574,Parámetros!$B$4:$H$25,5,0)</f>
        <v>69.6558973259153</v>
      </c>
      <c r="AG1574" s="33" t="n">
        <f aca="false">VLOOKUP($O1574,Parámetros!$B$4:$H$25,6,0)</f>
        <v>640</v>
      </c>
      <c r="AH1574" s="33" t="n">
        <f aca="false">VLOOKUP($O1574,Parámetros!$B$4:$H$25,7,0)</f>
        <v>1920000</v>
      </c>
      <c r="AI1574" s="2" t="n">
        <v>2.98030327868852</v>
      </c>
      <c r="AJ1574" s="2" t="n">
        <v>1.362E-005</v>
      </c>
      <c r="AK1574" s="34" t="n">
        <f aca="false">AD1574*V1574/1000000000</f>
        <v>0.000353297875430901</v>
      </c>
      <c r="AL1574" s="34" t="n">
        <f aca="false">AE1574*V1574/1000000000</f>
        <v>0.00219641093662245</v>
      </c>
      <c r="AM1574" s="34" t="n">
        <f aca="false">AF1574*V1574/1000000000</f>
        <v>0.00012532929190382</v>
      </c>
      <c r="AN1574" s="34" t="n">
        <f aca="false">AG1574*V1574/1000000000</f>
        <v>0.00115152844048716</v>
      </c>
      <c r="AO1574" s="34" t="n">
        <f aca="false">AH1574*V1574/1000000000</f>
        <v>3.45458532146148</v>
      </c>
      <c r="AP1574" s="35" t="n">
        <f aca="false">AJ1574*AI1574*EXP(P1574*4)</f>
        <v>3.04313361319508E-005</v>
      </c>
      <c r="AQ1574" s="36" t="n">
        <f aca="false">AK1574/W1574</f>
        <v>9.67939384742195E-007</v>
      </c>
      <c r="AR1574" s="37" t="n">
        <f aca="false">AL1574/W1574</f>
        <v>6.01756420992452E-006</v>
      </c>
      <c r="AS1574" s="37" t="n">
        <f aca="false">AM1574/W1574</f>
        <v>3.43367923024166E-007</v>
      </c>
      <c r="AT1574" s="37" t="n">
        <f aca="false">AN1574/W1574</f>
        <v>3.15487243969085E-006</v>
      </c>
      <c r="AU1574" s="37" t="n">
        <f aca="false">AO1574/W1574</f>
        <v>0.00946461731907256</v>
      </c>
      <c r="AV1574" s="49" t="n">
        <f aca="false">AP1574/W1574</f>
        <v>8.33735236491803E-008</v>
      </c>
      <c r="AW1574" s="39" t="n">
        <f aca="false">AK1574*1000000</f>
        <v>353.297875430901</v>
      </c>
      <c r="AX1574" s="40" t="n">
        <f aca="false">AL1574*1000000</f>
        <v>2196.41093662245</v>
      </c>
      <c r="AY1574" s="40" t="n">
        <f aca="false">AM1574*1000000</f>
        <v>125.329291903821</v>
      </c>
      <c r="AZ1574" s="40" t="n">
        <f aca="false">AN1574*1000000</f>
        <v>1151.52844048716</v>
      </c>
      <c r="BA1574" s="40" t="n">
        <f aca="false">AO1574*1000000</f>
        <v>3454585.32146148</v>
      </c>
      <c r="BB1574" s="41" t="n">
        <f aca="false">AP1574*1000000</f>
        <v>30.4313361319508</v>
      </c>
      <c r="BC1574" s="39" t="n">
        <f aca="false">AQ1574*1000000</f>
        <v>0.967939384742195</v>
      </c>
      <c r="BD1574" s="40" t="n">
        <f aca="false">AR1574*1000000</f>
        <v>6.01756420992452</v>
      </c>
      <c r="BE1574" s="40" t="n">
        <f aca="false">AS1574*1000000</f>
        <v>0.343367923024166</v>
      </c>
      <c r="BF1574" s="40" t="n">
        <f aca="false">AT1574*1000000</f>
        <v>3.15487243969085</v>
      </c>
      <c r="BG1574" s="40" t="n">
        <f aca="false">AU1574*1000000</f>
        <v>9464.61731907256</v>
      </c>
      <c r="BH1574" s="41" t="n">
        <f aca="false">AV1574*1000000</f>
        <v>0.0833735236491803</v>
      </c>
      <c r="BI1574" s="0" t="n">
        <v>0.1</v>
      </c>
      <c r="BJ1574" s="0" t="n">
        <f aca="false">R1574*BI1574</f>
        <v>179.926318826119</v>
      </c>
      <c r="BK1574" s="0" t="n">
        <v>0.1</v>
      </c>
      <c r="BL1574" s="0" t="n">
        <f aca="false">AI1574*BK1574</f>
        <v>0.298030327868852</v>
      </c>
      <c r="BM1574" s="45" t="n">
        <v>187.562005220738</v>
      </c>
      <c r="BN1574" s="45" t="n">
        <v>1012.03746873145</v>
      </c>
      <c r="BO1574" s="45" t="n">
        <v>69.5558973259153</v>
      </c>
      <c r="BP1574" s="45" t="n">
        <v>256</v>
      </c>
      <c r="BQ1574" s="45" t="n">
        <v>384000</v>
      </c>
      <c r="BR1574" s="0" t="n">
        <f aca="false">AJ1574*0.1</f>
        <v>1.362E-006</v>
      </c>
      <c r="BS1574" s="0" t="n">
        <f aca="false">((((BJ1574/R1574)^2)+((BM1574/AD1574)^2))^(1/2))*AK1574</f>
        <v>0.000339317693856544</v>
      </c>
      <c r="BT1574" s="0" t="n">
        <f aca="false">((((BJ1574/R1574)^2)+((BN1574/AE1574)^2))^(1/2))*AL1574</f>
        <v>0.00183412057282039</v>
      </c>
      <c r="BU1574" s="0" t="n">
        <f aca="false">((((BJ1574/R1574)^2)+((BO1574/AF1574)^2))^(1/2))*AM1574</f>
        <v>0.00012577534742714</v>
      </c>
      <c r="BV1574" s="0" t="n">
        <f aca="false">((((BJ1574/R1574)^2)+((BP1574/AG1574)^2))^(1/2))*AN1574</f>
        <v>0.000474787339103135</v>
      </c>
      <c r="BW1574" s="0" t="n">
        <f aca="false">((((BJ1574/R1574)^2)+((BQ1574/AH1574)^2))^(1/2))*AO1574</f>
        <v>0.772468761286084</v>
      </c>
      <c r="BX1574" s="46" t="n">
        <f aca="false">((((BL1574/AI1574)^2)+((BR1574/AJ1574)^2))^(1/2))*AP1574</f>
        <v>4.30364082789392E-006</v>
      </c>
    </row>
    <row r="1575" customFormat="false" ht="15" hidden="false" customHeight="true" outlineLevel="0" collapsed="false">
      <c r="A1575" s="24" t="n">
        <v>4.61824166666667</v>
      </c>
      <c r="B1575" s="24" t="n">
        <v>-74.1901277777778</v>
      </c>
      <c r="C1575" s="47" t="n">
        <v>19</v>
      </c>
      <c r="D1575" s="47" t="n">
        <v>26</v>
      </c>
      <c r="E1575" s="47" t="n">
        <v>1828</v>
      </c>
      <c r="F1575" s="82" t="s">
        <v>3854</v>
      </c>
      <c r="G1575" s="82" t="s">
        <v>454</v>
      </c>
      <c r="H1575" s="82" t="s">
        <v>3855</v>
      </c>
      <c r="I1575" s="83" t="s">
        <v>443</v>
      </c>
      <c r="J1575" s="1" t="s">
        <v>76</v>
      </c>
      <c r="K1575" s="1" t="s">
        <v>3856</v>
      </c>
      <c r="L1575" s="1"/>
      <c r="M1575" s="1" t="s">
        <v>3618</v>
      </c>
      <c r="N1575" s="4" t="s">
        <v>84</v>
      </c>
      <c r="O1575" s="4" t="s">
        <v>85</v>
      </c>
      <c r="P1575" s="50" t="n">
        <v>-0.015549305289661</v>
      </c>
      <c r="Q1575" s="5" t="n">
        <v>12000</v>
      </c>
      <c r="R1575" s="31" t="n">
        <v>11276.3704833227</v>
      </c>
      <c r="S1575" s="29" t="s">
        <v>86</v>
      </c>
      <c r="T1575" s="29" t="n">
        <f aca="false">((R1575*Parámetros!$D$30)/1000)/Parámetros!$D$29</f>
        <v>9241.02559821232</v>
      </c>
      <c r="U1575" s="29" t="s">
        <v>69</v>
      </c>
      <c r="V1575" s="48" t="n">
        <f aca="false">IF(S1575="m3_año",R1575,IF(OR(O1575="CG1",O1575="CG3",O1575="HG2"),T1575,R1575))</f>
        <v>11276.3704833227</v>
      </c>
      <c r="W1575" s="28" t="n">
        <v>365</v>
      </c>
      <c r="X1575" s="1"/>
      <c r="Y1575" s="1"/>
      <c r="Z1575" s="28" t="n">
        <v>60</v>
      </c>
      <c r="AA1575" s="1" t="n">
        <v>0</v>
      </c>
      <c r="AB1575" s="1" t="n">
        <v>0</v>
      </c>
      <c r="AC1575" s="33" t="s">
        <v>246</v>
      </c>
      <c r="AD1575" s="33" t="n">
        <f aca="false">VLOOKUP($O1575,Parámetros!$B$4:$H$25,3,0)</f>
        <v>12.7152226842523</v>
      </c>
      <c r="AE1575" s="33" t="n">
        <f aca="false">VLOOKUP($O1575,Parámetros!$B$4:$H$25,4,0)</f>
        <v>4.56382485732941</v>
      </c>
      <c r="AF1575" s="33" t="n">
        <f aca="false">VLOOKUP($O1575,Parámetros!$B$4:$H$25,5,0)</f>
        <v>12.0799261022882</v>
      </c>
      <c r="AG1575" s="33" t="n">
        <f aca="false">VLOOKUP($O1575,Parámetros!$B$4:$H$25,6,0)</f>
        <v>6.25</v>
      </c>
      <c r="AH1575" s="33" t="n">
        <f aca="false">VLOOKUP($O1575,Parámetros!$B$4:$H$25,7,0)</f>
        <v>2343</v>
      </c>
      <c r="AI1575" s="2" t="n">
        <v>8608.38414634146</v>
      </c>
      <c r="AJ1575" s="2" t="n">
        <v>1.0442E-008</v>
      </c>
      <c r="AK1575" s="34" t="n">
        <f aca="false">AD1575*V1575/1000000000</f>
        <v>0.000143381561765578</v>
      </c>
      <c r="AL1575" s="34" t="n">
        <f aca="false">AE1575*V1575/1000000000</f>
        <v>5.14633799122438E-005</v>
      </c>
      <c r="AM1575" s="34" t="n">
        <f aca="false">AF1575*V1575/1000000000</f>
        <v>0.000136217722140562</v>
      </c>
      <c r="AN1575" s="34" t="n">
        <f aca="false">AG1575*V1575/1000000000</f>
        <v>7.04773155207669E-005</v>
      </c>
      <c r="AO1575" s="34" t="n">
        <f aca="false">AH1575*V1575/1000000000</f>
        <v>0.0264205360424251</v>
      </c>
      <c r="AP1575" s="35" t="n">
        <f aca="false">AJ1575*AI1575*EXP(P1575*4)</f>
        <v>8.44682346951262E-005</v>
      </c>
      <c r="AQ1575" s="36" t="n">
        <f aca="false">AK1575/W1575</f>
        <v>3.92826196618022E-007</v>
      </c>
      <c r="AR1575" s="37" t="n">
        <f aca="false">AL1575/W1575</f>
        <v>1.40995561403408E-007</v>
      </c>
      <c r="AS1575" s="37" t="n">
        <f aca="false">AM1575/W1575</f>
        <v>3.73199238741266E-007</v>
      </c>
      <c r="AT1575" s="37" t="n">
        <f aca="false">AN1575/W1575</f>
        <v>1.93088535673334E-007</v>
      </c>
      <c r="AU1575" s="37" t="n">
        <f aca="false">AO1575/W1575</f>
        <v>7.23850302532194E-005</v>
      </c>
      <c r="AV1575" s="49" t="n">
        <f aca="false">AP1575/W1575</f>
        <v>2.31419821082538E-007</v>
      </c>
      <c r="AW1575" s="39" t="n">
        <f aca="false">AK1575*1000000</f>
        <v>143.381561765578</v>
      </c>
      <c r="AX1575" s="40" t="n">
        <f aca="false">AL1575*1000000</f>
        <v>51.4633799122438</v>
      </c>
      <c r="AY1575" s="40" t="n">
        <f aca="false">AM1575*1000000</f>
        <v>136.217722140562</v>
      </c>
      <c r="AZ1575" s="40" t="n">
        <f aca="false">AN1575*1000000</f>
        <v>70.4773155207669</v>
      </c>
      <c r="BA1575" s="40" t="n">
        <f aca="false">AO1575*1000000</f>
        <v>26420.5360424251</v>
      </c>
      <c r="BB1575" s="41" t="n">
        <f aca="false">AP1575*1000000</f>
        <v>84.4682346951263</v>
      </c>
      <c r="BC1575" s="39" t="n">
        <f aca="false">AQ1575*1000000</f>
        <v>0.392826196618022</v>
      </c>
      <c r="BD1575" s="40" t="n">
        <f aca="false">AR1575*1000000</f>
        <v>0.140995561403408</v>
      </c>
      <c r="BE1575" s="40" t="n">
        <f aca="false">AS1575*1000000</f>
        <v>0.373199238741266</v>
      </c>
      <c r="BF1575" s="40" t="n">
        <f aca="false">AT1575*1000000</f>
        <v>0.193088535673334</v>
      </c>
      <c r="BG1575" s="40" t="n">
        <f aca="false">AU1575*1000000</f>
        <v>72.3850302532194</v>
      </c>
      <c r="BH1575" s="41" t="n">
        <f aca="false">AV1575*1000000</f>
        <v>0.231419821082538</v>
      </c>
      <c r="BI1575" s="0" t="n">
        <v>0.1</v>
      </c>
      <c r="BJ1575" s="0" t="n">
        <f aca="false">R1575*BI1575</f>
        <v>1127.63704833227</v>
      </c>
      <c r="BK1575" s="0" t="n">
        <v>0.1</v>
      </c>
      <c r="BL1575" s="0" t="n">
        <f aca="false">AI1575*BK1575</f>
        <v>860.838414634146</v>
      </c>
      <c r="BM1575" s="45" t="n">
        <v>8.79744109323615</v>
      </c>
      <c r="BN1575" s="45" t="n">
        <v>3.62683450723467</v>
      </c>
      <c r="BO1575" s="45" t="n">
        <v>10.0538529184284</v>
      </c>
      <c r="BP1575" s="45" t="n">
        <v>12.5</v>
      </c>
      <c r="BQ1575" s="45" t="n">
        <v>2343</v>
      </c>
      <c r="BR1575" s="0" t="n">
        <f aca="false">AJ1575*0.1</f>
        <v>1.0442E-009</v>
      </c>
      <c r="BS1575" s="0" t="n">
        <f aca="false">((((BJ1575/R1575)^2)+((BM1575/AD1575)^2))^(1/2))*AK1575</f>
        <v>0.000100234019270941</v>
      </c>
      <c r="BT1575" s="0" t="n">
        <f aca="false">((((BJ1575/R1575)^2)+((BN1575/AE1575)^2))^(1/2))*AL1575</f>
        <v>4.12200524126128E-005</v>
      </c>
      <c r="BU1575" s="0" t="n">
        <f aca="false">((((BJ1575/R1575)^2)+((BO1575/AF1575)^2))^(1/2))*AM1575</f>
        <v>0.000114186380901733</v>
      </c>
      <c r="BV1575" s="0" t="n">
        <f aca="false">((((BJ1575/R1575)^2)+((BP1575/AG1575)^2))^(1/2))*AN1575</f>
        <v>0.000141130714346966</v>
      </c>
      <c r="BW1575" s="0" t="n">
        <f aca="false">((((BJ1575/R1575)^2)+((BQ1575/AH1575)^2))^(1/2))*AO1575</f>
        <v>0.0265523101069714</v>
      </c>
      <c r="BX1575" s="46" t="n">
        <f aca="false">((((BL1575/AI1575)^2)+((BR1575/AJ1575)^2))^(1/2))*AP1575</f>
        <v>1.19456123095561E-005</v>
      </c>
    </row>
    <row r="1576" customFormat="false" ht="15" hidden="false" customHeight="true" outlineLevel="0" collapsed="false">
      <c r="A1576" s="24" t="n">
        <v>4.618275</v>
      </c>
      <c r="B1576" s="24" t="n">
        <v>-74.1515916666667</v>
      </c>
      <c r="C1576" s="47" t="n">
        <v>23</v>
      </c>
      <c r="D1576" s="47" t="n">
        <v>26</v>
      </c>
      <c r="E1576" s="47" t="n">
        <v>1832</v>
      </c>
      <c r="F1576" s="82" t="s">
        <v>3857</v>
      </c>
      <c r="G1576" s="82" t="s">
        <v>3858</v>
      </c>
      <c r="H1576" s="82" t="s">
        <v>3859</v>
      </c>
      <c r="I1576" s="28" t="s">
        <v>216</v>
      </c>
      <c r="J1576" s="1" t="s">
        <v>3587</v>
      </c>
      <c r="K1576" s="1" t="s">
        <v>3514</v>
      </c>
      <c r="L1576" s="1"/>
      <c r="M1576" s="1" t="s">
        <v>3514</v>
      </c>
      <c r="N1576" s="29" t="s">
        <v>67</v>
      </c>
      <c r="O1576" s="4" t="s">
        <v>145</v>
      </c>
      <c r="P1576" s="30" t="n">
        <v>0.013557806644477</v>
      </c>
      <c r="Q1576" s="5" t="n">
        <v>2400</v>
      </c>
      <c r="R1576" s="31" t="n">
        <v>2533.74884751834</v>
      </c>
      <c r="S1576" s="4" t="s">
        <v>69</v>
      </c>
      <c r="T1576" s="4"/>
      <c r="U1576" s="4"/>
      <c r="V1576" s="48" t="n">
        <f aca="false">IF(S1576="m3_año",R1576,IF(OR(O1576="CG1",O1576="CG3",O1576="HG2"),T1576,R1576))</f>
        <v>2533.74884751834</v>
      </c>
      <c r="W1576" s="28" t="n">
        <v>365</v>
      </c>
      <c r="X1576" s="1"/>
      <c r="Y1576" s="1"/>
      <c r="Z1576" s="28" t="n">
        <v>0</v>
      </c>
      <c r="AA1576" s="1" t="n">
        <v>0</v>
      </c>
      <c r="AB1576" s="1" t="n">
        <v>0</v>
      </c>
      <c r="AC1576" s="33" t="s">
        <v>72</v>
      </c>
      <c r="AD1576" s="33" t="n">
        <f aca="false">VLOOKUP($O1576,Parámetros!$B$4:$H$25,3,0)</f>
        <v>196.356974196937</v>
      </c>
      <c r="AE1576" s="33" t="n">
        <f aca="false">VLOOKUP($O1576,Parámetros!$B$4:$H$25,4,0)</f>
        <v>1220.72799074218</v>
      </c>
      <c r="AF1576" s="33" t="n">
        <f aca="false">VLOOKUP($O1576,Parámetros!$B$4:$H$25,5,0)</f>
        <v>69.6558973259153</v>
      </c>
      <c r="AG1576" s="33" t="n">
        <f aca="false">VLOOKUP($O1576,Parámetros!$B$4:$H$25,6,0)</f>
        <v>640</v>
      </c>
      <c r="AH1576" s="33" t="n">
        <f aca="false">VLOOKUP($O1576,Parámetros!$B$4:$H$25,7,0)</f>
        <v>1920000</v>
      </c>
      <c r="AI1576" s="2" t="n">
        <v>1159.09146341463</v>
      </c>
      <c r="AJ1576" s="2" t="n">
        <v>0.000142</v>
      </c>
      <c r="AK1576" s="34" t="n">
        <f aca="false">AD1576*V1576/1000000000</f>
        <v>0.000497519257073678</v>
      </c>
      <c r="AL1576" s="34" t="n">
        <f aca="false">AE1576*V1576/1000000000</f>
        <v>0.00309301813967638</v>
      </c>
      <c r="AM1576" s="34" t="n">
        <f aca="false">AF1576*V1576/1000000000</f>
        <v>0.000176490549572394</v>
      </c>
      <c r="AN1576" s="34" t="n">
        <f aca="false">AG1576*V1576/1000000000</f>
        <v>0.00162159926241174</v>
      </c>
      <c r="AO1576" s="34" t="n">
        <f aca="false">AH1576*V1576/1000000000</f>
        <v>4.86479778723521</v>
      </c>
      <c r="AP1576" s="35" t="n">
        <f aca="false">AJ1576*AI1576*EXP(P1576*4)</f>
        <v>0.17376342735938</v>
      </c>
      <c r="AQ1576" s="36" t="n">
        <f aca="false">AK1576/W1576</f>
        <v>1.3630664577361E-006</v>
      </c>
      <c r="AR1576" s="37" t="n">
        <f aca="false">AL1576/W1576</f>
        <v>8.47402230048323E-006</v>
      </c>
      <c r="AS1576" s="37" t="n">
        <f aca="false">AM1576/W1576</f>
        <v>4.83535752253134E-007</v>
      </c>
      <c r="AT1576" s="37" t="n">
        <f aca="false">AN1576/W1576</f>
        <v>4.44273770523764E-006</v>
      </c>
      <c r="AU1576" s="37" t="n">
        <f aca="false">AO1576/W1576</f>
        <v>0.0133282131157129</v>
      </c>
      <c r="AV1576" s="49" t="n">
        <f aca="false">AP1576/W1576</f>
        <v>0.000476064184546247</v>
      </c>
      <c r="AW1576" s="39" t="n">
        <f aca="false">AK1576*1000000</f>
        <v>497.519257073678</v>
      </c>
      <c r="AX1576" s="40" t="n">
        <f aca="false">AL1576*1000000</f>
        <v>3093.01813967638</v>
      </c>
      <c r="AY1576" s="40" t="n">
        <f aca="false">AM1576*1000000</f>
        <v>176.490549572394</v>
      </c>
      <c r="AZ1576" s="40" t="n">
        <f aca="false">AN1576*1000000</f>
        <v>1621.59926241174</v>
      </c>
      <c r="BA1576" s="40" t="n">
        <f aca="false">AO1576*1000000</f>
        <v>4864797.78723521</v>
      </c>
      <c r="BB1576" s="41" t="n">
        <f aca="false">AP1576*1000000</f>
        <v>173763.42735938</v>
      </c>
      <c r="BC1576" s="39" t="n">
        <f aca="false">AQ1576*1000000</f>
        <v>1.3630664577361</v>
      </c>
      <c r="BD1576" s="40" t="n">
        <f aca="false">AR1576*1000000</f>
        <v>8.47402230048323</v>
      </c>
      <c r="BE1576" s="40" t="n">
        <f aca="false">AS1576*1000000</f>
        <v>0.483535752253134</v>
      </c>
      <c r="BF1576" s="40" t="n">
        <f aca="false">AT1576*1000000</f>
        <v>4.44273770523764</v>
      </c>
      <c r="BG1576" s="40" t="n">
        <f aca="false">AU1576*1000000</f>
        <v>13328.2131157129</v>
      </c>
      <c r="BH1576" s="41" t="n">
        <f aca="false">AV1576*1000000</f>
        <v>476.064184546247</v>
      </c>
      <c r="BI1576" s="0" t="n">
        <v>0.1</v>
      </c>
      <c r="BJ1576" s="0" t="n">
        <f aca="false">R1576*BI1576</f>
        <v>253.374884751834</v>
      </c>
      <c r="BK1576" s="0" t="n">
        <v>0.1</v>
      </c>
      <c r="BL1576" s="0" t="n">
        <f aca="false">AI1576*BK1576</f>
        <v>115.909146341463</v>
      </c>
      <c r="BM1576" s="45" t="n">
        <v>187.562005220738</v>
      </c>
      <c r="BN1576" s="45" t="n">
        <v>1012.03746873145</v>
      </c>
      <c r="BO1576" s="45" t="n">
        <v>69.5558973259153</v>
      </c>
      <c r="BP1576" s="45" t="n">
        <v>256</v>
      </c>
      <c r="BQ1576" s="45" t="n">
        <v>384000</v>
      </c>
      <c r="BR1576" s="0" t="n">
        <f aca="false">AJ1576*0.1</f>
        <v>1.42E-005</v>
      </c>
      <c r="BS1576" s="0" t="n">
        <f aca="false">((((BJ1576/R1576)^2)+((BM1576/AD1576)^2))^(1/2))*AK1576</f>
        <v>0.000477832160053505</v>
      </c>
      <c r="BT1576" s="0" t="n">
        <f aca="false">((((BJ1576/R1576)^2)+((BN1576/AE1576)^2))^(1/2))*AL1576</f>
        <v>0.0025828355284056</v>
      </c>
      <c r="BU1576" s="0" t="n">
        <f aca="false">((((BJ1576/R1576)^2)+((BO1576/AF1576)^2))^(1/2))*AM1576</f>
        <v>0.000177118691511557</v>
      </c>
      <c r="BV1576" s="0" t="n">
        <f aca="false">((((BJ1576/R1576)^2)+((BP1576/AG1576)^2))^(1/2))*AN1576</f>
        <v>0.000668602504134729</v>
      </c>
      <c r="BW1576" s="0" t="n">
        <f aca="false">((((BJ1576/R1576)^2)+((BQ1576/AH1576)^2))^(1/2))*AO1576</f>
        <v>1.08780185490485</v>
      </c>
      <c r="BX1576" s="46" t="n">
        <f aca="false">((((BL1576/AI1576)^2)+((BR1576/AJ1576)^2))^(1/2))*AP1576</f>
        <v>0.0245738595616068</v>
      </c>
    </row>
    <row r="1577" customFormat="false" ht="15" hidden="false" customHeight="true" outlineLevel="0" collapsed="false">
      <c r="A1577" s="24" t="n">
        <v>4.566175</v>
      </c>
      <c r="B1577" s="24" t="n">
        <v>-74.1448305555556</v>
      </c>
      <c r="C1577" s="47" t="n">
        <v>24</v>
      </c>
      <c r="D1577" s="47" t="n">
        <v>20</v>
      </c>
      <c r="E1577" s="47" t="n">
        <v>1755</v>
      </c>
      <c r="F1577" s="82" t="s">
        <v>3860</v>
      </c>
      <c r="G1577" s="82" t="s">
        <v>3861</v>
      </c>
      <c r="H1577" s="82" t="s">
        <v>3862</v>
      </c>
      <c r="I1577" s="83" t="s">
        <v>3342</v>
      </c>
      <c r="J1577" s="1" t="s">
        <v>76</v>
      </c>
      <c r="K1577" s="1" t="s">
        <v>3514</v>
      </c>
      <c r="L1577" s="1"/>
      <c r="M1577" s="1" t="s">
        <v>3514</v>
      </c>
      <c r="N1577" s="29" t="s">
        <v>124</v>
      </c>
      <c r="O1577" s="4" t="s">
        <v>645</v>
      </c>
      <c r="P1577" s="53" t="n">
        <v>0.00108600994019335</v>
      </c>
      <c r="Q1577" s="31" t="n">
        <v>30.6052920467881</v>
      </c>
      <c r="R1577" s="31" t="n">
        <v>30.738531842287</v>
      </c>
      <c r="S1577" s="4" t="s">
        <v>69</v>
      </c>
      <c r="T1577" s="4"/>
      <c r="U1577" s="4"/>
      <c r="V1577" s="48" t="n">
        <f aca="false">IF(S1577="m3_año",R1577,IF(OR(O1577="CG1",O1577="CG3",O1577="HG2"),T1577,R1577))</f>
        <v>30.738531842287</v>
      </c>
      <c r="W1577" s="28" t="n">
        <v>365</v>
      </c>
      <c r="X1577" s="1"/>
      <c r="Y1577" s="1"/>
      <c r="Z1577" s="28" t="n">
        <v>0</v>
      </c>
      <c r="AA1577" s="1" t="n">
        <v>0</v>
      </c>
      <c r="AB1577" s="1" t="n">
        <v>0</v>
      </c>
      <c r="AC1577" s="33" t="s">
        <v>72</v>
      </c>
      <c r="AD1577" s="33" t="n">
        <f aca="false">VLOOKUP($O1577,Parámetros!$B$4:$H$25,3,0)</f>
        <v>476000</v>
      </c>
      <c r="AE1577" s="33" t="n">
        <f aca="false">VLOOKUP($O1577,Parámetros!$B$4:$H$25,4,0)</f>
        <v>2142000</v>
      </c>
      <c r="AF1577" s="33" t="n">
        <f aca="false">VLOOKUP($O1577,Parámetros!$B$4:$H$25,5,0)</f>
        <v>1704000</v>
      </c>
      <c r="AG1577" s="33" t="n">
        <f aca="false">VLOOKUP($O1577,Parámetros!$B$4:$H$25,6,0)</f>
        <v>595000</v>
      </c>
      <c r="AH1577" s="33" t="n">
        <f aca="false">VLOOKUP($O1577,Parámetros!$B$4:$H$25,7,0)</f>
        <v>2676000000</v>
      </c>
      <c r="AI1577" s="2" t="n">
        <v>54177.3714285714</v>
      </c>
      <c r="AJ1577" s="2" t="n">
        <v>9E-009</v>
      </c>
      <c r="AK1577" s="34" t="n">
        <f aca="false">AD1577*V1577/1000000000</f>
        <v>0.0146315411569286</v>
      </c>
      <c r="AL1577" s="34" t="n">
        <f aca="false">AE1577*V1577/1000000000</f>
        <v>0.0658419352061788</v>
      </c>
      <c r="AM1577" s="34" t="n">
        <f aca="false">AF1577*V1577/1000000000</f>
        <v>0.0523784582592571</v>
      </c>
      <c r="AN1577" s="34" t="n">
        <f aca="false">AG1577*V1577/1000000000</f>
        <v>0.0182894264461608</v>
      </c>
      <c r="AO1577" s="34" t="n">
        <f aca="false">AH1577*V1577/1000000000</f>
        <v>82.25631120996</v>
      </c>
      <c r="AP1577" s="35" t="n">
        <f aca="false">AJ1577*AI1577*EXP(P1577*4)</f>
        <v>0.000489719088064377</v>
      </c>
      <c r="AQ1577" s="36" t="n">
        <f aca="false">AK1577/W1577</f>
        <v>4.00864141285715E-005</v>
      </c>
      <c r="AR1577" s="37" t="n">
        <f aca="false">AL1577/W1577</f>
        <v>0.000180388863578572</v>
      </c>
      <c r="AS1577" s="37" t="n">
        <f aca="false">AM1577/W1577</f>
        <v>0.000143502625367828</v>
      </c>
      <c r="AT1577" s="37" t="n">
        <f aca="false">AN1577/W1577</f>
        <v>5.01080176607144E-005</v>
      </c>
      <c r="AU1577" s="37" t="n">
        <f aca="false">AO1577/W1577</f>
        <v>0.225359756739616</v>
      </c>
      <c r="AV1577" s="49" t="n">
        <f aca="false">AP1577/W1577</f>
        <v>1.34169613168322E-006</v>
      </c>
      <c r="AW1577" s="39" t="n">
        <f aca="false">AK1577*1000000</f>
        <v>14631.5411569286</v>
      </c>
      <c r="AX1577" s="40" t="n">
        <f aca="false">AL1577*1000000</f>
        <v>65841.9352061788</v>
      </c>
      <c r="AY1577" s="40" t="n">
        <f aca="false">AM1577*1000000</f>
        <v>52378.4582592571</v>
      </c>
      <c r="AZ1577" s="40" t="n">
        <f aca="false">AN1577*1000000</f>
        <v>18289.4264461608</v>
      </c>
      <c r="BA1577" s="40" t="n">
        <f aca="false">AO1577*1000000</f>
        <v>82256311.20996</v>
      </c>
      <c r="BB1577" s="41" t="n">
        <f aca="false">AP1577*1000000</f>
        <v>489.719088064377</v>
      </c>
      <c r="BC1577" s="39" t="n">
        <f aca="false">AQ1577*1000000</f>
        <v>40.0864141285715</v>
      </c>
      <c r="BD1577" s="40" t="n">
        <f aca="false">AR1577*1000000</f>
        <v>180.388863578572</v>
      </c>
      <c r="BE1577" s="40" t="n">
        <f aca="false">AS1577*1000000</f>
        <v>143.502625367828</v>
      </c>
      <c r="BF1577" s="40" t="n">
        <f aca="false">AT1577*1000000</f>
        <v>50.1080176607144</v>
      </c>
      <c r="BG1577" s="40" t="n">
        <f aca="false">AU1577*1000000</f>
        <v>225359.756739616</v>
      </c>
      <c r="BH1577" s="41" t="n">
        <f aca="false">AV1577*1000000</f>
        <v>1.34169613168322</v>
      </c>
      <c r="BI1577" s="0" t="n">
        <v>0.1</v>
      </c>
      <c r="BJ1577" s="0" t="n">
        <f aca="false">R1577*BI1577</f>
        <v>3.0738531842287</v>
      </c>
      <c r="BK1577" s="0" t="n">
        <v>0.1</v>
      </c>
      <c r="BL1577" s="0" t="n">
        <f aca="false">AI1577*BK1577</f>
        <v>5417.73714285714</v>
      </c>
      <c r="BM1577" s="45" t="n">
        <v>190400</v>
      </c>
      <c r="BN1577" s="45" t="n">
        <v>428400</v>
      </c>
      <c r="BO1577" s="45" t="n">
        <v>340800</v>
      </c>
      <c r="BP1577" s="45" t="n">
        <v>119000</v>
      </c>
      <c r="BQ1577" s="45" t="n">
        <v>1070400000</v>
      </c>
      <c r="BR1577" s="0" t="n">
        <f aca="false">AJ1577*0.1</f>
        <v>9E-010</v>
      </c>
      <c r="BS1577" s="0" t="n">
        <f aca="false">((((BJ1577/R1577)^2)+((BM1577/AD1577)^2))^(1/2))*AK1577</f>
        <v>0.00603273896555887</v>
      </c>
      <c r="BT1577" s="0" t="n">
        <f aca="false">((((BJ1577/R1577)^2)+((BN1577/AE1577)^2))^(1/2))*AL1577</f>
        <v>0.0147227042891152</v>
      </c>
      <c r="BU1577" s="0" t="n">
        <f aca="false">((((BJ1577/R1577)^2)+((BO1577/AF1577)^2))^(1/2))*AM1577</f>
        <v>0.0117121793224334</v>
      </c>
      <c r="BV1577" s="0" t="n">
        <f aca="false">((((BJ1577/R1577)^2)+((BP1577/AG1577)^2))^(1/2))*AN1577</f>
        <v>0.00408964008030979</v>
      </c>
      <c r="BW1577" s="0" t="n">
        <f aca="false">((((BJ1577/R1577)^2)+((BQ1577/AH1577)^2))^(1/2))*AO1577</f>
        <v>33.9151459492343</v>
      </c>
      <c r="BX1577" s="46" t="n">
        <f aca="false">((((BL1577/AI1577)^2)+((BR1577/AJ1577)^2))^(1/2))*AP1577</f>
        <v>6.92567376093625E-005</v>
      </c>
    </row>
    <row r="1578" customFormat="false" ht="15" hidden="false" customHeight="true" outlineLevel="0" collapsed="false">
      <c r="A1578" s="24" t="n">
        <v>4.71668888888889</v>
      </c>
      <c r="B1578" s="24" t="n">
        <v>-74.0576527777778</v>
      </c>
      <c r="C1578" s="47" t="n">
        <v>34</v>
      </c>
      <c r="D1578" s="47" t="n">
        <v>37</v>
      </c>
      <c r="E1578" s="47" t="n">
        <v>2479</v>
      </c>
      <c r="F1578" s="82" t="s">
        <v>3863</v>
      </c>
      <c r="G1578" s="82" t="s">
        <v>3864</v>
      </c>
      <c r="H1578" s="82" t="s">
        <v>3865</v>
      </c>
      <c r="I1578" s="83" t="s">
        <v>1476</v>
      </c>
      <c r="J1578" s="1" t="s">
        <v>76</v>
      </c>
      <c r="K1578" s="1" t="s">
        <v>3706</v>
      </c>
      <c r="L1578" s="1"/>
      <c r="M1578" s="1" t="s">
        <v>3460</v>
      </c>
      <c r="N1578" s="29" t="s">
        <v>67</v>
      </c>
      <c r="O1578" s="4" t="s">
        <v>145</v>
      </c>
      <c r="P1578" s="30" t="n">
        <v>0.0356710045865324</v>
      </c>
      <c r="Q1578" s="5" t="n">
        <v>8.66</v>
      </c>
      <c r="R1578" s="31" t="n">
        <v>9.98814351363847</v>
      </c>
      <c r="S1578" s="4" t="s">
        <v>69</v>
      </c>
      <c r="T1578" s="4"/>
      <c r="U1578" s="4"/>
      <c r="V1578" s="48" t="n">
        <f aca="false">IF(S1578="m3_año",R1578,IF(OR(O1578="CG1",O1578="CG3",O1578="HG2"),T1578,R1578))</f>
        <v>9.98814351363847</v>
      </c>
      <c r="W1578" s="28" t="n">
        <v>365</v>
      </c>
      <c r="X1578" s="1"/>
      <c r="Y1578" s="1"/>
      <c r="Z1578" s="28" t="n">
        <v>90</v>
      </c>
      <c r="AA1578" s="1" t="n">
        <v>0</v>
      </c>
      <c r="AB1578" s="1" t="n">
        <v>0</v>
      </c>
      <c r="AC1578" s="33" t="s">
        <v>72</v>
      </c>
      <c r="AD1578" s="33" t="n">
        <f aca="false">VLOOKUP($O1578,Parámetros!$B$4:$H$25,3,0)</f>
        <v>196.356974196937</v>
      </c>
      <c r="AE1578" s="33" t="n">
        <f aca="false">VLOOKUP($O1578,Parámetros!$B$4:$H$25,4,0)</f>
        <v>1220.72799074218</v>
      </c>
      <c r="AF1578" s="33" t="n">
        <f aca="false">VLOOKUP($O1578,Parámetros!$B$4:$H$25,5,0)</f>
        <v>69.6558973259153</v>
      </c>
      <c r="AG1578" s="33" t="n">
        <f aca="false">VLOOKUP($O1578,Parámetros!$B$4:$H$25,6,0)</f>
        <v>640</v>
      </c>
      <c r="AH1578" s="33" t="n">
        <f aca="false">VLOOKUP($O1578,Parámetros!$B$4:$H$25,7,0)</f>
        <v>1920000</v>
      </c>
      <c r="AI1578" s="2" t="n">
        <v>29509.1627659574</v>
      </c>
      <c r="AJ1578" s="2" t="n">
        <v>1.9976E-005</v>
      </c>
      <c r="AK1578" s="34" t="n">
        <f aca="false">AD1578*V1578/1000000000</f>
        <v>1.96124163818281E-006</v>
      </c>
      <c r="AL1578" s="34" t="n">
        <f aca="false">AE1578*V1578/1000000000</f>
        <v>1.21928063626484E-005</v>
      </c>
      <c r="AM1578" s="34" t="n">
        <f aca="false">AF1578*V1578/1000000000</f>
        <v>6.95733099062508E-007</v>
      </c>
      <c r="AN1578" s="34" t="n">
        <f aca="false">AG1578*V1578/1000000000</f>
        <v>6.39241184872862E-006</v>
      </c>
      <c r="AO1578" s="34" t="n">
        <f aca="false">AH1578*V1578/1000000000</f>
        <v>0.0191772355461859</v>
      </c>
      <c r="AP1578" s="35" t="n">
        <f aca="false">AJ1578*AI1578*EXP(P1578*4)</f>
        <v>0.679880052125845</v>
      </c>
      <c r="AQ1578" s="36" t="n">
        <f aca="false">AK1578/W1578</f>
        <v>5.37326476214469E-009</v>
      </c>
      <c r="AR1578" s="37" t="n">
        <f aca="false">AL1578/W1578</f>
        <v>3.34049489387628E-008</v>
      </c>
      <c r="AS1578" s="37" t="n">
        <f aca="false">AM1578/W1578</f>
        <v>1.90611807962331E-009</v>
      </c>
      <c r="AT1578" s="37" t="n">
        <f aca="false">AN1578/W1578</f>
        <v>1.75134571198044E-008</v>
      </c>
      <c r="AU1578" s="37" t="n">
        <f aca="false">AO1578/W1578</f>
        <v>5.25403713594133E-005</v>
      </c>
      <c r="AV1578" s="49" t="n">
        <f aca="false">AP1578/W1578</f>
        <v>0.00186268507431738</v>
      </c>
      <c r="AW1578" s="39" t="n">
        <f aca="false">AK1578*1000000</f>
        <v>1.96124163818281</v>
      </c>
      <c r="AX1578" s="40" t="n">
        <f aca="false">AL1578*1000000</f>
        <v>12.1928063626484</v>
      </c>
      <c r="AY1578" s="40" t="n">
        <f aca="false">AM1578*1000000</f>
        <v>0.695733099062508</v>
      </c>
      <c r="AZ1578" s="40" t="n">
        <f aca="false">AN1578*1000000</f>
        <v>6.39241184872862</v>
      </c>
      <c r="BA1578" s="40" t="n">
        <f aca="false">AO1578*1000000</f>
        <v>19177.2355461859</v>
      </c>
      <c r="BB1578" s="41" t="n">
        <f aca="false">AP1578*1000000</f>
        <v>679880.052125845</v>
      </c>
      <c r="BC1578" s="39" t="n">
        <f aca="false">AQ1578*1000000</f>
        <v>0.00537326476214469</v>
      </c>
      <c r="BD1578" s="40" t="n">
        <f aca="false">AR1578*1000000</f>
        <v>0.0334049489387628</v>
      </c>
      <c r="BE1578" s="40" t="n">
        <f aca="false">AS1578*1000000</f>
        <v>0.00190611807962331</v>
      </c>
      <c r="BF1578" s="40" t="n">
        <f aca="false">AT1578*1000000</f>
        <v>0.0175134571198044</v>
      </c>
      <c r="BG1578" s="40" t="n">
        <f aca="false">AU1578*1000000</f>
        <v>52.5403713594133</v>
      </c>
      <c r="BH1578" s="41" t="n">
        <f aca="false">AV1578*1000000</f>
        <v>1862.68507431738</v>
      </c>
      <c r="BI1578" s="0" t="n">
        <v>0.1</v>
      </c>
      <c r="BJ1578" s="0" t="n">
        <f aca="false">R1578*BI1578</f>
        <v>0.998814351363847</v>
      </c>
      <c r="BK1578" s="0" t="n">
        <v>0.1</v>
      </c>
      <c r="BL1578" s="0" t="n">
        <f aca="false">AI1578*BK1578</f>
        <v>2950.91627659574</v>
      </c>
      <c r="BM1578" s="45" t="n">
        <v>187.562005220738</v>
      </c>
      <c r="BN1578" s="45" t="n">
        <v>1012.03746873145</v>
      </c>
      <c r="BO1578" s="45" t="n">
        <v>69.5558973259153</v>
      </c>
      <c r="BP1578" s="45" t="n">
        <v>256</v>
      </c>
      <c r="BQ1578" s="45" t="n">
        <v>384000</v>
      </c>
      <c r="BR1578" s="0" t="n">
        <f aca="false">AJ1578*0.1</f>
        <v>1.9976E-006</v>
      </c>
      <c r="BS1578" s="0" t="n">
        <f aca="false">((((BJ1578/R1578)^2)+((BM1578/AD1578)^2))^(1/2))*AK1578</f>
        <v>1.88363428155905E-006</v>
      </c>
      <c r="BT1578" s="0" t="n">
        <f aca="false">((((BJ1578/R1578)^2)+((BN1578/AE1578)^2))^(1/2))*AL1578</f>
        <v>1.01816452546616E-005</v>
      </c>
      <c r="BU1578" s="0" t="n">
        <f aca="false">((((BJ1578/R1578)^2)+((BO1578/AF1578)^2))^(1/2))*AM1578</f>
        <v>6.98209260755267E-007</v>
      </c>
      <c r="BV1578" s="0" t="n">
        <f aca="false">((((BJ1578/R1578)^2)+((BP1578/AG1578)^2))^(1/2))*AN1578</f>
        <v>2.6356589254758E-006</v>
      </c>
      <c r="BW1578" s="0" t="n">
        <f aca="false">((((BJ1578/R1578)^2)+((BQ1578/AH1578)^2))^(1/2))*AO1578</f>
        <v>0.00428816023017969</v>
      </c>
      <c r="BX1578" s="46" t="n">
        <f aca="false">((((BL1578/AI1578)^2)+((BR1578/AJ1578)^2))^(1/2))*AP1578</f>
        <v>0.0961495590503296</v>
      </c>
    </row>
    <row r="1579" customFormat="false" ht="15" hidden="false" customHeight="true" outlineLevel="0" collapsed="false">
      <c r="A1579" s="24" t="n">
        <v>4.682625</v>
      </c>
      <c r="B1579" s="24" t="n">
        <v>-74.1330777777778</v>
      </c>
      <c r="C1579" s="47" t="n">
        <v>25</v>
      </c>
      <c r="D1579" s="47" t="n">
        <v>33</v>
      </c>
      <c r="E1579" s="47" t="n">
        <v>1926</v>
      </c>
      <c r="F1579" s="82" t="s">
        <v>3866</v>
      </c>
      <c r="G1579" s="82" t="s">
        <v>3490</v>
      </c>
      <c r="H1579" s="82" t="s">
        <v>3867</v>
      </c>
      <c r="I1579" s="83" t="s">
        <v>1495</v>
      </c>
      <c r="J1579" s="1" t="s">
        <v>65</v>
      </c>
      <c r="K1579" s="1" t="s">
        <v>3718</v>
      </c>
      <c r="L1579" s="1"/>
      <c r="M1579" s="1" t="n">
        <v>1935</v>
      </c>
      <c r="N1579" s="4" t="s">
        <v>3501</v>
      </c>
      <c r="O1579" s="4" t="s">
        <v>3502</v>
      </c>
      <c r="P1579" s="30" t="n">
        <v>0.00842863539816588</v>
      </c>
      <c r="Q1579" s="5" t="n">
        <v>48384</v>
      </c>
      <c r="R1579" s="31" t="n">
        <v>50043.054362226</v>
      </c>
      <c r="S1579" s="29" t="s">
        <v>86</v>
      </c>
      <c r="T1579" s="29"/>
      <c r="U1579" s="29"/>
      <c r="V1579" s="48" t="n">
        <f aca="false">IF(S1579="m3_año",R1579,IF(OR(O1579="CG1",O1579="CG3",O1579="HG2"),T1579,R1579))</f>
        <v>50043.054362226</v>
      </c>
      <c r="W1579" s="28" t="n">
        <v>365</v>
      </c>
      <c r="X1579" s="1"/>
      <c r="Y1579" s="1"/>
      <c r="Z1579" s="1" t="n">
        <v>8760</v>
      </c>
      <c r="AA1579" s="1" t="n">
        <v>0</v>
      </c>
      <c r="AB1579" s="1" t="n">
        <v>0</v>
      </c>
      <c r="AC1579" s="33" t="s">
        <v>246</v>
      </c>
      <c r="AD1579" s="33" t="n">
        <f aca="false">VLOOKUP($O1579,Parámetros!$B$4:$H$25,3,0)</f>
        <v>2.56948904694711</v>
      </c>
      <c r="AE1579" s="33" t="n">
        <f aca="false">VLOOKUP($O1579,Parámetros!$B$4:$H$25,4,0)</f>
        <v>3.49736009167801</v>
      </c>
      <c r="AF1579" s="33" t="n">
        <f aca="false">VLOOKUP($O1579,Parámetros!$B$4:$H$25,5,0)</f>
        <v>0.178436739371327</v>
      </c>
      <c r="AG1579" s="33" t="n">
        <f aca="false">VLOOKUP($O1579,Parámetros!$B$4:$H$25,6,0)</f>
        <v>4.28248174491185</v>
      </c>
      <c r="AH1579" s="33" t="n">
        <f aca="false">VLOOKUP($O1579,Parámetros!$B$4:$H$25,7,0)</f>
        <v>1688.11775999997</v>
      </c>
      <c r="AI1579" s="51" t="n">
        <v>48384</v>
      </c>
      <c r="AJ1579" s="2" t="n">
        <v>0.015</v>
      </c>
      <c r="AK1579" s="34" t="n">
        <f aca="false">AD1579*V1579/1000000000</f>
        <v>0.000128585080059519</v>
      </c>
      <c r="AL1579" s="34" t="n">
        <f aca="false">AE1579*V1579/1000000000</f>
        <v>0.000175018581192122</v>
      </c>
      <c r="AM1579" s="34" t="n">
        <f aca="false">AF1579*V1579/1000000000</f>
        <v>8.92951944857767E-006</v>
      </c>
      <c r="AN1579" s="34" t="n">
        <f aca="false">AG1579*V1579/1000000000</f>
        <v>0.000214308466765864</v>
      </c>
      <c r="AO1579" s="34" t="n">
        <f aca="false">AH1579*V1579/1000000000</f>
        <v>0.0844785688335177</v>
      </c>
      <c r="AP1579" s="35" t="n">
        <f aca="false">AJ1579*AI1579*EXP(P1579*4)</f>
        <v>750.64581543339</v>
      </c>
      <c r="AQ1579" s="36" t="n">
        <f aca="false">AK1579/W1579</f>
        <v>3.52287890574023E-007</v>
      </c>
      <c r="AR1579" s="37" t="n">
        <f aca="false">AL1579/W1579</f>
        <v>4.79502962170198E-007</v>
      </c>
      <c r="AS1579" s="37" t="n">
        <f aca="false">AM1579/W1579</f>
        <v>2.44644368454183E-008</v>
      </c>
      <c r="AT1579" s="37" t="n">
        <f aca="false">AN1579/W1579</f>
        <v>5.87146484290039E-007</v>
      </c>
      <c r="AU1579" s="37" t="n">
        <f aca="false">AO1579/W1579</f>
        <v>0.000231448133790459</v>
      </c>
      <c r="AV1579" s="49" t="n">
        <f aca="false">AP1579/W1579</f>
        <v>2.0565638778997</v>
      </c>
      <c r="AW1579" s="39" t="n">
        <f aca="false">AK1579*1000000</f>
        <v>128.585080059519</v>
      </c>
      <c r="AX1579" s="40" t="n">
        <f aca="false">AL1579*1000000</f>
        <v>175.018581192122</v>
      </c>
      <c r="AY1579" s="40" t="n">
        <f aca="false">AM1579*1000000</f>
        <v>8.92951944857767</v>
      </c>
      <c r="AZ1579" s="40" t="n">
        <f aca="false">AN1579*1000000</f>
        <v>214.308466765864</v>
      </c>
      <c r="BA1579" s="40" t="n">
        <f aca="false">AO1579*1000000</f>
        <v>84478.5688335177</v>
      </c>
      <c r="BB1579" s="41" t="n">
        <f aca="false">AP1579*1000000</f>
        <v>750645815.43339</v>
      </c>
      <c r="BC1579" s="39" t="n">
        <f aca="false">AQ1579*1000000</f>
        <v>0.352287890574023</v>
      </c>
      <c r="BD1579" s="40" t="n">
        <f aca="false">AR1579*1000000</f>
        <v>0.479502962170198</v>
      </c>
      <c r="BE1579" s="40" t="n">
        <f aca="false">AS1579*1000000</f>
        <v>0.0244644368454183</v>
      </c>
      <c r="BF1579" s="40" t="n">
        <f aca="false">AT1579*1000000</f>
        <v>0.587146484290039</v>
      </c>
      <c r="BG1579" s="40" t="n">
        <f aca="false">AU1579*1000000</f>
        <v>231.448133790459</v>
      </c>
      <c r="BH1579" s="41" t="n">
        <f aca="false">AV1579*1000000</f>
        <v>2056563.8778997</v>
      </c>
      <c r="BI1579" s="0" t="n">
        <v>0.1</v>
      </c>
      <c r="BJ1579" s="0" t="n">
        <f aca="false">R1579*BI1579</f>
        <v>5004.3054362226</v>
      </c>
      <c r="BK1579" s="0" t="n">
        <v>0.1</v>
      </c>
      <c r="BL1579" s="0" t="n">
        <f aca="false">AI1579*BK1579</f>
        <v>4838.4</v>
      </c>
      <c r="BM1579" s="0" t="n">
        <f aca="false">AD1579*0.1</f>
        <v>0.256948904694711</v>
      </c>
      <c r="BN1579" s="0" t="n">
        <f aca="false">AE1579*0.1</f>
        <v>0.349736009167801</v>
      </c>
      <c r="BO1579" s="0" t="n">
        <f aca="false">AF1579*0.1</f>
        <v>0.0178436739371327</v>
      </c>
      <c r="BP1579" s="0" t="n">
        <f aca="false">AG1579*0.1</f>
        <v>0.428248174491185</v>
      </c>
      <c r="BQ1579" s="0" t="n">
        <f aca="false">AH1579*0.1</f>
        <v>168.811775999997</v>
      </c>
      <c r="BR1579" s="0" t="n">
        <f aca="false">AJ1579*0.1</f>
        <v>0.0015</v>
      </c>
      <c r="BS1579" s="0" t="n">
        <f aca="false">((((BJ1579/R1579)^2)+((BM1579/AD1579)^2))^(1/2))*AK1579</f>
        <v>1.81846764139001E-005</v>
      </c>
      <c r="BT1579" s="0" t="n">
        <f aca="false">((((BJ1579/R1579)^2)+((BN1579/AE1579)^2))^(1/2))*AL1579</f>
        <v>2.47513651189196E-005</v>
      </c>
      <c r="BU1579" s="0" t="n">
        <f aca="false">((((BJ1579/R1579)^2)+((BO1579/AF1579)^2))^(1/2))*AM1579</f>
        <v>1.26282475096529E-006</v>
      </c>
      <c r="BV1579" s="0" t="n">
        <f aca="false">((((BJ1579/R1579)^2)+((BP1579/AG1579)^2))^(1/2))*AN1579</f>
        <v>3.03077940231669E-005</v>
      </c>
      <c r="BW1579" s="0" t="n">
        <f aca="false">((((BJ1579/R1579)^2)+((BQ1579/AH1579)^2))^(1/2))*AO1579</f>
        <v>0.011947073777423</v>
      </c>
      <c r="BX1579" s="46" t="n">
        <f aca="false">((((BL1579/AI1579)^2)+((BR1579/AJ1579)^2))^(1/2))*AP1579</f>
        <v>106.157349272451</v>
      </c>
    </row>
    <row r="1580" customFormat="false" ht="15" hidden="false" customHeight="true" outlineLevel="0" collapsed="false">
      <c r="A1580" s="24" t="n">
        <v>4.61360833333333</v>
      </c>
      <c r="B1580" s="24" t="n">
        <v>-74.1421055555556</v>
      </c>
      <c r="C1580" s="47" t="n">
        <v>24</v>
      </c>
      <c r="D1580" s="47" t="n">
        <v>25</v>
      </c>
      <c r="E1580" s="47" t="n">
        <v>1820</v>
      </c>
      <c r="F1580" s="82" t="s">
        <v>3868</v>
      </c>
      <c r="G1580" s="82" t="s">
        <v>3869</v>
      </c>
      <c r="H1580" s="82" t="s">
        <v>3870</v>
      </c>
      <c r="I1580" s="28" t="s">
        <v>216</v>
      </c>
      <c r="J1580" s="1" t="s">
        <v>76</v>
      </c>
      <c r="K1580" s="1" t="s">
        <v>3871</v>
      </c>
      <c r="L1580" s="1"/>
      <c r="M1580" s="1" t="n">
        <v>2004</v>
      </c>
      <c r="N1580" s="29" t="s">
        <v>67</v>
      </c>
      <c r="O1580" s="4" t="s">
        <v>145</v>
      </c>
      <c r="P1580" s="50" t="n">
        <v>-0.0720228740272761</v>
      </c>
      <c r="Q1580" s="5" t="n">
        <v>92160</v>
      </c>
      <c r="R1580" s="31" t="n">
        <v>69091.7064292296</v>
      </c>
      <c r="S1580" s="4" t="s">
        <v>69</v>
      </c>
      <c r="T1580" s="4"/>
      <c r="U1580" s="4"/>
      <c r="V1580" s="48" t="n">
        <f aca="false">IF(S1580="m3_año",R1580,IF(OR(O1580="CG1",O1580="CG3",O1580="HG2"),T1580,R1580))</f>
        <v>69091.7064292296</v>
      </c>
      <c r="W1580" s="28" t="n">
        <v>365</v>
      </c>
      <c r="X1580" s="1"/>
      <c r="Y1580" s="1"/>
      <c r="Z1580" s="1" t="n">
        <v>2920</v>
      </c>
      <c r="AA1580" s="1" t="n">
        <v>0</v>
      </c>
      <c r="AB1580" s="1" t="n">
        <v>0</v>
      </c>
      <c r="AC1580" s="33" t="s">
        <v>72</v>
      </c>
      <c r="AD1580" s="33" t="n">
        <f aca="false">VLOOKUP($O1580,Parámetros!$B$4:$H$25,3,0)</f>
        <v>196.356974196937</v>
      </c>
      <c r="AE1580" s="33" t="n">
        <f aca="false">VLOOKUP($O1580,Parámetros!$B$4:$H$25,4,0)</f>
        <v>1220.72799074218</v>
      </c>
      <c r="AF1580" s="33" t="n">
        <f aca="false">VLOOKUP($O1580,Parámetros!$B$4:$H$25,5,0)</f>
        <v>69.6558973259153</v>
      </c>
      <c r="AG1580" s="33" t="n">
        <f aca="false">VLOOKUP($O1580,Parámetros!$B$4:$H$25,6,0)</f>
        <v>640</v>
      </c>
      <c r="AH1580" s="33" t="n">
        <f aca="false">VLOOKUP($O1580,Parámetros!$B$4:$H$25,7,0)</f>
        <v>1920000</v>
      </c>
      <c r="AI1580" s="2" t="n">
        <v>8608.38414634146</v>
      </c>
      <c r="AJ1580" s="2" t="n">
        <v>1.0442E-008</v>
      </c>
      <c r="AK1580" s="34" t="n">
        <f aca="false">AD1580*V1580/1000000000</f>
        <v>0.0135666384165466</v>
      </c>
      <c r="AL1580" s="34" t="n">
        <f aca="false">AE1580*V1580/1000000000</f>
        <v>0.084342179966302</v>
      </c>
      <c r="AM1580" s="34" t="n">
        <f aca="false">AF1580*V1580/1000000000</f>
        <v>0.0048126448091067</v>
      </c>
      <c r="AN1580" s="34" t="n">
        <f aca="false">AG1580*V1580/1000000000</f>
        <v>0.0442186921147069</v>
      </c>
      <c r="AO1580" s="34" t="n">
        <f aca="false">AH1580*V1580/1000000000</f>
        <v>132.656076344121</v>
      </c>
      <c r="AP1580" s="35" t="n">
        <f aca="false">AJ1580*AI1580*EXP(P1580*4)</f>
        <v>6.73889641570042E-005</v>
      </c>
      <c r="AQ1580" s="36" t="n">
        <f aca="false">AK1580/W1580</f>
        <v>3.71688723741002E-005</v>
      </c>
      <c r="AR1580" s="37" t="n">
        <f aca="false">AL1580/W1580</f>
        <v>0.000231074465661101</v>
      </c>
      <c r="AS1580" s="37" t="n">
        <f aca="false">AM1580/W1580</f>
        <v>1.31853282441279E-005</v>
      </c>
      <c r="AT1580" s="37" t="n">
        <f aca="false">AN1580/W1580</f>
        <v>0.000121147101684129</v>
      </c>
      <c r="AU1580" s="37" t="n">
        <f aca="false">AO1580/W1580</f>
        <v>0.363441305052386</v>
      </c>
      <c r="AV1580" s="49" t="n">
        <f aca="false">AP1580/W1580</f>
        <v>1.84627299060286E-007</v>
      </c>
      <c r="AW1580" s="39" t="n">
        <f aca="false">AK1580*1000000</f>
        <v>13566.6384165466</v>
      </c>
      <c r="AX1580" s="40" t="n">
        <f aca="false">AL1580*1000000</f>
        <v>84342.179966302</v>
      </c>
      <c r="AY1580" s="40" t="n">
        <f aca="false">AM1580*1000000</f>
        <v>4812.6448091067</v>
      </c>
      <c r="AZ1580" s="40" t="n">
        <f aca="false">AN1580*1000000</f>
        <v>44218.6921147069</v>
      </c>
      <c r="BA1580" s="40" t="n">
        <f aca="false">AO1580*1000000</f>
        <v>132656076.344121</v>
      </c>
      <c r="BB1580" s="41" t="n">
        <f aca="false">AP1580*1000000</f>
        <v>67.3889641570042</v>
      </c>
      <c r="BC1580" s="39" t="n">
        <f aca="false">AQ1580*1000000</f>
        <v>37.1688723741002</v>
      </c>
      <c r="BD1580" s="40" t="n">
        <f aca="false">AR1580*1000000</f>
        <v>231.074465661101</v>
      </c>
      <c r="BE1580" s="40" t="n">
        <f aca="false">AS1580*1000000</f>
        <v>13.1853282441279</v>
      </c>
      <c r="BF1580" s="40" t="n">
        <f aca="false">AT1580*1000000</f>
        <v>121.147101684129</v>
      </c>
      <c r="BG1580" s="40" t="n">
        <f aca="false">AU1580*1000000</f>
        <v>363441.305052386</v>
      </c>
      <c r="BH1580" s="41" t="n">
        <f aca="false">AV1580*1000000</f>
        <v>0.184627299060286</v>
      </c>
      <c r="BI1580" s="0" t="n">
        <v>0.1</v>
      </c>
      <c r="BJ1580" s="0" t="n">
        <f aca="false">R1580*BI1580</f>
        <v>6909.17064292296</v>
      </c>
      <c r="BK1580" s="0" t="n">
        <v>0.1</v>
      </c>
      <c r="BL1580" s="0" t="n">
        <f aca="false">AI1580*BK1580</f>
        <v>860.838414634146</v>
      </c>
      <c r="BM1580" s="45" t="n">
        <v>187.562005220738</v>
      </c>
      <c r="BN1580" s="45" t="n">
        <v>1012.03746873145</v>
      </c>
      <c r="BO1580" s="45" t="n">
        <v>69.5558973259153</v>
      </c>
      <c r="BP1580" s="45" t="n">
        <v>256</v>
      </c>
      <c r="BQ1580" s="45" t="n">
        <v>384000</v>
      </c>
      <c r="BR1580" s="0" t="n">
        <f aca="false">AJ1580*0.1</f>
        <v>1.0442E-009</v>
      </c>
      <c r="BS1580" s="0" t="n">
        <f aca="false">((((BJ1580/R1580)^2)+((BM1580/AD1580)^2))^(1/2))*AK1580</f>
        <v>0.0130297994440913</v>
      </c>
      <c r="BT1580" s="0" t="n">
        <f aca="false">((((BJ1580/R1580)^2)+((BN1580/AE1580)^2))^(1/2))*AL1580</f>
        <v>0.0704302299963029</v>
      </c>
      <c r="BU1580" s="0" t="n">
        <f aca="false">((((BJ1580/R1580)^2)+((BO1580/AF1580)^2))^(1/2))*AM1580</f>
        <v>0.00482977334120216</v>
      </c>
      <c r="BV1580" s="0" t="n">
        <f aca="false">((((BJ1580/R1580)^2)+((BP1580/AG1580)^2))^(1/2))*AN1580</f>
        <v>0.0182318338215604</v>
      </c>
      <c r="BW1580" s="0" t="n">
        <f aca="false">((((BJ1580/R1580)^2)+((BQ1580/AH1580)^2))^(1/2))*AO1580</f>
        <v>29.6628004333856</v>
      </c>
      <c r="BX1580" s="46" t="n">
        <f aca="false">((((BL1580/AI1580)^2)+((BR1580/AJ1580)^2))^(1/2))*AP1580</f>
        <v>9.53023870651098E-006</v>
      </c>
    </row>
    <row r="1581" customFormat="false" ht="15" hidden="false" customHeight="true" outlineLevel="0" collapsed="false">
      <c r="A1581" s="24" t="n">
        <v>4.58808888888889</v>
      </c>
      <c r="B1581" s="24" t="n">
        <v>-74.1061055555555</v>
      </c>
      <c r="C1581" s="47" t="n">
        <v>28</v>
      </c>
      <c r="D1581" s="47" t="n">
        <v>23</v>
      </c>
      <c r="E1581" s="47" t="n">
        <v>1798</v>
      </c>
      <c r="F1581" s="82" t="s">
        <v>3872</v>
      </c>
      <c r="G1581" s="82" t="s">
        <v>3873</v>
      </c>
      <c r="H1581" s="82" t="s">
        <v>3874</v>
      </c>
      <c r="I1581" s="83" t="s">
        <v>1540</v>
      </c>
      <c r="J1581" s="1" t="s">
        <v>65</v>
      </c>
      <c r="K1581" s="1" t="s">
        <v>3555</v>
      </c>
      <c r="L1581" s="1"/>
      <c r="M1581" s="1" t="n">
        <v>1969</v>
      </c>
      <c r="N1581" s="29" t="s">
        <v>67</v>
      </c>
      <c r="O1581" s="4" t="s">
        <v>68</v>
      </c>
      <c r="P1581" s="56" t="n">
        <v>0.00426891489573758</v>
      </c>
      <c r="Q1581" s="5" t="n">
        <v>26.7</v>
      </c>
      <c r="R1581" s="31" t="n">
        <v>27.1598349301332</v>
      </c>
      <c r="S1581" s="4" t="s">
        <v>69</v>
      </c>
      <c r="T1581" s="4"/>
      <c r="U1581" s="4"/>
      <c r="V1581" s="48" t="n">
        <f aca="false">IF(S1581="m3_año",R1581,IF(OR(O1581="CG1",O1581="CG3",O1581="HG2"),T1581,R1581))</f>
        <v>27.1598349301332</v>
      </c>
      <c r="W1581" s="28" t="n">
        <v>365</v>
      </c>
      <c r="X1581" s="1"/>
      <c r="Y1581" s="1"/>
      <c r="Z1581" s="1" t="n">
        <v>1878</v>
      </c>
      <c r="AA1581" s="1" t="n">
        <v>0</v>
      </c>
      <c r="AB1581" s="1" t="n">
        <v>0</v>
      </c>
      <c r="AC1581" s="33" t="s">
        <v>72</v>
      </c>
      <c r="AD1581" s="33" t="n">
        <f aca="false">VLOOKUP($O1581,Parámetros!$B$4:$H$25,3,0)</f>
        <v>46.3856216091623</v>
      </c>
      <c r="AE1581" s="33" t="n">
        <f aca="false">VLOOKUP($O1581,Parámetros!$B$4:$H$25,4,0)</f>
        <v>1074.85364414012</v>
      </c>
      <c r="AF1581" s="33" t="n">
        <f aca="false">VLOOKUP($O1581,Parámetros!$B$4:$H$25,5,0)</f>
        <v>5.41099102083891</v>
      </c>
      <c r="AG1581" s="33" t="n">
        <f aca="false">VLOOKUP($O1581,Parámetros!$B$4:$H$25,6,0)</f>
        <v>1344</v>
      </c>
      <c r="AH1581" s="33" t="n">
        <f aca="false">VLOOKUP($O1581,Parámetros!$B$4:$H$25,7,0)</f>
        <v>1920000</v>
      </c>
      <c r="AI1581" s="51" t="n">
        <v>26.7</v>
      </c>
      <c r="AJ1581" s="52" t="n">
        <v>8.8E-008</v>
      </c>
      <c r="AK1581" s="34" t="n">
        <f aca="false">AD1581*V1581/1000000000</f>
        <v>1.25982582603647E-006</v>
      </c>
      <c r="AL1581" s="34" t="n">
        <f aca="false">AE1581*V1581/1000000000</f>
        <v>2.91928475488978E-005</v>
      </c>
      <c r="AM1581" s="34" t="n">
        <f aca="false">AF1581*V1581/1000000000</f>
        <v>1.46961622934418E-007</v>
      </c>
      <c r="AN1581" s="34" t="n">
        <f aca="false">AG1581*V1581/1000000000</f>
        <v>3.6502818146099E-005</v>
      </c>
      <c r="AO1581" s="34" t="n">
        <f aca="false">AH1581*V1581/1000000000</f>
        <v>0.0521468830658557</v>
      </c>
      <c r="AP1581" s="35" t="n">
        <f aca="false">AJ1581*AI1581*EXP(P1581*4)</f>
        <v>2.39006547385172E-006</v>
      </c>
      <c r="AQ1581" s="36" t="n">
        <f aca="false">AK1581/W1581</f>
        <v>3.45157760557936E-009</v>
      </c>
      <c r="AR1581" s="37" t="n">
        <f aca="false">AL1581/W1581</f>
        <v>7.99804042435556E-008</v>
      </c>
      <c r="AS1581" s="37" t="n">
        <f aca="false">AM1581/W1581</f>
        <v>4.02634583381966E-010</v>
      </c>
      <c r="AT1581" s="37" t="n">
        <f aca="false">AN1581/W1581</f>
        <v>1.00007720948217E-007</v>
      </c>
      <c r="AU1581" s="37" t="n">
        <f aca="false">AO1581/W1581</f>
        <v>0.000142868172783166</v>
      </c>
      <c r="AV1581" s="49" t="n">
        <f aca="false">AP1581/W1581</f>
        <v>6.54812458589513E-009</v>
      </c>
      <c r="AW1581" s="39" t="n">
        <f aca="false">AK1581*1000000</f>
        <v>1.25982582603647</v>
      </c>
      <c r="AX1581" s="40" t="n">
        <f aca="false">AL1581*1000000</f>
        <v>29.1928475488978</v>
      </c>
      <c r="AY1581" s="40" t="n">
        <f aca="false">AM1581*1000000</f>
        <v>0.146961622934418</v>
      </c>
      <c r="AZ1581" s="40" t="n">
        <f aca="false">AN1581*1000000</f>
        <v>36.502818146099</v>
      </c>
      <c r="BA1581" s="40" t="n">
        <f aca="false">AO1581*1000000</f>
        <v>52146.8830658557</v>
      </c>
      <c r="BB1581" s="41" t="n">
        <f aca="false">AP1581*1000000</f>
        <v>2.39006547385172</v>
      </c>
      <c r="BC1581" s="39" t="n">
        <f aca="false">AQ1581*1000000</f>
        <v>0.00345157760557936</v>
      </c>
      <c r="BD1581" s="40" t="n">
        <f aca="false">AR1581*1000000</f>
        <v>0.0799804042435556</v>
      </c>
      <c r="BE1581" s="40" t="n">
        <f aca="false">AS1581*1000000</f>
        <v>0.000402634583381966</v>
      </c>
      <c r="BF1581" s="40" t="n">
        <f aca="false">AT1581*1000000</f>
        <v>0.100007720948216</v>
      </c>
      <c r="BG1581" s="40" t="n">
        <f aca="false">AU1581*1000000</f>
        <v>142.868172783166</v>
      </c>
      <c r="BH1581" s="41" t="n">
        <f aca="false">AV1581*1000000</f>
        <v>0.00654812458589513</v>
      </c>
      <c r="BI1581" s="0" t="n">
        <v>0.1</v>
      </c>
      <c r="BJ1581" s="0" t="n">
        <f aca="false">R1581*BI1581</f>
        <v>2.71598349301332</v>
      </c>
      <c r="BK1581" s="0" t="n">
        <v>0.1</v>
      </c>
      <c r="BL1581" s="0" t="n">
        <f aca="false">AI1581*BK1581</f>
        <v>2.67</v>
      </c>
      <c r="BM1581" s="45" t="n">
        <v>17.6498016718255</v>
      </c>
      <c r="BN1581" s="45" t="n">
        <v>910.91550745518</v>
      </c>
      <c r="BO1581" s="45" t="n">
        <v>5.31099102083891</v>
      </c>
      <c r="BP1581" s="45" t="n">
        <v>537.6</v>
      </c>
      <c r="BQ1581" s="45" t="n">
        <v>384000</v>
      </c>
      <c r="BR1581" s="0" t="n">
        <f aca="false">AJ1581*0.1</f>
        <v>8.8E-009</v>
      </c>
      <c r="BS1581" s="0" t="n">
        <f aca="false">((((BJ1581/R1581)^2)+((BM1581/AD1581)^2))^(1/2))*AK1581</f>
        <v>4.95644111650835E-007</v>
      </c>
      <c r="BT1581" s="0" t="n">
        <f aca="false">((((BJ1581/R1581)^2)+((BN1581/AE1581)^2))^(1/2))*AL1581</f>
        <v>2.49119529696701E-005</v>
      </c>
      <c r="BU1581" s="0" t="n">
        <f aca="false">((((BJ1581/R1581)^2)+((BO1581/AF1581)^2))^(1/2))*AM1581</f>
        <v>1.44992350432755E-007</v>
      </c>
      <c r="BV1581" s="0" t="n">
        <f aca="false">((((BJ1581/R1581)^2)+((BP1581/AG1581)^2))^(1/2))*AN1581</f>
        <v>1.50504974849079E-005</v>
      </c>
      <c r="BW1581" s="0" t="n">
        <f aca="false">((((BJ1581/R1581)^2)+((BQ1581/AH1581)^2))^(1/2))*AO1581</f>
        <v>0.0116603975349986</v>
      </c>
      <c r="BX1581" s="46" t="n">
        <f aca="false">((((BL1581/AI1581)^2)+((BR1581/AJ1581)^2))^(1/2))*AP1581</f>
        <v>3.38006300808078E-007</v>
      </c>
    </row>
    <row r="1582" customFormat="false" ht="15" hidden="false" customHeight="true" outlineLevel="0" collapsed="false">
      <c r="A1582" s="24" t="n">
        <v>4.75836111111111</v>
      </c>
      <c r="B1582" s="24" t="n">
        <v>-74.0434361111111</v>
      </c>
      <c r="C1582" s="47" t="n">
        <v>35</v>
      </c>
      <c r="D1582" s="47" t="n">
        <v>41</v>
      </c>
      <c r="E1582" s="47" t="n">
        <v>618</v>
      </c>
      <c r="F1582" s="82" t="s">
        <v>3875</v>
      </c>
      <c r="G1582" s="82" t="s">
        <v>3876</v>
      </c>
      <c r="H1582" s="82" t="s">
        <v>3877</v>
      </c>
      <c r="I1582" s="83" t="s">
        <v>1455</v>
      </c>
      <c r="J1582" s="1" t="s">
        <v>65</v>
      </c>
      <c r="K1582" s="1" t="s">
        <v>3529</v>
      </c>
      <c r="L1582" s="1"/>
      <c r="M1582" s="1" t="n">
        <v>1956</v>
      </c>
      <c r="N1582" s="29" t="s">
        <v>67</v>
      </c>
      <c r="O1582" s="4" t="s">
        <v>68</v>
      </c>
      <c r="P1582" s="56" t="n">
        <v>0.00426891489573758</v>
      </c>
      <c r="Q1582" s="5" t="n">
        <v>51.08</v>
      </c>
      <c r="R1582" s="31" t="n">
        <v>51.9597141659627</v>
      </c>
      <c r="S1582" s="4" t="s">
        <v>69</v>
      </c>
      <c r="T1582" s="4"/>
      <c r="U1582" s="4"/>
      <c r="V1582" s="48" t="n">
        <f aca="false">IF(S1582="m3_año",R1582,IF(OR(O1582="CG1",O1582="CG3",O1582="HG2"),T1582,R1582))</f>
        <v>51.9597141659627</v>
      </c>
      <c r="W1582" s="28" t="n">
        <v>365</v>
      </c>
      <c r="X1582" s="1"/>
      <c r="Y1582" s="1"/>
      <c r="Z1582" s="28" t="n">
        <v>504</v>
      </c>
      <c r="AA1582" s="1" t="n">
        <v>0</v>
      </c>
      <c r="AB1582" s="1" t="n">
        <v>0</v>
      </c>
      <c r="AC1582" s="33" t="s">
        <v>72</v>
      </c>
      <c r="AD1582" s="33" t="n">
        <f aca="false">VLOOKUP($O1582,Parámetros!$B$4:$H$25,3,0)</f>
        <v>46.3856216091623</v>
      </c>
      <c r="AE1582" s="33" t="n">
        <f aca="false">VLOOKUP($O1582,Parámetros!$B$4:$H$25,4,0)</f>
        <v>1074.85364414012</v>
      </c>
      <c r="AF1582" s="33" t="n">
        <f aca="false">VLOOKUP($O1582,Parámetros!$B$4:$H$25,5,0)</f>
        <v>5.41099102083891</v>
      </c>
      <c r="AG1582" s="33" t="n">
        <f aca="false">VLOOKUP($O1582,Parámetros!$B$4:$H$25,6,0)</f>
        <v>1344</v>
      </c>
      <c r="AH1582" s="33" t="n">
        <f aca="false">VLOOKUP($O1582,Parámetros!$B$4:$H$25,7,0)</f>
        <v>1920000</v>
      </c>
      <c r="AI1582" s="51" t="n">
        <v>51.08</v>
      </c>
      <c r="AJ1582" s="52" t="n">
        <v>8.8E-008</v>
      </c>
      <c r="AK1582" s="34" t="n">
        <f aca="false">AD1582*V1582/1000000000</f>
        <v>2.41018364022258E-006</v>
      </c>
      <c r="AL1582" s="34" t="n">
        <f aca="false">AE1582*V1582/1000000000</f>
        <v>5.5849088119764E-005</v>
      </c>
      <c r="AM1582" s="34" t="n">
        <f aca="false">AF1582*V1582/1000000000</f>
        <v>2.81153546797381E-007</v>
      </c>
      <c r="AN1582" s="34" t="n">
        <f aca="false">AG1582*V1582/1000000000</f>
        <v>6.98338558390539E-005</v>
      </c>
      <c r="AO1582" s="34" t="n">
        <f aca="false">AH1582*V1582/1000000000</f>
        <v>0.0997626511986484</v>
      </c>
      <c r="AP1582" s="35" t="n">
        <f aca="false">AJ1582*AI1582*EXP(P1582*4)</f>
        <v>4.57245484660472E-006</v>
      </c>
      <c r="AQ1582" s="36" t="n">
        <f aca="false">AK1582/W1582</f>
        <v>6.60324284992487E-009</v>
      </c>
      <c r="AR1582" s="37" t="n">
        <f aca="false">AL1582/W1582</f>
        <v>1.53011200328121E-007</v>
      </c>
      <c r="AS1582" s="37" t="n">
        <f aca="false">AM1582/W1582</f>
        <v>7.70283689855837E-010</v>
      </c>
      <c r="AT1582" s="37" t="n">
        <f aca="false">AN1582/W1582</f>
        <v>1.91325632435764E-007</v>
      </c>
      <c r="AU1582" s="37" t="n">
        <f aca="false">AO1582/W1582</f>
        <v>0.000273322332051091</v>
      </c>
      <c r="AV1582" s="49" t="n">
        <f aca="false">AP1582/W1582</f>
        <v>1.25272735523417E-008</v>
      </c>
      <c r="AW1582" s="39" t="n">
        <f aca="false">AK1582*1000000</f>
        <v>2.41018364022258</v>
      </c>
      <c r="AX1582" s="40" t="n">
        <f aca="false">AL1582*1000000</f>
        <v>55.849088119764</v>
      </c>
      <c r="AY1582" s="40" t="n">
        <f aca="false">AM1582*1000000</f>
        <v>0.281153546797381</v>
      </c>
      <c r="AZ1582" s="40" t="n">
        <f aca="false">AN1582*1000000</f>
        <v>69.8338558390539</v>
      </c>
      <c r="BA1582" s="40" t="n">
        <f aca="false">AO1582*1000000</f>
        <v>99762.6511986484</v>
      </c>
      <c r="BB1582" s="41" t="n">
        <f aca="false">AP1582*1000000</f>
        <v>4.57245484660472</v>
      </c>
      <c r="BC1582" s="39" t="n">
        <f aca="false">AQ1582*1000000</f>
        <v>0.00660324284992487</v>
      </c>
      <c r="BD1582" s="40" t="n">
        <f aca="false">AR1582*1000000</f>
        <v>0.153011200328121</v>
      </c>
      <c r="BE1582" s="40" t="n">
        <f aca="false">AS1582*1000000</f>
        <v>0.000770283689855837</v>
      </c>
      <c r="BF1582" s="40" t="n">
        <f aca="false">AT1582*1000000</f>
        <v>0.191325632435764</v>
      </c>
      <c r="BG1582" s="40" t="n">
        <f aca="false">AU1582*1000000</f>
        <v>273.322332051091</v>
      </c>
      <c r="BH1582" s="41" t="n">
        <f aca="false">AV1582*1000000</f>
        <v>0.0125272735523417</v>
      </c>
      <c r="BI1582" s="0" t="n">
        <v>0.1</v>
      </c>
      <c r="BJ1582" s="0" t="n">
        <f aca="false">R1582*BI1582</f>
        <v>5.19597141659627</v>
      </c>
      <c r="BK1582" s="0" t="n">
        <v>0.1</v>
      </c>
      <c r="BL1582" s="0" t="n">
        <f aca="false">AI1582*BK1582</f>
        <v>5.108</v>
      </c>
      <c r="BM1582" s="45" t="n">
        <v>17.6498016718255</v>
      </c>
      <c r="BN1582" s="45" t="n">
        <v>910.91550745518</v>
      </c>
      <c r="BO1582" s="45" t="n">
        <v>5.31099102083891</v>
      </c>
      <c r="BP1582" s="45" t="n">
        <v>537.6</v>
      </c>
      <c r="BQ1582" s="45" t="n">
        <v>384000</v>
      </c>
      <c r="BR1582" s="0" t="n">
        <f aca="false">AJ1582*0.1</f>
        <v>8.8E-009</v>
      </c>
      <c r="BS1582" s="0" t="n">
        <f aca="false">((((BJ1582/R1582)^2)+((BM1582/AD1582)^2))^(1/2))*AK1582</f>
        <v>9.48221019592683E-007</v>
      </c>
      <c r="BT1582" s="0" t="n">
        <f aca="false">((((BJ1582/R1582)^2)+((BN1582/AE1582)^2))^(1/2))*AL1582</f>
        <v>4.76592718236236E-005</v>
      </c>
      <c r="BU1582" s="0" t="n">
        <f aca="false">((((BJ1582/R1582)^2)+((BO1582/AF1582)^2))^(1/2))*AM1582</f>
        <v>2.77386114610679E-007</v>
      </c>
      <c r="BV1582" s="0" t="n">
        <f aca="false">((((BJ1582/R1582)^2)+((BP1582/AG1582)^2))^(1/2))*AN1582</f>
        <v>2.87932363868576E-005</v>
      </c>
      <c r="BW1582" s="0" t="n">
        <f aca="false">((((BJ1582/R1582)^2)+((BQ1582/AH1582)^2))^(1/2))*AO1582</f>
        <v>0.0223076069695779</v>
      </c>
      <c r="BX1582" s="46" t="n">
        <f aca="false">((((BL1582/AI1582)^2)+((BR1582/AJ1582)^2))^(1/2))*AP1582</f>
        <v>6.46642765740698E-007</v>
      </c>
    </row>
    <row r="1583" customFormat="false" ht="15" hidden="false" customHeight="true" outlineLevel="0" collapsed="false">
      <c r="A1583" s="24" t="n">
        <v>4.76058333333333</v>
      </c>
      <c r="B1583" s="24" t="n">
        <v>-74.0434361111111</v>
      </c>
      <c r="C1583" s="47" t="n">
        <v>35</v>
      </c>
      <c r="D1583" s="47" t="n">
        <v>42</v>
      </c>
      <c r="E1583" s="47" t="n">
        <v>643</v>
      </c>
      <c r="F1583" s="82" t="s">
        <v>3875</v>
      </c>
      <c r="G1583" s="82" t="s">
        <v>3876</v>
      </c>
      <c r="H1583" s="82" t="s">
        <v>3877</v>
      </c>
      <c r="I1583" s="83" t="s">
        <v>1455</v>
      </c>
      <c r="J1583" s="1" t="s">
        <v>65</v>
      </c>
      <c r="K1583" s="1" t="s">
        <v>3474</v>
      </c>
      <c r="L1583" s="1"/>
      <c r="M1583" s="1" t="n">
        <v>1995</v>
      </c>
      <c r="N1583" s="29" t="s">
        <v>67</v>
      </c>
      <c r="O1583" s="4" t="s">
        <v>68</v>
      </c>
      <c r="P1583" s="56" t="n">
        <v>0.00426891489573758</v>
      </c>
      <c r="Q1583" s="5" t="n">
        <v>51.08</v>
      </c>
      <c r="R1583" s="31" t="n">
        <v>51.9597141659627</v>
      </c>
      <c r="S1583" s="4" t="s">
        <v>69</v>
      </c>
      <c r="T1583" s="4"/>
      <c r="U1583" s="4"/>
      <c r="V1583" s="48" t="n">
        <f aca="false">IF(S1583="m3_año",R1583,IF(OR(O1583="CG1",O1583="CG3",O1583="HG2"),T1583,R1583))</f>
        <v>51.9597141659627</v>
      </c>
      <c r="W1583" s="28" t="n">
        <v>365</v>
      </c>
      <c r="X1583" s="1"/>
      <c r="Y1583" s="1"/>
      <c r="Z1583" s="28" t="n">
        <v>504</v>
      </c>
      <c r="AA1583" s="1" t="n">
        <v>0</v>
      </c>
      <c r="AB1583" s="1" t="n">
        <v>0</v>
      </c>
      <c r="AC1583" s="33" t="s">
        <v>72</v>
      </c>
      <c r="AD1583" s="33" t="n">
        <f aca="false">VLOOKUP($O1583,Parámetros!$B$4:$H$25,3,0)</f>
        <v>46.3856216091623</v>
      </c>
      <c r="AE1583" s="33" t="n">
        <f aca="false">VLOOKUP($O1583,Parámetros!$B$4:$H$25,4,0)</f>
        <v>1074.85364414012</v>
      </c>
      <c r="AF1583" s="33" t="n">
        <f aca="false">VLOOKUP($O1583,Parámetros!$B$4:$H$25,5,0)</f>
        <v>5.41099102083891</v>
      </c>
      <c r="AG1583" s="33" t="n">
        <f aca="false">VLOOKUP($O1583,Parámetros!$B$4:$H$25,6,0)</f>
        <v>1344</v>
      </c>
      <c r="AH1583" s="33" t="n">
        <f aca="false">VLOOKUP($O1583,Parámetros!$B$4:$H$25,7,0)</f>
        <v>1920000</v>
      </c>
      <c r="AI1583" s="51" t="n">
        <v>51.08</v>
      </c>
      <c r="AJ1583" s="52" t="n">
        <v>8.8E-008</v>
      </c>
      <c r="AK1583" s="34" t="n">
        <f aca="false">AD1583*V1583/1000000000</f>
        <v>2.41018364022258E-006</v>
      </c>
      <c r="AL1583" s="34" t="n">
        <f aca="false">AE1583*V1583/1000000000</f>
        <v>5.5849088119764E-005</v>
      </c>
      <c r="AM1583" s="34" t="n">
        <f aca="false">AF1583*V1583/1000000000</f>
        <v>2.81153546797381E-007</v>
      </c>
      <c r="AN1583" s="34" t="n">
        <f aca="false">AG1583*V1583/1000000000</f>
        <v>6.98338558390539E-005</v>
      </c>
      <c r="AO1583" s="34" t="n">
        <f aca="false">AH1583*V1583/1000000000</f>
        <v>0.0997626511986484</v>
      </c>
      <c r="AP1583" s="35" t="n">
        <f aca="false">AJ1583*AI1583*EXP(P1583*4)</f>
        <v>4.57245484660472E-006</v>
      </c>
      <c r="AQ1583" s="36" t="n">
        <f aca="false">AK1583/W1583</f>
        <v>6.60324284992487E-009</v>
      </c>
      <c r="AR1583" s="37" t="n">
        <f aca="false">AL1583/W1583</f>
        <v>1.53011200328121E-007</v>
      </c>
      <c r="AS1583" s="37" t="n">
        <f aca="false">AM1583/W1583</f>
        <v>7.70283689855837E-010</v>
      </c>
      <c r="AT1583" s="37" t="n">
        <f aca="false">AN1583/W1583</f>
        <v>1.91325632435764E-007</v>
      </c>
      <c r="AU1583" s="37" t="n">
        <f aca="false">AO1583/W1583</f>
        <v>0.000273322332051091</v>
      </c>
      <c r="AV1583" s="49" t="n">
        <f aca="false">AP1583/W1583</f>
        <v>1.25272735523417E-008</v>
      </c>
      <c r="AW1583" s="39" t="n">
        <f aca="false">AK1583*1000000</f>
        <v>2.41018364022258</v>
      </c>
      <c r="AX1583" s="40" t="n">
        <f aca="false">AL1583*1000000</f>
        <v>55.849088119764</v>
      </c>
      <c r="AY1583" s="40" t="n">
        <f aca="false">AM1583*1000000</f>
        <v>0.281153546797381</v>
      </c>
      <c r="AZ1583" s="40" t="n">
        <f aca="false">AN1583*1000000</f>
        <v>69.8338558390539</v>
      </c>
      <c r="BA1583" s="40" t="n">
        <f aca="false">AO1583*1000000</f>
        <v>99762.6511986484</v>
      </c>
      <c r="BB1583" s="41" t="n">
        <f aca="false">AP1583*1000000</f>
        <v>4.57245484660472</v>
      </c>
      <c r="BC1583" s="39" t="n">
        <f aca="false">AQ1583*1000000</f>
        <v>0.00660324284992487</v>
      </c>
      <c r="BD1583" s="40" t="n">
        <f aca="false">AR1583*1000000</f>
        <v>0.153011200328121</v>
      </c>
      <c r="BE1583" s="40" t="n">
        <f aca="false">AS1583*1000000</f>
        <v>0.000770283689855837</v>
      </c>
      <c r="BF1583" s="40" t="n">
        <f aca="false">AT1583*1000000</f>
        <v>0.191325632435764</v>
      </c>
      <c r="BG1583" s="40" t="n">
        <f aca="false">AU1583*1000000</f>
        <v>273.322332051091</v>
      </c>
      <c r="BH1583" s="41" t="n">
        <f aca="false">AV1583*1000000</f>
        <v>0.0125272735523417</v>
      </c>
      <c r="BI1583" s="0" t="n">
        <v>0.1</v>
      </c>
      <c r="BJ1583" s="0" t="n">
        <f aca="false">R1583*BI1583</f>
        <v>5.19597141659627</v>
      </c>
      <c r="BK1583" s="0" t="n">
        <v>0.1</v>
      </c>
      <c r="BL1583" s="0" t="n">
        <f aca="false">AI1583*BK1583</f>
        <v>5.108</v>
      </c>
      <c r="BM1583" s="45" t="n">
        <v>17.6498016718255</v>
      </c>
      <c r="BN1583" s="45" t="n">
        <v>910.91550745518</v>
      </c>
      <c r="BO1583" s="45" t="n">
        <v>5.31099102083891</v>
      </c>
      <c r="BP1583" s="45" t="n">
        <v>537.6</v>
      </c>
      <c r="BQ1583" s="45" t="n">
        <v>384000</v>
      </c>
      <c r="BR1583" s="0" t="n">
        <f aca="false">AJ1583*0.1</f>
        <v>8.8E-009</v>
      </c>
      <c r="BS1583" s="0" t="n">
        <f aca="false">((((BJ1583/R1583)^2)+((BM1583/AD1583)^2))^(1/2))*AK1583</f>
        <v>9.48221019592683E-007</v>
      </c>
      <c r="BT1583" s="0" t="n">
        <f aca="false">((((BJ1583/R1583)^2)+((BN1583/AE1583)^2))^(1/2))*AL1583</f>
        <v>4.76592718236236E-005</v>
      </c>
      <c r="BU1583" s="0" t="n">
        <f aca="false">((((BJ1583/R1583)^2)+((BO1583/AF1583)^2))^(1/2))*AM1583</f>
        <v>2.77386114610679E-007</v>
      </c>
      <c r="BV1583" s="0" t="n">
        <f aca="false">((((BJ1583/R1583)^2)+((BP1583/AG1583)^2))^(1/2))*AN1583</f>
        <v>2.87932363868576E-005</v>
      </c>
      <c r="BW1583" s="0" t="n">
        <f aca="false">((((BJ1583/R1583)^2)+((BQ1583/AH1583)^2))^(1/2))*AO1583</f>
        <v>0.0223076069695779</v>
      </c>
      <c r="BX1583" s="46" t="n">
        <f aca="false">((((BL1583/AI1583)^2)+((BR1583/AJ1583)^2))^(1/2))*AP1583</f>
        <v>6.46642765740698E-007</v>
      </c>
    </row>
    <row r="1584" customFormat="false" ht="15" hidden="false" customHeight="true" outlineLevel="0" collapsed="false">
      <c r="A1584" s="24" t="n">
        <v>4.59308888888889</v>
      </c>
      <c r="B1584" s="24" t="n">
        <v>-74.1794166666667</v>
      </c>
      <c r="C1584" s="47" t="n">
        <v>20</v>
      </c>
      <c r="D1584" s="47" t="n">
        <v>23</v>
      </c>
      <c r="E1584" s="47" t="n">
        <v>1790</v>
      </c>
      <c r="F1584" s="82" t="s">
        <v>3878</v>
      </c>
      <c r="G1584" s="82" t="s">
        <v>3879</v>
      </c>
      <c r="H1584" s="82" t="s">
        <v>3880</v>
      </c>
      <c r="I1584" s="83" t="s">
        <v>3342</v>
      </c>
      <c r="J1584" s="1" t="s">
        <v>3881</v>
      </c>
      <c r="K1584" s="1" t="s">
        <v>3882</v>
      </c>
      <c r="L1584" s="1"/>
      <c r="M1584" s="1" t="n">
        <v>1990</v>
      </c>
      <c r="N1584" s="29" t="s">
        <v>67</v>
      </c>
      <c r="O1584" s="4" t="s">
        <v>142</v>
      </c>
      <c r="P1584" s="56" t="n">
        <v>0.00426891489573758</v>
      </c>
      <c r="Q1584" s="5" t="n">
        <v>10740</v>
      </c>
      <c r="R1584" s="31" t="n">
        <v>10924.9673089749</v>
      </c>
      <c r="S1584" s="4" t="s">
        <v>69</v>
      </c>
      <c r="T1584" s="4"/>
      <c r="U1584" s="4"/>
      <c r="V1584" s="48" t="n">
        <f aca="false">IF(S1584="m3_año",R1584,IF(OR(O1584="CG1",O1584="CG3",O1584="HG2"),T1584,R1584))</f>
        <v>10924.9673089749</v>
      </c>
      <c r="W1584" s="28" t="n">
        <v>365</v>
      </c>
      <c r="X1584" s="1"/>
      <c r="Y1584" s="1"/>
      <c r="Z1584" s="1" t="n">
        <v>1104</v>
      </c>
      <c r="AA1584" s="1" t="n">
        <v>0</v>
      </c>
      <c r="AB1584" s="1" t="n">
        <v>0</v>
      </c>
      <c r="AC1584" s="33" t="s">
        <v>72</v>
      </c>
      <c r="AD1584" s="33" t="n">
        <f aca="false">VLOOKUP($O1584,Parámetros!$B$4:$H$25,3,0)</f>
        <v>30.4</v>
      </c>
      <c r="AE1584" s="33" t="n">
        <f aca="false">VLOOKUP($O1584,Parámetros!$B$4:$H$25,4,0)</f>
        <v>1504</v>
      </c>
      <c r="AF1584" s="33" t="n">
        <f aca="false">VLOOKUP($O1584,Parámetros!$B$4:$H$25,5,0)</f>
        <v>9.6</v>
      </c>
      <c r="AG1584" s="33" t="n">
        <f aca="false">VLOOKUP($O1584,Parámetros!$B$4:$H$25,6,0)</f>
        <v>640</v>
      </c>
      <c r="AH1584" s="33" t="n">
        <f aca="false">VLOOKUP($O1584,Parámetros!$B$4:$H$25,7,0)</f>
        <v>1920000</v>
      </c>
      <c r="AI1584" s="2" t="n">
        <v>1964.85714285714</v>
      </c>
      <c r="AJ1584" s="2" t="n">
        <v>3.7228E-008</v>
      </c>
      <c r="AK1584" s="34" t="n">
        <f aca="false">AD1584*V1584/1000000000</f>
        <v>0.000332119006192837</v>
      </c>
      <c r="AL1584" s="34" t="n">
        <f aca="false">AE1584*V1584/1000000000</f>
        <v>0.0164311508326983</v>
      </c>
      <c r="AM1584" s="34" t="n">
        <f aca="false">AF1584*V1584/1000000000</f>
        <v>0.000104879686166159</v>
      </c>
      <c r="AN1584" s="34" t="n">
        <f aca="false">AG1584*V1584/1000000000</f>
        <v>0.00699197907774393</v>
      </c>
      <c r="AO1584" s="34" t="n">
        <f aca="false">AH1584*V1584/1000000000</f>
        <v>20.9759372332318</v>
      </c>
      <c r="AP1584" s="35" t="n">
        <f aca="false">AJ1584*AI1584*EXP(P1584*4)</f>
        <v>7.44074720628696E-005</v>
      </c>
      <c r="AQ1584" s="36" t="n">
        <f aca="false">AK1584/W1584</f>
        <v>9.09915085459827E-007</v>
      </c>
      <c r="AR1584" s="37" t="n">
        <f aca="false">AL1584/W1584</f>
        <v>4.50168515964336E-005</v>
      </c>
      <c r="AS1584" s="37" t="n">
        <f aca="false">AM1584/W1584</f>
        <v>2.87341605934682E-007</v>
      </c>
      <c r="AT1584" s="37" t="n">
        <f aca="false">AN1584/W1584</f>
        <v>1.91561070623122E-005</v>
      </c>
      <c r="AU1584" s="37" t="n">
        <f aca="false">AO1584/W1584</f>
        <v>0.0574683211869365</v>
      </c>
      <c r="AV1584" s="49" t="n">
        <f aca="false">AP1584/W1584</f>
        <v>2.03856087843478E-007</v>
      </c>
      <c r="AW1584" s="39" t="n">
        <f aca="false">AK1584*1000000</f>
        <v>332.119006192837</v>
      </c>
      <c r="AX1584" s="40" t="n">
        <f aca="false">AL1584*1000000</f>
        <v>16431.1508326982</v>
      </c>
      <c r="AY1584" s="40" t="n">
        <f aca="false">AM1584*1000000</f>
        <v>104.879686166159</v>
      </c>
      <c r="AZ1584" s="40" t="n">
        <f aca="false">AN1584*1000000</f>
        <v>6991.97907774393</v>
      </c>
      <c r="BA1584" s="40" t="n">
        <f aca="false">AO1584*1000000</f>
        <v>20975937.2332318</v>
      </c>
      <c r="BB1584" s="41" t="n">
        <f aca="false">AP1584*1000000</f>
        <v>74.4074720628696</v>
      </c>
      <c r="BC1584" s="39" t="n">
        <f aca="false">AQ1584*1000000</f>
        <v>0.909915085459827</v>
      </c>
      <c r="BD1584" s="40" t="n">
        <f aca="false">AR1584*1000000</f>
        <v>45.0168515964336</v>
      </c>
      <c r="BE1584" s="40" t="n">
        <f aca="false">AS1584*1000000</f>
        <v>0.287341605934682</v>
      </c>
      <c r="BF1584" s="40" t="n">
        <f aca="false">AT1584*1000000</f>
        <v>19.1561070623122</v>
      </c>
      <c r="BG1584" s="40" t="n">
        <f aca="false">AU1584*1000000</f>
        <v>57468.3211869365</v>
      </c>
      <c r="BH1584" s="41" t="n">
        <f aca="false">AV1584*1000000</f>
        <v>0.203856087843478</v>
      </c>
      <c r="BI1584" s="0" t="n">
        <v>0.1</v>
      </c>
      <c r="BJ1584" s="0" t="n">
        <f aca="false">R1584*BI1584</f>
        <v>1092.49673089749</v>
      </c>
      <c r="BK1584" s="0" t="n">
        <v>0.1</v>
      </c>
      <c r="BL1584" s="0" t="n">
        <f aca="false">AI1584*BK1584</f>
        <v>196.485714285714</v>
      </c>
      <c r="BM1584" s="45" t="n">
        <v>12.16</v>
      </c>
      <c r="BN1584" s="45" t="n">
        <v>601.6</v>
      </c>
      <c r="BO1584" s="45" t="n">
        <v>1.92</v>
      </c>
      <c r="BP1584" s="45" t="n">
        <v>256</v>
      </c>
      <c r="BQ1584" s="45" t="n">
        <v>384000</v>
      </c>
      <c r="BR1584" s="0" t="n">
        <f aca="false">AJ1584*0.1</f>
        <v>3.7228E-009</v>
      </c>
      <c r="BS1584" s="0" t="n">
        <f aca="false">((((BJ1584/R1584)^2)+((BM1584/AD1584)^2))^(1/2))*AK1584</f>
        <v>0.000136936174280823</v>
      </c>
      <c r="BT1584" s="0" t="n">
        <f aca="false">((((BJ1584/R1584)^2)+((BN1584/AE1584)^2))^(1/2))*AL1584</f>
        <v>0.00677473704336705</v>
      </c>
      <c r="BU1584" s="0" t="n">
        <f aca="false">((((BJ1584/R1584)^2)+((BO1584/AF1584)^2))^(1/2))*AM1584</f>
        <v>2.34518107726376E-005</v>
      </c>
      <c r="BV1584" s="0" t="n">
        <f aca="false">((((BJ1584/R1584)^2)+((BP1584/AG1584)^2))^(1/2))*AN1584</f>
        <v>0.0028828668269647</v>
      </c>
      <c r="BW1584" s="0" t="n">
        <f aca="false">((((BJ1584/R1584)^2)+((BQ1584/AH1584)^2))^(1/2))*AO1584</f>
        <v>4.69036215452752</v>
      </c>
      <c r="BX1584" s="46" t="n">
        <f aca="false">((((BL1584/AI1584)^2)+((BR1584/AJ1584)^2))^(1/2))*AP1584</f>
        <v>1.05228056133207E-005</v>
      </c>
    </row>
    <row r="1585" customFormat="false" ht="15" hidden="false" customHeight="true" outlineLevel="0" collapsed="false">
      <c r="A1585" s="24" t="n">
        <v>4.54735833333333</v>
      </c>
      <c r="B1585" s="24" t="n">
        <v>-74.1364055555556</v>
      </c>
      <c r="C1585" s="47" t="n">
        <v>25</v>
      </c>
      <c r="D1585" s="47" t="n">
        <v>18</v>
      </c>
      <c r="E1585" s="47" t="n">
        <v>1730</v>
      </c>
      <c r="F1585" s="82" t="s">
        <v>3883</v>
      </c>
      <c r="G1585" s="82" t="s">
        <v>3884</v>
      </c>
      <c r="H1585" s="82" t="s">
        <v>3885</v>
      </c>
      <c r="I1585" s="83" t="s">
        <v>3342</v>
      </c>
      <c r="J1585" s="1" t="s">
        <v>76</v>
      </c>
      <c r="K1585" s="1" t="s">
        <v>3798</v>
      </c>
      <c r="L1585" s="1"/>
      <c r="M1585" s="1" t="s">
        <v>3514</v>
      </c>
      <c r="N1585" s="4" t="s">
        <v>194</v>
      </c>
      <c r="O1585" s="4" t="s">
        <v>2969</v>
      </c>
      <c r="P1585" s="50" t="n">
        <v>0.013557806644477</v>
      </c>
      <c r="Q1585" s="5" t="n">
        <v>340.686</v>
      </c>
      <c r="R1585" s="31" t="n">
        <v>359.671983277347</v>
      </c>
      <c r="S1585" s="4" t="s">
        <v>69</v>
      </c>
      <c r="T1585" s="4"/>
      <c r="U1585" s="4"/>
      <c r="V1585" s="48" t="n">
        <f aca="false">IF(S1585="m3_año",R1585,IF(OR(O1585="CG1",O1585="CG3",O1585="HG2"),T1585,R1585))</f>
        <v>359.671983277347</v>
      </c>
      <c r="W1585" s="28" t="n">
        <v>365</v>
      </c>
      <c r="X1585" s="1"/>
      <c r="Y1585" s="1"/>
      <c r="Z1585" s="1" t="n">
        <v>3650</v>
      </c>
      <c r="AA1585" s="1" t="n">
        <v>0</v>
      </c>
      <c r="AB1585" s="1" t="n">
        <v>0</v>
      </c>
      <c r="AC1585" s="33" t="s">
        <v>72</v>
      </c>
      <c r="AD1585" s="33" t="n">
        <f aca="false">VLOOKUP($O1585,Parámetros!$B$4:$H$25,3,0)</f>
        <v>2968843.141</v>
      </c>
      <c r="AE1585" s="33" t="n">
        <f aca="false">VLOOKUP($O1585,Parámetros!$B$4:$H$25,4,0)</f>
        <v>1108945.154</v>
      </c>
      <c r="AF1585" s="33" t="n">
        <f aca="false">VLOOKUP($O1585,Parámetros!$B$4:$H$25,5,0)</f>
        <v>26460000</v>
      </c>
      <c r="AG1585" s="33" t="n">
        <f aca="false">VLOOKUP($O1585,Parámetros!$B$4:$H$25,6,0)</f>
        <v>600000</v>
      </c>
      <c r="AH1585" s="33" t="n">
        <f aca="false">VLOOKUP($O1585,Parámetros!$B$4:$H$25,7,0)</f>
        <v>2640000</v>
      </c>
      <c r="AI1585" s="2" t="n">
        <v>1964.85714285714</v>
      </c>
      <c r="AJ1585" s="2" t="n">
        <v>3.7228E-008</v>
      </c>
      <c r="AK1585" s="34" t="n">
        <f aca="false">AD1585*V1585/1000000000</f>
        <v>1.06780970056282</v>
      </c>
      <c r="AL1585" s="34" t="n">
        <f aca="false">AE1585*V1585/1000000000</f>
        <v>0.398856502884983</v>
      </c>
      <c r="AM1585" s="34" t="n">
        <f aca="false">AF1585*V1585/1000000000</f>
        <v>9.5169206775186</v>
      </c>
      <c r="AN1585" s="34" t="n">
        <f aca="false">AG1585*V1585/1000000000</f>
        <v>0.215803189966408</v>
      </c>
      <c r="AO1585" s="34" t="n">
        <f aca="false">AH1585*V1585/1000000000</f>
        <v>0.949534035852196</v>
      </c>
      <c r="AP1585" s="35" t="n">
        <f aca="false">AJ1585*AI1585*EXP(P1585*4)</f>
        <v>7.72241270488276E-005</v>
      </c>
      <c r="AQ1585" s="36" t="n">
        <f aca="false">AK1585/W1585</f>
        <v>0.00292550602893923</v>
      </c>
      <c r="AR1585" s="37" t="n">
        <f aca="false">AL1585/W1585</f>
        <v>0.00109275754215064</v>
      </c>
      <c r="AS1585" s="37" t="n">
        <f aca="false">AM1585/W1585</f>
        <v>0.0260737552808729</v>
      </c>
      <c r="AT1585" s="37" t="n">
        <f aca="false">AN1585/W1585</f>
        <v>0.000591241616346324</v>
      </c>
      <c r="AU1585" s="37" t="n">
        <f aca="false">AO1585/W1585</f>
        <v>0.00260146311192382</v>
      </c>
      <c r="AV1585" s="49" t="n">
        <f aca="false">AP1585/W1585</f>
        <v>2.11572950818706E-007</v>
      </c>
      <c r="AW1585" s="39" t="n">
        <f aca="false">AK1585*1000000</f>
        <v>1067809.70056282</v>
      </c>
      <c r="AX1585" s="40" t="n">
        <f aca="false">AL1585*1000000</f>
        <v>398856.502884983</v>
      </c>
      <c r="AY1585" s="40" t="n">
        <f aca="false">AM1585*1000000</f>
        <v>9516920.6775186</v>
      </c>
      <c r="AZ1585" s="40" t="n">
        <f aca="false">AN1585*1000000</f>
        <v>215803.189966408</v>
      </c>
      <c r="BA1585" s="40" t="n">
        <f aca="false">AO1585*1000000</f>
        <v>949534.035852196</v>
      </c>
      <c r="BB1585" s="41" t="n">
        <f aca="false">AP1585*1000000</f>
        <v>77.2241270488276</v>
      </c>
      <c r="BC1585" s="39" t="n">
        <f aca="false">AQ1585*1000000</f>
        <v>2925.50602893923</v>
      </c>
      <c r="BD1585" s="40" t="n">
        <f aca="false">AR1585*1000000</f>
        <v>1092.75754215064</v>
      </c>
      <c r="BE1585" s="40" t="n">
        <f aca="false">AS1585*1000000</f>
        <v>26073.7552808729</v>
      </c>
      <c r="BF1585" s="40" t="n">
        <f aca="false">AT1585*1000000</f>
        <v>591.241616346324</v>
      </c>
      <c r="BG1585" s="40" t="n">
        <f aca="false">AU1585*1000000</f>
        <v>2601.46311192382</v>
      </c>
      <c r="BH1585" s="41" t="n">
        <f aca="false">AV1585*1000000</f>
        <v>0.211572950818706</v>
      </c>
      <c r="BI1585" s="0" t="n">
        <v>0.1</v>
      </c>
      <c r="BJ1585" s="0" t="n">
        <f aca="false">R1585*BI1585</f>
        <v>35.9671983277347</v>
      </c>
      <c r="BK1585" s="0" t="n">
        <v>0.1</v>
      </c>
      <c r="BL1585" s="0" t="n">
        <f aca="false">AI1585*BK1585</f>
        <v>196.485714285714</v>
      </c>
      <c r="BM1585" s="45" t="n">
        <v>2364070.847</v>
      </c>
      <c r="BN1585" s="45" t="n">
        <v>451327.576</v>
      </c>
      <c r="BO1585" s="0" t="n">
        <f aca="false">AF1585*0.1</f>
        <v>2646000</v>
      </c>
      <c r="BP1585" s="0" t="n">
        <f aca="false">AG1585*0.1</f>
        <v>60000</v>
      </c>
      <c r="BQ1585" s="0" t="n">
        <f aca="false">AH1585*0.1</f>
        <v>264000</v>
      </c>
      <c r="BR1585" s="0" t="n">
        <f aca="false">AJ1585*0.1</f>
        <v>3.7228E-009</v>
      </c>
      <c r="BS1585" s="0" t="n">
        <f aca="false">((((BJ1585/R1585)^2)+((BM1585/AD1585)^2))^(1/2))*AK1585</f>
        <v>0.856968695430557</v>
      </c>
      <c r="BT1585" s="0" t="n">
        <f aca="false">((((BJ1585/R1585)^2)+((BN1585/AE1585)^2))^(1/2))*AL1585</f>
        <v>0.167158177956569</v>
      </c>
      <c r="BU1585" s="0" t="n">
        <f aca="false">((((BJ1585/R1585)^2)+((BO1585/AF1585)^2))^(1/2))*AM1585</f>
        <v>1.34589582941758</v>
      </c>
      <c r="BV1585" s="0" t="n">
        <f aca="false">((((BJ1585/R1585)^2)+((BP1585/AG1585)^2))^(1/2))*AN1585</f>
        <v>0.0305191798053872</v>
      </c>
      <c r="BW1585" s="0" t="n">
        <f aca="false">((((BJ1585/R1585)^2)+((BQ1585/AH1585)^2))^(1/2))*AO1585</f>
        <v>0.134284391143704</v>
      </c>
      <c r="BX1585" s="46" t="n">
        <f aca="false">((((BL1585/AI1585)^2)+((BR1585/AJ1585)^2))^(1/2))*AP1585</f>
        <v>1.09211407814875E-005</v>
      </c>
    </row>
    <row r="1586" customFormat="false" ht="15" hidden="false" customHeight="true" outlineLevel="0" collapsed="false">
      <c r="A1586" s="24" t="n">
        <v>4.61015833333333</v>
      </c>
      <c r="B1586" s="24" t="n">
        <v>-74.0761333333333</v>
      </c>
      <c r="C1586" s="47" t="n">
        <v>32</v>
      </c>
      <c r="D1586" s="47" t="n">
        <v>25</v>
      </c>
      <c r="E1586" s="47" t="n">
        <v>2321</v>
      </c>
      <c r="F1586" s="82" t="s">
        <v>3886</v>
      </c>
      <c r="G1586" s="82" t="s">
        <v>3887</v>
      </c>
      <c r="H1586" s="82" t="s">
        <v>3888</v>
      </c>
      <c r="I1586" s="83" t="s">
        <v>1287</v>
      </c>
      <c r="J1586" s="1" t="s">
        <v>1288</v>
      </c>
      <c r="K1586" s="1" t="s">
        <v>3889</v>
      </c>
      <c r="L1586" s="1"/>
      <c r="M1586" s="1" t="s">
        <v>3465</v>
      </c>
      <c r="N1586" s="4" t="s">
        <v>194</v>
      </c>
      <c r="O1586" s="4" t="s">
        <v>2969</v>
      </c>
      <c r="P1586" s="50" t="n">
        <v>0.013557806644477</v>
      </c>
      <c r="Q1586" s="5" t="n">
        <v>6.5411712</v>
      </c>
      <c r="R1586" s="31" t="n">
        <v>6.90570207892506</v>
      </c>
      <c r="S1586" s="4" t="s">
        <v>69</v>
      </c>
      <c r="T1586" s="4"/>
      <c r="U1586" s="4"/>
      <c r="V1586" s="48" t="n">
        <f aca="false">IF(S1586="m3_año",R1586,IF(OR(O1586="CG1",O1586="CG3",O1586="HG2"),T1586,R1586))</f>
        <v>6.90570207892506</v>
      </c>
      <c r="W1586" s="28" t="n">
        <v>365</v>
      </c>
      <c r="X1586" s="1"/>
      <c r="Y1586" s="1"/>
      <c r="Z1586" s="1" t="n">
        <v>1095</v>
      </c>
      <c r="AA1586" s="1" t="n">
        <v>0</v>
      </c>
      <c r="AB1586" s="1" t="n">
        <v>0</v>
      </c>
      <c r="AC1586" s="33" t="s">
        <v>72</v>
      </c>
      <c r="AD1586" s="33" t="n">
        <f aca="false">VLOOKUP($O1586,Parámetros!$B$4:$H$25,3,0)</f>
        <v>2968843.141</v>
      </c>
      <c r="AE1586" s="33" t="n">
        <f aca="false">VLOOKUP($O1586,Parámetros!$B$4:$H$25,4,0)</f>
        <v>1108945.154</v>
      </c>
      <c r="AF1586" s="33" t="n">
        <f aca="false">VLOOKUP($O1586,Parámetros!$B$4:$H$25,5,0)</f>
        <v>26460000</v>
      </c>
      <c r="AG1586" s="33" t="n">
        <f aca="false">VLOOKUP($O1586,Parámetros!$B$4:$H$25,6,0)</f>
        <v>600000</v>
      </c>
      <c r="AH1586" s="33" t="n">
        <f aca="false">VLOOKUP($O1586,Parámetros!$B$4:$H$25,7,0)</f>
        <v>2640000</v>
      </c>
      <c r="AI1586" s="51" t="n">
        <v>6.5411712</v>
      </c>
      <c r="AJ1586" s="2" t="n">
        <v>0.0336</v>
      </c>
      <c r="AK1586" s="34" t="n">
        <f aca="false">AD1586*V1586/1000000000</f>
        <v>0.0205019462508061</v>
      </c>
      <c r="AL1586" s="34" t="n">
        <f aca="false">AE1586*V1586/1000000000</f>
        <v>0.00765804485539167</v>
      </c>
      <c r="AM1586" s="34" t="n">
        <f aca="false">AF1586*V1586/1000000000</f>
        <v>0.182724877008357</v>
      </c>
      <c r="AN1586" s="34" t="n">
        <f aca="false">AG1586*V1586/1000000000</f>
        <v>0.00414342124735504</v>
      </c>
      <c r="AO1586" s="34" t="n">
        <f aca="false">AH1586*V1586/1000000000</f>
        <v>0.0182310534883622</v>
      </c>
      <c r="AP1586" s="35" t="n">
        <f aca="false">AJ1586*AI1586*EXP(P1586*4)</f>
        <v>0.232031589851882</v>
      </c>
      <c r="AQ1586" s="36" t="n">
        <f aca="false">AK1586/W1586</f>
        <v>5.61697157556332E-005</v>
      </c>
      <c r="AR1586" s="37" t="n">
        <f aca="false">AL1586/W1586</f>
        <v>2.09809448092922E-005</v>
      </c>
      <c r="AS1586" s="37" t="n">
        <f aca="false">AM1586/W1586</f>
        <v>0.000500616101392759</v>
      </c>
      <c r="AT1586" s="37" t="n">
        <f aca="false">AN1586/W1586</f>
        <v>1.13518390338494E-005</v>
      </c>
      <c r="AU1586" s="37" t="n">
        <f aca="false">AO1586/W1586</f>
        <v>4.99480917489374E-005</v>
      </c>
      <c r="AV1586" s="49" t="n">
        <f aca="false">AP1586/W1586</f>
        <v>0.000635702985895567</v>
      </c>
      <c r="AW1586" s="39" t="n">
        <f aca="false">AK1586*1000000</f>
        <v>20501.9462508061</v>
      </c>
      <c r="AX1586" s="40" t="n">
        <f aca="false">AL1586*1000000</f>
        <v>7658.04485539167</v>
      </c>
      <c r="AY1586" s="40" t="n">
        <f aca="false">AM1586*1000000</f>
        <v>182724.877008357</v>
      </c>
      <c r="AZ1586" s="40" t="n">
        <f aca="false">AN1586*1000000</f>
        <v>4143.42124735504</v>
      </c>
      <c r="BA1586" s="40" t="n">
        <f aca="false">AO1586*1000000</f>
        <v>18231.0534883622</v>
      </c>
      <c r="BB1586" s="41" t="n">
        <f aca="false">AP1586*1000000</f>
        <v>232031.589851882</v>
      </c>
      <c r="BC1586" s="39" t="n">
        <f aca="false">AQ1586*1000000</f>
        <v>56.1697157556332</v>
      </c>
      <c r="BD1586" s="40" t="n">
        <f aca="false">AR1586*1000000</f>
        <v>20.9809448092922</v>
      </c>
      <c r="BE1586" s="40" t="n">
        <f aca="false">AS1586*1000000</f>
        <v>500.616101392759</v>
      </c>
      <c r="BF1586" s="40" t="n">
        <f aca="false">AT1586*1000000</f>
        <v>11.3518390338494</v>
      </c>
      <c r="BG1586" s="40" t="n">
        <f aca="false">AU1586*1000000</f>
        <v>49.9480917489374</v>
      </c>
      <c r="BH1586" s="41" t="n">
        <f aca="false">AV1586*1000000</f>
        <v>635.702985895567</v>
      </c>
      <c r="BI1586" s="0" t="n">
        <v>0.1</v>
      </c>
      <c r="BJ1586" s="0" t="n">
        <f aca="false">R1586*BI1586</f>
        <v>0.690570207892506</v>
      </c>
      <c r="BK1586" s="0" t="n">
        <v>0.1</v>
      </c>
      <c r="BL1586" s="0" t="n">
        <f aca="false">AI1586*BK1586</f>
        <v>0.65411712</v>
      </c>
      <c r="BM1586" s="45" t="n">
        <v>2364070.847</v>
      </c>
      <c r="BN1586" s="45" t="n">
        <v>451327.576</v>
      </c>
      <c r="BO1586" s="0" t="n">
        <f aca="false">AF1586*0.1</f>
        <v>2646000</v>
      </c>
      <c r="BP1586" s="0" t="n">
        <f aca="false">AG1586*0.1</f>
        <v>60000</v>
      </c>
      <c r="BQ1586" s="0" t="n">
        <f aca="false">AH1586*0.1</f>
        <v>264000</v>
      </c>
      <c r="BR1586" s="0" t="n">
        <f aca="false">AJ1586*0.1</f>
        <v>0.00336</v>
      </c>
      <c r="BS1586" s="0" t="n">
        <f aca="false">((((BJ1586/R1586)^2)+((BM1586/AD1586)^2))^(1/2))*AK1586</f>
        <v>0.0164537989522667</v>
      </c>
      <c r="BT1586" s="0" t="n">
        <f aca="false">((((BJ1586/R1586)^2)+((BN1586/AE1586)^2))^(1/2))*AL1586</f>
        <v>0.00320943701676612</v>
      </c>
      <c r="BU1586" s="0" t="n">
        <f aca="false">((((BJ1586/R1586)^2)+((BO1586/AF1586)^2))^(1/2))*AM1586</f>
        <v>0.0258411999248174</v>
      </c>
      <c r="BV1586" s="0" t="n">
        <f aca="false">((((BJ1586/R1586)^2)+((BP1586/AG1586)^2))^(1/2))*AN1586</f>
        <v>0.000585968252263434</v>
      </c>
      <c r="BW1586" s="0" t="n">
        <f aca="false">((((BJ1586/R1586)^2)+((BQ1586/AH1586)^2))^(1/2))*AO1586</f>
        <v>0.00257826030995911</v>
      </c>
      <c r="BX1586" s="46" t="n">
        <f aca="false">((((BL1586/AI1586)^2)+((BR1586/AJ1586)^2))^(1/2))*AP1586</f>
        <v>0.0328142221267523</v>
      </c>
    </row>
    <row r="1587" customFormat="false" ht="15" hidden="false" customHeight="true" outlineLevel="0" collapsed="false">
      <c r="A1587" s="24" t="n">
        <v>4.60494166666667</v>
      </c>
      <c r="B1587" s="24" t="n">
        <v>-74.1311305555555</v>
      </c>
      <c r="C1587" s="47" t="n">
        <v>26</v>
      </c>
      <c r="D1587" s="47" t="n">
        <v>24</v>
      </c>
      <c r="E1587" s="47" t="n">
        <v>1809</v>
      </c>
      <c r="F1587" s="82" t="s">
        <v>3890</v>
      </c>
      <c r="G1587" s="82" t="s">
        <v>3891</v>
      </c>
      <c r="H1587" s="82" t="s">
        <v>3892</v>
      </c>
      <c r="I1587" s="28" t="s">
        <v>216</v>
      </c>
      <c r="J1587" s="1" t="s">
        <v>76</v>
      </c>
      <c r="K1587" s="1" t="s">
        <v>3893</v>
      </c>
      <c r="L1587" s="1"/>
      <c r="M1587" s="1" t="n">
        <v>2007</v>
      </c>
      <c r="N1587" s="4" t="s">
        <v>3894</v>
      </c>
      <c r="O1587" s="4" t="s">
        <v>142</v>
      </c>
      <c r="P1587" s="56" t="n">
        <v>0.00426891489573758</v>
      </c>
      <c r="Q1587" s="5" t="n">
        <v>10740</v>
      </c>
      <c r="R1587" s="31" t="n">
        <v>10924.9673089749</v>
      </c>
      <c r="S1587" s="4" t="s">
        <v>69</v>
      </c>
      <c r="T1587" s="4"/>
      <c r="U1587" s="4"/>
      <c r="V1587" s="48" t="n">
        <f aca="false">IF(S1587="m3_año",R1587,IF(OR(O1587="CG1",O1587="CG3",O1587="HG2"),T1587,R1587))</f>
        <v>10924.9673089749</v>
      </c>
      <c r="W1587" s="28" t="n">
        <v>365</v>
      </c>
      <c r="X1587" s="1"/>
      <c r="Y1587" s="1"/>
      <c r="Z1587" s="1" t="n">
        <v>1095</v>
      </c>
      <c r="AA1587" s="1" t="n">
        <v>0</v>
      </c>
      <c r="AB1587" s="1" t="n">
        <v>0</v>
      </c>
      <c r="AC1587" s="33" t="s">
        <v>72</v>
      </c>
      <c r="AD1587" s="33" t="n">
        <f aca="false">VLOOKUP($O1587,Parámetros!$B$4:$H$25,3,0)</f>
        <v>30.4</v>
      </c>
      <c r="AE1587" s="33" t="n">
        <f aca="false">VLOOKUP($O1587,Parámetros!$B$4:$H$25,4,0)</f>
        <v>1504</v>
      </c>
      <c r="AF1587" s="33" t="n">
        <f aca="false">VLOOKUP($O1587,Parámetros!$B$4:$H$25,5,0)</f>
        <v>9.6</v>
      </c>
      <c r="AG1587" s="33" t="n">
        <f aca="false">VLOOKUP($O1587,Parámetros!$B$4:$H$25,6,0)</f>
        <v>640</v>
      </c>
      <c r="AH1587" s="33" t="n">
        <f aca="false">VLOOKUP($O1587,Parámetros!$B$4:$H$25,7,0)</f>
        <v>1920000</v>
      </c>
      <c r="AI1587" s="51" t="n">
        <f aca="false">Q1587</f>
        <v>10740</v>
      </c>
      <c r="AJ1587" s="52" t="n">
        <v>8.8E-008</v>
      </c>
      <c r="AK1587" s="34" t="n">
        <f aca="false">AD1587*V1587/1000000000</f>
        <v>0.000332119006192837</v>
      </c>
      <c r="AL1587" s="34" t="n">
        <f aca="false">AE1587*V1587/1000000000</f>
        <v>0.0164311508326983</v>
      </c>
      <c r="AM1587" s="34" t="n">
        <f aca="false">AF1587*V1587/1000000000</f>
        <v>0.000104879686166159</v>
      </c>
      <c r="AN1587" s="34" t="n">
        <f aca="false">AG1587*V1587/1000000000</f>
        <v>0.00699197907774393</v>
      </c>
      <c r="AO1587" s="34" t="n">
        <f aca="false">AH1587*V1587/1000000000</f>
        <v>20.9759372332318</v>
      </c>
      <c r="AP1587" s="35" t="n">
        <f aca="false">AJ1587*AI1587*EXP(P1587*4)</f>
        <v>0.000961397123189794</v>
      </c>
      <c r="AQ1587" s="36" t="n">
        <f aca="false">AK1587/W1587</f>
        <v>9.09915085459827E-007</v>
      </c>
      <c r="AR1587" s="37" t="n">
        <f aca="false">AL1587/W1587</f>
        <v>4.50168515964336E-005</v>
      </c>
      <c r="AS1587" s="37" t="n">
        <f aca="false">AM1587/W1587</f>
        <v>2.87341605934682E-007</v>
      </c>
      <c r="AT1587" s="37" t="n">
        <f aca="false">AN1587/W1587</f>
        <v>1.91561070623122E-005</v>
      </c>
      <c r="AU1587" s="37" t="n">
        <f aca="false">AO1587/W1587</f>
        <v>0.0574683211869365</v>
      </c>
      <c r="AV1587" s="49" t="n">
        <f aca="false">AP1587/W1587</f>
        <v>2.63396472106793E-006</v>
      </c>
      <c r="AW1587" s="39" t="n">
        <f aca="false">AK1587*1000000</f>
        <v>332.119006192837</v>
      </c>
      <c r="AX1587" s="40" t="n">
        <f aca="false">AL1587*1000000</f>
        <v>16431.1508326982</v>
      </c>
      <c r="AY1587" s="40" t="n">
        <f aca="false">AM1587*1000000</f>
        <v>104.879686166159</v>
      </c>
      <c r="AZ1587" s="40" t="n">
        <f aca="false">AN1587*1000000</f>
        <v>6991.97907774393</v>
      </c>
      <c r="BA1587" s="40" t="n">
        <f aca="false">AO1587*1000000</f>
        <v>20975937.2332318</v>
      </c>
      <c r="BB1587" s="41" t="n">
        <f aca="false">AP1587*1000000</f>
        <v>961.397123189794</v>
      </c>
      <c r="BC1587" s="39" t="n">
        <f aca="false">AQ1587*1000000</f>
        <v>0.909915085459827</v>
      </c>
      <c r="BD1587" s="40" t="n">
        <f aca="false">AR1587*1000000</f>
        <v>45.0168515964336</v>
      </c>
      <c r="BE1587" s="40" t="n">
        <f aca="false">AS1587*1000000</f>
        <v>0.287341605934682</v>
      </c>
      <c r="BF1587" s="40" t="n">
        <f aca="false">AT1587*1000000</f>
        <v>19.1561070623122</v>
      </c>
      <c r="BG1587" s="40" t="n">
        <f aca="false">AU1587*1000000</f>
        <v>57468.3211869365</v>
      </c>
      <c r="BH1587" s="41" t="n">
        <f aca="false">AV1587*1000000</f>
        <v>2.63396472106793</v>
      </c>
      <c r="BI1587" s="0" t="n">
        <v>0.1</v>
      </c>
      <c r="BJ1587" s="0" t="n">
        <f aca="false">R1587*BI1587</f>
        <v>1092.49673089749</v>
      </c>
      <c r="BK1587" s="0" t="n">
        <v>0.1</v>
      </c>
      <c r="BL1587" s="0" t="n">
        <f aca="false">AI1587*BK1587</f>
        <v>1074</v>
      </c>
      <c r="BM1587" s="45" t="n">
        <v>12.16</v>
      </c>
      <c r="BN1587" s="45" t="n">
        <v>601.6</v>
      </c>
      <c r="BO1587" s="45" t="n">
        <v>1.92</v>
      </c>
      <c r="BP1587" s="45" t="n">
        <v>256</v>
      </c>
      <c r="BQ1587" s="45" t="n">
        <v>384000</v>
      </c>
      <c r="BR1587" s="0" t="n">
        <f aca="false">AJ1587*0.1</f>
        <v>8.8E-009</v>
      </c>
      <c r="BS1587" s="0" t="n">
        <f aca="false">((((BJ1587/R1587)^2)+((BM1587/AD1587)^2))^(1/2))*AK1587</f>
        <v>0.000136936174280823</v>
      </c>
      <c r="BT1587" s="0" t="n">
        <f aca="false">((((BJ1587/R1587)^2)+((BN1587/AE1587)^2))^(1/2))*AL1587</f>
        <v>0.00677473704336705</v>
      </c>
      <c r="BU1587" s="0" t="n">
        <f aca="false">((((BJ1587/R1587)^2)+((BO1587/AF1587)^2))^(1/2))*AM1587</f>
        <v>2.34518107726376E-005</v>
      </c>
      <c r="BV1587" s="0" t="n">
        <f aca="false">((((BJ1587/R1587)^2)+((BP1587/AG1587)^2))^(1/2))*AN1587</f>
        <v>0.0028828668269647</v>
      </c>
      <c r="BW1587" s="0" t="n">
        <f aca="false">((((BJ1587/R1587)^2)+((BQ1587/AH1587)^2))^(1/2))*AO1587</f>
        <v>4.69036215452752</v>
      </c>
      <c r="BX1587" s="46" t="n">
        <f aca="false">((((BL1587/AI1587)^2)+((BR1587/AJ1587)^2))^(1/2))*AP1587</f>
        <v>0.000135962085044148</v>
      </c>
    </row>
    <row r="1588" customFormat="false" ht="15" hidden="false" customHeight="true" outlineLevel="0" collapsed="false">
      <c r="A1588" s="24" t="n">
        <v>4.64506388888889</v>
      </c>
      <c r="B1588" s="24" t="n">
        <v>-74.0620388888889</v>
      </c>
      <c r="C1588" s="47" t="n">
        <v>33</v>
      </c>
      <c r="D1588" s="47" t="n">
        <v>29</v>
      </c>
      <c r="E1588" s="47" t="n">
        <v>2374</v>
      </c>
      <c r="F1588" s="82" t="s">
        <v>3895</v>
      </c>
      <c r="G1588" s="82" t="s">
        <v>3896</v>
      </c>
      <c r="H1588" s="82" t="s">
        <v>3897</v>
      </c>
      <c r="I1588" s="83" t="s">
        <v>1447</v>
      </c>
      <c r="J1588" s="1" t="s">
        <v>76</v>
      </c>
      <c r="K1588" s="1" t="s">
        <v>3477</v>
      </c>
      <c r="L1588" s="1"/>
      <c r="M1588" s="1" t="s">
        <v>3465</v>
      </c>
      <c r="N1588" s="29" t="s">
        <v>77</v>
      </c>
      <c r="O1588" s="4" t="s">
        <v>77</v>
      </c>
      <c r="P1588" s="30" t="n">
        <v>0.0407051181943891</v>
      </c>
      <c r="Q1588" s="31" t="n">
        <v>1.0388699048084</v>
      </c>
      <c r="R1588" s="31" t="n">
        <v>1.22256848974456</v>
      </c>
      <c r="S1588" s="4" t="s">
        <v>69</v>
      </c>
      <c r="T1588" s="4"/>
      <c r="U1588" s="4"/>
      <c r="V1588" s="48" t="n">
        <f aca="false">IF(S1588="m3_año",R1588,IF(OR(O1588="CG1",O1588="CG3",O1588="HG2"),T1588,R1588))</f>
        <v>1.22256848974456</v>
      </c>
      <c r="W1588" s="28" t="n">
        <v>365</v>
      </c>
      <c r="X1588" s="1"/>
      <c r="Y1588" s="1"/>
      <c r="Z1588" s="1" t="n">
        <v>3650</v>
      </c>
      <c r="AA1588" s="1" t="n">
        <v>0</v>
      </c>
      <c r="AB1588" s="1" t="n">
        <v>0</v>
      </c>
      <c r="AC1588" s="33" t="s">
        <v>72</v>
      </c>
      <c r="AD1588" s="33" t="n">
        <f aca="false">VLOOKUP($O1588,Parámetros!$B$4:$H$25,3,0)</f>
        <v>24000</v>
      </c>
      <c r="AE1588" s="33" t="n">
        <f aca="false">VLOOKUP($O1588,Parámetros!$B$4:$H$25,4,0)</f>
        <v>2261000</v>
      </c>
      <c r="AF1588" s="33" t="n">
        <f aca="false">VLOOKUP($O1588,Parámetros!$B$4:$H$25,5,0)</f>
        <v>1200</v>
      </c>
      <c r="AG1588" s="33" t="n">
        <f aca="false">VLOOKUP($O1588,Parámetros!$B$4:$H$25,6,0)</f>
        <v>381000</v>
      </c>
      <c r="AH1588" s="33" t="n">
        <f aca="false">VLOOKUP($O1588,Parámetros!$B$4:$H$25,7,0)</f>
        <v>1500000000</v>
      </c>
      <c r="AI1588" s="51" t="n">
        <v>1.0388699048084</v>
      </c>
      <c r="AJ1588" s="2" t="n">
        <v>0.024</v>
      </c>
      <c r="AK1588" s="34" t="n">
        <f aca="false">AD1588*V1588/1000000000</f>
        <v>2.93416437538694E-005</v>
      </c>
      <c r="AL1588" s="34" t="n">
        <f aca="false">AE1588*V1588/1000000000</f>
        <v>0.00276422735531245</v>
      </c>
      <c r="AM1588" s="34" t="n">
        <f aca="false">AF1588*V1588/1000000000</f>
        <v>1.46708218769347E-006</v>
      </c>
      <c r="AN1588" s="34" t="n">
        <f aca="false">AG1588*V1588/1000000000</f>
        <v>0.000465798594592677</v>
      </c>
      <c r="AO1588" s="34" t="n">
        <f aca="false">AH1588*V1588/1000000000</f>
        <v>1.83385273461684</v>
      </c>
      <c r="AP1588" s="35" t="n">
        <f aca="false">AJ1588*AI1588*EXP(P1588*4)</f>
        <v>0.0293416437538694</v>
      </c>
      <c r="AQ1588" s="36" t="n">
        <f aca="false">AK1588/W1588</f>
        <v>8.03880650790943E-008</v>
      </c>
      <c r="AR1588" s="37" t="n">
        <f aca="false">AL1588/W1588</f>
        <v>7.57322563099301E-006</v>
      </c>
      <c r="AS1588" s="37" t="n">
        <f aca="false">AM1588/W1588</f>
        <v>4.01940325395472E-009</v>
      </c>
      <c r="AT1588" s="37" t="n">
        <f aca="false">AN1588/W1588</f>
        <v>1.27616053313062E-006</v>
      </c>
      <c r="AU1588" s="37" t="n">
        <f aca="false">AO1588/W1588</f>
        <v>0.0050242540674434</v>
      </c>
      <c r="AV1588" s="49" t="n">
        <f aca="false">AP1588/W1588</f>
        <v>8.03880650790941E-005</v>
      </c>
      <c r="AW1588" s="39" t="n">
        <f aca="false">AK1588*1000000</f>
        <v>29.3416437538694</v>
      </c>
      <c r="AX1588" s="40" t="n">
        <f aca="false">AL1588*1000000</f>
        <v>2764.22735531245</v>
      </c>
      <c r="AY1588" s="40" t="n">
        <f aca="false">AM1588*1000000</f>
        <v>1.46708218769347</v>
      </c>
      <c r="AZ1588" s="40" t="n">
        <f aca="false">AN1588*1000000</f>
        <v>465.798594592677</v>
      </c>
      <c r="BA1588" s="40" t="n">
        <f aca="false">AO1588*1000000</f>
        <v>1833852.73461684</v>
      </c>
      <c r="BB1588" s="41" t="n">
        <f aca="false">AP1588*1000000</f>
        <v>29341.6437538694</v>
      </c>
      <c r="BC1588" s="39" t="n">
        <f aca="false">AQ1588*1000000</f>
        <v>0.0803880650790943</v>
      </c>
      <c r="BD1588" s="40" t="n">
        <f aca="false">AR1588*1000000</f>
        <v>7.57322563099301</v>
      </c>
      <c r="BE1588" s="40" t="n">
        <f aca="false">AS1588*1000000</f>
        <v>0.00401940325395472</v>
      </c>
      <c r="BF1588" s="40" t="n">
        <f aca="false">AT1588*1000000</f>
        <v>1.27616053313062</v>
      </c>
      <c r="BG1588" s="40" t="n">
        <f aca="false">AU1588*1000000</f>
        <v>5024.2540674434</v>
      </c>
      <c r="BH1588" s="41" t="n">
        <f aca="false">AV1588*1000000</f>
        <v>80.3880650790941</v>
      </c>
      <c r="BI1588" s="0" t="n">
        <v>0.1</v>
      </c>
      <c r="BJ1588" s="0" t="n">
        <f aca="false">R1588*BI1588</f>
        <v>0.122256848974456</v>
      </c>
      <c r="BK1588" s="0" t="n">
        <v>0.1</v>
      </c>
      <c r="BL1588" s="0" t="n">
        <f aca="false">AI1588*BK1588</f>
        <v>0.10388699048084</v>
      </c>
      <c r="BM1588" s="45" t="n">
        <v>0</v>
      </c>
      <c r="BN1588" s="45" t="n">
        <v>0</v>
      </c>
      <c r="BO1588" s="45" t="n">
        <v>0</v>
      </c>
      <c r="BP1588" s="45" t="n">
        <v>0</v>
      </c>
      <c r="BQ1588" s="45" t="n">
        <v>0</v>
      </c>
      <c r="BR1588" s="0" t="n">
        <f aca="false">AJ1588*0.1</f>
        <v>0.0024</v>
      </c>
      <c r="BS1588" s="0" t="n">
        <f aca="false">((((BJ1588/R1588)^2)+((BM1588/AD1588)^2))^(1/2))*AK1588</f>
        <v>2.93416437538694E-006</v>
      </c>
      <c r="BT1588" s="0" t="n">
        <f aca="false">((((BJ1588/R1588)^2)+((BN1588/AE1588)^2))^(1/2))*AL1588</f>
        <v>0.000276422735531245</v>
      </c>
      <c r="BU1588" s="0" t="n">
        <f aca="false">((((BJ1588/R1588)^2)+((BO1588/AF1588)^2))^(1/2))*AM1588</f>
        <v>1.46708218769347E-007</v>
      </c>
      <c r="BV1588" s="0" t="n">
        <f aca="false">((((BJ1588/R1588)^2)+((BP1588/AG1588)^2))^(1/2))*AN1588</f>
        <v>4.65798594592677E-005</v>
      </c>
      <c r="BW1588" s="0" t="n">
        <f aca="false">((((BJ1588/R1588)^2)+((BQ1588/AH1588)^2))^(1/2))*AO1588</f>
        <v>0.183385273461684</v>
      </c>
      <c r="BX1588" s="46" t="n">
        <f aca="false">((((BL1588/AI1588)^2)+((BR1588/AJ1588)^2))^(1/2))*AP1588</f>
        <v>0.00414953505390419</v>
      </c>
    </row>
    <row r="1589" customFormat="false" ht="15" hidden="false" customHeight="true" outlineLevel="0" collapsed="false">
      <c r="A1589" s="24" t="n">
        <v>4.67976111111111</v>
      </c>
      <c r="B1589" s="24" t="n">
        <v>-74.1396</v>
      </c>
      <c r="C1589" s="47" t="n">
        <v>25</v>
      </c>
      <c r="D1589" s="47" t="n">
        <v>33</v>
      </c>
      <c r="E1589" s="47" t="n">
        <v>1926</v>
      </c>
      <c r="F1589" s="82" t="s">
        <v>3898</v>
      </c>
      <c r="G1589" s="82" t="s">
        <v>3899</v>
      </c>
      <c r="H1589" s="82" t="s">
        <v>3900</v>
      </c>
      <c r="I1589" s="83" t="s">
        <v>64</v>
      </c>
      <c r="J1589" s="1" t="s">
        <v>65</v>
      </c>
      <c r="K1589" s="1" t="s">
        <v>3649</v>
      </c>
      <c r="L1589" s="1"/>
      <c r="M1589" s="1" t="n">
        <v>1981</v>
      </c>
      <c r="N1589" s="29" t="s">
        <v>67</v>
      </c>
      <c r="O1589" s="4" t="s">
        <v>108</v>
      </c>
      <c r="P1589" s="30" t="n">
        <v>0.00937137873539989</v>
      </c>
      <c r="Q1589" s="5" t="n">
        <v>197064</v>
      </c>
      <c r="R1589" s="31" t="n">
        <v>204591.245455331</v>
      </c>
      <c r="S1589" s="4" t="s">
        <v>69</v>
      </c>
      <c r="T1589" s="4"/>
      <c r="U1589" s="4"/>
      <c r="V1589" s="48" t="n">
        <f aca="false">IF(S1589="m3_año",R1589,IF(OR(O1589="CG1",O1589="CG3",O1589="HG2"),T1589,R1589))</f>
        <v>204591.245455331</v>
      </c>
      <c r="W1589" s="28" t="n">
        <v>365</v>
      </c>
      <c r="X1589" s="1"/>
      <c r="Y1589" s="1"/>
      <c r="Z1589" s="1" t="n">
        <v>6205</v>
      </c>
      <c r="AA1589" s="1" t="n">
        <v>0</v>
      </c>
      <c r="AB1589" s="1" t="n">
        <v>0</v>
      </c>
      <c r="AC1589" s="33" t="s">
        <v>72</v>
      </c>
      <c r="AD1589" s="33" t="n">
        <f aca="false">VLOOKUP($O1589,Parámetros!$B$4:$H$25,3,0)</f>
        <v>589.42211574465</v>
      </c>
      <c r="AE1589" s="33" t="n">
        <f aca="false">VLOOKUP($O1589,Parámetros!$B$4:$H$25,4,0)</f>
        <v>6395.37711993333</v>
      </c>
      <c r="AF1589" s="33" t="n">
        <f aca="false">VLOOKUP($O1589,Parámetros!$B$4:$H$25,5,0)</f>
        <v>22.4256162208741</v>
      </c>
      <c r="AG1589" s="33" t="n">
        <f aca="false">VLOOKUP($O1589,Parámetros!$B$4:$H$25,6,0)</f>
        <v>1344</v>
      </c>
      <c r="AH1589" s="33" t="n">
        <f aca="false">VLOOKUP($O1589,Parámetros!$B$4:$H$25,7,0)</f>
        <v>1920000</v>
      </c>
      <c r="AI1589" s="2" t="n">
        <v>8608.38414634146</v>
      </c>
      <c r="AJ1589" s="2" t="n">
        <v>1.0442E-008</v>
      </c>
      <c r="AK1589" s="34" t="n">
        <f aca="false">AD1589*V1589/1000000000</f>
        <v>0.120590604759114</v>
      </c>
      <c r="AL1589" s="34" t="n">
        <f aca="false">AE1589*V1589/1000000000</f>
        <v>1.30843817012369</v>
      </c>
      <c r="AM1589" s="34" t="n">
        <f aca="false">AF1589*V1589/1000000000</f>
        <v>0.00458808475273191</v>
      </c>
      <c r="AN1589" s="34" t="n">
        <f aca="false">AG1589*V1589/1000000000</f>
        <v>0.274970633891965</v>
      </c>
      <c r="AO1589" s="34" t="n">
        <f aca="false">AH1589*V1589/1000000000</f>
        <v>392.815191274235</v>
      </c>
      <c r="AP1589" s="35" t="n">
        <f aca="false">AJ1589*AI1589*EXP(P1589*4)</f>
        <v>9.33222240162811E-005</v>
      </c>
      <c r="AQ1589" s="36" t="n">
        <f aca="false">AK1589/W1589</f>
        <v>0.000330385218518121</v>
      </c>
      <c r="AR1589" s="37" t="n">
        <f aca="false">AL1589/W1589</f>
        <v>0.00358476210992791</v>
      </c>
      <c r="AS1589" s="37" t="n">
        <f aca="false">AM1589/W1589</f>
        <v>1.25700952129641E-005</v>
      </c>
      <c r="AT1589" s="37" t="n">
        <f aca="false">AN1589/W1589</f>
        <v>0.000753344202443739</v>
      </c>
      <c r="AU1589" s="37" t="n">
        <f aca="false">AO1589/W1589</f>
        <v>1.07620600349106</v>
      </c>
      <c r="AV1589" s="49" t="n">
        <f aca="false">AP1589/W1589</f>
        <v>2.55677326072003E-007</v>
      </c>
      <c r="AW1589" s="39" t="n">
        <f aca="false">AK1589*1000000</f>
        <v>120590.604759114</v>
      </c>
      <c r="AX1589" s="40" t="n">
        <f aca="false">AL1589*1000000</f>
        <v>1308438.17012369</v>
      </c>
      <c r="AY1589" s="40" t="n">
        <f aca="false">AM1589*1000000</f>
        <v>4588.08475273191</v>
      </c>
      <c r="AZ1589" s="40" t="n">
        <f aca="false">AN1589*1000000</f>
        <v>274970.633891965</v>
      </c>
      <c r="BA1589" s="40" t="n">
        <f aca="false">AO1589*1000000</f>
        <v>392815191.274236</v>
      </c>
      <c r="BB1589" s="41" t="n">
        <f aca="false">AP1589*1000000</f>
        <v>93.3222240162812</v>
      </c>
      <c r="BC1589" s="39" t="n">
        <f aca="false">AQ1589*1000000</f>
        <v>330.385218518121</v>
      </c>
      <c r="BD1589" s="40" t="n">
        <f aca="false">AR1589*1000000</f>
        <v>3584.76210992791</v>
      </c>
      <c r="BE1589" s="40" t="n">
        <f aca="false">AS1589*1000000</f>
        <v>12.5700952129641</v>
      </c>
      <c r="BF1589" s="40" t="n">
        <f aca="false">AT1589*1000000</f>
        <v>753.344202443739</v>
      </c>
      <c r="BG1589" s="40" t="n">
        <f aca="false">AU1589*1000000</f>
        <v>1076206.00349106</v>
      </c>
      <c r="BH1589" s="41" t="n">
        <f aca="false">AV1589*1000000</f>
        <v>0.255677326072003</v>
      </c>
      <c r="BI1589" s="0" t="n">
        <v>0.1</v>
      </c>
      <c r="BJ1589" s="0" t="n">
        <f aca="false">R1589*BI1589</f>
        <v>20459.1245455331</v>
      </c>
      <c r="BK1589" s="0" t="n">
        <v>0.1</v>
      </c>
      <c r="BL1589" s="0" t="n">
        <f aca="false">AI1589*BK1589</f>
        <v>860.838414634146</v>
      </c>
      <c r="BM1589" s="45" t="n">
        <v>491.492522079561</v>
      </c>
      <c r="BN1589" s="45" t="n">
        <v>4911.75996922289</v>
      </c>
      <c r="BO1589" s="45" t="n">
        <v>16.2785205146239</v>
      </c>
      <c r="BP1589" s="45" t="n">
        <v>537.6</v>
      </c>
      <c r="BQ1589" s="45" t="n">
        <v>384000</v>
      </c>
      <c r="BR1589" s="0" t="n">
        <f aca="false">AJ1589*0.1</f>
        <v>1.0442E-009</v>
      </c>
      <c r="BS1589" s="0" t="n">
        <f aca="false">((((BJ1589/R1589)^2)+((BM1589/AD1589)^2))^(1/2))*AK1589</f>
        <v>0.101275576937547</v>
      </c>
      <c r="BT1589" s="0" t="n">
        <f aca="false">((((BJ1589/R1589)^2)+((BN1589/AE1589)^2))^(1/2))*AL1589</f>
        <v>1.01338557503979</v>
      </c>
      <c r="BU1589" s="0" t="n">
        <f aca="false">((((BJ1589/R1589)^2)+((BO1589/AF1589)^2))^(1/2))*AM1589</f>
        <v>0.00336189743590048</v>
      </c>
      <c r="BV1589" s="0" t="n">
        <f aca="false">((((BJ1589/R1589)^2)+((BP1589/AG1589)^2))^(1/2))*AN1589</f>
        <v>0.113373296747961</v>
      </c>
      <c r="BW1589" s="0" t="n">
        <f aca="false">((((BJ1589/R1589)^2)+((BQ1589/AH1589)^2))^(1/2))*AO1589</f>
        <v>87.8361470283773</v>
      </c>
      <c r="BX1589" s="46" t="n">
        <f aca="false">((((BL1589/AI1589)^2)+((BR1589/AJ1589)^2))^(1/2))*AP1589</f>
        <v>1.31977554874645E-005</v>
      </c>
    </row>
    <row r="1590" customFormat="false" ht="15" hidden="false" customHeight="true" outlineLevel="0" collapsed="false">
      <c r="A1590" s="24" t="n">
        <v>4.719425</v>
      </c>
      <c r="B1590" s="24" t="n">
        <v>-74.06945</v>
      </c>
      <c r="C1590" s="47" t="n">
        <v>32</v>
      </c>
      <c r="D1590" s="47" t="n">
        <v>37</v>
      </c>
      <c r="E1590" s="47" t="n">
        <v>2477</v>
      </c>
      <c r="F1590" s="82" t="s">
        <v>3901</v>
      </c>
      <c r="G1590" s="82" t="s">
        <v>3480</v>
      </c>
      <c r="H1590" s="82" t="s">
        <v>3902</v>
      </c>
      <c r="I1590" s="83" t="s">
        <v>1495</v>
      </c>
      <c r="J1590" s="1" t="s">
        <v>65</v>
      </c>
      <c r="K1590" s="1" t="s">
        <v>3477</v>
      </c>
      <c r="L1590" s="1"/>
      <c r="M1590" s="1" t="s">
        <v>3465</v>
      </c>
      <c r="N1590" s="29" t="s">
        <v>67</v>
      </c>
      <c r="O1590" s="4" t="s">
        <v>104</v>
      </c>
      <c r="P1590" s="50" t="n">
        <v>0.00842863539816588</v>
      </c>
      <c r="Q1590" s="31" t="n">
        <v>33950</v>
      </c>
      <c r="R1590" s="31" t="n">
        <v>35114.12234618</v>
      </c>
      <c r="S1590" s="4" t="s">
        <v>69</v>
      </c>
      <c r="T1590" s="4"/>
      <c r="U1590" s="4"/>
      <c r="V1590" s="48" t="n">
        <f aca="false">IF(S1590="m3_año",R1590,IF(OR(O1590="CG1",O1590="CG3",O1590="HG2"),T1590,R1590))</f>
        <v>35114.12234618</v>
      </c>
      <c r="W1590" s="28" t="n">
        <v>365</v>
      </c>
      <c r="X1590" s="32" t="s">
        <v>3320</v>
      </c>
      <c r="Y1590" s="1"/>
      <c r="Z1590" s="28" t="n">
        <v>8760</v>
      </c>
      <c r="AA1590" s="1" t="n">
        <v>0</v>
      </c>
      <c r="AB1590" s="1" t="n">
        <v>0</v>
      </c>
      <c r="AC1590" s="33" t="s">
        <v>72</v>
      </c>
      <c r="AD1590" s="33" t="n">
        <f aca="false">VLOOKUP($O1590,Parámetros!$B$4:$H$25,3,0)</f>
        <v>237.180556877129</v>
      </c>
      <c r="AE1590" s="33" t="n">
        <f aca="false">VLOOKUP($O1590,Parámetros!$B$4:$H$25,4,0)</f>
        <v>787.658122005433</v>
      </c>
      <c r="AF1590" s="33" t="n">
        <f aca="false">VLOOKUP($O1590,Parámetros!$B$4:$H$25,5,0)</f>
        <v>0.504400709065075</v>
      </c>
      <c r="AG1590" s="33" t="n">
        <f aca="false">VLOOKUP($O1590,Parámetros!$B$4:$H$25,6,0)</f>
        <v>1344</v>
      </c>
      <c r="AH1590" s="33" t="n">
        <f aca="false">VLOOKUP($O1590,Parámetros!$B$4:$H$25,7,0)</f>
        <v>1920000</v>
      </c>
      <c r="AI1590" s="51" t="n">
        <v>33950</v>
      </c>
      <c r="AJ1590" s="52" t="n">
        <v>8.8E-008</v>
      </c>
      <c r="AK1590" s="34" t="n">
        <f aca="false">AD1590*V1590/1000000000</f>
        <v>0.00832838709231861</v>
      </c>
      <c r="AL1590" s="34" t="n">
        <f aca="false">AE1590*V1590/1000000000</f>
        <v>0.0276579236630611</v>
      </c>
      <c r="AM1590" s="34" t="n">
        <f aca="false">AF1590*V1590/1000000000</f>
        <v>1.7711588209611E-005</v>
      </c>
      <c r="AN1590" s="34" t="n">
        <f aca="false">AG1590*V1590/1000000000</f>
        <v>0.0471933804332659</v>
      </c>
      <c r="AO1590" s="34" t="n">
        <f aca="false">AH1590*V1590/1000000000</f>
        <v>67.4191149046656</v>
      </c>
      <c r="AP1590" s="35" t="n">
        <f aca="false">AJ1590*AI1590*EXP(P1590*4)</f>
        <v>0.00309004276646384</v>
      </c>
      <c r="AQ1590" s="36" t="n">
        <f aca="false">AK1590/W1590</f>
        <v>2.28174988830647E-005</v>
      </c>
      <c r="AR1590" s="37" t="n">
        <f aca="false">AL1590/W1590</f>
        <v>7.57751333234552E-005</v>
      </c>
      <c r="AS1590" s="37" t="n">
        <f aca="false">AM1590/W1590</f>
        <v>4.85248992044137E-008</v>
      </c>
      <c r="AT1590" s="37" t="n">
        <f aca="false">AN1590/W1590</f>
        <v>0.000129296932693879</v>
      </c>
      <c r="AU1590" s="37" t="n">
        <f aca="false">AO1590/W1590</f>
        <v>0.184709903848399</v>
      </c>
      <c r="AV1590" s="49" t="n">
        <f aca="false">AP1590/W1590</f>
        <v>8.46587059305162E-006</v>
      </c>
      <c r="AW1590" s="39" t="n">
        <f aca="false">AK1590*1000000</f>
        <v>8328.38709231861</v>
      </c>
      <c r="AX1590" s="40" t="n">
        <f aca="false">AL1590*1000000</f>
        <v>27657.9236630611</v>
      </c>
      <c r="AY1590" s="40" t="n">
        <f aca="false">AM1590*1000000</f>
        <v>17.711588209611</v>
      </c>
      <c r="AZ1590" s="40" t="n">
        <f aca="false">AN1590*1000000</f>
        <v>47193.3804332659</v>
      </c>
      <c r="BA1590" s="40" t="n">
        <f aca="false">AO1590*1000000</f>
        <v>67419114.9046656</v>
      </c>
      <c r="BB1590" s="41" t="n">
        <f aca="false">AP1590*1000000</f>
        <v>3090.04276646384</v>
      </c>
      <c r="BC1590" s="39" t="n">
        <f aca="false">AQ1590*1000000</f>
        <v>22.8174988830647</v>
      </c>
      <c r="BD1590" s="40" t="n">
        <f aca="false">AR1590*1000000</f>
        <v>75.7751333234552</v>
      </c>
      <c r="BE1590" s="40" t="n">
        <f aca="false">AS1590*1000000</f>
        <v>0.0485248992044137</v>
      </c>
      <c r="BF1590" s="40" t="n">
        <f aca="false">AT1590*1000000</f>
        <v>129.296932693879</v>
      </c>
      <c r="BG1590" s="40" t="n">
        <f aca="false">AU1590*1000000</f>
        <v>184709.903848399</v>
      </c>
      <c r="BH1590" s="41" t="n">
        <f aca="false">AV1590*1000000</f>
        <v>8.46587059305162</v>
      </c>
      <c r="BI1590" s="0" t="n">
        <v>0.1</v>
      </c>
      <c r="BJ1590" s="0" t="n">
        <f aca="false">R1590*BI1590</f>
        <v>3511.412234618</v>
      </c>
      <c r="BK1590" s="0" t="n">
        <v>0.1</v>
      </c>
      <c r="BL1590" s="0" t="n">
        <f aca="false">AI1590*BK1590</f>
        <v>3395</v>
      </c>
      <c r="BM1590" s="45" t="n">
        <v>233.996718041948</v>
      </c>
      <c r="BN1590" s="45" t="n">
        <v>664.659238488896</v>
      </c>
      <c r="BO1590" s="45" t="n">
        <v>0.404400709065075</v>
      </c>
      <c r="BP1590" s="45" t="n">
        <v>537.6</v>
      </c>
      <c r="BQ1590" s="45" t="n">
        <v>384000</v>
      </c>
      <c r="BR1590" s="0" t="n">
        <f aca="false">AJ1590*0.1</f>
        <v>8.8E-009</v>
      </c>
      <c r="BS1590" s="0" t="n">
        <f aca="false">((((BJ1590/R1590)^2)+((BM1590/AD1590)^2))^(1/2))*AK1590</f>
        <v>0.00825869005669574</v>
      </c>
      <c r="BT1590" s="0" t="n">
        <f aca="false">((((BJ1590/R1590)^2)+((BN1590/AE1590)^2))^(1/2))*AL1590</f>
        <v>0.0235022353360229</v>
      </c>
      <c r="BU1590" s="0" t="n">
        <f aca="false">((((BJ1590/R1590)^2)+((BO1590/AF1590)^2))^(1/2))*AM1590</f>
        <v>1.43102061931279E-005</v>
      </c>
      <c r="BV1590" s="0" t="n">
        <f aca="false">((((BJ1590/R1590)^2)+((BP1590/AG1590)^2))^(1/2))*AN1590</f>
        <v>0.0194583292356313</v>
      </c>
      <c r="BW1590" s="0" t="n">
        <f aca="false">((((BJ1590/R1590)^2)+((BQ1590/AH1590)^2))^(1/2))*AO1590</f>
        <v>15.0753723909702</v>
      </c>
      <c r="BX1590" s="46" t="n">
        <f aca="false">((((BL1590/AI1590)^2)+((BR1590/AJ1590)^2))^(1/2))*AP1590</f>
        <v>0.000436998038864604</v>
      </c>
    </row>
    <row r="1591" customFormat="false" ht="15" hidden="false" customHeight="true" outlineLevel="0" collapsed="false">
      <c r="A1591" s="24" t="n">
        <v>4.65243055555556</v>
      </c>
      <c r="B1591" s="24" t="n">
        <v>-74.1332194444444</v>
      </c>
      <c r="C1591" s="47" t="n">
        <v>25</v>
      </c>
      <c r="D1591" s="47" t="n">
        <v>30</v>
      </c>
      <c r="E1591" s="47" t="n">
        <v>1886</v>
      </c>
      <c r="F1591" s="82" t="s">
        <v>3903</v>
      </c>
      <c r="G1591" s="82" t="s">
        <v>3904</v>
      </c>
      <c r="H1591" s="82" t="s">
        <v>3905</v>
      </c>
      <c r="I1591" s="83" t="s">
        <v>64</v>
      </c>
      <c r="J1591" s="1" t="s">
        <v>65</v>
      </c>
      <c r="K1591" s="1" t="n">
        <v>8</v>
      </c>
      <c r="L1591" s="1"/>
      <c r="M1591" s="1" t="n">
        <v>1992</v>
      </c>
      <c r="N1591" s="29" t="s">
        <v>67</v>
      </c>
      <c r="O1591" s="4" t="s">
        <v>68</v>
      </c>
      <c r="P1591" s="50" t="n">
        <v>0.0356710045865324</v>
      </c>
      <c r="Q1591" s="5" t="n">
        <v>89.8</v>
      </c>
      <c r="R1591" s="31" t="n">
        <v>103.572204102163</v>
      </c>
      <c r="S1591" s="4" t="s">
        <v>69</v>
      </c>
      <c r="T1591" s="4"/>
      <c r="U1591" s="4"/>
      <c r="V1591" s="48" t="n">
        <f aca="false">IF(S1591="m3_año",R1591,IF(OR(O1591="CG1",O1591="CG3",O1591="HG2"),T1591,R1591))</f>
        <v>103.572204102163</v>
      </c>
      <c r="W1591" s="28" t="n">
        <v>365</v>
      </c>
      <c r="X1591" s="1"/>
      <c r="Y1591" s="1"/>
      <c r="Z1591" s="28" t="n">
        <v>2920</v>
      </c>
      <c r="AA1591" s="1" t="n">
        <v>0</v>
      </c>
      <c r="AB1591" s="1" t="n">
        <v>0</v>
      </c>
      <c r="AC1591" s="33" t="s">
        <v>72</v>
      </c>
      <c r="AD1591" s="33" t="n">
        <f aca="false">VLOOKUP($O1591,Parámetros!$B$4:$H$25,3,0)</f>
        <v>46.3856216091623</v>
      </c>
      <c r="AE1591" s="33" t="n">
        <f aca="false">VLOOKUP($O1591,Parámetros!$B$4:$H$25,4,0)</f>
        <v>1074.85364414012</v>
      </c>
      <c r="AF1591" s="33" t="n">
        <f aca="false">VLOOKUP($O1591,Parámetros!$B$4:$H$25,5,0)</f>
        <v>5.41099102083891</v>
      </c>
      <c r="AG1591" s="33" t="n">
        <f aca="false">VLOOKUP($O1591,Parámetros!$B$4:$H$25,6,0)</f>
        <v>1344</v>
      </c>
      <c r="AH1591" s="33" t="n">
        <f aca="false">VLOOKUP($O1591,Parámetros!$B$4:$H$25,7,0)</f>
        <v>1920000</v>
      </c>
      <c r="AI1591" s="2" t="n">
        <v>29509.1627659574</v>
      </c>
      <c r="AJ1591" s="2" t="n">
        <v>1.9976E-005</v>
      </c>
      <c r="AK1591" s="34" t="n">
        <f aca="false">AD1591*V1591/1000000000</f>
        <v>4.80426106870986E-006</v>
      </c>
      <c r="AL1591" s="34" t="n">
        <f aca="false">AE1591*V1591/1000000000</f>
        <v>0.000111324961010834</v>
      </c>
      <c r="AM1591" s="34" t="n">
        <f aca="false">AF1591*V1591/1000000000</f>
        <v>5.60428266405299E-007</v>
      </c>
      <c r="AN1591" s="34" t="n">
        <f aca="false">AG1591*V1591/1000000000</f>
        <v>0.000139201042313307</v>
      </c>
      <c r="AO1591" s="34" t="n">
        <f aca="false">AH1591*V1591/1000000000</f>
        <v>0.198858631876153</v>
      </c>
      <c r="AP1591" s="35" t="n">
        <f aca="false">AJ1591*AI1591*EXP(P1591*4)</f>
        <v>0.679880052125845</v>
      </c>
      <c r="AQ1591" s="36" t="n">
        <f aca="false">AK1591/W1591</f>
        <v>1.31623590923558E-008</v>
      </c>
      <c r="AR1591" s="37" t="n">
        <f aca="false">AL1591/W1591</f>
        <v>3.04999893180368E-007</v>
      </c>
      <c r="AS1591" s="37" t="n">
        <f aca="false">AM1591/W1591</f>
        <v>1.53541990795972E-009</v>
      </c>
      <c r="AT1591" s="37" t="n">
        <f aca="false">AN1591/W1591</f>
        <v>3.81372718666595E-007</v>
      </c>
      <c r="AU1591" s="37" t="n">
        <f aca="false">AO1591/W1591</f>
        <v>0.000544818169523707</v>
      </c>
      <c r="AV1591" s="49" t="n">
        <f aca="false">AP1591/W1591</f>
        <v>0.00186268507431738</v>
      </c>
      <c r="AW1591" s="39" t="n">
        <f aca="false">AK1591*1000000</f>
        <v>4.80426106870986</v>
      </c>
      <c r="AX1591" s="40" t="n">
        <f aca="false">AL1591*1000000</f>
        <v>111.324961010834</v>
      </c>
      <c r="AY1591" s="40" t="n">
        <f aca="false">AM1591*1000000</f>
        <v>0.560428266405299</v>
      </c>
      <c r="AZ1591" s="40" t="n">
        <f aca="false">AN1591*1000000</f>
        <v>139.201042313307</v>
      </c>
      <c r="BA1591" s="40" t="n">
        <f aca="false">AO1591*1000000</f>
        <v>198858.631876153</v>
      </c>
      <c r="BB1591" s="41" t="n">
        <f aca="false">AP1591*1000000</f>
        <v>679880.052125845</v>
      </c>
      <c r="BC1591" s="39" t="n">
        <f aca="false">AQ1591*1000000</f>
        <v>0.0131623590923558</v>
      </c>
      <c r="BD1591" s="40" t="n">
        <f aca="false">AR1591*1000000</f>
        <v>0.304999893180368</v>
      </c>
      <c r="BE1591" s="40" t="n">
        <f aca="false">AS1591*1000000</f>
        <v>0.00153541990795972</v>
      </c>
      <c r="BF1591" s="40" t="n">
        <f aca="false">AT1591*1000000</f>
        <v>0.381372718666595</v>
      </c>
      <c r="BG1591" s="40" t="n">
        <f aca="false">AU1591*1000000</f>
        <v>544.818169523707</v>
      </c>
      <c r="BH1591" s="41" t="n">
        <f aca="false">AV1591*1000000</f>
        <v>1862.68507431738</v>
      </c>
      <c r="BI1591" s="0" t="n">
        <v>0.1</v>
      </c>
      <c r="BJ1591" s="0" t="n">
        <f aca="false">R1591*BI1591</f>
        <v>10.3572204102163</v>
      </c>
      <c r="BK1591" s="0" t="n">
        <v>0.1</v>
      </c>
      <c r="BL1591" s="0" t="n">
        <f aca="false">AI1591*BK1591</f>
        <v>2950.91627659574</v>
      </c>
      <c r="BM1591" s="45" t="n">
        <v>17.6498016718255</v>
      </c>
      <c r="BN1591" s="45" t="n">
        <v>910.91550745518</v>
      </c>
      <c r="BO1591" s="45" t="n">
        <v>5.31099102083891</v>
      </c>
      <c r="BP1591" s="45" t="n">
        <v>537.6</v>
      </c>
      <c r="BQ1591" s="45" t="n">
        <v>384000</v>
      </c>
      <c r="BR1591" s="0" t="n">
        <f aca="false">AJ1591*0.1</f>
        <v>1.9976E-006</v>
      </c>
      <c r="BS1591" s="0" t="n">
        <f aca="false">((((BJ1591/R1591)^2)+((BM1591/AD1591)^2))^(1/2))*AK1591</f>
        <v>1.8901054894476E-006</v>
      </c>
      <c r="BT1591" s="0" t="n">
        <f aca="false">((((BJ1591/R1591)^2)+((BN1591/AE1591)^2))^(1/2))*AL1591</f>
        <v>9.50000574081363E-005</v>
      </c>
      <c r="BU1591" s="0" t="n">
        <f aca="false">((((BJ1591/R1591)^2)+((BO1591/AF1591)^2))^(1/2))*AM1591</f>
        <v>5.52918578146896E-007</v>
      </c>
      <c r="BV1591" s="0" t="n">
        <f aca="false">((((BJ1591/R1591)^2)+((BP1591/AG1591)^2))^(1/2))*AN1591</f>
        <v>5.73940600653838E-005</v>
      </c>
      <c r="BW1591" s="0" t="n">
        <f aca="false">((((BJ1591/R1591)^2)+((BQ1591/AH1591)^2))^(1/2))*AO1591</f>
        <v>0.0444661418787685</v>
      </c>
      <c r="BX1591" s="46" t="n">
        <f aca="false">((((BL1591/AI1591)^2)+((BR1591/AJ1591)^2))^(1/2))*AP1591</f>
        <v>0.0961495590503296</v>
      </c>
    </row>
    <row r="1592" customFormat="false" ht="45" hidden="false" customHeight="true" outlineLevel="0" collapsed="false">
      <c r="A1592" s="24" t="n">
        <v>4.61690833333333</v>
      </c>
      <c r="B1592" s="24" t="n">
        <v>-74.1406666666667</v>
      </c>
      <c r="C1592" s="47" t="n">
        <v>24</v>
      </c>
      <c r="D1592" s="47" t="n">
        <v>26</v>
      </c>
      <c r="E1592" s="47" t="n">
        <v>1833</v>
      </c>
      <c r="F1592" s="82" t="s">
        <v>3906</v>
      </c>
      <c r="G1592" s="82" t="s">
        <v>3907</v>
      </c>
      <c r="H1592" s="82" t="s">
        <v>3908</v>
      </c>
      <c r="I1592" s="28" t="s">
        <v>216</v>
      </c>
      <c r="J1592" s="1" t="s">
        <v>65</v>
      </c>
      <c r="K1592" s="1" t="s">
        <v>3500</v>
      </c>
      <c r="L1592" s="1"/>
      <c r="M1592" s="1" t="n">
        <v>1990</v>
      </c>
      <c r="N1592" s="4" t="s">
        <v>172</v>
      </c>
      <c r="O1592" s="4" t="s">
        <v>173</v>
      </c>
      <c r="P1592" s="30" t="n">
        <v>0.013557806644477</v>
      </c>
      <c r="Q1592" s="5" t="n">
        <v>26</v>
      </c>
      <c r="R1592" s="31" t="n">
        <v>27.4489458481153</v>
      </c>
      <c r="S1592" s="29" t="s">
        <v>86</v>
      </c>
      <c r="T1592" s="29" t="n">
        <f aca="false">((R1592*Parámetros!$D$30)/1000)/Parámetros!$D$29</f>
        <v>22.4945084592179</v>
      </c>
      <c r="U1592" s="29" t="s">
        <v>69</v>
      </c>
      <c r="V1592" s="48" t="n">
        <f aca="false">IF(S1592="m3_año",R1592,IF(OR(O1592="CG1",O1592="CG3",O1592="HG2"),T1592,R1592))</f>
        <v>27.4489458481153</v>
      </c>
      <c r="W1592" s="28" t="n">
        <v>365</v>
      </c>
      <c r="X1592" s="1"/>
      <c r="Y1592" s="1"/>
      <c r="Z1592" s="28" t="n">
        <v>3744</v>
      </c>
      <c r="AA1592" s="1" t="n">
        <v>0</v>
      </c>
      <c r="AB1592" s="1" t="n">
        <v>0</v>
      </c>
      <c r="AC1592" s="33" t="s">
        <v>246</v>
      </c>
      <c r="AD1592" s="33" t="n">
        <f aca="false">VLOOKUP($O1592,Parámetros!$B$4:$H$25,3,0)</f>
        <v>10.477442018542</v>
      </c>
      <c r="AE1592" s="33" t="n">
        <f aca="false">VLOOKUP($O1592,Parámetros!$B$4:$H$25,4,0)</f>
        <v>4.47117624426805</v>
      </c>
      <c r="AF1592" s="33" t="n">
        <f aca="false">VLOOKUP($O1592,Parámetros!$B$4:$H$25,5,0)</f>
        <v>11.5951868810527</v>
      </c>
      <c r="AG1592" s="33" t="n">
        <f aca="false">VLOOKUP($O1592,Parámetros!$B$4:$H$25,6,0)</f>
        <v>0.3</v>
      </c>
      <c r="AH1592" s="33" t="n">
        <f aca="false">VLOOKUP($O1592,Parámetros!$B$4:$H$25,7,0)</f>
        <v>2840</v>
      </c>
      <c r="AI1592" s="2" t="n">
        <v>1159.09146341463</v>
      </c>
      <c r="AJ1592" s="2" t="n">
        <v>0.000142</v>
      </c>
      <c r="AK1592" s="34" t="n">
        <f aca="false">AD1592*V1592/1000000000</f>
        <v>2.87594738593727E-007</v>
      </c>
      <c r="AL1592" s="34" t="n">
        <f aca="false">AE1592*V1592/1000000000</f>
        <v>1.22729074606293E-007</v>
      </c>
      <c r="AM1592" s="34" t="n">
        <f aca="false">AF1592*V1592/1000000000</f>
        <v>3.18275656796792E-007</v>
      </c>
      <c r="AN1592" s="34" t="n">
        <f aca="false">AG1592*V1592/1000000000</f>
        <v>8.23468375443459E-009</v>
      </c>
      <c r="AO1592" s="34" t="n">
        <f aca="false">AH1592*V1592/1000000000</f>
        <v>7.79550062086475E-005</v>
      </c>
      <c r="AP1592" s="35" t="n">
        <f aca="false">AJ1592*AI1592*EXP(P1592*4)</f>
        <v>0.17376342735938</v>
      </c>
      <c r="AQ1592" s="36" t="n">
        <f aca="false">AK1592/W1592</f>
        <v>7.87930790667746E-010</v>
      </c>
      <c r="AR1592" s="37" t="n">
        <f aca="false">AL1592/W1592</f>
        <v>3.36244040017242E-010</v>
      </c>
      <c r="AS1592" s="37" t="n">
        <f aca="false">AM1592/W1592</f>
        <v>8.7198810081313E-010</v>
      </c>
      <c r="AT1592" s="37" t="n">
        <f aca="false">AN1592/W1592</f>
        <v>2.25607774094098E-011</v>
      </c>
      <c r="AU1592" s="37" t="n">
        <f aca="false">AO1592/W1592</f>
        <v>2.13575359475746E-007</v>
      </c>
      <c r="AV1592" s="49" t="n">
        <f aca="false">AP1592/W1592</f>
        <v>0.000476064184546247</v>
      </c>
      <c r="AW1592" s="39" t="n">
        <f aca="false">AK1592*1000000</f>
        <v>0.287594738593727</v>
      </c>
      <c r="AX1592" s="40" t="n">
        <f aca="false">AL1592*1000000</f>
        <v>0.122729074606293</v>
      </c>
      <c r="AY1592" s="40" t="n">
        <f aca="false">AM1592*1000000</f>
        <v>0.318275656796792</v>
      </c>
      <c r="AZ1592" s="40" t="n">
        <f aca="false">AN1592*1000000</f>
        <v>0.00823468375443459</v>
      </c>
      <c r="BA1592" s="40" t="n">
        <f aca="false">AO1592*1000000</f>
        <v>77.9550062086475</v>
      </c>
      <c r="BB1592" s="41" t="n">
        <f aca="false">AP1592*1000000</f>
        <v>173763.42735938</v>
      </c>
      <c r="BC1592" s="39" t="n">
        <f aca="false">AQ1592*1000000</f>
        <v>0.000787930790667746</v>
      </c>
      <c r="BD1592" s="40" t="n">
        <f aca="false">AR1592*1000000</f>
        <v>0.000336244040017242</v>
      </c>
      <c r="BE1592" s="40" t="n">
        <f aca="false">AS1592*1000000</f>
        <v>0.00087198810081313</v>
      </c>
      <c r="BF1592" s="40" t="n">
        <f aca="false">AT1592*1000000</f>
        <v>2.25607774094098E-005</v>
      </c>
      <c r="BG1592" s="40" t="n">
        <f aca="false">AU1592*1000000</f>
        <v>0.213575359475746</v>
      </c>
      <c r="BH1592" s="41" t="n">
        <f aca="false">AV1592*1000000</f>
        <v>476.064184546247</v>
      </c>
      <c r="BI1592" s="0" t="n">
        <v>0.1</v>
      </c>
      <c r="BJ1592" s="0" t="n">
        <f aca="false">R1592*BI1592</f>
        <v>2.74489458481153</v>
      </c>
      <c r="BK1592" s="0" t="n">
        <v>0.1</v>
      </c>
      <c r="BL1592" s="0" t="n">
        <f aca="false">AI1592*BK1592</f>
        <v>115.909146341463</v>
      </c>
      <c r="BM1592" s="45" t="n">
        <v>8.33836031031492</v>
      </c>
      <c r="BN1592" s="45" t="n">
        <v>2.30660015343522</v>
      </c>
      <c r="BO1592" s="45" t="n">
        <v>3.95606161523761</v>
      </c>
      <c r="BP1592" s="45" t="n">
        <v>0.12</v>
      </c>
      <c r="BQ1592" s="45" t="n">
        <v>2840</v>
      </c>
      <c r="BR1592" s="0" t="n">
        <f aca="false">AJ1592*0.1</f>
        <v>1.42E-005</v>
      </c>
      <c r="BS1592" s="0" t="n">
        <f aca="false">((((BJ1592/R1592)^2)+((BM1592/AD1592)^2))^(1/2))*AK1592</f>
        <v>2.30678988668401E-007</v>
      </c>
      <c r="BT1592" s="0" t="n">
        <f aca="false">((((BJ1592/R1592)^2)+((BN1592/AE1592)^2))^(1/2))*AL1592</f>
        <v>6.44922807228832E-008</v>
      </c>
      <c r="BU1592" s="0" t="n">
        <f aca="false">((((BJ1592/R1592)^2)+((BO1592/AF1592)^2))^(1/2))*AM1592</f>
        <v>1.13157949144007E-007</v>
      </c>
      <c r="BV1592" s="0" t="n">
        <f aca="false">((((BJ1592/R1592)^2)+((BP1592/AG1592)^2))^(1/2))*AN1592</f>
        <v>3.39524709130916E-009</v>
      </c>
      <c r="BW1592" s="0" t="n">
        <f aca="false">((((BJ1592/R1592)^2)+((BQ1592/AH1592)^2))^(1/2))*AO1592</f>
        <v>7.83438116440614E-005</v>
      </c>
      <c r="BX1592" s="46" t="n">
        <f aca="false">((((BL1592/AI1592)^2)+((BR1592/AJ1592)^2))^(1/2))*AP1592</f>
        <v>0.0245738595616068</v>
      </c>
    </row>
    <row r="1593" customFormat="false" ht="15" hidden="false" customHeight="true" outlineLevel="0" collapsed="false">
      <c r="A1593" s="24" t="n">
        <v>4.68805555555556</v>
      </c>
      <c r="B1593" s="24" t="n">
        <v>-74.1133944444444</v>
      </c>
      <c r="C1593" s="47" t="n">
        <v>28</v>
      </c>
      <c r="D1593" s="47" t="n">
        <v>34</v>
      </c>
      <c r="E1593" s="47" t="n">
        <v>1943</v>
      </c>
      <c r="F1593" s="82" t="s">
        <v>3909</v>
      </c>
      <c r="G1593" s="82" t="s">
        <v>3910</v>
      </c>
      <c r="H1593" s="82" t="s">
        <v>3911</v>
      </c>
      <c r="I1593" s="83" t="s">
        <v>727</v>
      </c>
      <c r="J1593" s="1" t="s">
        <v>3587</v>
      </c>
      <c r="K1593" s="1" t="s">
        <v>3618</v>
      </c>
      <c r="L1593" s="1"/>
      <c r="M1593" s="1" t="n">
        <v>1987</v>
      </c>
      <c r="N1593" s="29" t="s">
        <v>67</v>
      </c>
      <c r="O1593" s="4" t="s">
        <v>145</v>
      </c>
      <c r="P1593" s="56" t="n">
        <v>0.00426891489573758</v>
      </c>
      <c r="Q1593" s="5" t="n">
        <v>2400</v>
      </c>
      <c r="R1593" s="31" t="n">
        <v>2441.33347686591</v>
      </c>
      <c r="S1593" s="4" t="s">
        <v>69</v>
      </c>
      <c r="T1593" s="4"/>
      <c r="U1593" s="4"/>
      <c r="V1593" s="48" t="n">
        <f aca="false">IF(S1593="m3_año",R1593,IF(OR(O1593="CG1",O1593="CG3",O1593="HG2"),T1593,R1593))</f>
        <v>2441.33347686591</v>
      </c>
      <c r="W1593" s="28" t="n">
        <v>365</v>
      </c>
      <c r="X1593" s="1"/>
      <c r="Y1593" s="1"/>
      <c r="Z1593" s="1" t="n">
        <v>8760</v>
      </c>
      <c r="AA1593" s="1" t="n">
        <v>0</v>
      </c>
      <c r="AB1593" s="1" t="n">
        <v>0</v>
      </c>
      <c r="AC1593" s="33" t="s">
        <v>72</v>
      </c>
      <c r="AD1593" s="33" t="n">
        <f aca="false">VLOOKUP($O1593,Parámetros!$B$4:$H$25,3,0)</f>
        <v>196.356974196937</v>
      </c>
      <c r="AE1593" s="33" t="n">
        <f aca="false">VLOOKUP($O1593,Parámetros!$B$4:$H$25,4,0)</f>
        <v>1220.72799074218</v>
      </c>
      <c r="AF1593" s="33" t="n">
        <f aca="false">VLOOKUP($O1593,Parámetros!$B$4:$H$25,5,0)</f>
        <v>69.6558973259153</v>
      </c>
      <c r="AG1593" s="33" t="n">
        <f aca="false">VLOOKUP($O1593,Parámetros!$B$4:$H$25,6,0)</f>
        <v>640</v>
      </c>
      <c r="AH1593" s="33" t="n">
        <f aca="false">VLOOKUP($O1593,Parámetros!$B$4:$H$25,7,0)</f>
        <v>1920000</v>
      </c>
      <c r="AI1593" s="0" t="n">
        <v>18053</v>
      </c>
      <c r="AJ1593" s="52" t="n">
        <f aca="false">60/1000000</f>
        <v>6E-005</v>
      </c>
      <c r="AK1593" s="34" t="n">
        <f aca="false">AD1593*V1593/1000000000</f>
        <v>0.000479372854523078</v>
      </c>
      <c r="AL1593" s="34" t="n">
        <f aca="false">AE1593*V1593/1000000000</f>
        <v>0.00298020410994614</v>
      </c>
      <c r="AM1593" s="34" t="n">
        <f aca="false">AF1593*V1593/1000000000</f>
        <v>0.000170053274002892</v>
      </c>
      <c r="AN1593" s="34" t="n">
        <f aca="false">AG1593*V1593/1000000000</f>
        <v>0.00156245342519418</v>
      </c>
      <c r="AO1593" s="34" t="n">
        <f aca="false">AH1593*V1593/1000000000</f>
        <v>4.68736027558255</v>
      </c>
      <c r="AP1593" s="35" t="n">
        <f aca="false">AJ1593*AI1593*EXP(P1593*4)</f>
        <v>1.1018348314465</v>
      </c>
      <c r="AQ1593" s="36" t="n">
        <f aca="false">AK1593/W1593</f>
        <v>1.3133502863646E-006</v>
      </c>
      <c r="AR1593" s="37" t="n">
        <f aca="false">AL1593/W1593</f>
        <v>8.16494276697574E-006</v>
      </c>
      <c r="AS1593" s="37" t="n">
        <f aca="false">AM1593/W1593</f>
        <v>4.6589938082984E-007</v>
      </c>
      <c r="AT1593" s="37" t="n">
        <f aca="false">AN1593/W1593</f>
        <v>4.2806943156005E-006</v>
      </c>
      <c r="AU1593" s="37" t="n">
        <f aca="false">AO1593/W1593</f>
        <v>0.0128420829468015</v>
      </c>
      <c r="AV1593" s="49" t="n">
        <f aca="false">AP1593/W1593</f>
        <v>0.00301872556560686</v>
      </c>
      <c r="AW1593" s="39" t="n">
        <f aca="false">AK1593*1000000</f>
        <v>479.372854523078</v>
      </c>
      <c r="AX1593" s="40" t="n">
        <f aca="false">AL1593*1000000</f>
        <v>2980.20410994614</v>
      </c>
      <c r="AY1593" s="40" t="n">
        <f aca="false">AM1593*1000000</f>
        <v>170.053274002892</v>
      </c>
      <c r="AZ1593" s="40" t="n">
        <f aca="false">AN1593*1000000</f>
        <v>1562.45342519418</v>
      </c>
      <c r="BA1593" s="40" t="n">
        <f aca="false">AO1593*1000000</f>
        <v>4687360.27558255</v>
      </c>
      <c r="BB1593" s="41" t="n">
        <f aca="false">AP1593*1000000</f>
        <v>1101834.8314465</v>
      </c>
      <c r="BC1593" s="39" t="n">
        <f aca="false">AQ1593*1000000</f>
        <v>1.3133502863646</v>
      </c>
      <c r="BD1593" s="40" t="n">
        <f aca="false">AR1593*1000000</f>
        <v>8.16494276697573</v>
      </c>
      <c r="BE1593" s="40" t="n">
        <f aca="false">AS1593*1000000</f>
        <v>0.46589938082984</v>
      </c>
      <c r="BF1593" s="40" t="n">
        <f aca="false">AT1593*1000000</f>
        <v>4.2806943156005</v>
      </c>
      <c r="BG1593" s="40" t="n">
        <f aca="false">AU1593*1000000</f>
        <v>12842.0829468015</v>
      </c>
      <c r="BH1593" s="41" t="n">
        <f aca="false">AV1593*1000000</f>
        <v>3018.72556560686</v>
      </c>
      <c r="BI1593" s="0" t="n">
        <v>0.1</v>
      </c>
      <c r="BJ1593" s="0" t="n">
        <f aca="false">R1593*BI1593</f>
        <v>244.133347686591</v>
      </c>
      <c r="BK1593" s="0" t="n">
        <v>0.1</v>
      </c>
      <c r="BL1593" s="0" t="n">
        <f aca="false">AI1593*BK1593</f>
        <v>1805.3</v>
      </c>
      <c r="BM1593" s="45" t="n">
        <v>187.562005220738</v>
      </c>
      <c r="BN1593" s="45" t="n">
        <v>1012.03746873145</v>
      </c>
      <c r="BO1593" s="45" t="n">
        <v>69.5558973259153</v>
      </c>
      <c r="BP1593" s="45" t="n">
        <v>256</v>
      </c>
      <c r="BQ1593" s="45" t="n">
        <v>384000</v>
      </c>
      <c r="BR1593" s="0" t="n">
        <f aca="false">AJ1593*0.1</f>
        <v>6E-006</v>
      </c>
      <c r="BS1593" s="0" t="n">
        <f aca="false">((((BJ1593/R1593)^2)+((BM1593/AD1593)^2))^(1/2))*AK1593</f>
        <v>0.00046040382013566</v>
      </c>
      <c r="BT1593" s="0" t="n">
        <f aca="false">((((BJ1593/R1593)^2)+((BN1593/AE1593)^2))^(1/2))*AL1593</f>
        <v>0.00248862978148414</v>
      </c>
      <c r="BU1593" s="0" t="n">
        <f aca="false">((((BJ1593/R1593)^2)+((BO1593/AF1593)^2))^(1/2))*AM1593</f>
        <v>0.000170658505237947</v>
      </c>
      <c r="BV1593" s="0" t="n">
        <f aca="false">((((BJ1593/R1593)^2)+((BP1593/AG1593)^2))^(1/2))*AN1593</f>
        <v>0.000644216050718372</v>
      </c>
      <c r="BW1593" s="0" t="n">
        <f aca="false">((((BJ1593/R1593)^2)+((BQ1593/AH1593)^2))^(1/2))*AO1593</f>
        <v>1.04812562112347</v>
      </c>
      <c r="BX1593" s="46" t="n">
        <f aca="false">((((BL1593/AI1593)^2)+((BR1593/AJ1593)^2))^(1/2))*AP1593</f>
        <v>0.155822976212672</v>
      </c>
    </row>
    <row r="1594" customFormat="false" ht="45" hidden="false" customHeight="true" outlineLevel="0" collapsed="false">
      <c r="A1594" s="24" t="n">
        <v>4.59282777777778</v>
      </c>
      <c r="B1594" s="24" t="n">
        <v>-74.1459555555556</v>
      </c>
      <c r="C1594" s="47" t="n">
        <v>24</v>
      </c>
      <c r="D1594" s="47" t="n">
        <v>23</v>
      </c>
      <c r="E1594" s="47" t="n">
        <v>1794</v>
      </c>
      <c r="F1594" s="82" t="s">
        <v>3912</v>
      </c>
      <c r="G1594" s="82" t="s">
        <v>3913</v>
      </c>
      <c r="H1594" s="82" t="s">
        <v>3914</v>
      </c>
      <c r="I1594" s="83" t="s">
        <v>1495</v>
      </c>
      <c r="J1594" s="1" t="s">
        <v>65</v>
      </c>
      <c r="K1594" s="1" t="s">
        <v>3649</v>
      </c>
      <c r="L1594" s="1"/>
      <c r="M1594" s="1" t="n">
        <v>1986</v>
      </c>
      <c r="N1594" s="29" t="s">
        <v>67</v>
      </c>
      <c r="O1594" s="4" t="s">
        <v>108</v>
      </c>
      <c r="P1594" s="30" t="n">
        <v>0.013557806644477</v>
      </c>
      <c r="Q1594" s="5" t="n">
        <v>255024</v>
      </c>
      <c r="R1594" s="31" t="n">
        <v>269236.152537298</v>
      </c>
      <c r="S1594" s="4" t="s">
        <v>69</v>
      </c>
      <c r="T1594" s="4"/>
      <c r="U1594" s="4"/>
      <c r="V1594" s="48" t="n">
        <f aca="false">IF(S1594="m3_año",R1594,IF(OR(O1594="CG1",O1594="CG3",O1594="HG2"),T1594,R1594))</f>
        <v>269236.152537298</v>
      </c>
      <c r="W1594" s="28" t="n">
        <v>365</v>
      </c>
      <c r="X1594" s="1"/>
      <c r="Y1594" s="1"/>
      <c r="Z1594" s="1" t="n">
        <v>8030</v>
      </c>
      <c r="AA1594" s="1" t="n">
        <v>0</v>
      </c>
      <c r="AB1594" s="1" t="n">
        <v>0</v>
      </c>
      <c r="AC1594" s="33" t="s">
        <v>72</v>
      </c>
      <c r="AD1594" s="33" t="n">
        <f aca="false">VLOOKUP($O1594,Parámetros!$B$4:$H$25,3,0)</f>
        <v>589.42211574465</v>
      </c>
      <c r="AE1594" s="33" t="n">
        <f aca="false">VLOOKUP($O1594,Parámetros!$B$4:$H$25,4,0)</f>
        <v>6395.37711993333</v>
      </c>
      <c r="AF1594" s="33" t="n">
        <f aca="false">VLOOKUP($O1594,Parámetros!$B$4:$H$25,5,0)</f>
        <v>22.4256162208741</v>
      </c>
      <c r="AG1594" s="33" t="n">
        <f aca="false">VLOOKUP($O1594,Parámetros!$B$4:$H$25,6,0)</f>
        <v>1344</v>
      </c>
      <c r="AH1594" s="33" t="n">
        <f aca="false">VLOOKUP($O1594,Parámetros!$B$4:$H$25,7,0)</f>
        <v>1920000</v>
      </c>
      <c r="AI1594" s="2" t="n">
        <v>1159.09146341463</v>
      </c>
      <c r="AJ1594" s="2" t="n">
        <v>0.000142</v>
      </c>
      <c r="AK1594" s="34" t="n">
        <f aca="false">AD1594*V1594/1000000000</f>
        <v>0.158693742663483</v>
      </c>
      <c r="AL1594" s="34" t="n">
        <f aca="false">AE1594*V1594/1000000000</f>
        <v>1.72186672979592</v>
      </c>
      <c r="AM1594" s="34" t="n">
        <f aca="false">AF1594*V1594/1000000000</f>
        <v>0.00603778662958616</v>
      </c>
      <c r="AN1594" s="34" t="n">
        <f aca="false">AG1594*V1594/1000000000</f>
        <v>0.361853389010128</v>
      </c>
      <c r="AO1594" s="34" t="n">
        <f aca="false">AH1594*V1594/1000000000</f>
        <v>516.933412871612</v>
      </c>
      <c r="AP1594" s="35" t="n">
        <f aca="false">AJ1594*AI1594*EXP(P1594*4)</f>
        <v>0.17376342735938</v>
      </c>
      <c r="AQ1594" s="36" t="n">
        <f aca="false">AK1594/W1594</f>
        <v>0.000434777377160229</v>
      </c>
      <c r="AR1594" s="37" t="n">
        <f aca="false">AL1594/W1594</f>
        <v>0.00471744309533128</v>
      </c>
      <c r="AS1594" s="37" t="n">
        <f aca="false">AM1594/W1594</f>
        <v>1.65418811769484E-005</v>
      </c>
      <c r="AT1594" s="37" t="n">
        <f aca="false">AN1594/W1594</f>
        <v>0.000991379147972955</v>
      </c>
      <c r="AU1594" s="37" t="n">
        <f aca="false">AO1594/W1594</f>
        <v>1.41625592567565</v>
      </c>
      <c r="AV1594" s="49" t="n">
        <f aca="false">AP1594/W1594</f>
        <v>0.000476064184546247</v>
      </c>
      <c r="AW1594" s="39" t="n">
        <f aca="false">AK1594*1000000</f>
        <v>158693.742663483</v>
      </c>
      <c r="AX1594" s="40" t="n">
        <f aca="false">AL1594*1000000</f>
        <v>1721866.72979592</v>
      </c>
      <c r="AY1594" s="40" t="n">
        <f aca="false">AM1594*1000000</f>
        <v>6037.78662958616</v>
      </c>
      <c r="AZ1594" s="40" t="n">
        <f aca="false">AN1594*1000000</f>
        <v>361853.389010128</v>
      </c>
      <c r="BA1594" s="40" t="n">
        <f aca="false">AO1594*1000000</f>
        <v>516933412.871612</v>
      </c>
      <c r="BB1594" s="41" t="n">
        <f aca="false">AP1594*1000000</f>
        <v>173763.42735938</v>
      </c>
      <c r="BC1594" s="39" t="n">
        <f aca="false">AQ1594*1000000</f>
        <v>434.777377160229</v>
      </c>
      <c r="BD1594" s="40" t="n">
        <f aca="false">AR1594*1000000</f>
        <v>4717.44309533128</v>
      </c>
      <c r="BE1594" s="40" t="n">
        <f aca="false">AS1594*1000000</f>
        <v>16.5418811769484</v>
      </c>
      <c r="BF1594" s="40" t="n">
        <f aca="false">AT1594*1000000</f>
        <v>991.379147972955</v>
      </c>
      <c r="BG1594" s="40" t="n">
        <f aca="false">AU1594*1000000</f>
        <v>1416255.92567565</v>
      </c>
      <c r="BH1594" s="41" t="n">
        <f aca="false">AV1594*1000000</f>
        <v>476.064184546247</v>
      </c>
      <c r="BI1594" s="0" t="n">
        <v>0.1</v>
      </c>
      <c r="BJ1594" s="0" t="n">
        <f aca="false">R1594*BI1594</f>
        <v>26923.6152537298</v>
      </c>
      <c r="BK1594" s="0" t="n">
        <v>0.1</v>
      </c>
      <c r="BL1594" s="0" t="n">
        <f aca="false">AI1594*BK1594</f>
        <v>115.909146341463</v>
      </c>
      <c r="BM1594" s="45" t="n">
        <v>491.492522079561</v>
      </c>
      <c r="BN1594" s="45" t="n">
        <v>4911.75996922289</v>
      </c>
      <c r="BO1594" s="45" t="n">
        <v>16.2785205146239</v>
      </c>
      <c r="BP1594" s="45" t="n">
        <v>537.6</v>
      </c>
      <c r="BQ1594" s="45" t="n">
        <v>384000</v>
      </c>
      <c r="BR1594" s="0" t="n">
        <f aca="false">AJ1594*0.1</f>
        <v>1.42E-005</v>
      </c>
      <c r="BS1594" s="0" t="n">
        <f aca="false">((((BJ1594/R1594)^2)+((BM1594/AD1594)^2))^(1/2))*AK1594</f>
        <v>0.133275725556954</v>
      </c>
      <c r="BT1594" s="0" t="n">
        <f aca="false">((((BJ1594/R1594)^2)+((BN1594/AE1594)^2))^(1/2))*AL1594</f>
        <v>1.33358606157994</v>
      </c>
      <c r="BU1594" s="0" t="n">
        <f aca="false">((((BJ1594/R1594)^2)+((BO1594/AF1594)^2))^(1/2))*AM1594</f>
        <v>0.00442415964012729</v>
      </c>
      <c r="BV1594" s="0" t="n">
        <f aca="false">((((BJ1594/R1594)^2)+((BP1594/AG1594)^2))^(1/2))*AN1594</f>
        <v>0.149195974387648</v>
      </c>
      <c r="BW1594" s="0" t="n">
        <f aca="false">((((BJ1594/R1594)^2)+((BQ1594/AH1594)^2))^(1/2))*AO1594</f>
        <v>115.589825102189</v>
      </c>
      <c r="BX1594" s="46" t="n">
        <f aca="false">((((BL1594/AI1594)^2)+((BR1594/AJ1594)^2))^(1/2))*AP1594</f>
        <v>0.0245738595616068</v>
      </c>
    </row>
    <row r="1595" customFormat="false" ht="15" hidden="false" customHeight="true" outlineLevel="0" collapsed="false">
      <c r="A1595" s="24" t="n">
        <v>4.62260555555556</v>
      </c>
      <c r="B1595" s="24" t="n">
        <v>-74.1217583333333</v>
      </c>
      <c r="C1595" s="47" t="n">
        <v>27</v>
      </c>
      <c r="D1595" s="47" t="n">
        <v>26</v>
      </c>
      <c r="E1595" s="47" t="n">
        <v>1836</v>
      </c>
      <c r="F1595" s="82" t="s">
        <v>3915</v>
      </c>
      <c r="G1595" s="82" t="s">
        <v>3916</v>
      </c>
      <c r="H1595" s="82" t="s">
        <v>3917</v>
      </c>
      <c r="I1595" s="28" t="s">
        <v>155</v>
      </c>
      <c r="J1595" s="1" t="s">
        <v>76</v>
      </c>
      <c r="K1595" s="1" t="s">
        <v>3583</v>
      </c>
      <c r="L1595" s="1"/>
      <c r="M1595" s="1" t="s">
        <v>3583</v>
      </c>
      <c r="N1595" s="29" t="s">
        <v>67</v>
      </c>
      <c r="O1595" s="4" t="s">
        <v>415</v>
      </c>
      <c r="P1595" s="50" t="n">
        <v>0.00842863539816588</v>
      </c>
      <c r="Q1595" s="31" t="n">
        <v>982.142857142857</v>
      </c>
      <c r="R1595" s="31" t="n">
        <v>1015.81986589517</v>
      </c>
      <c r="S1595" s="4" t="s">
        <v>69</v>
      </c>
      <c r="T1595" s="4"/>
      <c r="U1595" s="4"/>
      <c r="V1595" s="48" t="n">
        <f aca="false">IF(S1595="m3_año",R1595,IF(OR(O1595="CG1",O1595="CG3",O1595="HG2"),T1595,R1595))</f>
        <v>1015.81986589517</v>
      </c>
      <c r="W1595" s="28" t="n">
        <v>365</v>
      </c>
      <c r="X1595" s="1"/>
      <c r="Y1595" s="1"/>
      <c r="Z1595" s="1" t="n">
        <v>2920</v>
      </c>
      <c r="AA1595" s="1" t="n">
        <v>0</v>
      </c>
      <c r="AB1595" s="1" t="n">
        <v>0</v>
      </c>
      <c r="AC1595" s="33" t="s">
        <v>72</v>
      </c>
      <c r="AD1595" s="33" t="n">
        <f aca="false">VLOOKUP($O1595,Parámetros!$B$4:$H$25,3,0)</f>
        <v>196.356974196937</v>
      </c>
      <c r="AE1595" s="33" t="n">
        <f aca="false">VLOOKUP($O1595,Parámetros!$B$4:$H$25,4,0)</f>
        <v>1220.72799074218</v>
      </c>
      <c r="AF1595" s="33" t="n">
        <f aca="false">VLOOKUP($O1595,Parámetros!$B$4:$H$25,5,0)</f>
        <v>0.1</v>
      </c>
      <c r="AG1595" s="33" t="n">
        <f aca="false">VLOOKUP($O1595,Parámetros!$B$4:$H$25,6,0)</f>
        <v>640</v>
      </c>
      <c r="AH1595" s="33" t="n">
        <f aca="false">VLOOKUP($O1595,Parámetros!$B$4:$H$25,7,0)</f>
        <v>1920000</v>
      </c>
      <c r="AI1595" s="51" t="n">
        <v>982.142857142857</v>
      </c>
      <c r="AJ1595" s="52" t="n">
        <v>8.8E-008</v>
      </c>
      <c r="AK1595" s="34" t="n">
        <f aca="false">AD1595*V1595/1000000000</f>
        <v>0.000199463315196314</v>
      </c>
      <c r="AL1595" s="34" t="n">
        <f aca="false">AE1595*V1595/1000000000</f>
        <v>0.0012400397438502</v>
      </c>
      <c r="AM1595" s="34" t="n">
        <f aca="false">AF1595*V1595/1000000000</f>
        <v>1.01581986589517E-007</v>
      </c>
      <c r="AN1595" s="34" t="n">
        <f aca="false">AG1595*V1595/1000000000</f>
        <v>0.000650124714172909</v>
      </c>
      <c r="AO1595" s="34" t="n">
        <f aca="false">AH1595*V1595/1000000000</f>
        <v>1.95037414251873</v>
      </c>
      <c r="AP1595" s="35" t="n">
        <f aca="false">AJ1595*AI1595*EXP(P1595*4)</f>
        <v>8.93921481987751E-005</v>
      </c>
      <c r="AQ1595" s="36" t="n">
        <f aca="false">AK1595/W1595</f>
        <v>5.46474836154285E-007</v>
      </c>
      <c r="AR1595" s="37" t="n">
        <f aca="false">AL1595/W1595</f>
        <v>3.39736916123343E-006</v>
      </c>
      <c r="AS1595" s="37" t="n">
        <f aca="false">AM1595/W1595</f>
        <v>2.78306812574019E-010</v>
      </c>
      <c r="AT1595" s="37" t="n">
        <f aca="false">AN1595/W1595</f>
        <v>1.78116360047372E-006</v>
      </c>
      <c r="AU1595" s="37" t="n">
        <f aca="false">AO1595/W1595</f>
        <v>0.00534349080142117</v>
      </c>
      <c r="AV1595" s="49" t="n">
        <f aca="false">AP1595/W1595</f>
        <v>2.44909995065137E-007</v>
      </c>
      <c r="AW1595" s="39" t="n">
        <f aca="false">AK1595*1000000</f>
        <v>199.463315196314</v>
      </c>
      <c r="AX1595" s="40" t="n">
        <f aca="false">AL1595*1000000</f>
        <v>1240.0397438502</v>
      </c>
      <c r="AY1595" s="40" t="n">
        <f aca="false">AM1595*1000000</f>
        <v>0.101581986589517</v>
      </c>
      <c r="AZ1595" s="40" t="n">
        <f aca="false">AN1595*1000000</f>
        <v>650.124714172909</v>
      </c>
      <c r="BA1595" s="40" t="n">
        <f aca="false">AO1595*1000000</f>
        <v>1950374.14251873</v>
      </c>
      <c r="BB1595" s="41" t="n">
        <f aca="false">AP1595*1000000</f>
        <v>89.3921481987751</v>
      </c>
      <c r="BC1595" s="39" t="n">
        <f aca="false">AQ1595*1000000</f>
        <v>0.546474836154285</v>
      </c>
      <c r="BD1595" s="40" t="n">
        <f aca="false">AR1595*1000000</f>
        <v>3.39736916123343</v>
      </c>
      <c r="BE1595" s="40" t="n">
        <f aca="false">AS1595*1000000</f>
        <v>0.000278306812574019</v>
      </c>
      <c r="BF1595" s="40" t="n">
        <f aca="false">AT1595*1000000</f>
        <v>1.78116360047372</v>
      </c>
      <c r="BG1595" s="40" t="n">
        <f aca="false">AU1595*1000000</f>
        <v>5343.49080142117</v>
      </c>
      <c r="BH1595" s="41" t="n">
        <f aca="false">AV1595*1000000</f>
        <v>0.244909995065137</v>
      </c>
      <c r="BI1595" s="0" t="n">
        <v>0.1</v>
      </c>
      <c r="BJ1595" s="0" t="n">
        <f aca="false">R1595*BI1595</f>
        <v>101.581986589517</v>
      </c>
      <c r="BK1595" s="0" t="n">
        <v>0.1</v>
      </c>
      <c r="BL1595" s="0" t="n">
        <f aca="false">AI1595*BK1595</f>
        <v>98.2142857142857</v>
      </c>
      <c r="BM1595" s="45" t="n">
        <v>187.562005220738</v>
      </c>
      <c r="BN1595" s="45" t="n">
        <v>1012.03746873145</v>
      </c>
      <c r="BO1595" s="45" t="n">
        <v>0</v>
      </c>
      <c r="BP1595" s="45" t="n">
        <v>256</v>
      </c>
      <c r="BQ1595" s="45" t="n">
        <v>384000</v>
      </c>
      <c r="BR1595" s="0" t="n">
        <f aca="false">AJ1595*0.1</f>
        <v>8.8E-009</v>
      </c>
      <c r="BS1595" s="0" t="n">
        <f aca="false">((((BJ1595/R1595)^2)+((BM1595/AD1595)^2))^(1/2))*AK1595</f>
        <v>0.000191570447568773</v>
      </c>
      <c r="BT1595" s="0" t="n">
        <f aca="false">((((BJ1595/R1595)^2)+((BN1595/AE1595)^2))^(1/2))*AL1595</f>
        <v>0.00103549949027664</v>
      </c>
      <c r="BU1595" s="0" t="n">
        <f aca="false">((((BJ1595/R1595)^2)+((BO1595/AF1595)^2))^(1/2))*AM1595</f>
        <v>1.01581986589517E-008</v>
      </c>
      <c r="BV1595" s="0" t="n">
        <f aca="false">((((BJ1595/R1595)^2)+((BP1595/AG1595)^2))^(1/2))*AN1595</f>
        <v>0.000268053286635939</v>
      </c>
      <c r="BW1595" s="0" t="n">
        <f aca="false">((((BJ1595/R1595)^2)+((BQ1595/AH1595)^2))^(1/2))*AO1595</f>
        <v>0.436116916422974</v>
      </c>
      <c r="BX1595" s="46" t="n">
        <f aca="false">((((BL1595/AI1595)^2)+((BR1595/AJ1595)^2))^(1/2))*AP1595</f>
        <v>1.26419588352373E-005</v>
      </c>
    </row>
    <row r="1596" customFormat="false" ht="45" hidden="false" customHeight="true" outlineLevel="0" collapsed="false">
      <c r="A1596" s="24" t="n">
        <v>4.61495555555556</v>
      </c>
      <c r="B1596" s="24" t="n">
        <v>-74.144425</v>
      </c>
      <c r="C1596" s="47" t="n">
        <v>24</v>
      </c>
      <c r="D1596" s="47" t="n">
        <v>26</v>
      </c>
      <c r="E1596" s="47" t="n">
        <v>1833</v>
      </c>
      <c r="F1596" s="82" t="s">
        <v>3918</v>
      </c>
      <c r="G1596" s="82" t="s">
        <v>3919</v>
      </c>
      <c r="H1596" s="82" t="s">
        <v>3920</v>
      </c>
      <c r="I1596" s="28" t="s">
        <v>216</v>
      </c>
      <c r="J1596" s="1" t="s">
        <v>65</v>
      </c>
      <c r="K1596" s="1" t="s">
        <v>3474</v>
      </c>
      <c r="L1596" s="1"/>
      <c r="M1596" s="1" t="n">
        <v>1980</v>
      </c>
      <c r="N1596" s="4" t="s">
        <v>172</v>
      </c>
      <c r="O1596" s="4" t="s">
        <v>244</v>
      </c>
      <c r="P1596" s="56" t="n">
        <v>0.00426891489573758</v>
      </c>
      <c r="Q1596" s="5" t="n">
        <v>295488</v>
      </c>
      <c r="R1596" s="31" t="n">
        <v>300576.97767173</v>
      </c>
      <c r="S1596" s="29" t="s">
        <v>86</v>
      </c>
      <c r="T1596" s="29" t="n">
        <f aca="false">((R1596*Parámetros!$D$30)/1000)/Parámetros!$D$29</f>
        <v>246323.89907779</v>
      </c>
      <c r="U1596" s="29" t="s">
        <v>69</v>
      </c>
      <c r="V1596" s="48" t="n">
        <f aca="false">IF(S1596="m3_año",R1596,IF(OR(O1596="CG1",O1596="CG3",O1596="HG2"),T1596,R1596))</f>
        <v>300576.97767173</v>
      </c>
      <c r="W1596" s="28" t="n">
        <v>365</v>
      </c>
      <c r="X1596" s="1"/>
      <c r="Y1596" s="1"/>
      <c r="Z1596" s="1" t="n">
        <v>3285</v>
      </c>
      <c r="AA1596" s="1" t="n">
        <v>0</v>
      </c>
      <c r="AB1596" s="1" t="n">
        <v>0</v>
      </c>
      <c r="AC1596" s="33" t="s">
        <v>246</v>
      </c>
      <c r="AD1596" s="33" t="n">
        <f aca="false">VLOOKUP($O1596,Parámetros!$B$4:$H$25,3,0)</f>
        <v>5.87787643204989</v>
      </c>
      <c r="AE1596" s="33" t="n">
        <f aca="false">VLOOKUP($O1596,Parámetros!$B$4:$H$25,4,0)</f>
        <v>7.61681695814629</v>
      </c>
      <c r="AF1596" s="33" t="n">
        <f aca="false">VLOOKUP($O1596,Parámetros!$B$4:$H$25,5,0)</f>
        <v>22.1296397414769</v>
      </c>
      <c r="AG1596" s="33" t="n">
        <f aca="false">VLOOKUP($O1596,Parámetros!$B$4:$H$25,6,0)</f>
        <v>0.3</v>
      </c>
      <c r="AH1596" s="33" t="n">
        <f aca="false">VLOOKUP($O1596,Parámetros!$B$4:$H$25,7,0)</f>
        <v>2840</v>
      </c>
      <c r="AI1596" s="2" t="n">
        <v>1159.09146341463</v>
      </c>
      <c r="AJ1596" s="2" t="n">
        <v>0.000142</v>
      </c>
      <c r="AK1596" s="34" t="n">
        <f aca="false">AD1596*V1596/1000000000</f>
        <v>0.00176675433307345</v>
      </c>
      <c r="AL1596" s="34" t="n">
        <f aca="false">AE1596*V1596/1000000000</f>
        <v>0.00228943982075839</v>
      </c>
      <c r="AM1596" s="34" t="n">
        <f aca="false">AF1596*V1596/1000000000</f>
        <v>0.00665166023045733</v>
      </c>
      <c r="AN1596" s="34" t="n">
        <f aca="false">AG1596*V1596/1000000000</f>
        <v>9.0173093301519E-005</v>
      </c>
      <c r="AO1596" s="34" t="n">
        <f aca="false">AH1596*V1596/1000000000</f>
        <v>0.853638616587713</v>
      </c>
      <c r="AP1596" s="35" t="n">
        <f aca="false">AJ1596*AI1596*EXP(P1596*4)</f>
        <v>0.167425620216031</v>
      </c>
      <c r="AQ1596" s="36" t="n">
        <f aca="false">AK1596/W1596</f>
        <v>4.84042283033821E-006</v>
      </c>
      <c r="AR1596" s="37" t="n">
        <f aca="false">AL1596/W1596</f>
        <v>6.27243786509148E-006</v>
      </c>
      <c r="AS1596" s="37" t="n">
        <f aca="false">AM1596/W1596</f>
        <v>1.82237266587872E-005</v>
      </c>
      <c r="AT1596" s="37" t="n">
        <f aca="false">AN1596/W1596</f>
        <v>2.47049570689093E-007</v>
      </c>
      <c r="AU1596" s="37" t="n">
        <f aca="false">AO1596/W1596</f>
        <v>0.00233873593585675</v>
      </c>
      <c r="AV1596" s="49" t="n">
        <f aca="false">AP1596/W1596</f>
        <v>0.00045870032935899</v>
      </c>
      <c r="AW1596" s="39" t="n">
        <f aca="false">AK1596*1000000</f>
        <v>1766.75433307345</v>
      </c>
      <c r="AX1596" s="40" t="n">
        <f aca="false">AL1596*1000000</f>
        <v>2289.43982075839</v>
      </c>
      <c r="AY1596" s="40" t="n">
        <f aca="false">AM1596*1000000</f>
        <v>6651.66023045733</v>
      </c>
      <c r="AZ1596" s="40" t="n">
        <f aca="false">AN1596*1000000</f>
        <v>90.173093301519</v>
      </c>
      <c r="BA1596" s="40" t="n">
        <f aca="false">AO1596*1000000</f>
        <v>853638.616587713</v>
      </c>
      <c r="BB1596" s="41" t="n">
        <f aca="false">AP1596*1000000</f>
        <v>167425.620216031</v>
      </c>
      <c r="BC1596" s="39" t="n">
        <f aca="false">AQ1596*1000000</f>
        <v>4.84042283033821</v>
      </c>
      <c r="BD1596" s="40" t="n">
        <f aca="false">AR1596*1000000</f>
        <v>6.27243786509148</v>
      </c>
      <c r="BE1596" s="40" t="n">
        <f aca="false">AS1596*1000000</f>
        <v>18.2237266587872</v>
      </c>
      <c r="BF1596" s="40" t="n">
        <f aca="false">AT1596*1000000</f>
        <v>0.247049570689093</v>
      </c>
      <c r="BG1596" s="40" t="n">
        <f aca="false">AU1596*1000000</f>
        <v>2338.73593585675</v>
      </c>
      <c r="BH1596" s="41" t="n">
        <f aca="false">AV1596*1000000</f>
        <v>458.70032935899</v>
      </c>
      <c r="BI1596" s="0" t="n">
        <v>0.1</v>
      </c>
      <c r="BJ1596" s="0" t="n">
        <f aca="false">R1596*BI1596</f>
        <v>30057.697767173</v>
      </c>
      <c r="BK1596" s="0" t="n">
        <v>0.1</v>
      </c>
      <c r="BL1596" s="0" t="n">
        <f aca="false">AI1596*BK1596</f>
        <v>115.909146341463</v>
      </c>
      <c r="BM1596" s="45" t="n">
        <v>4.12476460504249</v>
      </c>
      <c r="BN1596" s="45" t="n">
        <v>5.03041792329344</v>
      </c>
      <c r="BO1596" s="45" t="n">
        <v>17.5971907346429</v>
      </c>
      <c r="BP1596" s="45" t="n">
        <v>0.12</v>
      </c>
      <c r="BQ1596" s="45" t="n">
        <v>2840</v>
      </c>
      <c r="BR1596" s="0" t="n">
        <f aca="false">AJ1596*0.1</f>
        <v>1.42E-005</v>
      </c>
      <c r="BS1596" s="0" t="n">
        <f aca="false">((((BJ1596/R1596)^2)+((BM1596/AD1596)^2))^(1/2))*AK1596</f>
        <v>0.00125233432278073</v>
      </c>
      <c r="BT1596" s="0" t="n">
        <f aca="false">((((BJ1596/R1596)^2)+((BN1596/AE1596)^2))^(1/2))*AL1596</f>
        <v>0.0015292623917136</v>
      </c>
      <c r="BU1596" s="0" t="n">
        <f aca="false">((((BJ1596/R1596)^2)+((BO1596/AF1596)^2))^(1/2))*AM1596</f>
        <v>0.00533097086981926</v>
      </c>
      <c r="BV1596" s="0" t="n">
        <f aca="false">((((BJ1596/R1596)^2)+((BP1596/AG1596)^2))^(1/2))*AN1596</f>
        <v>3.71793188270839E-005</v>
      </c>
      <c r="BW1596" s="0" t="n">
        <f aca="false">((((BJ1596/R1596)^2)+((BQ1596/AH1596)^2))^(1/2))*AO1596</f>
        <v>0.857896192209222</v>
      </c>
      <c r="BX1596" s="46" t="n">
        <f aca="false">((((BL1596/AI1596)^2)+((BR1596/AJ1596)^2))^(1/2))*AP1596</f>
        <v>0.0236775582798239</v>
      </c>
    </row>
    <row r="1597" customFormat="false" ht="15" hidden="false" customHeight="true" outlineLevel="0" collapsed="false">
      <c r="A1597" s="24" t="n">
        <v>4.59944444444444</v>
      </c>
      <c r="B1597" s="24" t="n">
        <v>-74.1601472222222</v>
      </c>
      <c r="C1597" s="47" t="n">
        <v>22</v>
      </c>
      <c r="D1597" s="47" t="n">
        <v>24</v>
      </c>
      <c r="E1597" s="47" t="n">
        <v>1805</v>
      </c>
      <c r="F1597" s="82" t="s">
        <v>3921</v>
      </c>
      <c r="G1597" s="82" t="s">
        <v>3922</v>
      </c>
      <c r="H1597" s="82" t="s">
        <v>3923</v>
      </c>
      <c r="I1597" s="83" t="s">
        <v>443</v>
      </c>
      <c r="J1597" s="1" t="s">
        <v>65</v>
      </c>
      <c r="K1597" s="1" t="s">
        <v>3548</v>
      </c>
      <c r="L1597" s="1"/>
      <c r="M1597" s="1" t="n">
        <v>1990</v>
      </c>
      <c r="N1597" s="29" t="s">
        <v>67</v>
      </c>
      <c r="O1597" s="4" t="s">
        <v>68</v>
      </c>
      <c r="P1597" s="50" t="n">
        <v>0.0356710045865324</v>
      </c>
      <c r="Q1597" s="5" t="n">
        <v>79372.8</v>
      </c>
      <c r="R1597" s="31" t="n">
        <v>91545.8334271736</v>
      </c>
      <c r="S1597" s="4" t="s">
        <v>69</v>
      </c>
      <c r="T1597" s="4"/>
      <c r="U1597" s="4"/>
      <c r="V1597" s="48" t="n">
        <f aca="false">IF(S1597="m3_año",R1597,IF(OR(O1597="CG1",O1597="CG3",O1597="HG2"),T1597,R1597))</f>
        <v>91545.8334271736</v>
      </c>
      <c r="W1597" s="28" t="n">
        <v>365</v>
      </c>
      <c r="X1597" s="1"/>
      <c r="Y1597" s="1"/>
      <c r="Z1597" s="1" t="n">
        <v>2920</v>
      </c>
      <c r="AA1597" s="1" t="n">
        <v>0</v>
      </c>
      <c r="AB1597" s="1" t="n">
        <v>0</v>
      </c>
      <c r="AC1597" s="33" t="s">
        <v>72</v>
      </c>
      <c r="AD1597" s="33" t="n">
        <f aca="false">VLOOKUP($O1597,Parámetros!$B$4:$H$25,3,0)</f>
        <v>46.3856216091623</v>
      </c>
      <c r="AE1597" s="33" t="n">
        <f aca="false">VLOOKUP($O1597,Parámetros!$B$4:$H$25,4,0)</f>
        <v>1074.85364414012</v>
      </c>
      <c r="AF1597" s="33" t="n">
        <f aca="false">VLOOKUP($O1597,Parámetros!$B$4:$H$25,5,0)</f>
        <v>5.41099102083891</v>
      </c>
      <c r="AG1597" s="33" t="n">
        <f aca="false">VLOOKUP($O1597,Parámetros!$B$4:$H$25,6,0)</f>
        <v>1344</v>
      </c>
      <c r="AH1597" s="33" t="n">
        <f aca="false">VLOOKUP($O1597,Parámetros!$B$4:$H$25,7,0)</f>
        <v>1920000</v>
      </c>
      <c r="AI1597" s="51" t="n">
        <v>94870.306413631</v>
      </c>
      <c r="AJ1597" s="52" t="n">
        <v>8.8E-008</v>
      </c>
      <c r="AK1597" s="34" t="n">
        <f aca="false">AD1597*V1597/1000000000</f>
        <v>0.00424641038924828</v>
      </c>
      <c r="AL1597" s="34" t="n">
        <f aca="false">AE1597*V1597/1000000000</f>
        <v>0.0983983726650419</v>
      </c>
      <c r="AM1597" s="34" t="n">
        <f aca="false">AF1597*V1597/1000000000</f>
        <v>0.000495353682669651</v>
      </c>
      <c r="AN1597" s="34" t="n">
        <f aca="false">AG1597*V1597/1000000000</f>
        <v>0.123037600126121</v>
      </c>
      <c r="AO1597" s="34" t="n">
        <f aca="false">AH1597*V1597/1000000000</f>
        <v>175.768000180173</v>
      </c>
      <c r="AP1597" s="35" t="n">
        <f aca="false">AJ1597*AI1597*EXP(P1597*4)</f>
        <v>0.00962897052384686</v>
      </c>
      <c r="AQ1597" s="36" t="n">
        <f aca="false">AK1597/W1597</f>
        <v>1.16340010664336E-005</v>
      </c>
      <c r="AR1597" s="37" t="n">
        <f aca="false">AL1597/W1597</f>
        <v>0.000269584582643951</v>
      </c>
      <c r="AS1597" s="37" t="n">
        <f aca="false">AM1597/W1597</f>
        <v>1.35713337717713E-006</v>
      </c>
      <c r="AT1597" s="37" t="n">
        <f aca="false">AN1597/W1597</f>
        <v>0.000337089315414031</v>
      </c>
      <c r="AU1597" s="37" t="n">
        <f aca="false">AO1597/W1597</f>
        <v>0.481556164877187</v>
      </c>
      <c r="AV1597" s="49" t="n">
        <f aca="false">AP1597/W1597</f>
        <v>2.63807411612243E-005</v>
      </c>
      <c r="AW1597" s="39" t="n">
        <f aca="false">AK1597*1000000</f>
        <v>4246.41038924828</v>
      </c>
      <c r="AX1597" s="40" t="n">
        <f aca="false">AL1597*1000000</f>
        <v>98398.372665042</v>
      </c>
      <c r="AY1597" s="40" t="n">
        <f aca="false">AM1597*1000000</f>
        <v>495.353682669651</v>
      </c>
      <c r="AZ1597" s="40" t="n">
        <f aca="false">AN1597*1000000</f>
        <v>123037.600126121</v>
      </c>
      <c r="BA1597" s="40" t="n">
        <f aca="false">AO1597*1000000</f>
        <v>175768000.180173</v>
      </c>
      <c r="BB1597" s="41" t="n">
        <f aca="false">AP1597*1000000</f>
        <v>9628.97052384686</v>
      </c>
      <c r="BC1597" s="39" t="n">
        <f aca="false">AQ1597*1000000</f>
        <v>11.6340010664336</v>
      </c>
      <c r="BD1597" s="40" t="n">
        <f aca="false">AR1597*1000000</f>
        <v>269.584582643951</v>
      </c>
      <c r="BE1597" s="40" t="n">
        <f aca="false">AS1597*1000000</f>
        <v>1.35713337717713</v>
      </c>
      <c r="BF1597" s="40" t="n">
        <f aca="false">AT1597*1000000</f>
        <v>337.089315414031</v>
      </c>
      <c r="BG1597" s="40" t="n">
        <f aca="false">AU1597*1000000</f>
        <v>481556.164877187</v>
      </c>
      <c r="BH1597" s="41" t="n">
        <f aca="false">AV1597*1000000</f>
        <v>26.3807411612243</v>
      </c>
      <c r="BI1597" s="0" t="n">
        <v>0.1</v>
      </c>
      <c r="BJ1597" s="0" t="n">
        <f aca="false">R1597*BI1597</f>
        <v>9154.58334271736</v>
      </c>
      <c r="BK1597" s="0" t="n">
        <v>0.1</v>
      </c>
      <c r="BL1597" s="0" t="n">
        <f aca="false">AI1597*BK1597</f>
        <v>9487.0306413631</v>
      </c>
      <c r="BM1597" s="45" t="n">
        <v>17.6498016718255</v>
      </c>
      <c r="BN1597" s="45" t="n">
        <v>910.91550745518</v>
      </c>
      <c r="BO1597" s="45" t="n">
        <v>5.31099102083891</v>
      </c>
      <c r="BP1597" s="45" t="n">
        <v>537.6</v>
      </c>
      <c r="BQ1597" s="45" t="n">
        <v>384000</v>
      </c>
      <c r="BR1597" s="0" t="n">
        <f aca="false">AJ1597*0.1</f>
        <v>8.8E-009</v>
      </c>
      <c r="BS1597" s="0" t="n">
        <f aca="false">((((BJ1597/R1597)^2)+((BM1597/AD1597)^2))^(1/2))*AK1597</f>
        <v>0.00167063435404039</v>
      </c>
      <c r="BT1597" s="0" t="n">
        <f aca="false">((((BJ1597/R1597)^2)+((BN1597/AE1597)^2))^(1/2))*AL1597</f>
        <v>0.0839690485149727</v>
      </c>
      <c r="BU1597" s="0" t="n">
        <f aca="false">((((BJ1597/R1597)^2)+((BO1597/AF1597)^2))^(1/2))*AM1597</f>
        <v>0.00048871598796813</v>
      </c>
      <c r="BV1597" s="0" t="n">
        <f aca="false">((((BJ1597/R1597)^2)+((BP1597/AG1597)^2))^(1/2))*AN1597</f>
        <v>0.0507297021242507</v>
      </c>
      <c r="BW1597" s="0" t="n">
        <f aca="false">((((BJ1597/R1597)^2)+((BQ1597/AH1597)^2))^(1/2))*AO1597</f>
        <v>39.3029196672063</v>
      </c>
      <c r="BX1597" s="46" t="n">
        <f aca="false">((((BL1597/AI1597)^2)+((BR1597/AJ1597)^2))^(1/2))*AP1597</f>
        <v>0.0013617420706515</v>
      </c>
    </row>
    <row r="1598" customFormat="false" ht="15" hidden="false" customHeight="true" outlineLevel="0" collapsed="false">
      <c r="A1598" s="24" t="n">
        <v>4.59944444444444</v>
      </c>
      <c r="B1598" s="24" t="n">
        <v>-74.1601472222222</v>
      </c>
      <c r="C1598" s="47" t="n">
        <v>22</v>
      </c>
      <c r="D1598" s="47" t="n">
        <v>24</v>
      </c>
      <c r="E1598" s="47" t="n">
        <v>1805</v>
      </c>
      <c r="F1598" s="82" t="s">
        <v>3921</v>
      </c>
      <c r="G1598" s="82" t="s">
        <v>3922</v>
      </c>
      <c r="H1598" s="82" t="s">
        <v>3923</v>
      </c>
      <c r="I1598" s="83" t="s">
        <v>443</v>
      </c>
      <c r="J1598" s="1" t="s">
        <v>65</v>
      </c>
      <c r="K1598" s="1" t="s">
        <v>3548</v>
      </c>
      <c r="L1598" s="1"/>
      <c r="M1598" s="1" t="n">
        <v>2002</v>
      </c>
      <c r="N1598" s="29" t="s">
        <v>67</v>
      </c>
      <c r="O1598" s="4" t="s">
        <v>68</v>
      </c>
      <c r="P1598" s="50" t="n">
        <v>0.0356710045865324</v>
      </c>
      <c r="Q1598" s="5" t="n">
        <v>79372.8</v>
      </c>
      <c r="R1598" s="31" t="n">
        <v>91545.8334271736</v>
      </c>
      <c r="S1598" s="4" t="s">
        <v>69</v>
      </c>
      <c r="T1598" s="4"/>
      <c r="U1598" s="4"/>
      <c r="V1598" s="48" t="n">
        <f aca="false">IF(S1598="m3_año",R1598,IF(OR(O1598="CG1",O1598="CG3",O1598="HG2"),T1598,R1598))</f>
        <v>91545.8334271736</v>
      </c>
      <c r="W1598" s="28" t="n">
        <v>365</v>
      </c>
      <c r="X1598" s="1"/>
      <c r="Y1598" s="1"/>
      <c r="Z1598" s="1" t="n">
        <v>2920</v>
      </c>
      <c r="AA1598" s="1" t="n">
        <v>0</v>
      </c>
      <c r="AB1598" s="1" t="n">
        <v>0</v>
      </c>
      <c r="AC1598" s="33" t="s">
        <v>72</v>
      </c>
      <c r="AD1598" s="33" t="n">
        <f aca="false">VLOOKUP($O1598,Parámetros!$B$4:$H$25,3,0)</f>
        <v>46.3856216091623</v>
      </c>
      <c r="AE1598" s="33" t="n">
        <f aca="false">VLOOKUP($O1598,Parámetros!$B$4:$H$25,4,0)</f>
        <v>1074.85364414012</v>
      </c>
      <c r="AF1598" s="33" t="n">
        <f aca="false">VLOOKUP($O1598,Parámetros!$B$4:$H$25,5,0)</f>
        <v>5.41099102083891</v>
      </c>
      <c r="AG1598" s="33" t="n">
        <f aca="false">VLOOKUP($O1598,Parámetros!$B$4:$H$25,6,0)</f>
        <v>1344</v>
      </c>
      <c r="AH1598" s="33" t="n">
        <f aca="false">VLOOKUP($O1598,Parámetros!$B$4:$H$25,7,0)</f>
        <v>1920000</v>
      </c>
      <c r="AI1598" s="2" t="n">
        <v>29509.1627659574</v>
      </c>
      <c r="AJ1598" s="2" t="n">
        <v>1.9976E-005</v>
      </c>
      <c r="AK1598" s="34" t="n">
        <f aca="false">AD1598*V1598/1000000000</f>
        <v>0.00424641038924828</v>
      </c>
      <c r="AL1598" s="34" t="n">
        <f aca="false">AE1598*V1598/1000000000</f>
        <v>0.0983983726650419</v>
      </c>
      <c r="AM1598" s="34" t="n">
        <f aca="false">AF1598*V1598/1000000000</f>
        <v>0.000495353682669651</v>
      </c>
      <c r="AN1598" s="34" t="n">
        <f aca="false">AG1598*V1598/1000000000</f>
        <v>0.123037600126121</v>
      </c>
      <c r="AO1598" s="34" t="n">
        <f aca="false">AH1598*V1598/1000000000</f>
        <v>175.768000180173</v>
      </c>
      <c r="AP1598" s="35" t="n">
        <f aca="false">AJ1598*AI1598*EXP(P1598*4)</f>
        <v>0.679880052125845</v>
      </c>
      <c r="AQ1598" s="36" t="n">
        <f aca="false">AK1598/W1598</f>
        <v>1.16340010664336E-005</v>
      </c>
      <c r="AR1598" s="37" t="n">
        <f aca="false">AL1598/W1598</f>
        <v>0.000269584582643951</v>
      </c>
      <c r="AS1598" s="37" t="n">
        <f aca="false">AM1598/W1598</f>
        <v>1.35713337717713E-006</v>
      </c>
      <c r="AT1598" s="37" t="n">
        <f aca="false">AN1598/W1598</f>
        <v>0.000337089315414031</v>
      </c>
      <c r="AU1598" s="37" t="n">
        <f aca="false">AO1598/W1598</f>
        <v>0.481556164877187</v>
      </c>
      <c r="AV1598" s="49" t="n">
        <f aca="false">AP1598/W1598</f>
        <v>0.00186268507431738</v>
      </c>
      <c r="AW1598" s="39" t="n">
        <f aca="false">AK1598*1000000</f>
        <v>4246.41038924828</v>
      </c>
      <c r="AX1598" s="40" t="n">
        <f aca="false">AL1598*1000000</f>
        <v>98398.372665042</v>
      </c>
      <c r="AY1598" s="40" t="n">
        <f aca="false">AM1598*1000000</f>
        <v>495.353682669651</v>
      </c>
      <c r="AZ1598" s="40" t="n">
        <f aca="false">AN1598*1000000</f>
        <v>123037.600126121</v>
      </c>
      <c r="BA1598" s="40" t="n">
        <f aca="false">AO1598*1000000</f>
        <v>175768000.180173</v>
      </c>
      <c r="BB1598" s="41" t="n">
        <f aca="false">AP1598*1000000</f>
        <v>679880.052125845</v>
      </c>
      <c r="BC1598" s="39" t="n">
        <f aca="false">AQ1598*1000000</f>
        <v>11.6340010664336</v>
      </c>
      <c r="BD1598" s="40" t="n">
        <f aca="false">AR1598*1000000</f>
        <v>269.584582643951</v>
      </c>
      <c r="BE1598" s="40" t="n">
        <f aca="false">AS1598*1000000</f>
        <v>1.35713337717713</v>
      </c>
      <c r="BF1598" s="40" t="n">
        <f aca="false">AT1598*1000000</f>
        <v>337.089315414031</v>
      </c>
      <c r="BG1598" s="40" t="n">
        <f aca="false">AU1598*1000000</f>
        <v>481556.164877187</v>
      </c>
      <c r="BH1598" s="41" t="n">
        <f aca="false">AV1598*1000000</f>
        <v>1862.68507431738</v>
      </c>
      <c r="BI1598" s="0" t="n">
        <v>0.1</v>
      </c>
      <c r="BJ1598" s="0" t="n">
        <f aca="false">R1598*BI1598</f>
        <v>9154.58334271736</v>
      </c>
      <c r="BK1598" s="0" t="n">
        <v>0.1</v>
      </c>
      <c r="BL1598" s="0" t="n">
        <f aca="false">AI1598*BK1598</f>
        <v>2950.91627659574</v>
      </c>
      <c r="BM1598" s="45" t="n">
        <v>17.6498016718255</v>
      </c>
      <c r="BN1598" s="45" t="n">
        <v>910.91550745518</v>
      </c>
      <c r="BO1598" s="45" t="n">
        <v>5.31099102083891</v>
      </c>
      <c r="BP1598" s="45" t="n">
        <v>537.6</v>
      </c>
      <c r="BQ1598" s="45" t="n">
        <v>384000</v>
      </c>
      <c r="BR1598" s="0" t="n">
        <f aca="false">AJ1598*0.1</f>
        <v>1.9976E-006</v>
      </c>
      <c r="BS1598" s="0" t="n">
        <f aca="false">((((BJ1598/R1598)^2)+((BM1598/AD1598)^2))^(1/2))*AK1598</f>
        <v>0.00167063435404039</v>
      </c>
      <c r="BT1598" s="0" t="n">
        <f aca="false">((((BJ1598/R1598)^2)+((BN1598/AE1598)^2))^(1/2))*AL1598</f>
        <v>0.0839690485149727</v>
      </c>
      <c r="BU1598" s="0" t="n">
        <f aca="false">((((BJ1598/R1598)^2)+((BO1598/AF1598)^2))^(1/2))*AM1598</f>
        <v>0.00048871598796813</v>
      </c>
      <c r="BV1598" s="0" t="n">
        <f aca="false">((((BJ1598/R1598)^2)+((BP1598/AG1598)^2))^(1/2))*AN1598</f>
        <v>0.0507297021242507</v>
      </c>
      <c r="BW1598" s="0" t="n">
        <f aca="false">((((BJ1598/R1598)^2)+((BQ1598/AH1598)^2))^(1/2))*AO1598</f>
        <v>39.3029196672063</v>
      </c>
      <c r="BX1598" s="46" t="n">
        <f aca="false">((((BL1598/AI1598)^2)+((BR1598/AJ1598)^2))^(1/2))*AP1598</f>
        <v>0.0961495590503296</v>
      </c>
    </row>
    <row r="1599" customFormat="false" ht="15" hidden="false" customHeight="true" outlineLevel="0" collapsed="false">
      <c r="A1599" s="24" t="n">
        <v>4.63945555555556</v>
      </c>
      <c r="B1599" s="24" t="n">
        <v>-74.1634888888889</v>
      </c>
      <c r="C1599" s="47" t="n">
        <v>22</v>
      </c>
      <c r="D1599" s="47" t="n">
        <v>28</v>
      </c>
      <c r="E1599" s="47" t="n">
        <v>1857</v>
      </c>
      <c r="F1599" s="82" t="s">
        <v>3924</v>
      </c>
      <c r="G1599" s="82" t="s">
        <v>3925</v>
      </c>
      <c r="H1599" s="82" t="s">
        <v>3926</v>
      </c>
      <c r="I1599" s="28" t="s">
        <v>216</v>
      </c>
      <c r="J1599" s="1" t="s">
        <v>76</v>
      </c>
      <c r="K1599" s="1" t="s">
        <v>3460</v>
      </c>
      <c r="L1599" s="1"/>
      <c r="M1599" s="1" t="s">
        <v>3460</v>
      </c>
      <c r="N1599" s="4" t="s">
        <v>172</v>
      </c>
      <c r="O1599" s="4" t="s">
        <v>85</v>
      </c>
      <c r="P1599" s="56" t="n">
        <v>0.00426891489573758</v>
      </c>
      <c r="Q1599" s="5" t="n">
        <v>1500</v>
      </c>
      <c r="R1599" s="31" t="n">
        <v>1525.83342304119</v>
      </c>
      <c r="S1599" s="29" t="s">
        <v>86</v>
      </c>
      <c r="T1599" s="29" t="n">
        <f aca="false">((R1599*Parámetros!$D$30)/1000)/Parámetros!$D$29</f>
        <v>1250.42590093907</v>
      </c>
      <c r="U1599" s="29" t="s">
        <v>69</v>
      </c>
      <c r="V1599" s="48" t="n">
        <f aca="false">IF(S1599="m3_año",R1599,IF(OR(O1599="CG1",O1599="CG3",O1599="HG2"),T1599,R1599))</f>
        <v>1525.83342304119</v>
      </c>
      <c r="W1599" s="28" t="n">
        <v>365</v>
      </c>
      <c r="X1599" s="1"/>
      <c r="Y1599" s="1"/>
      <c r="Z1599" s="28" t="n">
        <v>2808</v>
      </c>
      <c r="AA1599" s="1" t="n">
        <v>0</v>
      </c>
      <c r="AB1599" s="1" t="n">
        <v>0</v>
      </c>
      <c r="AC1599" s="33" t="s">
        <v>246</v>
      </c>
      <c r="AD1599" s="33" t="n">
        <f aca="false">VLOOKUP($O1599,Parámetros!$B$4:$H$25,3,0)</f>
        <v>12.7152226842523</v>
      </c>
      <c r="AE1599" s="33" t="n">
        <f aca="false">VLOOKUP($O1599,Parámetros!$B$4:$H$25,4,0)</f>
        <v>4.56382485732941</v>
      </c>
      <c r="AF1599" s="33" t="n">
        <f aca="false">VLOOKUP($O1599,Parámetros!$B$4:$H$25,5,0)</f>
        <v>12.0799261022882</v>
      </c>
      <c r="AG1599" s="33" t="n">
        <f aca="false">VLOOKUP($O1599,Parámetros!$B$4:$H$25,6,0)</f>
        <v>6.25</v>
      </c>
      <c r="AH1599" s="33" t="n">
        <f aca="false">VLOOKUP($O1599,Parámetros!$B$4:$H$25,7,0)</f>
        <v>2343</v>
      </c>
      <c r="AI1599" s="51" t="n">
        <v>1500</v>
      </c>
      <c r="AJ1599" s="2" t="n">
        <v>2E-005</v>
      </c>
      <c r="AK1599" s="34" t="n">
        <f aca="false">AD1599*V1599/1000000000</f>
        <v>1.94013117530437E-005</v>
      </c>
      <c r="AL1599" s="34" t="n">
        <f aca="false">AE1599*V1599/1000000000</f>
        <v>6.9636365042194E-006</v>
      </c>
      <c r="AM1599" s="34" t="n">
        <f aca="false">AF1599*V1599/1000000000</f>
        <v>1.8431954994739E-005</v>
      </c>
      <c r="AN1599" s="34" t="n">
        <f aca="false">AG1599*V1599/1000000000</f>
        <v>9.53645889400744E-006</v>
      </c>
      <c r="AO1599" s="34" t="n">
        <f aca="false">AH1599*V1599/1000000000</f>
        <v>0.00357502771018551</v>
      </c>
      <c r="AP1599" s="35" t="n">
        <f aca="false">AJ1599*AI1599*EXP(P1599*4)</f>
        <v>0.0305166684608238</v>
      </c>
      <c r="AQ1599" s="36" t="n">
        <f aca="false">AK1599/W1599</f>
        <v>5.31542787754621E-008</v>
      </c>
      <c r="AR1599" s="37" t="n">
        <f aca="false">AL1599/W1599</f>
        <v>1.90784561759436E-008</v>
      </c>
      <c r="AS1599" s="37" t="n">
        <f aca="false">AM1599/W1599</f>
        <v>5.04985068349014E-008</v>
      </c>
      <c r="AT1599" s="37" t="n">
        <f aca="false">AN1599/W1599</f>
        <v>2.61272846411163E-008</v>
      </c>
      <c r="AU1599" s="37" t="n">
        <f aca="false">AO1599/W1599</f>
        <v>9.79459646626166E-006</v>
      </c>
      <c r="AV1599" s="49" t="n">
        <f aca="false">AP1599/W1599</f>
        <v>8.36073108515721E-005</v>
      </c>
      <c r="AW1599" s="39" t="n">
        <f aca="false">AK1599*1000000</f>
        <v>19.4013117530437</v>
      </c>
      <c r="AX1599" s="40" t="n">
        <f aca="false">AL1599*1000000</f>
        <v>6.9636365042194</v>
      </c>
      <c r="AY1599" s="40" t="n">
        <f aca="false">AM1599*1000000</f>
        <v>18.431954994739</v>
      </c>
      <c r="AZ1599" s="40" t="n">
        <f aca="false">AN1599*1000000</f>
        <v>9.53645889400744</v>
      </c>
      <c r="BA1599" s="40" t="n">
        <f aca="false">AO1599*1000000</f>
        <v>3575.02771018551</v>
      </c>
      <c r="BB1599" s="41" t="n">
        <f aca="false">AP1599*1000000</f>
        <v>30516.6684608238</v>
      </c>
      <c r="BC1599" s="39" t="n">
        <f aca="false">AQ1599*1000000</f>
        <v>0.0531542787754621</v>
      </c>
      <c r="BD1599" s="40" t="n">
        <f aca="false">AR1599*1000000</f>
        <v>0.0190784561759436</v>
      </c>
      <c r="BE1599" s="40" t="n">
        <f aca="false">AS1599*1000000</f>
        <v>0.0504985068349014</v>
      </c>
      <c r="BF1599" s="40" t="n">
        <f aca="false">AT1599*1000000</f>
        <v>0.0261272846411163</v>
      </c>
      <c r="BG1599" s="40" t="n">
        <f aca="false">AU1599*1000000</f>
        <v>9.79459646626166</v>
      </c>
      <c r="BH1599" s="41" t="n">
        <f aca="false">AV1599*1000000</f>
        <v>83.6073108515721</v>
      </c>
      <c r="BI1599" s="0" t="n">
        <v>0.1</v>
      </c>
      <c r="BJ1599" s="0" t="n">
        <f aca="false">R1599*BI1599</f>
        <v>152.583342304119</v>
      </c>
      <c r="BK1599" s="0" t="n">
        <v>0.1</v>
      </c>
      <c r="BL1599" s="0" t="n">
        <f aca="false">AI1599*BK1599</f>
        <v>150</v>
      </c>
      <c r="BM1599" s="45" t="n">
        <v>8.79744109323615</v>
      </c>
      <c r="BN1599" s="45" t="n">
        <v>3.62683450723467</v>
      </c>
      <c r="BO1599" s="45" t="n">
        <v>10.0538529184284</v>
      </c>
      <c r="BP1599" s="45" t="n">
        <v>12.5</v>
      </c>
      <c r="BQ1599" s="45" t="n">
        <v>2343</v>
      </c>
      <c r="BR1599" s="0" t="n">
        <f aca="false">AJ1599*0.1</f>
        <v>2E-006</v>
      </c>
      <c r="BS1599" s="0" t="n">
        <f aca="false">((((BJ1599/R1599)^2)+((BM1599/AD1599)^2))^(1/2))*AK1599</f>
        <v>1.35629116616512E-005</v>
      </c>
      <c r="BT1599" s="0" t="n">
        <f aca="false">((((BJ1599/R1599)^2)+((BN1599/AE1599)^2))^(1/2))*AL1599</f>
        <v>5.57758666795255E-006</v>
      </c>
      <c r="BU1599" s="0" t="n">
        <f aca="false">((((BJ1599/R1599)^2)+((BO1599/AF1599)^2))^(1/2))*AM1599</f>
        <v>1.54508400281504E-005</v>
      </c>
      <c r="BV1599" s="0" t="n">
        <f aca="false">((((BJ1599/R1599)^2)+((BP1599/AG1599)^2))^(1/2))*AN1599</f>
        <v>1.90967440531297E-005</v>
      </c>
      <c r="BW1599" s="0" t="n">
        <f aca="false">((((BJ1599/R1599)^2)+((BQ1599/AH1599)^2))^(1/2))*AO1599</f>
        <v>0.0035928583829425</v>
      </c>
      <c r="BX1599" s="46" t="n">
        <f aca="false">((((BL1599/AI1599)^2)+((BR1599/AJ1599)^2))^(1/2))*AP1599</f>
        <v>0.00431570864157403</v>
      </c>
    </row>
    <row r="1600" customFormat="false" ht="15" hidden="false" customHeight="true" outlineLevel="0" collapsed="false">
      <c r="A1600" s="24" t="n">
        <v>4.59507222222222</v>
      </c>
      <c r="B1600" s="24" t="n">
        <v>-74.171625</v>
      </c>
      <c r="C1600" s="47" t="n">
        <v>21</v>
      </c>
      <c r="D1600" s="47" t="n">
        <v>23</v>
      </c>
      <c r="E1600" s="47" t="n">
        <v>1791</v>
      </c>
      <c r="F1600" s="82" t="s">
        <v>3927</v>
      </c>
      <c r="G1600" s="82" t="s">
        <v>3928</v>
      </c>
      <c r="H1600" s="82" t="s">
        <v>3929</v>
      </c>
      <c r="I1600" s="83" t="s">
        <v>3342</v>
      </c>
      <c r="J1600" s="1" t="s">
        <v>76</v>
      </c>
      <c r="K1600" s="1" t="s">
        <v>3930</v>
      </c>
      <c r="L1600" s="1"/>
      <c r="M1600" s="1" t="s">
        <v>3514</v>
      </c>
      <c r="N1600" s="29" t="s">
        <v>67</v>
      </c>
      <c r="O1600" s="4" t="s">
        <v>145</v>
      </c>
      <c r="P1600" s="56" t="n">
        <v>0.00426891489573758</v>
      </c>
      <c r="Q1600" s="5" t="n">
        <v>38427264</v>
      </c>
      <c r="R1600" s="31" t="n">
        <v>39089069.1781517</v>
      </c>
      <c r="S1600" s="4" t="s">
        <v>69</v>
      </c>
      <c r="T1600" s="4"/>
      <c r="U1600" s="4"/>
      <c r="V1600" s="48" t="n">
        <f aca="false">IF(S1600="m3_año",R1600,IF(OR(O1600="CG1",O1600="CG3",O1600="HG2"),T1600,R1600))</f>
        <v>39089069.1781517</v>
      </c>
      <c r="W1600" s="28" t="n">
        <v>365</v>
      </c>
      <c r="X1600" s="1"/>
      <c r="Y1600" s="1"/>
      <c r="Z1600" s="1" t="n">
        <v>4380</v>
      </c>
      <c r="AA1600" s="1" t="n">
        <v>0</v>
      </c>
      <c r="AB1600" s="1" t="n">
        <v>0</v>
      </c>
      <c r="AC1600" s="33" t="s">
        <v>72</v>
      </c>
      <c r="AD1600" s="33" t="n">
        <f aca="false">VLOOKUP($O1600,Parámetros!$B$4:$H$25,3,0)</f>
        <v>196.356974196937</v>
      </c>
      <c r="AE1600" s="33" t="n">
        <f aca="false">VLOOKUP($O1600,Parámetros!$B$4:$H$25,4,0)</f>
        <v>1220.72799074218</v>
      </c>
      <c r="AF1600" s="33" t="n">
        <f aca="false">VLOOKUP($O1600,Parámetros!$B$4:$H$25,5,0)</f>
        <v>69.6558973259153</v>
      </c>
      <c r="AG1600" s="33" t="n">
        <f aca="false">VLOOKUP($O1600,Parámetros!$B$4:$H$25,6,0)</f>
        <v>640</v>
      </c>
      <c r="AH1600" s="33" t="n">
        <f aca="false">VLOOKUP($O1600,Parámetros!$B$4:$H$25,7,0)</f>
        <v>1920000</v>
      </c>
      <c r="AI1600" s="2" t="n">
        <v>5536.76785714286</v>
      </c>
      <c r="AJ1600" s="2" t="n">
        <v>1.362E-008</v>
      </c>
      <c r="AK1600" s="34" t="n">
        <f aca="false">AD1600*V1600/1000000000</f>
        <v>7.67541134799662</v>
      </c>
      <c r="AL1600" s="34" t="n">
        <f aca="false">AE1600*V1600/1000000000</f>
        <v>47.7171208778272</v>
      </c>
      <c r="AM1600" s="34" t="n">
        <f aca="false">AF1600*V1600/1000000000</f>
        <v>2.72278418923893</v>
      </c>
      <c r="AN1600" s="34" t="n">
        <f aca="false">AG1600*V1600/1000000000</f>
        <v>25.0170042740171</v>
      </c>
      <c r="AO1600" s="34" t="n">
        <f aca="false">AH1600*V1600/1000000000</f>
        <v>75051.0128220513</v>
      </c>
      <c r="AP1600" s="35" t="n">
        <f aca="false">AJ1600*AI1600*EXP(P1600*4)</f>
        <v>7.67095239046024E-005</v>
      </c>
      <c r="AQ1600" s="36" t="n">
        <f aca="false">AK1600/W1600</f>
        <v>0.0210285242410866</v>
      </c>
      <c r="AR1600" s="37" t="n">
        <f aca="false">AL1600/W1600</f>
        <v>0.130731838021444</v>
      </c>
      <c r="AS1600" s="37" t="n">
        <f aca="false">AM1600/W1600</f>
        <v>0.00745968271024366</v>
      </c>
      <c r="AT1600" s="37" t="n">
        <f aca="false">AN1600/W1600</f>
        <v>0.0685397377370331</v>
      </c>
      <c r="AU1600" s="37" t="n">
        <f aca="false">AO1600/W1600</f>
        <v>205.619213211099</v>
      </c>
      <c r="AV1600" s="49" t="n">
        <f aca="false">AP1600/W1600</f>
        <v>2.10163079190692E-007</v>
      </c>
      <c r="AW1600" s="39" t="n">
        <f aca="false">AK1600*1000000</f>
        <v>7675411.34799662</v>
      </c>
      <c r="AX1600" s="40" t="n">
        <f aca="false">AL1600*1000000</f>
        <v>47717120.8778272</v>
      </c>
      <c r="AY1600" s="40" t="n">
        <f aca="false">AM1600*1000000</f>
        <v>2722784.18923893</v>
      </c>
      <c r="AZ1600" s="40" t="n">
        <f aca="false">AN1600*1000000</f>
        <v>25017004.2740171</v>
      </c>
      <c r="BA1600" s="40" t="n">
        <f aca="false">AO1600*1000000</f>
        <v>75051012822.0513</v>
      </c>
      <c r="BB1600" s="41" t="n">
        <f aca="false">AP1600*1000000</f>
        <v>76.7095239046025</v>
      </c>
      <c r="BC1600" s="39" t="n">
        <f aca="false">AQ1600*1000000</f>
        <v>21028.5242410866</v>
      </c>
      <c r="BD1600" s="40" t="n">
        <f aca="false">AR1600*1000000</f>
        <v>130731.838021444</v>
      </c>
      <c r="BE1600" s="40" t="n">
        <f aca="false">AS1600*1000000</f>
        <v>7459.68271024366</v>
      </c>
      <c r="BF1600" s="40" t="n">
        <f aca="false">AT1600*1000000</f>
        <v>68539.7377370331</v>
      </c>
      <c r="BG1600" s="40" t="n">
        <f aca="false">AU1600*1000000</f>
        <v>205619213.211099</v>
      </c>
      <c r="BH1600" s="41" t="n">
        <f aca="false">AV1600*1000000</f>
        <v>0.210163079190692</v>
      </c>
      <c r="BI1600" s="0" t="n">
        <v>0.1</v>
      </c>
      <c r="BJ1600" s="0" t="n">
        <f aca="false">R1600*BI1600</f>
        <v>3908906.91781517</v>
      </c>
      <c r="BK1600" s="0" t="n">
        <v>0.1</v>
      </c>
      <c r="BL1600" s="0" t="n">
        <f aca="false">AI1600*BK1600</f>
        <v>553.676785714286</v>
      </c>
      <c r="BM1600" s="45" t="n">
        <v>187.562005220738</v>
      </c>
      <c r="BN1600" s="45" t="n">
        <v>1012.03746873145</v>
      </c>
      <c r="BO1600" s="45" t="n">
        <v>69.5558973259153</v>
      </c>
      <c r="BP1600" s="45" t="n">
        <v>256</v>
      </c>
      <c r="BQ1600" s="45" t="n">
        <v>384000</v>
      </c>
      <c r="BR1600" s="0" t="n">
        <f aca="false">AJ1600*0.1</f>
        <v>1.362E-009</v>
      </c>
      <c r="BS1600" s="0" t="n">
        <f aca="false">((((BJ1600/R1600)^2)+((BM1600/AD1600)^2))^(1/2))*AK1600</f>
        <v>7.37169130956729</v>
      </c>
      <c r="BT1600" s="0" t="n">
        <f aca="false">((((BJ1600/R1600)^2)+((BN1600/AE1600)^2))^(1/2))*AL1600</f>
        <v>39.8463473380638</v>
      </c>
      <c r="BU1600" s="0" t="n">
        <f aca="false">((((BJ1600/R1600)^2)+((BO1600/AF1600)^2))^(1/2))*AM1600</f>
        <v>2.73247476442664</v>
      </c>
      <c r="BV1600" s="0" t="n">
        <f aca="false">((((BJ1600/R1600)^2)+((BP1600/AG1600)^2))^(1/2))*AN1600</f>
        <v>10.3147751058301</v>
      </c>
      <c r="BW1600" s="0" t="n">
        <f aca="false">((((BJ1600/R1600)^2)+((BQ1600/AH1600)^2))^(1/2))*AO1600</f>
        <v>16781.9166450315</v>
      </c>
      <c r="BX1600" s="46" t="n">
        <f aca="false">((((BL1600/AI1600)^2)+((BR1600/AJ1600)^2))^(1/2))*AP1600</f>
        <v>1.08483649069072E-005</v>
      </c>
    </row>
    <row r="1601" customFormat="false" ht="14" hidden="false" customHeight="false" outlineLevel="0" collapsed="false">
      <c r="A1601" s="24" t="n">
        <v>4.60825</v>
      </c>
      <c r="B1601" s="24" t="n">
        <v>-74.0690138888889</v>
      </c>
      <c r="C1601" s="47" t="n">
        <v>32</v>
      </c>
      <c r="D1601" s="47" t="n">
        <v>25</v>
      </c>
      <c r="E1601" s="47" t="n">
        <v>2321</v>
      </c>
      <c r="F1601" s="82" t="s">
        <v>3931</v>
      </c>
      <c r="G1601" s="82" t="s">
        <v>3932</v>
      </c>
      <c r="H1601" s="82" t="s">
        <v>3933</v>
      </c>
      <c r="I1601" s="83" t="s">
        <v>1287</v>
      </c>
      <c r="J1601" s="1" t="s">
        <v>65</v>
      </c>
      <c r="K1601" s="1" t="s">
        <v>3934</v>
      </c>
      <c r="L1601" s="1"/>
      <c r="M1601" s="1" t="n">
        <v>1996</v>
      </c>
      <c r="N1601" s="29" t="s">
        <v>124</v>
      </c>
      <c r="O1601" s="4" t="s">
        <v>125</v>
      </c>
      <c r="P1601" s="56" t="n">
        <v>0.00426891489573758</v>
      </c>
      <c r="Q1601" s="5" t="n">
        <v>104.6587392</v>
      </c>
      <c r="R1601" s="31" t="n">
        <v>106.461201523141</v>
      </c>
      <c r="S1601" s="4" t="s">
        <v>69</v>
      </c>
      <c r="T1601" s="4"/>
      <c r="U1601" s="4"/>
      <c r="V1601" s="48" t="n">
        <f aca="false">IF(S1601="m3_año",R1601,IF(OR(O1601="CG1",O1601="CG3",O1601="HG2"),T1601,R1601))</f>
        <v>106.461201523141</v>
      </c>
      <c r="W1601" s="28" t="n">
        <v>365</v>
      </c>
      <c r="X1601" s="1"/>
      <c r="Y1601" s="1"/>
      <c r="Z1601" s="1" t="n">
        <v>1095</v>
      </c>
      <c r="AA1601" s="1" t="n">
        <v>0</v>
      </c>
      <c r="AB1601" s="1" t="n">
        <v>0</v>
      </c>
      <c r="AC1601" s="33" t="s">
        <v>72</v>
      </c>
      <c r="AD1601" s="33" t="n">
        <f aca="false">VLOOKUP($O1601,Parámetros!$B$4:$H$25,3,0)</f>
        <v>840000</v>
      </c>
      <c r="AE1601" s="33" t="n">
        <f aca="false">VLOOKUP($O1601,Parámetros!$B$4:$H$25,4,0)</f>
        <v>2400000</v>
      </c>
      <c r="AF1601" s="33" t="n">
        <f aca="false">VLOOKUP($O1601,Parámetros!$B$4:$H$25,5,0)</f>
        <v>1800000</v>
      </c>
      <c r="AG1601" s="33" t="n">
        <f aca="false">VLOOKUP($O1601,Parámetros!$B$4:$H$25,6,0)</f>
        <v>600000</v>
      </c>
      <c r="AH1601" s="33" t="n">
        <f aca="false">VLOOKUP($O1601,Parámetros!$B$4:$H$25,7,0)</f>
        <v>2676000000</v>
      </c>
      <c r="AI1601" s="51" t="n">
        <v>104.6587392</v>
      </c>
      <c r="AJ1601" s="2" t="n">
        <v>0.0912</v>
      </c>
      <c r="AK1601" s="34" t="n">
        <f aca="false">AD1601*V1601/1000000000</f>
        <v>0.0894274092794384</v>
      </c>
      <c r="AL1601" s="34" t="n">
        <f aca="false">AE1601*V1601/1000000000</f>
        <v>0.255506883655538</v>
      </c>
      <c r="AM1601" s="34" t="n">
        <f aca="false">AF1601*V1601/1000000000</f>
        <v>0.191630162741654</v>
      </c>
      <c r="AN1601" s="34" t="n">
        <f aca="false">AG1601*V1601/1000000000</f>
        <v>0.0638767209138846</v>
      </c>
      <c r="AO1601" s="34" t="n">
        <f aca="false">AH1601*V1601/1000000000</f>
        <v>284.890175275925</v>
      </c>
      <c r="AP1601" s="35" t="n">
        <f aca="false">AJ1601*AI1601*EXP(P1601*4)</f>
        <v>9.70926157891045</v>
      </c>
      <c r="AQ1601" s="36" t="n">
        <f aca="false">AK1601/W1601</f>
        <v>0.000245006600765585</v>
      </c>
      <c r="AR1601" s="37" t="n">
        <f aca="false">AL1601/W1601</f>
        <v>0.000700018859330242</v>
      </c>
      <c r="AS1601" s="37" t="n">
        <f aca="false">AM1601/W1601</f>
        <v>0.000525014144497682</v>
      </c>
      <c r="AT1601" s="37" t="n">
        <f aca="false">AN1601/W1601</f>
        <v>0.000175004714832561</v>
      </c>
      <c r="AU1601" s="37" t="n">
        <f aca="false">AO1601/W1601</f>
        <v>0.78052102815322</v>
      </c>
      <c r="AV1601" s="49" t="n">
        <f aca="false">AP1601/W1601</f>
        <v>0.0266007166545492</v>
      </c>
      <c r="AW1601" s="39" t="n">
        <f aca="false">AK1601*1000000</f>
        <v>89427.4092794384</v>
      </c>
      <c r="AX1601" s="40" t="n">
        <f aca="false">AL1601*1000000</f>
        <v>255506.883655538</v>
      </c>
      <c r="AY1601" s="40" t="n">
        <f aca="false">AM1601*1000000</f>
        <v>191630.162741654</v>
      </c>
      <c r="AZ1601" s="40" t="n">
        <f aca="false">AN1601*1000000</f>
        <v>63876.7209138846</v>
      </c>
      <c r="BA1601" s="40" t="n">
        <f aca="false">AO1601*1000000</f>
        <v>284890175.275925</v>
      </c>
      <c r="BB1601" s="41" t="n">
        <f aca="false">AP1601*1000000</f>
        <v>9709261.57891045</v>
      </c>
      <c r="BC1601" s="39" t="n">
        <f aca="false">AQ1601*1000000</f>
        <v>245.006600765585</v>
      </c>
      <c r="BD1601" s="40" t="n">
        <f aca="false">AR1601*1000000</f>
        <v>700.018859330242</v>
      </c>
      <c r="BE1601" s="40" t="n">
        <f aca="false">AS1601*1000000</f>
        <v>525.014144497682</v>
      </c>
      <c r="BF1601" s="40" t="n">
        <f aca="false">AT1601*1000000</f>
        <v>175.004714832561</v>
      </c>
      <c r="BG1601" s="40" t="n">
        <f aca="false">AU1601*1000000</f>
        <v>780521.02815322</v>
      </c>
      <c r="BH1601" s="41" t="n">
        <f aca="false">AV1601*1000000</f>
        <v>26600.7166545492</v>
      </c>
      <c r="BI1601" s="0" t="n">
        <v>0.1</v>
      </c>
      <c r="BJ1601" s="0" t="n">
        <f aca="false">R1601*BI1601</f>
        <v>10.6461201523141</v>
      </c>
      <c r="BK1601" s="0" t="n">
        <v>0.1</v>
      </c>
      <c r="BL1601" s="0" t="n">
        <f aca="false">AI1601*BK1601</f>
        <v>10.46587392</v>
      </c>
      <c r="BM1601" s="45" t="n">
        <v>336000</v>
      </c>
      <c r="BN1601" s="45" t="n">
        <v>480000</v>
      </c>
      <c r="BO1601" s="45" t="n">
        <v>360000</v>
      </c>
      <c r="BP1601" s="45" t="n">
        <v>120000</v>
      </c>
      <c r="BQ1601" s="45" t="n">
        <v>1070400000</v>
      </c>
      <c r="BR1601" s="0" t="n">
        <f aca="false">AJ1601*0.1</f>
        <v>0.00912</v>
      </c>
      <c r="BS1601" s="0" t="n">
        <f aca="false">((((BJ1601/R1601)^2)+((BM1601/AD1601)^2))^(1/2))*AK1601</f>
        <v>0.0368718654284466</v>
      </c>
      <c r="BT1601" s="0" t="n">
        <f aca="false">((((BJ1601/R1601)^2)+((BN1601/AE1601)^2))^(1/2))*AL1601</f>
        <v>0.0571330760572914</v>
      </c>
      <c r="BU1601" s="0" t="n">
        <f aca="false">((((BJ1601/R1601)^2)+((BO1601/AF1601)^2))^(1/2))*AM1601</f>
        <v>0.0428498070429685</v>
      </c>
      <c r="BV1601" s="0" t="n">
        <f aca="false">((((BJ1601/R1601)^2)+((BP1601/AG1601)^2))^(1/2))*AN1601</f>
        <v>0.0142832690143228</v>
      </c>
      <c r="BW1601" s="0" t="n">
        <f aca="false">((((BJ1601/R1601)^2)+((BQ1601/AH1601)^2))^(1/2))*AO1601</f>
        <v>117.463228436337</v>
      </c>
      <c r="BX1601" s="46" t="n">
        <f aca="false">((((BL1601/AI1601)^2)+((BR1601/AJ1601)^2))^(1/2))*AP1601</f>
        <v>1.37309694055232</v>
      </c>
    </row>
    <row r="1602" customFormat="false" ht="15" hidden="false" customHeight="true" outlineLevel="0" collapsed="false">
      <c r="A1602" s="24" t="n">
        <v>4.67167777777778</v>
      </c>
      <c r="B1602" s="24" t="n">
        <v>-74.0689916666667</v>
      </c>
      <c r="C1602" s="47" t="n">
        <v>32</v>
      </c>
      <c r="D1602" s="47" t="n">
        <v>32</v>
      </c>
      <c r="E1602" s="47" t="n">
        <v>2412</v>
      </c>
      <c r="F1602" s="82" t="s">
        <v>3935</v>
      </c>
      <c r="G1602" s="82" t="s">
        <v>3936</v>
      </c>
      <c r="H1602" s="82" t="s">
        <v>3937</v>
      </c>
      <c r="I1602" s="83" t="s">
        <v>1447</v>
      </c>
      <c r="J1602" s="1" t="s">
        <v>65</v>
      </c>
      <c r="K1602" s="1" t="n">
        <v>60</v>
      </c>
      <c r="L1602" s="1"/>
      <c r="M1602" s="1" t="n">
        <v>1985</v>
      </c>
      <c r="N1602" s="29" t="s">
        <v>67</v>
      </c>
      <c r="O1602" s="4" t="s">
        <v>68</v>
      </c>
      <c r="P1602" s="53" t="n">
        <v>0.01</v>
      </c>
      <c r="Q1602" s="31" t="n">
        <v>7500</v>
      </c>
      <c r="R1602" s="31" t="n">
        <v>7806.08080644291</v>
      </c>
      <c r="S1602" s="4" t="s">
        <v>69</v>
      </c>
      <c r="T1602" s="4"/>
      <c r="U1602" s="4"/>
      <c r="V1602" s="48" t="n">
        <f aca="false">IF(S1602="m3_año",R1602,IF(OR(O1602="CG1",O1602="CG3",O1602="HG2"),T1602,R1602))</f>
        <v>7806.08080644291</v>
      </c>
      <c r="W1602" s="28" t="n">
        <v>365</v>
      </c>
      <c r="X1602" s="1"/>
      <c r="Y1602" s="1"/>
      <c r="Z1602" s="1" t="n">
        <v>2555</v>
      </c>
      <c r="AA1602" s="1" t="n">
        <v>0</v>
      </c>
      <c r="AB1602" s="1" t="n">
        <v>0</v>
      </c>
      <c r="AC1602" s="33" t="s">
        <v>72</v>
      </c>
      <c r="AD1602" s="33" t="n">
        <f aca="false">VLOOKUP($O1602,Parámetros!$B$4:$H$25,3,0)</f>
        <v>46.3856216091623</v>
      </c>
      <c r="AE1602" s="33" t="n">
        <f aca="false">VLOOKUP($O1602,Parámetros!$B$4:$H$25,4,0)</f>
        <v>1074.85364414012</v>
      </c>
      <c r="AF1602" s="33" t="n">
        <f aca="false">VLOOKUP($O1602,Parámetros!$B$4:$H$25,5,0)</f>
        <v>5.41099102083891</v>
      </c>
      <c r="AG1602" s="33" t="n">
        <f aca="false">VLOOKUP($O1602,Parámetros!$B$4:$H$25,6,0)</f>
        <v>1344</v>
      </c>
      <c r="AH1602" s="33" t="n">
        <f aca="false">VLOOKUP($O1602,Parámetros!$B$4:$H$25,7,0)</f>
        <v>1920000</v>
      </c>
      <c r="AI1602" s="51" t="n">
        <v>7500</v>
      </c>
      <c r="AJ1602" s="52" t="n">
        <v>8.8E-008</v>
      </c>
      <c r="AK1602" s="34" t="n">
        <f aca="false">AD1602*V1602/1000000000</f>
        <v>0.000362089910538205</v>
      </c>
      <c r="AL1602" s="34" t="n">
        <f aca="false">AE1602*V1602/1000000000</f>
        <v>0.00839039440125741</v>
      </c>
      <c r="AM1602" s="34" t="n">
        <f aca="false">AF1602*V1602/1000000000</f>
        <v>4.22386331516055E-005</v>
      </c>
      <c r="AN1602" s="34" t="n">
        <f aca="false">AG1602*V1602/1000000000</f>
        <v>0.0104913726038593</v>
      </c>
      <c r="AO1602" s="34" t="n">
        <f aca="false">AH1602*V1602/1000000000</f>
        <v>14.9876751483704</v>
      </c>
      <c r="AP1602" s="35" t="n">
        <f aca="false">AJ1602*AI1602*EXP(P1602*4)</f>
        <v>0.000686935110966976</v>
      </c>
      <c r="AQ1602" s="36" t="n">
        <f aca="false">AK1602/W1602</f>
        <v>9.92027152159467E-007</v>
      </c>
      <c r="AR1602" s="37" t="n">
        <f aca="false">AL1602/W1602</f>
        <v>2.29873819212532E-005</v>
      </c>
      <c r="AS1602" s="37" t="n">
        <f aca="false">AM1602/W1602</f>
        <v>1.15722282607138E-007</v>
      </c>
      <c r="AT1602" s="37" t="n">
        <f aca="false">AN1602/W1602</f>
        <v>2.87434865859158E-005</v>
      </c>
      <c r="AU1602" s="37" t="n">
        <f aca="false">AO1602/W1602</f>
        <v>0.0410621236941654</v>
      </c>
      <c r="AV1602" s="49" t="n">
        <f aca="false">AP1602/W1602</f>
        <v>1.88201400264925E-006</v>
      </c>
      <c r="AW1602" s="39" t="n">
        <f aca="false">AK1602*1000000</f>
        <v>362.089910538205</v>
      </c>
      <c r="AX1602" s="40" t="n">
        <f aca="false">AL1602*1000000</f>
        <v>8390.39440125741</v>
      </c>
      <c r="AY1602" s="40" t="n">
        <f aca="false">AM1602*1000000</f>
        <v>42.2386331516056</v>
      </c>
      <c r="AZ1602" s="40" t="n">
        <f aca="false">AN1602*1000000</f>
        <v>10491.3726038593</v>
      </c>
      <c r="BA1602" s="40" t="n">
        <f aca="false">AO1602*1000000</f>
        <v>14987675.1483704</v>
      </c>
      <c r="BB1602" s="41" t="n">
        <f aca="false">AP1602*1000000</f>
        <v>686.935110966976</v>
      </c>
      <c r="BC1602" s="39" t="n">
        <f aca="false">AQ1602*1000000</f>
        <v>0.992027152159467</v>
      </c>
      <c r="BD1602" s="40" t="n">
        <f aca="false">AR1602*1000000</f>
        <v>22.9873819212532</v>
      </c>
      <c r="BE1602" s="40" t="n">
        <f aca="false">AS1602*1000000</f>
        <v>0.115722282607138</v>
      </c>
      <c r="BF1602" s="40" t="n">
        <f aca="false">AT1602*1000000</f>
        <v>28.7434865859158</v>
      </c>
      <c r="BG1602" s="40" t="n">
        <f aca="false">AU1602*1000000</f>
        <v>41062.1236941654</v>
      </c>
      <c r="BH1602" s="41" t="n">
        <f aca="false">AV1602*1000000</f>
        <v>1.88201400264925</v>
      </c>
      <c r="BI1602" s="0" t="n">
        <v>0.1</v>
      </c>
      <c r="BJ1602" s="0" t="n">
        <f aca="false">R1602*BI1602</f>
        <v>780.608080644291</v>
      </c>
      <c r="BK1602" s="0" t="n">
        <v>0.1</v>
      </c>
      <c r="BL1602" s="0" t="n">
        <f aca="false">AI1602*BK1602</f>
        <v>750</v>
      </c>
      <c r="BM1602" s="45" t="n">
        <v>17.6498016718255</v>
      </c>
      <c r="BN1602" s="45" t="n">
        <v>910.91550745518</v>
      </c>
      <c r="BO1602" s="45" t="n">
        <v>5.31099102083891</v>
      </c>
      <c r="BP1602" s="45" t="n">
        <v>537.6</v>
      </c>
      <c r="BQ1602" s="45" t="n">
        <v>384000</v>
      </c>
      <c r="BR1602" s="0" t="n">
        <f aca="false">AJ1602*0.1</f>
        <v>8.8E-009</v>
      </c>
      <c r="BS1602" s="0" t="n">
        <f aca="false">((((BJ1602/R1602)^2)+((BM1602/AD1602)^2))^(1/2))*AK1602</f>
        <v>0.00014245439991579</v>
      </c>
      <c r="BT1602" s="0" t="n">
        <f aca="false">((((BJ1602/R1602)^2)+((BN1602/AE1602)^2))^(1/2))*AL1602</f>
        <v>0.00716001103938214</v>
      </c>
      <c r="BU1602" s="0" t="n">
        <f aca="false">((((BJ1602/R1602)^2)+((BO1602/AF1602)^2))^(1/2))*AM1602</f>
        <v>4.16726392743442E-005</v>
      </c>
      <c r="BV1602" s="0" t="n">
        <f aca="false">((((BJ1602/R1602)^2)+((BP1602/AG1602)^2))^(1/2))*AN1602</f>
        <v>0.00432570374034232</v>
      </c>
      <c r="BW1602" s="0" t="n">
        <f aca="false">((((BJ1602/R1602)^2)+((BQ1602/AH1602)^2))^(1/2))*AO1602</f>
        <v>3.35134604564404</v>
      </c>
      <c r="BX1602" s="46" t="n">
        <f aca="false">((((BL1602/AI1602)^2)+((BR1602/AJ1602)^2))^(1/2))*AP1602</f>
        <v>9.71472950399765E-005</v>
      </c>
    </row>
    <row r="1603" customFormat="false" ht="15" hidden="false" customHeight="true" outlineLevel="0" collapsed="false">
      <c r="A1603" s="24" t="n">
        <v>4.61181388888889</v>
      </c>
      <c r="B1603" s="24" t="n">
        <v>-74.0960138888889</v>
      </c>
      <c r="C1603" s="47" t="n">
        <v>29</v>
      </c>
      <c r="D1603" s="47" t="n">
        <v>25</v>
      </c>
      <c r="E1603" s="47" t="n">
        <v>2318</v>
      </c>
      <c r="F1603" s="82" t="s">
        <v>3938</v>
      </c>
      <c r="G1603" s="82" t="s">
        <v>3939</v>
      </c>
      <c r="H1603" s="82" t="s">
        <v>3940</v>
      </c>
      <c r="I1603" s="28" t="s">
        <v>155</v>
      </c>
      <c r="J1603" s="1" t="s">
        <v>76</v>
      </c>
      <c r="K1603" s="1" t="s">
        <v>3941</v>
      </c>
      <c r="L1603" s="1"/>
      <c r="M1603" s="1" t="n">
        <v>1995</v>
      </c>
      <c r="N1603" s="29" t="s">
        <v>67</v>
      </c>
      <c r="O1603" s="4" t="s">
        <v>415</v>
      </c>
      <c r="P1603" s="53" t="n">
        <v>0.01</v>
      </c>
      <c r="Q1603" s="5" t="n">
        <v>46080</v>
      </c>
      <c r="R1603" s="31" t="n">
        <v>47960.5604747853</v>
      </c>
      <c r="S1603" s="4" t="s">
        <v>69</v>
      </c>
      <c r="T1603" s="4"/>
      <c r="U1603" s="4"/>
      <c r="V1603" s="48" t="n">
        <f aca="false">IF(S1603="m3_año",R1603,IF(OR(O1603="CG1",O1603="CG3",O1603="HG2"),T1603,R1603))</f>
        <v>47960.5604747853</v>
      </c>
      <c r="W1603" s="28" t="n">
        <v>365</v>
      </c>
      <c r="X1603" s="1"/>
      <c r="Y1603" s="1"/>
      <c r="Z1603" s="1" t="n">
        <v>2920</v>
      </c>
      <c r="AA1603" s="1" t="n">
        <v>0</v>
      </c>
      <c r="AB1603" s="1" t="n">
        <v>0</v>
      </c>
      <c r="AC1603" s="33" t="s">
        <v>72</v>
      </c>
      <c r="AD1603" s="33" t="n">
        <f aca="false">VLOOKUP($O1603,Parámetros!$B$4:$H$25,3,0)</f>
        <v>196.356974196937</v>
      </c>
      <c r="AE1603" s="33" t="n">
        <f aca="false">VLOOKUP($O1603,Parámetros!$B$4:$H$25,4,0)</f>
        <v>1220.72799074218</v>
      </c>
      <c r="AF1603" s="33" t="n">
        <f aca="false">VLOOKUP($O1603,Parámetros!$B$4:$H$25,5,0)</f>
        <v>0.1</v>
      </c>
      <c r="AG1603" s="33" t="n">
        <f aca="false">VLOOKUP($O1603,Parámetros!$B$4:$H$25,6,0)</f>
        <v>640</v>
      </c>
      <c r="AH1603" s="33" t="n">
        <f aca="false">VLOOKUP($O1603,Parámetros!$B$4:$H$25,7,0)</f>
        <v>1920000</v>
      </c>
      <c r="AI1603" s="51" t="n">
        <v>46080</v>
      </c>
      <c r="AJ1603" s="52" t="n">
        <v>8.8E-008</v>
      </c>
      <c r="AK1603" s="34" t="n">
        <f aca="false">AD1603*V1603/1000000000</f>
        <v>0.00941739053561805</v>
      </c>
      <c r="AL1603" s="34" t="n">
        <f aca="false">AE1603*V1603/1000000000</f>
        <v>0.0585467986232535</v>
      </c>
      <c r="AM1603" s="34" t="n">
        <f aca="false">AF1603*V1603/1000000000</f>
        <v>4.79605604747853E-006</v>
      </c>
      <c r="AN1603" s="34" t="n">
        <f aca="false">AG1603*V1603/1000000000</f>
        <v>0.0306947587038626</v>
      </c>
      <c r="AO1603" s="34" t="n">
        <f aca="false">AH1603*V1603/1000000000</f>
        <v>92.0842761115878</v>
      </c>
      <c r="AP1603" s="35" t="n">
        <f aca="false">AJ1603*AI1603*EXP(P1603*4)</f>
        <v>0.0042205293217811</v>
      </c>
      <c r="AQ1603" s="36" t="n">
        <f aca="false">AK1603/W1603</f>
        <v>2.58010699605974E-005</v>
      </c>
      <c r="AR1603" s="37" t="n">
        <f aca="false">AL1603/W1603</f>
        <v>0.000160402188008914</v>
      </c>
      <c r="AS1603" s="37" t="n">
        <f aca="false">AM1603/W1603</f>
        <v>1.3139879582133E-008</v>
      </c>
      <c r="AT1603" s="37" t="n">
        <f aca="false">AN1603/W1603</f>
        <v>8.40952293256509E-005</v>
      </c>
      <c r="AU1603" s="37" t="n">
        <f aca="false">AO1603/W1603</f>
        <v>0.252285687976953</v>
      </c>
      <c r="AV1603" s="49" t="n">
        <f aca="false">AP1603/W1603</f>
        <v>1.1563094032277E-005</v>
      </c>
      <c r="AW1603" s="39" t="n">
        <f aca="false">AK1603*1000000</f>
        <v>9417.39053561805</v>
      </c>
      <c r="AX1603" s="40" t="n">
        <f aca="false">AL1603*1000000</f>
        <v>58546.7986232535</v>
      </c>
      <c r="AY1603" s="40" t="n">
        <f aca="false">AM1603*1000000</f>
        <v>4.79605604747853</v>
      </c>
      <c r="AZ1603" s="40" t="n">
        <f aca="false">AN1603*1000000</f>
        <v>30694.7587038626</v>
      </c>
      <c r="BA1603" s="40" t="n">
        <f aca="false">AO1603*1000000</f>
        <v>92084276.1115878</v>
      </c>
      <c r="BB1603" s="41" t="n">
        <f aca="false">AP1603*1000000</f>
        <v>4220.5293217811</v>
      </c>
      <c r="BC1603" s="39" t="n">
        <f aca="false">AQ1603*1000000</f>
        <v>25.8010699605974</v>
      </c>
      <c r="BD1603" s="40" t="n">
        <f aca="false">AR1603*1000000</f>
        <v>160.402188008914</v>
      </c>
      <c r="BE1603" s="40" t="n">
        <f aca="false">AS1603*1000000</f>
        <v>0.013139879582133</v>
      </c>
      <c r="BF1603" s="40" t="n">
        <f aca="false">AT1603*1000000</f>
        <v>84.0952293256509</v>
      </c>
      <c r="BG1603" s="40" t="n">
        <f aca="false">AU1603*1000000</f>
        <v>252285.687976953</v>
      </c>
      <c r="BH1603" s="41" t="n">
        <f aca="false">AV1603*1000000</f>
        <v>11.563094032277</v>
      </c>
      <c r="BI1603" s="0" t="n">
        <v>0.1</v>
      </c>
      <c r="BJ1603" s="0" t="n">
        <f aca="false">R1603*BI1603</f>
        <v>4796.05604747853</v>
      </c>
      <c r="BK1603" s="0" t="n">
        <v>0.1</v>
      </c>
      <c r="BL1603" s="0" t="n">
        <f aca="false">AI1603*BK1603</f>
        <v>4608</v>
      </c>
      <c r="BM1603" s="45" t="n">
        <v>187.562005220738</v>
      </c>
      <c r="BN1603" s="45" t="n">
        <v>1012.03746873145</v>
      </c>
      <c r="BO1603" s="45" t="n">
        <v>0</v>
      </c>
      <c r="BP1603" s="45" t="n">
        <v>256</v>
      </c>
      <c r="BQ1603" s="45" t="n">
        <v>384000</v>
      </c>
      <c r="BR1603" s="0" t="n">
        <f aca="false">AJ1603*0.1</f>
        <v>8.8E-009</v>
      </c>
      <c r="BS1603" s="0" t="n">
        <f aca="false">((((BJ1603/R1603)^2)+((BM1603/AD1603)^2))^(1/2))*AK1603</f>
        <v>0.00904473947032649</v>
      </c>
      <c r="BT1603" s="0" t="n">
        <f aca="false">((((BJ1603/R1603)^2)+((BN1603/AE1603)^2))^(1/2))*AL1603</f>
        <v>0.0488897073116969</v>
      </c>
      <c r="BU1603" s="0" t="n">
        <f aca="false">((((BJ1603/R1603)^2)+((BO1603/AF1603)^2))^(1/2))*AM1603</f>
        <v>4.79605604747853E-007</v>
      </c>
      <c r="BV1603" s="0" t="n">
        <f aca="false">((((BJ1603/R1603)^2)+((BP1603/AG1603)^2))^(1/2))*AN1603</f>
        <v>0.0126557732288873</v>
      </c>
      <c r="BW1603" s="0" t="n">
        <f aca="false">((((BJ1603/R1603)^2)+((BQ1603/AH1603)^2))^(1/2))*AO1603</f>
        <v>20.590670104437</v>
      </c>
      <c r="BX1603" s="46" t="n">
        <f aca="false">((((BL1603/AI1603)^2)+((BR1603/AJ1603)^2))^(1/2))*AP1603</f>
        <v>0.000596872980725616</v>
      </c>
    </row>
    <row r="1604" customFormat="false" ht="14" hidden="false" customHeight="false" outlineLevel="0" collapsed="false">
      <c r="A1604" s="24" t="n">
        <v>4.63780833333333</v>
      </c>
      <c r="B1604" s="24" t="n">
        <v>-74.1215861111111</v>
      </c>
      <c r="C1604" s="47" t="n">
        <v>27</v>
      </c>
      <c r="D1604" s="47" t="n">
        <v>28</v>
      </c>
      <c r="E1604" s="47" t="n">
        <v>1862</v>
      </c>
      <c r="F1604" s="82" t="s">
        <v>3942</v>
      </c>
      <c r="G1604" s="82" t="s">
        <v>3943</v>
      </c>
      <c r="H1604" s="82" t="s">
        <v>3944</v>
      </c>
      <c r="I1604" s="28" t="s">
        <v>155</v>
      </c>
      <c r="J1604" s="1" t="s">
        <v>65</v>
      </c>
      <c r="K1604" s="1" t="s">
        <v>3555</v>
      </c>
      <c r="L1604" s="1"/>
      <c r="M1604" s="1" t="n">
        <v>1993</v>
      </c>
      <c r="N1604" s="29" t="s">
        <v>124</v>
      </c>
      <c r="O1604" s="4" t="s">
        <v>125</v>
      </c>
      <c r="P1604" s="56" t="n">
        <v>0.00426891489573758</v>
      </c>
      <c r="Q1604" s="5" t="n">
        <v>22.8940992</v>
      </c>
      <c r="R1604" s="31" t="n">
        <v>23.2883878331871</v>
      </c>
      <c r="S1604" s="4" t="s">
        <v>69</v>
      </c>
      <c r="T1604" s="4"/>
      <c r="U1604" s="4"/>
      <c r="V1604" s="48" t="n">
        <f aca="false">IF(S1604="m3_año",R1604,IF(OR(O1604="CG1",O1604="CG3",O1604="HG2"),T1604,R1604))</f>
        <v>23.2883878331871</v>
      </c>
      <c r="W1604" s="28" t="n">
        <v>365</v>
      </c>
      <c r="X1604" s="1"/>
      <c r="Y1604" s="1"/>
      <c r="Z1604" s="28" t="n">
        <v>0</v>
      </c>
      <c r="AA1604" s="1" t="n">
        <v>0</v>
      </c>
      <c r="AB1604" s="1" t="n">
        <v>0</v>
      </c>
      <c r="AC1604" s="33" t="s">
        <v>72</v>
      </c>
      <c r="AD1604" s="33" t="n">
        <f aca="false">VLOOKUP($O1604,Parámetros!$B$4:$H$25,3,0)</f>
        <v>840000</v>
      </c>
      <c r="AE1604" s="33" t="n">
        <f aca="false">VLOOKUP($O1604,Parámetros!$B$4:$H$25,4,0)</f>
        <v>2400000</v>
      </c>
      <c r="AF1604" s="33" t="n">
        <f aca="false">VLOOKUP($O1604,Parámetros!$B$4:$H$25,5,0)</f>
        <v>1800000</v>
      </c>
      <c r="AG1604" s="33" t="n">
        <f aca="false">VLOOKUP($O1604,Parámetros!$B$4:$H$25,6,0)</f>
        <v>600000</v>
      </c>
      <c r="AH1604" s="33" t="n">
        <f aca="false">VLOOKUP($O1604,Parámetros!$B$4:$H$25,7,0)</f>
        <v>2676000000</v>
      </c>
      <c r="AI1604" s="51" t="n">
        <v>22.8940992</v>
      </c>
      <c r="AJ1604" s="2" t="n">
        <v>0.0912</v>
      </c>
      <c r="AK1604" s="34" t="n">
        <f aca="false">AD1604*V1604/1000000000</f>
        <v>0.0195622457798772</v>
      </c>
      <c r="AL1604" s="34" t="n">
        <f aca="false">AE1604*V1604/1000000000</f>
        <v>0.0558921307996491</v>
      </c>
      <c r="AM1604" s="34" t="n">
        <f aca="false">AF1604*V1604/1000000000</f>
        <v>0.0419190980997368</v>
      </c>
      <c r="AN1604" s="34" t="n">
        <f aca="false">AG1604*V1604/1000000000</f>
        <v>0.0139730326999123</v>
      </c>
      <c r="AO1604" s="34" t="n">
        <f aca="false">AH1604*V1604/1000000000</f>
        <v>62.3197258416087</v>
      </c>
      <c r="AP1604" s="35" t="n">
        <f aca="false">AJ1604*AI1604*EXP(P1604*4)</f>
        <v>2.12390097038666</v>
      </c>
      <c r="AQ1604" s="36" t="n">
        <f aca="false">AK1604/W1604</f>
        <v>5.35951939174717E-005</v>
      </c>
      <c r="AR1604" s="37" t="n">
        <f aca="false">AL1604/W1604</f>
        <v>0.000153129125478491</v>
      </c>
      <c r="AS1604" s="37" t="n">
        <f aca="false">AM1604/W1604</f>
        <v>0.000114846844108868</v>
      </c>
      <c r="AT1604" s="37" t="n">
        <f aca="false">AN1604/W1604</f>
        <v>3.82822813696226E-005</v>
      </c>
      <c r="AU1604" s="37" t="n">
        <f aca="false">AO1604/W1604</f>
        <v>0.170738974908517</v>
      </c>
      <c r="AV1604" s="49" t="n">
        <f aca="false">AP1604/W1604</f>
        <v>0.00581890676818263</v>
      </c>
      <c r="AW1604" s="39" t="n">
        <f aca="false">AK1604*1000000</f>
        <v>19562.2457798772</v>
      </c>
      <c r="AX1604" s="40" t="n">
        <f aca="false">AL1604*1000000</f>
        <v>55892.130799649</v>
      </c>
      <c r="AY1604" s="40" t="n">
        <f aca="false">AM1604*1000000</f>
        <v>41919.0980997368</v>
      </c>
      <c r="AZ1604" s="40" t="n">
        <f aca="false">AN1604*1000000</f>
        <v>13973.0326999123</v>
      </c>
      <c r="BA1604" s="40" t="n">
        <f aca="false">AO1604*1000000</f>
        <v>62319725.8416087</v>
      </c>
      <c r="BB1604" s="41" t="n">
        <f aca="false">AP1604*1000000</f>
        <v>2123900.97038666</v>
      </c>
      <c r="BC1604" s="39" t="n">
        <f aca="false">AQ1604*1000000</f>
        <v>53.5951939174717</v>
      </c>
      <c r="BD1604" s="40" t="n">
        <f aca="false">AR1604*1000000</f>
        <v>153.129125478491</v>
      </c>
      <c r="BE1604" s="40" t="n">
        <f aca="false">AS1604*1000000</f>
        <v>114.846844108868</v>
      </c>
      <c r="BF1604" s="40" t="n">
        <f aca="false">AT1604*1000000</f>
        <v>38.2822813696226</v>
      </c>
      <c r="BG1604" s="40" t="n">
        <f aca="false">AU1604*1000000</f>
        <v>170738.974908517</v>
      </c>
      <c r="BH1604" s="41" t="n">
        <f aca="false">AV1604*1000000</f>
        <v>5818.90676818263</v>
      </c>
      <c r="BI1604" s="0" t="n">
        <v>0.1</v>
      </c>
      <c r="BJ1604" s="0" t="n">
        <f aca="false">R1604*BI1604</f>
        <v>2.32883878331871</v>
      </c>
      <c r="BK1604" s="0" t="n">
        <v>0.1</v>
      </c>
      <c r="BL1604" s="0" t="n">
        <f aca="false">AI1604*BK1604</f>
        <v>2.28940992</v>
      </c>
      <c r="BM1604" s="45" t="n">
        <v>336000</v>
      </c>
      <c r="BN1604" s="45" t="n">
        <v>480000</v>
      </c>
      <c r="BO1604" s="45" t="n">
        <v>360000</v>
      </c>
      <c r="BP1604" s="45" t="n">
        <v>120000</v>
      </c>
      <c r="BQ1604" s="45" t="n">
        <v>1070400000</v>
      </c>
      <c r="BR1604" s="0" t="n">
        <f aca="false">AJ1604*0.1</f>
        <v>0.00912</v>
      </c>
      <c r="BS1604" s="0" t="n">
        <f aca="false">((((BJ1604/R1604)^2)+((BM1604/AD1604)^2))^(1/2))*AK1604</f>
        <v>0.00806572056247269</v>
      </c>
      <c r="BT1604" s="0" t="n">
        <f aca="false">((((BJ1604/R1604)^2)+((BN1604/AE1604)^2))^(1/2))*AL1604</f>
        <v>0.0124978603875325</v>
      </c>
      <c r="BU1604" s="0" t="n">
        <f aca="false">((((BJ1604/R1604)^2)+((BO1604/AF1604)^2))^(1/2))*AM1604</f>
        <v>0.00937339529064937</v>
      </c>
      <c r="BV1604" s="0" t="n">
        <f aca="false">((((BJ1604/R1604)^2)+((BP1604/AG1604)^2))^(1/2))*AN1604</f>
        <v>0.00312446509688312</v>
      </c>
      <c r="BW1604" s="0" t="n">
        <f aca="false">((((BJ1604/R1604)^2)+((BQ1604/AH1604)^2))^(1/2))*AO1604</f>
        <v>25.6950812204487</v>
      </c>
      <c r="BX1604" s="46" t="n">
        <f aca="false">((((BL1604/AI1604)^2)+((BR1604/AJ1604)^2))^(1/2))*AP1604</f>
        <v>0.300364955745819</v>
      </c>
    </row>
    <row r="1605" customFormat="false" ht="15" hidden="false" customHeight="true" outlineLevel="0" collapsed="false">
      <c r="A1605" s="24" t="n">
        <v>4.56307777777778</v>
      </c>
      <c r="B1605" s="24" t="n">
        <v>-74.1366222222222</v>
      </c>
      <c r="C1605" s="47" t="n">
        <v>25</v>
      </c>
      <c r="D1605" s="47" t="n">
        <v>20</v>
      </c>
      <c r="E1605" s="47" t="n">
        <v>1756</v>
      </c>
      <c r="F1605" s="82" t="s">
        <v>3945</v>
      </c>
      <c r="G1605" s="82" t="s">
        <v>3553</v>
      </c>
      <c r="H1605" s="82" t="s">
        <v>3946</v>
      </c>
      <c r="I1605" s="83" t="s">
        <v>1495</v>
      </c>
      <c r="J1605" s="1" t="s">
        <v>65</v>
      </c>
      <c r="K1605" s="1" t="s">
        <v>3555</v>
      </c>
      <c r="L1605" s="1"/>
      <c r="M1605" s="1" t="s">
        <v>3556</v>
      </c>
      <c r="N1605" s="29" t="s">
        <v>67</v>
      </c>
      <c r="O1605" s="4" t="s">
        <v>68</v>
      </c>
      <c r="P1605" s="30" t="n">
        <v>-0.0449824446976217</v>
      </c>
      <c r="Q1605" s="31" t="n">
        <v>20000</v>
      </c>
      <c r="R1605" s="31" t="n">
        <v>16706.577343104</v>
      </c>
      <c r="S1605" s="4" t="s">
        <v>69</v>
      </c>
      <c r="T1605" s="4"/>
      <c r="U1605" s="4"/>
      <c r="V1605" s="48" t="n">
        <f aca="false">IF(S1605="m3_año",R1605,IF(OR(O1605="CG1",O1605="CG3",O1605="HG2"),T1605,R1605))</f>
        <v>16706.577343104</v>
      </c>
      <c r="W1605" s="28" t="n">
        <v>365</v>
      </c>
      <c r="X1605" s="1"/>
      <c r="Y1605" s="1"/>
      <c r="Z1605" s="28" t="n">
        <v>3650</v>
      </c>
      <c r="AA1605" s="1" t="n">
        <v>0</v>
      </c>
      <c r="AB1605" s="1" t="n">
        <v>0</v>
      </c>
      <c r="AC1605" s="33" t="s">
        <v>72</v>
      </c>
      <c r="AD1605" s="33" t="n">
        <f aca="false">VLOOKUP($O1605,Parámetros!$B$4:$H$25,3,0)</f>
        <v>46.3856216091623</v>
      </c>
      <c r="AE1605" s="33" t="n">
        <f aca="false">VLOOKUP($O1605,Parámetros!$B$4:$H$25,4,0)</f>
        <v>1074.85364414012</v>
      </c>
      <c r="AF1605" s="33" t="n">
        <f aca="false">VLOOKUP($O1605,Parámetros!$B$4:$H$25,5,0)</f>
        <v>5.41099102083891</v>
      </c>
      <c r="AG1605" s="33" t="n">
        <f aca="false">VLOOKUP($O1605,Parámetros!$B$4:$H$25,6,0)</f>
        <v>1344</v>
      </c>
      <c r="AH1605" s="33" t="n">
        <f aca="false">VLOOKUP($O1605,Parámetros!$B$4:$H$25,7,0)</f>
        <v>1920000</v>
      </c>
      <c r="AI1605" s="51" t="n">
        <v>20000</v>
      </c>
      <c r="AJ1605" s="52" t="n">
        <v>8.8E-008</v>
      </c>
      <c r="AK1605" s="34" t="n">
        <f aca="false">AD1605*V1605/1000000000</f>
        <v>0.000774944975021426</v>
      </c>
      <c r="AL1605" s="34" t="n">
        <f aca="false">AE1605*V1605/1000000000</f>
        <v>0.0179571255383441</v>
      </c>
      <c r="AM1605" s="34" t="n">
        <f aca="false">AF1605*V1605/1000000000</f>
        <v>9.03991399924865E-005</v>
      </c>
      <c r="AN1605" s="34" t="n">
        <f aca="false">AG1605*V1605/1000000000</f>
        <v>0.0224536399491318</v>
      </c>
      <c r="AO1605" s="34" t="n">
        <f aca="false">AH1605*V1605/1000000000</f>
        <v>32.0766284987597</v>
      </c>
      <c r="AP1605" s="35" t="n">
        <f aca="false">AJ1605*AI1605*EXP(P1605*4)</f>
        <v>0.00147017880619316</v>
      </c>
      <c r="AQ1605" s="36" t="n">
        <f aca="false">AK1605/W1605</f>
        <v>2.12313691786692E-006</v>
      </c>
      <c r="AR1605" s="37" t="n">
        <f aca="false">AL1605/W1605</f>
        <v>4.91976042146414E-005</v>
      </c>
      <c r="AS1605" s="37" t="n">
        <f aca="false">AM1605/W1605</f>
        <v>2.47668876691744E-007</v>
      </c>
      <c r="AT1605" s="37" t="n">
        <f aca="false">AN1605/W1605</f>
        <v>6.15168217784432E-005</v>
      </c>
      <c r="AU1605" s="37" t="n">
        <f aca="false">AO1605/W1605</f>
        <v>0.0878811739692046</v>
      </c>
      <c r="AV1605" s="49" t="n">
        <f aca="false">AP1605/W1605</f>
        <v>4.02788714025522E-006</v>
      </c>
      <c r="AW1605" s="39" t="n">
        <f aca="false">AK1605*1000000</f>
        <v>774.944975021426</v>
      </c>
      <c r="AX1605" s="40" t="n">
        <f aca="false">AL1605*1000000</f>
        <v>17957.1255383441</v>
      </c>
      <c r="AY1605" s="40" t="n">
        <f aca="false">AM1605*1000000</f>
        <v>90.3991399924865</v>
      </c>
      <c r="AZ1605" s="40" t="n">
        <f aca="false">AN1605*1000000</f>
        <v>22453.6399491318</v>
      </c>
      <c r="BA1605" s="40" t="n">
        <f aca="false">AO1605*1000000</f>
        <v>32076628.4987597</v>
      </c>
      <c r="BB1605" s="41" t="n">
        <f aca="false">AP1605*1000000</f>
        <v>1470.17880619316</v>
      </c>
      <c r="BC1605" s="39" t="n">
        <f aca="false">AQ1605*1000000</f>
        <v>2.12313691786692</v>
      </c>
      <c r="BD1605" s="40" t="n">
        <f aca="false">AR1605*1000000</f>
        <v>49.1976042146414</v>
      </c>
      <c r="BE1605" s="40" t="n">
        <f aca="false">AS1605*1000000</f>
        <v>0.247668876691744</v>
      </c>
      <c r="BF1605" s="40" t="n">
        <f aca="false">AT1605*1000000</f>
        <v>61.5168217784432</v>
      </c>
      <c r="BG1605" s="40" t="n">
        <f aca="false">AU1605*1000000</f>
        <v>87881.1739692046</v>
      </c>
      <c r="BH1605" s="41" t="n">
        <f aca="false">AV1605*1000000</f>
        <v>4.02788714025522</v>
      </c>
      <c r="BI1605" s="0" t="n">
        <v>0.1</v>
      </c>
      <c r="BJ1605" s="0" t="n">
        <f aca="false">R1605*BI1605</f>
        <v>1670.6577343104</v>
      </c>
      <c r="BK1605" s="0" t="n">
        <v>0.1</v>
      </c>
      <c r="BL1605" s="0" t="n">
        <f aca="false">AI1605*BK1605</f>
        <v>2000</v>
      </c>
      <c r="BM1605" s="45" t="n">
        <v>17.6498016718255</v>
      </c>
      <c r="BN1605" s="45" t="n">
        <v>910.91550745518</v>
      </c>
      <c r="BO1605" s="45" t="n">
        <v>5.31099102083891</v>
      </c>
      <c r="BP1605" s="45" t="n">
        <v>537.6</v>
      </c>
      <c r="BQ1605" s="45" t="n">
        <v>384000</v>
      </c>
      <c r="BR1605" s="0" t="n">
        <f aca="false">AJ1605*0.1</f>
        <v>8.8E-009</v>
      </c>
      <c r="BS1605" s="0" t="n">
        <f aca="false">((((BJ1605/R1605)^2)+((BM1605/AD1605)^2))^(1/2))*AK1605</f>
        <v>0.000304880965118153</v>
      </c>
      <c r="BT1605" s="0" t="n">
        <f aca="false">((((BJ1605/R1605)^2)+((BN1605/AE1605)^2))^(1/2))*AL1605</f>
        <v>0.0153238585626972</v>
      </c>
      <c r="BU1605" s="0" t="n">
        <f aca="false">((((BJ1605/R1605)^2)+((BO1605/AF1605)^2))^(1/2))*AM1605</f>
        <v>8.91877996642662E-005</v>
      </c>
      <c r="BV1605" s="0" t="n">
        <f aca="false">((((BJ1605/R1605)^2)+((BP1605/AG1605)^2))^(1/2))*AN1605</f>
        <v>0.00925787291898587</v>
      </c>
      <c r="BW1605" s="0" t="n">
        <f aca="false">((((BJ1605/R1605)^2)+((BQ1605/AH1605)^2))^(1/2))*AO1605</f>
        <v>7.17255218122337</v>
      </c>
      <c r="BX1605" s="46" t="n">
        <f aca="false">((((BL1605/AI1605)^2)+((BR1605/AJ1605)^2))^(1/2))*AP1605</f>
        <v>0.000207914680683185</v>
      </c>
    </row>
    <row r="1606" customFormat="false" ht="45" hidden="false" customHeight="true" outlineLevel="0" collapsed="false">
      <c r="A1606" s="24" t="n">
        <v>4.67142222222222</v>
      </c>
      <c r="B1606" s="24" t="n">
        <v>-74.1416611111111</v>
      </c>
      <c r="C1606" s="47" t="n">
        <v>24</v>
      </c>
      <c r="D1606" s="47" t="n">
        <v>32</v>
      </c>
      <c r="E1606" s="47" t="n">
        <v>1911</v>
      </c>
      <c r="F1606" s="82" t="s">
        <v>3947</v>
      </c>
      <c r="G1606" s="82" t="s">
        <v>3948</v>
      </c>
      <c r="H1606" s="82" t="s">
        <v>3949</v>
      </c>
      <c r="I1606" s="83" t="s">
        <v>64</v>
      </c>
      <c r="J1606" s="1" t="s">
        <v>65</v>
      </c>
      <c r="K1606" s="1" t="s">
        <v>3474</v>
      </c>
      <c r="L1606" s="1"/>
      <c r="M1606" s="1" t="s">
        <v>3583</v>
      </c>
      <c r="N1606" s="29" t="s">
        <v>67</v>
      </c>
      <c r="O1606" s="4" t="s">
        <v>68</v>
      </c>
      <c r="P1606" s="56" t="n">
        <v>0.00426891489573758</v>
      </c>
      <c r="Q1606" s="5" t="n">
        <v>84873.6</v>
      </c>
      <c r="R1606" s="31" t="n">
        <v>86335.3170758859</v>
      </c>
      <c r="S1606" s="4" t="s">
        <v>69</v>
      </c>
      <c r="T1606" s="4"/>
      <c r="U1606" s="4"/>
      <c r="V1606" s="48" t="n">
        <f aca="false">IF(S1606="m3_año",R1606,IF(OR(O1606="CG1",O1606="CG3",O1606="HG2"),T1606,R1606))</f>
        <v>86335.3170758859</v>
      </c>
      <c r="W1606" s="28" t="n">
        <v>365</v>
      </c>
      <c r="X1606" s="1"/>
      <c r="Y1606" s="1"/>
      <c r="Z1606" s="1" t="n">
        <v>3650</v>
      </c>
      <c r="AA1606" s="1" t="n">
        <v>0</v>
      </c>
      <c r="AB1606" s="1" t="n">
        <v>0</v>
      </c>
      <c r="AC1606" s="33" t="s">
        <v>72</v>
      </c>
      <c r="AD1606" s="33" t="n">
        <f aca="false">VLOOKUP($O1606,Parámetros!$B$4:$H$25,3,0)</f>
        <v>46.3856216091623</v>
      </c>
      <c r="AE1606" s="33" t="n">
        <f aca="false">VLOOKUP($O1606,Parámetros!$B$4:$H$25,4,0)</f>
        <v>1074.85364414012</v>
      </c>
      <c r="AF1606" s="33" t="n">
        <f aca="false">VLOOKUP($O1606,Parámetros!$B$4:$H$25,5,0)</f>
        <v>5.41099102083891</v>
      </c>
      <c r="AG1606" s="33" t="n">
        <f aca="false">VLOOKUP($O1606,Parámetros!$B$4:$H$25,6,0)</f>
        <v>1344</v>
      </c>
      <c r="AH1606" s="33" t="n">
        <f aca="false">VLOOKUP($O1606,Parámetros!$B$4:$H$25,7,0)</f>
        <v>1920000</v>
      </c>
      <c r="AI1606" s="2" t="n">
        <v>1159.09146341463</v>
      </c>
      <c r="AJ1606" s="2" t="n">
        <v>0.000142</v>
      </c>
      <c r="AK1606" s="34" t="n">
        <f aca="false">AD1606*V1606/1000000000</f>
        <v>0.00400471734938909</v>
      </c>
      <c r="AL1606" s="34" t="n">
        <f aca="false">AE1606*V1606/1000000000</f>
        <v>0.0927978301770087</v>
      </c>
      <c r="AM1606" s="34" t="n">
        <f aca="false">AF1606*V1606/1000000000</f>
        <v>0.000467159625478899</v>
      </c>
      <c r="AN1606" s="34" t="n">
        <f aca="false">AG1606*V1606/1000000000</f>
        <v>0.116034666149991</v>
      </c>
      <c r="AO1606" s="34" t="n">
        <f aca="false">AH1606*V1606/1000000000</f>
        <v>165.763808785701</v>
      </c>
      <c r="AP1606" s="35" t="n">
        <f aca="false">AJ1606*AI1606*EXP(P1606*4)</f>
        <v>0.167425620216031</v>
      </c>
      <c r="AQ1606" s="36" t="n">
        <f aca="false">AK1606/W1606</f>
        <v>1.09718283544907E-005</v>
      </c>
      <c r="AR1606" s="37" t="n">
        <f aca="false">AL1606/W1606</f>
        <v>0.000254240630621942</v>
      </c>
      <c r="AS1606" s="37" t="n">
        <f aca="false">AM1606/W1606</f>
        <v>1.2798893848737E-006</v>
      </c>
      <c r="AT1606" s="37" t="n">
        <f aca="false">AN1606/W1606</f>
        <v>0.000317903194931481</v>
      </c>
      <c r="AU1606" s="37" t="n">
        <f aca="false">AO1606/W1606</f>
        <v>0.454147421330687</v>
      </c>
      <c r="AV1606" s="49" t="n">
        <f aca="false">AP1606/W1606</f>
        <v>0.00045870032935899</v>
      </c>
      <c r="AW1606" s="39" t="n">
        <f aca="false">AK1606*1000000</f>
        <v>4004.71734938909</v>
      </c>
      <c r="AX1606" s="40" t="n">
        <f aca="false">AL1606*1000000</f>
        <v>92797.8301770087</v>
      </c>
      <c r="AY1606" s="40" t="n">
        <f aca="false">AM1606*1000000</f>
        <v>467.159625478899</v>
      </c>
      <c r="AZ1606" s="40" t="n">
        <f aca="false">AN1606*1000000</f>
        <v>116034.666149991</v>
      </c>
      <c r="BA1606" s="40" t="n">
        <f aca="false">AO1606*1000000</f>
        <v>165763808.785701</v>
      </c>
      <c r="BB1606" s="41" t="n">
        <f aca="false">AP1606*1000000</f>
        <v>167425.620216031</v>
      </c>
      <c r="BC1606" s="39" t="n">
        <f aca="false">AQ1606*1000000</f>
        <v>10.9718283544907</v>
      </c>
      <c r="BD1606" s="40" t="n">
        <f aca="false">AR1606*1000000</f>
        <v>254.240630621942</v>
      </c>
      <c r="BE1606" s="40" t="n">
        <f aca="false">AS1606*1000000</f>
        <v>1.2798893848737</v>
      </c>
      <c r="BF1606" s="40" t="n">
        <f aca="false">AT1606*1000000</f>
        <v>317.903194931481</v>
      </c>
      <c r="BG1606" s="40" t="n">
        <f aca="false">AU1606*1000000</f>
        <v>454147.421330687</v>
      </c>
      <c r="BH1606" s="41" t="n">
        <f aca="false">AV1606*1000000</f>
        <v>458.70032935899</v>
      </c>
      <c r="BI1606" s="0" t="n">
        <v>0.1</v>
      </c>
      <c r="BJ1606" s="0" t="n">
        <f aca="false">R1606*BI1606</f>
        <v>8633.53170758859</v>
      </c>
      <c r="BK1606" s="0" t="n">
        <v>0.1</v>
      </c>
      <c r="BL1606" s="0" t="n">
        <f aca="false">AI1606*BK1606</f>
        <v>115.909146341463</v>
      </c>
      <c r="BM1606" s="45" t="n">
        <v>17.6498016718255</v>
      </c>
      <c r="BN1606" s="45" t="n">
        <v>910.91550745518</v>
      </c>
      <c r="BO1606" s="45" t="n">
        <v>5.31099102083891</v>
      </c>
      <c r="BP1606" s="45" t="n">
        <v>537.6</v>
      </c>
      <c r="BQ1606" s="45" t="n">
        <v>384000</v>
      </c>
      <c r="BR1606" s="0" t="n">
        <f aca="false">AJ1606*0.1</f>
        <v>1.42E-005</v>
      </c>
      <c r="BS1606" s="0" t="n">
        <f aca="false">((((BJ1606/R1606)^2)+((BM1606/AD1606)^2))^(1/2))*AK1606</f>
        <v>0.00157554681927372</v>
      </c>
      <c r="BT1606" s="0" t="n">
        <f aca="false">((((BJ1606/R1606)^2)+((BN1606/AE1606)^2))^(1/2))*AL1606</f>
        <v>0.0791897802084867</v>
      </c>
      <c r="BU1606" s="0" t="n">
        <f aca="false">((((BJ1606/R1606)^2)+((BO1606/AF1606)^2))^(1/2))*AM1606</f>
        <v>0.000460899728602602</v>
      </c>
      <c r="BV1606" s="0" t="n">
        <f aca="false">((((BJ1606/R1606)^2)+((BP1606/AG1606)^2))^(1/2))*AN1606</f>
        <v>0.0478423184769694</v>
      </c>
      <c r="BW1606" s="0" t="n">
        <f aca="false">((((BJ1606/R1606)^2)+((BQ1606/AH1606)^2))^(1/2))*AO1606</f>
        <v>37.0659144654104</v>
      </c>
      <c r="BX1606" s="46" t="n">
        <f aca="false">((((BL1606/AI1606)^2)+((BR1606/AJ1606)^2))^(1/2))*AP1606</f>
        <v>0.0236775582798239</v>
      </c>
    </row>
    <row r="1607" customFormat="false" ht="15" hidden="false" customHeight="true" outlineLevel="0" collapsed="false">
      <c r="A1607" s="24" t="n">
        <v>4.67266666666667</v>
      </c>
      <c r="B1607" s="24" t="n">
        <v>-74.0708833333333</v>
      </c>
      <c r="C1607" s="47" t="n">
        <v>32</v>
      </c>
      <c r="D1607" s="47" t="n">
        <v>32</v>
      </c>
      <c r="E1607" s="47" t="n">
        <v>2412</v>
      </c>
      <c r="F1607" s="82" t="s">
        <v>3950</v>
      </c>
      <c r="G1607" s="82" t="s">
        <v>3951</v>
      </c>
      <c r="H1607" s="82" t="s">
        <v>3952</v>
      </c>
      <c r="I1607" s="83" t="s">
        <v>1414</v>
      </c>
      <c r="J1607" s="1" t="s">
        <v>76</v>
      </c>
      <c r="K1607" s="1" t="s">
        <v>3460</v>
      </c>
      <c r="L1607" s="1"/>
      <c r="M1607" s="1" t="s">
        <v>3460</v>
      </c>
      <c r="N1607" s="29" t="s">
        <v>77</v>
      </c>
      <c r="O1607" s="4" t="s">
        <v>77</v>
      </c>
      <c r="P1607" s="56" t="n">
        <v>0.00426891489573758</v>
      </c>
      <c r="Q1607" s="31" t="n">
        <v>11.3563235795132</v>
      </c>
      <c r="R1607" s="31" t="n">
        <v>11.5519053869947</v>
      </c>
      <c r="S1607" s="4" t="s">
        <v>69</v>
      </c>
      <c r="T1607" s="4"/>
      <c r="U1607" s="4"/>
      <c r="V1607" s="48" t="n">
        <f aca="false">IF(S1607="m3_año",R1607,IF(OR(O1607="CG1",O1607="CG3",O1607="HG2"),T1607,R1607))</f>
        <v>11.5519053869947</v>
      </c>
      <c r="W1607" s="28" t="n">
        <v>365</v>
      </c>
      <c r="X1607" s="1"/>
      <c r="Y1607" s="1"/>
      <c r="Z1607" s="1" t="n">
        <v>12</v>
      </c>
      <c r="AA1607" s="1" t="n">
        <v>0</v>
      </c>
      <c r="AB1607" s="1" t="n">
        <v>0</v>
      </c>
      <c r="AC1607" s="33" t="s">
        <v>72</v>
      </c>
      <c r="AD1607" s="33" t="n">
        <f aca="false">VLOOKUP($O1607,Parámetros!$B$4:$H$25,3,0)</f>
        <v>24000</v>
      </c>
      <c r="AE1607" s="33" t="n">
        <f aca="false">VLOOKUP($O1607,Parámetros!$B$4:$H$25,4,0)</f>
        <v>2261000</v>
      </c>
      <c r="AF1607" s="33" t="n">
        <f aca="false">VLOOKUP($O1607,Parámetros!$B$4:$H$25,5,0)</f>
        <v>1200</v>
      </c>
      <c r="AG1607" s="33" t="n">
        <f aca="false">VLOOKUP($O1607,Parámetros!$B$4:$H$25,6,0)</f>
        <v>381000</v>
      </c>
      <c r="AH1607" s="33" t="n">
        <f aca="false">VLOOKUP($O1607,Parámetros!$B$4:$H$25,7,0)</f>
        <v>1500000000</v>
      </c>
      <c r="AI1607" s="2" t="n">
        <v>2.98030327868852</v>
      </c>
      <c r="AJ1607" s="2" t="n">
        <v>1.362E-005</v>
      </c>
      <c r="AK1607" s="34" t="n">
        <f aca="false">AD1607*V1607/1000000000</f>
        <v>0.000277245729287873</v>
      </c>
      <c r="AL1607" s="34" t="n">
        <f aca="false">AE1607*V1607/1000000000</f>
        <v>0.026118858079995</v>
      </c>
      <c r="AM1607" s="34" t="n">
        <f aca="false">AF1607*V1607/1000000000</f>
        <v>1.38622864643936E-005</v>
      </c>
      <c r="AN1607" s="34" t="n">
        <f aca="false">AG1607*V1607/1000000000</f>
        <v>0.00440127595244498</v>
      </c>
      <c r="AO1607" s="34" t="n">
        <f aca="false">AH1607*V1607/1000000000</f>
        <v>17.3278580804921</v>
      </c>
      <c r="AP1607" s="35" t="n">
        <f aca="false">AJ1607*AI1607*EXP(P1607*4)</f>
        <v>4.12908128890735E-005</v>
      </c>
      <c r="AQ1607" s="36" t="n">
        <f aca="false">AK1607/W1607</f>
        <v>7.5957734051472E-007</v>
      </c>
      <c r="AR1607" s="37" t="n">
        <f aca="false">AL1607/W1607</f>
        <v>7.15585152876576E-005</v>
      </c>
      <c r="AS1607" s="37" t="n">
        <f aca="false">AM1607/W1607</f>
        <v>3.7978867025736E-008</v>
      </c>
      <c r="AT1607" s="37" t="n">
        <f aca="false">AN1607/W1607</f>
        <v>1.20582902806712E-005</v>
      </c>
      <c r="AU1607" s="37" t="n">
        <f aca="false">AO1607/W1607</f>
        <v>0.04747358378217</v>
      </c>
      <c r="AV1607" s="49" t="n">
        <f aca="false">AP1607/W1607</f>
        <v>1.13125514764585E-007</v>
      </c>
      <c r="AW1607" s="39" t="n">
        <f aca="false">AK1607*1000000</f>
        <v>277.245729287873</v>
      </c>
      <c r="AX1607" s="40" t="n">
        <f aca="false">AL1607*1000000</f>
        <v>26118.858079995</v>
      </c>
      <c r="AY1607" s="40" t="n">
        <f aca="false">AM1607*1000000</f>
        <v>13.8622864643936</v>
      </c>
      <c r="AZ1607" s="40" t="n">
        <f aca="false">AN1607*1000000</f>
        <v>4401.27595244498</v>
      </c>
      <c r="BA1607" s="40" t="n">
        <f aca="false">AO1607*1000000</f>
        <v>17327858.0804921</v>
      </c>
      <c r="BB1607" s="41" t="n">
        <f aca="false">AP1607*1000000</f>
        <v>41.2908128890735</v>
      </c>
      <c r="BC1607" s="39" t="n">
        <f aca="false">AQ1607*1000000</f>
        <v>0.75957734051472</v>
      </c>
      <c r="BD1607" s="40" t="n">
        <f aca="false">AR1607*1000000</f>
        <v>71.5585152876576</v>
      </c>
      <c r="BE1607" s="40" t="n">
        <f aca="false">AS1607*1000000</f>
        <v>0.037978867025736</v>
      </c>
      <c r="BF1607" s="40" t="n">
        <f aca="false">AT1607*1000000</f>
        <v>12.0582902806712</v>
      </c>
      <c r="BG1607" s="40" t="n">
        <f aca="false">AU1607*1000000</f>
        <v>47473.58378217</v>
      </c>
      <c r="BH1607" s="41" t="n">
        <f aca="false">AV1607*1000000</f>
        <v>0.113125514764585</v>
      </c>
      <c r="BI1607" s="0" t="n">
        <v>0.1</v>
      </c>
      <c r="BJ1607" s="0" t="n">
        <f aca="false">R1607*BI1607</f>
        <v>1.15519053869947</v>
      </c>
      <c r="BK1607" s="0" t="n">
        <v>0.1</v>
      </c>
      <c r="BL1607" s="0" t="n">
        <f aca="false">AI1607*BK1607</f>
        <v>0.298030327868852</v>
      </c>
      <c r="BM1607" s="45" t="n">
        <v>0</v>
      </c>
      <c r="BN1607" s="45" t="n">
        <v>0</v>
      </c>
      <c r="BO1607" s="45" t="n">
        <v>0</v>
      </c>
      <c r="BP1607" s="45" t="n">
        <v>0</v>
      </c>
      <c r="BQ1607" s="45" t="n">
        <v>0</v>
      </c>
      <c r="BR1607" s="0" t="n">
        <f aca="false">AJ1607*0.1</f>
        <v>1.362E-006</v>
      </c>
      <c r="BS1607" s="0" t="n">
        <f aca="false">((((BJ1607/R1607)^2)+((BM1607/AD1607)^2))^(1/2))*AK1607</f>
        <v>2.77245729287873E-005</v>
      </c>
      <c r="BT1607" s="0" t="n">
        <f aca="false">((((BJ1607/R1607)^2)+((BN1607/AE1607)^2))^(1/2))*AL1607</f>
        <v>0.0026118858079995</v>
      </c>
      <c r="BU1607" s="0" t="n">
        <f aca="false">((((BJ1607/R1607)^2)+((BO1607/AF1607)^2))^(1/2))*AM1607</f>
        <v>1.38622864643936E-006</v>
      </c>
      <c r="BV1607" s="0" t="n">
        <f aca="false">((((BJ1607/R1607)^2)+((BP1607/AG1607)^2))^(1/2))*AN1607</f>
        <v>0.000440127595244498</v>
      </c>
      <c r="BW1607" s="0" t="n">
        <f aca="false">((((BJ1607/R1607)^2)+((BQ1607/AH1607)^2))^(1/2))*AO1607</f>
        <v>1.73278580804921</v>
      </c>
      <c r="BX1607" s="46" t="n">
        <f aca="false">((((BL1607/AI1607)^2)+((BR1607/AJ1607)^2))^(1/2))*AP1607</f>
        <v>5.83940275891375E-006</v>
      </c>
    </row>
    <row r="1608" customFormat="false" ht="15" hidden="false" customHeight="true" outlineLevel="0" collapsed="false">
      <c r="A1608" s="24" t="n">
        <v>4.56218055555556</v>
      </c>
      <c r="B1608" s="24" t="n">
        <v>-74.136575</v>
      </c>
      <c r="C1608" s="47" t="n">
        <v>25</v>
      </c>
      <c r="D1608" s="47" t="n">
        <v>20</v>
      </c>
      <c r="E1608" s="47" t="n">
        <v>1756</v>
      </c>
      <c r="F1608" s="82" t="s">
        <v>3953</v>
      </c>
      <c r="G1608" s="82" t="s">
        <v>3954</v>
      </c>
      <c r="H1608" s="82" t="s">
        <v>3955</v>
      </c>
      <c r="I1608" s="83" t="s">
        <v>1495</v>
      </c>
      <c r="J1608" s="1" t="s">
        <v>3737</v>
      </c>
      <c r="K1608" s="1" t="s">
        <v>3956</v>
      </c>
      <c r="L1608" s="1"/>
      <c r="M1608" s="1" t="s">
        <v>3477</v>
      </c>
      <c r="N1608" s="4" t="s">
        <v>3501</v>
      </c>
      <c r="O1608" s="4" t="s">
        <v>3957</v>
      </c>
      <c r="P1608" s="30" t="n">
        <v>0.00842863539816588</v>
      </c>
      <c r="Q1608" s="5" t="n">
        <v>5760</v>
      </c>
      <c r="R1608" s="31" t="n">
        <v>5957.50647169357</v>
      </c>
      <c r="S1608" s="29" t="s">
        <v>86</v>
      </c>
      <c r="T1608" s="29"/>
      <c r="U1608" s="29"/>
      <c r="V1608" s="48" t="n">
        <f aca="false">IF(S1608="m3_año",R1608,IF(OR(O1608="CG1",O1608="CG3",O1608="HG2"),T1608,R1608))</f>
        <v>5957.50647169357</v>
      </c>
      <c r="W1608" s="28" t="n">
        <v>365</v>
      </c>
      <c r="X1608" s="1"/>
      <c r="Y1608" s="1"/>
      <c r="Z1608" s="28" t="n">
        <v>3650</v>
      </c>
      <c r="AA1608" s="1" t="n">
        <v>0</v>
      </c>
      <c r="AB1608" s="1" t="n">
        <v>0</v>
      </c>
      <c r="AC1608" s="33" t="s">
        <v>246</v>
      </c>
      <c r="AD1608" s="33" t="n">
        <f aca="false">VLOOKUP($O1608,Parámetros!$B$4:$H$25,3,0)</f>
        <v>2.56948904694711</v>
      </c>
      <c r="AE1608" s="33" t="n">
        <f aca="false">VLOOKUP($O1608,Parámetros!$B$4:$H$25,4,0)</f>
        <v>3.49736009167801</v>
      </c>
      <c r="AF1608" s="33" t="n">
        <f aca="false">VLOOKUP($O1608,Parámetros!$B$4:$H$25,5,0)</f>
        <v>0.178436739371327</v>
      </c>
      <c r="AG1608" s="33" t="n">
        <f aca="false">VLOOKUP($O1608,Parámetros!$B$4:$H$25,6,0)</f>
        <v>4.28248174491185</v>
      </c>
      <c r="AH1608" s="33" t="n">
        <f aca="false">VLOOKUP($O1608,Parámetros!$B$4:$H$25,7,0)</f>
        <v>1688.11775999997</v>
      </c>
      <c r="AI1608" s="51" t="n">
        <v>5760</v>
      </c>
      <c r="AJ1608" s="2" t="n">
        <v>0.015</v>
      </c>
      <c r="AK1608" s="34" t="n">
        <f aca="false">AD1608*V1608/1000000000</f>
        <v>1.53077476261332E-005</v>
      </c>
      <c r="AL1608" s="34" t="n">
        <f aca="false">AE1608*V1608/1000000000</f>
        <v>2.08355453800146E-005</v>
      </c>
      <c r="AM1608" s="34" t="n">
        <f aca="false">AF1608*V1608/1000000000</f>
        <v>1.06303802959258E-006</v>
      </c>
      <c r="AN1608" s="34" t="n">
        <f aca="false">AG1608*V1608/1000000000</f>
        <v>2.55129127102219E-005</v>
      </c>
      <c r="AO1608" s="34" t="n">
        <f aca="false">AH1608*V1608/1000000000</f>
        <v>0.0100569724801807</v>
      </c>
      <c r="AP1608" s="35" t="n">
        <f aca="false">AJ1608*AI1608*EXP(P1608*4)</f>
        <v>89.3625970754036</v>
      </c>
      <c r="AQ1608" s="36" t="n">
        <f aca="false">AK1608/W1608</f>
        <v>4.19390345921456E-008</v>
      </c>
      <c r="AR1608" s="37" t="n">
        <f aca="false">AL1608/W1608</f>
        <v>5.70836859726426E-008</v>
      </c>
      <c r="AS1608" s="37" t="n">
        <f aca="false">AM1608/W1608</f>
        <v>2.91243295778789E-009</v>
      </c>
      <c r="AT1608" s="37" t="n">
        <f aca="false">AN1608/W1608</f>
        <v>6.98983909869094E-008</v>
      </c>
      <c r="AU1608" s="37" t="n">
        <f aca="false">AO1608/W1608</f>
        <v>2.7553349260769E-005</v>
      </c>
      <c r="AV1608" s="49" t="n">
        <f aca="false">AP1608/W1608</f>
        <v>0.244829033083297</v>
      </c>
      <c r="AW1608" s="39" t="n">
        <f aca="false">AK1608*1000000</f>
        <v>15.3077476261332</v>
      </c>
      <c r="AX1608" s="40" t="n">
        <f aca="false">AL1608*1000000</f>
        <v>20.8355453800146</v>
      </c>
      <c r="AY1608" s="40" t="n">
        <f aca="false">AM1608*1000000</f>
        <v>1.06303802959258</v>
      </c>
      <c r="AZ1608" s="40" t="n">
        <f aca="false">AN1608*1000000</f>
        <v>25.5129127102219</v>
      </c>
      <c r="BA1608" s="40" t="n">
        <f aca="false">AO1608*1000000</f>
        <v>10056.9724801807</v>
      </c>
      <c r="BB1608" s="41" t="n">
        <f aca="false">AP1608*1000000</f>
        <v>89362597.0754036</v>
      </c>
      <c r="BC1608" s="39" t="n">
        <f aca="false">AQ1608*1000000</f>
        <v>0.0419390345921456</v>
      </c>
      <c r="BD1608" s="40" t="n">
        <f aca="false">AR1608*1000000</f>
        <v>0.0570836859726426</v>
      </c>
      <c r="BE1608" s="40" t="n">
        <f aca="false">AS1608*1000000</f>
        <v>0.00291243295778789</v>
      </c>
      <c r="BF1608" s="40" t="n">
        <f aca="false">AT1608*1000000</f>
        <v>0.0698983909869094</v>
      </c>
      <c r="BG1608" s="40" t="n">
        <f aca="false">AU1608*1000000</f>
        <v>27.553349260769</v>
      </c>
      <c r="BH1608" s="41" t="n">
        <f aca="false">AV1608*1000000</f>
        <v>244829.033083297</v>
      </c>
      <c r="BI1608" s="0" t="n">
        <v>0.1</v>
      </c>
      <c r="BJ1608" s="0" t="n">
        <f aca="false">R1608*BI1608</f>
        <v>595.750647169357</v>
      </c>
      <c r="BK1608" s="0" t="n">
        <v>0.1</v>
      </c>
      <c r="BL1608" s="0" t="n">
        <f aca="false">AI1608*BK1608</f>
        <v>576</v>
      </c>
      <c r="BM1608" s="0" t="n">
        <f aca="false">AD1608*0.1</f>
        <v>0.256948904694711</v>
      </c>
      <c r="BN1608" s="0" t="n">
        <f aca="false">AE1608*0.1</f>
        <v>0.349736009167801</v>
      </c>
      <c r="BO1608" s="0" t="n">
        <f aca="false">AF1608*0.1</f>
        <v>0.0178436739371327</v>
      </c>
      <c r="BP1608" s="0" t="n">
        <f aca="false">AG1608*0.1</f>
        <v>0.428248174491185</v>
      </c>
      <c r="BQ1608" s="0" t="n">
        <f aca="false">AH1608*0.1</f>
        <v>168.811775999997</v>
      </c>
      <c r="BR1608" s="0" t="n">
        <f aca="false">AJ1608*0.1</f>
        <v>0.0015</v>
      </c>
      <c r="BS1608" s="0" t="n">
        <f aca="false">((((BJ1608/R1608)^2)+((BM1608/AD1608)^2))^(1/2))*AK1608</f>
        <v>2.16484243022621E-006</v>
      </c>
      <c r="BT1608" s="0" t="n">
        <f aca="false">((((BJ1608/R1608)^2)+((BN1608/AE1608)^2))^(1/2))*AL1608</f>
        <v>2.94659108558567E-006</v>
      </c>
      <c r="BU1608" s="0" t="n">
        <f aca="false">((((BJ1608/R1608)^2)+((BO1608/AF1608)^2))^(1/2))*AM1608</f>
        <v>1.5033627987682E-007</v>
      </c>
      <c r="BV1608" s="0" t="n">
        <f aca="false">((((BJ1608/R1608)^2)+((BP1608/AG1608)^2))^(1/2))*AN1608</f>
        <v>3.60807071704368E-006</v>
      </c>
      <c r="BW1608" s="0" t="n">
        <f aca="false">((((BJ1608/R1608)^2)+((BQ1608/AH1608)^2))^(1/2))*AO1608</f>
        <v>0.00142227068778845</v>
      </c>
      <c r="BX1608" s="46" t="n">
        <f aca="false">((((BL1608/AI1608)^2)+((BR1608/AJ1608)^2))^(1/2))*AP1608</f>
        <v>12.6377796752918</v>
      </c>
    </row>
    <row r="1609" customFormat="false" ht="15" hidden="false" customHeight="true" outlineLevel="0" collapsed="false">
      <c r="A1609" s="24" t="n">
        <v>4.56238333333333</v>
      </c>
      <c r="B1609" s="24" t="n">
        <v>-74.1370222222222</v>
      </c>
      <c r="C1609" s="47" t="n">
        <v>25</v>
      </c>
      <c r="D1609" s="47" t="n">
        <v>20</v>
      </c>
      <c r="E1609" s="47" t="n">
        <v>1756</v>
      </c>
      <c r="F1609" s="82" t="s">
        <v>3958</v>
      </c>
      <c r="G1609" s="82" t="s">
        <v>3959</v>
      </c>
      <c r="H1609" s="82" t="s">
        <v>3960</v>
      </c>
      <c r="I1609" s="83" t="s">
        <v>1495</v>
      </c>
      <c r="J1609" s="1" t="s">
        <v>76</v>
      </c>
      <c r="K1609" s="1" t="s">
        <v>3961</v>
      </c>
      <c r="L1609" s="1"/>
      <c r="M1609" s="1" t="s">
        <v>3465</v>
      </c>
      <c r="N1609" s="4" t="s">
        <v>3501</v>
      </c>
      <c r="O1609" s="4" t="s">
        <v>3957</v>
      </c>
      <c r="P1609" s="30" t="n">
        <v>0.00842863539816588</v>
      </c>
      <c r="Q1609" s="5" t="n">
        <v>5760</v>
      </c>
      <c r="R1609" s="31" t="n">
        <v>5957.50647169357</v>
      </c>
      <c r="S1609" s="29" t="s">
        <v>86</v>
      </c>
      <c r="T1609" s="29"/>
      <c r="U1609" s="29"/>
      <c r="V1609" s="48" t="n">
        <f aca="false">IF(S1609="m3_año",R1609,IF(OR(O1609="CG1",O1609="CG3",O1609="HG2"),T1609,R1609))</f>
        <v>5957.50647169357</v>
      </c>
      <c r="W1609" s="28" t="n">
        <v>365</v>
      </c>
      <c r="X1609" s="1"/>
      <c r="Y1609" s="1"/>
      <c r="Z1609" s="1" t="n">
        <v>2190</v>
      </c>
      <c r="AA1609" s="1" t="n">
        <v>0</v>
      </c>
      <c r="AB1609" s="1" t="n">
        <v>0</v>
      </c>
      <c r="AC1609" s="33" t="s">
        <v>246</v>
      </c>
      <c r="AD1609" s="33" t="n">
        <f aca="false">VLOOKUP($O1609,Parámetros!$B$4:$H$25,3,0)</f>
        <v>2.56948904694711</v>
      </c>
      <c r="AE1609" s="33" t="n">
        <f aca="false">VLOOKUP($O1609,Parámetros!$B$4:$H$25,4,0)</f>
        <v>3.49736009167801</v>
      </c>
      <c r="AF1609" s="33" t="n">
        <f aca="false">VLOOKUP($O1609,Parámetros!$B$4:$H$25,5,0)</f>
        <v>0.178436739371327</v>
      </c>
      <c r="AG1609" s="33" t="n">
        <f aca="false">VLOOKUP($O1609,Parámetros!$B$4:$H$25,6,0)</f>
        <v>4.28248174491185</v>
      </c>
      <c r="AH1609" s="33" t="n">
        <f aca="false">VLOOKUP($O1609,Parámetros!$B$4:$H$25,7,0)</f>
        <v>1688.11775999997</v>
      </c>
      <c r="AI1609" s="51" t="n">
        <v>5760</v>
      </c>
      <c r="AJ1609" s="2" t="n">
        <v>0.015</v>
      </c>
      <c r="AK1609" s="34" t="n">
        <f aca="false">AD1609*V1609/1000000000</f>
        <v>1.53077476261332E-005</v>
      </c>
      <c r="AL1609" s="34" t="n">
        <f aca="false">AE1609*V1609/1000000000</f>
        <v>2.08355453800146E-005</v>
      </c>
      <c r="AM1609" s="34" t="n">
        <f aca="false">AF1609*V1609/1000000000</f>
        <v>1.06303802959258E-006</v>
      </c>
      <c r="AN1609" s="34" t="n">
        <f aca="false">AG1609*V1609/1000000000</f>
        <v>2.55129127102219E-005</v>
      </c>
      <c r="AO1609" s="34" t="n">
        <f aca="false">AH1609*V1609/1000000000</f>
        <v>0.0100569724801807</v>
      </c>
      <c r="AP1609" s="35" t="n">
        <f aca="false">AJ1609*AI1609*EXP(P1609*4)</f>
        <v>89.3625970754036</v>
      </c>
      <c r="AQ1609" s="36" t="n">
        <f aca="false">AK1609/W1609</f>
        <v>4.19390345921456E-008</v>
      </c>
      <c r="AR1609" s="37" t="n">
        <f aca="false">AL1609/W1609</f>
        <v>5.70836859726426E-008</v>
      </c>
      <c r="AS1609" s="37" t="n">
        <f aca="false">AM1609/W1609</f>
        <v>2.91243295778789E-009</v>
      </c>
      <c r="AT1609" s="37" t="n">
        <f aca="false">AN1609/W1609</f>
        <v>6.98983909869094E-008</v>
      </c>
      <c r="AU1609" s="37" t="n">
        <f aca="false">AO1609/W1609</f>
        <v>2.7553349260769E-005</v>
      </c>
      <c r="AV1609" s="49" t="n">
        <f aca="false">AP1609/W1609</f>
        <v>0.244829033083297</v>
      </c>
      <c r="AW1609" s="39" t="n">
        <f aca="false">AK1609*1000000</f>
        <v>15.3077476261332</v>
      </c>
      <c r="AX1609" s="40" t="n">
        <f aca="false">AL1609*1000000</f>
        <v>20.8355453800146</v>
      </c>
      <c r="AY1609" s="40" t="n">
        <f aca="false">AM1609*1000000</f>
        <v>1.06303802959258</v>
      </c>
      <c r="AZ1609" s="40" t="n">
        <f aca="false">AN1609*1000000</f>
        <v>25.5129127102219</v>
      </c>
      <c r="BA1609" s="40" t="n">
        <f aca="false">AO1609*1000000</f>
        <v>10056.9724801807</v>
      </c>
      <c r="BB1609" s="41" t="n">
        <f aca="false">AP1609*1000000</f>
        <v>89362597.0754036</v>
      </c>
      <c r="BC1609" s="39" t="n">
        <f aca="false">AQ1609*1000000</f>
        <v>0.0419390345921456</v>
      </c>
      <c r="BD1609" s="40" t="n">
        <f aca="false">AR1609*1000000</f>
        <v>0.0570836859726426</v>
      </c>
      <c r="BE1609" s="40" t="n">
        <f aca="false">AS1609*1000000</f>
        <v>0.00291243295778789</v>
      </c>
      <c r="BF1609" s="40" t="n">
        <f aca="false">AT1609*1000000</f>
        <v>0.0698983909869094</v>
      </c>
      <c r="BG1609" s="40" t="n">
        <f aca="false">AU1609*1000000</f>
        <v>27.553349260769</v>
      </c>
      <c r="BH1609" s="41" t="n">
        <f aca="false">AV1609*1000000</f>
        <v>244829.033083297</v>
      </c>
      <c r="BI1609" s="0" t="n">
        <v>0.1</v>
      </c>
      <c r="BJ1609" s="0" t="n">
        <f aca="false">R1609*BI1609</f>
        <v>595.750647169357</v>
      </c>
      <c r="BK1609" s="0" t="n">
        <v>0.1</v>
      </c>
      <c r="BL1609" s="0" t="n">
        <f aca="false">AI1609*BK1609</f>
        <v>576</v>
      </c>
      <c r="BM1609" s="0" t="n">
        <f aca="false">AD1609*0.1</f>
        <v>0.256948904694711</v>
      </c>
      <c r="BN1609" s="0" t="n">
        <f aca="false">AE1609*0.1</f>
        <v>0.349736009167801</v>
      </c>
      <c r="BO1609" s="0" t="n">
        <f aca="false">AF1609*0.1</f>
        <v>0.0178436739371327</v>
      </c>
      <c r="BP1609" s="0" t="n">
        <f aca="false">AG1609*0.1</f>
        <v>0.428248174491185</v>
      </c>
      <c r="BQ1609" s="0" t="n">
        <f aca="false">AH1609*0.1</f>
        <v>168.811775999997</v>
      </c>
      <c r="BR1609" s="0" t="n">
        <f aca="false">AJ1609*0.1</f>
        <v>0.0015</v>
      </c>
      <c r="BS1609" s="0" t="n">
        <f aca="false">((((BJ1609/R1609)^2)+((BM1609/AD1609)^2))^(1/2))*AK1609</f>
        <v>2.16484243022621E-006</v>
      </c>
      <c r="BT1609" s="0" t="n">
        <f aca="false">((((BJ1609/R1609)^2)+((BN1609/AE1609)^2))^(1/2))*AL1609</f>
        <v>2.94659108558567E-006</v>
      </c>
      <c r="BU1609" s="0" t="n">
        <f aca="false">((((BJ1609/R1609)^2)+((BO1609/AF1609)^2))^(1/2))*AM1609</f>
        <v>1.5033627987682E-007</v>
      </c>
      <c r="BV1609" s="0" t="n">
        <f aca="false">((((BJ1609/R1609)^2)+((BP1609/AG1609)^2))^(1/2))*AN1609</f>
        <v>3.60807071704368E-006</v>
      </c>
      <c r="BW1609" s="0" t="n">
        <f aca="false">((((BJ1609/R1609)^2)+((BQ1609/AH1609)^2))^(1/2))*AO1609</f>
        <v>0.00142227068778845</v>
      </c>
      <c r="BX1609" s="46" t="n">
        <f aca="false">((((BL1609/AI1609)^2)+((BR1609/AJ1609)^2))^(1/2))*AP1609</f>
        <v>12.6377796752918</v>
      </c>
    </row>
    <row r="1610" customFormat="false" ht="15" hidden="false" customHeight="true" outlineLevel="0" collapsed="false">
      <c r="A1610" s="24" t="n">
        <v>4.59567222222222</v>
      </c>
      <c r="B1610" s="24" t="n">
        <v>-74.1818638888889</v>
      </c>
      <c r="C1610" s="47" t="n">
        <v>20</v>
      </c>
      <c r="D1610" s="47" t="n">
        <v>23</v>
      </c>
      <c r="E1610" s="47" t="n">
        <v>1790</v>
      </c>
      <c r="F1610" s="82" t="s">
        <v>3962</v>
      </c>
      <c r="G1610" s="82" t="s">
        <v>3963</v>
      </c>
      <c r="H1610" s="82" t="s">
        <v>3964</v>
      </c>
      <c r="I1610" s="83" t="s">
        <v>3342</v>
      </c>
      <c r="J1610" s="1" t="s">
        <v>76</v>
      </c>
      <c r="K1610" s="1" t="s">
        <v>3460</v>
      </c>
      <c r="L1610" s="1"/>
      <c r="M1610" s="1" t="s">
        <v>3460</v>
      </c>
      <c r="N1610" s="4" t="s">
        <v>3501</v>
      </c>
      <c r="O1610" s="4" t="s">
        <v>3957</v>
      </c>
      <c r="P1610" s="50" t="n">
        <v>-0.0848513586021754</v>
      </c>
      <c r="Q1610" s="5" t="n">
        <v>5760</v>
      </c>
      <c r="R1610" s="31" t="n">
        <v>4102.23538217495</v>
      </c>
      <c r="S1610" s="29" t="s">
        <v>86</v>
      </c>
      <c r="T1610" s="29"/>
      <c r="U1610" s="29"/>
      <c r="V1610" s="48" t="n">
        <f aca="false">IF(S1610="m3_año",R1610,IF(OR(O1610="CG1",O1610="CG3",O1610="HG2"),T1610,R1610))</f>
        <v>4102.23538217495</v>
      </c>
      <c r="W1610" s="28" t="n">
        <v>365</v>
      </c>
      <c r="X1610" s="1"/>
      <c r="Y1610" s="1"/>
      <c r="Z1610" s="28" t="n">
        <v>3120</v>
      </c>
      <c r="AA1610" s="1" t="n">
        <v>0</v>
      </c>
      <c r="AB1610" s="1" t="n">
        <v>0</v>
      </c>
      <c r="AC1610" s="33" t="s">
        <v>246</v>
      </c>
      <c r="AD1610" s="33" t="n">
        <f aca="false">VLOOKUP($O1610,Parámetros!$B$4:$H$25,3,0)</f>
        <v>2.56948904694711</v>
      </c>
      <c r="AE1610" s="33" t="n">
        <f aca="false">VLOOKUP($O1610,Parámetros!$B$4:$H$25,4,0)</f>
        <v>3.49736009167801</v>
      </c>
      <c r="AF1610" s="33" t="n">
        <f aca="false">VLOOKUP($O1610,Parámetros!$B$4:$H$25,5,0)</f>
        <v>0.178436739371327</v>
      </c>
      <c r="AG1610" s="33" t="n">
        <f aca="false">VLOOKUP($O1610,Parámetros!$B$4:$H$25,6,0)</f>
        <v>4.28248174491185</v>
      </c>
      <c r="AH1610" s="33" t="n">
        <f aca="false">VLOOKUP($O1610,Parámetros!$B$4:$H$25,7,0)</f>
        <v>1688.11775999997</v>
      </c>
      <c r="AI1610" s="2" t="n">
        <v>8608.38414634146</v>
      </c>
      <c r="AJ1610" s="2" t="n">
        <v>1.0442E-008</v>
      </c>
      <c r="AK1610" s="34" t="n">
        <f aca="false">AD1610*V1610/1000000000</f>
        <v>1.05406488824974E-005</v>
      </c>
      <c r="AL1610" s="34" t="n">
        <f aca="false">AE1610*V1610/1000000000</f>
        <v>1.43469943122882E-005</v>
      </c>
      <c r="AM1610" s="34" t="n">
        <f aca="false">AF1610*V1610/1000000000</f>
        <v>7.31989505728988E-007</v>
      </c>
      <c r="AN1610" s="34" t="n">
        <f aca="false">AG1610*V1610/1000000000</f>
        <v>1.75677481374957E-005</v>
      </c>
      <c r="AO1610" s="34" t="n">
        <f aca="false">AH1610*V1610/1000000000</f>
        <v>0.0069250564043498</v>
      </c>
      <c r="AP1610" s="35" t="n">
        <f aca="false">AJ1610*AI1610*EXP(P1610*4)</f>
        <v>6.4018194349539E-005</v>
      </c>
      <c r="AQ1610" s="36" t="n">
        <f aca="false">AK1610/W1610</f>
        <v>2.8878490089034E-008</v>
      </c>
      <c r="AR1610" s="37" t="n">
        <f aca="false">AL1610/W1610</f>
        <v>3.93068337322963E-008</v>
      </c>
      <c r="AS1610" s="37" t="n">
        <f aca="false">AM1610/W1610</f>
        <v>2.00545070062736E-009</v>
      </c>
      <c r="AT1610" s="37" t="n">
        <f aca="false">AN1610/W1610</f>
        <v>4.81308168150567E-008</v>
      </c>
      <c r="AU1610" s="37" t="n">
        <f aca="false">AO1610/W1610</f>
        <v>1.89727572721912E-005</v>
      </c>
      <c r="AV1610" s="49" t="n">
        <f aca="false">AP1610/W1610</f>
        <v>1.75392313286408E-007</v>
      </c>
      <c r="AW1610" s="39" t="n">
        <f aca="false">AK1610*1000000</f>
        <v>10.5406488824974</v>
      </c>
      <c r="AX1610" s="40" t="n">
        <f aca="false">AL1610*1000000</f>
        <v>14.3469943122882</v>
      </c>
      <c r="AY1610" s="40" t="n">
        <f aca="false">AM1610*1000000</f>
        <v>0.731989505728988</v>
      </c>
      <c r="AZ1610" s="40" t="n">
        <f aca="false">AN1610*1000000</f>
        <v>17.5677481374957</v>
      </c>
      <c r="BA1610" s="40" t="n">
        <f aca="false">AO1610*1000000</f>
        <v>6925.0564043498</v>
      </c>
      <c r="BB1610" s="41" t="n">
        <f aca="false">AP1610*1000000</f>
        <v>64.018194349539</v>
      </c>
      <c r="BC1610" s="39" t="n">
        <f aca="false">AQ1610*1000000</f>
        <v>0.028878490089034</v>
      </c>
      <c r="BD1610" s="40" t="n">
        <f aca="false">AR1610*1000000</f>
        <v>0.0393068337322963</v>
      </c>
      <c r="BE1610" s="40" t="n">
        <f aca="false">AS1610*1000000</f>
        <v>0.00200545070062736</v>
      </c>
      <c r="BF1610" s="40" t="n">
        <f aca="false">AT1610*1000000</f>
        <v>0.0481308168150568</v>
      </c>
      <c r="BG1610" s="40" t="n">
        <f aca="false">AU1610*1000000</f>
        <v>18.9727572721912</v>
      </c>
      <c r="BH1610" s="41" t="n">
        <f aca="false">AV1610*1000000</f>
        <v>0.175392313286408</v>
      </c>
      <c r="BI1610" s="0" t="n">
        <v>0.1</v>
      </c>
      <c r="BJ1610" s="0" t="n">
        <f aca="false">R1610*BI1610</f>
        <v>410.223538217495</v>
      </c>
      <c r="BK1610" s="0" t="n">
        <v>0.1</v>
      </c>
      <c r="BL1610" s="0" t="n">
        <f aca="false">AI1610*BK1610</f>
        <v>860.838414634146</v>
      </c>
      <c r="BM1610" s="0" t="n">
        <f aca="false">AD1610*0.1</f>
        <v>0.256948904694711</v>
      </c>
      <c r="BN1610" s="0" t="n">
        <f aca="false">AE1610*0.1</f>
        <v>0.349736009167801</v>
      </c>
      <c r="BO1610" s="0" t="n">
        <f aca="false">AF1610*0.1</f>
        <v>0.0178436739371327</v>
      </c>
      <c r="BP1610" s="0" t="n">
        <f aca="false">AG1610*0.1</f>
        <v>0.428248174491185</v>
      </c>
      <c r="BQ1610" s="0" t="n">
        <f aca="false">AH1610*0.1</f>
        <v>168.811775999997</v>
      </c>
      <c r="BR1610" s="0" t="n">
        <f aca="false">AJ1610*0.1</f>
        <v>1.0442E-009</v>
      </c>
      <c r="BS1610" s="0" t="n">
        <f aca="false">((((BJ1610/R1610)^2)+((BM1610/AD1610)^2))^(1/2))*AK1610</f>
        <v>1.49067286058407E-006</v>
      </c>
      <c r="BT1610" s="0" t="n">
        <f aca="false">((((BJ1610/R1610)^2)+((BN1610/AE1610)^2))^(1/2))*AL1610</f>
        <v>2.02897139357276E-006</v>
      </c>
      <c r="BU1610" s="0" t="n">
        <f aca="false">((((BJ1610/R1610)^2)+((BO1610/AF1610)^2))^(1/2))*AM1610</f>
        <v>1.03518948651671E-007</v>
      </c>
      <c r="BV1610" s="0" t="n">
        <f aca="false">((((BJ1610/R1610)^2)+((BP1610/AG1610)^2))^(1/2))*AN1610</f>
        <v>2.48445476764011E-006</v>
      </c>
      <c r="BW1610" s="0" t="n">
        <f aca="false">((((BJ1610/R1610)^2)+((BQ1610/AH1610)^2))^(1/2))*AO1610</f>
        <v>0.000979350868723015</v>
      </c>
      <c r="BX1610" s="46" t="n">
        <f aca="false">((((BL1610/AI1610)^2)+((BR1610/AJ1610)^2))^(1/2))*AP1610</f>
        <v>9.05353986877548E-006</v>
      </c>
    </row>
    <row r="1611" customFormat="false" ht="15" hidden="false" customHeight="true" outlineLevel="0" collapsed="false">
      <c r="A1611" s="24" t="n">
        <v>4.60613055555556</v>
      </c>
      <c r="B1611" s="24" t="n">
        <v>-74.0950111111111</v>
      </c>
      <c r="C1611" s="47" t="n">
        <v>30</v>
      </c>
      <c r="D1611" s="47" t="n">
        <v>25</v>
      </c>
      <c r="E1611" s="47" t="n">
        <v>2319</v>
      </c>
      <c r="F1611" s="82" t="s">
        <v>3965</v>
      </c>
      <c r="G1611" s="82" t="s">
        <v>3966</v>
      </c>
      <c r="H1611" s="82" t="s">
        <v>3967</v>
      </c>
      <c r="I1611" s="28" t="s">
        <v>155</v>
      </c>
      <c r="J1611" s="1" t="s">
        <v>65</v>
      </c>
      <c r="K1611" s="1" t="s">
        <v>3470</v>
      </c>
      <c r="L1611" s="1"/>
      <c r="M1611" s="1" t="s">
        <v>3583</v>
      </c>
      <c r="N1611" s="29" t="s">
        <v>67</v>
      </c>
      <c r="O1611" s="4" t="s">
        <v>68</v>
      </c>
      <c r="P1611" s="50" t="n">
        <v>0.0119278052318739</v>
      </c>
      <c r="Q1611" s="5" t="n">
        <v>783.36</v>
      </c>
      <c r="R1611" s="31" t="n">
        <v>821.641017560997</v>
      </c>
      <c r="S1611" s="29" t="s">
        <v>69</v>
      </c>
      <c r="T1611" s="29"/>
      <c r="U1611" s="29"/>
      <c r="V1611" s="48" t="n">
        <f aca="false">IF(S1611="m3_año",R1611,IF(OR(O1611="CG1",O1611="CG3",O1611="HG2"),T1611,R1611))</f>
        <v>821.641017560997</v>
      </c>
      <c r="W1611" s="28" t="n">
        <v>365</v>
      </c>
      <c r="X1611" s="1"/>
      <c r="Y1611" s="1"/>
      <c r="Z1611" s="28" t="n">
        <v>0</v>
      </c>
      <c r="AA1611" s="1" t="n">
        <v>0</v>
      </c>
      <c r="AB1611" s="1" t="n">
        <v>0</v>
      </c>
      <c r="AC1611" s="33" t="s">
        <v>72</v>
      </c>
      <c r="AD1611" s="33" t="n">
        <f aca="false">VLOOKUP($O1611,Parámetros!$B$4:$H$25,3,0)</f>
        <v>46.3856216091623</v>
      </c>
      <c r="AE1611" s="33" t="n">
        <f aca="false">VLOOKUP($O1611,Parámetros!$B$4:$H$25,4,0)</f>
        <v>1074.85364414012</v>
      </c>
      <c r="AF1611" s="33" t="n">
        <f aca="false">VLOOKUP($O1611,Parámetros!$B$4:$H$25,5,0)</f>
        <v>5.41099102083891</v>
      </c>
      <c r="AG1611" s="33" t="n">
        <f aca="false">VLOOKUP($O1611,Parámetros!$B$4:$H$25,6,0)</f>
        <v>1344</v>
      </c>
      <c r="AH1611" s="33" t="n">
        <f aca="false">VLOOKUP($O1611,Parámetros!$B$4:$H$25,7,0)</f>
        <v>1920000</v>
      </c>
      <c r="AI1611" s="2" t="n">
        <v>8608.38414634146</v>
      </c>
      <c r="AJ1611" s="2" t="n">
        <v>1.0442E-008</v>
      </c>
      <c r="AK1611" s="34" t="n">
        <f aca="false">AD1611*V1611/1000000000</f>
        <v>3.81123293391515E-005</v>
      </c>
      <c r="AL1611" s="34" t="n">
        <f aca="false">AE1611*V1611/1000000000</f>
        <v>0.000883143841900434</v>
      </c>
      <c r="AM1611" s="34" t="n">
        <f aca="false">AF1611*V1611/1000000000</f>
        <v>4.4458921683755E-006</v>
      </c>
      <c r="AN1611" s="34" t="n">
        <f aca="false">AG1611*V1611/1000000000</f>
        <v>0.00110428552760198</v>
      </c>
      <c r="AO1611" s="34" t="n">
        <f aca="false">AH1611*V1611/1000000000</f>
        <v>1.57755075371711</v>
      </c>
      <c r="AP1611" s="35" t="n">
        <f aca="false">AJ1611*AI1611*EXP(P1611*4)</f>
        <v>9.42814054365594E-005</v>
      </c>
      <c r="AQ1611" s="36" t="n">
        <f aca="false">AK1611/W1611</f>
        <v>1.0441734065521E-007</v>
      </c>
      <c r="AR1611" s="37" t="n">
        <f aca="false">AL1611/W1611</f>
        <v>2.41957216959023E-006</v>
      </c>
      <c r="AS1611" s="37" t="n">
        <f aca="false">AM1611/W1611</f>
        <v>1.21805264887E-008</v>
      </c>
      <c r="AT1611" s="37" t="n">
        <f aca="false">AN1611/W1611</f>
        <v>3.02543980164926E-006</v>
      </c>
      <c r="AU1611" s="37" t="n">
        <f aca="false">AO1611/W1611</f>
        <v>0.00432205685949894</v>
      </c>
      <c r="AV1611" s="49" t="n">
        <f aca="false">AP1611/W1611</f>
        <v>2.58305220374135E-007</v>
      </c>
      <c r="AW1611" s="39" t="n">
        <f aca="false">AK1611*1000000</f>
        <v>38.1123293391515</v>
      </c>
      <c r="AX1611" s="40" t="n">
        <f aca="false">AL1611*1000000</f>
        <v>883.143841900434</v>
      </c>
      <c r="AY1611" s="40" t="n">
        <f aca="false">AM1611*1000000</f>
        <v>4.4458921683755</v>
      </c>
      <c r="AZ1611" s="40" t="n">
        <f aca="false">AN1611*1000000</f>
        <v>1104.28552760198</v>
      </c>
      <c r="BA1611" s="40" t="n">
        <f aca="false">AO1611*1000000</f>
        <v>1577550.75371711</v>
      </c>
      <c r="BB1611" s="41" t="n">
        <f aca="false">AP1611*1000000</f>
        <v>94.2814054365595</v>
      </c>
      <c r="BC1611" s="39" t="n">
        <f aca="false">AQ1611*1000000</f>
        <v>0.10441734065521</v>
      </c>
      <c r="BD1611" s="40" t="n">
        <f aca="false">AR1611*1000000</f>
        <v>2.41957216959023</v>
      </c>
      <c r="BE1611" s="40" t="n">
        <f aca="false">AS1611*1000000</f>
        <v>0.0121805264887</v>
      </c>
      <c r="BF1611" s="40" t="n">
        <f aca="false">AT1611*1000000</f>
        <v>3.02543980164926</v>
      </c>
      <c r="BG1611" s="40" t="n">
        <f aca="false">AU1611*1000000</f>
        <v>4322.05685949894</v>
      </c>
      <c r="BH1611" s="41" t="n">
        <f aca="false">AV1611*1000000</f>
        <v>0.258305220374135</v>
      </c>
      <c r="BI1611" s="0" t="n">
        <v>0.1</v>
      </c>
      <c r="BJ1611" s="0" t="n">
        <f aca="false">R1611*BI1611</f>
        <v>82.1641017560997</v>
      </c>
      <c r="BK1611" s="0" t="n">
        <v>0.1</v>
      </c>
      <c r="BL1611" s="0" t="n">
        <f aca="false">AI1611*BK1611</f>
        <v>860.838414634146</v>
      </c>
      <c r="BM1611" s="45" t="n">
        <v>17.6498016718255</v>
      </c>
      <c r="BN1611" s="45" t="n">
        <v>910.91550745518</v>
      </c>
      <c r="BO1611" s="45" t="n">
        <v>5.31099102083891</v>
      </c>
      <c r="BP1611" s="45" t="n">
        <v>537.6</v>
      </c>
      <c r="BQ1611" s="45" t="n">
        <v>384000</v>
      </c>
      <c r="BR1611" s="0" t="n">
        <f aca="false">AJ1611*0.1</f>
        <v>1.0442E-009</v>
      </c>
      <c r="BS1611" s="0" t="n">
        <f aca="false">((((BJ1611/R1611)^2)+((BM1611/AD1611)^2))^(1/2))*AK1611</f>
        <v>1.49942565296331E-005</v>
      </c>
      <c r="BT1611" s="0" t="n">
        <f aca="false">((((BJ1611/R1611)^2)+((BN1611/AE1611)^2))^(1/2))*AL1611</f>
        <v>0.000753637952516491</v>
      </c>
      <c r="BU1611" s="0" t="n">
        <f aca="false">((((BJ1611/R1611)^2)+((BO1611/AF1611)^2))^(1/2))*AM1611</f>
        <v>4.38631761402775E-006</v>
      </c>
      <c r="BV1611" s="0" t="n">
        <f aca="false">((((BJ1611/R1611)^2)+((BP1611/AG1611)^2))^(1/2))*AN1611</f>
        <v>0.000455308587114389</v>
      </c>
      <c r="BW1611" s="0" t="n">
        <f aca="false">((((BJ1611/R1611)^2)+((BQ1611/AH1611)^2))^(1/2))*AO1611</f>
        <v>0.35275107232675</v>
      </c>
      <c r="BX1611" s="46" t="n">
        <f aca="false">((((BL1611/AI1611)^2)+((BR1611/AJ1611)^2))^(1/2))*AP1611</f>
        <v>1.33334042247979E-005</v>
      </c>
    </row>
    <row r="1612" customFormat="false" ht="15" hidden="false" customHeight="true" outlineLevel="0" collapsed="false">
      <c r="A1612" s="24" t="n">
        <v>4.63535277777778</v>
      </c>
      <c r="B1612" s="24" t="n">
        <v>-74.1822361111111</v>
      </c>
      <c r="C1612" s="47" t="n">
        <v>20</v>
      </c>
      <c r="D1612" s="47" t="n">
        <v>28</v>
      </c>
      <c r="E1612" s="47" t="n">
        <v>1855</v>
      </c>
      <c r="F1612" s="82" t="s">
        <v>3968</v>
      </c>
      <c r="G1612" s="82" t="s">
        <v>3969</v>
      </c>
      <c r="H1612" s="82" t="s">
        <v>3970</v>
      </c>
      <c r="I1612" s="83" t="s">
        <v>443</v>
      </c>
      <c r="J1612" s="1" t="s">
        <v>1288</v>
      </c>
      <c r="K1612" s="1" t="s">
        <v>3971</v>
      </c>
      <c r="L1612" s="1"/>
      <c r="M1612" s="1" t="n">
        <v>2000</v>
      </c>
      <c r="N1612" s="29" t="s">
        <v>67</v>
      </c>
      <c r="O1612" s="4" t="s">
        <v>142</v>
      </c>
      <c r="P1612" s="30" t="n">
        <v>0.0119278052318739</v>
      </c>
      <c r="Q1612" s="5" t="n">
        <v>14064</v>
      </c>
      <c r="R1612" s="31" t="n">
        <v>14751.2756216527</v>
      </c>
      <c r="S1612" s="4" t="s">
        <v>69</v>
      </c>
      <c r="T1612" s="4"/>
      <c r="U1612" s="4"/>
      <c r="V1612" s="48" t="n">
        <f aca="false">IF(S1612="m3_año",R1612,IF(OR(O1612="CG1",O1612="CG3",O1612="HG2"),T1612,R1612))</f>
        <v>14751.2756216527</v>
      </c>
      <c r="W1612" s="28" t="n">
        <v>365</v>
      </c>
      <c r="X1612" s="1"/>
      <c r="Y1612" s="1"/>
      <c r="Z1612" s="1" t="n">
        <v>2920</v>
      </c>
      <c r="AA1612" s="1" t="n">
        <v>0</v>
      </c>
      <c r="AB1612" s="1" t="n">
        <v>0</v>
      </c>
      <c r="AC1612" s="33" t="s">
        <v>72</v>
      </c>
      <c r="AD1612" s="33" t="n">
        <f aca="false">VLOOKUP($O1612,Parámetros!$B$4:$H$25,3,0)</f>
        <v>30.4</v>
      </c>
      <c r="AE1612" s="33" t="n">
        <f aca="false">VLOOKUP($O1612,Parámetros!$B$4:$H$25,4,0)</f>
        <v>1504</v>
      </c>
      <c r="AF1612" s="33" t="n">
        <f aca="false">VLOOKUP($O1612,Parámetros!$B$4:$H$25,5,0)</f>
        <v>9.6</v>
      </c>
      <c r="AG1612" s="33" t="n">
        <f aca="false">VLOOKUP($O1612,Parámetros!$B$4:$H$25,6,0)</f>
        <v>640</v>
      </c>
      <c r="AH1612" s="33" t="n">
        <f aca="false">VLOOKUP($O1612,Parámetros!$B$4:$H$25,7,0)</f>
        <v>1920000</v>
      </c>
      <c r="AI1612" s="51" t="n">
        <v>14064</v>
      </c>
      <c r="AJ1612" s="52" t="n">
        <v>8.8E-008</v>
      </c>
      <c r="AK1612" s="34" t="n">
        <f aca="false">AD1612*V1612/1000000000</f>
        <v>0.000448438778898242</v>
      </c>
      <c r="AL1612" s="34" t="n">
        <f aca="false">AE1612*V1612/1000000000</f>
        <v>0.0221859185349657</v>
      </c>
      <c r="AM1612" s="34" t="n">
        <f aca="false">AF1612*V1612/1000000000</f>
        <v>0.000141612245967866</v>
      </c>
      <c r="AN1612" s="34" t="n">
        <f aca="false">AG1612*V1612/1000000000</f>
        <v>0.00944081639785773</v>
      </c>
      <c r="AO1612" s="34" t="n">
        <f aca="false">AH1612*V1612/1000000000</f>
        <v>28.3224491935732</v>
      </c>
      <c r="AP1612" s="35" t="n">
        <f aca="false">AJ1612*AI1612*EXP(P1612*4)</f>
        <v>0.00129811225470544</v>
      </c>
      <c r="AQ1612" s="36" t="n">
        <f aca="false">AK1612/W1612</f>
        <v>1.22859939424176E-006</v>
      </c>
      <c r="AR1612" s="37" t="n">
        <f aca="false">AL1612/W1612</f>
        <v>6.07833384519607E-005</v>
      </c>
      <c r="AS1612" s="37" t="n">
        <f aca="false">AM1612/W1612</f>
        <v>3.87978756076345E-007</v>
      </c>
      <c r="AT1612" s="37" t="n">
        <f aca="false">AN1612/W1612</f>
        <v>2.58652504050897E-005</v>
      </c>
      <c r="AU1612" s="37" t="n">
        <f aca="false">AO1612/W1612</f>
        <v>0.077595751215269</v>
      </c>
      <c r="AV1612" s="49" t="n">
        <f aca="false">AP1612/W1612</f>
        <v>3.55647193069983E-006</v>
      </c>
      <c r="AW1612" s="39" t="n">
        <f aca="false">AK1612*1000000</f>
        <v>448.438778898242</v>
      </c>
      <c r="AX1612" s="40" t="n">
        <f aca="false">AL1612*1000000</f>
        <v>22185.9185349657</v>
      </c>
      <c r="AY1612" s="40" t="n">
        <f aca="false">AM1612*1000000</f>
        <v>141.612245967866</v>
      </c>
      <c r="AZ1612" s="40" t="n">
        <f aca="false">AN1612*1000000</f>
        <v>9440.81639785773</v>
      </c>
      <c r="BA1612" s="40" t="n">
        <f aca="false">AO1612*1000000</f>
        <v>28322449.1935732</v>
      </c>
      <c r="BB1612" s="41" t="n">
        <f aca="false">AP1612*1000000</f>
        <v>1298.11225470544</v>
      </c>
      <c r="BC1612" s="39" t="n">
        <f aca="false">AQ1612*1000000</f>
        <v>1.22859939424176</v>
      </c>
      <c r="BD1612" s="40" t="n">
        <f aca="false">AR1612*1000000</f>
        <v>60.7833384519607</v>
      </c>
      <c r="BE1612" s="40" t="n">
        <f aca="false">AS1612*1000000</f>
        <v>0.387978756076345</v>
      </c>
      <c r="BF1612" s="40" t="n">
        <f aca="false">AT1612*1000000</f>
        <v>25.8652504050897</v>
      </c>
      <c r="BG1612" s="40" t="n">
        <f aca="false">AU1612*1000000</f>
        <v>77595.751215269</v>
      </c>
      <c r="BH1612" s="41" t="n">
        <f aca="false">AV1612*1000000</f>
        <v>3.55647193069983</v>
      </c>
      <c r="BI1612" s="0" t="n">
        <v>0.1</v>
      </c>
      <c r="BJ1612" s="0" t="n">
        <f aca="false">R1612*BI1612</f>
        <v>1475.12756216527</v>
      </c>
      <c r="BK1612" s="0" t="n">
        <v>0.1</v>
      </c>
      <c r="BL1612" s="0" t="n">
        <f aca="false">AI1612*BK1612</f>
        <v>1406.4</v>
      </c>
      <c r="BM1612" s="45" t="n">
        <v>12.16</v>
      </c>
      <c r="BN1612" s="45" t="n">
        <v>601.6</v>
      </c>
      <c r="BO1612" s="45" t="n">
        <v>1.92</v>
      </c>
      <c r="BP1612" s="45" t="n">
        <v>256</v>
      </c>
      <c r="BQ1612" s="45" t="n">
        <v>384000</v>
      </c>
      <c r="BR1612" s="0" t="n">
        <f aca="false">AJ1612*0.1</f>
        <v>8.8E-009</v>
      </c>
      <c r="BS1612" s="0" t="n">
        <f aca="false">((((BJ1612/R1612)^2)+((BM1612/AD1612)^2))^(1/2))*AK1612</f>
        <v>0.000184896045202046</v>
      </c>
      <c r="BT1612" s="0" t="n">
        <f aca="false">((((BJ1612/R1612)^2)+((BN1612/AE1612)^2))^(1/2))*AL1612</f>
        <v>0.00914748855210121</v>
      </c>
      <c r="BU1612" s="0" t="n">
        <f aca="false">((((BJ1612/R1612)^2)+((BO1612/AF1612)^2))^(1/2))*AM1612</f>
        <v>3.16654608430569E-005</v>
      </c>
      <c r="BV1612" s="0" t="n">
        <f aca="false">((((BJ1612/R1612)^2)+((BP1612/AG1612)^2))^(1/2))*AN1612</f>
        <v>0.00389254832004307</v>
      </c>
      <c r="BW1612" s="0" t="n">
        <f aca="false">((((BJ1612/R1612)^2)+((BQ1612/AH1612)^2))^(1/2))*AO1612</f>
        <v>6.33309216861137</v>
      </c>
      <c r="BX1612" s="46" t="n">
        <f aca="false">((((BL1612/AI1612)^2)+((BR1612/AJ1612)^2))^(1/2))*AP1612</f>
        <v>0.000183580795608715</v>
      </c>
    </row>
    <row r="1613" customFormat="false" ht="15" hidden="false" customHeight="true" outlineLevel="0" collapsed="false">
      <c r="A1613" s="24" t="n">
        <v>4.63535277777778</v>
      </c>
      <c r="B1613" s="24" t="n">
        <v>-74.1822361111111</v>
      </c>
      <c r="C1613" s="47" t="n">
        <v>20</v>
      </c>
      <c r="D1613" s="47" t="n">
        <v>28</v>
      </c>
      <c r="E1613" s="47" t="n">
        <v>1855</v>
      </c>
      <c r="F1613" s="82" t="s">
        <v>3968</v>
      </c>
      <c r="G1613" s="82" t="s">
        <v>3969</v>
      </c>
      <c r="H1613" s="82" t="s">
        <v>3970</v>
      </c>
      <c r="I1613" s="83" t="s">
        <v>443</v>
      </c>
      <c r="J1613" s="1" t="s">
        <v>76</v>
      </c>
      <c r="K1613" s="1" t="s">
        <v>3971</v>
      </c>
      <c r="L1613" s="1"/>
      <c r="M1613" s="1" t="n">
        <v>2004</v>
      </c>
      <c r="N1613" s="29" t="s">
        <v>67</v>
      </c>
      <c r="O1613" s="4" t="s">
        <v>142</v>
      </c>
      <c r="P1613" s="30" t="n">
        <v>0.0119278052318739</v>
      </c>
      <c r="Q1613" s="5" t="n">
        <v>14064</v>
      </c>
      <c r="R1613" s="31" t="n">
        <v>14751.2756216527</v>
      </c>
      <c r="S1613" s="4" t="s">
        <v>69</v>
      </c>
      <c r="T1613" s="4"/>
      <c r="U1613" s="4"/>
      <c r="V1613" s="48" t="n">
        <f aca="false">IF(S1613="m3_año",R1613,IF(OR(O1613="CG1",O1613="CG3",O1613="HG2"),T1613,R1613))</f>
        <v>14751.2756216527</v>
      </c>
      <c r="W1613" s="28" t="n">
        <v>365</v>
      </c>
      <c r="X1613" s="1"/>
      <c r="Y1613" s="1"/>
      <c r="Z1613" s="1" t="n">
        <v>1248</v>
      </c>
      <c r="AA1613" s="1" t="n">
        <v>0</v>
      </c>
      <c r="AB1613" s="1" t="n">
        <v>0</v>
      </c>
      <c r="AC1613" s="33" t="s">
        <v>72</v>
      </c>
      <c r="AD1613" s="33" t="n">
        <f aca="false">VLOOKUP($O1613,Parámetros!$B$4:$H$25,3,0)</f>
        <v>30.4</v>
      </c>
      <c r="AE1613" s="33" t="n">
        <f aca="false">VLOOKUP($O1613,Parámetros!$B$4:$H$25,4,0)</f>
        <v>1504</v>
      </c>
      <c r="AF1613" s="33" t="n">
        <f aca="false">VLOOKUP($O1613,Parámetros!$B$4:$H$25,5,0)</f>
        <v>9.6</v>
      </c>
      <c r="AG1613" s="33" t="n">
        <f aca="false">VLOOKUP($O1613,Parámetros!$B$4:$H$25,6,0)</f>
        <v>640</v>
      </c>
      <c r="AH1613" s="33" t="n">
        <f aca="false">VLOOKUP($O1613,Parámetros!$B$4:$H$25,7,0)</f>
        <v>1920000</v>
      </c>
      <c r="AI1613" s="51" t="n">
        <v>14064</v>
      </c>
      <c r="AJ1613" s="52" t="n">
        <v>8.8E-008</v>
      </c>
      <c r="AK1613" s="34" t="n">
        <f aca="false">AD1613*V1613/1000000000</f>
        <v>0.000448438778898242</v>
      </c>
      <c r="AL1613" s="34" t="n">
        <f aca="false">AE1613*V1613/1000000000</f>
        <v>0.0221859185349657</v>
      </c>
      <c r="AM1613" s="34" t="n">
        <f aca="false">AF1613*V1613/1000000000</f>
        <v>0.000141612245967866</v>
      </c>
      <c r="AN1613" s="34" t="n">
        <f aca="false">AG1613*V1613/1000000000</f>
        <v>0.00944081639785773</v>
      </c>
      <c r="AO1613" s="34" t="n">
        <f aca="false">AH1613*V1613/1000000000</f>
        <v>28.3224491935732</v>
      </c>
      <c r="AP1613" s="35" t="n">
        <f aca="false">AJ1613*AI1613*EXP(P1613*4)</f>
        <v>0.00129811225470544</v>
      </c>
      <c r="AQ1613" s="36" t="n">
        <f aca="false">AK1613/W1613</f>
        <v>1.22859939424176E-006</v>
      </c>
      <c r="AR1613" s="37" t="n">
        <f aca="false">AL1613/W1613</f>
        <v>6.07833384519607E-005</v>
      </c>
      <c r="AS1613" s="37" t="n">
        <f aca="false">AM1613/W1613</f>
        <v>3.87978756076345E-007</v>
      </c>
      <c r="AT1613" s="37" t="n">
        <f aca="false">AN1613/W1613</f>
        <v>2.58652504050897E-005</v>
      </c>
      <c r="AU1613" s="37" t="n">
        <f aca="false">AO1613/W1613</f>
        <v>0.077595751215269</v>
      </c>
      <c r="AV1613" s="49" t="n">
        <f aca="false">AP1613/W1613</f>
        <v>3.55647193069983E-006</v>
      </c>
      <c r="AW1613" s="39" t="n">
        <f aca="false">AK1613*1000000</f>
        <v>448.438778898242</v>
      </c>
      <c r="AX1613" s="40" t="n">
        <f aca="false">AL1613*1000000</f>
        <v>22185.9185349657</v>
      </c>
      <c r="AY1613" s="40" t="n">
        <f aca="false">AM1613*1000000</f>
        <v>141.612245967866</v>
      </c>
      <c r="AZ1613" s="40" t="n">
        <f aca="false">AN1613*1000000</f>
        <v>9440.81639785773</v>
      </c>
      <c r="BA1613" s="40" t="n">
        <f aca="false">AO1613*1000000</f>
        <v>28322449.1935732</v>
      </c>
      <c r="BB1613" s="41" t="n">
        <f aca="false">AP1613*1000000</f>
        <v>1298.11225470544</v>
      </c>
      <c r="BC1613" s="39" t="n">
        <f aca="false">AQ1613*1000000</f>
        <v>1.22859939424176</v>
      </c>
      <c r="BD1613" s="40" t="n">
        <f aca="false">AR1613*1000000</f>
        <v>60.7833384519607</v>
      </c>
      <c r="BE1613" s="40" t="n">
        <f aca="false">AS1613*1000000</f>
        <v>0.387978756076345</v>
      </c>
      <c r="BF1613" s="40" t="n">
        <f aca="false">AT1613*1000000</f>
        <v>25.8652504050897</v>
      </c>
      <c r="BG1613" s="40" t="n">
        <f aca="false">AU1613*1000000</f>
        <v>77595.751215269</v>
      </c>
      <c r="BH1613" s="41" t="n">
        <f aca="false">AV1613*1000000</f>
        <v>3.55647193069983</v>
      </c>
      <c r="BI1613" s="0" t="n">
        <v>0.1</v>
      </c>
      <c r="BJ1613" s="0" t="n">
        <f aca="false">R1613*BI1613</f>
        <v>1475.12756216527</v>
      </c>
      <c r="BK1613" s="0" t="n">
        <v>0.1</v>
      </c>
      <c r="BL1613" s="0" t="n">
        <f aca="false">AI1613*BK1613</f>
        <v>1406.4</v>
      </c>
      <c r="BM1613" s="45" t="n">
        <v>12.16</v>
      </c>
      <c r="BN1613" s="45" t="n">
        <v>601.6</v>
      </c>
      <c r="BO1613" s="45" t="n">
        <v>1.92</v>
      </c>
      <c r="BP1613" s="45" t="n">
        <v>256</v>
      </c>
      <c r="BQ1613" s="45" t="n">
        <v>384000</v>
      </c>
      <c r="BR1613" s="0" t="n">
        <f aca="false">AJ1613*0.1</f>
        <v>8.8E-009</v>
      </c>
      <c r="BS1613" s="0" t="n">
        <f aca="false">((((BJ1613/R1613)^2)+((BM1613/AD1613)^2))^(1/2))*AK1613</f>
        <v>0.000184896045202046</v>
      </c>
      <c r="BT1613" s="0" t="n">
        <f aca="false">((((BJ1613/R1613)^2)+((BN1613/AE1613)^2))^(1/2))*AL1613</f>
        <v>0.00914748855210121</v>
      </c>
      <c r="BU1613" s="0" t="n">
        <f aca="false">((((BJ1613/R1613)^2)+((BO1613/AF1613)^2))^(1/2))*AM1613</f>
        <v>3.16654608430569E-005</v>
      </c>
      <c r="BV1613" s="0" t="n">
        <f aca="false">((((BJ1613/R1613)^2)+((BP1613/AG1613)^2))^(1/2))*AN1613</f>
        <v>0.00389254832004307</v>
      </c>
      <c r="BW1613" s="0" t="n">
        <f aca="false">((((BJ1613/R1613)^2)+((BQ1613/AH1613)^2))^(1/2))*AO1613</f>
        <v>6.33309216861137</v>
      </c>
      <c r="BX1613" s="46" t="n">
        <f aca="false">((((BL1613/AI1613)^2)+((BR1613/AJ1613)^2))^(1/2))*AP1613</f>
        <v>0.000183580795608715</v>
      </c>
    </row>
    <row r="1614" customFormat="false" ht="15" hidden="false" customHeight="true" outlineLevel="0" collapsed="false">
      <c r="A1614" s="24" t="n">
        <v>4.634425</v>
      </c>
      <c r="B1614" s="24" t="n">
        <v>-74.12085</v>
      </c>
      <c r="C1614" s="47" t="n">
        <v>27</v>
      </c>
      <c r="D1614" s="47" t="n">
        <v>28</v>
      </c>
      <c r="E1614" s="47" t="n">
        <v>1862</v>
      </c>
      <c r="F1614" s="82" t="s">
        <v>3972</v>
      </c>
      <c r="G1614" s="82" t="s">
        <v>3973</v>
      </c>
      <c r="H1614" s="82" t="s">
        <v>3974</v>
      </c>
      <c r="I1614" s="28" t="s">
        <v>155</v>
      </c>
      <c r="J1614" s="1" t="s">
        <v>65</v>
      </c>
      <c r="K1614" s="1" t="s">
        <v>3975</v>
      </c>
      <c r="L1614" s="1"/>
      <c r="M1614" s="1" t="n">
        <v>1972</v>
      </c>
      <c r="N1614" s="29" t="s">
        <v>67</v>
      </c>
      <c r="O1614" s="4" t="s">
        <v>108</v>
      </c>
      <c r="P1614" s="30" t="n">
        <v>-0.0848513586021754</v>
      </c>
      <c r="Q1614" s="5" t="n">
        <v>152064</v>
      </c>
      <c r="R1614" s="31" t="n">
        <v>108299.014089419</v>
      </c>
      <c r="S1614" s="4" t="s">
        <v>69</v>
      </c>
      <c r="T1614" s="4"/>
      <c r="U1614" s="4"/>
      <c r="V1614" s="48" t="n">
        <f aca="false">IF(S1614="m3_año",R1614,IF(OR(O1614="CG1",O1614="CG3",O1614="HG2"),T1614,R1614))</f>
        <v>108299.014089419</v>
      </c>
      <c r="W1614" s="28" t="n">
        <v>365</v>
      </c>
      <c r="X1614" s="1"/>
      <c r="Y1614" s="1"/>
      <c r="Z1614" s="1" t="n">
        <v>2920</v>
      </c>
      <c r="AA1614" s="1" t="n">
        <v>0</v>
      </c>
      <c r="AB1614" s="1" t="n">
        <v>0</v>
      </c>
      <c r="AC1614" s="33" t="s">
        <v>72</v>
      </c>
      <c r="AD1614" s="33" t="n">
        <f aca="false">VLOOKUP($O1614,Parámetros!$B$4:$H$25,3,0)</f>
        <v>589.42211574465</v>
      </c>
      <c r="AE1614" s="33" t="n">
        <f aca="false">VLOOKUP($O1614,Parámetros!$B$4:$H$25,4,0)</f>
        <v>6395.37711993333</v>
      </c>
      <c r="AF1614" s="33" t="n">
        <f aca="false">VLOOKUP($O1614,Parámetros!$B$4:$H$25,5,0)</f>
        <v>22.4256162208741</v>
      </c>
      <c r="AG1614" s="33" t="n">
        <f aca="false">VLOOKUP($O1614,Parámetros!$B$4:$H$25,6,0)</f>
        <v>1344</v>
      </c>
      <c r="AH1614" s="33" t="n">
        <f aca="false">VLOOKUP($O1614,Parámetros!$B$4:$H$25,7,0)</f>
        <v>1920000</v>
      </c>
      <c r="AI1614" s="2" t="n">
        <v>30259</v>
      </c>
      <c r="AJ1614" s="2" t="n">
        <v>7.6726E-006</v>
      </c>
      <c r="AK1614" s="34" t="n">
        <f aca="false">AD1614*V1614/1000000000</f>
        <v>0.063833834017645</v>
      </c>
      <c r="AL1614" s="34" t="n">
        <f aca="false">AE1614*V1614/1000000000</f>
        <v>0.692613036818808</v>
      </c>
      <c r="AM1614" s="34" t="n">
        <f aca="false">AF1614*V1614/1000000000</f>
        <v>0.00242867212706835</v>
      </c>
      <c r="AN1614" s="34" t="n">
        <f aca="false">AG1614*V1614/1000000000</f>
        <v>0.145553874936179</v>
      </c>
      <c r="AO1614" s="34" t="n">
        <f aca="false">AH1614*V1614/1000000000</f>
        <v>207.934107051685</v>
      </c>
      <c r="AP1614" s="35" t="n">
        <f aca="false">AJ1614*AI1614*EXP(P1614*4)</f>
        <v>0.165346581926619</v>
      </c>
      <c r="AQ1614" s="36" t="n">
        <f aca="false">AK1614/W1614</f>
        <v>0.000174887216486699</v>
      </c>
      <c r="AR1614" s="37" t="n">
        <f aca="false">AL1614/W1614</f>
        <v>0.00189756996388714</v>
      </c>
      <c r="AS1614" s="37" t="n">
        <f aca="false">AM1614/W1614</f>
        <v>6.65389623854342E-006</v>
      </c>
      <c r="AT1614" s="37" t="n">
        <f aca="false">AN1614/W1614</f>
        <v>0.000398777739551176</v>
      </c>
      <c r="AU1614" s="37" t="n">
        <f aca="false">AO1614/W1614</f>
        <v>0.569682485073108</v>
      </c>
      <c r="AV1614" s="49" t="n">
        <f aca="false">AP1614/W1614</f>
        <v>0.000453004334045531</v>
      </c>
      <c r="AW1614" s="39" t="n">
        <f aca="false">AK1614*1000000</f>
        <v>63833.834017645</v>
      </c>
      <c r="AX1614" s="40" t="n">
        <f aca="false">AL1614*1000000</f>
        <v>692613.036818808</v>
      </c>
      <c r="AY1614" s="40" t="n">
        <f aca="false">AM1614*1000000</f>
        <v>2428.67212706835</v>
      </c>
      <c r="AZ1614" s="40" t="n">
        <f aca="false">AN1614*1000000</f>
        <v>145553.874936179</v>
      </c>
      <c r="BA1614" s="40" t="n">
        <f aca="false">AO1614*1000000</f>
        <v>207934107.051685</v>
      </c>
      <c r="BB1614" s="41" t="n">
        <f aca="false">AP1614*1000000</f>
        <v>165346.581926619</v>
      </c>
      <c r="BC1614" s="39" t="n">
        <f aca="false">AQ1614*1000000</f>
        <v>174.887216486699</v>
      </c>
      <c r="BD1614" s="40" t="n">
        <f aca="false">AR1614*1000000</f>
        <v>1897.56996388714</v>
      </c>
      <c r="BE1614" s="40" t="n">
        <f aca="false">AS1614*1000000</f>
        <v>6.65389623854342</v>
      </c>
      <c r="BF1614" s="40" t="n">
        <f aca="false">AT1614*1000000</f>
        <v>398.777739551176</v>
      </c>
      <c r="BG1614" s="40" t="n">
        <f aca="false">AU1614*1000000</f>
        <v>569682.485073108</v>
      </c>
      <c r="BH1614" s="41" t="n">
        <f aca="false">AV1614*1000000</f>
        <v>453.004334045531</v>
      </c>
      <c r="BI1614" s="0" t="n">
        <v>0.1</v>
      </c>
      <c r="BJ1614" s="0" t="n">
        <f aca="false">R1614*BI1614</f>
        <v>10829.9014089419</v>
      </c>
      <c r="BK1614" s="0" t="n">
        <v>0.1</v>
      </c>
      <c r="BL1614" s="0" t="n">
        <f aca="false">AI1614*BK1614</f>
        <v>3025.9</v>
      </c>
      <c r="BM1614" s="45" t="n">
        <v>491.492522079561</v>
      </c>
      <c r="BN1614" s="45" t="n">
        <v>4911.75996922289</v>
      </c>
      <c r="BO1614" s="45" t="n">
        <v>16.2785205146239</v>
      </c>
      <c r="BP1614" s="45" t="n">
        <v>537.6</v>
      </c>
      <c r="BQ1614" s="45" t="n">
        <v>384000</v>
      </c>
      <c r="BR1614" s="0" t="n">
        <f aca="false">AJ1614*0.1</f>
        <v>7.6726E-007</v>
      </c>
      <c r="BS1614" s="0" t="n">
        <f aca="false">((((BJ1614/R1614)^2)+((BM1614/AD1614)^2))^(1/2))*AK1614</f>
        <v>0.053609552594801</v>
      </c>
      <c r="BT1614" s="0" t="n">
        <f aca="false">((((BJ1614/R1614)^2)+((BN1614/AE1614)^2))^(1/2))*AL1614</f>
        <v>0.536428909384638</v>
      </c>
      <c r="BU1614" s="0" t="n">
        <f aca="false">((((BJ1614/R1614)^2)+((BO1614/AF1614)^2))^(1/2))*AM1614</f>
        <v>0.00177959803200504</v>
      </c>
      <c r="BV1614" s="0" t="n">
        <f aca="false">((((BJ1614/R1614)^2)+((BP1614/AG1614)^2))^(1/2))*AN1614</f>
        <v>0.060013400057981</v>
      </c>
      <c r="BW1614" s="0" t="n">
        <f aca="false">((((BJ1614/R1614)^2)+((BQ1614/AH1614)^2))^(1/2))*AO1614</f>
        <v>46.4954798208285</v>
      </c>
      <c r="BX1614" s="46" t="n">
        <f aca="false">((((BL1614/AI1614)^2)+((BR1614/AJ1614)^2))^(1/2))*AP1614</f>
        <v>0.0233835378652658</v>
      </c>
    </row>
    <row r="1615" customFormat="false" ht="15" hidden="false" customHeight="true" outlineLevel="0" collapsed="false">
      <c r="A1615" s="24" t="n">
        <v>4.56148611111111</v>
      </c>
      <c r="B1615" s="24" t="n">
        <v>-74.1353222222222</v>
      </c>
      <c r="C1615" s="47" t="n">
        <v>25</v>
      </c>
      <c r="D1615" s="47" t="n">
        <v>20</v>
      </c>
      <c r="E1615" s="47" t="n">
        <v>1756</v>
      </c>
      <c r="F1615" s="82" t="s">
        <v>3976</v>
      </c>
      <c r="G1615" s="82" t="s">
        <v>3977</v>
      </c>
      <c r="H1615" s="82" t="s">
        <v>3978</v>
      </c>
      <c r="I1615" s="83" t="s">
        <v>1495</v>
      </c>
      <c r="J1615" s="1" t="s">
        <v>76</v>
      </c>
      <c r="K1615" s="1" t="s">
        <v>3979</v>
      </c>
      <c r="L1615" s="1"/>
      <c r="M1615" s="1" t="n">
        <v>1990</v>
      </c>
      <c r="N1615" s="4" t="s">
        <v>3501</v>
      </c>
      <c r="O1615" s="4" t="s">
        <v>3957</v>
      </c>
      <c r="P1615" s="30" t="n">
        <v>0.00842863539816588</v>
      </c>
      <c r="Q1615" s="5" t="n">
        <v>11520</v>
      </c>
      <c r="R1615" s="31" t="n">
        <v>11915.0129433871</v>
      </c>
      <c r="S1615" s="29" t="s">
        <v>86</v>
      </c>
      <c r="T1615" s="29"/>
      <c r="U1615" s="29"/>
      <c r="V1615" s="48" t="n">
        <f aca="false">IF(S1615="m3_año",R1615,IF(OR(O1615="CG1",O1615="CG3",O1615="HG2"),T1615,R1615))</f>
        <v>11915.0129433871</v>
      </c>
      <c r="W1615" s="28" t="n">
        <v>365</v>
      </c>
      <c r="X1615" s="1"/>
      <c r="Y1615" s="1"/>
      <c r="Z1615" s="1" t="n">
        <v>2920</v>
      </c>
      <c r="AA1615" s="1" t="n">
        <v>0</v>
      </c>
      <c r="AB1615" s="1" t="n">
        <v>0</v>
      </c>
      <c r="AC1615" s="33" t="s">
        <v>246</v>
      </c>
      <c r="AD1615" s="33" t="n">
        <f aca="false">VLOOKUP($O1615,Parámetros!$B$4:$H$25,3,0)</f>
        <v>2.56948904694711</v>
      </c>
      <c r="AE1615" s="33" t="n">
        <f aca="false">VLOOKUP($O1615,Parámetros!$B$4:$H$25,4,0)</f>
        <v>3.49736009167801</v>
      </c>
      <c r="AF1615" s="33" t="n">
        <f aca="false">VLOOKUP($O1615,Parámetros!$B$4:$H$25,5,0)</f>
        <v>0.178436739371327</v>
      </c>
      <c r="AG1615" s="33" t="n">
        <f aca="false">VLOOKUP($O1615,Parámetros!$B$4:$H$25,6,0)</f>
        <v>4.28248174491185</v>
      </c>
      <c r="AH1615" s="33" t="n">
        <f aca="false">VLOOKUP($O1615,Parámetros!$B$4:$H$25,7,0)</f>
        <v>1688.11775999997</v>
      </c>
      <c r="AI1615" s="51" t="n">
        <v>11520</v>
      </c>
      <c r="AJ1615" s="2" t="n">
        <v>0.015</v>
      </c>
      <c r="AK1615" s="34" t="n">
        <f aca="false">AD1615*V1615/1000000000</f>
        <v>3.06154952522662E-005</v>
      </c>
      <c r="AL1615" s="34" t="n">
        <f aca="false">AE1615*V1615/1000000000</f>
        <v>4.1671090760029E-005</v>
      </c>
      <c r="AM1615" s="34" t="n">
        <f aca="false">AF1615*V1615/1000000000</f>
        <v>2.12607605918515E-006</v>
      </c>
      <c r="AN1615" s="34" t="n">
        <f aca="false">AG1615*V1615/1000000000</f>
        <v>5.10258254204437E-005</v>
      </c>
      <c r="AO1615" s="34" t="n">
        <f aca="false">AH1615*V1615/1000000000</f>
        <v>0.0201139449603613</v>
      </c>
      <c r="AP1615" s="35" t="n">
        <f aca="false">AJ1615*AI1615*EXP(P1615*4)</f>
        <v>178.725194150807</v>
      </c>
      <c r="AQ1615" s="36" t="n">
        <f aca="false">AK1615/W1615</f>
        <v>8.3878069184291E-008</v>
      </c>
      <c r="AR1615" s="37" t="n">
        <f aca="false">AL1615/W1615</f>
        <v>1.14167371945285E-007</v>
      </c>
      <c r="AS1615" s="37" t="n">
        <f aca="false">AM1615/W1615</f>
        <v>5.82486591557576E-009</v>
      </c>
      <c r="AT1615" s="37" t="n">
        <f aca="false">AN1615/W1615</f>
        <v>1.39796781973818E-007</v>
      </c>
      <c r="AU1615" s="37" t="n">
        <f aca="false">AO1615/W1615</f>
        <v>5.51066985215378E-005</v>
      </c>
      <c r="AV1615" s="49" t="n">
        <f aca="false">AP1615/W1615</f>
        <v>0.489658066166595</v>
      </c>
      <c r="AW1615" s="39" t="n">
        <f aca="false">AK1615*1000000</f>
        <v>30.6154952522662</v>
      </c>
      <c r="AX1615" s="40" t="n">
        <f aca="false">AL1615*1000000</f>
        <v>41.671090760029</v>
      </c>
      <c r="AY1615" s="40" t="n">
        <f aca="false">AM1615*1000000</f>
        <v>2.12607605918515</v>
      </c>
      <c r="AZ1615" s="40" t="n">
        <f aca="false">AN1615*1000000</f>
        <v>51.0258254204437</v>
      </c>
      <c r="BA1615" s="40" t="n">
        <f aca="false">AO1615*1000000</f>
        <v>20113.9449603613</v>
      </c>
      <c r="BB1615" s="41" t="n">
        <f aca="false">AP1615*1000000</f>
        <v>178725194.150807</v>
      </c>
      <c r="BC1615" s="39" t="n">
        <f aca="false">AQ1615*1000000</f>
        <v>0.083878069184291</v>
      </c>
      <c r="BD1615" s="40" t="n">
        <f aca="false">AR1615*1000000</f>
        <v>0.114167371945285</v>
      </c>
      <c r="BE1615" s="40" t="n">
        <f aca="false">AS1615*1000000</f>
        <v>0.00582486591557576</v>
      </c>
      <c r="BF1615" s="40" t="n">
        <f aca="false">AT1615*1000000</f>
        <v>0.139796781973818</v>
      </c>
      <c r="BG1615" s="40" t="n">
        <f aca="false">AU1615*1000000</f>
        <v>55.1066985215378</v>
      </c>
      <c r="BH1615" s="41" t="n">
        <f aca="false">AV1615*1000000</f>
        <v>489658.066166595</v>
      </c>
      <c r="BI1615" s="0" t="n">
        <v>0.1</v>
      </c>
      <c r="BJ1615" s="0" t="n">
        <f aca="false">R1615*BI1615</f>
        <v>1191.50129433871</v>
      </c>
      <c r="BK1615" s="0" t="n">
        <v>0.1</v>
      </c>
      <c r="BL1615" s="0" t="n">
        <f aca="false">AI1615*BK1615</f>
        <v>1152</v>
      </c>
      <c r="BM1615" s="0" t="n">
        <f aca="false">AD1615*0.1</f>
        <v>0.256948904694711</v>
      </c>
      <c r="BN1615" s="0" t="n">
        <f aca="false">AE1615*0.1</f>
        <v>0.349736009167801</v>
      </c>
      <c r="BO1615" s="0" t="n">
        <f aca="false">AF1615*0.1</f>
        <v>0.0178436739371327</v>
      </c>
      <c r="BP1615" s="0" t="n">
        <f aca="false">AG1615*0.1</f>
        <v>0.428248174491185</v>
      </c>
      <c r="BQ1615" s="0" t="n">
        <f aca="false">AH1615*0.1</f>
        <v>168.811775999997</v>
      </c>
      <c r="BR1615" s="0" t="n">
        <f aca="false">AJ1615*0.1</f>
        <v>0.0015</v>
      </c>
      <c r="BS1615" s="0" t="n">
        <f aca="false">((((BJ1615/R1615)^2)+((BM1615/AD1615)^2))^(1/2))*AK1615</f>
        <v>4.3296848604524E-006</v>
      </c>
      <c r="BT1615" s="0" t="n">
        <f aca="false">((((BJ1615/R1615)^2)+((BN1615/AE1615)^2))^(1/2))*AL1615</f>
        <v>5.89318217117132E-006</v>
      </c>
      <c r="BU1615" s="0" t="n">
        <f aca="false">((((BJ1615/R1615)^2)+((BO1615/AF1615)^2))^(1/2))*AM1615</f>
        <v>3.00672559753639E-007</v>
      </c>
      <c r="BV1615" s="0" t="n">
        <f aca="false">((((BJ1615/R1615)^2)+((BP1615/AG1615)^2))^(1/2))*AN1615</f>
        <v>7.21614143408733E-006</v>
      </c>
      <c r="BW1615" s="0" t="n">
        <f aca="false">((((BJ1615/R1615)^2)+((BQ1615/AH1615)^2))^(1/2))*AO1615</f>
        <v>0.00284454137557689</v>
      </c>
      <c r="BX1615" s="46" t="n">
        <f aca="false">((((BL1615/AI1615)^2)+((BR1615/AJ1615)^2))^(1/2))*AP1615</f>
        <v>25.2755593505836</v>
      </c>
    </row>
    <row r="1616" customFormat="false" ht="15" hidden="false" customHeight="true" outlineLevel="0" collapsed="false">
      <c r="A1616" s="24" t="n">
        <v>4.60949722222222</v>
      </c>
      <c r="B1616" s="24" t="n">
        <v>-74.1401444444445</v>
      </c>
      <c r="C1616" s="47" t="n">
        <v>25</v>
      </c>
      <c r="D1616" s="47" t="n">
        <v>25</v>
      </c>
      <c r="E1616" s="47" t="n">
        <v>1821</v>
      </c>
      <c r="F1616" s="82" t="s">
        <v>3980</v>
      </c>
      <c r="G1616" s="82" t="s">
        <v>3981</v>
      </c>
      <c r="H1616" s="82" t="s">
        <v>3982</v>
      </c>
      <c r="I1616" s="28" t="s">
        <v>216</v>
      </c>
      <c r="J1616" s="1" t="s">
        <v>3587</v>
      </c>
      <c r="K1616" s="1" t="s">
        <v>3983</v>
      </c>
      <c r="L1616" s="1"/>
      <c r="M1616" s="1" t="s">
        <v>3984</v>
      </c>
      <c r="N1616" s="29" t="s">
        <v>67</v>
      </c>
      <c r="O1616" s="4" t="s">
        <v>145</v>
      </c>
      <c r="P1616" s="30" t="n">
        <v>0.013557806644477</v>
      </c>
      <c r="Q1616" s="5" t="n">
        <v>0</v>
      </c>
      <c r="R1616" s="31" t="n">
        <v>0</v>
      </c>
      <c r="S1616" s="29" t="s">
        <v>69</v>
      </c>
      <c r="T1616" s="29"/>
      <c r="U1616" s="29"/>
      <c r="V1616" s="48" t="n">
        <f aca="false">IF(S1616="m3_año",R1616,IF(OR(O1616="CG1",O1616="CG3",O1616="HG2"),T1616,R1616))</f>
        <v>0</v>
      </c>
      <c r="W1616" s="28" t="n">
        <v>365</v>
      </c>
      <c r="X1616" s="1"/>
      <c r="Y1616" s="1"/>
      <c r="Z1616" s="1" t="n">
        <v>0</v>
      </c>
      <c r="AA1616" s="1" t="n">
        <v>0</v>
      </c>
      <c r="AB1616" s="1" t="n">
        <v>0</v>
      </c>
      <c r="AC1616" s="33" t="s">
        <v>72</v>
      </c>
      <c r="AD1616" s="33" t="n">
        <f aca="false">VLOOKUP($O1616,Parámetros!$B$4:$H$25,3,0)</f>
        <v>196.356974196937</v>
      </c>
      <c r="AE1616" s="33" t="n">
        <f aca="false">VLOOKUP($O1616,Parámetros!$B$4:$H$25,4,0)</f>
        <v>1220.72799074218</v>
      </c>
      <c r="AF1616" s="33" t="n">
        <f aca="false">VLOOKUP($O1616,Parámetros!$B$4:$H$25,5,0)</f>
        <v>69.6558973259153</v>
      </c>
      <c r="AG1616" s="33" t="n">
        <f aca="false">VLOOKUP($O1616,Parámetros!$B$4:$H$25,6,0)</f>
        <v>640</v>
      </c>
      <c r="AH1616" s="33" t="n">
        <f aca="false">VLOOKUP($O1616,Parámetros!$B$4:$H$25,7,0)</f>
        <v>1920000</v>
      </c>
      <c r="AI1616" s="2" t="n">
        <v>2.98030327868852</v>
      </c>
      <c r="AJ1616" s="2" t="n">
        <v>1.362E-005</v>
      </c>
      <c r="AK1616" s="34" t="n">
        <f aca="false">AD1616*V1616/1000000000</f>
        <v>0</v>
      </c>
      <c r="AL1616" s="34" t="n">
        <f aca="false">AE1616*V1616/1000000000</f>
        <v>0</v>
      </c>
      <c r="AM1616" s="34" t="n">
        <f aca="false">AF1616*V1616/1000000000</f>
        <v>0</v>
      </c>
      <c r="AN1616" s="34" t="n">
        <f aca="false">AG1616*V1616/1000000000</f>
        <v>0</v>
      </c>
      <c r="AO1616" s="34" t="n">
        <f aca="false">AH1616*V1616/1000000000</f>
        <v>0</v>
      </c>
      <c r="AP1616" s="35" t="n">
        <f aca="false">AJ1616*AI1616*EXP(P1616*4)</f>
        <v>4.28538544865625E-005</v>
      </c>
      <c r="AQ1616" s="36" t="n">
        <f aca="false">AK1616/W1616</f>
        <v>0</v>
      </c>
      <c r="AR1616" s="37" t="n">
        <f aca="false">AL1616/W1616</f>
        <v>0</v>
      </c>
      <c r="AS1616" s="37" t="n">
        <f aca="false">AM1616/W1616</f>
        <v>0</v>
      </c>
      <c r="AT1616" s="37" t="n">
        <f aca="false">AN1616/W1616</f>
        <v>0</v>
      </c>
      <c r="AU1616" s="37" t="n">
        <f aca="false">AO1616/W1616</f>
        <v>0</v>
      </c>
      <c r="AV1616" s="49" t="n">
        <f aca="false">AP1616/W1616</f>
        <v>1.1740782051113E-007</v>
      </c>
      <c r="AW1616" s="39" t="n">
        <f aca="false">AK1616*1000000</f>
        <v>0</v>
      </c>
      <c r="AX1616" s="40" t="n">
        <f aca="false">AL1616*1000000</f>
        <v>0</v>
      </c>
      <c r="AY1616" s="40" t="n">
        <f aca="false">AM1616*1000000</f>
        <v>0</v>
      </c>
      <c r="AZ1616" s="40" t="n">
        <f aca="false">AN1616*1000000</f>
        <v>0</v>
      </c>
      <c r="BA1616" s="40" t="n">
        <f aca="false">AO1616*1000000</f>
        <v>0</v>
      </c>
      <c r="BB1616" s="41" t="n">
        <f aca="false">AP1616*1000000</f>
        <v>42.8538544865625</v>
      </c>
      <c r="BC1616" s="39" t="n">
        <f aca="false">AQ1616*1000000</f>
        <v>0</v>
      </c>
      <c r="BD1616" s="40" t="n">
        <f aca="false">AR1616*1000000</f>
        <v>0</v>
      </c>
      <c r="BE1616" s="40" t="n">
        <f aca="false">AS1616*1000000</f>
        <v>0</v>
      </c>
      <c r="BF1616" s="40" t="n">
        <f aca="false">AT1616*1000000</f>
        <v>0</v>
      </c>
      <c r="BG1616" s="40" t="n">
        <f aca="false">AU1616*1000000</f>
        <v>0</v>
      </c>
      <c r="BH1616" s="41" t="n">
        <f aca="false">AV1616*1000000</f>
        <v>0.11740782051113</v>
      </c>
      <c r="BI1616" s="0" t="n">
        <v>0.1</v>
      </c>
      <c r="BJ1616" s="0" t="n">
        <f aca="false">R1616*BI1616</f>
        <v>0</v>
      </c>
      <c r="BK1616" s="0" t="n">
        <v>0.1</v>
      </c>
      <c r="BL1616" s="0" t="n">
        <f aca="false">AI1616*BK1616</f>
        <v>0.298030327868852</v>
      </c>
      <c r="BM1616" s="45" t="n">
        <v>187.562005220738</v>
      </c>
      <c r="BN1616" s="45" t="n">
        <v>1012.03746873145</v>
      </c>
      <c r="BO1616" s="45" t="n">
        <v>69.5558973259153</v>
      </c>
      <c r="BP1616" s="45" t="n">
        <v>256</v>
      </c>
      <c r="BQ1616" s="45" t="n">
        <v>384000</v>
      </c>
      <c r="BR1616" s="0" t="n">
        <f aca="false">AJ1616*0.1</f>
        <v>1.362E-006</v>
      </c>
      <c r="BS1616" s="0" t="e">
        <f aca="false">((((BJ1616/R1616)^2)+((BM1616/AD1616)^2))^(1/2))*AK1616</f>
        <v>#DIV/0!</v>
      </c>
      <c r="BT1616" s="0" t="e">
        <f aca="false">((((BJ1616/R1616)^2)+((BN1616/AE1616)^2))^(1/2))*AL1616</f>
        <v>#DIV/0!</v>
      </c>
      <c r="BU1616" s="0" t="e">
        <f aca="false">((((BJ1616/R1616)^2)+((BO1616/AF1616)^2))^(1/2))*AM1616</f>
        <v>#DIV/0!</v>
      </c>
      <c r="BV1616" s="0" t="e">
        <f aca="false">((((BJ1616/R1616)^2)+((BP1616/AG1616)^2))^(1/2))*AN1616</f>
        <v>#DIV/0!</v>
      </c>
      <c r="BW1616" s="0" t="e">
        <f aca="false">((((BJ1616/R1616)^2)+((BQ1616/AH1616)^2))^(1/2))*AO1616</f>
        <v>#DIV/0!</v>
      </c>
      <c r="BX1616" s="46" t="n">
        <f aca="false">((((BL1616/AI1616)^2)+((BR1616/AJ1616)^2))^(1/2))*AP1616</f>
        <v>6.06045022148598E-006</v>
      </c>
    </row>
    <row r="1617" customFormat="false" ht="15" hidden="false" customHeight="true" outlineLevel="0" collapsed="false">
      <c r="A1617" s="24" t="n">
        <v>4.58259166666667</v>
      </c>
      <c r="B1617" s="24" t="n">
        <v>-74.1472111111111</v>
      </c>
      <c r="C1617" s="47" t="n">
        <v>24</v>
      </c>
      <c r="D1617" s="47" t="n">
        <v>22</v>
      </c>
      <c r="E1617" s="47" t="n">
        <v>1781</v>
      </c>
      <c r="F1617" s="82" t="s">
        <v>3985</v>
      </c>
      <c r="G1617" s="82" t="s">
        <v>3986</v>
      </c>
      <c r="H1617" s="82" t="s">
        <v>2991</v>
      </c>
      <c r="I1617" s="83" t="s">
        <v>1495</v>
      </c>
      <c r="J1617" s="1" t="s">
        <v>65</v>
      </c>
      <c r="K1617" s="1" t="s">
        <v>3987</v>
      </c>
      <c r="L1617" s="1"/>
      <c r="M1617" s="1" t="n">
        <v>1976</v>
      </c>
      <c r="N1617" s="4" t="s">
        <v>185</v>
      </c>
      <c r="O1617" s="4" t="s">
        <v>186</v>
      </c>
      <c r="P1617" s="30" t="n">
        <v>0.0407051181943891</v>
      </c>
      <c r="Q1617" s="5" t="n">
        <v>588.705408</v>
      </c>
      <c r="R1617" s="31" t="n">
        <v>692.803476384999</v>
      </c>
      <c r="S1617" s="4" t="s">
        <v>69</v>
      </c>
      <c r="T1617" s="4"/>
      <c r="U1617" s="4"/>
      <c r="V1617" s="48" t="n">
        <f aca="false">IF(S1617="m3_año",R1617,IF(OR(O1617="CG1",O1617="CG3",O1617="HG2"),T1617,R1617))</f>
        <v>692.803476384999</v>
      </c>
      <c r="W1617" s="28" t="n">
        <v>365</v>
      </c>
      <c r="X1617" s="1"/>
      <c r="Y1617" s="1"/>
      <c r="Z1617" s="28" t="n">
        <v>8760</v>
      </c>
      <c r="AA1617" s="1" t="n">
        <v>0</v>
      </c>
      <c r="AB1617" s="1" t="n">
        <v>0</v>
      </c>
      <c r="AC1617" s="33" t="s">
        <v>72</v>
      </c>
      <c r="AD1617" s="33" t="n">
        <f aca="false">VLOOKUP($O1617,Parámetros!$B$4:$H$25,3,0)</f>
        <v>6028806.22</v>
      </c>
      <c r="AE1617" s="33" t="n">
        <f aca="false">VLOOKUP($O1617,Parámetros!$B$4:$H$25,4,0)</f>
        <v>4168764.244</v>
      </c>
      <c r="AF1617" s="33" t="n">
        <f aca="false">VLOOKUP($O1617,Parámetros!$B$4:$H$25,5,0)</f>
        <v>26460000</v>
      </c>
      <c r="AG1617" s="33" t="n">
        <f aca="false">VLOOKUP($O1617,Parámetros!$B$4:$H$25,6,0)</f>
        <v>600000</v>
      </c>
      <c r="AH1617" s="33" t="n">
        <f aca="false">VLOOKUP($O1617,Parámetros!$B$4:$H$25,7,0)</f>
        <v>2640000</v>
      </c>
      <c r="AI1617" s="51" t="n">
        <v>588.705408</v>
      </c>
      <c r="AJ1617" s="2" t="n">
        <v>0.0912</v>
      </c>
      <c r="AK1617" s="34" t="n">
        <f aca="false">AD1617*V1617/1000000000</f>
        <v>4.17677790766751</v>
      </c>
      <c r="AL1617" s="34" t="n">
        <f aca="false">AE1617*V1617/1000000000</f>
        <v>2.88813436047268</v>
      </c>
      <c r="AM1617" s="34" t="n">
        <f aca="false">AF1617*V1617/1000000000</f>
        <v>18.3315799851471</v>
      </c>
      <c r="AN1617" s="34" t="n">
        <f aca="false">AG1617*V1617/1000000000</f>
        <v>0.415682085830999</v>
      </c>
      <c r="AO1617" s="34" t="n">
        <f aca="false">AH1617*V1617/1000000000</f>
        <v>1.8290011776564</v>
      </c>
      <c r="AP1617" s="35" t="n">
        <f aca="false">AJ1617*AI1617*EXP(P1617*4)</f>
        <v>63.1836770463119</v>
      </c>
      <c r="AQ1617" s="36" t="n">
        <f aca="false">AK1617/W1617</f>
        <v>0.0114432271442945</v>
      </c>
      <c r="AR1617" s="37" t="n">
        <f aca="false">AL1617/W1617</f>
        <v>0.00791269687800735</v>
      </c>
      <c r="AS1617" s="37" t="n">
        <f aca="false">AM1617/W1617</f>
        <v>0.0502235068086221</v>
      </c>
      <c r="AT1617" s="37" t="n">
        <f aca="false">AN1617/W1617</f>
        <v>0.00113885502967397</v>
      </c>
      <c r="AU1617" s="37" t="n">
        <f aca="false">AO1617/W1617</f>
        <v>0.00501096213056547</v>
      </c>
      <c r="AV1617" s="49" t="n">
        <f aca="false">AP1617/W1617</f>
        <v>0.173105964510444</v>
      </c>
      <c r="AW1617" s="39" t="n">
        <f aca="false">AK1617*1000000</f>
        <v>4176777.90766751</v>
      </c>
      <c r="AX1617" s="40" t="n">
        <f aca="false">AL1617*1000000</f>
        <v>2888134.36047268</v>
      </c>
      <c r="AY1617" s="40" t="n">
        <f aca="false">AM1617*1000000</f>
        <v>18331579.9851471</v>
      </c>
      <c r="AZ1617" s="40" t="n">
        <f aca="false">AN1617*1000000</f>
        <v>415682.085830999</v>
      </c>
      <c r="BA1617" s="40" t="n">
        <f aca="false">AO1617*1000000</f>
        <v>1829001.1776564</v>
      </c>
      <c r="BB1617" s="41" t="n">
        <f aca="false">AP1617*1000000</f>
        <v>63183677.046312</v>
      </c>
      <c r="BC1617" s="39" t="n">
        <f aca="false">AQ1617*1000000</f>
        <v>11443.2271442945</v>
      </c>
      <c r="BD1617" s="40" t="n">
        <f aca="false">AR1617*1000000</f>
        <v>7912.69687800735</v>
      </c>
      <c r="BE1617" s="40" t="n">
        <f aca="false">AS1617*1000000</f>
        <v>50223.5068086221</v>
      </c>
      <c r="BF1617" s="40" t="n">
        <f aca="false">AT1617*1000000</f>
        <v>1138.85502967397</v>
      </c>
      <c r="BG1617" s="40" t="n">
        <f aca="false">AU1617*1000000</f>
        <v>5010.96213056547</v>
      </c>
      <c r="BH1617" s="41" t="n">
        <f aca="false">AV1617*1000000</f>
        <v>173105.964510444</v>
      </c>
      <c r="BI1617" s="0" t="n">
        <v>0.1</v>
      </c>
      <c r="BJ1617" s="0" t="n">
        <f aca="false">R1617*BI1617</f>
        <v>69.2803476384999</v>
      </c>
      <c r="BK1617" s="0" t="n">
        <v>0.1</v>
      </c>
      <c r="BL1617" s="0" t="n">
        <f aca="false">AI1617*BK1617</f>
        <v>58.8705408</v>
      </c>
      <c r="BM1617" s="45" t="n">
        <v>2023172.266</v>
      </c>
      <c r="BN1617" s="45" t="n">
        <v>598737.966</v>
      </c>
      <c r="BO1617" s="0" t="n">
        <f aca="false">AF1617*0.1</f>
        <v>2646000</v>
      </c>
      <c r="BP1617" s="0" t="n">
        <f aca="false">AG1617*0.1</f>
        <v>60000</v>
      </c>
      <c r="BQ1617" s="0" t="n">
        <f aca="false">AH1617*0.1</f>
        <v>264000</v>
      </c>
      <c r="BR1617" s="0" t="n">
        <f aca="false">AJ1617*0.1</f>
        <v>0.00912</v>
      </c>
      <c r="BS1617" s="0" t="n">
        <f aca="false">((((BJ1617/R1617)^2)+((BM1617/AD1617)^2))^(1/2))*AK1617</f>
        <v>1.46256886226831</v>
      </c>
      <c r="BT1617" s="0" t="n">
        <f aca="false">((((BJ1617/R1617)^2)+((BN1617/AE1617)^2))^(1/2))*AL1617</f>
        <v>0.50544897424283</v>
      </c>
      <c r="BU1617" s="0" t="n">
        <f aca="false">((((BJ1617/R1617)^2)+((BO1617/AF1617)^2))^(1/2))*AM1617</f>
        <v>2.59247690347222</v>
      </c>
      <c r="BV1617" s="0" t="n">
        <f aca="false">((((BJ1617/R1617)^2)+((BP1617/AG1617)^2))^(1/2))*AN1617</f>
        <v>0.0587863243417737</v>
      </c>
      <c r="BW1617" s="0" t="n">
        <f aca="false">((((BJ1617/R1617)^2)+((BQ1617/AH1617)^2))^(1/2))*AO1617</f>
        <v>0.258659827103804</v>
      </c>
      <c r="BX1617" s="46" t="n">
        <f aca="false">((((BL1617/AI1617)^2)+((BR1617/AJ1617)^2))^(1/2))*AP1617</f>
        <v>8.9355212999496</v>
      </c>
    </row>
    <row r="1618" customFormat="false" ht="15" hidden="false" customHeight="true" outlineLevel="0" collapsed="false">
      <c r="A1618" s="24" t="n">
        <v>4.60950277777778</v>
      </c>
      <c r="B1618" s="24" t="n">
        <v>-74.0980916666667</v>
      </c>
      <c r="C1618" s="47" t="n">
        <v>29</v>
      </c>
      <c r="D1618" s="47" t="n">
        <v>25</v>
      </c>
      <c r="E1618" s="47" t="n">
        <v>2318</v>
      </c>
      <c r="F1618" s="82" t="s">
        <v>3988</v>
      </c>
      <c r="G1618" s="82" t="s">
        <v>3989</v>
      </c>
      <c r="H1618" s="82" t="s">
        <v>3990</v>
      </c>
      <c r="I1618" s="28" t="s">
        <v>155</v>
      </c>
      <c r="J1618" s="1" t="s">
        <v>1288</v>
      </c>
      <c r="K1618" s="1" t="s">
        <v>3991</v>
      </c>
      <c r="L1618" s="1"/>
      <c r="M1618" s="1" t="s">
        <v>3992</v>
      </c>
      <c r="N1618" s="4" t="s">
        <v>194</v>
      </c>
      <c r="O1618" s="4" t="s">
        <v>2969</v>
      </c>
      <c r="P1618" s="50" t="n">
        <v>0.013557806644477</v>
      </c>
      <c r="Q1618" s="5" t="n">
        <v>10.901952</v>
      </c>
      <c r="R1618" s="31" t="n">
        <v>11.5095034648751</v>
      </c>
      <c r="S1618" s="4" t="s">
        <v>69</v>
      </c>
      <c r="T1618" s="4"/>
      <c r="U1618" s="4"/>
      <c r="V1618" s="48" t="n">
        <f aca="false">IF(S1618="m3_año",R1618,IF(OR(O1618="CG1",O1618="CG3",O1618="HG2"),T1618,R1618))</f>
        <v>11.5095034648751</v>
      </c>
      <c r="W1618" s="28" t="n">
        <v>365</v>
      </c>
      <c r="X1618" s="1"/>
      <c r="Y1618" s="1"/>
      <c r="Z1618" s="28" t="n">
        <v>0</v>
      </c>
      <c r="AA1618" s="1" t="n">
        <v>0</v>
      </c>
      <c r="AB1618" s="1" t="n">
        <v>0</v>
      </c>
      <c r="AC1618" s="33" t="s">
        <v>72</v>
      </c>
      <c r="AD1618" s="33" t="n">
        <f aca="false">VLOOKUP($O1618,Parámetros!$B$4:$H$25,3,0)</f>
        <v>2968843.141</v>
      </c>
      <c r="AE1618" s="33" t="n">
        <f aca="false">VLOOKUP($O1618,Parámetros!$B$4:$H$25,4,0)</f>
        <v>1108945.154</v>
      </c>
      <c r="AF1618" s="33" t="n">
        <f aca="false">VLOOKUP($O1618,Parámetros!$B$4:$H$25,5,0)</f>
        <v>26460000</v>
      </c>
      <c r="AG1618" s="33" t="n">
        <f aca="false">VLOOKUP($O1618,Parámetros!$B$4:$H$25,6,0)</f>
        <v>600000</v>
      </c>
      <c r="AH1618" s="33" t="n">
        <f aca="false">VLOOKUP($O1618,Parámetros!$B$4:$H$25,7,0)</f>
        <v>2640000</v>
      </c>
      <c r="AI1618" s="51" t="n">
        <v>10.901952</v>
      </c>
      <c r="AJ1618" s="2" t="n">
        <v>0.0336</v>
      </c>
      <c r="AK1618" s="34" t="n">
        <f aca="false">AD1618*V1618/1000000000</f>
        <v>0.0341699104180102</v>
      </c>
      <c r="AL1618" s="34" t="n">
        <f aca="false">AE1618*V1618/1000000000</f>
        <v>0.0127634080923195</v>
      </c>
      <c r="AM1618" s="34" t="n">
        <f aca="false">AF1618*V1618/1000000000</f>
        <v>0.304541461680595</v>
      </c>
      <c r="AN1618" s="34" t="n">
        <f aca="false">AG1618*V1618/1000000000</f>
        <v>0.00690570207892506</v>
      </c>
      <c r="AO1618" s="34" t="n">
        <f aca="false">AH1618*V1618/1000000000</f>
        <v>0.0303850891472703</v>
      </c>
      <c r="AP1618" s="35" t="n">
        <f aca="false">AJ1618*AI1618*EXP(P1618*4)</f>
        <v>0.386719316419803</v>
      </c>
      <c r="AQ1618" s="36" t="n">
        <f aca="false">AK1618/W1618</f>
        <v>9.36161929260553E-005</v>
      </c>
      <c r="AR1618" s="37" t="n">
        <f aca="false">AL1618/W1618</f>
        <v>3.49682413488204E-005</v>
      </c>
      <c r="AS1618" s="37" t="n">
        <f aca="false">AM1618/W1618</f>
        <v>0.000834360168987932</v>
      </c>
      <c r="AT1618" s="37" t="n">
        <f aca="false">AN1618/W1618</f>
        <v>1.89197317230824E-005</v>
      </c>
      <c r="AU1618" s="37" t="n">
        <f aca="false">AO1618/W1618</f>
        <v>8.32468195815624E-005</v>
      </c>
      <c r="AV1618" s="49" t="n">
        <f aca="false">AP1618/W1618</f>
        <v>0.00105950497649261</v>
      </c>
      <c r="AW1618" s="39" t="n">
        <f aca="false">AK1618*1000000</f>
        <v>34169.9104180102</v>
      </c>
      <c r="AX1618" s="40" t="n">
        <f aca="false">AL1618*1000000</f>
        <v>12763.4080923195</v>
      </c>
      <c r="AY1618" s="40" t="n">
        <f aca="false">AM1618*1000000</f>
        <v>304541.461680595</v>
      </c>
      <c r="AZ1618" s="40" t="n">
        <f aca="false">AN1618*1000000</f>
        <v>6905.70207892506</v>
      </c>
      <c r="BA1618" s="40" t="n">
        <f aca="false">AO1618*1000000</f>
        <v>30385.0891472703</v>
      </c>
      <c r="BB1618" s="41" t="n">
        <f aca="false">AP1618*1000000</f>
        <v>386719.316419803</v>
      </c>
      <c r="BC1618" s="39" t="n">
        <f aca="false">AQ1618*1000000</f>
        <v>93.6161929260553</v>
      </c>
      <c r="BD1618" s="40" t="n">
        <f aca="false">AR1618*1000000</f>
        <v>34.9682413488204</v>
      </c>
      <c r="BE1618" s="40" t="n">
        <f aca="false">AS1618*1000000</f>
        <v>834.360168987932</v>
      </c>
      <c r="BF1618" s="40" t="n">
        <f aca="false">AT1618*1000000</f>
        <v>18.9197317230824</v>
      </c>
      <c r="BG1618" s="40" t="n">
        <f aca="false">AU1618*1000000</f>
        <v>83.2468195815624</v>
      </c>
      <c r="BH1618" s="41" t="n">
        <f aca="false">AV1618*1000000</f>
        <v>1059.50497649261</v>
      </c>
      <c r="BI1618" s="0" t="n">
        <v>0.1</v>
      </c>
      <c r="BJ1618" s="0" t="n">
        <f aca="false">R1618*BI1618</f>
        <v>1.15095034648751</v>
      </c>
      <c r="BK1618" s="0" t="n">
        <v>0.1</v>
      </c>
      <c r="BL1618" s="0" t="n">
        <f aca="false">AI1618*BK1618</f>
        <v>1.0901952</v>
      </c>
      <c r="BM1618" s="45" t="n">
        <v>2364070.847</v>
      </c>
      <c r="BN1618" s="45" t="n">
        <v>451327.576</v>
      </c>
      <c r="BO1618" s="0" t="n">
        <f aca="false">AF1618*0.1</f>
        <v>2646000</v>
      </c>
      <c r="BP1618" s="0" t="n">
        <f aca="false">AG1618*0.1</f>
        <v>60000</v>
      </c>
      <c r="BQ1618" s="0" t="n">
        <f aca="false">AH1618*0.1</f>
        <v>264000</v>
      </c>
      <c r="BR1618" s="0" t="n">
        <f aca="false">AJ1618*0.1</f>
        <v>0.00336</v>
      </c>
      <c r="BS1618" s="0" t="n">
        <f aca="false">((((BJ1618/R1618)^2)+((BM1618/AD1618)^2))^(1/2))*AK1618</f>
        <v>0.0274229982537778</v>
      </c>
      <c r="BT1618" s="0" t="n">
        <f aca="false">((((BJ1618/R1618)^2)+((BN1618/AE1618)^2))^(1/2))*AL1618</f>
        <v>0.0053490616946102</v>
      </c>
      <c r="BU1618" s="0" t="n">
        <f aca="false">((((BJ1618/R1618)^2)+((BO1618/AF1618)^2))^(1/2))*AM1618</f>
        <v>0.0430686665413624</v>
      </c>
      <c r="BV1618" s="0" t="n">
        <f aca="false">((((BJ1618/R1618)^2)+((BP1618/AG1618)^2))^(1/2))*AN1618</f>
        <v>0.00097661375377239</v>
      </c>
      <c r="BW1618" s="0" t="n">
        <f aca="false">((((BJ1618/R1618)^2)+((BQ1618/AH1618)^2))^(1/2))*AO1618</f>
        <v>0.00429710051659852</v>
      </c>
      <c r="BX1618" s="46" t="n">
        <f aca="false">((((BL1618/AI1618)^2)+((BR1618/AJ1618)^2))^(1/2))*AP1618</f>
        <v>0.0546903702112538</v>
      </c>
    </row>
    <row r="1619" customFormat="false" ht="15" hidden="false" customHeight="true" outlineLevel="0" collapsed="false">
      <c r="A1619" s="24" t="n">
        <v>4.60950277777778</v>
      </c>
      <c r="B1619" s="24" t="n">
        <v>-74.0980916666667</v>
      </c>
      <c r="C1619" s="47" t="n">
        <v>29</v>
      </c>
      <c r="D1619" s="47" t="n">
        <v>25</v>
      </c>
      <c r="E1619" s="47" t="n">
        <v>2318</v>
      </c>
      <c r="F1619" s="82" t="s">
        <v>3988</v>
      </c>
      <c r="G1619" s="82" t="s">
        <v>3989</v>
      </c>
      <c r="H1619" s="82" t="s">
        <v>3990</v>
      </c>
      <c r="I1619" s="28" t="s">
        <v>155</v>
      </c>
      <c r="J1619" s="1" t="s">
        <v>2033</v>
      </c>
      <c r="K1619" s="1" t="s">
        <v>3993</v>
      </c>
      <c r="L1619" s="1"/>
      <c r="M1619" s="1" t="n">
        <v>2005</v>
      </c>
      <c r="N1619" s="4" t="s">
        <v>172</v>
      </c>
      <c r="O1619" s="4" t="s">
        <v>85</v>
      </c>
      <c r="P1619" s="30" t="n">
        <v>-0.015549305289661</v>
      </c>
      <c r="Q1619" s="5" t="n">
        <v>72000</v>
      </c>
      <c r="R1619" s="31" t="n">
        <v>67658.2228999364</v>
      </c>
      <c r="S1619" s="29" t="s">
        <v>86</v>
      </c>
      <c r="T1619" s="29" t="n">
        <f aca="false">((R1619*Parámetros!$D$30)/1000)/Parámetros!$D$29</f>
        <v>55446.1535892741</v>
      </c>
      <c r="U1619" s="29" t="s">
        <v>69</v>
      </c>
      <c r="V1619" s="48" t="n">
        <f aca="false">IF(S1619="m3_año",R1619,IF(OR(O1619="CG1",O1619="CG3",O1619="HG2"),T1619,R1619))</f>
        <v>67658.2228999364</v>
      </c>
      <c r="W1619" s="28" t="n">
        <v>365</v>
      </c>
      <c r="X1619" s="1"/>
      <c r="Y1619" s="1"/>
      <c r="Z1619" s="28" t="n">
        <v>0</v>
      </c>
      <c r="AA1619" s="1" t="n">
        <v>0</v>
      </c>
      <c r="AB1619" s="1" t="n">
        <v>0</v>
      </c>
      <c r="AC1619" s="33" t="s">
        <v>246</v>
      </c>
      <c r="AD1619" s="33" t="n">
        <f aca="false">VLOOKUP($O1619,Parámetros!$B$4:$H$25,3,0)</f>
        <v>12.7152226842523</v>
      </c>
      <c r="AE1619" s="33" t="n">
        <f aca="false">VLOOKUP($O1619,Parámetros!$B$4:$H$25,4,0)</f>
        <v>4.56382485732941</v>
      </c>
      <c r="AF1619" s="33" t="n">
        <f aca="false">VLOOKUP($O1619,Parámetros!$B$4:$H$25,5,0)</f>
        <v>12.0799261022882</v>
      </c>
      <c r="AG1619" s="33" t="n">
        <f aca="false">VLOOKUP($O1619,Parámetros!$B$4:$H$25,6,0)</f>
        <v>6.25</v>
      </c>
      <c r="AH1619" s="33" t="n">
        <f aca="false">VLOOKUP($O1619,Parámetros!$B$4:$H$25,7,0)</f>
        <v>2343</v>
      </c>
      <c r="AI1619" s="2" t="n">
        <v>26143.9814814815</v>
      </c>
      <c r="AJ1619" s="2" t="n">
        <v>3E-008</v>
      </c>
      <c r="AK1619" s="34" t="n">
        <f aca="false">AD1619*V1619/1000000000</f>
        <v>0.00086028937059347</v>
      </c>
      <c r="AL1619" s="34" t="n">
        <f aca="false">AE1619*V1619/1000000000</f>
        <v>0.000308780279473464</v>
      </c>
      <c r="AM1619" s="34" t="n">
        <f aca="false">AF1619*V1619/1000000000</f>
        <v>0.000817306332843375</v>
      </c>
      <c r="AN1619" s="34" t="n">
        <f aca="false">AG1619*V1619/1000000000</f>
        <v>0.000422863893124602</v>
      </c>
      <c r="AO1619" s="34" t="n">
        <f aca="false">AH1619*V1619/1000000000</f>
        <v>0.158523216254551</v>
      </c>
      <c r="AP1619" s="35" t="n">
        <f aca="false">AJ1619*AI1619*EXP(P1619*4)</f>
        <v>0.000737023052735785</v>
      </c>
      <c r="AQ1619" s="36" t="n">
        <f aca="false">AK1619/W1619</f>
        <v>2.35695717970814E-006</v>
      </c>
      <c r="AR1619" s="37" t="n">
        <f aca="false">AL1619/W1619</f>
        <v>8.45973368420449E-007</v>
      </c>
      <c r="AS1619" s="37" t="n">
        <f aca="false">AM1619/W1619</f>
        <v>2.2391954324476E-006</v>
      </c>
      <c r="AT1619" s="37" t="n">
        <f aca="false">AN1619/W1619</f>
        <v>1.15853121404001E-006</v>
      </c>
      <c r="AU1619" s="37" t="n">
        <f aca="false">AO1619/W1619</f>
        <v>0.000434310181519318</v>
      </c>
      <c r="AV1619" s="49" t="n">
        <f aca="false">AP1619/W1619</f>
        <v>2.01924124037201E-006</v>
      </c>
      <c r="AW1619" s="39" t="n">
        <f aca="false">AK1619*1000000</f>
        <v>860.28937059347</v>
      </c>
      <c r="AX1619" s="40" t="n">
        <f aca="false">AL1619*1000000</f>
        <v>308.780279473464</v>
      </c>
      <c r="AY1619" s="40" t="n">
        <f aca="false">AM1619*1000000</f>
        <v>817.306332843375</v>
      </c>
      <c r="AZ1619" s="40" t="n">
        <f aca="false">AN1619*1000000</f>
        <v>422.863893124603</v>
      </c>
      <c r="BA1619" s="40" t="n">
        <f aca="false">AO1619*1000000</f>
        <v>158523.216254551</v>
      </c>
      <c r="BB1619" s="41" t="n">
        <f aca="false">AP1619*1000000</f>
        <v>737.023052735785</v>
      </c>
      <c r="BC1619" s="39" t="n">
        <f aca="false">AQ1619*1000000</f>
        <v>2.35695717970814</v>
      </c>
      <c r="BD1619" s="40" t="n">
        <f aca="false">AR1619*1000000</f>
        <v>0.845973368420448</v>
      </c>
      <c r="BE1619" s="40" t="n">
        <f aca="false">AS1619*1000000</f>
        <v>2.2391954324476</v>
      </c>
      <c r="BF1619" s="40" t="n">
        <f aca="false">AT1619*1000000</f>
        <v>1.15853121404001</v>
      </c>
      <c r="BG1619" s="40" t="n">
        <f aca="false">AU1619*1000000</f>
        <v>434.310181519318</v>
      </c>
      <c r="BH1619" s="41" t="n">
        <f aca="false">AV1619*1000000</f>
        <v>2.01924124037201</v>
      </c>
      <c r="BI1619" s="0" t="n">
        <v>0.1</v>
      </c>
      <c r="BJ1619" s="0" t="n">
        <f aca="false">R1619*BI1619</f>
        <v>6765.82228999364</v>
      </c>
      <c r="BK1619" s="0" t="n">
        <v>0.1</v>
      </c>
      <c r="BL1619" s="0" t="n">
        <f aca="false">AI1619*BK1619</f>
        <v>2614.39814814815</v>
      </c>
      <c r="BM1619" s="45" t="n">
        <v>8.79744109323615</v>
      </c>
      <c r="BN1619" s="45" t="n">
        <v>3.62683450723467</v>
      </c>
      <c r="BO1619" s="45" t="n">
        <v>10.0538529184284</v>
      </c>
      <c r="BP1619" s="45" t="n">
        <v>12.5</v>
      </c>
      <c r="BQ1619" s="45" t="n">
        <v>2343</v>
      </c>
      <c r="BR1619" s="0" t="n">
        <f aca="false">AJ1619*0.1</f>
        <v>3E-009</v>
      </c>
      <c r="BS1619" s="0" t="n">
        <f aca="false">((((BJ1619/R1619)^2)+((BM1619/AD1619)^2))^(1/2))*AK1619</f>
        <v>0.00060140411562565</v>
      </c>
      <c r="BT1619" s="0" t="n">
        <f aca="false">((((BJ1619/R1619)^2)+((BN1619/AE1619)^2))^(1/2))*AL1619</f>
        <v>0.000247320314475678</v>
      </c>
      <c r="BU1619" s="0" t="n">
        <f aca="false">((((BJ1619/R1619)^2)+((BO1619/AF1619)^2))^(1/2))*AM1619</f>
        <v>0.000685118285410398</v>
      </c>
      <c r="BV1619" s="0" t="n">
        <f aca="false">((((BJ1619/R1619)^2)+((BP1619/AG1619)^2))^(1/2))*AN1619</f>
        <v>0.000846784286081801</v>
      </c>
      <c r="BW1619" s="0" t="n">
        <f aca="false">((((BJ1619/R1619)^2)+((BQ1619/AH1619)^2))^(1/2))*AO1619</f>
        <v>0.159313860641829</v>
      </c>
      <c r="BX1619" s="46" t="n">
        <f aca="false">((((BL1619/AI1619)^2)+((BR1619/AJ1619)^2))^(1/2))*AP1619</f>
        <v>0.000104230799696057</v>
      </c>
    </row>
    <row r="1620" customFormat="false" ht="45" hidden="false" customHeight="true" outlineLevel="0" collapsed="false">
      <c r="A1620" s="24" t="n">
        <v>4.59263888888889</v>
      </c>
      <c r="B1620" s="24" t="n">
        <v>-74.1670555555556</v>
      </c>
      <c r="C1620" s="47" t="n">
        <v>22</v>
      </c>
      <c r="D1620" s="47" t="n">
        <v>23</v>
      </c>
      <c r="E1620" s="47" t="n">
        <v>1792</v>
      </c>
      <c r="F1620" s="82" t="s">
        <v>3994</v>
      </c>
      <c r="G1620" s="82" t="s">
        <v>3995</v>
      </c>
      <c r="H1620" s="82" t="s">
        <v>3996</v>
      </c>
      <c r="I1620" s="83" t="s">
        <v>3342</v>
      </c>
      <c r="J1620" s="1" t="s">
        <v>65</v>
      </c>
      <c r="K1620" s="1" t="s">
        <v>3997</v>
      </c>
      <c r="L1620" s="1"/>
      <c r="M1620" s="1" t="n">
        <v>1970</v>
      </c>
      <c r="N1620" s="29" t="s">
        <v>67</v>
      </c>
      <c r="O1620" s="4" t="s">
        <v>108</v>
      </c>
      <c r="P1620" s="56" t="n">
        <v>0.00426891489573758</v>
      </c>
      <c r="Q1620" s="5" t="n">
        <v>86400</v>
      </c>
      <c r="R1620" s="31" t="n">
        <v>87888.0051671726</v>
      </c>
      <c r="S1620" s="4" t="s">
        <v>69</v>
      </c>
      <c r="T1620" s="4"/>
      <c r="U1620" s="4"/>
      <c r="V1620" s="48" t="n">
        <f aca="false">IF(S1620="m3_año",R1620,IF(OR(O1620="CG1",O1620="CG3",O1620="HG2"),T1620,R1620))</f>
        <v>87888.0051671726</v>
      </c>
      <c r="W1620" s="28" t="n">
        <v>365</v>
      </c>
      <c r="X1620" s="1"/>
      <c r="Y1620" s="1"/>
      <c r="Z1620" s="1" t="n">
        <v>2920</v>
      </c>
      <c r="AA1620" s="1" t="n">
        <v>0</v>
      </c>
      <c r="AB1620" s="1" t="n">
        <v>0</v>
      </c>
      <c r="AC1620" s="33" t="s">
        <v>72</v>
      </c>
      <c r="AD1620" s="33" t="n">
        <f aca="false">VLOOKUP($O1620,Parámetros!$B$4:$H$25,3,0)</f>
        <v>589.42211574465</v>
      </c>
      <c r="AE1620" s="33" t="n">
        <f aca="false">VLOOKUP($O1620,Parámetros!$B$4:$H$25,4,0)</f>
        <v>6395.37711993333</v>
      </c>
      <c r="AF1620" s="33" t="n">
        <f aca="false">VLOOKUP($O1620,Parámetros!$B$4:$H$25,5,0)</f>
        <v>22.4256162208741</v>
      </c>
      <c r="AG1620" s="33" t="n">
        <f aca="false">VLOOKUP($O1620,Parámetros!$B$4:$H$25,6,0)</f>
        <v>1344</v>
      </c>
      <c r="AH1620" s="33" t="n">
        <f aca="false">VLOOKUP($O1620,Parámetros!$B$4:$H$25,7,0)</f>
        <v>1920000</v>
      </c>
      <c r="AI1620" s="2" t="n">
        <v>1159.09146341463</v>
      </c>
      <c r="AJ1620" s="2" t="n">
        <v>0.000142</v>
      </c>
      <c r="AK1620" s="34" t="n">
        <f aca="false">AD1620*V1620/1000000000</f>
        <v>0.0518031339542116</v>
      </c>
      <c r="AL1620" s="34" t="n">
        <f aca="false">AE1620*V1620/1000000000</f>
        <v>0.562076937362718</v>
      </c>
      <c r="AM1620" s="34" t="n">
        <f aca="false">AF1620*V1620/1000000000</f>
        <v>0.00197094267429721</v>
      </c>
      <c r="AN1620" s="34" t="n">
        <f aca="false">AG1620*V1620/1000000000</f>
        <v>0.11812147894468</v>
      </c>
      <c r="AO1620" s="34" t="n">
        <f aca="false">AH1620*V1620/1000000000</f>
        <v>168.744969920971</v>
      </c>
      <c r="AP1620" s="35" t="n">
        <f aca="false">AJ1620*AI1620*EXP(P1620*4)</f>
        <v>0.167425620216031</v>
      </c>
      <c r="AQ1620" s="36" t="n">
        <f aca="false">AK1620/W1620</f>
        <v>0.0001419263943951</v>
      </c>
      <c r="AR1620" s="37" t="n">
        <f aca="false">AL1620/W1620</f>
        <v>0.00153993681469238</v>
      </c>
      <c r="AS1620" s="37" t="n">
        <f aca="false">AM1620/W1620</f>
        <v>5.39984294328003E-006</v>
      </c>
      <c r="AT1620" s="37" t="n">
        <f aca="false">AN1620/W1620</f>
        <v>0.000323620490259397</v>
      </c>
      <c r="AU1620" s="37" t="n">
        <f aca="false">AO1620/W1620</f>
        <v>0.462314986084853</v>
      </c>
      <c r="AV1620" s="49" t="n">
        <f aca="false">AP1620/W1620</f>
        <v>0.00045870032935899</v>
      </c>
      <c r="AW1620" s="39" t="n">
        <f aca="false">AK1620*1000000</f>
        <v>51803.1339542116</v>
      </c>
      <c r="AX1620" s="40" t="n">
        <f aca="false">AL1620*1000000</f>
        <v>562076.937362718</v>
      </c>
      <c r="AY1620" s="40" t="n">
        <f aca="false">AM1620*1000000</f>
        <v>1970.94267429721</v>
      </c>
      <c r="AZ1620" s="40" t="n">
        <f aca="false">AN1620*1000000</f>
        <v>118121.47894468</v>
      </c>
      <c r="BA1620" s="40" t="n">
        <f aca="false">AO1620*1000000</f>
        <v>168744969.920971</v>
      </c>
      <c r="BB1620" s="41" t="n">
        <f aca="false">AP1620*1000000</f>
        <v>167425.620216031</v>
      </c>
      <c r="BC1620" s="39" t="n">
        <f aca="false">AQ1620*1000000</f>
        <v>141.9263943951</v>
      </c>
      <c r="BD1620" s="40" t="n">
        <f aca="false">AR1620*1000000</f>
        <v>1539.93681469238</v>
      </c>
      <c r="BE1620" s="40" t="n">
        <f aca="false">AS1620*1000000</f>
        <v>5.39984294328003</v>
      </c>
      <c r="BF1620" s="40" t="n">
        <f aca="false">AT1620*1000000</f>
        <v>323.620490259397</v>
      </c>
      <c r="BG1620" s="40" t="n">
        <f aca="false">AU1620*1000000</f>
        <v>462314.986084853</v>
      </c>
      <c r="BH1620" s="41" t="n">
        <f aca="false">AV1620*1000000</f>
        <v>458.70032935899</v>
      </c>
      <c r="BI1620" s="0" t="n">
        <v>0.1</v>
      </c>
      <c r="BJ1620" s="0" t="n">
        <f aca="false">R1620*BI1620</f>
        <v>8788.80051671726</v>
      </c>
      <c r="BK1620" s="0" t="n">
        <v>0.1</v>
      </c>
      <c r="BL1620" s="0" t="n">
        <f aca="false">AI1620*BK1620</f>
        <v>115.909146341463</v>
      </c>
      <c r="BM1620" s="45" t="n">
        <v>491.492522079561</v>
      </c>
      <c r="BN1620" s="45" t="n">
        <v>4911.75996922289</v>
      </c>
      <c r="BO1620" s="45" t="n">
        <v>16.2785205146239</v>
      </c>
      <c r="BP1620" s="45" t="n">
        <v>537.6</v>
      </c>
      <c r="BQ1620" s="45" t="n">
        <v>384000</v>
      </c>
      <c r="BR1620" s="0" t="n">
        <f aca="false">AJ1620*0.1</f>
        <v>1.42E-005</v>
      </c>
      <c r="BS1620" s="0" t="n">
        <f aca="false">((((BJ1620/R1620)^2)+((BM1620/AD1620)^2))^(1/2))*AK1620</f>
        <v>0.0435058128190478</v>
      </c>
      <c r="BT1620" s="0" t="n">
        <f aca="false">((((BJ1620/R1620)^2)+((BN1620/AE1620)^2))^(1/2))*AL1620</f>
        <v>0.435328679177921</v>
      </c>
      <c r="BU1620" s="0" t="n">
        <f aca="false">((((BJ1620/R1620)^2)+((BO1620/AF1620)^2))^(1/2))*AM1620</f>
        <v>0.00144419893705782</v>
      </c>
      <c r="BV1620" s="0" t="n">
        <f aca="false">((((BJ1620/R1620)^2)+((BP1620/AG1620)^2))^(1/2))*AN1620</f>
        <v>0.0487027334343088</v>
      </c>
      <c r="BW1620" s="0" t="n">
        <f aca="false">((((BJ1620/R1620)^2)+((BQ1620/AH1620)^2))^(1/2))*AO1620</f>
        <v>37.7325223604449</v>
      </c>
      <c r="BX1620" s="46" t="n">
        <f aca="false">((((BL1620/AI1620)^2)+((BR1620/AJ1620)^2))^(1/2))*AP1620</f>
        <v>0.0236775582798239</v>
      </c>
    </row>
    <row r="1621" customFormat="false" ht="45" hidden="false" customHeight="true" outlineLevel="0" collapsed="false">
      <c r="A1621" s="24" t="n">
        <v>4.59263888888889</v>
      </c>
      <c r="B1621" s="24" t="n">
        <v>-74.1670555555556</v>
      </c>
      <c r="C1621" s="47" t="n">
        <v>22</v>
      </c>
      <c r="D1621" s="47" t="n">
        <v>23</v>
      </c>
      <c r="E1621" s="47" t="n">
        <v>1792</v>
      </c>
      <c r="F1621" s="82" t="s">
        <v>3994</v>
      </c>
      <c r="G1621" s="82" t="s">
        <v>3995</v>
      </c>
      <c r="H1621" s="82" t="s">
        <v>3996</v>
      </c>
      <c r="I1621" s="83" t="s">
        <v>3342</v>
      </c>
      <c r="J1621" s="1" t="s">
        <v>3587</v>
      </c>
      <c r="K1621" s="1" t="s">
        <v>3998</v>
      </c>
      <c r="L1621" s="1"/>
      <c r="M1621" s="1" t="s">
        <v>3999</v>
      </c>
      <c r="N1621" s="29" t="s">
        <v>67</v>
      </c>
      <c r="O1621" s="4" t="s">
        <v>145</v>
      </c>
      <c r="P1621" s="56" t="n">
        <v>0.00426891489573758</v>
      </c>
      <c r="Q1621" s="5" t="n">
        <v>133937.28</v>
      </c>
      <c r="R1621" s="31" t="n">
        <v>136243.985610151</v>
      </c>
      <c r="S1621" s="4" t="s">
        <v>69</v>
      </c>
      <c r="T1621" s="4"/>
      <c r="U1621" s="4"/>
      <c r="V1621" s="48" t="n">
        <f aca="false">IF(S1621="m3_año",R1621,IF(OR(O1621="CG1",O1621="CG3",O1621="HG2"),T1621,R1621))</f>
        <v>136243.985610151</v>
      </c>
      <c r="W1621" s="28" t="n">
        <v>365</v>
      </c>
      <c r="X1621" s="1"/>
      <c r="Y1621" s="1"/>
      <c r="Z1621" s="1" t="n">
        <v>2190</v>
      </c>
      <c r="AA1621" s="1" t="n">
        <v>0</v>
      </c>
      <c r="AB1621" s="1" t="n">
        <v>0</v>
      </c>
      <c r="AC1621" s="33" t="s">
        <v>72</v>
      </c>
      <c r="AD1621" s="33" t="n">
        <f aca="false">VLOOKUP($O1621,Parámetros!$B$4:$H$25,3,0)</f>
        <v>196.356974196937</v>
      </c>
      <c r="AE1621" s="33" t="n">
        <f aca="false">VLOOKUP($O1621,Parámetros!$B$4:$H$25,4,0)</f>
        <v>1220.72799074218</v>
      </c>
      <c r="AF1621" s="33" t="n">
        <f aca="false">VLOOKUP($O1621,Parámetros!$B$4:$H$25,5,0)</f>
        <v>69.6558973259153</v>
      </c>
      <c r="AG1621" s="33" t="n">
        <f aca="false">VLOOKUP($O1621,Parámetros!$B$4:$H$25,6,0)</f>
        <v>640</v>
      </c>
      <c r="AH1621" s="33" t="n">
        <f aca="false">VLOOKUP($O1621,Parámetros!$B$4:$H$25,7,0)</f>
        <v>1920000</v>
      </c>
      <c r="AI1621" s="2" t="n">
        <v>1159.09146341463</v>
      </c>
      <c r="AJ1621" s="2" t="n">
        <v>0.000142</v>
      </c>
      <c r="AK1621" s="34" t="n">
        <f aca="false">AD1621*V1621/1000000000</f>
        <v>0.0267524567669403</v>
      </c>
      <c r="AL1621" s="34" t="n">
        <f aca="false">AE1621*V1621/1000000000</f>
        <v>0.166316846804586</v>
      </c>
      <c r="AM1621" s="34" t="n">
        <f aca="false">AF1621*V1621/1000000000</f>
        <v>0.00949019707293416</v>
      </c>
      <c r="AN1621" s="34" t="n">
        <f aca="false">AG1621*V1621/1000000000</f>
        <v>0.0871961507904966</v>
      </c>
      <c r="AO1621" s="34" t="n">
        <f aca="false">AH1621*V1621/1000000000</f>
        <v>261.58845237149</v>
      </c>
      <c r="AP1621" s="35" t="n">
        <f aca="false">AJ1621*AI1621*EXP(P1621*4)</f>
        <v>0.167425620216031</v>
      </c>
      <c r="AQ1621" s="36" t="n">
        <f aca="false">AK1621/W1621</f>
        <v>7.32944021012062E-005</v>
      </c>
      <c r="AR1621" s="37" t="n">
        <f aca="false">AL1621/W1621</f>
        <v>0.000455662593985167</v>
      </c>
      <c r="AS1621" s="37" t="n">
        <f aca="false">AM1621/W1621</f>
        <v>2.6000539925847E-005</v>
      </c>
      <c r="AT1621" s="37" t="n">
        <f aca="false">AN1621/W1621</f>
        <v>0.00023889356380958</v>
      </c>
      <c r="AU1621" s="37" t="n">
        <f aca="false">AO1621/W1621</f>
        <v>0.716680691428739</v>
      </c>
      <c r="AV1621" s="49" t="n">
        <f aca="false">AP1621/W1621</f>
        <v>0.00045870032935899</v>
      </c>
      <c r="AW1621" s="39" t="n">
        <f aca="false">AK1621*1000000</f>
        <v>26752.4567669403</v>
      </c>
      <c r="AX1621" s="40" t="n">
        <f aca="false">AL1621*1000000</f>
        <v>166316.846804586</v>
      </c>
      <c r="AY1621" s="40" t="n">
        <f aca="false">AM1621*1000000</f>
        <v>9490.19707293416</v>
      </c>
      <c r="AZ1621" s="40" t="n">
        <f aca="false">AN1621*1000000</f>
        <v>87196.1507904966</v>
      </c>
      <c r="BA1621" s="40" t="n">
        <f aca="false">AO1621*1000000</f>
        <v>261588452.37149</v>
      </c>
      <c r="BB1621" s="41" t="n">
        <f aca="false">AP1621*1000000</f>
        <v>167425.620216031</v>
      </c>
      <c r="BC1621" s="39" t="n">
        <f aca="false">AQ1621*1000000</f>
        <v>73.2944021012062</v>
      </c>
      <c r="BD1621" s="40" t="n">
        <f aca="false">AR1621*1000000</f>
        <v>455.662593985167</v>
      </c>
      <c r="BE1621" s="40" t="n">
        <f aca="false">AS1621*1000000</f>
        <v>26.000539925847</v>
      </c>
      <c r="BF1621" s="40" t="n">
        <f aca="false">AT1621*1000000</f>
        <v>238.89356380958</v>
      </c>
      <c r="BG1621" s="40" t="n">
        <f aca="false">AU1621*1000000</f>
        <v>716680.691428739</v>
      </c>
      <c r="BH1621" s="41" t="n">
        <f aca="false">AV1621*1000000</f>
        <v>458.70032935899</v>
      </c>
      <c r="BI1621" s="0" t="n">
        <v>0.1</v>
      </c>
      <c r="BJ1621" s="0" t="n">
        <f aca="false">R1621*BI1621</f>
        <v>13624.3985610151</v>
      </c>
      <c r="BK1621" s="0" t="n">
        <v>0.1</v>
      </c>
      <c r="BL1621" s="0" t="n">
        <f aca="false">AI1621*BK1621</f>
        <v>115.909146341463</v>
      </c>
      <c r="BM1621" s="45" t="n">
        <v>187.562005220738</v>
      </c>
      <c r="BN1621" s="45" t="n">
        <v>1012.03746873145</v>
      </c>
      <c r="BO1621" s="45" t="n">
        <v>69.5558973259153</v>
      </c>
      <c r="BP1621" s="45" t="n">
        <v>256</v>
      </c>
      <c r="BQ1621" s="45" t="n">
        <v>384000</v>
      </c>
      <c r="BR1621" s="0" t="n">
        <f aca="false">AJ1621*0.1</f>
        <v>1.42E-005</v>
      </c>
      <c r="BS1621" s="0" t="n">
        <f aca="false">((((BJ1621/R1621)^2)+((BM1621/AD1621)^2))^(1/2))*AK1621</f>
        <v>0.0256938480710748</v>
      </c>
      <c r="BT1621" s="0" t="n">
        <f aca="false">((((BJ1621/R1621)^2)+((BN1621/AE1621)^2))^(1/2))*AL1621</f>
        <v>0.138883459941241</v>
      </c>
      <c r="BU1621" s="0" t="n">
        <f aca="false">((((BJ1621/R1621)^2)+((BO1621/AF1621)^2))^(1/2))*AM1621</f>
        <v>0.00952397333351511</v>
      </c>
      <c r="BV1621" s="0" t="n">
        <f aca="false">((((BJ1621/R1621)^2)+((BP1621/AG1621)^2))^(1/2))*AN1621</f>
        <v>0.0359518939856503</v>
      </c>
      <c r="BW1621" s="0" t="n">
        <f aca="false">((((BJ1621/R1621)^2)+((BQ1621/AH1621)^2))^(1/2))*AO1621</f>
        <v>58.4929561631618</v>
      </c>
      <c r="BX1621" s="46" t="n">
        <f aca="false">((((BL1621/AI1621)^2)+((BR1621/AJ1621)^2))^(1/2))*AP1621</f>
        <v>0.0236775582798239</v>
      </c>
    </row>
    <row r="1622" customFormat="false" ht="45" hidden="false" customHeight="true" outlineLevel="0" collapsed="false">
      <c r="A1622" s="24" t="n">
        <v>4.59263888888889</v>
      </c>
      <c r="B1622" s="24" t="n">
        <v>-74.1670555555556</v>
      </c>
      <c r="C1622" s="47" t="n">
        <v>22</v>
      </c>
      <c r="D1622" s="47" t="n">
        <v>23</v>
      </c>
      <c r="E1622" s="47" t="n">
        <v>1792</v>
      </c>
      <c r="F1622" s="82" t="s">
        <v>3994</v>
      </c>
      <c r="G1622" s="82" t="s">
        <v>3995</v>
      </c>
      <c r="H1622" s="82" t="s">
        <v>3996</v>
      </c>
      <c r="I1622" s="83" t="s">
        <v>3342</v>
      </c>
      <c r="J1622" s="1" t="s">
        <v>3587</v>
      </c>
      <c r="K1622" s="1" t="s">
        <v>3998</v>
      </c>
      <c r="L1622" s="1"/>
      <c r="M1622" s="1" t="s">
        <v>3999</v>
      </c>
      <c r="N1622" s="29" t="s">
        <v>67</v>
      </c>
      <c r="O1622" s="4" t="s">
        <v>145</v>
      </c>
      <c r="P1622" s="56" t="n">
        <v>0.00426891489573758</v>
      </c>
      <c r="Q1622" s="5" t="n">
        <v>133937.28</v>
      </c>
      <c r="R1622" s="31" t="n">
        <v>136243.985610151</v>
      </c>
      <c r="S1622" s="4" t="s">
        <v>69</v>
      </c>
      <c r="T1622" s="4"/>
      <c r="U1622" s="4"/>
      <c r="V1622" s="48" t="n">
        <f aca="false">IF(S1622="m3_año",R1622,IF(OR(O1622="CG1",O1622="CG3",O1622="HG2"),T1622,R1622))</f>
        <v>136243.985610151</v>
      </c>
      <c r="W1622" s="28" t="n">
        <v>365</v>
      </c>
      <c r="X1622" s="1"/>
      <c r="Y1622" s="1"/>
      <c r="Z1622" s="1" t="n">
        <v>2190</v>
      </c>
      <c r="AA1622" s="1" t="n">
        <v>0</v>
      </c>
      <c r="AB1622" s="1" t="n">
        <v>0</v>
      </c>
      <c r="AC1622" s="33" t="s">
        <v>72</v>
      </c>
      <c r="AD1622" s="33" t="n">
        <f aca="false">VLOOKUP($O1622,Parámetros!$B$4:$H$25,3,0)</f>
        <v>196.356974196937</v>
      </c>
      <c r="AE1622" s="33" t="n">
        <f aca="false">VLOOKUP($O1622,Parámetros!$B$4:$H$25,4,0)</f>
        <v>1220.72799074218</v>
      </c>
      <c r="AF1622" s="33" t="n">
        <f aca="false">VLOOKUP($O1622,Parámetros!$B$4:$H$25,5,0)</f>
        <v>69.6558973259153</v>
      </c>
      <c r="AG1622" s="33" t="n">
        <f aca="false">VLOOKUP($O1622,Parámetros!$B$4:$H$25,6,0)</f>
        <v>640</v>
      </c>
      <c r="AH1622" s="33" t="n">
        <f aca="false">VLOOKUP($O1622,Parámetros!$B$4:$H$25,7,0)</f>
        <v>1920000</v>
      </c>
      <c r="AI1622" s="2" t="n">
        <v>1159.09146341463</v>
      </c>
      <c r="AJ1622" s="2" t="n">
        <v>0.000142</v>
      </c>
      <c r="AK1622" s="34" t="n">
        <f aca="false">AD1622*V1622/1000000000</f>
        <v>0.0267524567669403</v>
      </c>
      <c r="AL1622" s="34" t="n">
        <f aca="false">AE1622*V1622/1000000000</f>
        <v>0.166316846804586</v>
      </c>
      <c r="AM1622" s="34" t="n">
        <f aca="false">AF1622*V1622/1000000000</f>
        <v>0.00949019707293416</v>
      </c>
      <c r="AN1622" s="34" t="n">
        <f aca="false">AG1622*V1622/1000000000</f>
        <v>0.0871961507904966</v>
      </c>
      <c r="AO1622" s="34" t="n">
        <f aca="false">AH1622*V1622/1000000000</f>
        <v>261.58845237149</v>
      </c>
      <c r="AP1622" s="35" t="n">
        <f aca="false">AJ1622*AI1622*EXP(P1622*4)</f>
        <v>0.167425620216031</v>
      </c>
      <c r="AQ1622" s="36" t="n">
        <f aca="false">AK1622/W1622</f>
        <v>7.32944021012062E-005</v>
      </c>
      <c r="AR1622" s="37" t="n">
        <f aca="false">AL1622/W1622</f>
        <v>0.000455662593985167</v>
      </c>
      <c r="AS1622" s="37" t="n">
        <f aca="false">AM1622/W1622</f>
        <v>2.6000539925847E-005</v>
      </c>
      <c r="AT1622" s="37" t="n">
        <f aca="false">AN1622/W1622</f>
        <v>0.00023889356380958</v>
      </c>
      <c r="AU1622" s="37" t="n">
        <f aca="false">AO1622/W1622</f>
        <v>0.716680691428739</v>
      </c>
      <c r="AV1622" s="49" t="n">
        <f aca="false">AP1622/W1622</f>
        <v>0.00045870032935899</v>
      </c>
      <c r="AW1622" s="39" t="n">
        <f aca="false">AK1622*1000000</f>
        <v>26752.4567669403</v>
      </c>
      <c r="AX1622" s="40" t="n">
        <f aca="false">AL1622*1000000</f>
        <v>166316.846804586</v>
      </c>
      <c r="AY1622" s="40" t="n">
        <f aca="false">AM1622*1000000</f>
        <v>9490.19707293416</v>
      </c>
      <c r="AZ1622" s="40" t="n">
        <f aca="false">AN1622*1000000</f>
        <v>87196.1507904966</v>
      </c>
      <c r="BA1622" s="40" t="n">
        <f aca="false">AO1622*1000000</f>
        <v>261588452.37149</v>
      </c>
      <c r="BB1622" s="41" t="n">
        <f aca="false">AP1622*1000000</f>
        <v>167425.620216031</v>
      </c>
      <c r="BC1622" s="39" t="n">
        <f aca="false">AQ1622*1000000</f>
        <v>73.2944021012062</v>
      </c>
      <c r="BD1622" s="40" t="n">
        <f aca="false">AR1622*1000000</f>
        <v>455.662593985167</v>
      </c>
      <c r="BE1622" s="40" t="n">
        <f aca="false">AS1622*1000000</f>
        <v>26.000539925847</v>
      </c>
      <c r="BF1622" s="40" t="n">
        <f aca="false">AT1622*1000000</f>
        <v>238.89356380958</v>
      </c>
      <c r="BG1622" s="40" t="n">
        <f aca="false">AU1622*1000000</f>
        <v>716680.691428739</v>
      </c>
      <c r="BH1622" s="41" t="n">
        <f aca="false">AV1622*1000000</f>
        <v>458.70032935899</v>
      </c>
      <c r="BI1622" s="0" t="n">
        <v>0.1</v>
      </c>
      <c r="BJ1622" s="0" t="n">
        <f aca="false">R1622*BI1622</f>
        <v>13624.3985610151</v>
      </c>
      <c r="BK1622" s="0" t="n">
        <v>0.1</v>
      </c>
      <c r="BL1622" s="0" t="n">
        <f aca="false">AI1622*BK1622</f>
        <v>115.909146341463</v>
      </c>
      <c r="BM1622" s="45" t="n">
        <v>187.562005220738</v>
      </c>
      <c r="BN1622" s="45" t="n">
        <v>1012.03746873145</v>
      </c>
      <c r="BO1622" s="45" t="n">
        <v>69.5558973259153</v>
      </c>
      <c r="BP1622" s="45" t="n">
        <v>256</v>
      </c>
      <c r="BQ1622" s="45" t="n">
        <v>384000</v>
      </c>
      <c r="BR1622" s="0" t="n">
        <f aca="false">AJ1622*0.1</f>
        <v>1.42E-005</v>
      </c>
      <c r="BS1622" s="0" t="n">
        <f aca="false">((((BJ1622/R1622)^2)+((BM1622/AD1622)^2))^(1/2))*AK1622</f>
        <v>0.0256938480710748</v>
      </c>
      <c r="BT1622" s="0" t="n">
        <f aca="false">((((BJ1622/R1622)^2)+((BN1622/AE1622)^2))^(1/2))*AL1622</f>
        <v>0.138883459941241</v>
      </c>
      <c r="BU1622" s="0" t="n">
        <f aca="false">((((BJ1622/R1622)^2)+((BO1622/AF1622)^2))^(1/2))*AM1622</f>
        <v>0.00952397333351511</v>
      </c>
      <c r="BV1622" s="0" t="n">
        <f aca="false">((((BJ1622/R1622)^2)+((BP1622/AG1622)^2))^(1/2))*AN1622</f>
        <v>0.0359518939856503</v>
      </c>
      <c r="BW1622" s="0" t="n">
        <f aca="false">((((BJ1622/R1622)^2)+((BQ1622/AH1622)^2))^(1/2))*AO1622</f>
        <v>58.4929561631618</v>
      </c>
      <c r="BX1622" s="46" t="n">
        <f aca="false">((((BL1622/AI1622)^2)+((BR1622/AJ1622)^2))^(1/2))*AP1622</f>
        <v>0.0236775582798239</v>
      </c>
    </row>
    <row r="1623" customFormat="false" ht="45" hidden="false" customHeight="true" outlineLevel="0" collapsed="false">
      <c r="A1623" s="24" t="n">
        <v>4.59263888888889</v>
      </c>
      <c r="B1623" s="24" t="n">
        <v>-74.1670555555556</v>
      </c>
      <c r="C1623" s="47" t="n">
        <v>22</v>
      </c>
      <c r="D1623" s="47" t="n">
        <v>23</v>
      </c>
      <c r="E1623" s="47" t="n">
        <v>1792</v>
      </c>
      <c r="F1623" s="82" t="s">
        <v>3994</v>
      </c>
      <c r="G1623" s="82" t="s">
        <v>3995</v>
      </c>
      <c r="H1623" s="82" t="s">
        <v>3996</v>
      </c>
      <c r="I1623" s="83" t="s">
        <v>3342</v>
      </c>
      <c r="J1623" s="1" t="s">
        <v>3587</v>
      </c>
      <c r="K1623" s="1" t="s">
        <v>4000</v>
      </c>
      <c r="L1623" s="1"/>
      <c r="M1623" s="1" t="n">
        <v>1971</v>
      </c>
      <c r="N1623" s="29" t="s">
        <v>67</v>
      </c>
      <c r="O1623" s="4" t="s">
        <v>145</v>
      </c>
      <c r="P1623" s="56" t="n">
        <v>0.00426891489573758</v>
      </c>
      <c r="Q1623" s="5" t="n">
        <v>103680</v>
      </c>
      <c r="R1623" s="31" t="n">
        <v>105465.606200607</v>
      </c>
      <c r="S1623" s="4" t="s">
        <v>69</v>
      </c>
      <c r="T1623" s="4"/>
      <c r="U1623" s="4"/>
      <c r="V1623" s="48" t="n">
        <f aca="false">IF(S1623="m3_año",R1623,IF(OR(O1623="CG1",O1623="CG3",O1623="HG2"),T1623,R1623))</f>
        <v>105465.606200607</v>
      </c>
      <c r="W1623" s="28" t="n">
        <v>365</v>
      </c>
      <c r="X1623" s="1"/>
      <c r="Y1623" s="1"/>
      <c r="Z1623" s="1" t="n">
        <v>2190</v>
      </c>
      <c r="AA1623" s="1" t="n">
        <v>0</v>
      </c>
      <c r="AB1623" s="1" t="n">
        <v>0</v>
      </c>
      <c r="AC1623" s="33" t="s">
        <v>72</v>
      </c>
      <c r="AD1623" s="33" t="n">
        <f aca="false">VLOOKUP($O1623,Parámetros!$B$4:$H$25,3,0)</f>
        <v>196.356974196937</v>
      </c>
      <c r="AE1623" s="33" t="n">
        <f aca="false">VLOOKUP($O1623,Parámetros!$B$4:$H$25,4,0)</f>
        <v>1220.72799074218</v>
      </c>
      <c r="AF1623" s="33" t="n">
        <f aca="false">VLOOKUP($O1623,Parámetros!$B$4:$H$25,5,0)</f>
        <v>69.6558973259153</v>
      </c>
      <c r="AG1623" s="33" t="n">
        <f aca="false">VLOOKUP($O1623,Parámetros!$B$4:$H$25,6,0)</f>
        <v>640</v>
      </c>
      <c r="AH1623" s="33" t="n">
        <f aca="false">VLOOKUP($O1623,Parámetros!$B$4:$H$25,7,0)</f>
        <v>1920000</v>
      </c>
      <c r="AI1623" s="2" t="n">
        <v>1159.09146341463</v>
      </c>
      <c r="AJ1623" s="2" t="n">
        <v>0.000142</v>
      </c>
      <c r="AK1623" s="34" t="n">
        <f aca="false">AD1623*V1623/1000000000</f>
        <v>0.0207089073153969</v>
      </c>
      <c r="AL1623" s="34" t="n">
        <f aca="false">AE1623*V1623/1000000000</f>
        <v>0.128744817549673</v>
      </c>
      <c r="AM1623" s="34" t="n">
        <f aca="false">AF1623*V1623/1000000000</f>
        <v>0.0073463014369249</v>
      </c>
      <c r="AN1623" s="34" t="n">
        <f aca="false">AG1623*V1623/1000000000</f>
        <v>0.0674979879683885</v>
      </c>
      <c r="AO1623" s="34" t="n">
        <f aca="false">AH1623*V1623/1000000000</f>
        <v>202.493963905165</v>
      </c>
      <c r="AP1623" s="35" t="n">
        <f aca="false">AJ1623*AI1623*EXP(P1623*4)</f>
        <v>0.167425620216031</v>
      </c>
      <c r="AQ1623" s="36" t="n">
        <f aca="false">AK1623/W1623</f>
        <v>5.67367323709504E-005</v>
      </c>
      <c r="AR1623" s="37" t="n">
        <f aca="false">AL1623/W1623</f>
        <v>0.000352725527533351</v>
      </c>
      <c r="AS1623" s="37" t="n">
        <f aca="false">AM1623/W1623</f>
        <v>2.0126853251849E-005</v>
      </c>
      <c r="AT1623" s="37" t="n">
        <f aca="false">AN1623/W1623</f>
        <v>0.000184925994433941</v>
      </c>
      <c r="AU1623" s="37" t="n">
        <f aca="false">AO1623/W1623</f>
        <v>0.554777983301823</v>
      </c>
      <c r="AV1623" s="49" t="n">
        <f aca="false">AP1623/W1623</f>
        <v>0.00045870032935899</v>
      </c>
      <c r="AW1623" s="39" t="n">
        <f aca="false">AK1623*1000000</f>
        <v>20708.9073153969</v>
      </c>
      <c r="AX1623" s="40" t="n">
        <f aca="false">AL1623*1000000</f>
        <v>128744.817549673</v>
      </c>
      <c r="AY1623" s="40" t="n">
        <f aca="false">AM1623*1000000</f>
        <v>7346.3014369249</v>
      </c>
      <c r="AZ1623" s="40" t="n">
        <f aca="false">AN1623*1000000</f>
        <v>67497.9879683885</v>
      </c>
      <c r="BA1623" s="40" t="n">
        <f aca="false">AO1623*1000000</f>
        <v>202493963.905165</v>
      </c>
      <c r="BB1623" s="41" t="n">
        <f aca="false">AP1623*1000000</f>
        <v>167425.620216031</v>
      </c>
      <c r="BC1623" s="39" t="n">
        <f aca="false">AQ1623*1000000</f>
        <v>56.7367323709504</v>
      </c>
      <c r="BD1623" s="40" t="n">
        <f aca="false">AR1623*1000000</f>
        <v>352.725527533351</v>
      </c>
      <c r="BE1623" s="40" t="n">
        <f aca="false">AS1623*1000000</f>
        <v>20.126853251849</v>
      </c>
      <c r="BF1623" s="40" t="n">
        <f aca="false">AT1623*1000000</f>
        <v>184.925994433941</v>
      </c>
      <c r="BG1623" s="40" t="n">
        <f aca="false">AU1623*1000000</f>
        <v>554777.983301823</v>
      </c>
      <c r="BH1623" s="41" t="n">
        <f aca="false">AV1623*1000000</f>
        <v>458.70032935899</v>
      </c>
      <c r="BI1623" s="0" t="n">
        <v>0.1</v>
      </c>
      <c r="BJ1623" s="0" t="n">
        <f aca="false">R1623*BI1623</f>
        <v>10546.5606200607</v>
      </c>
      <c r="BK1623" s="0" t="n">
        <v>0.1</v>
      </c>
      <c r="BL1623" s="0" t="n">
        <f aca="false">AI1623*BK1623</f>
        <v>115.909146341463</v>
      </c>
      <c r="BM1623" s="45" t="n">
        <v>187.562005220738</v>
      </c>
      <c r="BN1623" s="45" t="n">
        <v>1012.03746873145</v>
      </c>
      <c r="BO1623" s="45" t="n">
        <v>69.5558973259153</v>
      </c>
      <c r="BP1623" s="45" t="n">
        <v>256</v>
      </c>
      <c r="BQ1623" s="45" t="n">
        <v>384000</v>
      </c>
      <c r="BR1623" s="0" t="n">
        <f aca="false">AJ1623*0.1</f>
        <v>1.42E-005</v>
      </c>
      <c r="BS1623" s="0" t="n">
        <f aca="false">((((BJ1623/R1623)^2)+((BM1623/AD1623)^2))^(1/2))*AK1623</f>
        <v>0.0198894450298605</v>
      </c>
      <c r="BT1623" s="0" t="n">
        <f aca="false">((((BJ1623/R1623)^2)+((BN1623/AE1623)^2))^(1/2))*AL1623</f>
        <v>0.107508806560114</v>
      </c>
      <c r="BU1623" s="0" t="n">
        <f aca="false">((((BJ1623/R1623)^2)+((BO1623/AF1623)^2))^(1/2))*AM1623</f>
        <v>0.00737244742627927</v>
      </c>
      <c r="BV1623" s="0" t="n">
        <f aca="false">((((BJ1623/R1623)^2)+((BP1623/AG1623)^2))^(1/2))*AN1623</f>
        <v>0.0278301333910336</v>
      </c>
      <c r="BW1623" s="0" t="n">
        <f aca="false">((((BJ1623/R1623)^2)+((BQ1623/AH1623)^2))^(1/2))*AO1623</f>
        <v>45.2790268325339</v>
      </c>
      <c r="BX1623" s="46" t="n">
        <f aca="false">((((BL1623/AI1623)^2)+((BR1623/AJ1623)^2))^(1/2))*AP1623</f>
        <v>0.0236775582798239</v>
      </c>
    </row>
    <row r="1624" customFormat="false" ht="45" hidden="false" customHeight="true" outlineLevel="0" collapsed="false">
      <c r="A1624" s="24" t="n">
        <v>4.61230277777778</v>
      </c>
      <c r="B1624" s="24" t="n">
        <v>-74.1439111111111</v>
      </c>
      <c r="C1624" s="47" t="n">
        <v>24</v>
      </c>
      <c r="D1624" s="47" t="n">
        <v>25</v>
      </c>
      <c r="E1624" s="47" t="n">
        <v>1820</v>
      </c>
      <c r="F1624" s="82" t="s">
        <v>4001</v>
      </c>
      <c r="G1624" s="82" t="s">
        <v>4002</v>
      </c>
      <c r="H1624" s="82" t="s">
        <v>4003</v>
      </c>
      <c r="I1624" s="28" t="s">
        <v>216</v>
      </c>
      <c r="J1624" s="1" t="s">
        <v>65</v>
      </c>
      <c r="K1624" s="1" t="s">
        <v>3782</v>
      </c>
      <c r="L1624" s="1"/>
      <c r="M1624" s="1" t="n">
        <v>1997</v>
      </c>
      <c r="N1624" s="29" t="s">
        <v>67</v>
      </c>
      <c r="O1624" s="4" t="s">
        <v>68</v>
      </c>
      <c r="P1624" s="56" t="n">
        <v>0.00426891489573758</v>
      </c>
      <c r="Q1624" s="5" t="n">
        <v>48384</v>
      </c>
      <c r="R1624" s="31" t="n">
        <v>49217.2828936167</v>
      </c>
      <c r="S1624" s="4" t="s">
        <v>69</v>
      </c>
      <c r="T1624" s="4"/>
      <c r="U1624" s="4"/>
      <c r="V1624" s="48" t="n">
        <f aca="false">IF(S1624="m3_año",R1624,IF(OR(O1624="CG1",O1624="CG3",O1624="HG2"),T1624,R1624))</f>
        <v>49217.2828936167</v>
      </c>
      <c r="W1624" s="28" t="n">
        <v>365</v>
      </c>
      <c r="X1624" s="1"/>
      <c r="Y1624" s="1"/>
      <c r="Z1624" s="1" t="n">
        <v>2920</v>
      </c>
      <c r="AA1624" s="1" t="n">
        <v>0</v>
      </c>
      <c r="AB1624" s="1" t="n">
        <v>0</v>
      </c>
      <c r="AC1624" s="33" t="s">
        <v>72</v>
      </c>
      <c r="AD1624" s="33" t="n">
        <f aca="false">VLOOKUP($O1624,Parámetros!$B$4:$H$25,3,0)</f>
        <v>46.3856216091623</v>
      </c>
      <c r="AE1624" s="33" t="n">
        <f aca="false">VLOOKUP($O1624,Parámetros!$B$4:$H$25,4,0)</f>
        <v>1074.85364414012</v>
      </c>
      <c r="AF1624" s="33" t="n">
        <f aca="false">VLOOKUP($O1624,Parámetros!$B$4:$H$25,5,0)</f>
        <v>5.41099102083891</v>
      </c>
      <c r="AG1624" s="33" t="n">
        <f aca="false">VLOOKUP($O1624,Parámetros!$B$4:$H$25,6,0)</f>
        <v>1344</v>
      </c>
      <c r="AH1624" s="33" t="n">
        <f aca="false">VLOOKUP($O1624,Parámetros!$B$4:$H$25,7,0)</f>
        <v>1920000</v>
      </c>
      <c r="AI1624" s="2" t="n">
        <v>1159.09146341463</v>
      </c>
      <c r="AJ1624" s="2" t="n">
        <v>0.000142</v>
      </c>
      <c r="AK1624" s="34" t="n">
        <f aca="false">AD1624*V1624/1000000000</f>
        <v>0.0022829742609344</v>
      </c>
      <c r="AL1624" s="34" t="n">
        <f aca="false">AE1624*V1624/1000000000</f>
        <v>0.0529013758728791</v>
      </c>
      <c r="AM1624" s="34" t="n">
        <f aca="false">AF1624*V1624/1000000000</f>
        <v>0.000266314275807448</v>
      </c>
      <c r="AN1624" s="34" t="n">
        <f aca="false">AG1624*V1624/1000000000</f>
        <v>0.0661480282090208</v>
      </c>
      <c r="AO1624" s="34" t="n">
        <f aca="false">AH1624*V1624/1000000000</f>
        <v>94.4971831557441</v>
      </c>
      <c r="AP1624" s="35" t="n">
        <f aca="false">AJ1624*AI1624*EXP(P1624*4)</f>
        <v>0.167425620216031</v>
      </c>
      <c r="AQ1624" s="36" t="n">
        <f aca="false">AK1624/W1624</f>
        <v>6.25472400256E-006</v>
      </c>
      <c r="AR1624" s="37" t="n">
        <f aca="false">AL1624/W1624</f>
        <v>0.000144935276364052</v>
      </c>
      <c r="AS1624" s="37" t="n">
        <f aca="false">AM1624/W1624</f>
        <v>7.29628152897119E-007</v>
      </c>
      <c r="AT1624" s="37" t="n">
        <f aca="false">AN1624/W1624</f>
        <v>0.000181227474545263</v>
      </c>
      <c r="AU1624" s="37" t="n">
        <f aca="false">AO1624/W1624</f>
        <v>0.258896392207518</v>
      </c>
      <c r="AV1624" s="49" t="n">
        <f aca="false">AP1624/W1624</f>
        <v>0.00045870032935899</v>
      </c>
      <c r="AW1624" s="39" t="n">
        <f aca="false">AK1624*1000000</f>
        <v>2282.9742609344</v>
      </c>
      <c r="AX1624" s="40" t="n">
        <f aca="false">AL1624*1000000</f>
        <v>52901.3758728791</v>
      </c>
      <c r="AY1624" s="40" t="n">
        <f aca="false">AM1624*1000000</f>
        <v>266.314275807448</v>
      </c>
      <c r="AZ1624" s="40" t="n">
        <f aca="false">AN1624*1000000</f>
        <v>66148.0282090208</v>
      </c>
      <c r="BA1624" s="40" t="n">
        <f aca="false">AO1624*1000000</f>
        <v>94497183.1557441</v>
      </c>
      <c r="BB1624" s="41" t="n">
        <f aca="false">AP1624*1000000</f>
        <v>167425.620216031</v>
      </c>
      <c r="BC1624" s="39" t="n">
        <f aca="false">AQ1624*1000000</f>
        <v>6.25472400256</v>
      </c>
      <c r="BD1624" s="40" t="n">
        <f aca="false">AR1624*1000000</f>
        <v>144.935276364052</v>
      </c>
      <c r="BE1624" s="40" t="n">
        <f aca="false">AS1624*1000000</f>
        <v>0.729628152897119</v>
      </c>
      <c r="BF1624" s="40" t="n">
        <f aca="false">AT1624*1000000</f>
        <v>181.227474545263</v>
      </c>
      <c r="BG1624" s="40" t="n">
        <f aca="false">AU1624*1000000</f>
        <v>258896.392207518</v>
      </c>
      <c r="BH1624" s="41" t="n">
        <f aca="false">AV1624*1000000</f>
        <v>458.70032935899</v>
      </c>
      <c r="BI1624" s="0" t="n">
        <v>0.1</v>
      </c>
      <c r="BJ1624" s="0" t="n">
        <f aca="false">R1624*BI1624</f>
        <v>4921.72828936167</v>
      </c>
      <c r="BK1624" s="0" t="n">
        <v>0.1</v>
      </c>
      <c r="BL1624" s="0" t="n">
        <f aca="false">AI1624*BK1624</f>
        <v>115.909146341463</v>
      </c>
      <c r="BM1624" s="45" t="n">
        <v>17.6498016718255</v>
      </c>
      <c r="BN1624" s="45" t="n">
        <v>910.91550745518</v>
      </c>
      <c r="BO1624" s="45" t="n">
        <v>5.31099102083891</v>
      </c>
      <c r="BP1624" s="45" t="n">
        <v>537.6</v>
      </c>
      <c r="BQ1624" s="45" t="n">
        <v>384000</v>
      </c>
      <c r="BR1624" s="0" t="n">
        <f aca="false">AJ1624*0.1</f>
        <v>1.42E-005</v>
      </c>
      <c r="BS1624" s="0" t="n">
        <f aca="false">((((BJ1624/R1624)^2)+((BM1624/AD1624)^2))^(1/2))*AK1624</f>
        <v>0.000898173958730861</v>
      </c>
      <c r="BT1624" s="0" t="n">
        <f aca="false">((((BJ1624/R1624)^2)+((BN1624/AE1624)^2))^(1/2))*AL1624</f>
        <v>0.0451438176960495</v>
      </c>
      <c r="BU1624" s="0" t="n">
        <f aca="false">((((BJ1624/R1624)^2)+((BO1624/AF1624)^2))^(1/2))*AM1624</f>
        <v>0.000262745688514548</v>
      </c>
      <c r="BV1624" s="0" t="n">
        <f aca="false">((((BJ1624/R1624)^2)+((BP1624/AG1624)^2))^(1/2))*AN1624</f>
        <v>0.027273530723213</v>
      </c>
      <c r="BW1624" s="0" t="n">
        <f aca="false">((((BJ1624/R1624)^2)+((BQ1624/AH1624)^2))^(1/2))*AO1624</f>
        <v>21.1302125218492</v>
      </c>
      <c r="BX1624" s="46" t="n">
        <f aca="false">((((BL1624/AI1624)^2)+((BR1624/AJ1624)^2))^(1/2))*AP1624</f>
        <v>0.0236775582798239</v>
      </c>
    </row>
    <row r="1625" customFormat="false" ht="45" hidden="false" customHeight="true" outlineLevel="0" collapsed="false">
      <c r="A1625" s="24" t="n">
        <v>4.59375833333333</v>
      </c>
      <c r="B1625" s="24" t="n">
        <v>-74.0970861111111</v>
      </c>
      <c r="C1625" s="47" t="n">
        <v>29</v>
      </c>
      <c r="D1625" s="47" t="n">
        <v>23</v>
      </c>
      <c r="E1625" s="47" t="n">
        <v>2292</v>
      </c>
      <c r="F1625" s="82" t="s">
        <v>4004</v>
      </c>
      <c r="G1625" s="82" t="s">
        <v>4005</v>
      </c>
      <c r="H1625" s="82" t="s">
        <v>4006</v>
      </c>
      <c r="I1625" s="83" t="s">
        <v>1540</v>
      </c>
      <c r="J1625" s="1" t="s">
        <v>65</v>
      </c>
      <c r="K1625" s="1" t="s">
        <v>3753</v>
      </c>
      <c r="L1625" s="1"/>
      <c r="M1625" s="1" t="n">
        <v>2005</v>
      </c>
      <c r="N1625" s="4" t="s">
        <v>172</v>
      </c>
      <c r="O1625" s="4" t="s">
        <v>244</v>
      </c>
      <c r="P1625" s="56" t="n">
        <v>0.00426891489573758</v>
      </c>
      <c r="Q1625" s="5" t="n">
        <v>34722</v>
      </c>
      <c r="R1625" s="31" t="n">
        <v>35319.9920765575</v>
      </c>
      <c r="S1625" s="29" t="s">
        <v>86</v>
      </c>
      <c r="T1625" s="29" t="n">
        <f aca="false">((R1625*Parámetros!$D$30)/1000)/Parámetros!$D$29</f>
        <v>28944.8587549377</v>
      </c>
      <c r="U1625" s="29" t="s">
        <v>69</v>
      </c>
      <c r="V1625" s="48" t="n">
        <f aca="false">IF(S1625="m3_año",R1625,IF(OR(O1625="CG1",O1625="CG3",O1625="HG2"),T1625,R1625))</f>
        <v>35319.9920765575</v>
      </c>
      <c r="W1625" s="28" t="n">
        <v>365</v>
      </c>
      <c r="X1625" s="1"/>
      <c r="Y1625" s="1"/>
      <c r="Z1625" s="1" t="n">
        <v>6205</v>
      </c>
      <c r="AA1625" s="1" t="n">
        <v>0</v>
      </c>
      <c r="AB1625" s="1" t="n">
        <v>0</v>
      </c>
      <c r="AC1625" s="33" t="s">
        <v>246</v>
      </c>
      <c r="AD1625" s="33" t="n">
        <f aca="false">VLOOKUP($O1625,Parámetros!$B$4:$H$25,3,0)</f>
        <v>5.87787643204989</v>
      </c>
      <c r="AE1625" s="33" t="n">
        <f aca="false">VLOOKUP($O1625,Parámetros!$B$4:$H$25,4,0)</f>
        <v>7.61681695814629</v>
      </c>
      <c r="AF1625" s="33" t="n">
        <f aca="false">VLOOKUP($O1625,Parámetros!$B$4:$H$25,5,0)</f>
        <v>22.1296397414769</v>
      </c>
      <c r="AG1625" s="33" t="n">
        <f aca="false">VLOOKUP($O1625,Parámetros!$B$4:$H$25,6,0)</f>
        <v>0.3</v>
      </c>
      <c r="AH1625" s="33" t="n">
        <f aca="false">VLOOKUP($O1625,Parámetros!$B$4:$H$25,7,0)</f>
        <v>2840</v>
      </c>
      <c r="AI1625" s="2" t="n">
        <v>1159.09146341463</v>
      </c>
      <c r="AJ1625" s="2" t="n">
        <v>0.000142</v>
      </c>
      <c r="AK1625" s="34" t="n">
        <f aca="false">AD1625*V1625/1000000000</f>
        <v>0.000207606549006986</v>
      </c>
      <c r="AL1625" s="34" t="n">
        <f aca="false">AE1625*V1625/1000000000</f>
        <v>0.000269025914610316</v>
      </c>
      <c r="AM1625" s="34" t="n">
        <f aca="false">AF1625*V1625/1000000000</f>
        <v>0.000781618700326036</v>
      </c>
      <c r="AN1625" s="34" t="n">
        <f aca="false">AG1625*V1625/1000000000</f>
        <v>1.05959976229673E-005</v>
      </c>
      <c r="AO1625" s="34" t="n">
        <f aca="false">AH1625*V1625/1000000000</f>
        <v>0.100308777497423</v>
      </c>
      <c r="AP1625" s="35" t="n">
        <f aca="false">AJ1625*AI1625*EXP(P1625*4)</f>
        <v>0.167425620216031</v>
      </c>
      <c r="AQ1625" s="36" t="n">
        <f aca="false">AK1625/W1625</f>
        <v>5.68785065772565E-007</v>
      </c>
      <c r="AR1625" s="37" t="n">
        <f aca="false">AL1625/W1625</f>
        <v>7.37057300302235E-007</v>
      </c>
      <c r="AS1625" s="37" t="n">
        <f aca="false">AM1625/W1625</f>
        <v>2.14142109678366E-006</v>
      </c>
      <c r="AT1625" s="37" t="n">
        <f aca="false">AN1625/W1625</f>
        <v>2.90301304738829E-008</v>
      </c>
      <c r="AU1625" s="37" t="n">
        <f aca="false">AO1625/W1625</f>
        <v>0.000274818568486091</v>
      </c>
      <c r="AV1625" s="49" t="n">
        <f aca="false">AP1625/W1625</f>
        <v>0.00045870032935899</v>
      </c>
      <c r="AW1625" s="39" t="n">
        <f aca="false">AK1625*1000000</f>
        <v>207.606549006986</v>
      </c>
      <c r="AX1625" s="40" t="n">
        <f aca="false">AL1625*1000000</f>
        <v>269.025914610316</v>
      </c>
      <c r="AY1625" s="40" t="n">
        <f aca="false">AM1625*1000000</f>
        <v>781.618700326036</v>
      </c>
      <c r="AZ1625" s="40" t="n">
        <f aca="false">AN1625*1000000</f>
        <v>10.5959976229673</v>
      </c>
      <c r="BA1625" s="40" t="n">
        <f aca="false">AO1625*1000000</f>
        <v>100308.777497423</v>
      </c>
      <c r="BB1625" s="41" t="n">
        <f aca="false">AP1625*1000000</f>
        <v>167425.620216031</v>
      </c>
      <c r="BC1625" s="39" t="n">
        <f aca="false">AQ1625*1000000</f>
        <v>0.568785065772565</v>
      </c>
      <c r="BD1625" s="40" t="n">
        <f aca="false">AR1625*1000000</f>
        <v>0.737057300302235</v>
      </c>
      <c r="BE1625" s="40" t="n">
        <f aca="false">AS1625*1000000</f>
        <v>2.14142109678366</v>
      </c>
      <c r="BF1625" s="40" t="n">
        <f aca="false">AT1625*1000000</f>
        <v>0.0290301304738829</v>
      </c>
      <c r="BG1625" s="40" t="n">
        <f aca="false">AU1625*1000000</f>
        <v>274.818568486091</v>
      </c>
      <c r="BH1625" s="41" t="n">
        <f aca="false">AV1625*1000000</f>
        <v>458.70032935899</v>
      </c>
      <c r="BI1625" s="0" t="n">
        <v>0.1</v>
      </c>
      <c r="BJ1625" s="0" t="n">
        <f aca="false">R1625*BI1625</f>
        <v>3531.99920765575</v>
      </c>
      <c r="BK1625" s="0" t="n">
        <v>0.1</v>
      </c>
      <c r="BL1625" s="0" t="n">
        <f aca="false">AI1625*BK1625</f>
        <v>115.909146341463</v>
      </c>
      <c r="BM1625" s="45" t="n">
        <v>4.12476460504249</v>
      </c>
      <c r="BN1625" s="45" t="n">
        <v>5.03041792329344</v>
      </c>
      <c r="BO1625" s="45" t="n">
        <v>17.5971907346429</v>
      </c>
      <c r="BP1625" s="45" t="n">
        <v>0.12</v>
      </c>
      <c r="BQ1625" s="45" t="n">
        <v>2840</v>
      </c>
      <c r="BR1625" s="0" t="n">
        <f aca="false">AJ1625*0.1</f>
        <v>1.42E-005</v>
      </c>
      <c r="BS1625" s="0" t="n">
        <f aca="false">((((BJ1625/R1625)^2)+((BM1625/AD1625)^2))^(1/2))*AK1625</f>
        <v>0.0001471584374174</v>
      </c>
      <c r="BT1625" s="0" t="n">
        <f aca="false">((((BJ1625/R1625)^2)+((BN1625/AE1625)^2))^(1/2))*AL1625</f>
        <v>0.000179699509845002</v>
      </c>
      <c r="BU1625" s="0" t="n">
        <f aca="false">((((BJ1625/R1625)^2)+((BO1625/AF1625)^2))^(1/2))*AM1625</f>
        <v>0.000626428046289069</v>
      </c>
      <c r="BV1625" s="0" t="n">
        <f aca="false">((((BJ1625/R1625)^2)+((BP1625/AG1625)^2))^(1/2))*AN1625</f>
        <v>4.36884174082876E-006</v>
      </c>
      <c r="BW1625" s="0" t="n">
        <f aca="false">((((BJ1625/R1625)^2)+((BQ1625/AH1625)^2))^(1/2))*AO1625</f>
        <v>0.100809073755579</v>
      </c>
      <c r="BX1625" s="46" t="n">
        <f aca="false">((((BL1625/AI1625)^2)+((BR1625/AJ1625)^2))^(1/2))*AP1625</f>
        <v>0.0236775582798239</v>
      </c>
    </row>
    <row r="1626" customFormat="false" ht="45" hidden="false" customHeight="true" outlineLevel="0" collapsed="false">
      <c r="A1626" s="24" t="n">
        <v>4.57148055555556</v>
      </c>
      <c r="B1626" s="24" t="n">
        <v>-74.0930638888889</v>
      </c>
      <c r="C1626" s="47" t="n">
        <v>30</v>
      </c>
      <c r="D1626" s="47" t="n">
        <v>21</v>
      </c>
      <c r="E1626" s="47" t="n">
        <v>2267</v>
      </c>
      <c r="F1626" s="82" t="s">
        <v>4007</v>
      </c>
      <c r="G1626" s="82" t="s">
        <v>3659</v>
      </c>
      <c r="H1626" s="82" t="s">
        <v>4008</v>
      </c>
      <c r="I1626" s="83" t="s">
        <v>2948</v>
      </c>
      <c r="J1626" s="1" t="s">
        <v>65</v>
      </c>
      <c r="K1626" s="1" t="n">
        <v>100</v>
      </c>
      <c r="L1626" s="1"/>
      <c r="M1626" s="1" t="s">
        <v>3514</v>
      </c>
      <c r="N1626" s="4" t="s">
        <v>172</v>
      </c>
      <c r="O1626" s="4" t="s">
        <v>173</v>
      </c>
      <c r="P1626" s="56" t="n">
        <v>0.00426891489573758</v>
      </c>
      <c r="Q1626" s="5" t="n">
        <v>280</v>
      </c>
      <c r="R1626" s="31" t="n">
        <v>284.822238967689</v>
      </c>
      <c r="S1626" s="29" t="s">
        <v>86</v>
      </c>
      <c r="T1626" s="29" t="n">
        <f aca="false">((R1626*Parámetros!$D$30)/1000)/Parámetros!$D$29</f>
        <v>233.412834841961</v>
      </c>
      <c r="U1626" s="29" t="s">
        <v>69</v>
      </c>
      <c r="V1626" s="48" t="n">
        <f aca="false">IF(S1626="m3_año",R1626,IF(OR(O1626="CG1",O1626="CG3",O1626="HG2"),T1626,R1626))</f>
        <v>284.822238967689</v>
      </c>
      <c r="W1626" s="28" t="n">
        <v>365</v>
      </c>
      <c r="X1626" s="1"/>
      <c r="Y1626" s="1"/>
      <c r="Z1626" s="1" t="n">
        <v>8760</v>
      </c>
      <c r="AA1626" s="1" t="n">
        <v>0</v>
      </c>
      <c r="AB1626" s="1" t="n">
        <v>0</v>
      </c>
      <c r="AC1626" s="33" t="s">
        <v>246</v>
      </c>
      <c r="AD1626" s="33" t="n">
        <f aca="false">VLOOKUP($O1626,Parámetros!$B$4:$H$25,3,0)</f>
        <v>10.477442018542</v>
      </c>
      <c r="AE1626" s="33" t="n">
        <f aca="false">VLOOKUP($O1626,Parámetros!$B$4:$H$25,4,0)</f>
        <v>4.47117624426805</v>
      </c>
      <c r="AF1626" s="33" t="n">
        <f aca="false">VLOOKUP($O1626,Parámetros!$B$4:$H$25,5,0)</f>
        <v>11.5951868810527</v>
      </c>
      <c r="AG1626" s="33" t="n">
        <f aca="false">VLOOKUP($O1626,Parámetros!$B$4:$H$25,6,0)</f>
        <v>0.3</v>
      </c>
      <c r="AH1626" s="33" t="n">
        <f aca="false">VLOOKUP($O1626,Parámetros!$B$4:$H$25,7,0)</f>
        <v>2840</v>
      </c>
      <c r="AI1626" s="2" t="n">
        <v>1159.09146341463</v>
      </c>
      <c r="AJ1626" s="2" t="n">
        <v>0.000142</v>
      </c>
      <c r="AK1626" s="34" t="n">
        <f aca="false">AD1626*V1626/1000000000</f>
        <v>2.98420849437528E-006</v>
      </c>
      <c r="AL1626" s="34" t="n">
        <f aca="false">AE1626*V1626/1000000000</f>
        <v>1.27349042871157E-006</v>
      </c>
      <c r="AM1626" s="34" t="n">
        <f aca="false">AF1626*V1626/1000000000</f>
        <v>3.3025670887102E-006</v>
      </c>
      <c r="AN1626" s="34" t="n">
        <f aca="false">AG1626*V1626/1000000000</f>
        <v>8.54466716903067E-008</v>
      </c>
      <c r="AO1626" s="34" t="n">
        <f aca="false">AH1626*V1626/1000000000</f>
        <v>0.000808895158668237</v>
      </c>
      <c r="AP1626" s="35" t="n">
        <f aca="false">AJ1626*AI1626*EXP(P1626*4)</f>
        <v>0.167425620216031</v>
      </c>
      <c r="AQ1626" s="36" t="n">
        <f aca="false">AK1626/W1626</f>
        <v>8.17591368321993E-009</v>
      </c>
      <c r="AR1626" s="37" t="n">
        <f aca="false">AL1626/W1626</f>
        <v>3.48901487318238E-009</v>
      </c>
      <c r="AS1626" s="37" t="n">
        <f aca="false">AM1626/W1626</f>
        <v>9.04812901016494E-009</v>
      </c>
      <c r="AT1626" s="37" t="n">
        <f aca="false">AN1626/W1626</f>
        <v>2.34100470384402E-010</v>
      </c>
      <c r="AU1626" s="37" t="n">
        <f aca="false">AO1626/W1626</f>
        <v>2.216151119639E-006</v>
      </c>
      <c r="AV1626" s="49" t="n">
        <f aca="false">AP1626/W1626</f>
        <v>0.00045870032935899</v>
      </c>
      <c r="AW1626" s="39" t="n">
        <f aca="false">AK1626*1000000</f>
        <v>2.98420849437528</v>
      </c>
      <c r="AX1626" s="40" t="n">
        <f aca="false">AL1626*1000000</f>
        <v>1.27349042871157</v>
      </c>
      <c r="AY1626" s="40" t="n">
        <f aca="false">AM1626*1000000</f>
        <v>3.3025670887102</v>
      </c>
      <c r="AZ1626" s="40" t="n">
        <f aca="false">AN1626*1000000</f>
        <v>0.0854466716903067</v>
      </c>
      <c r="BA1626" s="40" t="n">
        <f aca="false">AO1626*1000000</f>
        <v>808.895158668237</v>
      </c>
      <c r="BB1626" s="41" t="n">
        <f aca="false">AP1626*1000000</f>
        <v>167425.620216031</v>
      </c>
      <c r="BC1626" s="39" t="n">
        <f aca="false">AQ1626*1000000</f>
        <v>0.00817591368321993</v>
      </c>
      <c r="BD1626" s="40" t="n">
        <f aca="false">AR1626*1000000</f>
        <v>0.00348901487318238</v>
      </c>
      <c r="BE1626" s="40" t="n">
        <f aca="false">AS1626*1000000</f>
        <v>0.00904812901016494</v>
      </c>
      <c r="BF1626" s="40" t="n">
        <f aca="false">AT1626*1000000</f>
        <v>0.000234100470384402</v>
      </c>
      <c r="BG1626" s="40" t="n">
        <f aca="false">AU1626*1000000</f>
        <v>2.216151119639</v>
      </c>
      <c r="BH1626" s="41" t="n">
        <f aca="false">AV1626*1000000</f>
        <v>458.70032935899</v>
      </c>
      <c r="BI1626" s="0" t="n">
        <v>0.1</v>
      </c>
      <c r="BJ1626" s="0" t="n">
        <f aca="false">R1626*BI1626</f>
        <v>28.4822238967689</v>
      </c>
      <c r="BK1626" s="0" t="n">
        <v>0.1</v>
      </c>
      <c r="BL1626" s="0" t="n">
        <f aca="false">AI1626*BK1626</f>
        <v>115.909146341463</v>
      </c>
      <c r="BM1626" s="45" t="n">
        <v>8.33836031031492</v>
      </c>
      <c r="BN1626" s="45" t="n">
        <v>2.30660015343522</v>
      </c>
      <c r="BO1626" s="45" t="n">
        <v>3.95606161523761</v>
      </c>
      <c r="BP1626" s="45" t="n">
        <v>0.12</v>
      </c>
      <c r="BQ1626" s="45" t="n">
        <v>2840</v>
      </c>
      <c r="BR1626" s="0" t="n">
        <f aca="false">AJ1626*0.1</f>
        <v>1.42E-005</v>
      </c>
      <c r="BS1626" s="0" t="n">
        <f aca="false">((((BJ1626/R1626)^2)+((BM1626/AD1626)^2))^(1/2))*AK1626</f>
        <v>2.39362583899911E-006</v>
      </c>
      <c r="BT1626" s="0" t="n">
        <f aca="false">((((BJ1626/R1626)^2)+((BN1626/AE1626)^2))^(1/2))*AL1626</f>
        <v>6.69200044812852E-007</v>
      </c>
      <c r="BU1626" s="0" t="n">
        <f aca="false">((((BJ1626/R1626)^2)+((BO1626/AF1626)^2))^(1/2))*AM1626</f>
        <v>1.17417625472859E-006</v>
      </c>
      <c r="BV1626" s="0" t="n">
        <f aca="false">((((BJ1626/R1626)^2)+((BP1626/AG1626)^2))^(1/2))*AN1626</f>
        <v>3.52305652736609E-008</v>
      </c>
      <c r="BW1626" s="0" t="n">
        <f aca="false">((((BJ1626/R1626)^2)+((BQ1626/AH1626)^2))^(1/2))*AO1626</f>
        <v>0.000812929573514263</v>
      </c>
      <c r="BX1626" s="46" t="n">
        <f aca="false">((((BL1626/AI1626)^2)+((BR1626/AJ1626)^2))^(1/2))*AP1626</f>
        <v>0.0236775582798239</v>
      </c>
    </row>
    <row r="1627" customFormat="false" ht="45" hidden="false" customHeight="true" outlineLevel="0" collapsed="false">
      <c r="A1627" s="24" t="n">
        <v>4.60926944444444</v>
      </c>
      <c r="B1627" s="24" t="n">
        <v>-74.0846638888889</v>
      </c>
      <c r="C1627" s="47" t="n">
        <v>31</v>
      </c>
      <c r="D1627" s="47" t="n">
        <v>25</v>
      </c>
      <c r="E1627" s="47" t="n">
        <v>2320</v>
      </c>
      <c r="F1627" s="82" t="s">
        <v>4009</v>
      </c>
      <c r="G1627" s="82" t="s">
        <v>4010</v>
      </c>
      <c r="H1627" s="82" t="s">
        <v>4011</v>
      </c>
      <c r="I1627" s="83" t="s">
        <v>1287</v>
      </c>
      <c r="J1627" s="1" t="s">
        <v>65</v>
      </c>
      <c r="K1627" s="1" t="s">
        <v>4012</v>
      </c>
      <c r="L1627" s="1"/>
      <c r="M1627" s="1" t="n">
        <v>1993</v>
      </c>
      <c r="N1627" s="4" t="s">
        <v>3501</v>
      </c>
      <c r="O1627" s="4" t="s">
        <v>3502</v>
      </c>
      <c r="P1627" s="30" t="n">
        <v>0.013557806644477</v>
      </c>
      <c r="Q1627" s="5" t="n">
        <v>57600</v>
      </c>
      <c r="R1627" s="31" t="n">
        <v>60809.9723404401</v>
      </c>
      <c r="S1627" s="29" t="s">
        <v>86</v>
      </c>
      <c r="T1627" s="29"/>
      <c r="U1627" s="29"/>
      <c r="V1627" s="48" t="n">
        <f aca="false">IF(S1627="m3_año",R1627,IF(OR(O1627="CG1",O1627="CG3",O1627="HG2"),T1627,R1627))</f>
        <v>60809.9723404401</v>
      </c>
      <c r="W1627" s="28" t="n">
        <v>365</v>
      </c>
      <c r="X1627" s="1"/>
      <c r="Y1627" s="1"/>
      <c r="Z1627" s="1" t="n">
        <v>4380</v>
      </c>
      <c r="AA1627" s="1" t="n">
        <v>0</v>
      </c>
      <c r="AB1627" s="1" t="n">
        <v>0</v>
      </c>
      <c r="AC1627" s="33" t="s">
        <v>246</v>
      </c>
      <c r="AD1627" s="33" t="n">
        <f aca="false">VLOOKUP($O1627,Parámetros!$B$4:$H$25,3,0)</f>
        <v>2.56948904694711</v>
      </c>
      <c r="AE1627" s="33" t="n">
        <f aca="false">VLOOKUP($O1627,Parámetros!$B$4:$H$25,4,0)</f>
        <v>3.49736009167801</v>
      </c>
      <c r="AF1627" s="33" t="n">
        <f aca="false">VLOOKUP($O1627,Parámetros!$B$4:$H$25,5,0)</f>
        <v>0.178436739371327</v>
      </c>
      <c r="AG1627" s="33" t="n">
        <f aca="false">VLOOKUP($O1627,Parámetros!$B$4:$H$25,6,0)</f>
        <v>4.28248174491185</v>
      </c>
      <c r="AH1627" s="33" t="n">
        <f aca="false">VLOOKUP($O1627,Parámetros!$B$4:$H$25,7,0)</f>
        <v>1688.11775999997</v>
      </c>
      <c r="AI1627" s="2" t="n">
        <v>1159.09146341463</v>
      </c>
      <c r="AJ1627" s="2" t="n">
        <v>0.000142</v>
      </c>
      <c r="AK1627" s="34" t="n">
        <f aca="false">AD1627*V1627/1000000000</f>
        <v>0.000156250557873918</v>
      </c>
      <c r="AL1627" s="34" t="n">
        <f aca="false">AE1627*V1627/1000000000</f>
        <v>0.000212674370439499</v>
      </c>
      <c r="AM1627" s="34" t="n">
        <f aca="false">AF1627*V1627/1000000000</f>
        <v>1.08507331856887E-005</v>
      </c>
      <c r="AN1627" s="34" t="n">
        <f aca="false">AG1627*V1627/1000000000</f>
        <v>0.000260417596456529</v>
      </c>
      <c r="AO1627" s="34" t="n">
        <f aca="false">AH1627*V1627/1000000000</f>
        <v>0.102654394293004</v>
      </c>
      <c r="AP1627" s="35" t="n">
        <f aca="false">AJ1627*AI1627*EXP(P1627*4)</f>
        <v>0.17376342735938</v>
      </c>
      <c r="AQ1627" s="36" t="n">
        <f aca="false">AK1627/W1627</f>
        <v>4.28083720202514E-007</v>
      </c>
      <c r="AR1627" s="37" t="n">
        <f aca="false">AL1627/W1627</f>
        <v>5.82669508053422E-007</v>
      </c>
      <c r="AS1627" s="37" t="n">
        <f aca="false">AM1627/W1627</f>
        <v>2.97280361251746E-008</v>
      </c>
      <c r="AT1627" s="37" t="n">
        <f aca="false">AN1627/W1627</f>
        <v>7.1347286700419E-007</v>
      </c>
      <c r="AU1627" s="37" t="n">
        <f aca="false">AO1627/W1627</f>
        <v>0.000281244915871243</v>
      </c>
      <c r="AV1627" s="49" t="n">
        <f aca="false">AP1627/W1627</f>
        <v>0.000476064184546247</v>
      </c>
      <c r="AW1627" s="39" t="n">
        <f aca="false">AK1627*1000000</f>
        <v>156.250557873918</v>
      </c>
      <c r="AX1627" s="40" t="n">
        <f aca="false">AL1627*1000000</f>
        <v>212.674370439499</v>
      </c>
      <c r="AY1627" s="40" t="n">
        <f aca="false">AM1627*1000000</f>
        <v>10.8507331856887</v>
      </c>
      <c r="AZ1627" s="40" t="n">
        <f aca="false">AN1627*1000000</f>
        <v>260.417596456529</v>
      </c>
      <c r="BA1627" s="40" t="n">
        <f aca="false">AO1627*1000000</f>
        <v>102654.394293004</v>
      </c>
      <c r="BB1627" s="41" t="n">
        <f aca="false">AP1627*1000000</f>
        <v>173763.42735938</v>
      </c>
      <c r="BC1627" s="39" t="n">
        <f aca="false">AQ1627*1000000</f>
        <v>0.428083720202514</v>
      </c>
      <c r="BD1627" s="40" t="n">
        <f aca="false">AR1627*1000000</f>
        <v>0.582669508053422</v>
      </c>
      <c r="BE1627" s="40" t="n">
        <f aca="false">AS1627*1000000</f>
        <v>0.0297280361251746</v>
      </c>
      <c r="BF1627" s="40" t="n">
        <f aca="false">AT1627*1000000</f>
        <v>0.71347286700419</v>
      </c>
      <c r="BG1627" s="40" t="n">
        <f aca="false">AU1627*1000000</f>
        <v>281.244915871243</v>
      </c>
      <c r="BH1627" s="41" t="n">
        <f aca="false">AV1627*1000000</f>
        <v>476.064184546247</v>
      </c>
      <c r="BI1627" s="0" t="n">
        <v>0.1</v>
      </c>
      <c r="BJ1627" s="0" t="n">
        <f aca="false">R1627*BI1627</f>
        <v>6080.99723404401</v>
      </c>
      <c r="BK1627" s="0" t="n">
        <v>0.1</v>
      </c>
      <c r="BL1627" s="0" t="n">
        <f aca="false">AI1627*BK1627</f>
        <v>115.909146341463</v>
      </c>
      <c r="BM1627" s="0" t="n">
        <f aca="false">AD1627*0.1</f>
        <v>0.256948904694711</v>
      </c>
      <c r="BN1627" s="0" t="n">
        <f aca="false">AE1627*0.1</f>
        <v>0.349736009167801</v>
      </c>
      <c r="BO1627" s="0" t="n">
        <f aca="false">AF1627*0.1</f>
        <v>0.0178436739371327</v>
      </c>
      <c r="BP1627" s="0" t="n">
        <f aca="false">AG1627*0.1</f>
        <v>0.428248174491185</v>
      </c>
      <c r="BQ1627" s="0" t="n">
        <f aca="false">AH1627*0.1</f>
        <v>168.811775999997</v>
      </c>
      <c r="BR1627" s="0" t="n">
        <f aca="false">AJ1627*0.1</f>
        <v>1.42E-005</v>
      </c>
      <c r="BS1627" s="0" t="n">
        <f aca="false">((((BJ1627/R1627)^2)+((BM1627/AD1627)^2))^(1/2))*AK1627</f>
        <v>2.20971658073656E-005</v>
      </c>
      <c r="BT1627" s="0" t="n">
        <f aca="false">((((BJ1627/R1627)^2)+((BN1627/AE1627)^2))^(1/2))*AL1627</f>
        <v>3.00766979044699E-005</v>
      </c>
      <c r="BU1627" s="0" t="n">
        <f aca="false">((((BJ1627/R1627)^2)+((BO1627/AF1627)^2))^(1/2))*AM1627</f>
        <v>1.53452540328928E-006</v>
      </c>
      <c r="BV1627" s="0" t="n">
        <f aca="false">((((BJ1627/R1627)^2)+((BP1627/AG1627)^2))^(1/2))*AN1627</f>
        <v>3.68286096789427E-005</v>
      </c>
      <c r="BW1627" s="0" t="n">
        <f aca="false">((((BJ1627/R1627)^2)+((BQ1627/AH1627)^2))^(1/2))*AO1627</f>
        <v>0.0145175236646361</v>
      </c>
      <c r="BX1627" s="46" t="n">
        <f aca="false">((((BL1627/AI1627)^2)+((BR1627/AJ1627)^2))^(1/2))*AP1627</f>
        <v>0.0245738595616068</v>
      </c>
    </row>
    <row r="1628" customFormat="false" ht="15" hidden="false" customHeight="true" outlineLevel="0" collapsed="false">
      <c r="A1628" s="24" t="n">
        <v>4.61648611111111</v>
      </c>
      <c r="B1628" s="24" t="n">
        <v>-74.1424305555556</v>
      </c>
      <c r="C1628" s="47" t="n">
        <v>24</v>
      </c>
      <c r="D1628" s="47" t="n">
        <v>26</v>
      </c>
      <c r="E1628" s="47" t="n">
        <v>1833</v>
      </c>
      <c r="F1628" s="82" t="s">
        <v>4013</v>
      </c>
      <c r="G1628" s="82" t="s">
        <v>4014</v>
      </c>
      <c r="H1628" s="82" t="s">
        <v>4015</v>
      </c>
      <c r="I1628" s="28" t="s">
        <v>216</v>
      </c>
      <c r="J1628" s="1" t="s">
        <v>65</v>
      </c>
      <c r="K1628" s="1" t="s">
        <v>3500</v>
      </c>
      <c r="L1628" s="1"/>
      <c r="M1628" s="1" t="s">
        <v>3999</v>
      </c>
      <c r="N1628" s="29" t="s">
        <v>67</v>
      </c>
      <c r="O1628" s="4" t="s">
        <v>68</v>
      </c>
      <c r="P1628" s="30" t="n">
        <v>0.013557806644477</v>
      </c>
      <c r="Q1628" s="5" t="n">
        <v>10000</v>
      </c>
      <c r="R1628" s="31" t="n">
        <v>10557.2868646597</v>
      </c>
      <c r="S1628" s="4" t="s">
        <v>69</v>
      </c>
      <c r="T1628" s="4"/>
      <c r="U1628" s="4"/>
      <c r="V1628" s="48" t="n">
        <f aca="false">IF(S1628="m3_año",R1628,IF(OR(O1628="CG1",O1628="CG3",O1628="HG2"),T1628,R1628))</f>
        <v>10557.2868646597</v>
      </c>
      <c r="W1628" s="28" t="n">
        <v>365</v>
      </c>
      <c r="X1628" s="1"/>
      <c r="Y1628" s="1"/>
      <c r="Z1628" s="1" t="n">
        <v>832</v>
      </c>
      <c r="AA1628" s="1" t="n">
        <v>0</v>
      </c>
      <c r="AB1628" s="1" t="n">
        <v>0</v>
      </c>
      <c r="AC1628" s="33" t="s">
        <v>72</v>
      </c>
      <c r="AD1628" s="33" t="n">
        <f aca="false">VLOOKUP($O1628,Parámetros!$B$4:$H$25,3,0)</f>
        <v>46.3856216091623</v>
      </c>
      <c r="AE1628" s="33" t="n">
        <f aca="false">VLOOKUP($O1628,Parámetros!$B$4:$H$25,4,0)</f>
        <v>1074.85364414012</v>
      </c>
      <c r="AF1628" s="33" t="n">
        <f aca="false">VLOOKUP($O1628,Parámetros!$B$4:$H$25,5,0)</f>
        <v>5.41099102083891</v>
      </c>
      <c r="AG1628" s="33" t="n">
        <f aca="false">VLOOKUP($O1628,Parámetros!$B$4:$H$25,6,0)</f>
        <v>1344</v>
      </c>
      <c r="AH1628" s="33" t="n">
        <f aca="false">VLOOKUP($O1628,Parámetros!$B$4:$H$25,7,0)</f>
        <v>1920000</v>
      </c>
      <c r="AI1628" s="51" t="n">
        <v>10000</v>
      </c>
      <c r="AJ1628" s="52" t="n">
        <v>8.8E-008</v>
      </c>
      <c r="AK1628" s="34" t="n">
        <f aca="false">AD1628*V1628/1000000000</f>
        <v>0.000489706313723484</v>
      </c>
      <c r="AL1628" s="34" t="n">
        <f aca="false">AE1628*V1628/1000000000</f>
        <v>0.0113475382587121</v>
      </c>
      <c r="AM1628" s="34" t="n">
        <f aca="false">AF1628*V1628/1000000000</f>
        <v>5.71253844290942E-005</v>
      </c>
      <c r="AN1628" s="34" t="n">
        <f aca="false">AG1628*V1628/1000000000</f>
        <v>0.0141889935461026</v>
      </c>
      <c r="AO1628" s="34" t="n">
        <f aca="false">AH1628*V1628/1000000000</f>
        <v>20.2699907801466</v>
      </c>
      <c r="AP1628" s="35" t="n">
        <f aca="false">AJ1628*AI1628*EXP(P1628*4)</f>
        <v>0.000929041244090057</v>
      </c>
      <c r="AQ1628" s="36" t="n">
        <f aca="false">AK1628/W1628</f>
        <v>1.341661133489E-006</v>
      </c>
      <c r="AR1628" s="37" t="n">
        <f aca="false">AL1628/W1628</f>
        <v>3.10891459142797E-005</v>
      </c>
      <c r="AS1628" s="37" t="n">
        <f aca="false">AM1628/W1628</f>
        <v>1.56507902545464E-007</v>
      </c>
      <c r="AT1628" s="37" t="n">
        <f aca="false">AN1628/W1628</f>
        <v>3.88739549208291E-005</v>
      </c>
      <c r="AU1628" s="37" t="n">
        <f aca="false">AO1628/W1628</f>
        <v>0.0555342213154702</v>
      </c>
      <c r="AV1628" s="49" t="n">
        <f aca="false">AP1628/W1628</f>
        <v>2.54531847695906E-006</v>
      </c>
      <c r="AW1628" s="39" t="n">
        <f aca="false">AK1628*1000000</f>
        <v>489.706313723484</v>
      </c>
      <c r="AX1628" s="40" t="n">
        <f aca="false">AL1628*1000000</f>
        <v>11347.5382587121</v>
      </c>
      <c r="AY1628" s="40" t="n">
        <f aca="false">AM1628*1000000</f>
        <v>57.1253844290942</v>
      </c>
      <c r="AZ1628" s="40" t="n">
        <f aca="false">AN1628*1000000</f>
        <v>14188.9935461026</v>
      </c>
      <c r="BA1628" s="40" t="n">
        <f aca="false">AO1628*1000000</f>
        <v>20269990.7801466</v>
      </c>
      <c r="BB1628" s="41" t="n">
        <f aca="false">AP1628*1000000</f>
        <v>929.041244090057</v>
      </c>
      <c r="BC1628" s="39" t="n">
        <f aca="false">AQ1628*1000000</f>
        <v>1.341661133489</v>
      </c>
      <c r="BD1628" s="40" t="n">
        <f aca="false">AR1628*1000000</f>
        <v>31.0891459142797</v>
      </c>
      <c r="BE1628" s="40" t="n">
        <f aca="false">AS1628*1000000</f>
        <v>0.156507902545464</v>
      </c>
      <c r="BF1628" s="40" t="n">
        <f aca="false">AT1628*1000000</f>
        <v>38.8739549208291</v>
      </c>
      <c r="BG1628" s="40" t="n">
        <f aca="false">AU1628*1000000</f>
        <v>55534.2213154702</v>
      </c>
      <c r="BH1628" s="41" t="n">
        <f aca="false">AV1628*1000000</f>
        <v>2.54531847695906</v>
      </c>
      <c r="BI1628" s="0" t="n">
        <v>0.1</v>
      </c>
      <c r="BJ1628" s="0" t="n">
        <f aca="false">R1628*BI1628</f>
        <v>1055.72868646597</v>
      </c>
      <c r="BK1628" s="0" t="n">
        <v>0.1</v>
      </c>
      <c r="BL1628" s="0" t="n">
        <f aca="false">AI1628*BK1628</f>
        <v>1000</v>
      </c>
      <c r="BM1628" s="45" t="n">
        <v>17.6498016718255</v>
      </c>
      <c r="BN1628" s="45" t="n">
        <v>910.91550745518</v>
      </c>
      <c r="BO1628" s="45" t="n">
        <v>5.31099102083891</v>
      </c>
      <c r="BP1628" s="45" t="n">
        <v>537.6</v>
      </c>
      <c r="BQ1628" s="45" t="n">
        <v>384000</v>
      </c>
      <c r="BR1628" s="0" t="n">
        <f aca="false">AJ1628*0.1</f>
        <v>8.8E-009</v>
      </c>
      <c r="BS1628" s="0" t="n">
        <f aca="false">((((BJ1628/R1628)^2)+((BM1628/AD1628)^2))^(1/2))*AK1628</f>
        <v>0.000192661593229043</v>
      </c>
      <c r="BT1628" s="0" t="n">
        <f aca="false">((((BJ1628/R1628)^2)+((BN1628/AE1628)^2))^(1/2))*AL1628</f>
        <v>0.00968351370824877</v>
      </c>
      <c r="BU1628" s="0" t="n">
        <f aca="false">((((BJ1628/R1628)^2)+((BO1628/AF1628)^2))^(1/2))*AM1628</f>
        <v>5.63599094264581E-005</v>
      </c>
      <c r="BV1628" s="0" t="n">
        <f aca="false">((((BJ1628/R1628)^2)+((BP1628/AG1628)^2))^(1/2))*AN1628</f>
        <v>0.00585027191117885</v>
      </c>
      <c r="BW1628" s="0" t="n">
        <f aca="false">((((BJ1628/R1628)^2)+((BQ1628/AH1628)^2))^(1/2))*AO1628</f>
        <v>4.53250772877019</v>
      </c>
      <c r="BX1628" s="46" t="n">
        <f aca="false">((((BL1628/AI1628)^2)+((BR1628/AJ1628)^2))^(1/2))*AP1628</f>
        <v>0.000131386272739613</v>
      </c>
    </row>
    <row r="1629" customFormat="false" ht="45" hidden="false" customHeight="true" outlineLevel="0" collapsed="false">
      <c r="A1629" s="24" t="n">
        <v>4.620725</v>
      </c>
      <c r="B1629" s="24" t="n">
        <v>-74.1052944444444</v>
      </c>
      <c r="C1629" s="47" t="n">
        <v>28</v>
      </c>
      <c r="D1629" s="47" t="n">
        <v>26</v>
      </c>
      <c r="E1629" s="47" t="n">
        <v>1837</v>
      </c>
      <c r="F1629" s="82" t="s">
        <v>4016</v>
      </c>
      <c r="G1629" s="82" t="s">
        <v>4017</v>
      </c>
      <c r="H1629" s="82" t="s">
        <v>4018</v>
      </c>
      <c r="I1629" s="28" t="s">
        <v>155</v>
      </c>
      <c r="J1629" s="1" t="s">
        <v>65</v>
      </c>
      <c r="K1629" s="1" t="s">
        <v>4019</v>
      </c>
      <c r="L1629" s="1"/>
      <c r="M1629" s="1" t="n">
        <v>2003</v>
      </c>
      <c r="N1629" s="4" t="s">
        <v>172</v>
      </c>
      <c r="O1629" s="4" t="s">
        <v>244</v>
      </c>
      <c r="P1629" s="56" t="n">
        <v>0.00426891489573758</v>
      </c>
      <c r="Q1629" s="5" t="n">
        <v>458.333333333333</v>
      </c>
      <c r="R1629" s="31" t="n">
        <v>466.226879262586</v>
      </c>
      <c r="S1629" s="29" t="s">
        <v>86</v>
      </c>
      <c r="T1629" s="29" t="n">
        <f aca="false">((R1629*Parámetros!$D$30)/1000)/Parámetros!$D$29</f>
        <v>382.074580842495</v>
      </c>
      <c r="U1629" s="29" t="s">
        <v>69</v>
      </c>
      <c r="V1629" s="48" t="n">
        <f aca="false">IF(S1629="m3_año",R1629,IF(OR(O1629="CG1",O1629="CG3",O1629="HG2"),T1629,R1629))</f>
        <v>466.226879262586</v>
      </c>
      <c r="W1629" s="28" t="n">
        <v>365</v>
      </c>
      <c r="X1629" s="1"/>
      <c r="Y1629" s="1"/>
      <c r="Z1629" s="28" t="n">
        <v>2496</v>
      </c>
      <c r="AA1629" s="1" t="n">
        <v>0</v>
      </c>
      <c r="AB1629" s="1" t="n">
        <v>0</v>
      </c>
      <c r="AC1629" s="33" t="s">
        <v>246</v>
      </c>
      <c r="AD1629" s="33" t="n">
        <f aca="false">VLOOKUP($O1629,Parámetros!$B$4:$H$25,3,0)</f>
        <v>5.87787643204989</v>
      </c>
      <c r="AE1629" s="33" t="n">
        <f aca="false">VLOOKUP($O1629,Parámetros!$B$4:$H$25,4,0)</f>
        <v>7.61681695814629</v>
      </c>
      <c r="AF1629" s="33" t="n">
        <f aca="false">VLOOKUP($O1629,Parámetros!$B$4:$H$25,5,0)</f>
        <v>22.1296397414769</v>
      </c>
      <c r="AG1629" s="33" t="n">
        <f aca="false">VLOOKUP($O1629,Parámetros!$B$4:$H$25,6,0)</f>
        <v>0.3</v>
      </c>
      <c r="AH1629" s="33" t="n">
        <f aca="false">VLOOKUP($O1629,Parámetros!$B$4:$H$25,7,0)</f>
        <v>2840</v>
      </c>
      <c r="AI1629" s="2" t="n">
        <v>1159.09146341463</v>
      </c>
      <c r="AJ1629" s="2" t="n">
        <v>0.000142</v>
      </c>
      <c r="AK1629" s="34" t="n">
        <f aca="false">AD1629*V1629/1000000000</f>
        <v>2.74042398560572E-006</v>
      </c>
      <c r="AL1629" s="34" t="n">
        <f aca="false">AE1629*V1629/1000000000</f>
        <v>3.55116480031089E-006</v>
      </c>
      <c r="AM1629" s="34" t="n">
        <f aca="false">AF1629*V1629/1000000000</f>
        <v>1.03174328758741E-005</v>
      </c>
      <c r="AN1629" s="34" t="n">
        <f aca="false">AG1629*V1629/1000000000</f>
        <v>1.39868063778776E-007</v>
      </c>
      <c r="AO1629" s="34" t="n">
        <f aca="false">AH1629*V1629/1000000000</f>
        <v>0.00132408433710574</v>
      </c>
      <c r="AP1629" s="35" t="n">
        <f aca="false">AJ1629*AI1629*EXP(P1629*4)</f>
        <v>0.167425620216031</v>
      </c>
      <c r="AQ1629" s="36" t="n">
        <f aca="false">AK1629/W1629</f>
        <v>7.50801091946774E-009</v>
      </c>
      <c r="AR1629" s="37" t="n">
        <f aca="false">AL1629/W1629</f>
        <v>9.72921863098873E-009</v>
      </c>
      <c r="AS1629" s="37" t="n">
        <f aca="false">AM1629/W1629</f>
        <v>2.82669393859564E-008</v>
      </c>
      <c r="AT1629" s="37" t="n">
        <f aca="false">AN1629/W1629</f>
        <v>3.83200174736372E-010</v>
      </c>
      <c r="AU1629" s="37" t="n">
        <f aca="false">AO1629/W1629</f>
        <v>3.62762832083766E-006</v>
      </c>
      <c r="AV1629" s="49" t="n">
        <f aca="false">AP1629/W1629</f>
        <v>0.00045870032935899</v>
      </c>
      <c r="AW1629" s="39" t="n">
        <f aca="false">AK1629*1000000</f>
        <v>2.74042398560572</v>
      </c>
      <c r="AX1629" s="40" t="n">
        <f aca="false">AL1629*1000000</f>
        <v>3.55116480031089</v>
      </c>
      <c r="AY1629" s="40" t="n">
        <f aca="false">AM1629*1000000</f>
        <v>10.3174328758741</v>
      </c>
      <c r="AZ1629" s="40" t="n">
        <f aca="false">AN1629*1000000</f>
        <v>0.139868063778776</v>
      </c>
      <c r="BA1629" s="40" t="n">
        <f aca="false">AO1629*1000000</f>
        <v>1324.08433710574</v>
      </c>
      <c r="BB1629" s="41" t="n">
        <f aca="false">AP1629*1000000</f>
        <v>167425.620216031</v>
      </c>
      <c r="BC1629" s="39" t="n">
        <f aca="false">AQ1629*1000000</f>
        <v>0.00750801091946774</v>
      </c>
      <c r="BD1629" s="40" t="n">
        <f aca="false">AR1629*1000000</f>
        <v>0.00972921863098873</v>
      </c>
      <c r="BE1629" s="40" t="n">
        <f aca="false">AS1629*1000000</f>
        <v>0.0282669393859564</v>
      </c>
      <c r="BF1629" s="40" t="n">
        <f aca="false">AT1629*1000000</f>
        <v>0.000383200174736372</v>
      </c>
      <c r="BG1629" s="40" t="n">
        <f aca="false">AU1629*1000000</f>
        <v>3.62762832083766</v>
      </c>
      <c r="BH1629" s="41" t="n">
        <f aca="false">AV1629*1000000</f>
        <v>458.70032935899</v>
      </c>
      <c r="BI1629" s="0" t="n">
        <v>0.1</v>
      </c>
      <c r="BJ1629" s="0" t="n">
        <f aca="false">R1629*BI1629</f>
        <v>46.6226879262586</v>
      </c>
      <c r="BK1629" s="0" t="n">
        <v>0.1</v>
      </c>
      <c r="BL1629" s="0" t="n">
        <f aca="false">AI1629*BK1629</f>
        <v>115.909146341463</v>
      </c>
      <c r="BM1629" s="45" t="n">
        <v>4.12476460504249</v>
      </c>
      <c r="BN1629" s="45" t="n">
        <v>5.03041792329344</v>
      </c>
      <c r="BO1629" s="45" t="n">
        <v>17.5971907346429</v>
      </c>
      <c r="BP1629" s="45" t="n">
        <v>0.12</v>
      </c>
      <c r="BQ1629" s="45" t="n">
        <v>2840</v>
      </c>
      <c r="BR1629" s="0" t="n">
        <f aca="false">AJ1629*0.1</f>
        <v>1.42E-005</v>
      </c>
      <c r="BS1629" s="0" t="n">
        <f aca="false">((((BJ1629/R1629)^2)+((BM1629/AD1629)^2))^(1/2))*AK1629</f>
        <v>1.94250380593403E-006</v>
      </c>
      <c r="BT1629" s="0" t="n">
        <f aca="false">((((BJ1629/R1629)^2)+((BN1629/AE1629)^2))^(1/2))*AL1629</f>
        <v>2.37204871106577E-006</v>
      </c>
      <c r="BU1629" s="0" t="n">
        <f aca="false">((((BJ1629/R1629)^2)+((BO1629/AF1629)^2))^(1/2))*AM1629</f>
        <v>8.26890313199575E-006</v>
      </c>
      <c r="BV1629" s="0" t="n">
        <f aca="false">((((BJ1629/R1629)^2)+((BP1629/AG1629)^2))^(1/2))*AN1629</f>
        <v>5.7669080061052E-008</v>
      </c>
      <c r="BW1629" s="0" t="n">
        <f aca="false">((((BJ1629/R1629)^2)+((BQ1629/AH1629)^2))^(1/2))*AO1629</f>
        <v>0.0013306882899787</v>
      </c>
      <c r="BX1629" s="46" t="n">
        <f aca="false">((((BL1629/AI1629)^2)+((BR1629/AJ1629)^2))^(1/2))*AP1629</f>
        <v>0.0236775582798239</v>
      </c>
    </row>
    <row r="1630" customFormat="false" ht="45" hidden="false" customHeight="true" outlineLevel="0" collapsed="false">
      <c r="A1630" s="24" t="n">
        <v>4.620725</v>
      </c>
      <c r="B1630" s="24" t="n">
        <v>-74.1052944444444</v>
      </c>
      <c r="C1630" s="47" t="n">
        <v>28</v>
      </c>
      <c r="D1630" s="47" t="n">
        <v>26</v>
      </c>
      <c r="E1630" s="47" t="n">
        <v>1837</v>
      </c>
      <c r="F1630" s="82" t="s">
        <v>4016</v>
      </c>
      <c r="G1630" s="82" t="s">
        <v>4017</v>
      </c>
      <c r="H1630" s="82" t="s">
        <v>4018</v>
      </c>
      <c r="I1630" s="28" t="s">
        <v>155</v>
      </c>
      <c r="J1630" s="1" t="s">
        <v>65</v>
      </c>
      <c r="K1630" s="1" t="s">
        <v>4019</v>
      </c>
      <c r="L1630" s="1"/>
      <c r="M1630" s="1" t="n">
        <v>2003</v>
      </c>
      <c r="N1630" s="4" t="s">
        <v>172</v>
      </c>
      <c r="O1630" s="4" t="s">
        <v>244</v>
      </c>
      <c r="P1630" s="56" t="n">
        <v>0.00426891489573758</v>
      </c>
      <c r="Q1630" s="5" t="n">
        <v>458.333333333333</v>
      </c>
      <c r="R1630" s="31" t="n">
        <v>466.226879262586</v>
      </c>
      <c r="S1630" s="29" t="s">
        <v>86</v>
      </c>
      <c r="T1630" s="29" t="n">
        <f aca="false">((R1630*Parámetros!$D$30)/1000)/Parámetros!$D$29</f>
        <v>382.074580842495</v>
      </c>
      <c r="U1630" s="29" t="s">
        <v>69</v>
      </c>
      <c r="V1630" s="48" t="n">
        <f aca="false">IF(S1630="m3_año",R1630,IF(OR(O1630="CG1",O1630="CG3",O1630="HG2"),T1630,R1630))</f>
        <v>466.226879262586</v>
      </c>
      <c r="W1630" s="28" t="n">
        <v>365</v>
      </c>
      <c r="X1630" s="1"/>
      <c r="Y1630" s="1"/>
      <c r="Z1630" s="28" t="n">
        <v>1872</v>
      </c>
      <c r="AA1630" s="1" t="n">
        <v>0</v>
      </c>
      <c r="AB1630" s="1" t="n">
        <v>0</v>
      </c>
      <c r="AC1630" s="33" t="s">
        <v>246</v>
      </c>
      <c r="AD1630" s="33" t="n">
        <f aca="false">VLOOKUP($O1630,Parámetros!$B$4:$H$25,3,0)</f>
        <v>5.87787643204989</v>
      </c>
      <c r="AE1630" s="33" t="n">
        <f aca="false">VLOOKUP($O1630,Parámetros!$B$4:$H$25,4,0)</f>
        <v>7.61681695814629</v>
      </c>
      <c r="AF1630" s="33" t="n">
        <f aca="false">VLOOKUP($O1630,Parámetros!$B$4:$H$25,5,0)</f>
        <v>22.1296397414769</v>
      </c>
      <c r="AG1630" s="33" t="n">
        <f aca="false">VLOOKUP($O1630,Parámetros!$B$4:$H$25,6,0)</f>
        <v>0.3</v>
      </c>
      <c r="AH1630" s="33" t="n">
        <f aca="false">VLOOKUP($O1630,Parámetros!$B$4:$H$25,7,0)</f>
        <v>2840</v>
      </c>
      <c r="AI1630" s="2" t="n">
        <v>1159.09146341463</v>
      </c>
      <c r="AJ1630" s="2" t="n">
        <v>0.000142</v>
      </c>
      <c r="AK1630" s="34" t="n">
        <f aca="false">AD1630*V1630/1000000000</f>
        <v>2.74042398560572E-006</v>
      </c>
      <c r="AL1630" s="34" t="n">
        <f aca="false">AE1630*V1630/1000000000</f>
        <v>3.55116480031089E-006</v>
      </c>
      <c r="AM1630" s="34" t="n">
        <f aca="false">AF1630*V1630/1000000000</f>
        <v>1.03174328758741E-005</v>
      </c>
      <c r="AN1630" s="34" t="n">
        <f aca="false">AG1630*V1630/1000000000</f>
        <v>1.39868063778776E-007</v>
      </c>
      <c r="AO1630" s="34" t="n">
        <f aca="false">AH1630*V1630/1000000000</f>
        <v>0.00132408433710574</v>
      </c>
      <c r="AP1630" s="35" t="n">
        <f aca="false">AJ1630*AI1630*EXP(P1630*4)</f>
        <v>0.167425620216031</v>
      </c>
      <c r="AQ1630" s="36" t="n">
        <f aca="false">AK1630/W1630</f>
        <v>7.50801091946774E-009</v>
      </c>
      <c r="AR1630" s="37" t="n">
        <f aca="false">AL1630/W1630</f>
        <v>9.72921863098873E-009</v>
      </c>
      <c r="AS1630" s="37" t="n">
        <f aca="false">AM1630/W1630</f>
        <v>2.82669393859564E-008</v>
      </c>
      <c r="AT1630" s="37" t="n">
        <f aca="false">AN1630/W1630</f>
        <v>3.83200174736372E-010</v>
      </c>
      <c r="AU1630" s="37" t="n">
        <f aca="false">AO1630/W1630</f>
        <v>3.62762832083766E-006</v>
      </c>
      <c r="AV1630" s="49" t="n">
        <f aca="false">AP1630/W1630</f>
        <v>0.00045870032935899</v>
      </c>
      <c r="AW1630" s="39" t="n">
        <f aca="false">AK1630*1000000</f>
        <v>2.74042398560572</v>
      </c>
      <c r="AX1630" s="40" t="n">
        <f aca="false">AL1630*1000000</f>
        <v>3.55116480031089</v>
      </c>
      <c r="AY1630" s="40" t="n">
        <f aca="false">AM1630*1000000</f>
        <v>10.3174328758741</v>
      </c>
      <c r="AZ1630" s="40" t="n">
        <f aca="false">AN1630*1000000</f>
        <v>0.139868063778776</v>
      </c>
      <c r="BA1630" s="40" t="n">
        <f aca="false">AO1630*1000000</f>
        <v>1324.08433710574</v>
      </c>
      <c r="BB1630" s="41" t="n">
        <f aca="false">AP1630*1000000</f>
        <v>167425.620216031</v>
      </c>
      <c r="BC1630" s="39" t="n">
        <f aca="false">AQ1630*1000000</f>
        <v>0.00750801091946774</v>
      </c>
      <c r="BD1630" s="40" t="n">
        <f aca="false">AR1630*1000000</f>
        <v>0.00972921863098873</v>
      </c>
      <c r="BE1630" s="40" t="n">
        <f aca="false">AS1630*1000000</f>
        <v>0.0282669393859564</v>
      </c>
      <c r="BF1630" s="40" t="n">
        <f aca="false">AT1630*1000000</f>
        <v>0.000383200174736372</v>
      </c>
      <c r="BG1630" s="40" t="n">
        <f aca="false">AU1630*1000000</f>
        <v>3.62762832083766</v>
      </c>
      <c r="BH1630" s="41" t="n">
        <f aca="false">AV1630*1000000</f>
        <v>458.70032935899</v>
      </c>
      <c r="BI1630" s="0" t="n">
        <v>0.1</v>
      </c>
      <c r="BJ1630" s="0" t="n">
        <f aca="false">R1630*BI1630</f>
        <v>46.6226879262586</v>
      </c>
      <c r="BK1630" s="0" t="n">
        <v>0.1</v>
      </c>
      <c r="BL1630" s="0" t="n">
        <f aca="false">AI1630*BK1630</f>
        <v>115.909146341463</v>
      </c>
      <c r="BM1630" s="45" t="n">
        <v>4.12476460504249</v>
      </c>
      <c r="BN1630" s="45" t="n">
        <v>5.03041792329344</v>
      </c>
      <c r="BO1630" s="45" t="n">
        <v>17.5971907346429</v>
      </c>
      <c r="BP1630" s="45" t="n">
        <v>0.12</v>
      </c>
      <c r="BQ1630" s="45" t="n">
        <v>2840</v>
      </c>
      <c r="BR1630" s="0" t="n">
        <f aca="false">AJ1630*0.1</f>
        <v>1.42E-005</v>
      </c>
      <c r="BS1630" s="0" t="n">
        <f aca="false">((((BJ1630/R1630)^2)+((BM1630/AD1630)^2))^(1/2))*AK1630</f>
        <v>1.94250380593403E-006</v>
      </c>
      <c r="BT1630" s="0" t="n">
        <f aca="false">((((BJ1630/R1630)^2)+((BN1630/AE1630)^2))^(1/2))*AL1630</f>
        <v>2.37204871106577E-006</v>
      </c>
      <c r="BU1630" s="0" t="n">
        <f aca="false">((((BJ1630/R1630)^2)+((BO1630/AF1630)^2))^(1/2))*AM1630</f>
        <v>8.26890313199575E-006</v>
      </c>
      <c r="BV1630" s="0" t="n">
        <f aca="false">((((BJ1630/R1630)^2)+((BP1630/AG1630)^2))^(1/2))*AN1630</f>
        <v>5.7669080061052E-008</v>
      </c>
      <c r="BW1630" s="0" t="n">
        <f aca="false">((((BJ1630/R1630)^2)+((BQ1630/AH1630)^2))^(1/2))*AO1630</f>
        <v>0.0013306882899787</v>
      </c>
      <c r="BX1630" s="46" t="n">
        <f aca="false">((((BL1630/AI1630)^2)+((BR1630/AJ1630)^2))^(1/2))*AP1630</f>
        <v>0.0236775582798239</v>
      </c>
    </row>
    <row r="1631" customFormat="false" ht="15" hidden="false" customHeight="true" outlineLevel="0" collapsed="false">
      <c r="A1631" s="24" t="n">
        <v>4.61988888888889</v>
      </c>
      <c r="B1631" s="24" t="n">
        <v>-74.1816333333333</v>
      </c>
      <c r="C1631" s="47" t="n">
        <v>20</v>
      </c>
      <c r="D1631" s="47" t="n">
        <v>26</v>
      </c>
      <c r="E1631" s="47" t="n">
        <v>1829</v>
      </c>
      <c r="F1631" s="82" t="s">
        <v>4020</v>
      </c>
      <c r="G1631" s="82" t="s">
        <v>4021</v>
      </c>
      <c r="H1631" s="82" t="s">
        <v>4022</v>
      </c>
      <c r="I1631" s="83" t="s">
        <v>443</v>
      </c>
      <c r="J1631" s="1" t="s">
        <v>76</v>
      </c>
      <c r="K1631" s="1" t="s">
        <v>4023</v>
      </c>
      <c r="L1631" s="1"/>
      <c r="M1631" s="1" t="n">
        <v>2006</v>
      </c>
      <c r="N1631" s="29" t="s">
        <v>67</v>
      </c>
      <c r="O1631" s="4" t="s">
        <v>145</v>
      </c>
      <c r="P1631" s="56" t="n">
        <v>0.00426891489573758</v>
      </c>
      <c r="Q1631" s="5" t="n">
        <v>10080</v>
      </c>
      <c r="R1631" s="31" t="n">
        <v>10253.6006028368</v>
      </c>
      <c r="S1631" s="4" t="s">
        <v>69</v>
      </c>
      <c r="T1631" s="4"/>
      <c r="U1631" s="4"/>
      <c r="V1631" s="48" t="n">
        <f aca="false">IF(S1631="m3_año",R1631,IF(OR(O1631="CG1",O1631="CG3",O1631="HG2"),T1631,R1631))</f>
        <v>10253.6006028368</v>
      </c>
      <c r="W1631" s="28" t="n">
        <v>365</v>
      </c>
      <c r="X1631" s="1"/>
      <c r="Y1631" s="1"/>
      <c r="Z1631" s="1" t="n">
        <v>2920</v>
      </c>
      <c r="AA1631" s="1" t="n">
        <v>0</v>
      </c>
      <c r="AB1631" s="1" t="n">
        <v>0</v>
      </c>
      <c r="AC1631" s="33" t="s">
        <v>72</v>
      </c>
      <c r="AD1631" s="33" t="n">
        <f aca="false">VLOOKUP($O1631,Parámetros!$B$4:$H$25,3,0)</f>
        <v>196.356974196937</v>
      </c>
      <c r="AE1631" s="33" t="n">
        <f aca="false">VLOOKUP($O1631,Parámetros!$B$4:$H$25,4,0)</f>
        <v>1220.72799074218</v>
      </c>
      <c r="AF1631" s="33" t="n">
        <f aca="false">VLOOKUP($O1631,Parámetros!$B$4:$H$25,5,0)</f>
        <v>69.6558973259153</v>
      </c>
      <c r="AG1631" s="33" t="n">
        <f aca="false">VLOOKUP($O1631,Parámetros!$B$4:$H$25,6,0)</f>
        <v>640</v>
      </c>
      <c r="AH1631" s="33" t="n">
        <f aca="false">VLOOKUP($O1631,Parámetros!$B$4:$H$25,7,0)</f>
        <v>1920000</v>
      </c>
      <c r="AI1631" s="51" t="n">
        <v>10080</v>
      </c>
      <c r="AJ1631" s="52" t="n">
        <v>8.8E-008</v>
      </c>
      <c r="AK1631" s="34" t="n">
        <f aca="false">AD1631*V1631/1000000000</f>
        <v>0.00201336598899692</v>
      </c>
      <c r="AL1631" s="34" t="n">
        <f aca="false">AE1631*V1631/1000000000</f>
        <v>0.0125168572617738</v>
      </c>
      <c r="AM1631" s="34" t="n">
        <f aca="false">AF1631*V1631/1000000000</f>
        <v>0.000714223750812143</v>
      </c>
      <c r="AN1631" s="34" t="n">
        <f aca="false">AG1631*V1631/1000000000</f>
        <v>0.00656230438581555</v>
      </c>
      <c r="AO1631" s="34" t="n">
        <f aca="false">AH1631*V1631/1000000000</f>
        <v>19.6869131574467</v>
      </c>
      <c r="AP1631" s="35" t="n">
        <f aca="false">AJ1631*AI1631*EXP(P1631*4)</f>
        <v>0.000902316853049639</v>
      </c>
      <c r="AQ1631" s="36" t="n">
        <f aca="false">AK1631/W1631</f>
        <v>5.5160712027313E-006</v>
      </c>
      <c r="AR1631" s="37" t="n">
        <f aca="false">AL1631/W1631</f>
        <v>3.4292759621298E-005</v>
      </c>
      <c r="AS1631" s="37" t="n">
        <f aca="false">AM1631/W1631</f>
        <v>1.95677739948532E-006</v>
      </c>
      <c r="AT1631" s="37" t="n">
        <f aca="false">AN1631/W1631</f>
        <v>1.79789161255221E-005</v>
      </c>
      <c r="AU1631" s="37" t="n">
        <f aca="false">AO1631/W1631</f>
        <v>0.0539367483765662</v>
      </c>
      <c r="AV1631" s="49" t="n">
        <f aca="false">AP1631/W1631</f>
        <v>2.47210096725928E-006</v>
      </c>
      <c r="AW1631" s="39" t="n">
        <f aca="false">AK1631*1000000</f>
        <v>2013.36598899692</v>
      </c>
      <c r="AX1631" s="40" t="n">
        <f aca="false">AL1631*1000000</f>
        <v>12516.8572617738</v>
      </c>
      <c r="AY1631" s="40" t="n">
        <f aca="false">AM1631*1000000</f>
        <v>714.223750812143</v>
      </c>
      <c r="AZ1631" s="40" t="n">
        <f aca="false">AN1631*1000000</f>
        <v>6562.30438581555</v>
      </c>
      <c r="BA1631" s="40" t="n">
        <f aca="false">AO1631*1000000</f>
        <v>19686913.1574467</v>
      </c>
      <c r="BB1631" s="41" t="n">
        <f aca="false">AP1631*1000000</f>
        <v>902.316853049639</v>
      </c>
      <c r="BC1631" s="39" t="n">
        <f aca="false">AQ1631*1000000</f>
        <v>5.5160712027313</v>
      </c>
      <c r="BD1631" s="40" t="n">
        <f aca="false">AR1631*1000000</f>
        <v>34.292759621298</v>
      </c>
      <c r="BE1631" s="40" t="n">
        <f aca="false">AS1631*1000000</f>
        <v>1.95677739948532</v>
      </c>
      <c r="BF1631" s="40" t="n">
        <f aca="false">AT1631*1000000</f>
        <v>17.9789161255221</v>
      </c>
      <c r="BG1631" s="40" t="n">
        <f aca="false">AU1631*1000000</f>
        <v>53936.7483765662</v>
      </c>
      <c r="BH1631" s="41" t="n">
        <f aca="false">AV1631*1000000</f>
        <v>2.47210096725928</v>
      </c>
      <c r="BI1631" s="0" t="n">
        <v>0.1</v>
      </c>
      <c r="BJ1631" s="0" t="n">
        <f aca="false">R1631*BI1631</f>
        <v>1025.36006028368</v>
      </c>
      <c r="BK1631" s="0" t="n">
        <v>0.1</v>
      </c>
      <c r="BL1631" s="0" t="n">
        <f aca="false">AI1631*BK1631</f>
        <v>1008</v>
      </c>
      <c r="BM1631" s="45" t="n">
        <v>187.562005220738</v>
      </c>
      <c r="BN1631" s="45" t="n">
        <v>1012.03746873145</v>
      </c>
      <c r="BO1631" s="45" t="n">
        <v>69.5558973259153</v>
      </c>
      <c r="BP1631" s="45" t="n">
        <v>256</v>
      </c>
      <c r="BQ1631" s="45" t="n">
        <v>384000</v>
      </c>
      <c r="BR1631" s="0" t="n">
        <f aca="false">AJ1631*0.1</f>
        <v>8.8E-009</v>
      </c>
      <c r="BS1631" s="0" t="n">
        <f aca="false">((((BJ1631/R1631)^2)+((BM1631/AD1631)^2))^(1/2))*AK1631</f>
        <v>0.00193369604456977</v>
      </c>
      <c r="BT1631" s="0" t="n">
        <f aca="false">((((BJ1631/R1631)^2)+((BN1631/AE1631)^2))^(1/2))*AL1631</f>
        <v>0.0104522450822334</v>
      </c>
      <c r="BU1631" s="0" t="n">
        <f aca="false">((((BJ1631/R1631)^2)+((BO1631/AF1631)^2))^(1/2))*AM1631</f>
        <v>0.000716765721999374</v>
      </c>
      <c r="BV1631" s="0" t="n">
        <f aca="false">((((BJ1631/R1631)^2)+((BP1631/AG1631)^2))^(1/2))*AN1631</f>
        <v>0.00270570741301715</v>
      </c>
      <c r="BW1631" s="0" t="n">
        <f aca="false">((((BJ1631/R1631)^2)+((BQ1631/AH1631)^2))^(1/2))*AO1631</f>
        <v>4.40212760871857</v>
      </c>
      <c r="BX1631" s="46" t="n">
        <f aca="false">((((BL1631/AI1631)^2)+((BR1631/AJ1631)^2))^(1/2))*AP1631</f>
        <v>0.000127606873114061</v>
      </c>
    </row>
    <row r="1632" customFormat="false" ht="15" hidden="false" customHeight="true" outlineLevel="0" collapsed="false">
      <c r="A1632" s="24" t="n">
        <v>4.59775555555556</v>
      </c>
      <c r="B1632" s="24" t="n">
        <v>-74.1070305555556</v>
      </c>
      <c r="C1632" s="47" t="n">
        <v>28</v>
      </c>
      <c r="D1632" s="47" t="n">
        <v>24</v>
      </c>
      <c r="E1632" s="47" t="n">
        <v>1811</v>
      </c>
      <c r="F1632" s="82" t="s">
        <v>4024</v>
      </c>
      <c r="G1632" s="82" t="s">
        <v>4025</v>
      </c>
      <c r="H1632" s="82" t="s">
        <v>4026</v>
      </c>
      <c r="I1632" s="83" t="s">
        <v>1540</v>
      </c>
      <c r="J1632" s="1" t="s">
        <v>76</v>
      </c>
      <c r="K1632" s="1" t="s">
        <v>3465</v>
      </c>
      <c r="L1632" s="1"/>
      <c r="M1632" s="1" t="s">
        <v>3465</v>
      </c>
      <c r="N1632" s="29" t="s">
        <v>67</v>
      </c>
      <c r="O1632" s="4" t="s">
        <v>145</v>
      </c>
      <c r="P1632" s="50" t="n">
        <v>0.0119278052318739</v>
      </c>
      <c r="Q1632" s="5" t="n">
        <v>1</v>
      </c>
      <c r="R1632" s="31" t="n">
        <v>1.04886772053845</v>
      </c>
      <c r="S1632" s="4" t="s">
        <v>69</v>
      </c>
      <c r="T1632" s="4"/>
      <c r="U1632" s="4"/>
      <c r="V1632" s="48" t="n">
        <f aca="false">IF(S1632="m3_año",R1632,IF(OR(O1632="CG1",O1632="CG3",O1632="HG2"),T1632,R1632))</f>
        <v>1.04886772053845</v>
      </c>
      <c r="W1632" s="28" t="n">
        <v>365</v>
      </c>
      <c r="X1632" s="1"/>
      <c r="Y1632" s="1"/>
      <c r="Z1632" s="1" t="n">
        <v>365</v>
      </c>
      <c r="AA1632" s="1" t="n">
        <v>0</v>
      </c>
      <c r="AB1632" s="1" t="n">
        <v>0</v>
      </c>
      <c r="AC1632" s="33" t="s">
        <v>72</v>
      </c>
      <c r="AD1632" s="33" t="n">
        <f aca="false">VLOOKUP($O1632,Parámetros!$B$4:$H$25,3,0)</f>
        <v>196.356974196937</v>
      </c>
      <c r="AE1632" s="33" t="n">
        <f aca="false">VLOOKUP($O1632,Parámetros!$B$4:$H$25,4,0)</f>
        <v>1220.72799074218</v>
      </c>
      <c r="AF1632" s="33" t="n">
        <f aca="false">VLOOKUP($O1632,Parámetros!$B$4:$H$25,5,0)</f>
        <v>69.6558973259153</v>
      </c>
      <c r="AG1632" s="33" t="n">
        <f aca="false">VLOOKUP($O1632,Parámetros!$B$4:$H$25,6,0)</f>
        <v>640</v>
      </c>
      <c r="AH1632" s="33" t="n">
        <f aca="false">VLOOKUP($O1632,Parámetros!$B$4:$H$25,7,0)</f>
        <v>1920000</v>
      </c>
      <c r="AI1632" s="51" t="n">
        <v>1</v>
      </c>
      <c r="AJ1632" s="52" t="n">
        <v>8.8E-008</v>
      </c>
      <c r="AK1632" s="34" t="n">
        <f aca="false">AD1632*V1632/1000000000</f>
        <v>2.05952491937769E-007</v>
      </c>
      <c r="AL1632" s="34" t="n">
        <f aca="false">AE1632*V1632/1000000000</f>
        <v>1.28038218504723E-006</v>
      </c>
      <c r="AM1632" s="34" t="n">
        <f aca="false">AF1632*V1632/1000000000</f>
        <v>7.30598222502931E-008</v>
      </c>
      <c r="AN1632" s="34" t="n">
        <f aca="false">AG1632*V1632/1000000000</f>
        <v>6.71275341144608E-007</v>
      </c>
      <c r="AO1632" s="34" t="n">
        <f aca="false">AH1632*V1632/1000000000</f>
        <v>0.00201382602343382</v>
      </c>
      <c r="AP1632" s="35" t="n">
        <f aca="false">AJ1632*AI1632*EXP(P1632*4)</f>
        <v>9.23003594073832E-008</v>
      </c>
      <c r="AQ1632" s="36" t="n">
        <f aca="false">AK1632/W1632</f>
        <v>5.64253402569229E-010</v>
      </c>
      <c r="AR1632" s="37" t="n">
        <f aca="false">AL1632/W1632</f>
        <v>3.50789639738968E-009</v>
      </c>
      <c r="AS1632" s="37" t="n">
        <f aca="false">AM1632/W1632</f>
        <v>2.00163896576145E-010</v>
      </c>
      <c r="AT1632" s="37" t="n">
        <f aca="false">AN1632/W1632</f>
        <v>1.83911052368386E-009</v>
      </c>
      <c r="AU1632" s="37" t="n">
        <f aca="false">AO1632/W1632</f>
        <v>5.51733157105157E-006</v>
      </c>
      <c r="AV1632" s="49" t="n">
        <f aca="false">AP1632/W1632</f>
        <v>2.52877697006529E-010</v>
      </c>
      <c r="AW1632" s="39" t="n">
        <f aca="false">AK1632*1000000</f>
        <v>0.205952491937769</v>
      </c>
      <c r="AX1632" s="40" t="n">
        <f aca="false">AL1632*1000000</f>
        <v>1.28038218504723</v>
      </c>
      <c r="AY1632" s="40" t="n">
        <f aca="false">AM1632*1000000</f>
        <v>0.0730598222502931</v>
      </c>
      <c r="AZ1632" s="40" t="n">
        <f aca="false">AN1632*1000000</f>
        <v>0.671275341144608</v>
      </c>
      <c r="BA1632" s="40" t="n">
        <f aca="false">AO1632*1000000</f>
        <v>2013.82602343382</v>
      </c>
      <c r="BB1632" s="41" t="n">
        <f aca="false">AP1632*1000000</f>
        <v>0.0923003594073832</v>
      </c>
      <c r="BC1632" s="39" t="n">
        <f aca="false">AQ1632*1000000</f>
        <v>0.000564253402569229</v>
      </c>
      <c r="BD1632" s="40" t="n">
        <f aca="false">AR1632*1000000</f>
        <v>0.00350789639738968</v>
      </c>
      <c r="BE1632" s="40" t="n">
        <f aca="false">AS1632*1000000</f>
        <v>0.000200163896576145</v>
      </c>
      <c r="BF1632" s="40" t="n">
        <f aca="false">AT1632*1000000</f>
        <v>0.00183911052368386</v>
      </c>
      <c r="BG1632" s="40" t="n">
        <f aca="false">AU1632*1000000</f>
        <v>5.51733157105157</v>
      </c>
      <c r="BH1632" s="41" t="n">
        <f aca="false">AV1632*1000000</f>
        <v>0.000252877697006529</v>
      </c>
      <c r="BI1632" s="0" t="n">
        <v>0.1</v>
      </c>
      <c r="BJ1632" s="0" t="n">
        <f aca="false">R1632*BI1632</f>
        <v>0.104886772053845</v>
      </c>
      <c r="BK1632" s="0" t="n">
        <v>0.1</v>
      </c>
      <c r="BL1632" s="0" t="n">
        <f aca="false">AI1632*BK1632</f>
        <v>0.1</v>
      </c>
      <c r="BM1632" s="45" t="n">
        <v>187.562005220738</v>
      </c>
      <c r="BN1632" s="45" t="n">
        <v>1012.03746873145</v>
      </c>
      <c r="BO1632" s="45" t="n">
        <v>69.5558973259153</v>
      </c>
      <c r="BP1632" s="45" t="n">
        <v>256</v>
      </c>
      <c r="BQ1632" s="45" t="n">
        <v>384000</v>
      </c>
      <c r="BR1632" s="0" t="n">
        <f aca="false">AJ1632*0.1</f>
        <v>8.8E-009</v>
      </c>
      <c r="BS1632" s="0" t="n">
        <f aca="false">((((BJ1632/R1632)^2)+((BM1632/AD1632)^2))^(1/2))*AK1632</f>
        <v>1.97802844195139E-007</v>
      </c>
      <c r="BT1632" s="0" t="n">
        <f aca="false">((((BJ1632/R1632)^2)+((BN1632/AE1632)^2))^(1/2))*AL1632</f>
        <v>1.06918758576165E-006</v>
      </c>
      <c r="BU1632" s="0" t="n">
        <f aca="false">((((BJ1632/R1632)^2)+((BO1632/AF1632)^2))^(1/2))*AM1632</f>
        <v>7.33198471555042E-008</v>
      </c>
      <c r="BV1632" s="0" t="n">
        <f aca="false">((((BJ1632/R1632)^2)+((BP1632/AG1632)^2))^(1/2))*AN1632</f>
        <v>2.76773913541175E-007</v>
      </c>
      <c r="BW1632" s="0" t="n">
        <f aca="false">((((BJ1632/R1632)^2)+((BQ1632/AH1632)^2))^(1/2))*AO1632</f>
        <v>0.000450305188325612</v>
      </c>
      <c r="BX1632" s="46" t="n">
        <f aca="false">((((BL1632/AI1632)^2)+((BR1632/AJ1632)^2))^(1/2))*AP1632</f>
        <v>1.30532420085832E-008</v>
      </c>
    </row>
    <row r="1633" customFormat="false" ht="15" hidden="false" customHeight="true" outlineLevel="0" collapsed="false">
      <c r="A1633" s="24" t="n">
        <v>4.74141111111111</v>
      </c>
      <c r="B1633" s="24" t="n">
        <v>-74.0399416666667</v>
      </c>
      <c r="C1633" s="47" t="n">
        <v>36</v>
      </c>
      <c r="D1633" s="47" t="n">
        <v>40</v>
      </c>
      <c r="E1633" s="47" t="n">
        <v>594</v>
      </c>
      <c r="F1633" s="82" t="s">
        <v>4027</v>
      </c>
      <c r="G1633" s="82" t="s">
        <v>4028</v>
      </c>
      <c r="H1633" s="82" t="s">
        <v>4029</v>
      </c>
      <c r="I1633" s="83" t="s">
        <v>1455</v>
      </c>
      <c r="J1633" s="1" t="s">
        <v>76</v>
      </c>
      <c r="K1633" s="1" t="s">
        <v>4030</v>
      </c>
      <c r="L1633" s="1"/>
      <c r="M1633" s="1" t="s">
        <v>3460</v>
      </c>
      <c r="N1633" s="29" t="s">
        <v>67</v>
      </c>
      <c r="O1633" s="4" t="s">
        <v>145</v>
      </c>
      <c r="P1633" s="50" t="n">
        <v>-0.0848513586021754</v>
      </c>
      <c r="Q1633" s="5" t="n">
        <v>17.87</v>
      </c>
      <c r="R1633" s="31" t="n">
        <v>12.7269003957407</v>
      </c>
      <c r="S1633" s="4" t="s">
        <v>69</v>
      </c>
      <c r="T1633" s="4"/>
      <c r="U1633" s="4"/>
      <c r="V1633" s="48" t="n">
        <f aca="false">IF(S1633="m3_año",R1633,IF(OR(O1633="CG1",O1633="CG3",O1633="HG2"),T1633,R1633))</f>
        <v>12.7269003957407</v>
      </c>
      <c r="W1633" s="28" t="n">
        <v>365</v>
      </c>
      <c r="X1633" s="1"/>
      <c r="Y1633" s="1"/>
      <c r="Z1633" s="1" t="n">
        <v>1520</v>
      </c>
      <c r="AA1633" s="1" t="n">
        <v>0</v>
      </c>
      <c r="AB1633" s="1" t="n">
        <v>0</v>
      </c>
      <c r="AC1633" s="33" t="s">
        <v>72</v>
      </c>
      <c r="AD1633" s="33" t="n">
        <f aca="false">VLOOKUP($O1633,Parámetros!$B$4:$H$25,3,0)</f>
        <v>196.356974196937</v>
      </c>
      <c r="AE1633" s="33" t="n">
        <f aca="false">VLOOKUP($O1633,Parámetros!$B$4:$H$25,4,0)</f>
        <v>1220.72799074218</v>
      </c>
      <c r="AF1633" s="33" t="n">
        <f aca="false">VLOOKUP($O1633,Parámetros!$B$4:$H$25,5,0)</f>
        <v>69.6558973259153</v>
      </c>
      <c r="AG1633" s="33" t="n">
        <f aca="false">VLOOKUP($O1633,Parámetros!$B$4:$H$25,6,0)</f>
        <v>640</v>
      </c>
      <c r="AH1633" s="33" t="n">
        <f aca="false">VLOOKUP($O1633,Parámetros!$B$4:$H$25,7,0)</f>
        <v>1920000</v>
      </c>
      <c r="AI1633" s="2" t="n">
        <v>30259</v>
      </c>
      <c r="AJ1633" s="2" t="n">
        <v>7.6726E-006</v>
      </c>
      <c r="AK1633" s="34" t="n">
        <f aca="false">AD1633*V1633/1000000000</f>
        <v>2.49901565261344E-006</v>
      </c>
      <c r="AL1633" s="34" t="n">
        <f aca="false">AE1633*V1633/1000000000</f>
        <v>1.55360835484684E-005</v>
      </c>
      <c r="AM1633" s="34" t="n">
        <f aca="false">AF1633*V1633/1000000000</f>
        <v>8.86503667242865E-007</v>
      </c>
      <c r="AN1633" s="34" t="n">
        <f aca="false">AG1633*V1633/1000000000</f>
        <v>8.14521625327405E-006</v>
      </c>
      <c r="AO1633" s="34" t="n">
        <f aca="false">AH1633*V1633/1000000000</f>
        <v>0.0244356487598221</v>
      </c>
      <c r="AP1633" s="35" t="n">
        <f aca="false">AJ1633*AI1633*EXP(P1633*4)</f>
        <v>0.165346581926619</v>
      </c>
      <c r="AQ1633" s="36" t="n">
        <f aca="false">AK1633/W1633</f>
        <v>6.8466182263382E-009</v>
      </c>
      <c r="AR1633" s="37" t="n">
        <f aca="false">AL1633/W1633</f>
        <v>4.25646124615573E-008</v>
      </c>
      <c r="AS1633" s="37" t="n">
        <f aca="false">AM1633/W1633</f>
        <v>2.4287771705284E-009</v>
      </c>
      <c r="AT1633" s="37" t="n">
        <f aca="false">AN1633/W1633</f>
        <v>2.23156609678741E-008</v>
      </c>
      <c r="AU1633" s="37" t="n">
        <f aca="false">AO1633/W1633</f>
        <v>6.69469829036223E-005</v>
      </c>
      <c r="AV1633" s="49" t="n">
        <f aca="false">AP1633/W1633</f>
        <v>0.000453004334045531</v>
      </c>
      <c r="AW1633" s="39" t="n">
        <f aca="false">AK1633*1000000</f>
        <v>2.49901565261344</v>
      </c>
      <c r="AX1633" s="40" t="n">
        <f aca="false">AL1633*1000000</f>
        <v>15.5360835484684</v>
      </c>
      <c r="AY1633" s="40" t="n">
        <f aca="false">AM1633*1000000</f>
        <v>0.886503667242865</v>
      </c>
      <c r="AZ1633" s="40" t="n">
        <f aca="false">AN1633*1000000</f>
        <v>8.14521625327405</v>
      </c>
      <c r="BA1633" s="40" t="n">
        <f aca="false">AO1633*1000000</f>
        <v>24435.6487598221</v>
      </c>
      <c r="BB1633" s="41" t="n">
        <f aca="false">AP1633*1000000</f>
        <v>165346.581926619</v>
      </c>
      <c r="BC1633" s="39" t="n">
        <f aca="false">AQ1633*1000000</f>
        <v>0.0068466182263382</v>
      </c>
      <c r="BD1633" s="40" t="n">
        <f aca="false">AR1633*1000000</f>
        <v>0.0425646124615573</v>
      </c>
      <c r="BE1633" s="40" t="n">
        <f aca="false">AS1633*1000000</f>
        <v>0.0024287771705284</v>
      </c>
      <c r="BF1633" s="40" t="n">
        <f aca="false">AT1633*1000000</f>
        <v>0.0223156609678741</v>
      </c>
      <c r="BG1633" s="40" t="n">
        <f aca="false">AU1633*1000000</f>
        <v>66.9469829036223</v>
      </c>
      <c r="BH1633" s="41" t="n">
        <f aca="false">AV1633*1000000</f>
        <v>453.004334045531</v>
      </c>
      <c r="BI1633" s="0" t="n">
        <v>0.1</v>
      </c>
      <c r="BJ1633" s="0" t="n">
        <f aca="false">R1633*BI1633</f>
        <v>1.27269003957407</v>
      </c>
      <c r="BK1633" s="0" t="n">
        <v>0.1</v>
      </c>
      <c r="BL1633" s="0" t="n">
        <f aca="false">AI1633*BK1633</f>
        <v>3025.9</v>
      </c>
      <c r="BM1633" s="45" t="n">
        <v>187.562005220738</v>
      </c>
      <c r="BN1633" s="45" t="n">
        <v>1012.03746873145</v>
      </c>
      <c r="BO1633" s="45" t="n">
        <v>69.5558973259153</v>
      </c>
      <c r="BP1633" s="45" t="n">
        <v>256</v>
      </c>
      <c r="BQ1633" s="45" t="n">
        <v>384000</v>
      </c>
      <c r="BR1633" s="0" t="n">
        <f aca="false">AJ1633*0.1</f>
        <v>7.6726E-007</v>
      </c>
      <c r="BS1633" s="0" t="n">
        <f aca="false">((((BJ1633/R1633)^2)+((BM1633/AD1633)^2))^(1/2))*AK1633</f>
        <v>2.4001282971826E-006</v>
      </c>
      <c r="BT1633" s="0" t="n">
        <f aca="false">((((BJ1633/R1633)^2)+((BN1633/AE1633)^2))^(1/2))*AL1633</f>
        <v>1.29734604677942E-005</v>
      </c>
      <c r="BU1633" s="0" t="n">
        <f aca="false">((((BJ1633/R1633)^2)+((BO1633/AF1633)^2))^(1/2))*AM1633</f>
        <v>8.8965879443787E-007</v>
      </c>
      <c r="BV1633" s="0" t="n">
        <f aca="false">((((BJ1633/R1633)^2)+((BP1633/AG1633)^2))^(1/2))*AN1633</f>
        <v>3.35835869557466E-006</v>
      </c>
      <c r="BW1633" s="0" t="n">
        <f aca="false">((((BJ1633/R1633)^2)+((BQ1633/AH1633)^2))^(1/2))*AO1633</f>
        <v>0.00546397717012707</v>
      </c>
      <c r="BX1633" s="46" t="n">
        <f aca="false">((((BL1633/AI1633)^2)+((BR1633/AJ1633)^2))^(1/2))*AP1633</f>
        <v>0.0233835378652658</v>
      </c>
    </row>
    <row r="1634" customFormat="false" ht="15" hidden="false" customHeight="true" outlineLevel="0" collapsed="false">
      <c r="A1634" s="24" t="n">
        <v>4.74141111111111</v>
      </c>
      <c r="B1634" s="24" t="n">
        <v>-74.0399416666667</v>
      </c>
      <c r="C1634" s="47" t="n">
        <v>36</v>
      </c>
      <c r="D1634" s="47" t="n">
        <v>40</v>
      </c>
      <c r="E1634" s="47" t="n">
        <v>594</v>
      </c>
      <c r="F1634" s="82" t="s">
        <v>4027</v>
      </c>
      <c r="G1634" s="82" t="s">
        <v>4028</v>
      </c>
      <c r="H1634" s="82" t="s">
        <v>4029</v>
      </c>
      <c r="I1634" s="83" t="s">
        <v>1455</v>
      </c>
      <c r="J1634" s="1" t="s">
        <v>4031</v>
      </c>
      <c r="K1634" s="1" t="s">
        <v>2426</v>
      </c>
      <c r="L1634" s="1"/>
      <c r="M1634" s="1" t="s">
        <v>2426</v>
      </c>
      <c r="N1634" s="29" t="s">
        <v>67</v>
      </c>
      <c r="O1634" s="4" t="s">
        <v>145</v>
      </c>
      <c r="P1634" s="50" t="n">
        <v>-0.0848513586021754</v>
      </c>
      <c r="Q1634" s="5" t="n">
        <v>17.87</v>
      </c>
      <c r="R1634" s="31" t="n">
        <v>12.7269003957407</v>
      </c>
      <c r="S1634" s="4" t="s">
        <v>69</v>
      </c>
      <c r="T1634" s="4"/>
      <c r="U1634" s="4"/>
      <c r="V1634" s="48" t="n">
        <f aca="false">IF(S1634="m3_año",R1634,IF(OR(O1634="CG1",O1634="CG3",O1634="HG2"),T1634,R1634))</f>
        <v>12.7269003957407</v>
      </c>
      <c r="W1634" s="28" t="n">
        <v>365</v>
      </c>
      <c r="X1634" s="1"/>
      <c r="Y1634" s="1"/>
      <c r="Z1634" s="1" t="n">
        <v>1520</v>
      </c>
      <c r="AA1634" s="1" t="n">
        <v>0</v>
      </c>
      <c r="AB1634" s="1" t="n">
        <v>0</v>
      </c>
      <c r="AC1634" s="33" t="s">
        <v>72</v>
      </c>
      <c r="AD1634" s="33" t="n">
        <f aca="false">VLOOKUP($O1634,Parámetros!$B$4:$H$25,3,0)</f>
        <v>196.356974196937</v>
      </c>
      <c r="AE1634" s="33" t="n">
        <f aca="false">VLOOKUP($O1634,Parámetros!$B$4:$H$25,4,0)</f>
        <v>1220.72799074218</v>
      </c>
      <c r="AF1634" s="33" t="n">
        <f aca="false">VLOOKUP($O1634,Parámetros!$B$4:$H$25,5,0)</f>
        <v>69.6558973259153</v>
      </c>
      <c r="AG1634" s="33" t="n">
        <f aca="false">VLOOKUP($O1634,Parámetros!$B$4:$H$25,6,0)</f>
        <v>640</v>
      </c>
      <c r="AH1634" s="33" t="n">
        <f aca="false">VLOOKUP($O1634,Parámetros!$B$4:$H$25,7,0)</f>
        <v>1920000</v>
      </c>
      <c r="AI1634" s="2" t="n">
        <v>30259</v>
      </c>
      <c r="AJ1634" s="2" t="n">
        <v>7.6726E-006</v>
      </c>
      <c r="AK1634" s="34" t="n">
        <f aca="false">AD1634*V1634/1000000000</f>
        <v>2.49901565261344E-006</v>
      </c>
      <c r="AL1634" s="34" t="n">
        <f aca="false">AE1634*V1634/1000000000</f>
        <v>1.55360835484684E-005</v>
      </c>
      <c r="AM1634" s="34" t="n">
        <f aca="false">AF1634*V1634/1000000000</f>
        <v>8.86503667242865E-007</v>
      </c>
      <c r="AN1634" s="34" t="n">
        <f aca="false">AG1634*V1634/1000000000</f>
        <v>8.14521625327405E-006</v>
      </c>
      <c r="AO1634" s="34" t="n">
        <f aca="false">AH1634*V1634/1000000000</f>
        <v>0.0244356487598221</v>
      </c>
      <c r="AP1634" s="35" t="n">
        <f aca="false">AJ1634*AI1634*EXP(P1634*4)</f>
        <v>0.165346581926619</v>
      </c>
      <c r="AQ1634" s="36" t="n">
        <f aca="false">AK1634/W1634</f>
        <v>6.8466182263382E-009</v>
      </c>
      <c r="AR1634" s="37" t="n">
        <f aca="false">AL1634/W1634</f>
        <v>4.25646124615573E-008</v>
      </c>
      <c r="AS1634" s="37" t="n">
        <f aca="false">AM1634/W1634</f>
        <v>2.4287771705284E-009</v>
      </c>
      <c r="AT1634" s="37" t="n">
        <f aca="false">AN1634/W1634</f>
        <v>2.23156609678741E-008</v>
      </c>
      <c r="AU1634" s="37" t="n">
        <f aca="false">AO1634/W1634</f>
        <v>6.69469829036223E-005</v>
      </c>
      <c r="AV1634" s="49" t="n">
        <f aca="false">AP1634/W1634</f>
        <v>0.000453004334045531</v>
      </c>
      <c r="AW1634" s="39" t="n">
        <f aca="false">AK1634*1000000</f>
        <v>2.49901565261344</v>
      </c>
      <c r="AX1634" s="40" t="n">
        <f aca="false">AL1634*1000000</f>
        <v>15.5360835484684</v>
      </c>
      <c r="AY1634" s="40" t="n">
        <f aca="false">AM1634*1000000</f>
        <v>0.886503667242865</v>
      </c>
      <c r="AZ1634" s="40" t="n">
        <f aca="false">AN1634*1000000</f>
        <v>8.14521625327405</v>
      </c>
      <c r="BA1634" s="40" t="n">
        <f aca="false">AO1634*1000000</f>
        <v>24435.6487598221</v>
      </c>
      <c r="BB1634" s="41" t="n">
        <f aca="false">AP1634*1000000</f>
        <v>165346.581926619</v>
      </c>
      <c r="BC1634" s="39" t="n">
        <f aca="false">AQ1634*1000000</f>
        <v>0.0068466182263382</v>
      </c>
      <c r="BD1634" s="40" t="n">
        <f aca="false">AR1634*1000000</f>
        <v>0.0425646124615573</v>
      </c>
      <c r="BE1634" s="40" t="n">
        <f aca="false">AS1634*1000000</f>
        <v>0.0024287771705284</v>
      </c>
      <c r="BF1634" s="40" t="n">
        <f aca="false">AT1634*1000000</f>
        <v>0.0223156609678741</v>
      </c>
      <c r="BG1634" s="40" t="n">
        <f aca="false">AU1634*1000000</f>
        <v>66.9469829036223</v>
      </c>
      <c r="BH1634" s="41" t="n">
        <f aca="false">AV1634*1000000</f>
        <v>453.004334045531</v>
      </c>
      <c r="BI1634" s="0" t="n">
        <v>0.1</v>
      </c>
      <c r="BJ1634" s="0" t="n">
        <f aca="false">R1634*BI1634</f>
        <v>1.27269003957407</v>
      </c>
      <c r="BK1634" s="0" t="n">
        <v>0.1</v>
      </c>
      <c r="BL1634" s="0" t="n">
        <f aca="false">AI1634*BK1634</f>
        <v>3025.9</v>
      </c>
      <c r="BM1634" s="45" t="n">
        <v>187.562005220738</v>
      </c>
      <c r="BN1634" s="45" t="n">
        <v>1012.03746873145</v>
      </c>
      <c r="BO1634" s="45" t="n">
        <v>69.5558973259153</v>
      </c>
      <c r="BP1634" s="45" t="n">
        <v>256</v>
      </c>
      <c r="BQ1634" s="45" t="n">
        <v>384000</v>
      </c>
      <c r="BR1634" s="0" t="n">
        <f aca="false">AJ1634*0.1</f>
        <v>7.6726E-007</v>
      </c>
      <c r="BS1634" s="0" t="n">
        <f aca="false">((((BJ1634/R1634)^2)+((BM1634/AD1634)^2))^(1/2))*AK1634</f>
        <v>2.4001282971826E-006</v>
      </c>
      <c r="BT1634" s="0" t="n">
        <f aca="false">((((BJ1634/R1634)^2)+((BN1634/AE1634)^2))^(1/2))*AL1634</f>
        <v>1.29734604677942E-005</v>
      </c>
      <c r="BU1634" s="0" t="n">
        <f aca="false">((((BJ1634/R1634)^2)+((BO1634/AF1634)^2))^(1/2))*AM1634</f>
        <v>8.8965879443787E-007</v>
      </c>
      <c r="BV1634" s="0" t="n">
        <f aca="false">((((BJ1634/R1634)^2)+((BP1634/AG1634)^2))^(1/2))*AN1634</f>
        <v>3.35835869557466E-006</v>
      </c>
      <c r="BW1634" s="0" t="n">
        <f aca="false">((((BJ1634/R1634)^2)+((BQ1634/AH1634)^2))^(1/2))*AO1634</f>
        <v>0.00546397717012707</v>
      </c>
      <c r="BX1634" s="46" t="n">
        <f aca="false">((((BL1634/AI1634)^2)+((BR1634/AJ1634)^2))^(1/2))*AP1634</f>
        <v>0.0233835378652658</v>
      </c>
    </row>
    <row r="1635" customFormat="false" ht="15" hidden="false" customHeight="true" outlineLevel="0" collapsed="false">
      <c r="A1635" s="24" t="n">
        <v>4.74141111111111</v>
      </c>
      <c r="B1635" s="24" t="n">
        <v>-74.0399416666667</v>
      </c>
      <c r="C1635" s="47" t="n">
        <v>36</v>
      </c>
      <c r="D1635" s="47" t="n">
        <v>40</v>
      </c>
      <c r="E1635" s="47" t="n">
        <v>594</v>
      </c>
      <c r="F1635" s="82" t="s">
        <v>4027</v>
      </c>
      <c r="G1635" s="82" t="s">
        <v>4028</v>
      </c>
      <c r="H1635" s="82" t="s">
        <v>4029</v>
      </c>
      <c r="I1635" s="83" t="s">
        <v>1455</v>
      </c>
      <c r="J1635" s="1" t="s">
        <v>3587</v>
      </c>
      <c r="K1635" s="1" t="s">
        <v>2426</v>
      </c>
      <c r="L1635" s="1"/>
      <c r="M1635" s="1" t="s">
        <v>2426</v>
      </c>
      <c r="N1635" s="29" t="s">
        <v>67</v>
      </c>
      <c r="O1635" s="4" t="s">
        <v>145</v>
      </c>
      <c r="P1635" s="50" t="n">
        <v>-0.0848513586021754</v>
      </c>
      <c r="Q1635" s="5" t="n">
        <v>17.87</v>
      </c>
      <c r="R1635" s="31" t="n">
        <v>12.7269003957407</v>
      </c>
      <c r="S1635" s="4" t="s">
        <v>69</v>
      </c>
      <c r="T1635" s="4"/>
      <c r="U1635" s="4"/>
      <c r="V1635" s="48" t="n">
        <f aca="false">IF(S1635="m3_año",R1635,IF(OR(O1635="CG1",O1635="CG3",O1635="HG2"),T1635,R1635))</f>
        <v>12.7269003957407</v>
      </c>
      <c r="W1635" s="28" t="n">
        <v>365</v>
      </c>
      <c r="X1635" s="1"/>
      <c r="Y1635" s="1"/>
      <c r="Z1635" s="1" t="n">
        <v>1520</v>
      </c>
      <c r="AA1635" s="1" t="n">
        <v>0</v>
      </c>
      <c r="AB1635" s="1" t="n">
        <v>0</v>
      </c>
      <c r="AC1635" s="33" t="s">
        <v>72</v>
      </c>
      <c r="AD1635" s="33" t="n">
        <f aca="false">VLOOKUP($O1635,Parámetros!$B$4:$H$25,3,0)</f>
        <v>196.356974196937</v>
      </c>
      <c r="AE1635" s="33" t="n">
        <f aca="false">VLOOKUP($O1635,Parámetros!$B$4:$H$25,4,0)</f>
        <v>1220.72799074218</v>
      </c>
      <c r="AF1635" s="33" t="n">
        <f aca="false">VLOOKUP($O1635,Parámetros!$B$4:$H$25,5,0)</f>
        <v>69.6558973259153</v>
      </c>
      <c r="AG1635" s="33" t="n">
        <f aca="false">VLOOKUP($O1635,Parámetros!$B$4:$H$25,6,0)</f>
        <v>640</v>
      </c>
      <c r="AH1635" s="33" t="n">
        <f aca="false">VLOOKUP($O1635,Parámetros!$B$4:$H$25,7,0)</f>
        <v>1920000</v>
      </c>
      <c r="AI1635" s="2" t="n">
        <v>30259</v>
      </c>
      <c r="AJ1635" s="2" t="n">
        <v>7.6726E-006</v>
      </c>
      <c r="AK1635" s="34" t="n">
        <f aca="false">AD1635*V1635/1000000000</f>
        <v>2.49901565261344E-006</v>
      </c>
      <c r="AL1635" s="34" t="n">
        <f aca="false">AE1635*V1635/1000000000</f>
        <v>1.55360835484684E-005</v>
      </c>
      <c r="AM1635" s="34" t="n">
        <f aca="false">AF1635*V1635/1000000000</f>
        <v>8.86503667242865E-007</v>
      </c>
      <c r="AN1635" s="34" t="n">
        <f aca="false">AG1635*V1635/1000000000</f>
        <v>8.14521625327405E-006</v>
      </c>
      <c r="AO1635" s="34" t="n">
        <f aca="false">AH1635*V1635/1000000000</f>
        <v>0.0244356487598221</v>
      </c>
      <c r="AP1635" s="35" t="n">
        <f aca="false">AJ1635*AI1635*EXP(P1635*4)</f>
        <v>0.165346581926619</v>
      </c>
      <c r="AQ1635" s="36" t="n">
        <f aca="false">AK1635/W1635</f>
        <v>6.8466182263382E-009</v>
      </c>
      <c r="AR1635" s="37" t="n">
        <f aca="false">AL1635/W1635</f>
        <v>4.25646124615573E-008</v>
      </c>
      <c r="AS1635" s="37" t="n">
        <f aca="false">AM1635/W1635</f>
        <v>2.4287771705284E-009</v>
      </c>
      <c r="AT1635" s="37" t="n">
        <f aca="false">AN1635/W1635</f>
        <v>2.23156609678741E-008</v>
      </c>
      <c r="AU1635" s="37" t="n">
        <f aca="false">AO1635/W1635</f>
        <v>6.69469829036223E-005</v>
      </c>
      <c r="AV1635" s="49" t="n">
        <f aca="false">AP1635/W1635</f>
        <v>0.000453004334045531</v>
      </c>
      <c r="AW1635" s="39" t="n">
        <f aca="false">AK1635*1000000</f>
        <v>2.49901565261344</v>
      </c>
      <c r="AX1635" s="40" t="n">
        <f aca="false">AL1635*1000000</f>
        <v>15.5360835484684</v>
      </c>
      <c r="AY1635" s="40" t="n">
        <f aca="false">AM1635*1000000</f>
        <v>0.886503667242865</v>
      </c>
      <c r="AZ1635" s="40" t="n">
        <f aca="false">AN1635*1000000</f>
        <v>8.14521625327405</v>
      </c>
      <c r="BA1635" s="40" t="n">
        <f aca="false">AO1635*1000000</f>
        <v>24435.6487598221</v>
      </c>
      <c r="BB1635" s="41" t="n">
        <f aca="false">AP1635*1000000</f>
        <v>165346.581926619</v>
      </c>
      <c r="BC1635" s="39" t="n">
        <f aca="false">AQ1635*1000000</f>
        <v>0.0068466182263382</v>
      </c>
      <c r="BD1635" s="40" t="n">
        <f aca="false">AR1635*1000000</f>
        <v>0.0425646124615573</v>
      </c>
      <c r="BE1635" s="40" t="n">
        <f aca="false">AS1635*1000000</f>
        <v>0.0024287771705284</v>
      </c>
      <c r="BF1635" s="40" t="n">
        <f aca="false">AT1635*1000000</f>
        <v>0.0223156609678741</v>
      </c>
      <c r="BG1635" s="40" t="n">
        <f aca="false">AU1635*1000000</f>
        <v>66.9469829036223</v>
      </c>
      <c r="BH1635" s="41" t="n">
        <f aca="false">AV1635*1000000</f>
        <v>453.004334045531</v>
      </c>
      <c r="BI1635" s="0" t="n">
        <v>0.1</v>
      </c>
      <c r="BJ1635" s="0" t="n">
        <f aca="false">R1635*BI1635</f>
        <v>1.27269003957407</v>
      </c>
      <c r="BK1635" s="0" t="n">
        <v>0.1</v>
      </c>
      <c r="BL1635" s="0" t="n">
        <f aca="false">AI1635*BK1635</f>
        <v>3025.9</v>
      </c>
      <c r="BM1635" s="45" t="n">
        <v>187.562005220738</v>
      </c>
      <c r="BN1635" s="45" t="n">
        <v>1012.03746873145</v>
      </c>
      <c r="BO1635" s="45" t="n">
        <v>69.5558973259153</v>
      </c>
      <c r="BP1635" s="45" t="n">
        <v>256</v>
      </c>
      <c r="BQ1635" s="45" t="n">
        <v>384000</v>
      </c>
      <c r="BR1635" s="0" t="n">
        <f aca="false">AJ1635*0.1</f>
        <v>7.6726E-007</v>
      </c>
      <c r="BS1635" s="0" t="n">
        <f aca="false">((((BJ1635/R1635)^2)+((BM1635/AD1635)^2))^(1/2))*AK1635</f>
        <v>2.4001282971826E-006</v>
      </c>
      <c r="BT1635" s="0" t="n">
        <f aca="false">((((BJ1635/R1635)^2)+((BN1635/AE1635)^2))^(1/2))*AL1635</f>
        <v>1.29734604677942E-005</v>
      </c>
      <c r="BU1635" s="0" t="n">
        <f aca="false">((((BJ1635/R1635)^2)+((BO1635/AF1635)^2))^(1/2))*AM1635</f>
        <v>8.8965879443787E-007</v>
      </c>
      <c r="BV1635" s="0" t="n">
        <f aca="false">((((BJ1635/R1635)^2)+((BP1635/AG1635)^2))^(1/2))*AN1635</f>
        <v>3.35835869557466E-006</v>
      </c>
      <c r="BW1635" s="0" t="n">
        <f aca="false">((((BJ1635/R1635)^2)+((BQ1635/AH1635)^2))^(1/2))*AO1635</f>
        <v>0.00546397717012707</v>
      </c>
      <c r="BX1635" s="46" t="n">
        <f aca="false">((((BL1635/AI1635)^2)+((BR1635/AJ1635)^2))^(1/2))*AP1635</f>
        <v>0.0233835378652658</v>
      </c>
    </row>
    <row r="1636" customFormat="false" ht="15" hidden="false" customHeight="true" outlineLevel="0" collapsed="false">
      <c r="A1636" s="24" t="n">
        <v>4.57976666666667</v>
      </c>
      <c r="B1636" s="24" t="n">
        <v>-74.0756388888889</v>
      </c>
      <c r="C1636" s="47" t="n">
        <v>32</v>
      </c>
      <c r="D1636" s="47" t="n">
        <v>22</v>
      </c>
      <c r="E1636" s="47" t="n">
        <v>2282</v>
      </c>
      <c r="F1636" s="82" t="s">
        <v>4032</v>
      </c>
      <c r="G1636" s="82" t="s">
        <v>4033</v>
      </c>
      <c r="H1636" s="82" t="s">
        <v>4034</v>
      </c>
      <c r="I1636" s="83" t="s">
        <v>3357</v>
      </c>
      <c r="J1636" s="1" t="s">
        <v>3797</v>
      </c>
      <c r="K1636" s="1" t="s">
        <v>4035</v>
      </c>
      <c r="L1636" s="1"/>
      <c r="M1636" s="1" t="s">
        <v>3477</v>
      </c>
      <c r="N1636" s="4" t="s">
        <v>172</v>
      </c>
      <c r="O1636" s="4" t="s">
        <v>3343</v>
      </c>
      <c r="P1636" s="56" t="n">
        <v>0.00426891489573758</v>
      </c>
      <c r="Q1636" s="5" t="n">
        <v>120000</v>
      </c>
      <c r="R1636" s="31" t="n">
        <v>122066.673843295</v>
      </c>
      <c r="S1636" s="29" t="s">
        <v>86</v>
      </c>
      <c r="T1636" s="29" t="n">
        <f aca="false">((R1636*Parámetros!$D$30)/1000)/Parámetros!$D$29</f>
        <v>100034.072075126</v>
      </c>
      <c r="U1636" s="29" t="s">
        <v>69</v>
      </c>
      <c r="V1636" s="48" t="n">
        <f aca="false">IF(S1636="m3_año",R1636,IF(OR(O1636="CG1",O1636="CG3",O1636="HG2"),T1636,R1636))</f>
        <v>122066.673843295</v>
      </c>
      <c r="W1636" s="28" t="n">
        <v>365</v>
      </c>
      <c r="X1636" s="1"/>
      <c r="Y1636" s="1"/>
      <c r="Z1636" s="1" t="n">
        <v>8760</v>
      </c>
      <c r="AA1636" s="1" t="n">
        <v>0</v>
      </c>
      <c r="AB1636" s="1" t="n">
        <v>0</v>
      </c>
      <c r="AC1636" s="33" t="s">
        <v>246</v>
      </c>
      <c r="AD1636" s="33" t="n">
        <f aca="false">VLOOKUP($O1636,Parámetros!$B$4:$H$25,3,0)</f>
        <v>12.7152226842523</v>
      </c>
      <c r="AE1636" s="33" t="n">
        <f aca="false">VLOOKUP($O1636,Parámetros!$B$4:$H$25,4,0)</f>
        <v>4.56382485732941</v>
      </c>
      <c r="AF1636" s="33" t="n">
        <f aca="false">VLOOKUP($O1636,Parámetros!$B$4:$H$25,5,0)</f>
        <v>12.0799261022882</v>
      </c>
      <c r="AG1636" s="33" t="n">
        <f aca="false">VLOOKUP($O1636,Parámetros!$B$4:$H$25,6,0)</f>
        <v>6.25</v>
      </c>
      <c r="AH1636" s="33" t="n">
        <f aca="false">VLOOKUP($O1636,Parámetros!$B$4:$H$25,7,0)</f>
        <v>2343</v>
      </c>
      <c r="AI1636" s="2" t="n">
        <v>5536.76785714286</v>
      </c>
      <c r="AJ1636" s="2" t="n">
        <v>1.362E-008</v>
      </c>
      <c r="AK1636" s="34" t="n">
        <f aca="false">AD1636*V1636/1000000000</f>
        <v>0.00155210494024349</v>
      </c>
      <c r="AL1636" s="34" t="n">
        <f aca="false">AE1636*V1636/1000000000</f>
        <v>0.000557090920337551</v>
      </c>
      <c r="AM1636" s="34" t="n">
        <f aca="false">AF1636*V1636/1000000000</f>
        <v>0.00147455639957912</v>
      </c>
      <c r="AN1636" s="34" t="n">
        <f aca="false">AG1636*V1636/1000000000</f>
        <v>0.000762916711520594</v>
      </c>
      <c r="AO1636" s="34" t="n">
        <f aca="false">AH1636*V1636/1000000000</f>
        <v>0.28600221681484</v>
      </c>
      <c r="AP1636" s="35" t="n">
        <f aca="false">AJ1636*AI1636*EXP(P1636*4)</f>
        <v>7.67095239046024E-005</v>
      </c>
      <c r="AQ1636" s="36" t="n">
        <f aca="false">AK1636/W1636</f>
        <v>4.25234230203696E-006</v>
      </c>
      <c r="AR1636" s="37" t="n">
        <f aca="false">AL1636/W1636</f>
        <v>1.52627649407548E-006</v>
      </c>
      <c r="AS1636" s="37" t="n">
        <f aca="false">AM1636/W1636</f>
        <v>4.03988054679211E-006</v>
      </c>
      <c r="AT1636" s="37" t="n">
        <f aca="false">AN1636/W1636</f>
        <v>2.0901827712893E-006</v>
      </c>
      <c r="AU1636" s="37" t="n">
        <f aca="false">AO1636/W1636</f>
        <v>0.000783567717300932</v>
      </c>
      <c r="AV1636" s="49" t="n">
        <f aca="false">AP1636/W1636</f>
        <v>2.10163079190692E-007</v>
      </c>
      <c r="AW1636" s="39" t="n">
        <f aca="false">AK1636*1000000</f>
        <v>1552.10494024349</v>
      </c>
      <c r="AX1636" s="40" t="n">
        <f aca="false">AL1636*1000000</f>
        <v>557.090920337551</v>
      </c>
      <c r="AY1636" s="40" t="n">
        <f aca="false">AM1636*1000000</f>
        <v>1474.55639957912</v>
      </c>
      <c r="AZ1636" s="40" t="n">
        <f aca="false">AN1636*1000000</f>
        <v>762.916711520594</v>
      </c>
      <c r="BA1636" s="40" t="n">
        <f aca="false">AO1636*1000000</f>
        <v>286002.21681484</v>
      </c>
      <c r="BB1636" s="41" t="n">
        <f aca="false">AP1636*1000000</f>
        <v>76.7095239046025</v>
      </c>
      <c r="BC1636" s="39" t="n">
        <f aca="false">AQ1636*1000000</f>
        <v>4.25234230203696</v>
      </c>
      <c r="BD1636" s="40" t="n">
        <f aca="false">AR1636*1000000</f>
        <v>1.52627649407548</v>
      </c>
      <c r="BE1636" s="40" t="n">
        <f aca="false">AS1636*1000000</f>
        <v>4.03988054679211</v>
      </c>
      <c r="BF1636" s="40" t="n">
        <f aca="false">AT1636*1000000</f>
        <v>2.0901827712893</v>
      </c>
      <c r="BG1636" s="40" t="n">
        <f aca="false">AU1636*1000000</f>
        <v>783.567717300932</v>
      </c>
      <c r="BH1636" s="41" t="n">
        <f aca="false">AV1636*1000000</f>
        <v>0.210163079190692</v>
      </c>
      <c r="BI1636" s="0" t="n">
        <v>0.1</v>
      </c>
      <c r="BJ1636" s="0" t="n">
        <f aca="false">R1636*BI1636</f>
        <v>12206.6673843295</v>
      </c>
      <c r="BK1636" s="0" t="n">
        <v>0.1</v>
      </c>
      <c r="BL1636" s="0" t="n">
        <f aca="false">AI1636*BK1636</f>
        <v>553.676785714286</v>
      </c>
      <c r="BM1636" s="45" t="n">
        <v>8.79744109323615</v>
      </c>
      <c r="BN1636" s="45" t="n">
        <v>3.62683450723467</v>
      </c>
      <c r="BO1636" s="45" t="n">
        <v>10.0538529184284</v>
      </c>
      <c r="BP1636" s="45" t="n">
        <v>12.5</v>
      </c>
      <c r="BQ1636" s="45" t="n">
        <v>2343</v>
      </c>
      <c r="BR1636" s="0" t="n">
        <f aca="false">AJ1636*0.1</f>
        <v>1.362E-009</v>
      </c>
      <c r="BS1636" s="0" t="n">
        <f aca="false">((((BJ1636/R1636)^2)+((BM1636/AD1636)^2))^(1/2))*AK1636</f>
        <v>0.0010850329329321</v>
      </c>
      <c r="BT1636" s="0" t="n">
        <f aca="false">((((BJ1636/R1636)^2)+((BN1636/AE1636)^2))^(1/2))*AL1636</f>
        <v>0.000446206933436203</v>
      </c>
      <c r="BU1636" s="0" t="n">
        <f aca="false">((((BJ1636/R1636)^2)+((BO1636/AF1636)^2))^(1/2))*AM1636</f>
        <v>0.00123606720225203</v>
      </c>
      <c r="BV1636" s="0" t="n">
        <f aca="false">((((BJ1636/R1636)^2)+((BP1636/AG1636)^2))^(1/2))*AN1636</f>
        <v>0.00152773952425037</v>
      </c>
      <c r="BW1636" s="0" t="n">
        <f aca="false">((((BJ1636/R1636)^2)+((BQ1636/AH1636)^2))^(1/2))*AO1636</f>
        <v>0.287428670635399</v>
      </c>
      <c r="BX1636" s="46" t="n">
        <f aca="false">((((BL1636/AI1636)^2)+((BR1636/AJ1636)^2))^(1/2))*AP1636</f>
        <v>1.08483649069072E-005</v>
      </c>
    </row>
    <row r="1637" customFormat="false" ht="15" hidden="false" customHeight="true" outlineLevel="0" collapsed="false">
      <c r="A1637" s="24" t="n">
        <v>4.58008611111111</v>
      </c>
      <c r="B1637" s="24" t="n">
        <v>-74.0756027777778</v>
      </c>
      <c r="C1637" s="47" t="n">
        <v>32</v>
      </c>
      <c r="D1637" s="47" t="n">
        <v>22</v>
      </c>
      <c r="E1637" s="47" t="n">
        <v>2282</v>
      </c>
      <c r="F1637" s="82" t="s">
        <v>4036</v>
      </c>
      <c r="G1637" s="82" t="s">
        <v>4033</v>
      </c>
      <c r="H1637" s="82" t="s">
        <v>4037</v>
      </c>
      <c r="I1637" s="83" t="s">
        <v>3357</v>
      </c>
      <c r="J1637" s="1" t="s">
        <v>3797</v>
      </c>
      <c r="K1637" s="1" t="s">
        <v>4038</v>
      </c>
      <c r="L1637" s="1"/>
      <c r="M1637" s="1" t="s">
        <v>3465</v>
      </c>
      <c r="N1637" s="4" t="s">
        <v>84</v>
      </c>
      <c r="O1637" s="4" t="s">
        <v>3343</v>
      </c>
      <c r="P1637" s="56" t="n">
        <v>0.00426891489573758</v>
      </c>
      <c r="Q1637" s="5" t="n">
        <v>60000</v>
      </c>
      <c r="R1637" s="31" t="n">
        <v>61033.3369216476</v>
      </c>
      <c r="S1637" s="29" t="s">
        <v>86</v>
      </c>
      <c r="T1637" s="29" t="n">
        <f aca="false">((R1637*Parámetros!$D$30)/1000)/Parámetros!$D$29</f>
        <v>50017.036037563</v>
      </c>
      <c r="U1637" s="29" t="s">
        <v>69</v>
      </c>
      <c r="V1637" s="48" t="n">
        <f aca="false">IF(S1637="m3_año",R1637,IF(OR(O1637="CG1",O1637="CG3",O1637="HG2"),T1637,R1637))</f>
        <v>61033.3369216476</v>
      </c>
      <c r="W1637" s="28" t="n">
        <v>365</v>
      </c>
      <c r="X1637" s="1"/>
      <c r="Y1637" s="1"/>
      <c r="Z1637" s="28" t="n">
        <v>2080</v>
      </c>
      <c r="AA1637" s="1" t="n">
        <v>0</v>
      </c>
      <c r="AB1637" s="1" t="n">
        <v>0</v>
      </c>
      <c r="AC1637" s="33" t="s">
        <v>246</v>
      </c>
      <c r="AD1637" s="33" t="n">
        <f aca="false">VLOOKUP($O1637,Parámetros!$B$4:$H$25,3,0)</f>
        <v>12.7152226842523</v>
      </c>
      <c r="AE1637" s="33" t="n">
        <f aca="false">VLOOKUP($O1637,Parámetros!$B$4:$H$25,4,0)</f>
        <v>4.56382485732941</v>
      </c>
      <c r="AF1637" s="33" t="n">
        <f aca="false">VLOOKUP($O1637,Parámetros!$B$4:$H$25,5,0)</f>
        <v>12.0799261022882</v>
      </c>
      <c r="AG1637" s="33" t="n">
        <f aca="false">VLOOKUP($O1637,Parámetros!$B$4:$H$25,6,0)</f>
        <v>6.25</v>
      </c>
      <c r="AH1637" s="33" t="n">
        <f aca="false">VLOOKUP($O1637,Parámetros!$B$4:$H$25,7,0)</f>
        <v>2343</v>
      </c>
      <c r="AI1637" s="2" t="n">
        <v>5536.76785714286</v>
      </c>
      <c r="AJ1637" s="2" t="n">
        <v>1.362E-008</v>
      </c>
      <c r="AK1637" s="34" t="n">
        <f aca="false">AD1637*V1637/1000000000</f>
        <v>0.000776052470121747</v>
      </c>
      <c r="AL1637" s="34" t="n">
        <f aca="false">AE1637*V1637/1000000000</f>
        <v>0.000278545460168776</v>
      </c>
      <c r="AM1637" s="34" t="n">
        <f aca="false">AF1637*V1637/1000000000</f>
        <v>0.000737278199789561</v>
      </c>
      <c r="AN1637" s="34" t="n">
        <f aca="false">AG1637*V1637/1000000000</f>
        <v>0.000381458355760297</v>
      </c>
      <c r="AO1637" s="34" t="n">
        <f aca="false">AH1637*V1637/1000000000</f>
        <v>0.14300110840742</v>
      </c>
      <c r="AP1637" s="35" t="n">
        <f aca="false">AJ1637*AI1637*EXP(P1637*4)</f>
        <v>7.67095239046024E-005</v>
      </c>
      <c r="AQ1637" s="36" t="n">
        <f aca="false">AK1637/W1637</f>
        <v>2.12617115101848E-006</v>
      </c>
      <c r="AR1637" s="37" t="n">
        <f aca="false">AL1637/W1637</f>
        <v>7.63138247037743E-007</v>
      </c>
      <c r="AS1637" s="37" t="n">
        <f aca="false">AM1637/W1637</f>
        <v>2.01994027339606E-006</v>
      </c>
      <c r="AT1637" s="37" t="n">
        <f aca="false">AN1637/W1637</f>
        <v>1.04509138564465E-006</v>
      </c>
      <c r="AU1637" s="37" t="n">
        <f aca="false">AO1637/W1637</f>
        <v>0.000391783858650467</v>
      </c>
      <c r="AV1637" s="49" t="n">
        <f aca="false">AP1637/W1637</f>
        <v>2.10163079190692E-007</v>
      </c>
      <c r="AW1637" s="39" t="n">
        <f aca="false">AK1637*1000000</f>
        <v>776.052470121747</v>
      </c>
      <c r="AX1637" s="40" t="n">
        <f aca="false">AL1637*1000000</f>
        <v>278.545460168776</v>
      </c>
      <c r="AY1637" s="40" t="n">
        <f aca="false">AM1637*1000000</f>
        <v>737.278199789561</v>
      </c>
      <c r="AZ1637" s="40" t="n">
        <f aca="false">AN1637*1000000</f>
        <v>381.458355760297</v>
      </c>
      <c r="BA1637" s="40" t="n">
        <f aca="false">AO1637*1000000</f>
        <v>143001.10840742</v>
      </c>
      <c r="BB1637" s="41" t="n">
        <f aca="false">AP1637*1000000</f>
        <v>76.7095239046025</v>
      </c>
      <c r="BC1637" s="39" t="n">
        <f aca="false">AQ1637*1000000</f>
        <v>2.12617115101848</v>
      </c>
      <c r="BD1637" s="40" t="n">
        <f aca="false">AR1637*1000000</f>
        <v>0.763138247037743</v>
      </c>
      <c r="BE1637" s="40" t="n">
        <f aca="false">AS1637*1000000</f>
        <v>2.01994027339606</v>
      </c>
      <c r="BF1637" s="40" t="n">
        <f aca="false">AT1637*1000000</f>
        <v>1.04509138564465</v>
      </c>
      <c r="BG1637" s="40" t="n">
        <f aca="false">AU1637*1000000</f>
        <v>391.783858650467</v>
      </c>
      <c r="BH1637" s="41" t="n">
        <f aca="false">AV1637*1000000</f>
        <v>0.210163079190692</v>
      </c>
      <c r="BI1637" s="0" t="n">
        <v>0.1</v>
      </c>
      <c r="BJ1637" s="0" t="n">
        <f aca="false">R1637*BI1637</f>
        <v>6103.33369216476</v>
      </c>
      <c r="BK1637" s="0" t="n">
        <v>0.1</v>
      </c>
      <c r="BL1637" s="0" t="n">
        <f aca="false">AI1637*BK1637</f>
        <v>553.676785714286</v>
      </c>
      <c r="BM1637" s="45" t="n">
        <v>8.79744109323615</v>
      </c>
      <c r="BN1637" s="45" t="n">
        <v>3.62683450723467</v>
      </c>
      <c r="BO1637" s="45" t="n">
        <v>10.0538529184284</v>
      </c>
      <c r="BP1637" s="45" t="n">
        <v>12.5</v>
      </c>
      <c r="BQ1637" s="45" t="n">
        <v>2343</v>
      </c>
      <c r="BR1637" s="0" t="n">
        <f aca="false">AJ1637*0.1</f>
        <v>1.362E-009</v>
      </c>
      <c r="BS1637" s="0" t="n">
        <f aca="false">((((BJ1637/R1637)^2)+((BM1637/AD1637)^2))^(1/2))*AK1637</f>
        <v>0.000542516466466049</v>
      </c>
      <c r="BT1637" s="0" t="n">
        <f aca="false">((((BJ1637/R1637)^2)+((BN1637/AE1637)^2))^(1/2))*AL1637</f>
        <v>0.000223103466718102</v>
      </c>
      <c r="BU1637" s="0" t="n">
        <f aca="false">((((BJ1637/R1637)^2)+((BO1637/AF1637)^2))^(1/2))*AM1637</f>
        <v>0.000618033601126016</v>
      </c>
      <c r="BV1637" s="0" t="n">
        <f aca="false">((((BJ1637/R1637)^2)+((BP1637/AG1637)^2))^(1/2))*AN1637</f>
        <v>0.000763869762125189</v>
      </c>
      <c r="BW1637" s="0" t="n">
        <f aca="false">((((BJ1637/R1637)^2)+((BQ1637/AH1637)^2))^(1/2))*AO1637</f>
        <v>0.1437143353177</v>
      </c>
      <c r="BX1637" s="46" t="n">
        <f aca="false">((((BL1637/AI1637)^2)+((BR1637/AJ1637)^2))^(1/2))*AP1637</f>
        <v>1.08483649069072E-005</v>
      </c>
    </row>
    <row r="1638" customFormat="false" ht="15" hidden="false" customHeight="true" outlineLevel="0" collapsed="false">
      <c r="A1638" s="24" t="n">
        <v>4.56658611111111</v>
      </c>
      <c r="B1638" s="24" t="n">
        <v>-74.0970166666667</v>
      </c>
      <c r="C1638" s="47" t="n">
        <v>29</v>
      </c>
      <c r="D1638" s="47" t="n">
        <v>20</v>
      </c>
      <c r="E1638" s="47" t="n">
        <v>2253</v>
      </c>
      <c r="F1638" s="82" t="s">
        <v>4039</v>
      </c>
      <c r="G1638" s="82" t="s">
        <v>4040</v>
      </c>
      <c r="H1638" s="82" t="s">
        <v>4041</v>
      </c>
      <c r="I1638" s="83" t="s">
        <v>2948</v>
      </c>
      <c r="J1638" s="1" t="s">
        <v>76</v>
      </c>
      <c r="K1638" s="1" t="s">
        <v>4042</v>
      </c>
      <c r="L1638" s="1"/>
      <c r="M1638" s="1" t="n">
        <v>1940</v>
      </c>
      <c r="N1638" s="4" t="s">
        <v>172</v>
      </c>
      <c r="O1638" s="4" t="s">
        <v>3343</v>
      </c>
      <c r="P1638" s="56" t="n">
        <v>0.00426891489573758</v>
      </c>
      <c r="Q1638" s="5" t="n">
        <v>384768</v>
      </c>
      <c r="R1638" s="31" t="n">
        <v>391394.583011142</v>
      </c>
      <c r="S1638" s="29" t="s">
        <v>86</v>
      </c>
      <c r="T1638" s="29" t="n">
        <f aca="false">((R1638*Parámetros!$D$30)/1000)/Parámetros!$D$29</f>
        <v>320749.248701684</v>
      </c>
      <c r="U1638" s="29" t="s">
        <v>69</v>
      </c>
      <c r="V1638" s="48" t="n">
        <f aca="false">IF(S1638="m3_año",R1638,IF(OR(O1638="CG1",O1638="CG3",O1638="HG2"),T1638,R1638))</f>
        <v>391394.583011142</v>
      </c>
      <c r="W1638" s="28" t="n">
        <v>365</v>
      </c>
      <c r="X1638" s="1"/>
      <c r="Y1638" s="1"/>
      <c r="Z1638" s="1" t="n">
        <v>8760</v>
      </c>
      <c r="AA1638" s="1" t="n">
        <v>0</v>
      </c>
      <c r="AB1638" s="1" t="n">
        <v>0</v>
      </c>
      <c r="AC1638" s="33" t="s">
        <v>246</v>
      </c>
      <c r="AD1638" s="33" t="n">
        <f aca="false">VLOOKUP($O1638,Parámetros!$B$4:$H$25,3,0)</f>
        <v>12.7152226842523</v>
      </c>
      <c r="AE1638" s="33" t="n">
        <f aca="false">VLOOKUP($O1638,Parámetros!$B$4:$H$25,4,0)</f>
        <v>4.56382485732941</v>
      </c>
      <c r="AF1638" s="33" t="n">
        <f aca="false">VLOOKUP($O1638,Parámetros!$B$4:$H$25,5,0)</f>
        <v>12.0799261022882</v>
      </c>
      <c r="AG1638" s="33" t="n">
        <f aca="false">VLOOKUP($O1638,Parámetros!$B$4:$H$25,6,0)</f>
        <v>6.25</v>
      </c>
      <c r="AH1638" s="33" t="n">
        <f aca="false">VLOOKUP($O1638,Parámetros!$B$4:$H$25,7,0)</f>
        <v>2343</v>
      </c>
      <c r="AI1638" s="2" t="n">
        <v>5536.76785714286</v>
      </c>
      <c r="AJ1638" s="2" t="n">
        <v>1.362E-008</v>
      </c>
      <c r="AK1638" s="34" t="n">
        <f aca="false">AD1638*V1638/1000000000</f>
        <v>0.00497666928039674</v>
      </c>
      <c r="AL1638" s="34" t="n">
        <f aca="false">AE1638*V1638/1000000000</f>
        <v>0.00178625632697033</v>
      </c>
      <c r="AM1638" s="34" t="n">
        <f aca="false">AF1638*V1638/1000000000</f>
        <v>0.0047280176396105</v>
      </c>
      <c r="AN1638" s="34" t="n">
        <f aca="false">AG1638*V1638/1000000000</f>
        <v>0.00244621614381964</v>
      </c>
      <c r="AO1638" s="34" t="n">
        <f aca="false">AH1638*V1638/1000000000</f>
        <v>0.917037507995106</v>
      </c>
      <c r="AP1638" s="35" t="n">
        <f aca="false">AJ1638*AI1638*EXP(P1638*4)</f>
        <v>7.67095239046024E-005</v>
      </c>
      <c r="AQ1638" s="36" t="n">
        <f aca="false">AK1638/W1638</f>
        <v>1.36347103572514E-005</v>
      </c>
      <c r="AR1638" s="37" t="n">
        <f aca="false">AL1638/W1638</f>
        <v>4.89385295060364E-006</v>
      </c>
      <c r="AS1638" s="37" t="n">
        <f aca="false">AM1638/W1638</f>
        <v>1.29534729852342E-005</v>
      </c>
      <c r="AT1638" s="37" t="n">
        <f aca="false">AN1638/W1638</f>
        <v>6.70196203786202E-006</v>
      </c>
      <c r="AU1638" s="37" t="n">
        <f aca="false">AO1638/W1638</f>
        <v>0.00251243152875371</v>
      </c>
      <c r="AV1638" s="49" t="n">
        <f aca="false">AP1638/W1638</f>
        <v>2.10163079190692E-007</v>
      </c>
      <c r="AW1638" s="39" t="n">
        <f aca="false">AK1638*1000000</f>
        <v>4976.66928039674</v>
      </c>
      <c r="AX1638" s="40" t="n">
        <f aca="false">AL1638*1000000</f>
        <v>1786.25632697033</v>
      </c>
      <c r="AY1638" s="40" t="n">
        <f aca="false">AM1638*1000000</f>
        <v>4728.0176396105</v>
      </c>
      <c r="AZ1638" s="40" t="n">
        <f aca="false">AN1638*1000000</f>
        <v>2446.21614381964</v>
      </c>
      <c r="BA1638" s="40" t="n">
        <f aca="false">AO1638*1000000</f>
        <v>917037.507995106</v>
      </c>
      <c r="BB1638" s="41" t="n">
        <f aca="false">AP1638*1000000</f>
        <v>76.7095239046025</v>
      </c>
      <c r="BC1638" s="39" t="n">
        <f aca="false">AQ1638*1000000</f>
        <v>13.6347103572514</v>
      </c>
      <c r="BD1638" s="40" t="n">
        <f aca="false">AR1638*1000000</f>
        <v>4.89385295060364</v>
      </c>
      <c r="BE1638" s="40" t="n">
        <f aca="false">AS1638*1000000</f>
        <v>12.9534729852342</v>
      </c>
      <c r="BF1638" s="40" t="n">
        <f aca="false">AT1638*1000000</f>
        <v>6.70196203786202</v>
      </c>
      <c r="BG1638" s="40" t="n">
        <f aca="false">AU1638*1000000</f>
        <v>2512.43152875371</v>
      </c>
      <c r="BH1638" s="41" t="n">
        <f aca="false">AV1638*1000000</f>
        <v>0.210163079190692</v>
      </c>
      <c r="BI1638" s="0" t="n">
        <v>0.1</v>
      </c>
      <c r="BJ1638" s="0" t="n">
        <f aca="false">R1638*BI1638</f>
        <v>39139.4583011142</v>
      </c>
      <c r="BK1638" s="0" t="n">
        <v>0.1</v>
      </c>
      <c r="BL1638" s="0" t="n">
        <f aca="false">AI1638*BK1638</f>
        <v>553.676785714286</v>
      </c>
      <c r="BM1638" s="45" t="n">
        <v>8.79744109323615</v>
      </c>
      <c r="BN1638" s="45" t="n">
        <v>3.62683450723467</v>
      </c>
      <c r="BO1638" s="45" t="n">
        <v>10.0538529184284</v>
      </c>
      <c r="BP1638" s="45" t="n">
        <v>12.5</v>
      </c>
      <c r="BQ1638" s="45" t="n">
        <v>2343</v>
      </c>
      <c r="BR1638" s="0" t="n">
        <f aca="false">AJ1638*0.1</f>
        <v>1.362E-009</v>
      </c>
      <c r="BS1638" s="0" t="n">
        <f aca="false">((((BJ1638/R1638)^2)+((BM1638/AD1638)^2))^(1/2))*AK1638</f>
        <v>0.00347904959615348</v>
      </c>
      <c r="BT1638" s="0" t="n">
        <f aca="false">((((BJ1638/R1638)^2)+((BN1638/AE1638)^2))^(1/2))*AL1638</f>
        <v>0.00143071791136984</v>
      </c>
      <c r="BU1638" s="0" t="n">
        <f aca="false">((((BJ1638/R1638)^2)+((BO1638/AF1638)^2))^(1/2))*AM1638</f>
        <v>0.00396332587730092</v>
      </c>
      <c r="BV1638" s="0" t="n">
        <f aca="false">((((BJ1638/R1638)^2)+((BP1638/AG1638)^2))^(1/2))*AN1638</f>
        <v>0.00489854401055641</v>
      </c>
      <c r="BW1638" s="0" t="n">
        <f aca="false">((((BJ1638/R1638)^2)+((BQ1638/AH1638)^2))^(1/2))*AO1638</f>
        <v>0.921611289525347</v>
      </c>
      <c r="BX1638" s="46" t="n">
        <f aca="false">((((BL1638/AI1638)^2)+((BR1638/AJ1638)^2))^(1/2))*AP1638</f>
        <v>1.08483649069072E-005</v>
      </c>
    </row>
    <row r="1639" customFormat="false" ht="45" hidden="false" customHeight="true" outlineLevel="0" collapsed="false">
      <c r="A1639" s="24" t="n">
        <v>4.60485555555556</v>
      </c>
      <c r="B1639" s="24" t="n">
        <v>-74.1841222222222</v>
      </c>
      <c r="C1639" s="47" t="n">
        <v>20</v>
      </c>
      <c r="D1639" s="47" t="n">
        <v>24</v>
      </c>
      <c r="E1639" s="47" t="n">
        <v>1803</v>
      </c>
      <c r="F1639" s="86" t="s">
        <v>4043</v>
      </c>
      <c r="G1639" s="86" t="s">
        <v>4044</v>
      </c>
      <c r="H1639" s="86" t="s">
        <v>4045</v>
      </c>
      <c r="I1639" s="86" t="s">
        <v>443</v>
      </c>
      <c r="J1639" s="87" t="s">
        <v>65</v>
      </c>
      <c r="K1639" s="86" t="s">
        <v>3987</v>
      </c>
      <c r="L1639" s="86"/>
      <c r="M1639" s="1" t="s">
        <v>3514</v>
      </c>
      <c r="N1639" s="88" t="s">
        <v>4046</v>
      </c>
      <c r="O1639" s="89" t="s">
        <v>244</v>
      </c>
      <c r="P1639" s="30" t="n">
        <v>-0.00025800163440121</v>
      </c>
      <c r="Q1639" s="90" t="n">
        <v>1296000</v>
      </c>
      <c r="R1639" s="31" t="n">
        <v>1294663.20943421</v>
      </c>
      <c r="S1639" s="29" t="s">
        <v>86</v>
      </c>
      <c r="T1639" s="29" t="n">
        <f aca="false">((R1639*Parámetros!$D$30)/1000)/Parámetros!$D$29</f>
        <v>1060981.09113562</v>
      </c>
      <c r="U1639" s="29" t="s">
        <v>69</v>
      </c>
      <c r="V1639" s="48" t="n">
        <f aca="false">IF(S1639="m3_año",R1639,IF(OR(O1639="CG1",O1639="CG3",O1639="HG2"),T1639,R1639))</f>
        <v>1294663.20943421</v>
      </c>
      <c r="W1639" s="28" t="n">
        <v>365</v>
      </c>
      <c r="X1639" s="1"/>
      <c r="Y1639" s="1"/>
      <c r="Z1639" s="28" t="n">
        <v>2496</v>
      </c>
      <c r="AA1639" s="1" t="s">
        <v>3514</v>
      </c>
      <c r="AB1639" s="1" t="s">
        <v>3514</v>
      </c>
      <c r="AC1639" s="33" t="s">
        <v>246</v>
      </c>
      <c r="AD1639" s="33" t="n">
        <f aca="false">VLOOKUP($O1639,Parámetros!$B$4:$H$25,3,0)</f>
        <v>5.87787643204989</v>
      </c>
      <c r="AE1639" s="33" t="n">
        <f aca="false">VLOOKUP($O1639,Parámetros!$B$4:$H$25,4,0)</f>
        <v>7.61681695814629</v>
      </c>
      <c r="AF1639" s="33" t="n">
        <f aca="false">VLOOKUP($O1639,Parámetros!$B$4:$H$25,5,0)</f>
        <v>22.1296397414769</v>
      </c>
      <c r="AG1639" s="33" t="n">
        <f aca="false">VLOOKUP($O1639,Parámetros!$B$4:$H$25,6,0)</f>
        <v>0.3</v>
      </c>
      <c r="AH1639" s="33" t="n">
        <f aca="false">VLOOKUP($O1639,Parámetros!$B$4:$H$25,7,0)</f>
        <v>2840</v>
      </c>
      <c r="AI1639" s="2" t="n">
        <v>1159.09146341463</v>
      </c>
      <c r="AJ1639" s="2" t="n">
        <v>0.000142</v>
      </c>
      <c r="AK1639" s="34" t="n">
        <f aca="false">AD1639*V1639/1000000000</f>
        <v>0.00760987036617541</v>
      </c>
      <c r="AL1639" s="34" t="n">
        <f aca="false">AE1639*V1639/1000000000</f>
        <v>0.00986121268870659</v>
      </c>
      <c r="AM1639" s="34" t="n">
        <f aca="false">AF1639*V1639/1000000000</f>
        <v>0.0286504304113233</v>
      </c>
      <c r="AN1639" s="34" t="n">
        <f aca="false">AG1639*V1639/1000000000</f>
        <v>0.000388398962830263</v>
      </c>
      <c r="AO1639" s="34" t="n">
        <f aca="false">AH1639*V1639/1000000000</f>
        <v>3.67684351479316</v>
      </c>
      <c r="AP1639" s="35" t="n">
        <f aca="false">AJ1639*AI1639*EXP(P1639*4)</f>
        <v>0.164421216447075</v>
      </c>
      <c r="AQ1639" s="36" t="n">
        <f aca="false">AK1639/W1639</f>
        <v>2.08489599073299E-005</v>
      </c>
      <c r="AR1639" s="37" t="n">
        <f aca="false">AL1639/W1639</f>
        <v>2.70170210649496E-005</v>
      </c>
      <c r="AS1639" s="37" t="n">
        <f aca="false">AM1639/W1639</f>
        <v>7.84943298940365E-005</v>
      </c>
      <c r="AT1639" s="37" t="n">
        <f aca="false">AN1639/W1639</f>
        <v>1.06410674748017E-006</v>
      </c>
      <c r="AU1639" s="37" t="n">
        <f aca="false">AO1639/W1639</f>
        <v>0.0100735438761456</v>
      </c>
      <c r="AV1639" s="49" t="n">
        <f aca="false">AP1639/W1639</f>
        <v>0.000450469086156371</v>
      </c>
      <c r="AW1639" s="39" t="n">
        <f aca="false">AK1639*1000000</f>
        <v>7609.87036617541</v>
      </c>
      <c r="AX1639" s="40" t="n">
        <f aca="false">AL1639*1000000</f>
        <v>9861.21268870659</v>
      </c>
      <c r="AY1639" s="40" t="n">
        <f aca="false">AM1639*1000000</f>
        <v>28650.4304113233</v>
      </c>
      <c r="AZ1639" s="40" t="n">
        <f aca="false">AN1639*1000000</f>
        <v>388.398962830263</v>
      </c>
      <c r="BA1639" s="40" t="n">
        <f aca="false">AO1639*1000000</f>
        <v>3676843.51479316</v>
      </c>
      <c r="BB1639" s="41" t="n">
        <f aca="false">AP1639*1000000</f>
        <v>164421.216447075</v>
      </c>
      <c r="BC1639" s="39" t="n">
        <f aca="false">AQ1639*1000000</f>
        <v>20.8489599073299</v>
      </c>
      <c r="BD1639" s="40" t="n">
        <f aca="false">AR1639*1000000</f>
        <v>27.0170210649496</v>
      </c>
      <c r="BE1639" s="40" t="n">
        <f aca="false">AS1639*1000000</f>
        <v>78.4943298940365</v>
      </c>
      <c r="BF1639" s="40" t="n">
        <f aca="false">AT1639*1000000</f>
        <v>1.06410674748017</v>
      </c>
      <c r="BG1639" s="40" t="n">
        <f aca="false">AU1639*1000000</f>
        <v>10073.5438761456</v>
      </c>
      <c r="BH1639" s="41" t="n">
        <f aca="false">AV1639*1000000</f>
        <v>450.469086156371</v>
      </c>
      <c r="BI1639" s="0" t="n">
        <v>0.1</v>
      </c>
      <c r="BJ1639" s="0" t="n">
        <f aca="false">R1639*BI1639</f>
        <v>129466.320943421</v>
      </c>
      <c r="BK1639" s="0" t="n">
        <v>0.1</v>
      </c>
      <c r="BL1639" s="0" t="n">
        <f aca="false">AI1639*BK1639</f>
        <v>115.909146341463</v>
      </c>
      <c r="BM1639" s="45" t="n">
        <v>4.12476460504249</v>
      </c>
      <c r="BN1639" s="45" t="n">
        <v>5.03041792329344</v>
      </c>
      <c r="BO1639" s="45" t="n">
        <v>17.5971907346429</v>
      </c>
      <c r="BP1639" s="45" t="n">
        <v>0.12</v>
      </c>
      <c r="BQ1639" s="45" t="n">
        <v>2840</v>
      </c>
      <c r="BR1639" s="0" t="n">
        <f aca="false">AJ1639*0.1</f>
        <v>1.42E-005</v>
      </c>
      <c r="BS1639" s="0" t="n">
        <f aca="false">((((BJ1639/R1639)^2)+((BM1639/AD1639)^2))^(1/2))*AK1639</f>
        <v>0.00539412960425282</v>
      </c>
      <c r="BT1639" s="0" t="n">
        <f aca="false">((((BJ1639/R1639)^2)+((BN1639/AE1639)^2))^(1/2))*AL1639</f>
        <v>0.0065869308137274</v>
      </c>
      <c r="BU1639" s="0" t="n">
        <f aca="false">((((BJ1639/R1639)^2)+((BO1639/AF1639)^2))^(1/2))*AM1639</f>
        <v>0.0229618778829368</v>
      </c>
      <c r="BV1639" s="0" t="n">
        <f aca="false">((((BJ1639/R1639)^2)+((BP1639/AG1639)^2))^(1/2))*AN1639</f>
        <v>0.000160140994862952</v>
      </c>
      <c r="BW1639" s="0" t="n">
        <f aca="false">((((BJ1639/R1639)^2)+((BQ1639/AH1639)^2))^(1/2))*AO1639</f>
        <v>3.69518200019962</v>
      </c>
      <c r="BX1639" s="46" t="n">
        <f aca="false">((((BL1639/AI1639)^2)+((BR1639/AJ1639)^2))^(1/2))*AP1639</f>
        <v>0.0232526714241336</v>
      </c>
    </row>
    <row r="1640" customFormat="false" ht="45" hidden="false" customHeight="true" outlineLevel="0" collapsed="false">
      <c r="A1640" s="24" t="n">
        <v>4.59555</v>
      </c>
      <c r="B1640" s="24" t="n">
        <v>-74.1583138888889</v>
      </c>
      <c r="C1640" s="47" t="n">
        <v>23</v>
      </c>
      <c r="D1640" s="47" t="n">
        <v>23</v>
      </c>
      <c r="E1640" s="47" t="n">
        <v>1793</v>
      </c>
      <c r="F1640" s="87" t="s">
        <v>4047</v>
      </c>
      <c r="G1640" s="87" t="s">
        <v>4048</v>
      </c>
      <c r="H1640" s="87" t="s">
        <v>4049</v>
      </c>
      <c r="I1640" s="91" t="s">
        <v>3342</v>
      </c>
      <c r="J1640" s="87" t="s">
        <v>65</v>
      </c>
      <c r="K1640" s="86" t="s">
        <v>4050</v>
      </c>
      <c r="L1640" s="86"/>
      <c r="M1640" s="1" t="s">
        <v>3514</v>
      </c>
      <c r="N1640" s="88" t="s">
        <v>4046</v>
      </c>
      <c r="O1640" s="4" t="s">
        <v>244</v>
      </c>
      <c r="P1640" s="56" t="n">
        <v>0.00426891489573758</v>
      </c>
      <c r="Q1640" s="92" t="n">
        <v>832320</v>
      </c>
      <c r="R1640" s="31" t="n">
        <v>846654.449777096</v>
      </c>
      <c r="S1640" s="29" t="s">
        <v>86</v>
      </c>
      <c r="T1640" s="29" t="n">
        <f aca="false">((R1640*Parámetros!$D$30)/1000)/Parámetros!$D$29</f>
        <v>693836.323913074</v>
      </c>
      <c r="U1640" s="29" t="s">
        <v>69</v>
      </c>
      <c r="V1640" s="48" t="n">
        <f aca="false">IF(S1640="m3_año",R1640,IF(OR(O1640="CG1",O1640="CG3",O1640="HG2"),T1640,R1640))</f>
        <v>846654.449777096</v>
      </c>
      <c r="W1640" s="28" t="n">
        <v>365</v>
      </c>
      <c r="X1640" s="1" t="s">
        <v>4051</v>
      </c>
      <c r="Y1640" s="1"/>
      <c r="Z1640" s="28" t="n">
        <v>6205</v>
      </c>
      <c r="AA1640" s="1" t="s">
        <v>3514</v>
      </c>
      <c r="AB1640" s="1" t="s">
        <v>3514</v>
      </c>
      <c r="AC1640" s="33" t="s">
        <v>246</v>
      </c>
      <c r="AD1640" s="33" t="n">
        <f aca="false">VLOOKUP($O1640,Parámetros!$B$4:$H$25,3,0)</f>
        <v>5.87787643204989</v>
      </c>
      <c r="AE1640" s="33" t="n">
        <f aca="false">VLOOKUP($O1640,Parámetros!$B$4:$H$25,4,0)</f>
        <v>7.61681695814629</v>
      </c>
      <c r="AF1640" s="33" t="n">
        <f aca="false">VLOOKUP($O1640,Parámetros!$B$4:$H$25,5,0)</f>
        <v>22.1296397414769</v>
      </c>
      <c r="AG1640" s="33" t="n">
        <f aca="false">VLOOKUP($O1640,Parámetros!$B$4:$H$25,6,0)</f>
        <v>0.3</v>
      </c>
      <c r="AH1640" s="33" t="n">
        <f aca="false">VLOOKUP($O1640,Parámetros!$B$4:$H$25,7,0)</f>
        <v>2840</v>
      </c>
      <c r="AI1640" s="2" t="n">
        <v>1159.09146341463</v>
      </c>
      <c r="AJ1640" s="2" t="n">
        <v>0.000142</v>
      </c>
      <c r="AK1640" s="34" t="n">
        <f aca="false">AD1640*V1640/1000000000</f>
        <v>0.00497653023643496</v>
      </c>
      <c r="AL1640" s="34" t="n">
        <f aca="false">AE1640*V1640/1000000000</f>
        <v>0.0064488119707522</v>
      </c>
      <c r="AM1640" s="34" t="n">
        <f aca="false">AF1640*V1640/1000000000</f>
        <v>0.0187361579590855</v>
      </c>
      <c r="AN1640" s="34" t="n">
        <f aca="false">AG1640*V1640/1000000000</f>
        <v>0.000253996334933129</v>
      </c>
      <c r="AO1640" s="34" t="n">
        <f aca="false">AH1640*V1640/1000000000</f>
        <v>2.40449863736695</v>
      </c>
      <c r="AP1640" s="35" t="n">
        <f aca="false">AJ1640*AI1640*EXP(P1640*4)</f>
        <v>0.167425620216031</v>
      </c>
      <c r="AQ1640" s="36" t="n">
        <f aca="false">AK1640/W1640</f>
        <v>1.36343294148903E-005</v>
      </c>
      <c r="AR1640" s="37" t="n">
        <f aca="false">AL1640/W1640</f>
        <v>1.76679780020608E-005</v>
      </c>
      <c r="AS1640" s="37" t="n">
        <f aca="false">AM1640/W1640</f>
        <v>5.13319396139328E-005</v>
      </c>
      <c r="AT1640" s="37" t="n">
        <f aca="false">AN1640/W1640</f>
        <v>6.95880369679805E-007</v>
      </c>
      <c r="AU1640" s="37" t="n">
        <f aca="false">AO1640/W1640</f>
        <v>0.00658766749963549</v>
      </c>
      <c r="AV1640" s="49" t="n">
        <f aca="false">AP1640/W1640</f>
        <v>0.00045870032935899</v>
      </c>
      <c r="AW1640" s="39" t="n">
        <f aca="false">AK1640*1000000</f>
        <v>4976.53023643496</v>
      </c>
      <c r="AX1640" s="40" t="n">
        <f aca="false">AL1640*1000000</f>
        <v>6448.8119707522</v>
      </c>
      <c r="AY1640" s="40" t="n">
        <f aca="false">AM1640*1000000</f>
        <v>18736.1579590855</v>
      </c>
      <c r="AZ1640" s="40" t="n">
        <f aca="false">AN1640*1000000</f>
        <v>253.996334933129</v>
      </c>
      <c r="BA1640" s="40" t="n">
        <f aca="false">AO1640*1000000</f>
        <v>2404498.63736695</v>
      </c>
      <c r="BB1640" s="41" t="n">
        <f aca="false">AP1640*1000000</f>
        <v>167425.620216031</v>
      </c>
      <c r="BC1640" s="39" t="n">
        <f aca="false">AQ1640*1000000</f>
        <v>13.6343294148903</v>
      </c>
      <c r="BD1640" s="40" t="n">
        <f aca="false">AR1640*1000000</f>
        <v>17.6679780020608</v>
      </c>
      <c r="BE1640" s="40" t="n">
        <f aca="false">AS1640*1000000</f>
        <v>51.3319396139328</v>
      </c>
      <c r="BF1640" s="40" t="n">
        <f aca="false">AT1640*1000000</f>
        <v>0.695880369679805</v>
      </c>
      <c r="BG1640" s="40" t="n">
        <f aca="false">AU1640*1000000</f>
        <v>6587.66749963549</v>
      </c>
      <c r="BH1640" s="41" t="n">
        <f aca="false">AV1640*1000000</f>
        <v>458.70032935899</v>
      </c>
      <c r="BI1640" s="0" t="n">
        <v>0.1</v>
      </c>
      <c r="BJ1640" s="0" t="n">
        <f aca="false">R1640*BI1640</f>
        <v>84665.4449777096</v>
      </c>
      <c r="BK1640" s="0" t="n">
        <v>0.1</v>
      </c>
      <c r="BL1640" s="0" t="n">
        <f aca="false">AI1640*BK1640</f>
        <v>115.909146341463</v>
      </c>
      <c r="BM1640" s="45" t="n">
        <v>4.12476460504249</v>
      </c>
      <c r="BN1640" s="45" t="n">
        <v>5.03041792329344</v>
      </c>
      <c r="BO1640" s="45" t="n">
        <v>17.5971907346429</v>
      </c>
      <c r="BP1640" s="45" t="n">
        <v>0.12</v>
      </c>
      <c r="BQ1640" s="45" t="n">
        <v>2840</v>
      </c>
      <c r="BR1640" s="0" t="n">
        <f aca="false">AJ1640*0.1</f>
        <v>1.42E-005</v>
      </c>
      <c r="BS1640" s="0" t="n">
        <f aca="false">((((BJ1640/R1640)^2)+((BM1640/AD1640)^2))^(1/2))*AK1640</f>
        <v>0.00352753040237458</v>
      </c>
      <c r="BT1640" s="0" t="n">
        <f aca="false">((((BJ1640/R1640)^2)+((BN1640/AE1640)^2))^(1/2))*AL1640</f>
        <v>0.00430757145424203</v>
      </c>
      <c r="BU1640" s="0" t="n">
        <f aca="false">((((BJ1640/R1640)^2)+((BO1640/AF1640)^2))^(1/2))*AM1640</f>
        <v>0.015016087537795</v>
      </c>
      <c r="BV1640" s="0" t="n">
        <f aca="false">((((BJ1640/R1640)^2)+((BP1640/AG1640)^2))^(1/2))*AN1640</f>
        <v>0.000104725371744905</v>
      </c>
      <c r="BW1640" s="0" t="n">
        <f aca="false">((((BJ1640/R1640)^2)+((BQ1640/AH1640)^2))^(1/2))*AO1640</f>
        <v>2.41649122366925</v>
      </c>
      <c r="BX1640" s="46" t="n">
        <f aca="false">((((BL1640/AI1640)^2)+((BR1640/AJ1640)^2))^(1/2))*AP1640</f>
        <v>0.0236775582798239</v>
      </c>
    </row>
    <row r="1641" customFormat="false" ht="45" hidden="false" customHeight="true" outlineLevel="0" collapsed="false">
      <c r="A1641" s="24" t="n">
        <v>4.59555</v>
      </c>
      <c r="B1641" s="24" t="n">
        <v>-74.1583138888889</v>
      </c>
      <c r="C1641" s="47" t="n">
        <v>23</v>
      </c>
      <c r="D1641" s="47" t="n">
        <v>23</v>
      </c>
      <c r="E1641" s="47" t="n">
        <v>1793</v>
      </c>
      <c r="F1641" s="87" t="s">
        <v>4047</v>
      </c>
      <c r="G1641" s="87" t="s">
        <v>4048</v>
      </c>
      <c r="H1641" s="87" t="s">
        <v>4049</v>
      </c>
      <c r="I1641" s="91" t="s">
        <v>3342</v>
      </c>
      <c r="J1641" s="1" t="s">
        <v>65</v>
      </c>
      <c r="K1641" s="86" t="s">
        <v>3753</v>
      </c>
      <c r="L1641" s="86"/>
      <c r="M1641" s="1" t="s">
        <v>3514</v>
      </c>
      <c r="N1641" s="88" t="s">
        <v>4046</v>
      </c>
      <c r="O1641" s="89" t="s">
        <v>244</v>
      </c>
      <c r="P1641" s="56" t="n">
        <v>0.00426891489573758</v>
      </c>
      <c r="Q1641" s="92" t="n">
        <v>391680</v>
      </c>
      <c r="R1641" s="31" t="n">
        <v>398425.623424516</v>
      </c>
      <c r="S1641" s="29" t="s">
        <v>86</v>
      </c>
      <c r="T1641" s="29" t="n">
        <f aca="false">((R1641*Parámetros!$D$30)/1000)/Parámetros!$D$29</f>
        <v>326511.211253212</v>
      </c>
      <c r="U1641" s="29" t="s">
        <v>69</v>
      </c>
      <c r="V1641" s="48" t="n">
        <f aca="false">IF(S1641="m3_año",R1641,IF(OR(O1641="CG1",O1641="CG3",O1641="HG2"),T1641,R1641))</f>
        <v>398425.623424516</v>
      </c>
      <c r="W1641" s="28" t="n">
        <v>365</v>
      </c>
      <c r="X1641" s="1" t="s">
        <v>4051</v>
      </c>
      <c r="Y1641" s="1"/>
      <c r="Z1641" s="28" t="n">
        <v>6205</v>
      </c>
      <c r="AA1641" s="1" t="s">
        <v>3514</v>
      </c>
      <c r="AB1641" s="1" t="s">
        <v>3514</v>
      </c>
      <c r="AC1641" s="33" t="s">
        <v>246</v>
      </c>
      <c r="AD1641" s="33" t="n">
        <f aca="false">VLOOKUP($O1641,Parámetros!$B$4:$H$25,3,0)</f>
        <v>5.87787643204989</v>
      </c>
      <c r="AE1641" s="33" t="n">
        <f aca="false">VLOOKUP($O1641,Parámetros!$B$4:$H$25,4,0)</f>
        <v>7.61681695814629</v>
      </c>
      <c r="AF1641" s="33" t="n">
        <f aca="false">VLOOKUP($O1641,Parámetros!$B$4:$H$25,5,0)</f>
        <v>22.1296397414769</v>
      </c>
      <c r="AG1641" s="33" t="n">
        <f aca="false">VLOOKUP($O1641,Parámetros!$B$4:$H$25,6,0)</f>
        <v>0.3</v>
      </c>
      <c r="AH1641" s="33" t="n">
        <f aca="false">VLOOKUP($O1641,Parámetros!$B$4:$H$25,7,0)</f>
        <v>2840</v>
      </c>
      <c r="AI1641" s="2" t="n">
        <v>1159.09146341463</v>
      </c>
      <c r="AJ1641" s="2" t="n">
        <v>0.000142</v>
      </c>
      <c r="AK1641" s="34" t="n">
        <f aca="false">AD1641*V1641/1000000000</f>
        <v>0.00234189658185175</v>
      </c>
      <c r="AL1641" s="34" t="n">
        <f aca="false">AE1641*V1641/1000000000</f>
        <v>0.00303473504505986</v>
      </c>
      <c r="AM1641" s="34" t="n">
        <f aca="false">AF1641*V1641/1000000000</f>
        <v>0.00881701551015788</v>
      </c>
      <c r="AN1641" s="34" t="n">
        <f aca="false">AG1641*V1641/1000000000</f>
        <v>0.000119527687027355</v>
      </c>
      <c r="AO1641" s="34" t="n">
        <f aca="false">AH1641*V1641/1000000000</f>
        <v>1.13152877052563</v>
      </c>
      <c r="AP1641" s="35" t="n">
        <f aca="false">AJ1641*AI1641*EXP(P1641*4)</f>
        <v>0.167425620216031</v>
      </c>
      <c r="AQ1641" s="36" t="n">
        <f aca="false">AK1641/W1641</f>
        <v>6.41615501877191E-006</v>
      </c>
      <c r="AR1641" s="37" t="n">
        <f aca="false">AL1641/W1641</f>
        <v>8.3143425892051E-006</v>
      </c>
      <c r="AS1641" s="37" t="n">
        <f aca="false">AM1641/W1641</f>
        <v>2.41562068771449E-005</v>
      </c>
      <c r="AT1641" s="37" t="n">
        <f aca="false">AN1641/W1641</f>
        <v>3.27473115143438E-007</v>
      </c>
      <c r="AU1641" s="37" t="n">
        <f aca="false">AO1641/W1641</f>
        <v>0.00310007882335788</v>
      </c>
      <c r="AV1641" s="49" t="n">
        <f aca="false">AP1641/W1641</f>
        <v>0.00045870032935899</v>
      </c>
      <c r="AW1641" s="39" t="n">
        <f aca="false">AK1641*1000000</f>
        <v>2341.89658185175</v>
      </c>
      <c r="AX1641" s="40" t="n">
        <f aca="false">AL1641*1000000</f>
        <v>3034.73504505986</v>
      </c>
      <c r="AY1641" s="40" t="n">
        <f aca="false">AM1641*1000000</f>
        <v>8817.01551015788</v>
      </c>
      <c r="AZ1641" s="40" t="n">
        <f aca="false">AN1641*1000000</f>
        <v>119.527687027355</v>
      </c>
      <c r="BA1641" s="40" t="n">
        <f aca="false">AO1641*1000000</f>
        <v>1131528.77052563</v>
      </c>
      <c r="BB1641" s="41" t="n">
        <f aca="false">AP1641*1000000</f>
        <v>167425.620216031</v>
      </c>
      <c r="BC1641" s="39" t="n">
        <f aca="false">AQ1641*1000000</f>
        <v>6.41615501877191</v>
      </c>
      <c r="BD1641" s="40" t="n">
        <f aca="false">AR1641*1000000</f>
        <v>8.3143425892051</v>
      </c>
      <c r="BE1641" s="40" t="n">
        <f aca="false">AS1641*1000000</f>
        <v>24.1562068771449</v>
      </c>
      <c r="BF1641" s="40" t="n">
        <f aca="false">AT1641*1000000</f>
        <v>0.327473115143438</v>
      </c>
      <c r="BG1641" s="40" t="n">
        <f aca="false">AU1641*1000000</f>
        <v>3100.07882335788</v>
      </c>
      <c r="BH1641" s="41" t="n">
        <f aca="false">AV1641*1000000</f>
        <v>458.70032935899</v>
      </c>
      <c r="BI1641" s="0" t="n">
        <v>0.1</v>
      </c>
      <c r="BJ1641" s="0" t="n">
        <f aca="false">R1641*BI1641</f>
        <v>39842.5623424516</v>
      </c>
      <c r="BK1641" s="0" t="n">
        <v>0.1</v>
      </c>
      <c r="BL1641" s="0" t="n">
        <f aca="false">AI1641*BK1641</f>
        <v>115.909146341463</v>
      </c>
      <c r="BM1641" s="45" t="n">
        <v>4.12476460504249</v>
      </c>
      <c r="BN1641" s="45" t="n">
        <v>5.03041792329344</v>
      </c>
      <c r="BO1641" s="45" t="n">
        <v>17.5971907346429</v>
      </c>
      <c r="BP1641" s="45" t="n">
        <v>0.12</v>
      </c>
      <c r="BQ1641" s="45" t="n">
        <v>2840</v>
      </c>
      <c r="BR1641" s="0" t="n">
        <f aca="false">AJ1641*0.1</f>
        <v>1.42E-005</v>
      </c>
      <c r="BS1641" s="0" t="n">
        <f aca="false">((((BJ1641/R1641)^2)+((BM1641/AD1641)^2))^(1/2))*AK1641</f>
        <v>0.0016600143069998</v>
      </c>
      <c r="BT1641" s="0" t="n">
        <f aca="false">((((BJ1641/R1641)^2)+((BN1641/AE1641)^2))^(1/2))*AL1641</f>
        <v>0.00202709244905507</v>
      </c>
      <c r="BU1641" s="0" t="n">
        <f aca="false">((((BJ1641/R1641)^2)+((BO1641/AF1641)^2))^(1/2))*AM1641</f>
        <v>0.00706639413543294</v>
      </c>
      <c r="BV1641" s="0" t="n">
        <f aca="false">((((BJ1641/R1641)^2)+((BP1641/AG1641)^2))^(1/2))*AN1641</f>
        <v>4.92825278799554E-005</v>
      </c>
      <c r="BW1641" s="0" t="n">
        <f aca="false">((((BJ1641/R1641)^2)+((BQ1641/AH1641)^2))^(1/2))*AO1641</f>
        <v>1.13717234055024</v>
      </c>
      <c r="BX1641" s="46" t="n">
        <f aca="false">((((BL1641/AI1641)^2)+((BR1641/AJ1641)^2))^(1/2))*AP1641</f>
        <v>0.0236775582798239</v>
      </c>
    </row>
    <row r="1642" customFormat="false" ht="45" hidden="false" customHeight="true" outlineLevel="0" collapsed="false">
      <c r="A1642" s="24" t="n">
        <v>4.62599722222222</v>
      </c>
      <c r="B1642" s="24" t="n">
        <v>-74.1193861111111</v>
      </c>
      <c r="C1642" s="47" t="n">
        <v>27</v>
      </c>
      <c r="D1642" s="47" t="n">
        <v>27</v>
      </c>
      <c r="E1642" s="47" t="n">
        <v>1849</v>
      </c>
      <c r="F1642" s="91" t="s">
        <v>4052</v>
      </c>
      <c r="G1642" s="91" t="s">
        <v>4053</v>
      </c>
      <c r="H1642" s="91" t="s">
        <v>4054</v>
      </c>
      <c r="I1642" s="28" t="s">
        <v>155</v>
      </c>
      <c r="J1642" s="1" t="s">
        <v>65</v>
      </c>
      <c r="K1642" s="86" t="s">
        <v>3474</v>
      </c>
      <c r="L1642" s="86"/>
      <c r="M1642" s="1" t="s">
        <v>3514</v>
      </c>
      <c r="N1642" s="93" t="s">
        <v>172</v>
      </c>
      <c r="O1642" s="93" t="s">
        <v>173</v>
      </c>
      <c r="P1642" s="30" t="n">
        <v>0.013557806644477</v>
      </c>
      <c r="Q1642" s="94" t="n">
        <v>518400</v>
      </c>
      <c r="R1642" s="31" t="n">
        <v>547289.751063961</v>
      </c>
      <c r="S1642" s="29" t="s">
        <v>86</v>
      </c>
      <c r="T1642" s="29" t="n">
        <f aca="false">((R1642*Parámetros!$D$30)/1000)/Parámetros!$D$29</f>
        <v>448505.891740714</v>
      </c>
      <c r="U1642" s="29" t="s">
        <v>69</v>
      </c>
      <c r="V1642" s="48" t="n">
        <f aca="false">IF(S1642="m3_año",R1642,IF(OR(O1642="CG1",O1642="CG3",O1642="HG2"),T1642,R1642))</f>
        <v>547289.751063961</v>
      </c>
      <c r="W1642" s="28" t="n">
        <v>365</v>
      </c>
      <c r="X1642" s="1" t="s">
        <v>4055</v>
      </c>
      <c r="Y1642" s="1"/>
      <c r="Z1642" s="28" t="n">
        <v>8760</v>
      </c>
      <c r="AA1642" s="1" t="s">
        <v>3514</v>
      </c>
      <c r="AB1642" s="1" t="s">
        <v>3514</v>
      </c>
      <c r="AC1642" s="33" t="s">
        <v>246</v>
      </c>
      <c r="AD1642" s="33" t="n">
        <f aca="false">VLOOKUP($O1642,Parámetros!$B$4:$H$25,3,0)</f>
        <v>10.477442018542</v>
      </c>
      <c r="AE1642" s="33" t="n">
        <f aca="false">VLOOKUP($O1642,Parámetros!$B$4:$H$25,4,0)</f>
        <v>4.47117624426805</v>
      </c>
      <c r="AF1642" s="33" t="n">
        <f aca="false">VLOOKUP($O1642,Parámetros!$B$4:$H$25,5,0)</f>
        <v>11.5951868810527</v>
      </c>
      <c r="AG1642" s="33" t="n">
        <f aca="false">VLOOKUP($O1642,Parámetros!$B$4:$H$25,6,0)</f>
        <v>0.3</v>
      </c>
      <c r="AH1642" s="33" t="n">
        <f aca="false">VLOOKUP($O1642,Parámetros!$B$4:$H$25,7,0)</f>
        <v>2840</v>
      </c>
      <c r="AI1642" s="2" t="n">
        <v>1159.09146341463</v>
      </c>
      <c r="AJ1642" s="2" t="n">
        <v>0.000142</v>
      </c>
      <c r="AK1642" s="34" t="n">
        <f aca="false">AD1642*V1642/1000000000</f>
        <v>0.00573419663411494</v>
      </c>
      <c r="AL1642" s="34" t="n">
        <f aca="false">AE1642*V1642/1000000000</f>
        <v>0.00244702893368856</v>
      </c>
      <c r="AM1642" s="34" t="n">
        <f aca="false">AF1642*V1642/1000000000</f>
        <v>0.00634592694167144</v>
      </c>
      <c r="AN1642" s="34" t="n">
        <f aca="false">AG1642*V1642/1000000000</f>
        <v>0.000164186925319188</v>
      </c>
      <c r="AO1642" s="34" t="n">
        <f aca="false">AH1642*V1642/1000000000</f>
        <v>1.55430289302165</v>
      </c>
      <c r="AP1642" s="35" t="n">
        <f aca="false">AJ1642*AI1642*EXP(P1642*4)</f>
        <v>0.17376342735938</v>
      </c>
      <c r="AQ1642" s="36" t="n">
        <f aca="false">AK1642/W1642</f>
        <v>1.57101277646985E-005</v>
      </c>
      <c r="AR1642" s="37" t="n">
        <f aca="false">AL1642/W1642</f>
        <v>6.7041888594207E-006</v>
      </c>
      <c r="AS1642" s="37" t="n">
        <f aca="false">AM1642/W1642</f>
        <v>1.73861012100587E-005</v>
      </c>
      <c r="AT1642" s="37" t="n">
        <f aca="false">AN1642/W1642</f>
        <v>4.4982719265531E-007</v>
      </c>
      <c r="AU1642" s="37" t="n">
        <f aca="false">AO1642/W1642</f>
        <v>0.00425836409047027</v>
      </c>
      <c r="AV1642" s="49" t="n">
        <f aca="false">AP1642/W1642</f>
        <v>0.000476064184546247</v>
      </c>
      <c r="AW1642" s="39" t="n">
        <f aca="false">AK1642*1000000</f>
        <v>5734.19663411494</v>
      </c>
      <c r="AX1642" s="40" t="n">
        <f aca="false">AL1642*1000000</f>
        <v>2447.02893368856</v>
      </c>
      <c r="AY1642" s="40" t="n">
        <f aca="false">AM1642*1000000</f>
        <v>6345.92694167144</v>
      </c>
      <c r="AZ1642" s="40" t="n">
        <f aca="false">AN1642*1000000</f>
        <v>164.186925319188</v>
      </c>
      <c r="BA1642" s="40" t="n">
        <f aca="false">AO1642*1000000</f>
        <v>1554302.89302165</v>
      </c>
      <c r="BB1642" s="41" t="n">
        <f aca="false">AP1642*1000000</f>
        <v>173763.42735938</v>
      </c>
      <c r="BC1642" s="39" t="n">
        <f aca="false">AQ1642*1000000</f>
        <v>15.7101277646985</v>
      </c>
      <c r="BD1642" s="40" t="n">
        <f aca="false">AR1642*1000000</f>
        <v>6.7041888594207</v>
      </c>
      <c r="BE1642" s="40" t="n">
        <f aca="false">AS1642*1000000</f>
        <v>17.3861012100587</v>
      </c>
      <c r="BF1642" s="40" t="n">
        <f aca="false">AT1642*1000000</f>
        <v>0.44982719265531</v>
      </c>
      <c r="BG1642" s="40" t="n">
        <f aca="false">AU1642*1000000</f>
        <v>4258.36409047027</v>
      </c>
      <c r="BH1642" s="41" t="n">
        <f aca="false">AV1642*1000000</f>
        <v>476.064184546247</v>
      </c>
      <c r="BI1642" s="0" t="n">
        <v>0.1</v>
      </c>
      <c r="BJ1642" s="0" t="n">
        <f aca="false">R1642*BI1642</f>
        <v>54728.9751063961</v>
      </c>
      <c r="BK1642" s="0" t="n">
        <v>0.1</v>
      </c>
      <c r="BL1642" s="0" t="n">
        <f aca="false">AI1642*BK1642</f>
        <v>115.909146341463</v>
      </c>
      <c r="BM1642" s="45" t="n">
        <v>8.33836031031492</v>
      </c>
      <c r="BN1642" s="45" t="n">
        <v>2.30660015343522</v>
      </c>
      <c r="BO1642" s="45" t="n">
        <v>3.95606161523761</v>
      </c>
      <c r="BP1642" s="45" t="n">
        <v>0.12</v>
      </c>
      <c r="BQ1642" s="45" t="n">
        <v>2840</v>
      </c>
      <c r="BR1642" s="0" t="n">
        <f aca="false">AJ1642*0.1</f>
        <v>1.42E-005</v>
      </c>
      <c r="BS1642" s="0" t="n">
        <f aca="false">((((BJ1642/R1642)^2)+((BM1642/AD1642)^2))^(1/2))*AK1642</f>
        <v>0.00459938414329612</v>
      </c>
      <c r="BT1642" s="0" t="n">
        <f aca="false">((((BJ1642/R1642)^2)+((BN1642/AE1642)^2))^(1/2))*AL1642</f>
        <v>0.00128587685872087</v>
      </c>
      <c r="BU1642" s="0" t="n">
        <f aca="false">((((BJ1642/R1642)^2)+((BO1642/AF1642)^2))^(1/2))*AM1642</f>
        <v>0.00225619541677897</v>
      </c>
      <c r="BV1642" s="0" t="n">
        <f aca="false">((((BJ1642/R1642)^2)+((BP1642/AG1642)^2))^(1/2))*AN1642</f>
        <v>6.76960035436412E-005</v>
      </c>
      <c r="BW1642" s="0" t="n">
        <f aca="false">((((BJ1642/R1642)^2)+((BQ1642/AH1642)^2))^(1/2))*AO1642</f>
        <v>1.56205507524159</v>
      </c>
      <c r="BX1642" s="46" t="n">
        <f aca="false">((((BL1642/AI1642)^2)+((BR1642/AJ1642)^2))^(1/2))*AP1642</f>
        <v>0.0245738595616068</v>
      </c>
    </row>
    <row r="1643" customFormat="false" ht="45" hidden="false" customHeight="true" outlineLevel="0" collapsed="false">
      <c r="A1643" s="24" t="n">
        <v>4.61013888888889</v>
      </c>
      <c r="B1643" s="24" t="n">
        <v>-74.1369777777778</v>
      </c>
      <c r="C1643" s="47" t="n">
        <v>25</v>
      </c>
      <c r="D1643" s="47" t="n">
        <v>25</v>
      </c>
      <c r="E1643" s="47" t="n">
        <v>1821</v>
      </c>
      <c r="F1643" s="86" t="s">
        <v>4056</v>
      </c>
      <c r="G1643" s="86" t="s">
        <v>4057</v>
      </c>
      <c r="H1643" s="86" t="s">
        <v>4058</v>
      </c>
      <c r="I1643" s="28" t="s">
        <v>216</v>
      </c>
      <c r="J1643" s="1" t="s">
        <v>65</v>
      </c>
      <c r="K1643" s="86" t="s">
        <v>3555</v>
      </c>
      <c r="L1643" s="86"/>
      <c r="M1643" s="1" t="s">
        <v>3514</v>
      </c>
      <c r="N1643" s="88" t="s">
        <v>4046</v>
      </c>
      <c r="O1643" s="89" t="s">
        <v>173</v>
      </c>
      <c r="P1643" s="56" t="n">
        <v>0.00426891489573758</v>
      </c>
      <c r="Q1643" s="90" t="n">
        <v>21611.52</v>
      </c>
      <c r="R1643" s="31" t="n">
        <v>21983.7196924821</v>
      </c>
      <c r="S1643" s="29" t="s">
        <v>86</v>
      </c>
      <c r="T1643" s="29" t="n">
        <f aca="false">((R1643*Parámetros!$D$30)/1000)/Parámetros!$D$29</f>
        <v>18015.7362444419</v>
      </c>
      <c r="U1643" s="29" t="s">
        <v>69</v>
      </c>
      <c r="V1643" s="48" t="n">
        <f aca="false">IF(S1643="m3_año",R1643,IF(OR(O1643="CG1",O1643="CG3",O1643="HG2"),T1643,R1643))</f>
        <v>21983.7196924821</v>
      </c>
      <c r="W1643" s="28" t="n">
        <v>365</v>
      </c>
      <c r="X1643" s="1"/>
      <c r="Y1643" s="1"/>
      <c r="Z1643" s="1" t="n">
        <v>2496</v>
      </c>
      <c r="AA1643" s="1" t="s">
        <v>3514</v>
      </c>
      <c r="AB1643" s="1" t="s">
        <v>3514</v>
      </c>
      <c r="AC1643" s="33" t="s">
        <v>246</v>
      </c>
      <c r="AD1643" s="33" t="n">
        <f aca="false">VLOOKUP($O1643,Parámetros!$B$4:$H$25,3,0)</f>
        <v>10.477442018542</v>
      </c>
      <c r="AE1643" s="33" t="n">
        <f aca="false">VLOOKUP($O1643,Parámetros!$B$4:$H$25,4,0)</f>
        <v>4.47117624426805</v>
      </c>
      <c r="AF1643" s="33" t="n">
        <f aca="false">VLOOKUP($O1643,Parámetros!$B$4:$H$25,5,0)</f>
        <v>11.5951868810527</v>
      </c>
      <c r="AG1643" s="33" t="n">
        <f aca="false">VLOOKUP($O1643,Parámetros!$B$4:$H$25,6,0)</f>
        <v>0.3</v>
      </c>
      <c r="AH1643" s="33" t="n">
        <f aca="false">VLOOKUP($O1643,Parámetros!$B$4:$H$25,7,0)</f>
        <v>2840</v>
      </c>
      <c r="AI1643" s="51" t="n">
        <v>21611.52</v>
      </c>
      <c r="AJ1643" s="2" t="n">
        <v>2E-005</v>
      </c>
      <c r="AK1643" s="34" t="n">
        <f aca="false">AD1643*V1643/1000000000</f>
        <v>0.000230333148429861</v>
      </c>
      <c r="AL1643" s="34" t="n">
        <f aca="false">AE1643*V1643/1000000000</f>
        <v>9.82930852496737E-005</v>
      </c>
      <c r="AM1643" s="34" t="n">
        <f aca="false">AF1643*V1643/1000000000</f>
        <v>0.000254905338175008</v>
      </c>
      <c r="AN1643" s="34" t="n">
        <f aca="false">AG1643*V1643/1000000000</f>
        <v>6.59511590774463E-006</v>
      </c>
      <c r="AO1643" s="34" t="n">
        <f aca="false">AH1643*V1643/1000000000</f>
        <v>0.0624337639266492</v>
      </c>
      <c r="AP1643" s="35" t="n">
        <f aca="false">AJ1643*AI1643*EXP(P1643*4)</f>
        <v>0.439674393849642</v>
      </c>
      <c r="AQ1643" s="36" t="n">
        <f aca="false">AK1643/W1643</f>
        <v>6.31049721725647E-007</v>
      </c>
      <c r="AR1643" s="37" t="n">
        <f aca="false">AL1643/W1643</f>
        <v>2.69296123971709E-007</v>
      </c>
      <c r="AS1643" s="37" t="n">
        <f aca="false">AM1643/W1643</f>
        <v>6.98370789520571E-007</v>
      </c>
      <c r="AT1643" s="37" t="n">
        <f aca="false">AN1643/W1643</f>
        <v>1.80688107061497E-008</v>
      </c>
      <c r="AU1643" s="37" t="n">
        <f aca="false">AO1643/W1643</f>
        <v>0.000171051408018217</v>
      </c>
      <c r="AV1643" s="49" t="n">
        <f aca="false">AP1643/W1643</f>
        <v>0.00120458738040998</v>
      </c>
      <c r="AW1643" s="39" t="n">
        <f aca="false">AK1643*1000000</f>
        <v>230.333148429861</v>
      </c>
      <c r="AX1643" s="40" t="n">
        <f aca="false">AL1643*1000000</f>
        <v>98.2930852496737</v>
      </c>
      <c r="AY1643" s="40" t="n">
        <f aca="false">AM1643*1000000</f>
        <v>254.905338175008</v>
      </c>
      <c r="AZ1643" s="40" t="n">
        <f aca="false">AN1643*1000000</f>
        <v>6.59511590774463</v>
      </c>
      <c r="BA1643" s="40" t="n">
        <f aca="false">AO1643*1000000</f>
        <v>62433.7639266492</v>
      </c>
      <c r="BB1643" s="41" t="n">
        <f aca="false">AP1643*1000000</f>
        <v>439674.393849642</v>
      </c>
      <c r="BC1643" s="39" t="n">
        <f aca="false">AQ1643*1000000</f>
        <v>0.631049721725647</v>
      </c>
      <c r="BD1643" s="40" t="n">
        <f aca="false">AR1643*1000000</f>
        <v>0.269296123971709</v>
      </c>
      <c r="BE1643" s="40" t="n">
        <f aca="false">AS1643*1000000</f>
        <v>0.698370789520571</v>
      </c>
      <c r="BF1643" s="40" t="n">
        <f aca="false">AT1643*1000000</f>
        <v>0.0180688107061497</v>
      </c>
      <c r="BG1643" s="40" t="n">
        <f aca="false">AU1643*1000000</f>
        <v>171.051408018217</v>
      </c>
      <c r="BH1643" s="41" t="n">
        <f aca="false">AV1643*1000000</f>
        <v>1204.58738040998</v>
      </c>
      <c r="BI1643" s="0" t="n">
        <v>0.1</v>
      </c>
      <c r="BJ1643" s="0" t="n">
        <f aca="false">R1643*BI1643</f>
        <v>2198.37196924821</v>
      </c>
      <c r="BK1643" s="0" t="n">
        <v>0.1</v>
      </c>
      <c r="BL1643" s="0" t="n">
        <f aca="false">AI1643*BK1643</f>
        <v>2161.152</v>
      </c>
      <c r="BM1643" s="45" t="n">
        <v>8.33836031031492</v>
      </c>
      <c r="BN1643" s="45" t="n">
        <v>2.30660015343522</v>
      </c>
      <c r="BO1643" s="45" t="n">
        <v>3.95606161523761</v>
      </c>
      <c r="BP1643" s="45" t="n">
        <v>0.12</v>
      </c>
      <c r="BQ1643" s="45" t="n">
        <v>2840</v>
      </c>
      <c r="BR1643" s="0" t="n">
        <f aca="false">AJ1643*0.1</f>
        <v>2E-006</v>
      </c>
      <c r="BS1643" s="0" t="n">
        <f aca="false">((((BJ1643/R1643)^2)+((BM1643/AD1643)^2))^(1/2))*AK1643</f>
        <v>0.000184749616757307</v>
      </c>
      <c r="BT1643" s="0" t="n">
        <f aca="false">((((BJ1643/R1643)^2)+((BN1643/AE1643)^2))^(1/2))*AL1643</f>
        <v>5.16515362588352E-005</v>
      </c>
      <c r="BU1643" s="0" t="n">
        <f aca="false">((((BJ1643/R1643)^2)+((BO1643/AF1643)^2))^(1/2))*AM1643</f>
        <v>9.06276200449716E-005</v>
      </c>
      <c r="BV1643" s="0" t="n">
        <f aca="false">((((BJ1643/R1643)^2)+((BP1643/AG1643)^2))^(1/2))*AN1643</f>
        <v>2.71923595008224E-006</v>
      </c>
      <c r="BW1643" s="0" t="n">
        <f aca="false">((((BJ1643/R1643)^2)+((BQ1643/AH1643)^2))^(1/2))*AO1643</f>
        <v>0.0627451562021248</v>
      </c>
      <c r="BX1643" s="46" t="n">
        <f aca="false">((((BL1643/AI1643)^2)+((BR1643/AJ1643)^2))^(1/2))*AP1643</f>
        <v>0.0621793490810334</v>
      </c>
    </row>
    <row r="1644" customFormat="false" ht="60" hidden="false" customHeight="true" outlineLevel="0" collapsed="false">
      <c r="A1644" s="24" t="n">
        <v>4.59578055555556</v>
      </c>
      <c r="B1644" s="24" t="n">
        <v>-74.1803666666667</v>
      </c>
      <c r="C1644" s="47" t="n">
        <v>20</v>
      </c>
      <c r="D1644" s="47" t="n">
        <v>23</v>
      </c>
      <c r="E1644" s="47" t="n">
        <v>1790</v>
      </c>
      <c r="F1644" s="91" t="s">
        <v>4059</v>
      </c>
      <c r="G1644" s="91" t="s">
        <v>4060</v>
      </c>
      <c r="H1644" s="91" t="s">
        <v>4061</v>
      </c>
      <c r="I1644" s="91" t="s">
        <v>443</v>
      </c>
      <c r="J1644" s="1" t="s">
        <v>65</v>
      </c>
      <c r="K1644" s="86" t="s">
        <v>3753</v>
      </c>
      <c r="L1644" s="86"/>
      <c r="M1644" s="1" t="s">
        <v>3514</v>
      </c>
      <c r="N1644" s="93" t="s">
        <v>172</v>
      </c>
      <c r="O1644" s="93" t="s">
        <v>244</v>
      </c>
      <c r="P1644" s="50" t="n">
        <v>0.00842863539816588</v>
      </c>
      <c r="Q1644" s="94" t="n">
        <v>1244160</v>
      </c>
      <c r="R1644" s="31" t="n">
        <v>1286821.39788581</v>
      </c>
      <c r="S1644" s="29" t="s">
        <v>86</v>
      </c>
      <c r="T1644" s="29" t="n">
        <f aca="false">((R1644*Parámetros!$D$30)/1000)/Parámetros!$D$29</f>
        <v>1054554.69876387</v>
      </c>
      <c r="U1644" s="29" t="s">
        <v>69</v>
      </c>
      <c r="V1644" s="48" t="n">
        <f aca="false">IF(S1644="m3_año",R1644,IF(OR(O1644="CG1",O1644="CG3",O1644="HG2"),T1644,R1644))</f>
        <v>1286821.39788581</v>
      </c>
      <c r="W1644" s="28" t="n">
        <v>365</v>
      </c>
      <c r="X1644" s="1" t="s">
        <v>4051</v>
      </c>
      <c r="Y1644" s="1"/>
      <c r="Z1644" s="28" t="n">
        <v>2920</v>
      </c>
      <c r="AA1644" s="1" t="s">
        <v>3514</v>
      </c>
      <c r="AB1644" s="1" t="s">
        <v>3514</v>
      </c>
      <c r="AC1644" s="33" t="s">
        <v>246</v>
      </c>
      <c r="AD1644" s="33" t="n">
        <f aca="false">VLOOKUP($O1644,Parámetros!$B$4:$H$25,3,0)</f>
        <v>5.87787643204989</v>
      </c>
      <c r="AE1644" s="33" t="n">
        <f aca="false">VLOOKUP($O1644,Parámetros!$B$4:$H$25,4,0)</f>
        <v>7.61681695814629</v>
      </c>
      <c r="AF1644" s="33" t="n">
        <f aca="false">VLOOKUP($O1644,Parámetros!$B$4:$H$25,5,0)</f>
        <v>22.1296397414769</v>
      </c>
      <c r="AG1644" s="33" t="n">
        <f aca="false">VLOOKUP($O1644,Parámetros!$B$4:$H$25,6,0)</f>
        <v>0.3</v>
      </c>
      <c r="AH1644" s="33" t="n">
        <f aca="false">VLOOKUP($O1644,Parámetros!$B$4:$H$25,7,0)</f>
        <v>2840</v>
      </c>
      <c r="AI1644" s="51" t="n">
        <v>1244160</v>
      </c>
      <c r="AJ1644" s="2" t="n">
        <v>2E-005</v>
      </c>
      <c r="AK1644" s="34" t="n">
        <f aca="false">AD1644*V1644/1000000000</f>
        <v>0.0075637771668905</v>
      </c>
      <c r="AL1644" s="34" t="n">
        <f aca="false">AE1644*V1644/1000000000</f>
        <v>0.00980148304552215</v>
      </c>
      <c r="AM1644" s="34" t="n">
        <f aca="false">AF1644*V1644/1000000000</f>
        <v>0.0284768939468367</v>
      </c>
      <c r="AN1644" s="34" t="n">
        <f aca="false">AG1644*V1644/1000000000</f>
        <v>0.000386046419365743</v>
      </c>
      <c r="AO1644" s="34" t="n">
        <f aca="false">AH1644*V1644/1000000000</f>
        <v>3.6545727699957</v>
      </c>
      <c r="AP1644" s="35" t="n">
        <f aca="false">AJ1644*AI1644*EXP(P1644*4)</f>
        <v>25.7364279577162</v>
      </c>
      <c r="AQ1644" s="36" t="n">
        <f aca="false">AK1644/W1644</f>
        <v>2.0722677169563E-005</v>
      </c>
      <c r="AR1644" s="37" t="n">
        <f aca="false">AL1644/W1644</f>
        <v>2.685337820691E-005</v>
      </c>
      <c r="AS1644" s="37" t="n">
        <f aca="false">AM1644/W1644</f>
        <v>7.80188875255799E-005</v>
      </c>
      <c r="AT1644" s="37" t="n">
        <f aca="false">AN1644/W1644</f>
        <v>1.05766142291984E-006</v>
      </c>
      <c r="AU1644" s="37" t="n">
        <f aca="false">AO1644/W1644</f>
        <v>0.0100125281369745</v>
      </c>
      <c r="AV1644" s="49" t="n">
        <f aca="false">AP1644/W1644</f>
        <v>0.0705107615279897</v>
      </c>
      <c r="AW1644" s="39" t="n">
        <f aca="false">AK1644*1000000</f>
        <v>7563.7771668905</v>
      </c>
      <c r="AX1644" s="40" t="n">
        <f aca="false">AL1644*1000000</f>
        <v>9801.48304552215</v>
      </c>
      <c r="AY1644" s="40" t="n">
        <f aca="false">AM1644*1000000</f>
        <v>28476.8939468367</v>
      </c>
      <c r="AZ1644" s="40" t="n">
        <f aca="false">AN1644*1000000</f>
        <v>386.046419365743</v>
      </c>
      <c r="BA1644" s="40" t="n">
        <f aca="false">AO1644*1000000</f>
        <v>3654572.7699957</v>
      </c>
      <c r="BB1644" s="41" t="n">
        <f aca="false">AP1644*1000000</f>
        <v>25736427.9577162</v>
      </c>
      <c r="BC1644" s="39" t="n">
        <f aca="false">AQ1644*1000000</f>
        <v>20.722677169563</v>
      </c>
      <c r="BD1644" s="40" t="n">
        <f aca="false">AR1644*1000000</f>
        <v>26.85337820691</v>
      </c>
      <c r="BE1644" s="40" t="n">
        <f aca="false">AS1644*1000000</f>
        <v>78.0188875255799</v>
      </c>
      <c r="BF1644" s="40" t="n">
        <f aca="false">AT1644*1000000</f>
        <v>1.05766142291984</v>
      </c>
      <c r="BG1644" s="40" t="n">
        <f aca="false">AU1644*1000000</f>
        <v>10012.5281369745</v>
      </c>
      <c r="BH1644" s="41" t="n">
        <f aca="false">AV1644*1000000</f>
        <v>70510.7615279897</v>
      </c>
      <c r="BI1644" s="0" t="n">
        <v>0.1</v>
      </c>
      <c r="BJ1644" s="0" t="n">
        <f aca="false">R1644*BI1644</f>
        <v>128682.139788581</v>
      </c>
      <c r="BK1644" s="0" t="n">
        <v>0.1</v>
      </c>
      <c r="BL1644" s="0" t="n">
        <f aca="false">AI1644*BK1644</f>
        <v>124416</v>
      </c>
      <c r="BM1644" s="45" t="n">
        <v>4.12476460504249</v>
      </c>
      <c r="BN1644" s="45" t="n">
        <v>5.03041792329344</v>
      </c>
      <c r="BO1644" s="45" t="n">
        <v>17.5971907346429</v>
      </c>
      <c r="BP1644" s="45" t="n">
        <v>0.12</v>
      </c>
      <c r="BQ1644" s="45" t="n">
        <v>2840</v>
      </c>
      <c r="BR1644" s="0" t="n">
        <f aca="false">AJ1644*0.1</f>
        <v>2E-006</v>
      </c>
      <c r="BS1644" s="0" t="n">
        <f aca="false">((((BJ1644/R1644)^2)+((BM1644/AD1644)^2))^(1/2))*AK1644</f>
        <v>0.00536145720921143</v>
      </c>
      <c r="BT1644" s="0" t="n">
        <f aca="false">((((BJ1644/R1644)^2)+((BN1644/AE1644)^2))^(1/2))*AL1644</f>
        <v>0.00654703358814224</v>
      </c>
      <c r="BU1644" s="0" t="n">
        <f aca="false">((((BJ1644/R1644)^2)+((BO1644/AF1644)^2))^(1/2))*AM1644</f>
        <v>0.022822797141441</v>
      </c>
      <c r="BV1644" s="0" t="n">
        <f aca="false">((((BJ1644/R1644)^2)+((BP1644/AG1644)^2))^(1/2))*AN1644</f>
        <v>0.000159171016343645</v>
      </c>
      <c r="BW1644" s="0" t="n">
        <f aca="false">((((BJ1644/R1644)^2)+((BQ1644/AH1644)^2))^(1/2))*AO1644</f>
        <v>3.6728001786792</v>
      </c>
      <c r="BX1644" s="46" t="n">
        <f aca="false">((((BL1644/AI1644)^2)+((BR1644/AJ1644)^2))^(1/2))*AP1644</f>
        <v>3.63968054648404</v>
      </c>
    </row>
    <row r="1645" customFormat="false" ht="60" hidden="false" customHeight="true" outlineLevel="0" collapsed="false">
      <c r="A1645" s="24" t="n">
        <v>4.59578055555556</v>
      </c>
      <c r="B1645" s="24" t="n">
        <v>-74.1803666666667</v>
      </c>
      <c r="C1645" s="47" t="n">
        <v>20</v>
      </c>
      <c r="D1645" s="47" t="n">
        <v>23</v>
      </c>
      <c r="E1645" s="47" t="n">
        <v>1790</v>
      </c>
      <c r="F1645" s="91" t="s">
        <v>4059</v>
      </c>
      <c r="G1645" s="91" t="s">
        <v>4060</v>
      </c>
      <c r="H1645" s="91" t="s">
        <v>4061</v>
      </c>
      <c r="I1645" s="91" t="s">
        <v>443</v>
      </c>
      <c r="J1645" s="1" t="s">
        <v>65</v>
      </c>
      <c r="K1645" s="86" t="s">
        <v>3753</v>
      </c>
      <c r="L1645" s="86"/>
      <c r="M1645" s="1" t="s">
        <v>3514</v>
      </c>
      <c r="N1645" s="93" t="s">
        <v>172</v>
      </c>
      <c r="O1645" s="93" t="s">
        <v>244</v>
      </c>
      <c r="P1645" s="50" t="n">
        <v>0.00842863539816588</v>
      </c>
      <c r="Q1645" s="94" t="n">
        <v>1244160</v>
      </c>
      <c r="R1645" s="31" t="n">
        <v>1286821.39788581</v>
      </c>
      <c r="S1645" s="29" t="s">
        <v>86</v>
      </c>
      <c r="T1645" s="29" t="n">
        <f aca="false">((R1645*Parámetros!$D$30)/1000)/Parámetros!$D$29</f>
        <v>1054554.69876387</v>
      </c>
      <c r="U1645" s="29" t="s">
        <v>69</v>
      </c>
      <c r="V1645" s="48" t="n">
        <f aca="false">IF(S1645="m3_año",R1645,IF(OR(O1645="CG1",O1645="CG3",O1645="HG2"),T1645,R1645))</f>
        <v>1286821.39788581</v>
      </c>
      <c r="W1645" s="28" t="n">
        <v>365</v>
      </c>
      <c r="X1645" s="1" t="s">
        <v>4051</v>
      </c>
      <c r="Y1645" s="1"/>
      <c r="Z1645" s="28" t="n">
        <v>2920</v>
      </c>
      <c r="AA1645" s="1" t="s">
        <v>3514</v>
      </c>
      <c r="AB1645" s="1" t="s">
        <v>3514</v>
      </c>
      <c r="AC1645" s="33" t="s">
        <v>246</v>
      </c>
      <c r="AD1645" s="33" t="n">
        <f aca="false">VLOOKUP($O1645,Parámetros!$B$4:$H$25,3,0)</f>
        <v>5.87787643204989</v>
      </c>
      <c r="AE1645" s="33" t="n">
        <f aca="false">VLOOKUP($O1645,Parámetros!$B$4:$H$25,4,0)</f>
        <v>7.61681695814629</v>
      </c>
      <c r="AF1645" s="33" t="n">
        <f aca="false">VLOOKUP($O1645,Parámetros!$B$4:$H$25,5,0)</f>
        <v>22.1296397414769</v>
      </c>
      <c r="AG1645" s="33" t="n">
        <f aca="false">VLOOKUP($O1645,Parámetros!$B$4:$H$25,6,0)</f>
        <v>0.3</v>
      </c>
      <c r="AH1645" s="33" t="n">
        <f aca="false">VLOOKUP($O1645,Parámetros!$B$4:$H$25,7,0)</f>
        <v>2840</v>
      </c>
      <c r="AI1645" s="51" t="n">
        <v>1244160</v>
      </c>
      <c r="AJ1645" s="2" t="n">
        <v>2E-005</v>
      </c>
      <c r="AK1645" s="34" t="n">
        <f aca="false">AD1645*V1645/1000000000</f>
        <v>0.0075637771668905</v>
      </c>
      <c r="AL1645" s="34" t="n">
        <f aca="false">AE1645*V1645/1000000000</f>
        <v>0.00980148304552215</v>
      </c>
      <c r="AM1645" s="34" t="n">
        <f aca="false">AF1645*V1645/1000000000</f>
        <v>0.0284768939468367</v>
      </c>
      <c r="AN1645" s="34" t="n">
        <f aca="false">AG1645*V1645/1000000000</f>
        <v>0.000386046419365743</v>
      </c>
      <c r="AO1645" s="34" t="n">
        <f aca="false">AH1645*V1645/1000000000</f>
        <v>3.6545727699957</v>
      </c>
      <c r="AP1645" s="35" t="n">
        <f aca="false">AJ1645*AI1645*EXP(P1645*4)</f>
        <v>25.7364279577162</v>
      </c>
      <c r="AQ1645" s="36" t="n">
        <f aca="false">AK1645/W1645</f>
        <v>2.0722677169563E-005</v>
      </c>
      <c r="AR1645" s="37" t="n">
        <f aca="false">AL1645/W1645</f>
        <v>2.685337820691E-005</v>
      </c>
      <c r="AS1645" s="37" t="n">
        <f aca="false">AM1645/W1645</f>
        <v>7.80188875255799E-005</v>
      </c>
      <c r="AT1645" s="37" t="n">
        <f aca="false">AN1645/W1645</f>
        <v>1.05766142291984E-006</v>
      </c>
      <c r="AU1645" s="37" t="n">
        <f aca="false">AO1645/W1645</f>
        <v>0.0100125281369745</v>
      </c>
      <c r="AV1645" s="49" t="n">
        <f aca="false">AP1645/W1645</f>
        <v>0.0705107615279897</v>
      </c>
      <c r="AW1645" s="39" t="n">
        <f aca="false">AK1645*1000000</f>
        <v>7563.7771668905</v>
      </c>
      <c r="AX1645" s="40" t="n">
        <f aca="false">AL1645*1000000</f>
        <v>9801.48304552215</v>
      </c>
      <c r="AY1645" s="40" t="n">
        <f aca="false">AM1645*1000000</f>
        <v>28476.8939468367</v>
      </c>
      <c r="AZ1645" s="40" t="n">
        <f aca="false">AN1645*1000000</f>
        <v>386.046419365743</v>
      </c>
      <c r="BA1645" s="40" t="n">
        <f aca="false">AO1645*1000000</f>
        <v>3654572.7699957</v>
      </c>
      <c r="BB1645" s="41" t="n">
        <f aca="false">AP1645*1000000</f>
        <v>25736427.9577162</v>
      </c>
      <c r="BC1645" s="39" t="n">
        <f aca="false">AQ1645*1000000</f>
        <v>20.722677169563</v>
      </c>
      <c r="BD1645" s="40" t="n">
        <f aca="false">AR1645*1000000</f>
        <v>26.85337820691</v>
      </c>
      <c r="BE1645" s="40" t="n">
        <f aca="false">AS1645*1000000</f>
        <v>78.0188875255799</v>
      </c>
      <c r="BF1645" s="40" t="n">
        <f aca="false">AT1645*1000000</f>
        <v>1.05766142291984</v>
      </c>
      <c r="BG1645" s="40" t="n">
        <f aca="false">AU1645*1000000</f>
        <v>10012.5281369745</v>
      </c>
      <c r="BH1645" s="41" t="n">
        <f aca="false">AV1645*1000000</f>
        <v>70510.7615279897</v>
      </c>
      <c r="BI1645" s="0" t="n">
        <v>0.1</v>
      </c>
      <c r="BJ1645" s="0" t="n">
        <f aca="false">R1645*BI1645</f>
        <v>128682.139788581</v>
      </c>
      <c r="BK1645" s="0" t="n">
        <v>0.1</v>
      </c>
      <c r="BL1645" s="0" t="n">
        <f aca="false">AI1645*BK1645</f>
        <v>124416</v>
      </c>
      <c r="BM1645" s="45" t="n">
        <v>4.12476460504249</v>
      </c>
      <c r="BN1645" s="45" t="n">
        <v>5.03041792329344</v>
      </c>
      <c r="BO1645" s="45" t="n">
        <v>17.5971907346429</v>
      </c>
      <c r="BP1645" s="45" t="n">
        <v>0.12</v>
      </c>
      <c r="BQ1645" s="45" t="n">
        <v>2840</v>
      </c>
      <c r="BR1645" s="0" t="n">
        <f aca="false">AJ1645*0.1</f>
        <v>2E-006</v>
      </c>
      <c r="BS1645" s="0" t="n">
        <f aca="false">((((BJ1645/R1645)^2)+((BM1645/AD1645)^2))^(1/2))*AK1645</f>
        <v>0.00536145720921143</v>
      </c>
      <c r="BT1645" s="0" t="n">
        <f aca="false">((((BJ1645/R1645)^2)+((BN1645/AE1645)^2))^(1/2))*AL1645</f>
        <v>0.00654703358814224</v>
      </c>
      <c r="BU1645" s="0" t="n">
        <f aca="false">((((BJ1645/R1645)^2)+((BO1645/AF1645)^2))^(1/2))*AM1645</f>
        <v>0.022822797141441</v>
      </c>
      <c r="BV1645" s="0" t="n">
        <f aca="false">((((BJ1645/R1645)^2)+((BP1645/AG1645)^2))^(1/2))*AN1645</f>
        <v>0.000159171016343645</v>
      </c>
      <c r="BW1645" s="0" t="n">
        <f aca="false">((((BJ1645/R1645)^2)+((BQ1645/AH1645)^2))^(1/2))*AO1645</f>
        <v>3.6728001786792</v>
      </c>
      <c r="BX1645" s="46" t="n">
        <f aca="false">((((BL1645/AI1645)^2)+((BR1645/AJ1645)^2))^(1/2))*AP1645</f>
        <v>3.63968054648404</v>
      </c>
    </row>
    <row r="1646" customFormat="false" ht="15" hidden="false" customHeight="true" outlineLevel="0" collapsed="false">
      <c r="A1646" s="24" t="n">
        <v>4.59611388888889</v>
      </c>
      <c r="B1646" s="24" t="n">
        <v>-74.1818611111111</v>
      </c>
      <c r="C1646" s="47" t="n">
        <v>20</v>
      </c>
      <c r="D1646" s="47" t="n">
        <v>23</v>
      </c>
      <c r="E1646" s="47" t="n">
        <v>1790</v>
      </c>
      <c r="F1646" s="91" t="s">
        <v>4062</v>
      </c>
      <c r="G1646" s="91" t="s">
        <v>4063</v>
      </c>
      <c r="H1646" s="91" t="s">
        <v>3608</v>
      </c>
      <c r="I1646" s="91" t="s">
        <v>3342</v>
      </c>
      <c r="J1646" s="1" t="s">
        <v>65</v>
      </c>
      <c r="K1646" s="86" t="s">
        <v>3696</v>
      </c>
      <c r="L1646" s="86"/>
      <c r="M1646" s="1" t="s">
        <v>3514</v>
      </c>
      <c r="N1646" s="93" t="s">
        <v>172</v>
      </c>
      <c r="O1646" s="93" t="s">
        <v>173</v>
      </c>
      <c r="P1646" s="50" t="n">
        <v>0.00842863539816588</v>
      </c>
      <c r="Q1646" s="94" t="n">
        <v>24000</v>
      </c>
      <c r="R1646" s="31" t="n">
        <v>24822.9436320565</v>
      </c>
      <c r="S1646" s="29" t="s">
        <v>86</v>
      </c>
      <c r="T1646" s="29" t="n">
        <f aca="false">((R1646*Parámetros!$D$30)/1000)/Parámetros!$D$29</f>
        <v>20342.4903310931</v>
      </c>
      <c r="U1646" s="29" t="s">
        <v>69</v>
      </c>
      <c r="V1646" s="48" t="n">
        <f aca="false">IF(S1646="m3_año",R1646,IF(OR(O1646="CG1",O1646="CG3",O1646="HG2"),T1646,R1646))</f>
        <v>24822.9436320565</v>
      </c>
      <c r="W1646" s="28" t="n">
        <v>365</v>
      </c>
      <c r="X1646" s="1" t="s">
        <v>4051</v>
      </c>
      <c r="Y1646" s="1"/>
      <c r="Z1646" s="28" t="n">
        <v>2920</v>
      </c>
      <c r="AA1646" s="1" t="s">
        <v>3514</v>
      </c>
      <c r="AB1646" s="1" t="s">
        <v>3514</v>
      </c>
      <c r="AC1646" s="33" t="s">
        <v>246</v>
      </c>
      <c r="AD1646" s="33" t="n">
        <f aca="false">VLOOKUP($O1646,Parámetros!$B$4:$H$25,3,0)</f>
        <v>10.477442018542</v>
      </c>
      <c r="AE1646" s="33" t="n">
        <f aca="false">VLOOKUP($O1646,Parámetros!$B$4:$H$25,4,0)</f>
        <v>4.47117624426805</v>
      </c>
      <c r="AF1646" s="33" t="n">
        <f aca="false">VLOOKUP($O1646,Parámetros!$B$4:$H$25,5,0)</f>
        <v>11.5951868810527</v>
      </c>
      <c r="AG1646" s="33" t="n">
        <f aca="false">VLOOKUP($O1646,Parámetros!$B$4:$H$25,6,0)</f>
        <v>0.3</v>
      </c>
      <c r="AH1646" s="33" t="n">
        <f aca="false">VLOOKUP($O1646,Parámetros!$B$4:$H$25,7,0)</f>
        <v>2840</v>
      </c>
      <c r="AI1646" s="51" t="n">
        <v>24000</v>
      </c>
      <c r="AJ1646" s="2" t="n">
        <v>2E-005</v>
      </c>
      <c r="AK1646" s="34" t="n">
        <f aca="false">AD1646*V1646/1000000000</f>
        <v>0.000260080952634408</v>
      </c>
      <c r="AL1646" s="34" t="n">
        <f aca="false">AE1646*V1646/1000000000</f>
        <v>0.000110987755880456</v>
      </c>
      <c r="AM1646" s="34" t="n">
        <f aca="false">AF1646*V1646/1000000000</f>
        <v>0.000287826670351532</v>
      </c>
      <c r="AN1646" s="34" t="n">
        <f aca="false">AG1646*V1646/1000000000</f>
        <v>7.44688308961695E-006</v>
      </c>
      <c r="AO1646" s="34" t="n">
        <f aca="false">AH1646*V1646/1000000000</f>
        <v>0.0704971599150405</v>
      </c>
      <c r="AP1646" s="35" t="n">
        <f aca="false">AJ1646*AI1646*EXP(P1646*4)</f>
        <v>0.496458872641131</v>
      </c>
      <c r="AQ1646" s="36" t="n">
        <f aca="false">AK1646/W1646</f>
        <v>7.12550555162763E-007</v>
      </c>
      <c r="AR1646" s="37" t="n">
        <f aca="false">AL1646/W1646</f>
        <v>3.04076043508098E-007</v>
      </c>
      <c r="AS1646" s="37" t="n">
        <f aca="false">AM1646/W1646</f>
        <v>7.88566220141184E-007</v>
      </c>
      <c r="AT1646" s="37" t="n">
        <f aca="false">AN1646/W1646</f>
        <v>2.04024194236081E-008</v>
      </c>
      <c r="AU1646" s="37" t="n">
        <f aca="false">AO1646/W1646</f>
        <v>0.000193142903876823</v>
      </c>
      <c r="AV1646" s="49" t="n">
        <f aca="false">AP1646/W1646</f>
        <v>0.00136016129490721</v>
      </c>
      <c r="AW1646" s="39" t="n">
        <f aca="false">AK1646*1000000</f>
        <v>260.080952634408</v>
      </c>
      <c r="AX1646" s="40" t="n">
        <f aca="false">AL1646*1000000</f>
        <v>110.987755880456</v>
      </c>
      <c r="AY1646" s="40" t="n">
        <f aca="false">AM1646*1000000</f>
        <v>287.826670351532</v>
      </c>
      <c r="AZ1646" s="40" t="n">
        <f aca="false">AN1646*1000000</f>
        <v>7.44688308961695</v>
      </c>
      <c r="BA1646" s="40" t="n">
        <f aca="false">AO1646*1000000</f>
        <v>70497.1599150405</v>
      </c>
      <c r="BB1646" s="41" t="n">
        <f aca="false">AP1646*1000000</f>
        <v>496458.872641131</v>
      </c>
      <c r="BC1646" s="39" t="n">
        <f aca="false">AQ1646*1000000</f>
        <v>0.712550555162763</v>
      </c>
      <c r="BD1646" s="40" t="n">
        <f aca="false">AR1646*1000000</f>
        <v>0.304076043508098</v>
      </c>
      <c r="BE1646" s="40" t="n">
        <f aca="false">AS1646*1000000</f>
        <v>0.788566220141184</v>
      </c>
      <c r="BF1646" s="40" t="n">
        <f aca="false">AT1646*1000000</f>
        <v>0.0204024194236081</v>
      </c>
      <c r="BG1646" s="40" t="n">
        <f aca="false">AU1646*1000000</f>
        <v>193.142903876823</v>
      </c>
      <c r="BH1646" s="41" t="n">
        <f aca="false">AV1646*1000000</f>
        <v>1360.16129490721</v>
      </c>
      <c r="BI1646" s="0" t="n">
        <v>0.1</v>
      </c>
      <c r="BJ1646" s="0" t="n">
        <f aca="false">R1646*BI1646</f>
        <v>2482.29436320565</v>
      </c>
      <c r="BK1646" s="0" t="n">
        <v>0.1</v>
      </c>
      <c r="BL1646" s="0" t="n">
        <f aca="false">AI1646*BK1646</f>
        <v>2400</v>
      </c>
      <c r="BM1646" s="45" t="n">
        <v>8.33836031031492</v>
      </c>
      <c r="BN1646" s="45" t="n">
        <v>2.30660015343522</v>
      </c>
      <c r="BO1646" s="45" t="n">
        <v>3.95606161523761</v>
      </c>
      <c r="BP1646" s="45" t="n">
        <v>0.12</v>
      </c>
      <c r="BQ1646" s="45" t="n">
        <v>2840</v>
      </c>
      <c r="BR1646" s="0" t="n">
        <f aca="false">AJ1646*0.1</f>
        <v>2E-006</v>
      </c>
      <c r="BS1646" s="0" t="n">
        <f aca="false">((((BJ1646/R1646)^2)+((BM1646/AD1646)^2))^(1/2))*AK1646</f>
        <v>0.000208610252812629</v>
      </c>
      <c r="BT1646" s="0" t="n">
        <f aca="false">((((BJ1646/R1646)^2)+((BN1646/AE1646)^2))^(1/2))*AL1646</f>
        <v>5.83223945263754E-005</v>
      </c>
      <c r="BU1646" s="0" t="n">
        <f aca="false">((((BJ1646/R1646)^2)+((BO1646/AF1646)^2))^(1/2))*AM1646</f>
        <v>0.00010233228658993</v>
      </c>
      <c r="BV1646" s="0" t="n">
        <f aca="false">((((BJ1646/R1646)^2)+((BP1646/AG1646)^2))^(1/2))*AN1646</f>
        <v>3.07042855601167E-006</v>
      </c>
      <c r="BW1646" s="0" t="n">
        <f aca="false">((((BJ1646/R1646)^2)+((BQ1646/AH1646)^2))^(1/2))*AO1646</f>
        <v>0.0708487688788426</v>
      </c>
      <c r="BX1646" s="46" t="n">
        <f aca="false">((((BL1646/AI1646)^2)+((BR1646/AJ1646)^2))^(1/2))*AP1646</f>
        <v>0.0702098870849545</v>
      </c>
    </row>
    <row r="1647" customFormat="false" ht="15" hidden="false" customHeight="true" outlineLevel="0" collapsed="false">
      <c r="A1647" s="24" t="n">
        <v>4.64458888888889</v>
      </c>
      <c r="B1647" s="24" t="n">
        <v>-74.1719138888889</v>
      </c>
      <c r="C1647" s="47" t="n">
        <v>21</v>
      </c>
      <c r="D1647" s="47" t="n">
        <v>29</v>
      </c>
      <c r="E1647" s="47" t="n">
        <v>1869</v>
      </c>
      <c r="F1647" s="91" t="s">
        <v>4064</v>
      </c>
      <c r="G1647" s="91" t="s">
        <v>4065</v>
      </c>
      <c r="H1647" s="91" t="s">
        <v>4066</v>
      </c>
      <c r="I1647" s="28" t="s">
        <v>216</v>
      </c>
      <c r="J1647" s="1" t="s">
        <v>65</v>
      </c>
      <c r="K1647" s="86" t="s">
        <v>3790</v>
      </c>
      <c r="L1647" s="86"/>
      <c r="M1647" s="1" t="s">
        <v>3514</v>
      </c>
      <c r="N1647" s="93" t="s">
        <v>3501</v>
      </c>
      <c r="O1647" s="4" t="s">
        <v>3502</v>
      </c>
      <c r="P1647" s="50" t="n">
        <v>0.00842863539816588</v>
      </c>
      <c r="Q1647" s="5" t="n">
        <v>11588.4</v>
      </c>
      <c r="R1647" s="31" t="n">
        <v>11985.7583327385</v>
      </c>
      <c r="S1647" s="29" t="s">
        <v>86</v>
      </c>
      <c r="T1647" s="29"/>
      <c r="U1647" s="29"/>
      <c r="V1647" s="48" t="n">
        <f aca="false">IF(S1647="m3_año",R1647,IF(OR(O1647="CG1",O1647="CG3",O1647="HG2"),T1647,R1647))</f>
        <v>11985.7583327385</v>
      </c>
      <c r="W1647" s="28" t="n">
        <v>365</v>
      </c>
      <c r="X1647" s="1" t="s">
        <v>4051</v>
      </c>
      <c r="Y1647" s="1"/>
      <c r="Z1647" s="28" t="n">
        <v>1460</v>
      </c>
      <c r="AA1647" s="1" t="s">
        <v>3514</v>
      </c>
      <c r="AB1647" s="1" t="s">
        <v>3514</v>
      </c>
      <c r="AC1647" s="33" t="s">
        <v>246</v>
      </c>
      <c r="AD1647" s="33" t="n">
        <f aca="false">VLOOKUP($O1647,Parámetros!$B$4:$H$25,3,0)</f>
        <v>2.56948904694711</v>
      </c>
      <c r="AE1647" s="33" t="n">
        <f aca="false">VLOOKUP($O1647,Parámetros!$B$4:$H$25,4,0)</f>
        <v>3.49736009167801</v>
      </c>
      <c r="AF1647" s="33" t="n">
        <f aca="false">VLOOKUP($O1647,Parámetros!$B$4:$H$25,5,0)</f>
        <v>0.178436739371327</v>
      </c>
      <c r="AG1647" s="33" t="n">
        <f aca="false">VLOOKUP($O1647,Parámetros!$B$4:$H$25,6,0)</f>
        <v>4.28248174491185</v>
      </c>
      <c r="AH1647" s="33" t="n">
        <f aca="false">VLOOKUP($O1647,Parámetros!$B$4:$H$25,7,0)</f>
        <v>1688.11775999997</v>
      </c>
      <c r="AI1647" s="51" t="n">
        <v>11588.4</v>
      </c>
      <c r="AJ1647" s="2" t="n">
        <v>0.015</v>
      </c>
      <c r="AK1647" s="34" t="n">
        <f aca="false">AD1647*V1647/1000000000</f>
        <v>3.07972747553266E-005</v>
      </c>
      <c r="AL1647" s="34" t="n">
        <f aca="false">AE1647*V1647/1000000000</f>
        <v>4.19185128614168E-005</v>
      </c>
      <c r="AM1647" s="34" t="n">
        <f aca="false">AF1647*V1647/1000000000</f>
        <v>2.13869963578657E-006</v>
      </c>
      <c r="AN1647" s="34" t="n">
        <f aca="false">AG1647*V1647/1000000000</f>
        <v>5.13287912588777E-005</v>
      </c>
      <c r="AO1647" s="34" t="n">
        <f aca="false">AH1647*V1647/1000000000</f>
        <v>0.0202333715085635</v>
      </c>
      <c r="AP1647" s="35" t="n">
        <f aca="false">AJ1647*AI1647*EXP(P1647*4)</f>
        <v>179.786374991078</v>
      </c>
      <c r="AQ1647" s="36" t="n">
        <f aca="false">AK1647/W1647</f>
        <v>8.43760952200729E-008</v>
      </c>
      <c r="AR1647" s="37" t="n">
        <f aca="false">AL1647/W1647</f>
        <v>1.1484524071621E-007</v>
      </c>
      <c r="AS1647" s="37" t="n">
        <f aca="false">AM1647/W1647</f>
        <v>5.85945105694951E-009</v>
      </c>
      <c r="AT1647" s="37" t="n">
        <f aca="false">AN1647/W1647</f>
        <v>1.40626825366788E-007</v>
      </c>
      <c r="AU1647" s="37" t="n">
        <f aca="false">AO1647/W1647</f>
        <v>5.54338945440096E-005</v>
      </c>
      <c r="AV1647" s="49" t="n">
        <f aca="false">AP1647/W1647</f>
        <v>0.492565410934459</v>
      </c>
      <c r="AW1647" s="39" t="n">
        <f aca="false">AK1647*1000000</f>
        <v>30.7972747553266</v>
      </c>
      <c r="AX1647" s="40" t="n">
        <f aca="false">AL1647*1000000</f>
        <v>41.9185128614168</v>
      </c>
      <c r="AY1647" s="40" t="n">
        <f aca="false">AM1647*1000000</f>
        <v>2.13869963578657</v>
      </c>
      <c r="AZ1647" s="40" t="n">
        <f aca="false">AN1647*1000000</f>
        <v>51.3287912588777</v>
      </c>
      <c r="BA1647" s="40" t="n">
        <f aca="false">AO1647*1000000</f>
        <v>20233.3715085635</v>
      </c>
      <c r="BB1647" s="41" t="n">
        <f aca="false">AP1647*1000000</f>
        <v>179786374.991078</v>
      </c>
      <c r="BC1647" s="39" t="n">
        <f aca="false">AQ1647*1000000</f>
        <v>0.084376095220073</v>
      </c>
      <c r="BD1647" s="40" t="n">
        <f aca="false">AR1647*1000000</f>
        <v>0.11484524071621</v>
      </c>
      <c r="BE1647" s="40" t="n">
        <f aca="false">AS1647*1000000</f>
        <v>0.00585945105694951</v>
      </c>
      <c r="BF1647" s="40" t="n">
        <f aca="false">AT1647*1000000</f>
        <v>0.140626825366788</v>
      </c>
      <c r="BG1647" s="40" t="n">
        <f aca="false">AU1647*1000000</f>
        <v>55.4338945440096</v>
      </c>
      <c r="BH1647" s="41" t="n">
        <f aca="false">AV1647*1000000</f>
        <v>492565.410934459</v>
      </c>
      <c r="BI1647" s="0" t="n">
        <v>0.1</v>
      </c>
      <c r="BJ1647" s="0" t="n">
        <f aca="false">R1647*BI1647</f>
        <v>1198.57583327385</v>
      </c>
      <c r="BK1647" s="0" t="n">
        <v>0.1</v>
      </c>
      <c r="BL1647" s="0" t="n">
        <f aca="false">AI1647*BK1647</f>
        <v>1158.84</v>
      </c>
      <c r="BM1647" s="0" t="n">
        <f aca="false">AD1647*0.1</f>
        <v>0.256948904694711</v>
      </c>
      <c r="BN1647" s="0" t="n">
        <f aca="false">AE1647*0.1</f>
        <v>0.349736009167801</v>
      </c>
      <c r="BO1647" s="0" t="n">
        <f aca="false">AF1647*0.1</f>
        <v>0.0178436739371327</v>
      </c>
      <c r="BP1647" s="0" t="n">
        <f aca="false">AG1647*0.1</f>
        <v>0.428248174491185</v>
      </c>
      <c r="BQ1647" s="0" t="n">
        <f aca="false">AH1647*0.1</f>
        <v>168.811775999997</v>
      </c>
      <c r="BR1647" s="0" t="n">
        <f aca="false">AJ1647*0.1</f>
        <v>0.0015</v>
      </c>
      <c r="BS1647" s="0" t="n">
        <f aca="false">((((BJ1647/R1647)^2)+((BM1647/AD1647)^2))^(1/2))*AK1647</f>
        <v>4.35539236431135E-006</v>
      </c>
      <c r="BT1647" s="0" t="n">
        <f aca="false">((((BJ1647/R1647)^2)+((BN1647/AE1647)^2))^(1/2))*AL1647</f>
        <v>5.92817294031267E-006</v>
      </c>
      <c r="BU1647" s="0" t="n">
        <f aca="false">((((BJ1647/R1647)^2)+((BO1647/AF1647)^2))^(1/2))*AM1647</f>
        <v>3.02457803077177E-007</v>
      </c>
      <c r="BV1647" s="0" t="n">
        <f aca="false">((((BJ1647/R1647)^2)+((BP1647/AG1647)^2))^(1/2))*AN1647</f>
        <v>7.25898727385225E-006</v>
      </c>
      <c r="BW1647" s="0" t="n">
        <f aca="false">((((BJ1647/R1647)^2)+((BQ1647/AH1647)^2))^(1/2))*AO1647</f>
        <v>0.00286143083999439</v>
      </c>
      <c r="BX1647" s="46" t="n">
        <f aca="false">((((BL1647/AI1647)^2)+((BR1647/AJ1647)^2))^(1/2))*AP1647</f>
        <v>25.4256329842277</v>
      </c>
    </row>
    <row r="1648" customFormat="false" ht="15" hidden="false" customHeight="true" outlineLevel="0" collapsed="false">
      <c r="A1648" s="24" t="n">
        <v>4.69812222222222</v>
      </c>
      <c r="B1648" s="24" t="n">
        <v>-74.0963027777778</v>
      </c>
      <c r="C1648" s="47" t="n">
        <v>29</v>
      </c>
      <c r="D1648" s="47" t="n">
        <v>35</v>
      </c>
      <c r="E1648" s="47" t="n">
        <v>2448</v>
      </c>
      <c r="F1648" s="83" t="s">
        <v>4067</v>
      </c>
      <c r="G1648" s="83" t="s">
        <v>4068</v>
      </c>
      <c r="H1648" s="83" t="s">
        <v>4069</v>
      </c>
      <c r="I1648" s="83" t="s">
        <v>727</v>
      </c>
      <c r="J1648" s="83" t="s">
        <v>76</v>
      </c>
      <c r="K1648" s="88" t="s">
        <v>4070</v>
      </c>
      <c r="L1648" s="88"/>
      <c r="M1648" s="1" t="s">
        <v>3514</v>
      </c>
      <c r="N1648" s="95" t="s">
        <v>3501</v>
      </c>
      <c r="O1648" s="95" t="s">
        <v>3957</v>
      </c>
      <c r="P1648" s="30" t="n">
        <v>-0.0558905599345948</v>
      </c>
      <c r="Q1648" s="5" t="n">
        <v>5760</v>
      </c>
      <c r="R1648" s="31" t="n">
        <v>4606.07108757626</v>
      </c>
      <c r="S1648" s="29" t="s">
        <v>86</v>
      </c>
      <c r="T1648" s="29"/>
      <c r="U1648" s="29"/>
      <c r="V1648" s="48" t="n">
        <f aca="false">IF(S1648="m3_año",R1648,IF(OR(O1648="CG1",O1648="CG3",O1648="HG2"),T1648,R1648))</f>
        <v>4606.07108757626</v>
      </c>
      <c r="W1648" s="28" t="n">
        <v>365</v>
      </c>
      <c r="X1648" s="1" t="s">
        <v>4051</v>
      </c>
      <c r="Y1648" s="1"/>
      <c r="Z1648" s="28" t="n">
        <v>8760</v>
      </c>
      <c r="AA1648" s="1" t="s">
        <v>3514</v>
      </c>
      <c r="AB1648" s="1" t="s">
        <v>3514</v>
      </c>
      <c r="AC1648" s="33" t="s">
        <v>246</v>
      </c>
      <c r="AD1648" s="33" t="n">
        <f aca="false">VLOOKUP($O1648,Parámetros!$B$4:$H$25,3,0)</f>
        <v>2.56948904694711</v>
      </c>
      <c r="AE1648" s="33" t="n">
        <f aca="false">VLOOKUP($O1648,Parámetros!$B$4:$H$25,4,0)</f>
        <v>3.49736009167801</v>
      </c>
      <c r="AF1648" s="33" t="n">
        <f aca="false">VLOOKUP($O1648,Parámetros!$B$4:$H$25,5,0)</f>
        <v>0.178436739371327</v>
      </c>
      <c r="AG1648" s="33" t="n">
        <f aca="false">VLOOKUP($O1648,Parámetros!$B$4:$H$25,6,0)</f>
        <v>4.28248174491185</v>
      </c>
      <c r="AH1648" s="33" t="n">
        <f aca="false">VLOOKUP($O1648,Parámetros!$B$4:$H$25,7,0)</f>
        <v>1688.11775999997</v>
      </c>
      <c r="AI1648" s="51" t="n">
        <v>5760</v>
      </c>
      <c r="AJ1648" s="2" t="n">
        <v>0</v>
      </c>
      <c r="AK1648" s="34" t="n">
        <f aca="false">AD1648*V1648/1000000000</f>
        <v>1.1835249208987E-005</v>
      </c>
      <c r="AL1648" s="34" t="n">
        <f aca="false">AE1648*V1648/1000000000</f>
        <v>1.61090892011211E-005</v>
      </c>
      <c r="AM1648" s="34" t="n">
        <f aca="false">AF1648*V1648/1000000000</f>
        <v>8.2189230617965E-007</v>
      </c>
      <c r="AN1648" s="34" t="n">
        <f aca="false">AG1648*V1648/1000000000</f>
        <v>1.97254153483116E-005</v>
      </c>
      <c r="AO1648" s="34" t="n">
        <f aca="false">AH1648*V1648/1000000000</f>
        <v>0.00777559040675986</v>
      </c>
      <c r="AP1648" s="35" t="n">
        <f aca="false">AJ1648*AI1648*EXP(P1648*4)</f>
        <v>0</v>
      </c>
      <c r="AQ1648" s="36" t="n">
        <f aca="false">AK1648/W1648</f>
        <v>3.24253402985944E-008</v>
      </c>
      <c r="AR1648" s="37" t="n">
        <f aca="false">AL1648/W1648</f>
        <v>4.41344909619757E-008</v>
      </c>
      <c r="AS1648" s="37" t="n">
        <f aca="false">AM1648/W1648</f>
        <v>2.25175974295794E-009</v>
      </c>
      <c r="AT1648" s="37" t="n">
        <f aca="false">AN1648/W1648</f>
        <v>5.40422338309907E-008</v>
      </c>
      <c r="AU1648" s="37" t="n">
        <f aca="false">AO1648/W1648</f>
        <v>2.13029874157804E-005</v>
      </c>
      <c r="AV1648" s="49" t="n">
        <f aca="false">AP1648/W1648</f>
        <v>0</v>
      </c>
      <c r="AW1648" s="39" t="n">
        <f aca="false">AK1648*1000000</f>
        <v>11.835249208987</v>
      </c>
      <c r="AX1648" s="40" t="n">
        <f aca="false">AL1648*1000000</f>
        <v>16.1090892011211</v>
      </c>
      <c r="AY1648" s="40" t="n">
        <f aca="false">AM1648*1000000</f>
        <v>0.82189230617965</v>
      </c>
      <c r="AZ1648" s="40" t="n">
        <f aca="false">AN1648*1000000</f>
        <v>19.7254153483116</v>
      </c>
      <c r="BA1648" s="40" t="n">
        <f aca="false">AO1648*1000000</f>
        <v>7775.59040675986</v>
      </c>
      <c r="BB1648" s="41" t="n">
        <f aca="false">AP1648*1000000</f>
        <v>0</v>
      </c>
      <c r="BC1648" s="39" t="n">
        <f aca="false">AQ1648*1000000</f>
        <v>0.0324253402985944</v>
      </c>
      <c r="BD1648" s="40" t="n">
        <f aca="false">AR1648*1000000</f>
        <v>0.0441344909619757</v>
      </c>
      <c r="BE1648" s="40" t="n">
        <f aca="false">AS1648*1000000</f>
        <v>0.00225175974295794</v>
      </c>
      <c r="BF1648" s="40" t="n">
        <f aca="false">AT1648*1000000</f>
        <v>0.0540422338309907</v>
      </c>
      <c r="BG1648" s="40" t="n">
        <f aca="false">AU1648*1000000</f>
        <v>21.3029874157804</v>
      </c>
      <c r="BH1648" s="41" t="n">
        <f aca="false">AV1648*1000000</f>
        <v>0</v>
      </c>
      <c r="BI1648" s="0" t="n">
        <v>0.1</v>
      </c>
      <c r="BJ1648" s="0" t="n">
        <f aca="false">R1648*BI1648</f>
        <v>460.607108757626</v>
      </c>
      <c r="BK1648" s="0" t="n">
        <v>0.1</v>
      </c>
      <c r="BL1648" s="0" t="n">
        <f aca="false">AI1648*BK1648</f>
        <v>576</v>
      </c>
      <c r="BM1648" s="0" t="n">
        <f aca="false">AD1648*0.1</f>
        <v>0.256948904694711</v>
      </c>
      <c r="BN1648" s="0" t="n">
        <f aca="false">AE1648*0.1</f>
        <v>0.349736009167801</v>
      </c>
      <c r="BO1648" s="0" t="n">
        <f aca="false">AF1648*0.1</f>
        <v>0.0178436739371327</v>
      </c>
      <c r="BP1648" s="0" t="n">
        <f aca="false">AG1648*0.1</f>
        <v>0.428248174491185</v>
      </c>
      <c r="BQ1648" s="0" t="n">
        <f aca="false">AH1648*0.1</f>
        <v>168.811775999997</v>
      </c>
      <c r="BR1648" s="0" t="n">
        <f aca="false">AJ1648*0.1</f>
        <v>0</v>
      </c>
      <c r="BS1648" s="0" t="n">
        <f aca="false">((((BJ1648/R1648)^2)+((BM1648/AD1648)^2))^(1/2))*AK1648</f>
        <v>1.67375699454148E-006</v>
      </c>
      <c r="BT1648" s="0" t="n">
        <f aca="false">((((BJ1648/R1648)^2)+((BN1648/AE1648)^2))^(1/2))*AL1648</f>
        <v>2.27816924257035E-006</v>
      </c>
      <c r="BU1648" s="0" t="n">
        <f aca="false">((((BJ1648/R1648)^2)+((BO1648/AF1648)^2))^(1/2))*AM1648</f>
        <v>1.16233124620936E-007</v>
      </c>
      <c r="BV1648" s="0" t="n">
        <f aca="false">((((BJ1648/R1648)^2)+((BP1648/AG1648)^2))^(1/2))*AN1648</f>
        <v>2.78959499090247E-006</v>
      </c>
      <c r="BW1648" s="0" t="n">
        <f aca="false">((((BJ1648/R1648)^2)+((BQ1648/AH1648)^2))^(1/2))*AO1648</f>
        <v>0.00109963454086979</v>
      </c>
      <c r="BX1648" s="46" t="e">
        <f aca="false">((((BL1648/AI1648)^2)+((BR1648/AJ1648)^2))^(1/2))*AP1648</f>
        <v>#DIV/0!</v>
      </c>
    </row>
    <row r="1649" customFormat="false" ht="45" hidden="false" customHeight="true" outlineLevel="0" collapsed="false">
      <c r="A1649" s="24" t="n">
        <v>4.62827777777778</v>
      </c>
      <c r="B1649" s="24" t="n">
        <v>-74.0984583333333</v>
      </c>
      <c r="C1649" s="47" t="n">
        <v>29</v>
      </c>
      <c r="D1649" s="47" t="n">
        <v>27</v>
      </c>
      <c r="E1649" s="47" t="n">
        <v>2344</v>
      </c>
      <c r="F1649" s="86" t="s">
        <v>4071</v>
      </c>
      <c r="G1649" s="86" t="s">
        <v>2046</v>
      </c>
      <c r="H1649" s="86" t="s">
        <v>4072</v>
      </c>
      <c r="I1649" s="28" t="s">
        <v>155</v>
      </c>
      <c r="J1649" s="1" t="s">
        <v>65</v>
      </c>
      <c r="K1649" s="86" t="s">
        <v>3474</v>
      </c>
      <c r="L1649" s="86"/>
      <c r="M1649" s="1" t="s">
        <v>3514</v>
      </c>
      <c r="N1649" s="89" t="s">
        <v>172</v>
      </c>
      <c r="O1649" s="89" t="s">
        <v>173</v>
      </c>
      <c r="P1649" s="30" t="n">
        <v>0.013557806644477</v>
      </c>
      <c r="Q1649" s="90" t="n">
        <v>428544</v>
      </c>
      <c r="R1649" s="31" t="n">
        <v>452426.194212874</v>
      </c>
      <c r="S1649" s="29" t="s">
        <v>86</v>
      </c>
      <c r="T1649" s="29" t="n">
        <f aca="false">((R1649*Parámetros!$D$30)/1000)/Parámetros!$D$29</f>
        <v>370764.870505657</v>
      </c>
      <c r="U1649" s="29" t="s">
        <v>69</v>
      </c>
      <c r="V1649" s="48" t="n">
        <f aca="false">IF(S1649="m3_año",R1649,IF(OR(O1649="CG1",O1649="CG3",O1649="HG2"),T1649,R1649))</f>
        <v>452426.194212874</v>
      </c>
      <c r="W1649" s="28" t="n">
        <v>365</v>
      </c>
      <c r="X1649" s="1" t="s">
        <v>4051</v>
      </c>
      <c r="Y1649" s="1"/>
      <c r="Z1649" s="28" t="n">
        <v>2920</v>
      </c>
      <c r="AA1649" s="1" t="s">
        <v>3514</v>
      </c>
      <c r="AB1649" s="1" t="s">
        <v>3514</v>
      </c>
      <c r="AC1649" s="33" t="s">
        <v>246</v>
      </c>
      <c r="AD1649" s="33" t="n">
        <f aca="false">VLOOKUP($O1649,Parámetros!$B$4:$H$25,3,0)</f>
        <v>10.477442018542</v>
      </c>
      <c r="AE1649" s="33" t="n">
        <f aca="false">VLOOKUP($O1649,Parámetros!$B$4:$H$25,4,0)</f>
        <v>4.47117624426805</v>
      </c>
      <c r="AF1649" s="33" t="n">
        <f aca="false">VLOOKUP($O1649,Parámetros!$B$4:$H$25,5,0)</f>
        <v>11.5951868810527</v>
      </c>
      <c r="AG1649" s="33" t="n">
        <f aca="false">VLOOKUP($O1649,Parámetros!$B$4:$H$25,6,0)</f>
        <v>0.3</v>
      </c>
      <c r="AH1649" s="33" t="n">
        <f aca="false">VLOOKUP($O1649,Parámetros!$B$4:$H$25,7,0)</f>
        <v>2840</v>
      </c>
      <c r="AI1649" s="2" t="n">
        <v>1159.09146341463</v>
      </c>
      <c r="AJ1649" s="2" t="n">
        <v>0.000142</v>
      </c>
      <c r="AK1649" s="34" t="n">
        <f aca="false">AD1649*V1649/1000000000</f>
        <v>0.00474026921753501</v>
      </c>
      <c r="AL1649" s="34" t="n">
        <f aca="false">AE1649*V1649/1000000000</f>
        <v>0.00202287725184921</v>
      </c>
      <c r="AM1649" s="34" t="n">
        <f aca="false">AF1649*V1649/1000000000</f>
        <v>0.00524596627178172</v>
      </c>
      <c r="AN1649" s="34" t="n">
        <f aca="false">AG1649*V1649/1000000000</f>
        <v>0.000135727858263862</v>
      </c>
      <c r="AO1649" s="34" t="n">
        <f aca="false">AH1649*V1649/1000000000</f>
        <v>1.28489039156456</v>
      </c>
      <c r="AP1649" s="35" t="n">
        <f aca="false">AJ1649*AI1649*EXP(P1649*4)</f>
        <v>0.17376342735938</v>
      </c>
      <c r="AQ1649" s="36" t="n">
        <f aca="false">AK1649/W1649</f>
        <v>1.29870389521507E-005</v>
      </c>
      <c r="AR1649" s="37" t="n">
        <f aca="false">AL1649/W1649</f>
        <v>5.54212945712111E-006</v>
      </c>
      <c r="AS1649" s="37" t="n">
        <f aca="false">AM1649/W1649</f>
        <v>1.43725103336485E-005</v>
      </c>
      <c r="AT1649" s="37" t="n">
        <f aca="false">AN1649/W1649</f>
        <v>3.7185714592839E-007</v>
      </c>
      <c r="AU1649" s="37" t="n">
        <f aca="false">AO1649/W1649</f>
        <v>0.00352024764812209</v>
      </c>
      <c r="AV1649" s="49" t="n">
        <f aca="false">AP1649/W1649</f>
        <v>0.000476064184546247</v>
      </c>
      <c r="AW1649" s="39" t="n">
        <f aca="false">AK1649*1000000</f>
        <v>4740.26921753501</v>
      </c>
      <c r="AX1649" s="40" t="n">
        <f aca="false">AL1649*1000000</f>
        <v>2022.87725184921</v>
      </c>
      <c r="AY1649" s="40" t="n">
        <f aca="false">AM1649*1000000</f>
        <v>5245.96627178172</v>
      </c>
      <c r="AZ1649" s="40" t="n">
        <f aca="false">AN1649*1000000</f>
        <v>135.727858263862</v>
      </c>
      <c r="BA1649" s="40" t="n">
        <f aca="false">AO1649*1000000</f>
        <v>1284890.39156456</v>
      </c>
      <c r="BB1649" s="41" t="n">
        <f aca="false">AP1649*1000000</f>
        <v>173763.42735938</v>
      </c>
      <c r="BC1649" s="39" t="n">
        <f aca="false">AQ1649*1000000</f>
        <v>12.9870389521507</v>
      </c>
      <c r="BD1649" s="40" t="n">
        <f aca="false">AR1649*1000000</f>
        <v>5.54212945712111</v>
      </c>
      <c r="BE1649" s="40" t="n">
        <f aca="false">AS1649*1000000</f>
        <v>14.3725103336485</v>
      </c>
      <c r="BF1649" s="40" t="n">
        <f aca="false">AT1649*1000000</f>
        <v>0.37185714592839</v>
      </c>
      <c r="BG1649" s="40" t="n">
        <f aca="false">AU1649*1000000</f>
        <v>3520.24764812209</v>
      </c>
      <c r="BH1649" s="41" t="n">
        <f aca="false">AV1649*1000000</f>
        <v>476.064184546247</v>
      </c>
      <c r="BI1649" s="0" t="n">
        <v>0.1</v>
      </c>
      <c r="BJ1649" s="0" t="n">
        <f aca="false">R1649*BI1649</f>
        <v>45242.6194212874</v>
      </c>
      <c r="BK1649" s="0" t="n">
        <v>0.1</v>
      </c>
      <c r="BL1649" s="0" t="n">
        <f aca="false">AI1649*BK1649</f>
        <v>115.909146341463</v>
      </c>
      <c r="BM1649" s="45" t="n">
        <v>8.33836031031492</v>
      </c>
      <c r="BN1649" s="45" t="n">
        <v>2.30660015343522</v>
      </c>
      <c r="BO1649" s="45" t="n">
        <v>3.95606161523761</v>
      </c>
      <c r="BP1649" s="45" t="n">
        <v>0.12</v>
      </c>
      <c r="BQ1649" s="45" t="n">
        <v>2840</v>
      </c>
      <c r="BR1649" s="0" t="n">
        <f aca="false">AJ1649*0.1</f>
        <v>1.42E-005</v>
      </c>
      <c r="BS1649" s="0" t="n">
        <f aca="false">((((BJ1649/R1649)^2)+((BM1649/AD1649)^2))^(1/2))*AK1649</f>
        <v>0.00380215755845812</v>
      </c>
      <c r="BT1649" s="0" t="n">
        <f aca="false">((((BJ1649/R1649)^2)+((BN1649/AE1649)^2))^(1/2))*AL1649</f>
        <v>0.00106299153654259</v>
      </c>
      <c r="BU1649" s="0" t="n">
        <f aca="false">((((BJ1649/R1649)^2)+((BO1649/AF1649)^2))^(1/2))*AM1649</f>
        <v>0.00186512154453728</v>
      </c>
      <c r="BV1649" s="0" t="n">
        <f aca="false">((((BJ1649/R1649)^2)+((BP1649/AG1649)^2))^(1/2))*AN1649</f>
        <v>5.59620295960767E-005</v>
      </c>
      <c r="BW1649" s="0" t="n">
        <f aca="false">((((BJ1649/R1649)^2)+((BQ1649/AH1649)^2))^(1/2))*AO1649</f>
        <v>1.29129886219972</v>
      </c>
      <c r="BX1649" s="46" t="n">
        <f aca="false">((((BL1649/AI1649)^2)+((BR1649/AJ1649)^2))^(1/2))*AP1649</f>
        <v>0.0245738595616068</v>
      </c>
    </row>
    <row r="1650" customFormat="false" ht="15" hidden="false" customHeight="true" outlineLevel="0" collapsed="false">
      <c r="A1650" s="24" t="n">
        <v>4.60675555555556</v>
      </c>
      <c r="B1650" s="24" t="n">
        <v>-74.0935305555555</v>
      </c>
      <c r="C1650" s="47" t="n">
        <v>30</v>
      </c>
      <c r="D1650" s="47" t="n">
        <v>25</v>
      </c>
      <c r="E1650" s="47" t="n">
        <v>2319</v>
      </c>
      <c r="F1650" s="96" t="s">
        <v>4073</v>
      </c>
      <c r="G1650" s="96" t="s">
        <v>4074</v>
      </c>
      <c r="H1650" s="96" t="s">
        <v>4075</v>
      </c>
      <c r="I1650" s="96" t="s">
        <v>1287</v>
      </c>
      <c r="J1650" s="96" t="s">
        <v>76</v>
      </c>
      <c r="K1650" s="88" t="s">
        <v>3460</v>
      </c>
      <c r="L1650" s="88"/>
      <c r="M1650" s="1" t="s">
        <v>3514</v>
      </c>
      <c r="N1650" s="88" t="s">
        <v>84</v>
      </c>
      <c r="O1650" s="88" t="s">
        <v>85</v>
      </c>
      <c r="P1650" s="50" t="n">
        <v>-0.015549305289661</v>
      </c>
      <c r="Q1650" s="97" t="n">
        <v>15360</v>
      </c>
      <c r="R1650" s="31" t="n">
        <v>14433.7542186531</v>
      </c>
      <c r="S1650" s="29" t="s">
        <v>86</v>
      </c>
      <c r="T1650" s="29" t="n">
        <f aca="false">((R1650*Parámetros!$D$30)/1000)/Parámetros!$D$29</f>
        <v>11828.5127657118</v>
      </c>
      <c r="U1650" s="29" t="s">
        <v>69</v>
      </c>
      <c r="V1650" s="48" t="n">
        <f aca="false">IF(S1650="m3_año",R1650,IF(OR(O1650="CG1",O1650="CG3",O1650="HG2"),T1650,R1650))</f>
        <v>14433.7542186531</v>
      </c>
      <c r="W1650" s="28" t="n">
        <v>365</v>
      </c>
      <c r="X1650" s="1" t="s">
        <v>4055</v>
      </c>
      <c r="Y1650" s="1"/>
      <c r="Z1650" s="28" t="n">
        <v>8760</v>
      </c>
      <c r="AA1650" s="1" t="s">
        <v>3514</v>
      </c>
      <c r="AB1650" s="1" t="s">
        <v>3514</v>
      </c>
      <c r="AC1650" s="33" t="s">
        <v>246</v>
      </c>
      <c r="AD1650" s="33" t="n">
        <f aca="false">VLOOKUP($O1650,Parámetros!$B$4:$H$25,3,0)</f>
        <v>12.7152226842523</v>
      </c>
      <c r="AE1650" s="33" t="n">
        <f aca="false">VLOOKUP($O1650,Parámetros!$B$4:$H$25,4,0)</f>
        <v>4.56382485732941</v>
      </c>
      <c r="AF1650" s="33" t="n">
        <f aca="false">VLOOKUP($O1650,Parámetros!$B$4:$H$25,5,0)</f>
        <v>12.0799261022882</v>
      </c>
      <c r="AG1650" s="33" t="n">
        <f aca="false">VLOOKUP($O1650,Parámetros!$B$4:$H$25,6,0)</f>
        <v>6.25</v>
      </c>
      <c r="AH1650" s="33" t="n">
        <f aca="false">VLOOKUP($O1650,Parámetros!$B$4:$H$25,7,0)</f>
        <v>2343</v>
      </c>
      <c r="AI1650" s="2" t="n">
        <v>8608.38414634146</v>
      </c>
      <c r="AJ1650" s="2" t="n">
        <v>1.0442E-008</v>
      </c>
      <c r="AK1650" s="34" t="n">
        <f aca="false">AD1650*V1650/1000000000</f>
        <v>0.00018352839905994</v>
      </c>
      <c r="AL1650" s="34" t="n">
        <f aca="false">AE1650*V1650/1000000000</f>
        <v>6.58731262876723E-005</v>
      </c>
      <c r="AM1650" s="34" t="n">
        <f aca="false">AF1650*V1650/1000000000</f>
        <v>0.00017435868433992</v>
      </c>
      <c r="AN1650" s="34" t="n">
        <f aca="false">AG1650*V1650/1000000000</f>
        <v>9.02109638665819E-005</v>
      </c>
      <c r="AO1650" s="34" t="n">
        <f aca="false">AH1650*V1650/1000000000</f>
        <v>0.0338182861343042</v>
      </c>
      <c r="AP1650" s="35" t="n">
        <f aca="false">AJ1650*AI1650*EXP(P1650*4)</f>
        <v>8.44682346951262E-005</v>
      </c>
      <c r="AQ1650" s="36" t="n">
        <f aca="false">AK1650/W1650</f>
        <v>5.02817531671069E-007</v>
      </c>
      <c r="AR1650" s="37" t="n">
        <f aca="false">AL1650/W1650</f>
        <v>1.80474318596362E-007</v>
      </c>
      <c r="AS1650" s="37" t="n">
        <f aca="false">AM1650/W1650</f>
        <v>4.77695025588822E-007</v>
      </c>
      <c r="AT1650" s="37" t="n">
        <f aca="false">AN1650/W1650</f>
        <v>2.47153325661868E-007</v>
      </c>
      <c r="AU1650" s="37" t="n">
        <f aca="false">AO1650/W1650</f>
        <v>9.26528387241211E-005</v>
      </c>
      <c r="AV1650" s="49" t="n">
        <f aca="false">AP1650/W1650</f>
        <v>2.31419821082538E-007</v>
      </c>
      <c r="AW1650" s="39" t="n">
        <f aca="false">AK1650*1000000</f>
        <v>183.52839905994</v>
      </c>
      <c r="AX1650" s="40" t="n">
        <f aca="false">AL1650*1000000</f>
        <v>65.8731262876723</v>
      </c>
      <c r="AY1650" s="40" t="n">
        <f aca="false">AM1650*1000000</f>
        <v>174.35868433992</v>
      </c>
      <c r="AZ1650" s="40" t="n">
        <f aca="false">AN1650*1000000</f>
        <v>90.2109638665819</v>
      </c>
      <c r="BA1650" s="40" t="n">
        <f aca="false">AO1650*1000000</f>
        <v>33818.2861343042</v>
      </c>
      <c r="BB1650" s="41" t="n">
        <f aca="false">AP1650*1000000</f>
        <v>84.4682346951263</v>
      </c>
      <c r="BC1650" s="39" t="n">
        <f aca="false">AQ1650*1000000</f>
        <v>0.502817531671069</v>
      </c>
      <c r="BD1650" s="40" t="n">
        <f aca="false">AR1650*1000000</f>
        <v>0.180474318596362</v>
      </c>
      <c r="BE1650" s="40" t="n">
        <f aca="false">AS1650*1000000</f>
        <v>0.477695025588822</v>
      </c>
      <c r="BF1650" s="40" t="n">
        <f aca="false">AT1650*1000000</f>
        <v>0.247153325661868</v>
      </c>
      <c r="BG1650" s="40" t="n">
        <f aca="false">AU1650*1000000</f>
        <v>92.6528387241211</v>
      </c>
      <c r="BH1650" s="41" t="n">
        <f aca="false">AV1650*1000000</f>
        <v>0.231419821082538</v>
      </c>
      <c r="BI1650" s="0" t="n">
        <v>0.1</v>
      </c>
      <c r="BJ1650" s="0" t="n">
        <f aca="false">R1650*BI1650</f>
        <v>1443.37542186531</v>
      </c>
      <c r="BK1650" s="0" t="n">
        <v>0.1</v>
      </c>
      <c r="BL1650" s="0" t="n">
        <f aca="false">AI1650*BK1650</f>
        <v>860.838414634146</v>
      </c>
      <c r="BM1650" s="45" t="n">
        <v>8.79744109323615</v>
      </c>
      <c r="BN1650" s="45" t="n">
        <v>3.62683450723467</v>
      </c>
      <c r="BO1650" s="45" t="n">
        <v>10.0538529184284</v>
      </c>
      <c r="BP1650" s="45" t="n">
        <v>12.5</v>
      </c>
      <c r="BQ1650" s="45" t="n">
        <v>2343</v>
      </c>
      <c r="BR1650" s="0" t="n">
        <f aca="false">AJ1650*0.1</f>
        <v>1.0442E-009</v>
      </c>
      <c r="BS1650" s="0" t="n">
        <f aca="false">((((BJ1650/R1650)^2)+((BM1650/AD1650)^2))^(1/2))*AK1650</f>
        <v>0.000128299544666805</v>
      </c>
      <c r="BT1650" s="0" t="n">
        <f aca="false">((((BJ1650/R1650)^2)+((BN1650/AE1650)^2))^(1/2))*AL1650</f>
        <v>5.27616670881446E-005</v>
      </c>
      <c r="BU1650" s="0" t="n">
        <f aca="false">((((BJ1650/R1650)^2)+((BO1650/AF1650)^2))^(1/2))*AM1650</f>
        <v>0.000146158567554218</v>
      </c>
      <c r="BV1650" s="0" t="n">
        <f aca="false">((((BJ1650/R1650)^2)+((BP1650/AG1650)^2))^(1/2))*AN1650</f>
        <v>0.000180647314364118</v>
      </c>
      <c r="BW1650" s="0" t="n">
        <f aca="false">((((BJ1650/R1650)^2)+((BQ1650/AH1650)^2))^(1/2))*AO1650</f>
        <v>0.0339869569369235</v>
      </c>
      <c r="BX1650" s="46" t="n">
        <f aca="false">((((BL1650/AI1650)^2)+((BR1650/AJ1650)^2))^(1/2))*AP1650</f>
        <v>1.19456123095561E-005</v>
      </c>
    </row>
    <row r="1651" customFormat="false" ht="15" hidden="false" customHeight="true" outlineLevel="0" collapsed="false">
      <c r="A1651" s="24" t="n">
        <v>4.57582777777778</v>
      </c>
      <c r="B1651" s="24" t="n">
        <v>-74.0793472222222</v>
      </c>
      <c r="C1651" s="47" t="n">
        <v>31</v>
      </c>
      <c r="D1651" s="47" t="n">
        <v>21</v>
      </c>
      <c r="E1651" s="47" t="n">
        <v>2268</v>
      </c>
      <c r="F1651" s="96" t="s">
        <v>4076</v>
      </c>
      <c r="G1651" s="96" t="s">
        <v>4077</v>
      </c>
      <c r="H1651" s="96" t="s">
        <v>4078</v>
      </c>
      <c r="I1651" s="96" t="s">
        <v>2948</v>
      </c>
      <c r="J1651" s="96" t="s">
        <v>2033</v>
      </c>
      <c r="K1651" s="88" t="s">
        <v>4079</v>
      </c>
      <c r="L1651" s="88"/>
      <c r="M1651" s="1" t="s">
        <v>3514</v>
      </c>
      <c r="N1651" s="88" t="s">
        <v>84</v>
      </c>
      <c r="O1651" s="88" t="s">
        <v>85</v>
      </c>
      <c r="P1651" s="30" t="n">
        <v>-0.015549305289661</v>
      </c>
      <c r="Q1651" s="97" t="n">
        <v>172800</v>
      </c>
      <c r="R1651" s="31" t="n">
        <v>162379.734959847</v>
      </c>
      <c r="S1651" s="29" t="s">
        <v>86</v>
      </c>
      <c r="T1651" s="29" t="n">
        <f aca="false">((R1651*Parámetros!$D$30)/1000)/Parámetros!$D$29</f>
        <v>133070.768614258</v>
      </c>
      <c r="U1651" s="29" t="s">
        <v>69</v>
      </c>
      <c r="V1651" s="48" t="n">
        <f aca="false">IF(S1651="m3_año",R1651,IF(OR(O1651="CG1",O1651="CG3",O1651="HG2"),T1651,R1651))</f>
        <v>162379.734959847</v>
      </c>
      <c r="W1651" s="28" t="n">
        <v>365</v>
      </c>
      <c r="X1651" s="1" t="s">
        <v>4051</v>
      </c>
      <c r="Y1651" s="1"/>
      <c r="Z1651" s="28" t="n">
        <v>1095</v>
      </c>
      <c r="AA1651" s="1" t="s">
        <v>3514</v>
      </c>
      <c r="AB1651" s="1" t="s">
        <v>3514</v>
      </c>
      <c r="AC1651" s="33" t="s">
        <v>246</v>
      </c>
      <c r="AD1651" s="33" t="n">
        <f aca="false">VLOOKUP($O1651,Parámetros!$B$4:$H$25,3,0)</f>
        <v>12.7152226842523</v>
      </c>
      <c r="AE1651" s="33" t="n">
        <f aca="false">VLOOKUP($O1651,Parámetros!$B$4:$H$25,4,0)</f>
        <v>4.56382485732941</v>
      </c>
      <c r="AF1651" s="33" t="n">
        <f aca="false">VLOOKUP($O1651,Parámetros!$B$4:$H$25,5,0)</f>
        <v>12.0799261022882</v>
      </c>
      <c r="AG1651" s="33" t="n">
        <f aca="false">VLOOKUP($O1651,Parámetros!$B$4:$H$25,6,0)</f>
        <v>6.25</v>
      </c>
      <c r="AH1651" s="33" t="n">
        <f aca="false">VLOOKUP($O1651,Parámetros!$B$4:$H$25,7,0)</f>
        <v>2343</v>
      </c>
      <c r="AI1651" s="2" t="n">
        <v>26143.9814814815</v>
      </c>
      <c r="AJ1651" s="2" t="n">
        <v>3E-008</v>
      </c>
      <c r="AK1651" s="34" t="n">
        <f aca="false">AD1651*V1651/1000000000</f>
        <v>0.00206469448942432</v>
      </c>
      <c r="AL1651" s="34" t="n">
        <f aca="false">AE1651*V1651/1000000000</f>
        <v>0.000741072670736311</v>
      </c>
      <c r="AM1651" s="34" t="n">
        <f aca="false">AF1651*V1651/1000000000</f>
        <v>0.0019615351988241</v>
      </c>
      <c r="AN1651" s="34" t="n">
        <f aca="false">AG1651*V1651/1000000000</f>
        <v>0.00101487334349904</v>
      </c>
      <c r="AO1651" s="34" t="n">
        <f aca="false">AH1651*V1651/1000000000</f>
        <v>0.380455719010921</v>
      </c>
      <c r="AP1651" s="35" t="n">
        <f aca="false">AJ1651*AI1651*EXP(P1651*4)</f>
        <v>0.000737023052735785</v>
      </c>
      <c r="AQ1651" s="36" t="n">
        <f aca="false">AK1651/W1651</f>
        <v>5.65669723129952E-006</v>
      </c>
      <c r="AR1651" s="37" t="n">
        <f aca="false">AL1651/W1651</f>
        <v>2.03033608420907E-006</v>
      </c>
      <c r="AS1651" s="37" t="n">
        <f aca="false">AM1651/W1651</f>
        <v>5.37406903787424E-006</v>
      </c>
      <c r="AT1651" s="37" t="n">
        <f aca="false">AN1651/W1651</f>
        <v>2.78047491369601E-006</v>
      </c>
      <c r="AU1651" s="37" t="n">
        <f aca="false">AO1651/W1651</f>
        <v>0.00104234443564636</v>
      </c>
      <c r="AV1651" s="49" t="n">
        <f aca="false">AP1651/W1651</f>
        <v>2.01924124037201E-006</v>
      </c>
      <c r="AW1651" s="39" t="n">
        <f aca="false">AK1651*1000000</f>
        <v>2064.69448942432</v>
      </c>
      <c r="AX1651" s="40" t="n">
        <f aca="false">AL1651*1000000</f>
        <v>741.072670736311</v>
      </c>
      <c r="AY1651" s="40" t="n">
        <f aca="false">AM1651*1000000</f>
        <v>1961.5351988241</v>
      </c>
      <c r="AZ1651" s="40" t="n">
        <f aca="false">AN1651*1000000</f>
        <v>1014.87334349904</v>
      </c>
      <c r="BA1651" s="40" t="n">
        <f aca="false">AO1651*1000000</f>
        <v>380455.719010921</v>
      </c>
      <c r="BB1651" s="41" t="n">
        <f aca="false">AP1651*1000000</f>
        <v>737.023052735785</v>
      </c>
      <c r="BC1651" s="39" t="n">
        <f aca="false">AQ1651*1000000</f>
        <v>5.65669723129951</v>
      </c>
      <c r="BD1651" s="40" t="n">
        <f aca="false">AR1651*1000000</f>
        <v>2.03033608420907</v>
      </c>
      <c r="BE1651" s="40" t="n">
        <f aca="false">AS1651*1000000</f>
        <v>5.37406903787424</v>
      </c>
      <c r="BF1651" s="40" t="n">
        <f aca="false">AT1651*1000000</f>
        <v>2.78047491369601</v>
      </c>
      <c r="BG1651" s="40" t="n">
        <f aca="false">AU1651*1000000</f>
        <v>1042.34443564636</v>
      </c>
      <c r="BH1651" s="41" t="n">
        <f aca="false">AV1651*1000000</f>
        <v>2.01924124037201</v>
      </c>
      <c r="BI1651" s="0" t="n">
        <v>0.1</v>
      </c>
      <c r="BJ1651" s="0" t="n">
        <f aca="false">R1651*BI1651</f>
        <v>16237.9734959847</v>
      </c>
      <c r="BK1651" s="0" t="n">
        <v>0.1</v>
      </c>
      <c r="BL1651" s="0" t="n">
        <f aca="false">AI1651*BK1651</f>
        <v>2614.39814814815</v>
      </c>
      <c r="BM1651" s="45" t="n">
        <v>8.79744109323615</v>
      </c>
      <c r="BN1651" s="45" t="n">
        <v>3.62683450723467</v>
      </c>
      <c r="BO1651" s="45" t="n">
        <v>10.0538529184284</v>
      </c>
      <c r="BP1651" s="45" t="n">
        <v>12.5</v>
      </c>
      <c r="BQ1651" s="45" t="n">
        <v>2343</v>
      </c>
      <c r="BR1651" s="0" t="n">
        <f aca="false">AJ1651*0.1</f>
        <v>3E-009</v>
      </c>
      <c r="BS1651" s="0" t="n">
        <f aca="false">((((BJ1651/R1651)^2)+((BM1651/AD1651)^2))^(1/2))*AK1651</f>
        <v>0.00144336987750156</v>
      </c>
      <c r="BT1651" s="0" t="n">
        <f aca="false">((((BJ1651/R1651)^2)+((BN1651/AE1651)^2))^(1/2))*AL1651</f>
        <v>0.000593568754741625</v>
      </c>
      <c r="BU1651" s="0" t="n">
        <f aca="false">((((BJ1651/R1651)^2)+((BO1651/AF1651)^2))^(1/2))*AM1651</f>
        <v>0.00164428388498495</v>
      </c>
      <c r="BV1651" s="0" t="n">
        <f aca="false">((((BJ1651/R1651)^2)+((BP1651/AG1651)^2))^(1/2))*AN1651</f>
        <v>0.00203228228659632</v>
      </c>
      <c r="BW1651" s="0" t="n">
        <f aca="false">((((BJ1651/R1651)^2)+((BQ1651/AH1651)^2))^(1/2))*AO1651</f>
        <v>0.382353265540388</v>
      </c>
      <c r="BX1651" s="46" t="n">
        <f aca="false">((((BL1651/AI1651)^2)+((BR1651/AJ1651)^2))^(1/2))*AP1651</f>
        <v>0.000104230799696057</v>
      </c>
    </row>
    <row r="1652" customFormat="false" ht="15" hidden="false" customHeight="true" outlineLevel="0" collapsed="false">
      <c r="A1652" s="24" t="n">
        <v>4.55358611111111</v>
      </c>
      <c r="B1652" s="24" t="n">
        <v>-74.1461972222222</v>
      </c>
      <c r="C1652" s="47" t="n">
        <v>24</v>
      </c>
      <c r="D1652" s="47" t="n">
        <v>19</v>
      </c>
      <c r="E1652" s="47" t="n">
        <v>1742</v>
      </c>
      <c r="F1652" s="83" t="s">
        <v>4080</v>
      </c>
      <c r="G1652" s="83" t="s">
        <v>4081</v>
      </c>
      <c r="H1652" s="83" t="s">
        <v>4082</v>
      </c>
      <c r="I1652" s="91" t="s">
        <v>3342</v>
      </c>
      <c r="J1652" s="83" t="s">
        <v>1288</v>
      </c>
      <c r="K1652" s="95" t="s">
        <v>4083</v>
      </c>
      <c r="L1652" s="95"/>
      <c r="M1652" s="1" t="s">
        <v>3514</v>
      </c>
      <c r="N1652" s="88" t="s">
        <v>84</v>
      </c>
      <c r="O1652" s="95" t="s">
        <v>85</v>
      </c>
      <c r="P1652" s="50" t="n">
        <v>-0.015549305289661</v>
      </c>
      <c r="Q1652" s="98" t="n">
        <v>11520</v>
      </c>
      <c r="R1652" s="31" t="n">
        <v>10825.3156639898</v>
      </c>
      <c r="S1652" s="29" t="s">
        <v>86</v>
      </c>
      <c r="T1652" s="29" t="n">
        <f aca="false">((R1652*Parámetros!$D$30)/1000)/Parámetros!$D$29</f>
        <v>8871.38457428384</v>
      </c>
      <c r="U1652" s="29" t="s">
        <v>69</v>
      </c>
      <c r="V1652" s="48" t="n">
        <f aca="false">IF(S1652="m3_año",R1652,IF(OR(O1652="CG1",O1652="CG3",O1652="HG2"),T1652,R1652))</f>
        <v>10825.3156639898</v>
      </c>
      <c r="W1652" s="28" t="n">
        <v>365</v>
      </c>
      <c r="X1652" s="1" t="s">
        <v>4051</v>
      </c>
      <c r="Y1652" s="1"/>
      <c r="Z1652" s="28" t="n">
        <v>730</v>
      </c>
      <c r="AA1652" s="1" t="s">
        <v>3514</v>
      </c>
      <c r="AB1652" s="1" t="s">
        <v>3514</v>
      </c>
      <c r="AC1652" s="33" t="s">
        <v>246</v>
      </c>
      <c r="AD1652" s="33" t="n">
        <f aca="false">VLOOKUP($O1652,Parámetros!$B$4:$H$25,3,0)</f>
        <v>12.7152226842523</v>
      </c>
      <c r="AE1652" s="33" t="n">
        <f aca="false">VLOOKUP($O1652,Parámetros!$B$4:$H$25,4,0)</f>
        <v>4.56382485732941</v>
      </c>
      <c r="AF1652" s="33" t="n">
        <f aca="false">VLOOKUP($O1652,Parámetros!$B$4:$H$25,5,0)</f>
        <v>12.0799261022882</v>
      </c>
      <c r="AG1652" s="33" t="n">
        <f aca="false">VLOOKUP($O1652,Parámetros!$B$4:$H$25,6,0)</f>
        <v>6.25</v>
      </c>
      <c r="AH1652" s="33" t="n">
        <f aca="false">VLOOKUP($O1652,Parámetros!$B$4:$H$25,7,0)</f>
        <v>2343</v>
      </c>
      <c r="AI1652" s="2" t="n">
        <v>8608.38414634146</v>
      </c>
      <c r="AJ1652" s="2" t="n">
        <v>1.0442E-008</v>
      </c>
      <c r="AK1652" s="34" t="n">
        <f aca="false">AD1652*V1652/1000000000</f>
        <v>0.000137646299294955</v>
      </c>
      <c r="AL1652" s="34" t="n">
        <f aca="false">AE1652*V1652/1000000000</f>
        <v>4.94048447157541E-005</v>
      </c>
      <c r="AM1652" s="34" t="n">
        <f aca="false">AF1652*V1652/1000000000</f>
        <v>0.00013076901325494</v>
      </c>
      <c r="AN1652" s="34" t="n">
        <f aca="false">AG1652*V1652/1000000000</f>
        <v>6.76582228999363E-005</v>
      </c>
      <c r="AO1652" s="34" t="n">
        <f aca="false">AH1652*V1652/1000000000</f>
        <v>0.0253637146007281</v>
      </c>
      <c r="AP1652" s="35" t="n">
        <f aca="false">AJ1652*AI1652*EXP(P1652*4)</f>
        <v>8.44682346951262E-005</v>
      </c>
      <c r="AQ1652" s="36" t="n">
        <f aca="false">AK1652/W1652</f>
        <v>3.77113148753301E-007</v>
      </c>
      <c r="AR1652" s="37" t="n">
        <f aca="false">AL1652/W1652</f>
        <v>1.35355738947271E-007</v>
      </c>
      <c r="AS1652" s="37" t="n">
        <f aca="false">AM1652/W1652</f>
        <v>3.58271269191616E-007</v>
      </c>
      <c r="AT1652" s="37" t="n">
        <f aca="false">AN1652/W1652</f>
        <v>1.85364994246401E-007</v>
      </c>
      <c r="AU1652" s="37" t="n">
        <f aca="false">AO1652/W1652</f>
        <v>6.94896290430907E-005</v>
      </c>
      <c r="AV1652" s="49" t="n">
        <f aca="false">AP1652/W1652</f>
        <v>2.31419821082538E-007</v>
      </c>
      <c r="AW1652" s="39" t="n">
        <f aca="false">AK1652*1000000</f>
        <v>137.646299294955</v>
      </c>
      <c r="AX1652" s="40" t="n">
        <f aca="false">AL1652*1000000</f>
        <v>49.4048447157541</v>
      </c>
      <c r="AY1652" s="40" t="n">
        <f aca="false">AM1652*1000000</f>
        <v>130.76901325494</v>
      </c>
      <c r="AZ1652" s="40" t="n">
        <f aca="false">AN1652*1000000</f>
        <v>67.6582228999363</v>
      </c>
      <c r="BA1652" s="40" t="n">
        <f aca="false">AO1652*1000000</f>
        <v>25363.7146007281</v>
      </c>
      <c r="BB1652" s="41" t="n">
        <f aca="false">AP1652*1000000</f>
        <v>84.4682346951263</v>
      </c>
      <c r="BC1652" s="39" t="n">
        <f aca="false">AQ1652*1000000</f>
        <v>0.377113148753301</v>
      </c>
      <c r="BD1652" s="40" t="n">
        <f aca="false">AR1652*1000000</f>
        <v>0.135355738947271</v>
      </c>
      <c r="BE1652" s="40" t="n">
        <f aca="false">AS1652*1000000</f>
        <v>0.358271269191616</v>
      </c>
      <c r="BF1652" s="40" t="n">
        <f aca="false">AT1652*1000000</f>
        <v>0.185364994246401</v>
      </c>
      <c r="BG1652" s="40" t="n">
        <f aca="false">AU1652*1000000</f>
        <v>69.4896290430907</v>
      </c>
      <c r="BH1652" s="41" t="n">
        <f aca="false">AV1652*1000000</f>
        <v>0.231419821082538</v>
      </c>
      <c r="BI1652" s="0" t="n">
        <v>0.1</v>
      </c>
      <c r="BJ1652" s="0" t="n">
        <f aca="false">R1652*BI1652</f>
        <v>1082.53156639898</v>
      </c>
      <c r="BK1652" s="0" t="n">
        <v>0.1</v>
      </c>
      <c r="BL1652" s="0" t="n">
        <f aca="false">AI1652*BK1652</f>
        <v>860.838414634146</v>
      </c>
      <c r="BM1652" s="45" t="n">
        <v>8.79744109323615</v>
      </c>
      <c r="BN1652" s="45" t="n">
        <v>3.62683450723467</v>
      </c>
      <c r="BO1652" s="45" t="n">
        <v>10.0538529184284</v>
      </c>
      <c r="BP1652" s="45" t="n">
        <v>12.5</v>
      </c>
      <c r="BQ1652" s="45" t="n">
        <v>2343</v>
      </c>
      <c r="BR1652" s="0" t="n">
        <f aca="false">AJ1652*0.1</f>
        <v>1.0442E-009</v>
      </c>
      <c r="BS1652" s="0" t="n">
        <f aca="false">((((BJ1652/R1652)^2)+((BM1652/AD1652)^2))^(1/2))*AK1652</f>
        <v>9.62246585001038E-005</v>
      </c>
      <c r="BT1652" s="0" t="n">
        <f aca="false">((((BJ1652/R1652)^2)+((BN1652/AE1652)^2))^(1/2))*AL1652</f>
        <v>3.95712503161083E-005</v>
      </c>
      <c r="BU1652" s="0" t="n">
        <f aca="false">((((BJ1652/R1652)^2)+((BO1652/AF1652)^2))^(1/2))*AM1652</f>
        <v>0.000109618925665663</v>
      </c>
      <c r="BV1652" s="0" t="n">
        <f aca="false">((((BJ1652/R1652)^2)+((BP1652/AG1652)^2))^(1/2))*AN1652</f>
        <v>0.000135485485773088</v>
      </c>
      <c r="BW1652" s="0" t="n">
        <f aca="false">((((BJ1652/R1652)^2)+((BQ1652/AH1652)^2))^(1/2))*AO1652</f>
        <v>0.0254902177026925</v>
      </c>
      <c r="BX1652" s="46" t="n">
        <f aca="false">((((BL1652/AI1652)^2)+((BR1652/AJ1652)^2))^(1/2))*AP1652</f>
        <v>1.19456123095561E-005</v>
      </c>
    </row>
    <row r="1653" customFormat="false" ht="15" hidden="false" customHeight="true" outlineLevel="0" collapsed="false">
      <c r="A1653" s="24" t="n">
        <v>4.608375</v>
      </c>
      <c r="B1653" s="24" t="n">
        <v>-74.1373027777778</v>
      </c>
      <c r="C1653" s="47" t="n">
        <v>25</v>
      </c>
      <c r="D1653" s="47" t="n">
        <v>25</v>
      </c>
      <c r="E1653" s="47" t="n">
        <v>1821</v>
      </c>
      <c r="F1653" s="96" t="s">
        <v>4084</v>
      </c>
      <c r="G1653" s="96" t="s">
        <v>4085</v>
      </c>
      <c r="H1653" s="96" t="s">
        <v>4086</v>
      </c>
      <c r="I1653" s="28" t="s">
        <v>216</v>
      </c>
      <c r="J1653" s="96" t="s">
        <v>2033</v>
      </c>
      <c r="K1653" s="88" t="s">
        <v>4087</v>
      </c>
      <c r="L1653" s="88"/>
      <c r="M1653" s="1" t="s">
        <v>3514</v>
      </c>
      <c r="N1653" s="88" t="s">
        <v>84</v>
      </c>
      <c r="O1653" s="88" t="s">
        <v>85</v>
      </c>
      <c r="P1653" s="30" t="n">
        <v>-0.015549305289661</v>
      </c>
      <c r="Q1653" s="97" t="n">
        <v>172800</v>
      </c>
      <c r="R1653" s="31" t="n">
        <v>162379.734959847</v>
      </c>
      <c r="S1653" s="29" t="s">
        <v>86</v>
      </c>
      <c r="T1653" s="29" t="n">
        <f aca="false">((R1653*Parámetros!$D$30)/1000)/Parámetros!$D$29</f>
        <v>133070.768614258</v>
      </c>
      <c r="U1653" s="29" t="s">
        <v>69</v>
      </c>
      <c r="V1653" s="48" t="n">
        <f aca="false">IF(S1653="m3_año",R1653,IF(OR(O1653="CG1",O1653="CG3",O1653="HG2"),T1653,R1653))</f>
        <v>162379.734959847</v>
      </c>
      <c r="W1653" s="28" t="n">
        <v>365</v>
      </c>
      <c r="X1653" s="1"/>
      <c r="Y1653" s="1"/>
      <c r="Z1653" s="1" t="n">
        <v>864</v>
      </c>
      <c r="AA1653" s="1" t="s">
        <v>3514</v>
      </c>
      <c r="AB1653" s="1" t="s">
        <v>3514</v>
      </c>
      <c r="AC1653" s="33" t="s">
        <v>246</v>
      </c>
      <c r="AD1653" s="33" t="n">
        <f aca="false">VLOOKUP($O1653,Parámetros!$B$4:$H$25,3,0)</f>
        <v>12.7152226842523</v>
      </c>
      <c r="AE1653" s="33" t="n">
        <f aca="false">VLOOKUP($O1653,Parámetros!$B$4:$H$25,4,0)</f>
        <v>4.56382485732941</v>
      </c>
      <c r="AF1653" s="33" t="n">
        <f aca="false">VLOOKUP($O1653,Parámetros!$B$4:$H$25,5,0)</f>
        <v>12.0799261022882</v>
      </c>
      <c r="AG1653" s="33" t="n">
        <f aca="false">VLOOKUP($O1653,Parámetros!$B$4:$H$25,6,0)</f>
        <v>6.25</v>
      </c>
      <c r="AH1653" s="33" t="n">
        <f aca="false">VLOOKUP($O1653,Parámetros!$B$4:$H$25,7,0)</f>
        <v>2343</v>
      </c>
      <c r="AI1653" s="2" t="n">
        <v>8608.38414634146</v>
      </c>
      <c r="AJ1653" s="2" t="n">
        <v>1.0442E-008</v>
      </c>
      <c r="AK1653" s="34" t="n">
        <f aca="false">AD1653*V1653/1000000000</f>
        <v>0.00206469448942432</v>
      </c>
      <c r="AL1653" s="34" t="n">
        <f aca="false">AE1653*V1653/1000000000</f>
        <v>0.000741072670736311</v>
      </c>
      <c r="AM1653" s="34" t="n">
        <f aca="false">AF1653*V1653/1000000000</f>
        <v>0.0019615351988241</v>
      </c>
      <c r="AN1653" s="34" t="n">
        <f aca="false">AG1653*V1653/1000000000</f>
        <v>0.00101487334349904</v>
      </c>
      <c r="AO1653" s="34" t="n">
        <f aca="false">AH1653*V1653/1000000000</f>
        <v>0.380455719010921</v>
      </c>
      <c r="AP1653" s="35" t="n">
        <f aca="false">AJ1653*AI1653*EXP(P1653*4)</f>
        <v>8.44682346951262E-005</v>
      </c>
      <c r="AQ1653" s="36" t="n">
        <f aca="false">AK1653/W1653</f>
        <v>5.65669723129952E-006</v>
      </c>
      <c r="AR1653" s="37" t="n">
        <f aca="false">AL1653/W1653</f>
        <v>2.03033608420907E-006</v>
      </c>
      <c r="AS1653" s="37" t="n">
        <f aca="false">AM1653/W1653</f>
        <v>5.37406903787424E-006</v>
      </c>
      <c r="AT1653" s="37" t="n">
        <f aca="false">AN1653/W1653</f>
        <v>2.78047491369601E-006</v>
      </c>
      <c r="AU1653" s="37" t="n">
        <f aca="false">AO1653/W1653</f>
        <v>0.00104234443564636</v>
      </c>
      <c r="AV1653" s="49" t="n">
        <f aca="false">AP1653/W1653</f>
        <v>2.31419821082538E-007</v>
      </c>
      <c r="AW1653" s="39" t="n">
        <f aca="false">AK1653*1000000</f>
        <v>2064.69448942432</v>
      </c>
      <c r="AX1653" s="40" t="n">
        <f aca="false">AL1653*1000000</f>
        <v>741.072670736311</v>
      </c>
      <c r="AY1653" s="40" t="n">
        <f aca="false">AM1653*1000000</f>
        <v>1961.5351988241</v>
      </c>
      <c r="AZ1653" s="40" t="n">
        <f aca="false">AN1653*1000000</f>
        <v>1014.87334349904</v>
      </c>
      <c r="BA1653" s="40" t="n">
        <f aca="false">AO1653*1000000</f>
        <v>380455.719010921</v>
      </c>
      <c r="BB1653" s="41" t="n">
        <f aca="false">AP1653*1000000</f>
        <v>84.4682346951263</v>
      </c>
      <c r="BC1653" s="39" t="n">
        <f aca="false">AQ1653*1000000</f>
        <v>5.65669723129951</v>
      </c>
      <c r="BD1653" s="40" t="n">
        <f aca="false">AR1653*1000000</f>
        <v>2.03033608420907</v>
      </c>
      <c r="BE1653" s="40" t="n">
        <f aca="false">AS1653*1000000</f>
        <v>5.37406903787424</v>
      </c>
      <c r="BF1653" s="40" t="n">
        <f aca="false">AT1653*1000000</f>
        <v>2.78047491369601</v>
      </c>
      <c r="BG1653" s="40" t="n">
        <f aca="false">AU1653*1000000</f>
        <v>1042.34443564636</v>
      </c>
      <c r="BH1653" s="41" t="n">
        <f aca="false">AV1653*1000000</f>
        <v>0.231419821082538</v>
      </c>
      <c r="BI1653" s="0" t="n">
        <v>0.1</v>
      </c>
      <c r="BJ1653" s="0" t="n">
        <f aca="false">R1653*BI1653</f>
        <v>16237.9734959847</v>
      </c>
      <c r="BK1653" s="0" t="n">
        <v>0.1</v>
      </c>
      <c r="BL1653" s="0" t="n">
        <f aca="false">AI1653*BK1653</f>
        <v>860.838414634146</v>
      </c>
      <c r="BM1653" s="45" t="n">
        <v>8.79744109323615</v>
      </c>
      <c r="BN1653" s="45" t="n">
        <v>3.62683450723467</v>
      </c>
      <c r="BO1653" s="45" t="n">
        <v>10.0538529184284</v>
      </c>
      <c r="BP1653" s="45" t="n">
        <v>12.5</v>
      </c>
      <c r="BQ1653" s="45" t="n">
        <v>2343</v>
      </c>
      <c r="BR1653" s="0" t="n">
        <f aca="false">AJ1653*0.1</f>
        <v>1.0442E-009</v>
      </c>
      <c r="BS1653" s="0" t="n">
        <f aca="false">((((BJ1653/R1653)^2)+((BM1653/AD1653)^2))^(1/2))*AK1653</f>
        <v>0.00144336987750156</v>
      </c>
      <c r="BT1653" s="0" t="n">
        <f aca="false">((((BJ1653/R1653)^2)+((BN1653/AE1653)^2))^(1/2))*AL1653</f>
        <v>0.000593568754741625</v>
      </c>
      <c r="BU1653" s="0" t="n">
        <f aca="false">((((BJ1653/R1653)^2)+((BO1653/AF1653)^2))^(1/2))*AM1653</f>
        <v>0.00164428388498495</v>
      </c>
      <c r="BV1653" s="0" t="n">
        <f aca="false">((((BJ1653/R1653)^2)+((BP1653/AG1653)^2))^(1/2))*AN1653</f>
        <v>0.00203228228659632</v>
      </c>
      <c r="BW1653" s="0" t="n">
        <f aca="false">((((BJ1653/R1653)^2)+((BQ1653/AH1653)^2))^(1/2))*AO1653</f>
        <v>0.382353265540388</v>
      </c>
      <c r="BX1653" s="46" t="n">
        <f aca="false">((((BL1653/AI1653)^2)+((BR1653/AJ1653)^2))^(1/2))*AP1653</f>
        <v>1.19456123095561E-005</v>
      </c>
    </row>
    <row r="1654" customFormat="false" ht="30" hidden="false" customHeight="true" outlineLevel="0" collapsed="false">
      <c r="A1654" s="24" t="n">
        <v>4.56098611111111</v>
      </c>
      <c r="B1654" s="24" t="n">
        <v>-74.1287861111111</v>
      </c>
      <c r="C1654" s="47" t="n">
        <v>26</v>
      </c>
      <c r="D1654" s="47" t="n">
        <v>20</v>
      </c>
      <c r="E1654" s="47" t="n">
        <v>1757</v>
      </c>
      <c r="F1654" s="96" t="s">
        <v>4088</v>
      </c>
      <c r="G1654" s="96" t="s">
        <v>4089</v>
      </c>
      <c r="H1654" s="96" t="s">
        <v>4090</v>
      </c>
      <c r="I1654" s="96" t="s">
        <v>1495</v>
      </c>
      <c r="J1654" s="96" t="s">
        <v>2033</v>
      </c>
      <c r="K1654" s="88" t="s">
        <v>4091</v>
      </c>
      <c r="L1654" s="88"/>
      <c r="M1654" s="1" t="s">
        <v>3514</v>
      </c>
      <c r="N1654" s="88" t="s">
        <v>4046</v>
      </c>
      <c r="O1654" s="88" t="s">
        <v>85</v>
      </c>
      <c r="P1654" s="30" t="n">
        <v>-0.015549305289661</v>
      </c>
      <c r="Q1654" s="97" t="n">
        <v>4800</v>
      </c>
      <c r="R1654" s="31" t="n">
        <v>4510.54819332909</v>
      </c>
      <c r="S1654" s="29" t="s">
        <v>86</v>
      </c>
      <c r="T1654" s="29" t="n">
        <f aca="false">((R1654*Parámetros!$D$30)/1000)/Parámetros!$D$29</f>
        <v>3696.41023928494</v>
      </c>
      <c r="U1654" s="29" t="s">
        <v>69</v>
      </c>
      <c r="V1654" s="48" t="n">
        <f aca="false">IF(S1654="m3_año",R1654,IF(OR(O1654="CG1",O1654="CG3",O1654="HG2"),T1654,R1654))</f>
        <v>4510.54819332909</v>
      </c>
      <c r="W1654" s="28" t="n">
        <v>365</v>
      </c>
      <c r="X1654" s="1"/>
      <c r="Y1654" s="1"/>
      <c r="Z1654" s="1" t="n">
        <v>48</v>
      </c>
      <c r="AA1654" s="1" t="s">
        <v>3514</v>
      </c>
      <c r="AB1654" s="1" t="s">
        <v>3514</v>
      </c>
      <c r="AC1654" s="33" t="s">
        <v>246</v>
      </c>
      <c r="AD1654" s="33" t="n">
        <f aca="false">VLOOKUP($O1654,Parámetros!$B$4:$H$25,3,0)</f>
        <v>12.7152226842523</v>
      </c>
      <c r="AE1654" s="33" t="n">
        <f aca="false">VLOOKUP($O1654,Parámetros!$B$4:$H$25,4,0)</f>
        <v>4.56382485732941</v>
      </c>
      <c r="AF1654" s="33" t="n">
        <f aca="false">VLOOKUP($O1654,Parámetros!$B$4:$H$25,5,0)</f>
        <v>12.0799261022882</v>
      </c>
      <c r="AG1654" s="33" t="n">
        <f aca="false">VLOOKUP($O1654,Parámetros!$B$4:$H$25,6,0)</f>
        <v>6.25</v>
      </c>
      <c r="AH1654" s="33" t="n">
        <f aca="false">VLOOKUP($O1654,Parámetros!$B$4:$H$25,7,0)</f>
        <v>2343</v>
      </c>
      <c r="AI1654" s="2" t="n">
        <v>8608.38414634146</v>
      </c>
      <c r="AJ1654" s="2" t="n">
        <v>1.0442E-008</v>
      </c>
      <c r="AK1654" s="34" t="n">
        <f aca="false">AD1654*V1654/1000000000</f>
        <v>5.73526247062313E-005</v>
      </c>
      <c r="AL1654" s="34" t="n">
        <f aca="false">AE1654*V1654/1000000000</f>
        <v>2.05853519648976E-005</v>
      </c>
      <c r="AM1654" s="34" t="n">
        <f aca="false">AF1654*V1654/1000000000</f>
        <v>5.4487088856225E-005</v>
      </c>
      <c r="AN1654" s="34" t="n">
        <f aca="false">AG1654*V1654/1000000000</f>
        <v>2.81909262083068E-005</v>
      </c>
      <c r="AO1654" s="34" t="n">
        <f aca="false">AH1654*V1654/1000000000</f>
        <v>0.0105682144169701</v>
      </c>
      <c r="AP1654" s="35" t="n">
        <f aca="false">AJ1654*AI1654*EXP(P1654*4)</f>
        <v>8.44682346951262E-005</v>
      </c>
      <c r="AQ1654" s="36" t="n">
        <f aca="false">AK1654/W1654</f>
        <v>1.57130478647209E-007</v>
      </c>
      <c r="AR1654" s="37" t="n">
        <f aca="false">AL1654/W1654</f>
        <v>5.63982245613632E-008</v>
      </c>
      <c r="AS1654" s="37" t="n">
        <f aca="false">AM1654/W1654</f>
        <v>1.49279695496507E-007</v>
      </c>
      <c r="AT1654" s="37" t="n">
        <f aca="false">AN1654/W1654</f>
        <v>7.72354142693337E-008</v>
      </c>
      <c r="AU1654" s="37" t="n">
        <f aca="false">AO1654/W1654</f>
        <v>2.89540121012878E-005</v>
      </c>
      <c r="AV1654" s="49" t="n">
        <f aca="false">AP1654/W1654</f>
        <v>2.31419821082538E-007</v>
      </c>
      <c r="AW1654" s="39" t="n">
        <f aca="false">AK1654*1000000</f>
        <v>57.3526247062313</v>
      </c>
      <c r="AX1654" s="40" t="n">
        <f aca="false">AL1654*1000000</f>
        <v>20.5853519648976</v>
      </c>
      <c r="AY1654" s="40" t="n">
        <f aca="false">AM1654*1000000</f>
        <v>54.487088856225</v>
      </c>
      <c r="AZ1654" s="40" t="n">
        <f aca="false">AN1654*1000000</f>
        <v>28.1909262083068</v>
      </c>
      <c r="BA1654" s="40" t="n">
        <f aca="false">AO1654*1000000</f>
        <v>10568.2144169701</v>
      </c>
      <c r="BB1654" s="41" t="n">
        <f aca="false">AP1654*1000000</f>
        <v>84.4682346951263</v>
      </c>
      <c r="BC1654" s="39" t="n">
        <f aca="false">AQ1654*1000000</f>
        <v>0.157130478647209</v>
      </c>
      <c r="BD1654" s="40" t="n">
        <f aca="false">AR1654*1000000</f>
        <v>0.0563982245613632</v>
      </c>
      <c r="BE1654" s="40" t="n">
        <f aca="false">AS1654*1000000</f>
        <v>0.149279695496507</v>
      </c>
      <c r="BF1654" s="40" t="n">
        <f aca="false">AT1654*1000000</f>
        <v>0.0772354142693337</v>
      </c>
      <c r="BG1654" s="40" t="n">
        <f aca="false">AU1654*1000000</f>
        <v>28.9540121012878</v>
      </c>
      <c r="BH1654" s="41" t="n">
        <f aca="false">AV1654*1000000</f>
        <v>0.231419821082538</v>
      </c>
      <c r="BI1654" s="0" t="n">
        <v>0.1</v>
      </c>
      <c r="BJ1654" s="0" t="n">
        <f aca="false">R1654*BI1654</f>
        <v>451.054819332909</v>
      </c>
      <c r="BK1654" s="0" t="n">
        <v>0.1</v>
      </c>
      <c r="BL1654" s="0" t="n">
        <f aca="false">AI1654*BK1654</f>
        <v>860.838414634146</v>
      </c>
      <c r="BM1654" s="45" t="n">
        <v>8.79744109323615</v>
      </c>
      <c r="BN1654" s="45" t="n">
        <v>3.62683450723467</v>
      </c>
      <c r="BO1654" s="45" t="n">
        <v>10.0538529184284</v>
      </c>
      <c r="BP1654" s="45" t="n">
        <v>12.5</v>
      </c>
      <c r="BQ1654" s="45" t="n">
        <v>2343</v>
      </c>
      <c r="BR1654" s="0" t="n">
        <f aca="false">AJ1654*0.1</f>
        <v>1.0442E-009</v>
      </c>
      <c r="BS1654" s="0" t="n">
        <f aca="false">((((BJ1654/R1654)^2)+((BM1654/AD1654)^2))^(1/2))*AK1654</f>
        <v>4.00936077083767E-005</v>
      </c>
      <c r="BT1654" s="0" t="n">
        <f aca="false">((((BJ1654/R1654)^2)+((BN1654/AE1654)^2))^(1/2))*AL1654</f>
        <v>1.64880209650452E-005</v>
      </c>
      <c r="BU1654" s="0" t="n">
        <f aca="false">((((BJ1654/R1654)^2)+((BO1654/AF1654)^2))^(1/2))*AM1654</f>
        <v>4.56745523606932E-005</v>
      </c>
      <c r="BV1654" s="0" t="n">
        <f aca="false">((((BJ1654/R1654)^2)+((BP1654/AG1654)^2))^(1/2))*AN1654</f>
        <v>5.64522857387867E-005</v>
      </c>
      <c r="BW1654" s="0" t="n">
        <f aca="false">((((BJ1654/R1654)^2)+((BQ1654/AH1654)^2))^(1/2))*AO1654</f>
        <v>0.0106209240427886</v>
      </c>
      <c r="BX1654" s="46" t="n">
        <f aca="false">((((BL1654/AI1654)^2)+((BR1654/AJ1654)^2))^(1/2))*AP1654</f>
        <v>1.19456123095561E-005</v>
      </c>
    </row>
    <row r="1655" customFormat="false" ht="15" hidden="false" customHeight="true" outlineLevel="0" collapsed="false">
      <c r="A1655" s="24" t="n">
        <v>4.62788333333333</v>
      </c>
      <c r="B1655" s="24" t="n">
        <v>-74.1826833333333</v>
      </c>
      <c r="C1655" s="47" t="n">
        <v>20</v>
      </c>
      <c r="D1655" s="47" t="n">
        <v>27</v>
      </c>
      <c r="E1655" s="47" t="n">
        <v>1842</v>
      </c>
      <c r="F1655" s="83" t="s">
        <v>4092</v>
      </c>
      <c r="G1655" s="83" t="s">
        <v>4093</v>
      </c>
      <c r="H1655" s="83" t="s">
        <v>4094</v>
      </c>
      <c r="I1655" s="83" t="s">
        <v>443</v>
      </c>
      <c r="J1655" s="83" t="s">
        <v>2033</v>
      </c>
      <c r="K1655" s="95" t="s">
        <v>4095</v>
      </c>
      <c r="L1655" s="95"/>
      <c r="M1655" s="1" t="s">
        <v>3514</v>
      </c>
      <c r="N1655" s="88" t="s">
        <v>84</v>
      </c>
      <c r="O1655" s="95" t="s">
        <v>85</v>
      </c>
      <c r="P1655" s="30" t="n">
        <v>-0.015549305289661</v>
      </c>
      <c r="Q1655" s="98" t="n">
        <v>192384</v>
      </c>
      <c r="R1655" s="31" t="n">
        <v>180782.77158863</v>
      </c>
      <c r="S1655" s="29" t="s">
        <v>86</v>
      </c>
      <c r="T1655" s="29" t="n">
        <f aca="false">((R1655*Parámetros!$D$30)/1000)/Parámetros!$D$29</f>
        <v>148152.12239054</v>
      </c>
      <c r="U1655" s="29" t="s">
        <v>69</v>
      </c>
      <c r="V1655" s="48" t="n">
        <f aca="false">IF(S1655="m3_año",R1655,IF(OR(O1655="CG1",O1655="CG3",O1655="HG2"),T1655,R1655))</f>
        <v>180782.77158863</v>
      </c>
      <c r="W1655" s="28" t="n">
        <v>365</v>
      </c>
      <c r="X1655" s="1" t="s">
        <v>4051</v>
      </c>
      <c r="Y1655" s="1"/>
      <c r="Z1655" s="28" t="n">
        <v>1460</v>
      </c>
      <c r="AA1655" s="1" t="s">
        <v>3514</v>
      </c>
      <c r="AB1655" s="1" t="s">
        <v>3514</v>
      </c>
      <c r="AC1655" s="33" t="s">
        <v>246</v>
      </c>
      <c r="AD1655" s="33" t="n">
        <f aca="false">VLOOKUP($O1655,Parámetros!$B$4:$H$25,3,0)</f>
        <v>12.7152226842523</v>
      </c>
      <c r="AE1655" s="33" t="n">
        <f aca="false">VLOOKUP($O1655,Parámetros!$B$4:$H$25,4,0)</f>
        <v>4.56382485732941</v>
      </c>
      <c r="AF1655" s="33" t="n">
        <f aca="false">VLOOKUP($O1655,Parámetros!$B$4:$H$25,5,0)</f>
        <v>12.0799261022882</v>
      </c>
      <c r="AG1655" s="33" t="n">
        <f aca="false">VLOOKUP($O1655,Parámetros!$B$4:$H$25,6,0)</f>
        <v>6.25</v>
      </c>
      <c r="AH1655" s="33" t="n">
        <f aca="false">VLOOKUP($O1655,Parámetros!$B$4:$H$25,7,0)</f>
        <v>2343</v>
      </c>
      <c r="AI1655" s="2" t="n">
        <v>8608.38414634146</v>
      </c>
      <c r="AJ1655" s="2" t="n">
        <v>1.0442E-008</v>
      </c>
      <c r="AK1655" s="34" t="n">
        <f aca="false">AD1655*V1655/1000000000</f>
        <v>0.00229869319822575</v>
      </c>
      <c r="AL1655" s="34" t="n">
        <f aca="false">AE1655*V1655/1000000000</f>
        <v>0.000825060906753095</v>
      </c>
      <c r="AM1655" s="34" t="n">
        <f aca="false">AF1655*V1655/1000000000</f>
        <v>0.0021838425213575</v>
      </c>
      <c r="AN1655" s="34" t="n">
        <f aca="false">AG1655*V1655/1000000000</f>
        <v>0.00112989232242894</v>
      </c>
      <c r="AO1655" s="34" t="n">
        <f aca="false">AH1655*V1655/1000000000</f>
        <v>0.42357403383216</v>
      </c>
      <c r="AP1655" s="35" t="n">
        <f aca="false">AJ1655*AI1655*EXP(P1655*4)</f>
        <v>8.44682346951262E-005</v>
      </c>
      <c r="AQ1655" s="36" t="n">
        <f aca="false">AK1655/W1655</f>
        <v>6.29778958418014E-006</v>
      </c>
      <c r="AR1655" s="37" t="n">
        <f aca="false">AL1655/W1655</f>
        <v>2.26044084041944E-006</v>
      </c>
      <c r="AS1655" s="37" t="n">
        <f aca="false">AM1655/W1655</f>
        <v>5.98313019549999E-006</v>
      </c>
      <c r="AT1655" s="37" t="n">
        <f aca="false">AN1655/W1655</f>
        <v>3.0955954039149E-006</v>
      </c>
      <c r="AU1655" s="37" t="n">
        <f aca="false">AO1655/W1655</f>
        <v>0.00116047680501962</v>
      </c>
      <c r="AV1655" s="49" t="n">
        <f aca="false">AP1655/W1655</f>
        <v>2.31419821082538E-007</v>
      </c>
      <c r="AW1655" s="39" t="n">
        <f aca="false">AK1655*1000000</f>
        <v>2298.69319822575</v>
      </c>
      <c r="AX1655" s="40" t="n">
        <f aca="false">AL1655*1000000</f>
        <v>825.060906753095</v>
      </c>
      <c r="AY1655" s="40" t="n">
        <f aca="false">AM1655*1000000</f>
        <v>2183.8425213575</v>
      </c>
      <c r="AZ1655" s="40" t="n">
        <f aca="false">AN1655*1000000</f>
        <v>1129.89232242894</v>
      </c>
      <c r="BA1655" s="40" t="n">
        <f aca="false">AO1655*1000000</f>
        <v>423574.03383216</v>
      </c>
      <c r="BB1655" s="41" t="n">
        <f aca="false">AP1655*1000000</f>
        <v>84.4682346951263</v>
      </c>
      <c r="BC1655" s="39" t="n">
        <f aca="false">AQ1655*1000000</f>
        <v>6.29778958418014</v>
      </c>
      <c r="BD1655" s="40" t="n">
        <f aca="false">AR1655*1000000</f>
        <v>2.26044084041944</v>
      </c>
      <c r="BE1655" s="40" t="n">
        <f aca="false">AS1655*1000000</f>
        <v>5.98313019549999</v>
      </c>
      <c r="BF1655" s="40" t="n">
        <f aca="false">AT1655*1000000</f>
        <v>3.0955954039149</v>
      </c>
      <c r="BG1655" s="40" t="n">
        <f aca="false">AU1655*1000000</f>
        <v>1160.47680501962</v>
      </c>
      <c r="BH1655" s="41" t="n">
        <f aca="false">AV1655*1000000</f>
        <v>0.231419821082538</v>
      </c>
      <c r="BI1655" s="0" t="n">
        <v>0.1</v>
      </c>
      <c r="BJ1655" s="0" t="n">
        <f aca="false">R1655*BI1655</f>
        <v>18078.277158863</v>
      </c>
      <c r="BK1655" s="0" t="n">
        <v>0.1</v>
      </c>
      <c r="BL1655" s="0" t="n">
        <f aca="false">AI1655*BK1655</f>
        <v>860.838414634146</v>
      </c>
      <c r="BM1655" s="45" t="n">
        <v>8.79744109323615</v>
      </c>
      <c r="BN1655" s="45" t="n">
        <v>3.62683450723467</v>
      </c>
      <c r="BO1655" s="45" t="n">
        <v>10.0538529184284</v>
      </c>
      <c r="BP1655" s="45" t="n">
        <v>12.5</v>
      </c>
      <c r="BQ1655" s="45" t="n">
        <v>2343</v>
      </c>
      <c r="BR1655" s="0" t="n">
        <f aca="false">AJ1655*0.1</f>
        <v>1.0442E-009</v>
      </c>
      <c r="BS1655" s="0" t="n">
        <f aca="false">((((BJ1655/R1655)^2)+((BM1655/AD1655)^2))^(1/2))*AK1655</f>
        <v>0.00160695179695174</v>
      </c>
      <c r="BT1655" s="0" t="n">
        <f aca="false">((((BJ1655/R1655)^2)+((BN1655/AE1655)^2))^(1/2))*AL1655</f>
        <v>0.000660839880279011</v>
      </c>
      <c r="BU1655" s="0" t="n">
        <f aca="false">((((BJ1655/R1655)^2)+((BO1655/AF1655)^2))^(1/2))*AM1655</f>
        <v>0.00183063605861658</v>
      </c>
      <c r="BV1655" s="0" t="n">
        <f aca="false">((((BJ1655/R1655)^2)+((BP1655/AG1655)^2))^(1/2))*AN1655</f>
        <v>0.00226260761241057</v>
      </c>
      <c r="BW1655" s="0" t="n">
        <f aca="false">((((BJ1655/R1655)^2)+((BQ1655/AH1655)^2))^(1/2))*AO1655</f>
        <v>0.425686635634966</v>
      </c>
      <c r="BX1655" s="46" t="n">
        <f aca="false">((((BL1655/AI1655)^2)+((BR1655/AJ1655)^2))^(1/2))*AP1655</f>
        <v>1.19456123095561E-005</v>
      </c>
    </row>
    <row r="1656" customFormat="false" ht="45" hidden="false" customHeight="true" outlineLevel="0" collapsed="false">
      <c r="A1656" s="24" t="n">
        <v>4.62213333333333</v>
      </c>
      <c r="B1656" s="24" t="n">
        <v>-74.19225</v>
      </c>
      <c r="C1656" s="47" t="n">
        <v>19</v>
      </c>
      <c r="D1656" s="47" t="n">
        <v>26</v>
      </c>
      <c r="E1656" s="47" t="n">
        <v>1828</v>
      </c>
      <c r="F1656" s="96" t="s">
        <v>4096</v>
      </c>
      <c r="G1656" s="96" t="s">
        <v>4097</v>
      </c>
      <c r="H1656" s="96" t="s">
        <v>4098</v>
      </c>
      <c r="I1656" s="96" t="s">
        <v>443</v>
      </c>
      <c r="J1656" s="96" t="s">
        <v>2033</v>
      </c>
      <c r="K1656" s="88" t="s">
        <v>4099</v>
      </c>
      <c r="L1656" s="88"/>
      <c r="M1656" s="1" t="s">
        <v>3514</v>
      </c>
      <c r="N1656" s="88" t="s">
        <v>84</v>
      </c>
      <c r="O1656" s="88" t="s">
        <v>85</v>
      </c>
      <c r="P1656" s="30" t="n">
        <v>-0.015549305289661</v>
      </c>
      <c r="Q1656" s="97" t="n">
        <v>115200</v>
      </c>
      <c r="R1656" s="31" t="n">
        <v>108253.156639898</v>
      </c>
      <c r="S1656" s="29" t="s">
        <v>86</v>
      </c>
      <c r="T1656" s="29" t="n">
        <f aca="false">((R1656*Parámetros!$D$30)/1000)/Parámetros!$D$29</f>
        <v>88713.8457428384</v>
      </c>
      <c r="U1656" s="29" t="s">
        <v>69</v>
      </c>
      <c r="V1656" s="48" t="n">
        <f aca="false">IF(S1656="m3_año",R1656,IF(OR(O1656="CG1",O1656="CG3",O1656="HG2"),T1656,R1656))</f>
        <v>108253.156639898</v>
      </c>
      <c r="W1656" s="28" t="n">
        <v>365</v>
      </c>
      <c r="X1656" s="1" t="s">
        <v>4051</v>
      </c>
      <c r="Y1656" s="1"/>
      <c r="Z1656" s="28" t="n">
        <v>1460</v>
      </c>
      <c r="AA1656" s="1" t="s">
        <v>3514</v>
      </c>
      <c r="AB1656" s="1" t="s">
        <v>3514</v>
      </c>
      <c r="AC1656" s="33" t="s">
        <v>246</v>
      </c>
      <c r="AD1656" s="33" t="n">
        <f aca="false">VLOOKUP($O1656,Parámetros!$B$4:$H$25,3,0)</f>
        <v>12.7152226842523</v>
      </c>
      <c r="AE1656" s="33" t="n">
        <f aca="false">VLOOKUP($O1656,Parámetros!$B$4:$H$25,4,0)</f>
        <v>4.56382485732941</v>
      </c>
      <c r="AF1656" s="33" t="n">
        <f aca="false">VLOOKUP($O1656,Parámetros!$B$4:$H$25,5,0)</f>
        <v>12.0799261022882</v>
      </c>
      <c r="AG1656" s="33" t="n">
        <f aca="false">VLOOKUP($O1656,Parámetros!$B$4:$H$25,6,0)</f>
        <v>6.25</v>
      </c>
      <c r="AH1656" s="33" t="n">
        <f aca="false">VLOOKUP($O1656,Parámetros!$B$4:$H$25,7,0)</f>
        <v>2343</v>
      </c>
      <c r="AI1656" s="2" t="n">
        <v>26143.9814814815</v>
      </c>
      <c r="AJ1656" s="2" t="n">
        <v>3E-008</v>
      </c>
      <c r="AK1656" s="34" t="n">
        <f aca="false">AD1656*V1656/1000000000</f>
        <v>0.00137646299294955</v>
      </c>
      <c r="AL1656" s="34" t="n">
        <f aca="false">AE1656*V1656/1000000000</f>
        <v>0.000494048447157541</v>
      </c>
      <c r="AM1656" s="34" t="n">
        <f aca="false">AF1656*V1656/1000000000</f>
        <v>0.0013076901325494</v>
      </c>
      <c r="AN1656" s="34" t="n">
        <f aca="false">AG1656*V1656/1000000000</f>
        <v>0.000676582228999363</v>
      </c>
      <c r="AO1656" s="34" t="n">
        <f aca="false">AH1656*V1656/1000000000</f>
        <v>0.253637146007281</v>
      </c>
      <c r="AP1656" s="35" t="n">
        <f aca="false">AJ1656*AI1656*EXP(P1656*4)</f>
        <v>0.000737023052735785</v>
      </c>
      <c r="AQ1656" s="36" t="n">
        <f aca="false">AK1656/W1656</f>
        <v>3.77113148753301E-006</v>
      </c>
      <c r="AR1656" s="37" t="n">
        <f aca="false">AL1656/W1656</f>
        <v>1.35355738947271E-006</v>
      </c>
      <c r="AS1656" s="37" t="n">
        <f aca="false">AM1656/W1656</f>
        <v>3.58271269191616E-006</v>
      </c>
      <c r="AT1656" s="37" t="n">
        <f aca="false">AN1656/W1656</f>
        <v>1.85364994246401E-006</v>
      </c>
      <c r="AU1656" s="37" t="n">
        <f aca="false">AO1656/W1656</f>
        <v>0.000694896290430907</v>
      </c>
      <c r="AV1656" s="49" t="n">
        <f aca="false">AP1656/W1656</f>
        <v>2.01924124037201E-006</v>
      </c>
      <c r="AW1656" s="39" t="n">
        <f aca="false">AK1656*1000000</f>
        <v>1376.46299294955</v>
      </c>
      <c r="AX1656" s="40" t="n">
        <f aca="false">AL1656*1000000</f>
        <v>494.048447157541</v>
      </c>
      <c r="AY1656" s="40" t="n">
        <f aca="false">AM1656*1000000</f>
        <v>1307.6901325494</v>
      </c>
      <c r="AZ1656" s="40" t="n">
        <f aca="false">AN1656*1000000</f>
        <v>676.582228999363</v>
      </c>
      <c r="BA1656" s="40" t="n">
        <f aca="false">AO1656*1000000</f>
        <v>253637.146007281</v>
      </c>
      <c r="BB1656" s="41" t="n">
        <f aca="false">AP1656*1000000</f>
        <v>737.023052735785</v>
      </c>
      <c r="BC1656" s="39" t="n">
        <f aca="false">AQ1656*1000000</f>
        <v>3.77113148753301</v>
      </c>
      <c r="BD1656" s="40" t="n">
        <f aca="false">AR1656*1000000</f>
        <v>1.35355738947271</v>
      </c>
      <c r="BE1656" s="40" t="n">
        <f aca="false">AS1656*1000000</f>
        <v>3.58271269191616</v>
      </c>
      <c r="BF1656" s="40" t="n">
        <f aca="false">AT1656*1000000</f>
        <v>1.85364994246401</v>
      </c>
      <c r="BG1656" s="40" t="n">
        <f aca="false">AU1656*1000000</f>
        <v>694.896290430907</v>
      </c>
      <c r="BH1656" s="41" t="n">
        <f aca="false">AV1656*1000000</f>
        <v>2.01924124037201</v>
      </c>
      <c r="BI1656" s="0" t="n">
        <v>0.1</v>
      </c>
      <c r="BJ1656" s="0" t="n">
        <f aca="false">R1656*BI1656</f>
        <v>10825.3156639898</v>
      </c>
      <c r="BK1656" s="0" t="n">
        <v>0.1</v>
      </c>
      <c r="BL1656" s="0" t="n">
        <f aca="false">AI1656*BK1656</f>
        <v>2614.39814814815</v>
      </c>
      <c r="BM1656" s="45" t="n">
        <v>8.79744109323615</v>
      </c>
      <c r="BN1656" s="45" t="n">
        <v>3.62683450723467</v>
      </c>
      <c r="BO1656" s="45" t="n">
        <v>10.0538529184284</v>
      </c>
      <c r="BP1656" s="45" t="n">
        <v>12.5</v>
      </c>
      <c r="BQ1656" s="45" t="n">
        <v>2343</v>
      </c>
      <c r="BR1656" s="0" t="n">
        <f aca="false">AJ1656*0.1</f>
        <v>3E-009</v>
      </c>
      <c r="BS1656" s="0" t="n">
        <f aca="false">((((BJ1656/R1656)^2)+((BM1656/AD1656)^2))^(1/2))*AK1656</f>
        <v>0.000962246585001038</v>
      </c>
      <c r="BT1656" s="0" t="n">
        <f aca="false">((((BJ1656/R1656)^2)+((BN1656/AE1656)^2))^(1/2))*AL1656</f>
        <v>0.000395712503161083</v>
      </c>
      <c r="BU1656" s="0" t="n">
        <f aca="false">((((BJ1656/R1656)^2)+((BO1656/AF1656)^2))^(1/2))*AM1656</f>
        <v>0.00109618925665663</v>
      </c>
      <c r="BV1656" s="0" t="n">
        <f aca="false">((((BJ1656/R1656)^2)+((BP1656/AG1656)^2))^(1/2))*AN1656</f>
        <v>0.00135485485773088</v>
      </c>
      <c r="BW1656" s="0" t="n">
        <f aca="false">((((BJ1656/R1656)^2)+((BQ1656/AH1656)^2))^(1/2))*AO1656</f>
        <v>0.254902177026925</v>
      </c>
      <c r="BX1656" s="46" t="n">
        <f aca="false">((((BL1656/AI1656)^2)+((BR1656/AJ1656)^2))^(1/2))*AP1656</f>
        <v>0.000104230799696057</v>
      </c>
    </row>
    <row r="1657" customFormat="false" ht="15" hidden="false" customHeight="true" outlineLevel="0" collapsed="false">
      <c r="A1657" s="24" t="n">
        <v>4.56026666666667</v>
      </c>
      <c r="B1657" s="24" t="n">
        <v>-74.0867</v>
      </c>
      <c r="C1657" s="47" t="n">
        <v>30</v>
      </c>
      <c r="D1657" s="47" t="n">
        <v>20</v>
      </c>
      <c r="E1657" s="47" t="n">
        <v>2254</v>
      </c>
      <c r="F1657" s="96" t="s">
        <v>4100</v>
      </c>
      <c r="G1657" s="96" t="s">
        <v>4101</v>
      </c>
      <c r="H1657" s="96" t="s">
        <v>4102</v>
      </c>
      <c r="I1657" s="96" t="s">
        <v>2948</v>
      </c>
      <c r="J1657" s="96" t="s">
        <v>2033</v>
      </c>
      <c r="K1657" s="88" t="s">
        <v>4099</v>
      </c>
      <c r="L1657" s="88"/>
      <c r="M1657" s="1" t="s">
        <v>3514</v>
      </c>
      <c r="N1657" s="88" t="s">
        <v>84</v>
      </c>
      <c r="O1657" s="88" t="s">
        <v>85</v>
      </c>
      <c r="P1657" s="30" t="n">
        <v>-0.015549305289661</v>
      </c>
      <c r="Q1657" s="97" t="n">
        <v>43200</v>
      </c>
      <c r="R1657" s="31" t="n">
        <v>40594.9337399618</v>
      </c>
      <c r="S1657" s="29" t="s">
        <v>86</v>
      </c>
      <c r="T1657" s="29" t="n">
        <f aca="false">((R1657*Parámetros!$D$30)/1000)/Parámetros!$D$29</f>
        <v>33267.6921535644</v>
      </c>
      <c r="U1657" s="29" t="s">
        <v>69</v>
      </c>
      <c r="V1657" s="48" t="n">
        <f aca="false">IF(S1657="m3_año",R1657,IF(OR(O1657="CG1",O1657="CG3",O1657="HG2"),T1657,R1657))</f>
        <v>40594.9337399618</v>
      </c>
      <c r="W1657" s="28" t="n">
        <v>365</v>
      </c>
      <c r="X1657" s="1" t="s">
        <v>4051</v>
      </c>
      <c r="Y1657" s="1"/>
      <c r="Z1657" s="28" t="n">
        <v>365</v>
      </c>
      <c r="AA1657" s="1" t="s">
        <v>3514</v>
      </c>
      <c r="AB1657" s="1" t="s">
        <v>3514</v>
      </c>
      <c r="AC1657" s="33" t="s">
        <v>246</v>
      </c>
      <c r="AD1657" s="33" t="n">
        <f aca="false">VLOOKUP($O1657,Parámetros!$B$4:$H$25,3,0)</f>
        <v>12.7152226842523</v>
      </c>
      <c r="AE1657" s="33" t="n">
        <f aca="false">VLOOKUP($O1657,Parámetros!$B$4:$H$25,4,0)</f>
        <v>4.56382485732941</v>
      </c>
      <c r="AF1657" s="33" t="n">
        <f aca="false">VLOOKUP($O1657,Parámetros!$B$4:$H$25,5,0)</f>
        <v>12.0799261022882</v>
      </c>
      <c r="AG1657" s="33" t="n">
        <f aca="false">VLOOKUP($O1657,Parámetros!$B$4:$H$25,6,0)</f>
        <v>6.25</v>
      </c>
      <c r="AH1657" s="33" t="n">
        <f aca="false">VLOOKUP($O1657,Parámetros!$B$4:$H$25,7,0)</f>
        <v>2343</v>
      </c>
      <c r="AI1657" s="2" t="n">
        <v>8608.38414634146</v>
      </c>
      <c r="AJ1657" s="2" t="n">
        <v>1.0442E-008</v>
      </c>
      <c r="AK1657" s="34" t="n">
        <f aca="false">AD1657*V1657/1000000000</f>
        <v>0.000516173622356081</v>
      </c>
      <c r="AL1657" s="34" t="n">
        <f aca="false">AE1657*V1657/1000000000</f>
        <v>0.000185268167684078</v>
      </c>
      <c r="AM1657" s="34" t="n">
        <f aca="false">AF1657*V1657/1000000000</f>
        <v>0.000490383799706024</v>
      </c>
      <c r="AN1657" s="34" t="n">
        <f aca="false">AG1657*V1657/1000000000</f>
        <v>0.000253718335874761</v>
      </c>
      <c r="AO1657" s="34" t="n">
        <f aca="false">AH1657*V1657/1000000000</f>
        <v>0.0951139297527305</v>
      </c>
      <c r="AP1657" s="35" t="n">
        <f aca="false">AJ1657*AI1657*EXP(P1657*4)</f>
        <v>8.44682346951262E-005</v>
      </c>
      <c r="AQ1657" s="36" t="n">
        <f aca="false">AK1657/W1657</f>
        <v>1.41417430782488E-006</v>
      </c>
      <c r="AR1657" s="37" t="n">
        <f aca="false">AL1657/W1657</f>
        <v>5.07584021052269E-007</v>
      </c>
      <c r="AS1657" s="37" t="n">
        <f aca="false">AM1657/W1657</f>
        <v>1.34351725946856E-006</v>
      </c>
      <c r="AT1657" s="37" t="n">
        <f aca="false">AN1657/W1657</f>
        <v>6.95118728424004E-007</v>
      </c>
      <c r="AU1657" s="37" t="n">
        <f aca="false">AO1657/W1657</f>
        <v>0.00026058610891159</v>
      </c>
      <c r="AV1657" s="49" t="n">
        <f aca="false">AP1657/W1657</f>
        <v>2.31419821082538E-007</v>
      </c>
      <c r="AW1657" s="39" t="n">
        <f aca="false">AK1657*1000000</f>
        <v>516.173622356081</v>
      </c>
      <c r="AX1657" s="40" t="n">
        <f aca="false">AL1657*1000000</f>
        <v>185.268167684078</v>
      </c>
      <c r="AY1657" s="40" t="n">
        <f aca="false">AM1657*1000000</f>
        <v>490.383799706024</v>
      </c>
      <c r="AZ1657" s="40" t="n">
        <f aca="false">AN1657*1000000</f>
        <v>253.718335874761</v>
      </c>
      <c r="BA1657" s="40" t="n">
        <f aca="false">AO1657*1000000</f>
        <v>95113.9297527305</v>
      </c>
      <c r="BB1657" s="41" t="n">
        <f aca="false">AP1657*1000000</f>
        <v>84.4682346951263</v>
      </c>
      <c r="BC1657" s="39" t="n">
        <f aca="false">AQ1657*1000000</f>
        <v>1.41417430782488</v>
      </c>
      <c r="BD1657" s="40" t="n">
        <f aca="false">AR1657*1000000</f>
        <v>0.507584021052269</v>
      </c>
      <c r="BE1657" s="40" t="n">
        <f aca="false">AS1657*1000000</f>
        <v>1.34351725946856</v>
      </c>
      <c r="BF1657" s="40" t="n">
        <f aca="false">AT1657*1000000</f>
        <v>0.695118728424003</v>
      </c>
      <c r="BG1657" s="40" t="n">
        <f aca="false">AU1657*1000000</f>
        <v>260.58610891159</v>
      </c>
      <c r="BH1657" s="41" t="n">
        <f aca="false">AV1657*1000000</f>
        <v>0.231419821082538</v>
      </c>
      <c r="BI1657" s="0" t="n">
        <v>0.1</v>
      </c>
      <c r="BJ1657" s="0" t="n">
        <f aca="false">R1657*BI1657</f>
        <v>4059.49337399618</v>
      </c>
      <c r="BK1657" s="0" t="n">
        <v>0.1</v>
      </c>
      <c r="BL1657" s="0" t="n">
        <f aca="false">AI1657*BK1657</f>
        <v>860.838414634146</v>
      </c>
      <c r="BM1657" s="45" t="n">
        <v>8.79744109323615</v>
      </c>
      <c r="BN1657" s="45" t="n">
        <v>3.62683450723467</v>
      </c>
      <c r="BO1657" s="45" t="n">
        <v>10.0538529184284</v>
      </c>
      <c r="BP1657" s="45" t="n">
        <v>12.5</v>
      </c>
      <c r="BQ1657" s="45" t="n">
        <v>2343</v>
      </c>
      <c r="BR1657" s="0" t="n">
        <f aca="false">AJ1657*0.1</f>
        <v>1.0442E-009</v>
      </c>
      <c r="BS1657" s="0" t="n">
        <f aca="false">((((BJ1657/R1657)^2)+((BM1657/AD1657)^2))^(1/2))*AK1657</f>
        <v>0.00036084246937539</v>
      </c>
      <c r="BT1657" s="0" t="n">
        <f aca="false">((((BJ1657/R1657)^2)+((BN1657/AE1657)^2))^(1/2))*AL1657</f>
        <v>0.000148392188685406</v>
      </c>
      <c r="BU1657" s="0" t="n">
        <f aca="false">((((BJ1657/R1657)^2)+((BO1657/AF1657)^2))^(1/2))*AM1657</f>
        <v>0.000411070971246238</v>
      </c>
      <c r="BV1657" s="0" t="n">
        <f aca="false">((((BJ1657/R1657)^2)+((BP1657/AG1657)^2))^(1/2))*AN1657</f>
        <v>0.00050807057164908</v>
      </c>
      <c r="BW1657" s="0" t="n">
        <f aca="false">((((BJ1657/R1657)^2)+((BQ1657/AH1657)^2))^(1/2))*AO1657</f>
        <v>0.0955883163850971</v>
      </c>
      <c r="BX1657" s="46" t="n">
        <f aca="false">((((BL1657/AI1657)^2)+((BR1657/AJ1657)^2))^(1/2))*AP1657</f>
        <v>1.19456123095561E-005</v>
      </c>
    </row>
    <row r="1658" customFormat="false" ht="15" hidden="false" customHeight="true" outlineLevel="0" collapsed="false">
      <c r="A1658" s="24" t="n">
        <v>4.622975</v>
      </c>
      <c r="B1658" s="24" t="n">
        <v>-74.1880083333333</v>
      </c>
      <c r="C1658" s="47" t="n">
        <v>19</v>
      </c>
      <c r="D1658" s="47" t="n">
        <v>26</v>
      </c>
      <c r="E1658" s="47" t="n">
        <v>1828</v>
      </c>
      <c r="F1658" s="83" t="s">
        <v>4103</v>
      </c>
      <c r="G1658" s="83" t="s">
        <v>4104</v>
      </c>
      <c r="H1658" s="83" t="s">
        <v>4105</v>
      </c>
      <c r="I1658" s="83" t="s">
        <v>443</v>
      </c>
      <c r="J1658" s="96" t="s">
        <v>76</v>
      </c>
      <c r="K1658" s="99" t="s">
        <v>4106</v>
      </c>
      <c r="L1658" s="99"/>
      <c r="M1658" s="1" t="s">
        <v>3514</v>
      </c>
      <c r="N1658" s="88" t="s">
        <v>84</v>
      </c>
      <c r="O1658" s="88" t="s">
        <v>85</v>
      </c>
      <c r="P1658" s="30" t="n">
        <v>-0.015549305289661</v>
      </c>
      <c r="Q1658" s="98" t="n">
        <v>138240</v>
      </c>
      <c r="R1658" s="31" t="n">
        <v>129903.787967878</v>
      </c>
      <c r="S1658" s="29" t="s">
        <v>86</v>
      </c>
      <c r="T1658" s="29" t="n">
        <f aca="false">((R1658*Parámetros!$D$30)/1000)/Parámetros!$D$29</f>
        <v>106456.614891406</v>
      </c>
      <c r="U1658" s="29" t="s">
        <v>69</v>
      </c>
      <c r="V1658" s="48" t="n">
        <f aca="false">IF(S1658="m3_año",R1658,IF(OR(O1658="CG1",O1658="CG3",O1658="HG2"),T1658,R1658))</f>
        <v>129903.787967878</v>
      </c>
      <c r="W1658" s="28" t="n">
        <v>365</v>
      </c>
      <c r="X1658" s="1" t="s">
        <v>4051</v>
      </c>
      <c r="Y1658" s="1"/>
      <c r="Z1658" s="28" t="n">
        <v>1460</v>
      </c>
      <c r="AA1658" s="1" t="s">
        <v>3514</v>
      </c>
      <c r="AB1658" s="1" t="s">
        <v>3514</v>
      </c>
      <c r="AC1658" s="33" t="s">
        <v>246</v>
      </c>
      <c r="AD1658" s="33" t="n">
        <f aca="false">VLOOKUP($O1658,Parámetros!$B$4:$H$25,3,0)</f>
        <v>12.7152226842523</v>
      </c>
      <c r="AE1658" s="33" t="n">
        <f aca="false">VLOOKUP($O1658,Parámetros!$B$4:$H$25,4,0)</f>
        <v>4.56382485732941</v>
      </c>
      <c r="AF1658" s="33" t="n">
        <f aca="false">VLOOKUP($O1658,Parámetros!$B$4:$H$25,5,0)</f>
        <v>12.0799261022882</v>
      </c>
      <c r="AG1658" s="33" t="n">
        <f aca="false">VLOOKUP($O1658,Parámetros!$B$4:$H$25,6,0)</f>
        <v>6.25</v>
      </c>
      <c r="AH1658" s="33" t="n">
        <f aca="false">VLOOKUP($O1658,Parámetros!$B$4:$H$25,7,0)</f>
        <v>2343</v>
      </c>
      <c r="AI1658" s="2" t="n">
        <v>8608.38414634146</v>
      </c>
      <c r="AJ1658" s="2" t="n">
        <v>1.0442E-008</v>
      </c>
      <c r="AK1658" s="34" t="n">
        <f aca="false">AD1658*V1658/1000000000</f>
        <v>0.00165175559153946</v>
      </c>
      <c r="AL1658" s="34" t="n">
        <f aca="false">AE1658*V1658/1000000000</f>
        <v>0.000592858136589051</v>
      </c>
      <c r="AM1658" s="34" t="n">
        <f aca="false">AF1658*V1658/1000000000</f>
        <v>0.00156922815905928</v>
      </c>
      <c r="AN1658" s="34" t="n">
        <f aca="false">AG1658*V1658/1000000000</f>
        <v>0.000811898674799238</v>
      </c>
      <c r="AO1658" s="34" t="n">
        <f aca="false">AH1658*V1658/1000000000</f>
        <v>0.304364575208738</v>
      </c>
      <c r="AP1658" s="35" t="n">
        <f aca="false">AJ1658*AI1658*EXP(P1658*4)</f>
        <v>8.44682346951262E-005</v>
      </c>
      <c r="AQ1658" s="36" t="n">
        <f aca="false">AK1658/W1658</f>
        <v>4.52535778503963E-006</v>
      </c>
      <c r="AR1658" s="37" t="n">
        <f aca="false">AL1658/W1658</f>
        <v>1.62426886736726E-006</v>
      </c>
      <c r="AS1658" s="37" t="n">
        <f aca="false">AM1658/W1658</f>
        <v>4.2992552302994E-006</v>
      </c>
      <c r="AT1658" s="37" t="n">
        <f aca="false">AN1658/W1658</f>
        <v>2.22437993095682E-006</v>
      </c>
      <c r="AU1658" s="37" t="n">
        <f aca="false">AO1658/W1658</f>
        <v>0.000833875548517091</v>
      </c>
      <c r="AV1658" s="49" t="n">
        <f aca="false">AP1658/W1658</f>
        <v>2.31419821082538E-007</v>
      </c>
      <c r="AW1658" s="39" t="n">
        <f aca="false">AK1658*1000000</f>
        <v>1651.75559153946</v>
      </c>
      <c r="AX1658" s="40" t="n">
        <f aca="false">AL1658*1000000</f>
        <v>592.858136589051</v>
      </c>
      <c r="AY1658" s="40" t="n">
        <f aca="false">AM1658*1000000</f>
        <v>1569.22815905928</v>
      </c>
      <c r="AZ1658" s="40" t="n">
        <f aca="false">AN1658*1000000</f>
        <v>811.898674799238</v>
      </c>
      <c r="BA1658" s="40" t="n">
        <f aca="false">AO1658*1000000</f>
        <v>304364.575208738</v>
      </c>
      <c r="BB1658" s="41" t="n">
        <f aca="false">AP1658*1000000</f>
        <v>84.4682346951263</v>
      </c>
      <c r="BC1658" s="39" t="n">
        <f aca="false">AQ1658*1000000</f>
        <v>4.52535778503963</v>
      </c>
      <c r="BD1658" s="40" t="n">
        <f aca="false">AR1658*1000000</f>
        <v>1.62426886736726</v>
      </c>
      <c r="BE1658" s="40" t="n">
        <f aca="false">AS1658*1000000</f>
        <v>4.2992552302994</v>
      </c>
      <c r="BF1658" s="40" t="n">
        <f aca="false">AT1658*1000000</f>
        <v>2.22437993095681</v>
      </c>
      <c r="BG1658" s="40" t="n">
        <f aca="false">AU1658*1000000</f>
        <v>833.875548517091</v>
      </c>
      <c r="BH1658" s="41" t="n">
        <f aca="false">AV1658*1000000</f>
        <v>0.231419821082538</v>
      </c>
      <c r="BI1658" s="0" t="n">
        <v>0.1</v>
      </c>
      <c r="BJ1658" s="0" t="n">
        <f aca="false">R1658*BI1658</f>
        <v>12990.3787967878</v>
      </c>
      <c r="BK1658" s="0" t="n">
        <v>0.1</v>
      </c>
      <c r="BL1658" s="0" t="n">
        <f aca="false">AI1658*BK1658</f>
        <v>860.838414634146</v>
      </c>
      <c r="BM1658" s="45" t="n">
        <v>8.79744109323615</v>
      </c>
      <c r="BN1658" s="45" t="n">
        <v>3.62683450723467</v>
      </c>
      <c r="BO1658" s="45" t="n">
        <v>10.0538529184284</v>
      </c>
      <c r="BP1658" s="45" t="n">
        <v>12.5</v>
      </c>
      <c r="BQ1658" s="45" t="n">
        <v>2343</v>
      </c>
      <c r="BR1658" s="0" t="n">
        <f aca="false">AJ1658*0.1</f>
        <v>1.0442E-009</v>
      </c>
      <c r="BS1658" s="0" t="n">
        <f aca="false">((((BJ1658/R1658)^2)+((BM1658/AD1658)^2))^(1/2))*AK1658</f>
        <v>0.00115469590200125</v>
      </c>
      <c r="BT1658" s="0" t="n">
        <f aca="false">((((BJ1658/R1658)^2)+((BN1658/AE1658)^2))^(1/2))*AL1658</f>
        <v>0.000474855003793302</v>
      </c>
      <c r="BU1658" s="0" t="n">
        <f aca="false">((((BJ1658/R1658)^2)+((BO1658/AF1658)^2))^(1/2))*AM1658</f>
        <v>0.00131542710798797</v>
      </c>
      <c r="BV1658" s="0" t="n">
        <f aca="false">((((BJ1658/R1658)^2)+((BP1658/AG1658)^2))^(1/2))*AN1658</f>
        <v>0.00162582582927706</v>
      </c>
      <c r="BW1658" s="0" t="n">
        <f aca="false">((((BJ1658/R1658)^2)+((BQ1658/AH1658)^2))^(1/2))*AO1658</f>
        <v>0.305882612432311</v>
      </c>
      <c r="BX1658" s="46" t="n">
        <f aca="false">((((BL1658/AI1658)^2)+((BR1658/AJ1658)^2))^(1/2))*AP1658</f>
        <v>1.19456123095561E-005</v>
      </c>
    </row>
    <row r="1659" customFormat="false" ht="15" hidden="false" customHeight="true" outlineLevel="0" collapsed="false">
      <c r="A1659" s="24" t="n">
        <v>4.62296388888889</v>
      </c>
      <c r="B1659" s="24" t="n">
        <v>-74.1880111111111</v>
      </c>
      <c r="C1659" s="47" t="n">
        <v>19</v>
      </c>
      <c r="D1659" s="47" t="n">
        <v>26</v>
      </c>
      <c r="E1659" s="47" t="n">
        <v>1828</v>
      </c>
      <c r="F1659" s="83" t="s">
        <v>4103</v>
      </c>
      <c r="G1659" s="83" t="s">
        <v>4104</v>
      </c>
      <c r="H1659" s="83" t="s">
        <v>4105</v>
      </c>
      <c r="I1659" s="83" t="s">
        <v>443</v>
      </c>
      <c r="J1659" s="83" t="s">
        <v>1288</v>
      </c>
      <c r="K1659" s="99" t="s">
        <v>4106</v>
      </c>
      <c r="L1659" s="99"/>
      <c r="M1659" s="1" t="s">
        <v>3514</v>
      </c>
      <c r="N1659" s="88" t="s">
        <v>84</v>
      </c>
      <c r="O1659" s="88" t="s">
        <v>85</v>
      </c>
      <c r="P1659" s="30" t="n">
        <v>-0.015549305289661</v>
      </c>
      <c r="Q1659" s="98" t="n">
        <v>28800</v>
      </c>
      <c r="R1659" s="31" t="n">
        <v>27063.2891599746</v>
      </c>
      <c r="S1659" s="29" t="s">
        <v>86</v>
      </c>
      <c r="T1659" s="29" t="n">
        <f aca="false">((R1659*Parámetros!$D$30)/1000)/Parámetros!$D$29</f>
        <v>22178.4614357097</v>
      </c>
      <c r="U1659" s="29" t="s">
        <v>69</v>
      </c>
      <c r="V1659" s="48" t="n">
        <f aca="false">IF(S1659="m3_año",R1659,IF(OR(O1659="CG1",O1659="CG3",O1659="HG2"),T1659,R1659))</f>
        <v>27063.2891599746</v>
      </c>
      <c r="W1659" s="28" t="n">
        <v>365</v>
      </c>
      <c r="X1659" s="1" t="s">
        <v>4051</v>
      </c>
      <c r="Y1659" s="1"/>
      <c r="Z1659" s="28" t="n">
        <v>1460</v>
      </c>
      <c r="AA1659" s="1" t="s">
        <v>3514</v>
      </c>
      <c r="AB1659" s="1" t="s">
        <v>3514</v>
      </c>
      <c r="AC1659" s="33" t="s">
        <v>246</v>
      </c>
      <c r="AD1659" s="33" t="n">
        <f aca="false">VLOOKUP($O1659,Parámetros!$B$4:$H$25,3,0)</f>
        <v>12.7152226842523</v>
      </c>
      <c r="AE1659" s="33" t="n">
        <f aca="false">VLOOKUP($O1659,Parámetros!$B$4:$H$25,4,0)</f>
        <v>4.56382485732941</v>
      </c>
      <c r="AF1659" s="33" t="n">
        <f aca="false">VLOOKUP($O1659,Parámetros!$B$4:$H$25,5,0)</f>
        <v>12.0799261022882</v>
      </c>
      <c r="AG1659" s="33" t="n">
        <f aca="false">VLOOKUP($O1659,Parámetros!$B$4:$H$25,6,0)</f>
        <v>6.25</v>
      </c>
      <c r="AH1659" s="33" t="n">
        <f aca="false">VLOOKUP($O1659,Parámetros!$B$4:$H$25,7,0)</f>
        <v>2343</v>
      </c>
      <c r="AI1659" s="2" t="n">
        <v>8608.38414634146</v>
      </c>
      <c r="AJ1659" s="2" t="n">
        <v>1.0442E-008</v>
      </c>
      <c r="AK1659" s="34" t="n">
        <f aca="false">AD1659*V1659/1000000000</f>
        <v>0.000344115748237388</v>
      </c>
      <c r="AL1659" s="34" t="n">
        <f aca="false">AE1659*V1659/1000000000</f>
        <v>0.000123512111789386</v>
      </c>
      <c r="AM1659" s="34" t="n">
        <f aca="false">AF1659*V1659/1000000000</f>
        <v>0.00032692253313735</v>
      </c>
      <c r="AN1659" s="34" t="n">
        <f aca="false">AG1659*V1659/1000000000</f>
        <v>0.000169145557249841</v>
      </c>
      <c r="AO1659" s="34" t="n">
        <f aca="false">AH1659*V1659/1000000000</f>
        <v>0.0634092865018205</v>
      </c>
      <c r="AP1659" s="35" t="n">
        <f aca="false">AJ1659*AI1659*EXP(P1659*4)</f>
        <v>8.44682346951262E-005</v>
      </c>
      <c r="AQ1659" s="36" t="n">
        <f aca="false">AK1659/W1659</f>
        <v>9.42782871883256E-007</v>
      </c>
      <c r="AR1659" s="37" t="n">
        <f aca="false">AL1659/W1659</f>
        <v>3.3838934736818E-007</v>
      </c>
      <c r="AS1659" s="37" t="n">
        <f aca="false">AM1659/W1659</f>
        <v>8.95678172979043E-007</v>
      </c>
      <c r="AT1659" s="37" t="n">
        <f aca="false">AN1659/W1659</f>
        <v>4.63412485616003E-007</v>
      </c>
      <c r="AU1659" s="37" t="n">
        <f aca="false">AO1659/W1659</f>
        <v>0.000173724072607727</v>
      </c>
      <c r="AV1659" s="49" t="n">
        <f aca="false">AP1659/W1659</f>
        <v>2.31419821082538E-007</v>
      </c>
      <c r="AW1659" s="39" t="n">
        <f aca="false">AK1659*1000000</f>
        <v>344.115748237388</v>
      </c>
      <c r="AX1659" s="40" t="n">
        <f aca="false">AL1659*1000000</f>
        <v>123.512111789386</v>
      </c>
      <c r="AY1659" s="40" t="n">
        <f aca="false">AM1659*1000000</f>
        <v>326.92253313735</v>
      </c>
      <c r="AZ1659" s="40" t="n">
        <f aca="false">AN1659*1000000</f>
        <v>169.145557249841</v>
      </c>
      <c r="BA1659" s="40" t="n">
        <f aca="false">AO1659*1000000</f>
        <v>63409.2865018205</v>
      </c>
      <c r="BB1659" s="41" t="n">
        <f aca="false">AP1659*1000000</f>
        <v>84.4682346951263</v>
      </c>
      <c r="BC1659" s="39" t="n">
        <f aca="false">AQ1659*1000000</f>
        <v>0.942782871883256</v>
      </c>
      <c r="BD1659" s="40" t="n">
        <f aca="false">AR1659*1000000</f>
        <v>0.33838934736818</v>
      </c>
      <c r="BE1659" s="40" t="n">
        <f aca="false">AS1659*1000000</f>
        <v>0.895678172979042</v>
      </c>
      <c r="BF1659" s="40" t="n">
        <f aca="false">AT1659*1000000</f>
        <v>0.463412485616003</v>
      </c>
      <c r="BG1659" s="40" t="n">
        <f aca="false">AU1659*1000000</f>
        <v>173.724072607727</v>
      </c>
      <c r="BH1659" s="41" t="n">
        <f aca="false">AV1659*1000000</f>
        <v>0.231419821082538</v>
      </c>
      <c r="BI1659" s="0" t="n">
        <v>0.1</v>
      </c>
      <c r="BJ1659" s="0" t="n">
        <f aca="false">R1659*BI1659</f>
        <v>2706.32891599746</v>
      </c>
      <c r="BK1659" s="0" t="n">
        <v>0.1</v>
      </c>
      <c r="BL1659" s="0" t="n">
        <f aca="false">AI1659*BK1659</f>
        <v>860.838414634146</v>
      </c>
      <c r="BM1659" s="45" t="n">
        <v>8.79744109323615</v>
      </c>
      <c r="BN1659" s="45" t="n">
        <v>3.62683450723467</v>
      </c>
      <c r="BO1659" s="45" t="n">
        <v>10.0538529184284</v>
      </c>
      <c r="BP1659" s="45" t="n">
        <v>12.5</v>
      </c>
      <c r="BQ1659" s="45" t="n">
        <v>2343</v>
      </c>
      <c r="BR1659" s="0" t="n">
        <f aca="false">AJ1659*0.1</f>
        <v>1.0442E-009</v>
      </c>
      <c r="BS1659" s="0" t="n">
        <f aca="false">((((BJ1659/R1659)^2)+((BM1659/AD1659)^2))^(1/2))*AK1659</f>
        <v>0.00024056164625026</v>
      </c>
      <c r="BT1659" s="0" t="n">
        <f aca="false">((((BJ1659/R1659)^2)+((BN1659/AE1659)^2))^(1/2))*AL1659</f>
        <v>9.89281257902712E-005</v>
      </c>
      <c r="BU1659" s="0" t="n">
        <f aca="false">((((BJ1659/R1659)^2)+((BO1659/AF1659)^2))^(1/2))*AM1659</f>
        <v>0.00027404731416416</v>
      </c>
      <c r="BV1659" s="0" t="n">
        <f aca="false">((((BJ1659/R1659)^2)+((BP1659/AG1659)^2))^(1/2))*AN1659</f>
        <v>0.000338713714432721</v>
      </c>
      <c r="BW1659" s="0" t="n">
        <f aca="false">((((BJ1659/R1659)^2)+((BQ1659/AH1659)^2))^(1/2))*AO1659</f>
        <v>0.0637255442567316</v>
      </c>
      <c r="BX1659" s="46" t="n">
        <f aca="false">((((BL1659/AI1659)^2)+((BR1659/AJ1659)^2))^(1/2))*AP1659</f>
        <v>1.19456123095561E-005</v>
      </c>
    </row>
    <row r="1660" customFormat="false" ht="15" hidden="false" customHeight="true" outlineLevel="0" collapsed="false">
      <c r="A1660" s="24" t="n">
        <v>4.56562222222222</v>
      </c>
      <c r="B1660" s="24" t="n">
        <v>-74.1286833333333</v>
      </c>
      <c r="C1660" s="47" t="n">
        <v>26</v>
      </c>
      <c r="D1660" s="47" t="n">
        <v>20</v>
      </c>
      <c r="E1660" s="47" t="n">
        <v>1757</v>
      </c>
      <c r="F1660" s="83" t="s">
        <v>4107</v>
      </c>
      <c r="G1660" s="83" t="s">
        <v>4085</v>
      </c>
      <c r="H1660" s="83" t="s">
        <v>4108</v>
      </c>
      <c r="I1660" s="91" t="s">
        <v>3342</v>
      </c>
      <c r="J1660" s="83" t="s">
        <v>2033</v>
      </c>
      <c r="K1660" s="95" t="s">
        <v>4109</v>
      </c>
      <c r="L1660" s="95"/>
      <c r="M1660" s="1" t="s">
        <v>3514</v>
      </c>
      <c r="N1660" s="88" t="s">
        <v>84</v>
      </c>
      <c r="O1660" s="95" t="s">
        <v>85</v>
      </c>
      <c r="P1660" s="30" t="n">
        <v>-0.015549305289661</v>
      </c>
      <c r="Q1660" s="98" t="n">
        <v>2073600</v>
      </c>
      <c r="R1660" s="31" t="n">
        <v>1948556.81951817</v>
      </c>
      <c r="S1660" s="29" t="s">
        <v>86</v>
      </c>
      <c r="T1660" s="29" t="n">
        <f aca="false">((R1660*Parámetros!$D$30)/1000)/Parámetros!$D$29</f>
        <v>1596849.2233711</v>
      </c>
      <c r="U1660" s="29" t="s">
        <v>69</v>
      </c>
      <c r="V1660" s="48" t="n">
        <f aca="false">IF(S1660="m3_año",R1660,IF(OR(O1660="CG1",O1660="CG3",O1660="HG2"),T1660,R1660))</f>
        <v>1948556.81951817</v>
      </c>
      <c r="W1660" s="28" t="n">
        <v>365</v>
      </c>
      <c r="X1660" s="1" t="s">
        <v>4051</v>
      </c>
      <c r="Y1660" s="1"/>
      <c r="Z1660" s="28" t="n">
        <v>2920</v>
      </c>
      <c r="AA1660" s="1" t="s">
        <v>3514</v>
      </c>
      <c r="AB1660" s="1" t="s">
        <v>3514</v>
      </c>
      <c r="AC1660" s="33" t="s">
        <v>246</v>
      </c>
      <c r="AD1660" s="33" t="n">
        <f aca="false">VLOOKUP($O1660,Parámetros!$B$4:$H$25,3,0)</f>
        <v>12.7152226842523</v>
      </c>
      <c r="AE1660" s="33" t="n">
        <f aca="false">VLOOKUP($O1660,Parámetros!$B$4:$H$25,4,0)</f>
        <v>4.56382485732941</v>
      </c>
      <c r="AF1660" s="33" t="n">
        <f aca="false">VLOOKUP($O1660,Parámetros!$B$4:$H$25,5,0)</f>
        <v>12.0799261022882</v>
      </c>
      <c r="AG1660" s="33" t="n">
        <f aca="false">VLOOKUP($O1660,Parámetros!$B$4:$H$25,6,0)</f>
        <v>6.25</v>
      </c>
      <c r="AH1660" s="33" t="n">
        <f aca="false">VLOOKUP($O1660,Parámetros!$B$4:$H$25,7,0)</f>
        <v>2343</v>
      </c>
      <c r="AI1660" s="2" t="n">
        <v>8608.38414634146</v>
      </c>
      <c r="AJ1660" s="2" t="n">
        <v>1.0442E-008</v>
      </c>
      <c r="AK1660" s="34" t="n">
        <f aca="false">AD1660*V1660/1000000000</f>
        <v>0.0247763338730919</v>
      </c>
      <c r="AL1660" s="34" t="n">
        <f aca="false">AE1660*V1660/1000000000</f>
        <v>0.00889287204883576</v>
      </c>
      <c r="AM1660" s="34" t="n">
        <f aca="false">AF1660*V1660/1000000000</f>
        <v>0.0235384223858892</v>
      </c>
      <c r="AN1660" s="34" t="n">
        <f aca="false">AG1660*V1660/1000000000</f>
        <v>0.0121784801219886</v>
      </c>
      <c r="AO1660" s="34" t="n">
        <f aca="false">AH1660*V1660/1000000000</f>
        <v>4.56546862813107</v>
      </c>
      <c r="AP1660" s="35" t="n">
        <f aca="false">AJ1660*AI1660*EXP(P1660*4)</f>
        <v>8.44682346951262E-005</v>
      </c>
      <c r="AQ1660" s="36" t="n">
        <f aca="false">AK1660/W1660</f>
        <v>6.78803667755944E-005</v>
      </c>
      <c r="AR1660" s="37" t="n">
        <f aca="false">AL1660/W1660</f>
        <v>2.43640330105089E-005</v>
      </c>
      <c r="AS1660" s="37" t="n">
        <f aca="false">AM1660/W1660</f>
        <v>6.4488828454491E-005</v>
      </c>
      <c r="AT1660" s="37" t="n">
        <f aca="false">AN1660/W1660</f>
        <v>3.33656989643522E-005</v>
      </c>
      <c r="AU1660" s="37" t="n">
        <f aca="false">AO1660/W1660</f>
        <v>0.0125081332277564</v>
      </c>
      <c r="AV1660" s="49" t="n">
        <f aca="false">AP1660/W1660</f>
        <v>2.31419821082538E-007</v>
      </c>
      <c r="AW1660" s="39" t="n">
        <f aca="false">AK1660*1000000</f>
        <v>24776.3338730919</v>
      </c>
      <c r="AX1660" s="40" t="n">
        <f aca="false">AL1660*1000000</f>
        <v>8892.87204883576</v>
      </c>
      <c r="AY1660" s="40" t="n">
        <f aca="false">AM1660*1000000</f>
        <v>23538.4223858892</v>
      </c>
      <c r="AZ1660" s="40" t="n">
        <f aca="false">AN1660*1000000</f>
        <v>12178.4801219886</v>
      </c>
      <c r="BA1660" s="40" t="n">
        <f aca="false">AO1660*1000000</f>
        <v>4565468.62813107</v>
      </c>
      <c r="BB1660" s="41" t="n">
        <f aca="false">AP1660*1000000</f>
        <v>84.4682346951263</v>
      </c>
      <c r="BC1660" s="39" t="n">
        <f aca="false">AQ1660*1000000</f>
        <v>67.8803667755944</v>
      </c>
      <c r="BD1660" s="40" t="n">
        <f aca="false">AR1660*1000000</f>
        <v>24.3640330105089</v>
      </c>
      <c r="BE1660" s="40" t="n">
        <f aca="false">AS1660*1000000</f>
        <v>64.488828454491</v>
      </c>
      <c r="BF1660" s="40" t="n">
        <f aca="false">AT1660*1000000</f>
        <v>33.3656989643522</v>
      </c>
      <c r="BG1660" s="40" t="n">
        <f aca="false">AU1660*1000000</f>
        <v>12508.1332277564</v>
      </c>
      <c r="BH1660" s="41" t="n">
        <f aca="false">AV1660*1000000</f>
        <v>0.231419821082538</v>
      </c>
      <c r="BI1660" s="0" t="n">
        <v>0.1</v>
      </c>
      <c r="BJ1660" s="0" t="n">
        <f aca="false">R1660*BI1660</f>
        <v>194855.681951817</v>
      </c>
      <c r="BK1660" s="0" t="n">
        <v>0.1</v>
      </c>
      <c r="BL1660" s="0" t="n">
        <f aca="false">AI1660*BK1660</f>
        <v>860.838414634146</v>
      </c>
      <c r="BM1660" s="45" t="n">
        <v>8.79744109323615</v>
      </c>
      <c r="BN1660" s="45" t="n">
        <v>3.62683450723467</v>
      </c>
      <c r="BO1660" s="45" t="n">
        <v>10.0538529184284</v>
      </c>
      <c r="BP1660" s="45" t="n">
        <v>12.5</v>
      </c>
      <c r="BQ1660" s="45" t="n">
        <v>2343</v>
      </c>
      <c r="BR1660" s="0" t="n">
        <f aca="false">AJ1660*0.1</f>
        <v>1.0442E-009</v>
      </c>
      <c r="BS1660" s="0" t="n">
        <f aca="false">((((BJ1660/R1660)^2)+((BM1660/AD1660)^2))^(1/2))*AK1660</f>
        <v>0.0173204385300187</v>
      </c>
      <c r="BT1660" s="0" t="n">
        <f aca="false">((((BJ1660/R1660)^2)+((BN1660/AE1660)^2))^(1/2))*AL1660</f>
        <v>0.00712282505689952</v>
      </c>
      <c r="BU1660" s="0" t="n">
        <f aca="false">((((BJ1660/R1660)^2)+((BO1660/AF1660)^2))^(1/2))*AM1660</f>
        <v>0.0197314066198195</v>
      </c>
      <c r="BV1660" s="0" t="n">
        <f aca="false">((((BJ1660/R1660)^2)+((BP1660/AG1660)^2))^(1/2))*AN1660</f>
        <v>0.0243873874391559</v>
      </c>
      <c r="BW1660" s="0" t="n">
        <f aca="false">((((BJ1660/R1660)^2)+((BQ1660/AH1660)^2))^(1/2))*AO1660</f>
        <v>4.58823918648467</v>
      </c>
      <c r="BX1660" s="46" t="n">
        <f aca="false">((((BL1660/AI1660)^2)+((BR1660/AJ1660)^2))^(1/2))*AP1660</f>
        <v>1.19456123095561E-005</v>
      </c>
    </row>
    <row r="1661" customFormat="false" ht="15" hidden="false" customHeight="true" outlineLevel="0" collapsed="false">
      <c r="A1661" s="24" t="n">
        <v>4.56562222222222</v>
      </c>
      <c r="B1661" s="24" t="n">
        <v>-74.1286833333333</v>
      </c>
      <c r="C1661" s="47" t="n">
        <v>26</v>
      </c>
      <c r="D1661" s="47" t="n">
        <v>20</v>
      </c>
      <c r="E1661" s="47" t="n">
        <v>1757</v>
      </c>
      <c r="F1661" s="83" t="s">
        <v>4107</v>
      </c>
      <c r="G1661" s="83" t="s">
        <v>4085</v>
      </c>
      <c r="H1661" s="83" t="s">
        <v>4108</v>
      </c>
      <c r="I1661" s="91" t="s">
        <v>3342</v>
      </c>
      <c r="J1661" s="83" t="s">
        <v>2033</v>
      </c>
      <c r="K1661" s="95" t="s">
        <v>4110</v>
      </c>
      <c r="L1661" s="95"/>
      <c r="M1661" s="1" t="s">
        <v>3514</v>
      </c>
      <c r="N1661" s="88" t="s">
        <v>84</v>
      </c>
      <c r="O1661" s="95" t="s">
        <v>85</v>
      </c>
      <c r="P1661" s="30" t="n">
        <v>-0.015549305289661</v>
      </c>
      <c r="Q1661" s="98" t="n">
        <v>360000</v>
      </c>
      <c r="R1661" s="31" t="n">
        <v>338291.114499682</v>
      </c>
      <c r="S1661" s="29" t="s">
        <v>86</v>
      </c>
      <c r="T1661" s="29" t="n">
        <f aca="false">((R1661*Parámetros!$D$30)/1000)/Parámetros!$D$29</f>
        <v>277230.767946371</v>
      </c>
      <c r="U1661" s="29" t="s">
        <v>69</v>
      </c>
      <c r="V1661" s="48" t="n">
        <f aca="false">IF(S1661="m3_año",R1661,IF(OR(O1661="CG1",O1661="CG3",O1661="HG2"),T1661,R1661))</f>
        <v>338291.114499682</v>
      </c>
      <c r="W1661" s="28" t="n">
        <v>365</v>
      </c>
      <c r="X1661" s="1" t="s">
        <v>4051</v>
      </c>
      <c r="Y1661" s="1"/>
      <c r="Z1661" s="28" t="n">
        <v>1825</v>
      </c>
      <c r="AA1661" s="1" t="s">
        <v>3514</v>
      </c>
      <c r="AB1661" s="1" t="s">
        <v>3514</v>
      </c>
      <c r="AC1661" s="33" t="s">
        <v>246</v>
      </c>
      <c r="AD1661" s="33" t="n">
        <f aca="false">VLOOKUP($O1661,Parámetros!$B$4:$H$25,3,0)</f>
        <v>12.7152226842523</v>
      </c>
      <c r="AE1661" s="33" t="n">
        <f aca="false">VLOOKUP($O1661,Parámetros!$B$4:$H$25,4,0)</f>
        <v>4.56382485732941</v>
      </c>
      <c r="AF1661" s="33" t="n">
        <f aca="false">VLOOKUP($O1661,Parámetros!$B$4:$H$25,5,0)</f>
        <v>12.0799261022882</v>
      </c>
      <c r="AG1661" s="33" t="n">
        <f aca="false">VLOOKUP($O1661,Parámetros!$B$4:$H$25,6,0)</f>
        <v>6.25</v>
      </c>
      <c r="AH1661" s="33" t="n">
        <f aca="false">VLOOKUP($O1661,Parámetros!$B$4:$H$25,7,0)</f>
        <v>2343</v>
      </c>
      <c r="AI1661" s="2" t="n">
        <v>8608.38414634146</v>
      </c>
      <c r="AJ1661" s="2" t="n">
        <v>1.0442E-008</v>
      </c>
      <c r="AK1661" s="34" t="n">
        <f aca="false">AD1661*V1661/1000000000</f>
        <v>0.00430144685296735</v>
      </c>
      <c r="AL1661" s="34" t="n">
        <f aca="false">AE1661*V1661/1000000000</f>
        <v>0.00154390139736732</v>
      </c>
      <c r="AM1661" s="34" t="n">
        <f aca="false">AF1661*V1661/1000000000</f>
        <v>0.00408653166421687</v>
      </c>
      <c r="AN1661" s="34" t="n">
        <f aca="false">AG1661*V1661/1000000000</f>
        <v>0.00211431946562301</v>
      </c>
      <c r="AO1661" s="34" t="n">
        <f aca="false">AH1661*V1661/1000000000</f>
        <v>0.792616081272755</v>
      </c>
      <c r="AP1661" s="35" t="n">
        <f aca="false">AJ1661*AI1661*EXP(P1661*4)</f>
        <v>8.44682346951262E-005</v>
      </c>
      <c r="AQ1661" s="36" t="n">
        <f aca="false">AK1661/W1661</f>
        <v>1.17847858985407E-005</v>
      </c>
      <c r="AR1661" s="37" t="n">
        <f aca="false">AL1661/W1661</f>
        <v>4.22986684210224E-006</v>
      </c>
      <c r="AS1661" s="37" t="n">
        <f aca="false">AM1661/W1661</f>
        <v>1.1195977162238E-005</v>
      </c>
      <c r="AT1661" s="37" t="n">
        <f aca="false">AN1661/W1661</f>
        <v>5.79265607020003E-006</v>
      </c>
      <c r="AU1661" s="37" t="n">
        <f aca="false">AO1661/W1661</f>
        <v>0.00217155090759659</v>
      </c>
      <c r="AV1661" s="49" t="n">
        <f aca="false">AP1661/W1661</f>
        <v>2.31419821082538E-007</v>
      </c>
      <c r="AW1661" s="39" t="n">
        <f aca="false">AK1661*1000000</f>
        <v>4301.44685296735</v>
      </c>
      <c r="AX1661" s="40" t="n">
        <f aca="false">AL1661*1000000</f>
        <v>1543.90139736732</v>
      </c>
      <c r="AY1661" s="40" t="n">
        <f aca="false">AM1661*1000000</f>
        <v>4086.53166421687</v>
      </c>
      <c r="AZ1661" s="40" t="n">
        <f aca="false">AN1661*1000000</f>
        <v>2114.31946562301</v>
      </c>
      <c r="BA1661" s="40" t="n">
        <f aca="false">AO1661*1000000</f>
        <v>792616.081272755</v>
      </c>
      <c r="BB1661" s="41" t="n">
        <f aca="false">AP1661*1000000</f>
        <v>84.4682346951263</v>
      </c>
      <c r="BC1661" s="39" t="n">
        <f aca="false">AQ1661*1000000</f>
        <v>11.7847858985407</v>
      </c>
      <c r="BD1661" s="40" t="n">
        <f aca="false">AR1661*1000000</f>
        <v>4.22986684210224</v>
      </c>
      <c r="BE1661" s="40" t="n">
        <f aca="false">AS1661*1000000</f>
        <v>11.195977162238</v>
      </c>
      <c r="BF1661" s="40" t="n">
        <f aca="false">AT1661*1000000</f>
        <v>5.79265607020003</v>
      </c>
      <c r="BG1661" s="40" t="n">
        <f aca="false">AU1661*1000000</f>
        <v>2171.55090759659</v>
      </c>
      <c r="BH1661" s="41" t="n">
        <f aca="false">AV1661*1000000</f>
        <v>0.231419821082538</v>
      </c>
      <c r="BI1661" s="0" t="n">
        <v>0.1</v>
      </c>
      <c r="BJ1661" s="0" t="n">
        <f aca="false">R1661*BI1661</f>
        <v>33829.1114499682</v>
      </c>
      <c r="BK1661" s="0" t="n">
        <v>0.1</v>
      </c>
      <c r="BL1661" s="0" t="n">
        <f aca="false">AI1661*BK1661</f>
        <v>860.838414634146</v>
      </c>
      <c r="BM1661" s="45" t="n">
        <v>8.79744109323615</v>
      </c>
      <c r="BN1661" s="45" t="n">
        <v>3.62683450723467</v>
      </c>
      <c r="BO1661" s="45" t="n">
        <v>10.0538529184284</v>
      </c>
      <c r="BP1661" s="45" t="n">
        <v>12.5</v>
      </c>
      <c r="BQ1661" s="45" t="n">
        <v>2343</v>
      </c>
      <c r="BR1661" s="0" t="n">
        <f aca="false">AJ1661*0.1</f>
        <v>1.0442E-009</v>
      </c>
      <c r="BS1661" s="0" t="n">
        <f aca="false">((((BJ1661/R1661)^2)+((BM1661/AD1661)^2))^(1/2))*AK1661</f>
        <v>0.00300702057812825</v>
      </c>
      <c r="BT1661" s="0" t="n">
        <f aca="false">((((BJ1661/R1661)^2)+((BN1661/AE1661)^2))^(1/2))*AL1661</f>
        <v>0.00123660157237839</v>
      </c>
      <c r="BU1661" s="0" t="n">
        <f aca="false">((((BJ1661/R1661)^2)+((BO1661/AF1661)^2))^(1/2))*AM1661</f>
        <v>0.00342559142705199</v>
      </c>
      <c r="BV1661" s="0" t="n">
        <f aca="false">((((BJ1661/R1661)^2)+((BP1661/AG1661)^2))^(1/2))*AN1661</f>
        <v>0.00423392143040901</v>
      </c>
      <c r="BW1661" s="0" t="n">
        <f aca="false">((((BJ1661/R1661)^2)+((BQ1661/AH1661)^2))^(1/2))*AO1661</f>
        <v>0.796569303209143</v>
      </c>
      <c r="BX1661" s="46" t="n">
        <f aca="false">((((BL1661/AI1661)^2)+((BR1661/AJ1661)^2))^(1/2))*AP1661</f>
        <v>1.19456123095561E-005</v>
      </c>
    </row>
    <row r="1662" customFormat="false" ht="15" hidden="false" customHeight="true" outlineLevel="0" collapsed="false">
      <c r="A1662" s="24" t="n">
        <v>4.61228611111111</v>
      </c>
      <c r="B1662" s="24" t="n">
        <v>-74.0802027777778</v>
      </c>
      <c r="C1662" s="47" t="n">
        <v>31</v>
      </c>
      <c r="D1662" s="47" t="n">
        <v>25</v>
      </c>
      <c r="E1662" s="47" t="n">
        <v>2320</v>
      </c>
      <c r="F1662" s="96" t="s">
        <v>4111</v>
      </c>
      <c r="G1662" s="96" t="s">
        <v>4112</v>
      </c>
      <c r="H1662" s="96" t="s">
        <v>4113</v>
      </c>
      <c r="I1662" s="96" t="s">
        <v>1287</v>
      </c>
      <c r="J1662" s="96" t="s">
        <v>2033</v>
      </c>
      <c r="K1662" s="88" t="s">
        <v>4114</v>
      </c>
      <c r="L1662" s="88"/>
      <c r="M1662" s="1" t="s">
        <v>3514</v>
      </c>
      <c r="N1662" s="88" t="s">
        <v>4046</v>
      </c>
      <c r="O1662" s="88" t="s">
        <v>85</v>
      </c>
      <c r="P1662" s="30" t="n">
        <v>-0.015549305289661</v>
      </c>
      <c r="Q1662" s="97" t="n">
        <v>4800</v>
      </c>
      <c r="R1662" s="31" t="n">
        <v>4510.54819332909</v>
      </c>
      <c r="S1662" s="29" t="s">
        <v>86</v>
      </c>
      <c r="T1662" s="29" t="n">
        <f aca="false">((R1662*Parámetros!$D$30)/1000)/Parámetros!$D$29</f>
        <v>3696.41023928494</v>
      </c>
      <c r="U1662" s="29" t="s">
        <v>69</v>
      </c>
      <c r="V1662" s="48" t="n">
        <f aca="false">IF(S1662="m3_año",R1662,IF(OR(O1662="CG1",O1662="CG3",O1662="HG2"),T1662,R1662))</f>
        <v>4510.54819332909</v>
      </c>
      <c r="W1662" s="28" t="n">
        <v>365</v>
      </c>
      <c r="X1662" s="1"/>
      <c r="Y1662" s="1"/>
      <c r="Z1662" s="1" t="n">
        <v>24</v>
      </c>
      <c r="AA1662" s="1" t="s">
        <v>3514</v>
      </c>
      <c r="AB1662" s="1" t="s">
        <v>3514</v>
      </c>
      <c r="AC1662" s="33" t="s">
        <v>246</v>
      </c>
      <c r="AD1662" s="33" t="n">
        <f aca="false">VLOOKUP($O1662,Parámetros!$B$4:$H$25,3,0)</f>
        <v>12.7152226842523</v>
      </c>
      <c r="AE1662" s="33" t="n">
        <f aca="false">VLOOKUP($O1662,Parámetros!$B$4:$H$25,4,0)</f>
        <v>4.56382485732941</v>
      </c>
      <c r="AF1662" s="33" t="n">
        <f aca="false">VLOOKUP($O1662,Parámetros!$B$4:$H$25,5,0)</f>
        <v>12.0799261022882</v>
      </c>
      <c r="AG1662" s="33" t="n">
        <f aca="false">VLOOKUP($O1662,Parámetros!$B$4:$H$25,6,0)</f>
        <v>6.25</v>
      </c>
      <c r="AH1662" s="33" t="n">
        <f aca="false">VLOOKUP($O1662,Parámetros!$B$4:$H$25,7,0)</f>
        <v>2343</v>
      </c>
      <c r="AI1662" s="2" t="n">
        <v>8608.38414634146</v>
      </c>
      <c r="AJ1662" s="2" t="n">
        <v>1.0442E-008</v>
      </c>
      <c r="AK1662" s="34" t="n">
        <f aca="false">AD1662*V1662/1000000000</f>
        <v>5.73526247062313E-005</v>
      </c>
      <c r="AL1662" s="34" t="n">
        <f aca="false">AE1662*V1662/1000000000</f>
        <v>2.05853519648976E-005</v>
      </c>
      <c r="AM1662" s="34" t="n">
        <f aca="false">AF1662*V1662/1000000000</f>
        <v>5.4487088856225E-005</v>
      </c>
      <c r="AN1662" s="34" t="n">
        <f aca="false">AG1662*V1662/1000000000</f>
        <v>2.81909262083068E-005</v>
      </c>
      <c r="AO1662" s="34" t="n">
        <f aca="false">AH1662*V1662/1000000000</f>
        <v>0.0105682144169701</v>
      </c>
      <c r="AP1662" s="35" t="n">
        <f aca="false">AJ1662*AI1662*EXP(P1662*4)</f>
        <v>8.44682346951262E-005</v>
      </c>
      <c r="AQ1662" s="36" t="n">
        <f aca="false">AK1662/W1662</f>
        <v>1.57130478647209E-007</v>
      </c>
      <c r="AR1662" s="37" t="n">
        <f aca="false">AL1662/W1662</f>
        <v>5.63982245613632E-008</v>
      </c>
      <c r="AS1662" s="37" t="n">
        <f aca="false">AM1662/W1662</f>
        <v>1.49279695496507E-007</v>
      </c>
      <c r="AT1662" s="37" t="n">
        <f aca="false">AN1662/W1662</f>
        <v>7.72354142693337E-008</v>
      </c>
      <c r="AU1662" s="37" t="n">
        <f aca="false">AO1662/W1662</f>
        <v>2.89540121012878E-005</v>
      </c>
      <c r="AV1662" s="49" t="n">
        <f aca="false">AP1662/W1662</f>
        <v>2.31419821082538E-007</v>
      </c>
      <c r="AW1662" s="39" t="n">
        <f aca="false">AK1662*1000000</f>
        <v>57.3526247062313</v>
      </c>
      <c r="AX1662" s="40" t="n">
        <f aca="false">AL1662*1000000</f>
        <v>20.5853519648976</v>
      </c>
      <c r="AY1662" s="40" t="n">
        <f aca="false">AM1662*1000000</f>
        <v>54.487088856225</v>
      </c>
      <c r="AZ1662" s="40" t="n">
        <f aca="false">AN1662*1000000</f>
        <v>28.1909262083068</v>
      </c>
      <c r="BA1662" s="40" t="n">
        <f aca="false">AO1662*1000000</f>
        <v>10568.2144169701</v>
      </c>
      <c r="BB1662" s="41" t="n">
        <f aca="false">AP1662*1000000</f>
        <v>84.4682346951263</v>
      </c>
      <c r="BC1662" s="39" t="n">
        <f aca="false">AQ1662*1000000</f>
        <v>0.157130478647209</v>
      </c>
      <c r="BD1662" s="40" t="n">
        <f aca="false">AR1662*1000000</f>
        <v>0.0563982245613632</v>
      </c>
      <c r="BE1662" s="40" t="n">
        <f aca="false">AS1662*1000000</f>
        <v>0.149279695496507</v>
      </c>
      <c r="BF1662" s="40" t="n">
        <f aca="false">AT1662*1000000</f>
        <v>0.0772354142693337</v>
      </c>
      <c r="BG1662" s="40" t="n">
        <f aca="false">AU1662*1000000</f>
        <v>28.9540121012878</v>
      </c>
      <c r="BH1662" s="41" t="n">
        <f aca="false">AV1662*1000000</f>
        <v>0.231419821082538</v>
      </c>
      <c r="BI1662" s="0" t="n">
        <v>0.1</v>
      </c>
      <c r="BJ1662" s="0" t="n">
        <f aca="false">R1662*BI1662</f>
        <v>451.054819332909</v>
      </c>
      <c r="BK1662" s="0" t="n">
        <v>0.1</v>
      </c>
      <c r="BL1662" s="0" t="n">
        <f aca="false">AI1662*BK1662</f>
        <v>860.838414634146</v>
      </c>
      <c r="BM1662" s="45" t="n">
        <v>8.79744109323615</v>
      </c>
      <c r="BN1662" s="45" t="n">
        <v>3.62683450723467</v>
      </c>
      <c r="BO1662" s="45" t="n">
        <v>10.0538529184284</v>
      </c>
      <c r="BP1662" s="45" t="n">
        <v>12.5</v>
      </c>
      <c r="BQ1662" s="45" t="n">
        <v>2343</v>
      </c>
      <c r="BR1662" s="0" t="n">
        <f aca="false">AJ1662*0.1</f>
        <v>1.0442E-009</v>
      </c>
      <c r="BS1662" s="0" t="n">
        <f aca="false">((((BJ1662/R1662)^2)+((BM1662/AD1662)^2))^(1/2))*AK1662</f>
        <v>4.00936077083767E-005</v>
      </c>
      <c r="BT1662" s="0" t="n">
        <f aca="false">((((BJ1662/R1662)^2)+((BN1662/AE1662)^2))^(1/2))*AL1662</f>
        <v>1.64880209650452E-005</v>
      </c>
      <c r="BU1662" s="0" t="n">
        <f aca="false">((((BJ1662/R1662)^2)+((BO1662/AF1662)^2))^(1/2))*AM1662</f>
        <v>4.56745523606932E-005</v>
      </c>
      <c r="BV1662" s="0" t="n">
        <f aca="false">((((BJ1662/R1662)^2)+((BP1662/AG1662)^2))^(1/2))*AN1662</f>
        <v>5.64522857387867E-005</v>
      </c>
      <c r="BW1662" s="0" t="n">
        <f aca="false">((((BJ1662/R1662)^2)+((BQ1662/AH1662)^2))^(1/2))*AO1662</f>
        <v>0.0106209240427886</v>
      </c>
      <c r="BX1662" s="46" t="n">
        <f aca="false">((((BL1662/AI1662)^2)+((BR1662/AJ1662)^2))^(1/2))*AP1662</f>
        <v>1.19456123095561E-005</v>
      </c>
    </row>
    <row r="1663" customFormat="false" ht="15" hidden="false" customHeight="true" outlineLevel="0" collapsed="false">
      <c r="A1663" s="24" t="n">
        <v>4.57406666666667</v>
      </c>
      <c r="B1663" s="24" t="n">
        <v>-74.1256694444444</v>
      </c>
      <c r="C1663" s="47" t="n">
        <v>26</v>
      </c>
      <c r="D1663" s="47" t="n">
        <v>21</v>
      </c>
      <c r="E1663" s="47" t="n">
        <v>1770</v>
      </c>
      <c r="F1663" s="96" t="s">
        <v>4115</v>
      </c>
      <c r="G1663" s="96" t="s">
        <v>4116</v>
      </c>
      <c r="H1663" s="96" t="s">
        <v>4117</v>
      </c>
      <c r="I1663" s="96" t="s">
        <v>1495</v>
      </c>
      <c r="J1663" s="83" t="s">
        <v>1288</v>
      </c>
      <c r="K1663" s="88" t="s">
        <v>4079</v>
      </c>
      <c r="L1663" s="88"/>
      <c r="M1663" s="1" t="s">
        <v>3514</v>
      </c>
      <c r="N1663" s="88" t="s">
        <v>4046</v>
      </c>
      <c r="O1663" s="95" t="s">
        <v>85</v>
      </c>
      <c r="P1663" s="50" t="n">
        <v>0.0119278052318739</v>
      </c>
      <c r="Q1663" s="98" t="n">
        <v>648000</v>
      </c>
      <c r="R1663" s="31" t="n">
        <v>679666.282908913</v>
      </c>
      <c r="S1663" s="29" t="s">
        <v>86</v>
      </c>
      <c r="T1663" s="29" t="n">
        <f aca="false">((R1663*Parámetros!$D$30)/1000)/Parámetros!$D$29</f>
        <v>556988.929007978</v>
      </c>
      <c r="U1663" s="29" t="s">
        <v>69</v>
      </c>
      <c r="V1663" s="48" t="n">
        <f aca="false">IF(S1663="m3_año",R1663,IF(OR(O1663="CG1",O1663="CG3",O1663="HG2"),T1663,R1663))</f>
        <v>679666.282908913</v>
      </c>
      <c r="W1663" s="28" t="n">
        <v>365</v>
      </c>
      <c r="X1663" s="1"/>
      <c r="Y1663" s="1"/>
      <c r="Z1663" s="28" t="n">
        <v>702</v>
      </c>
      <c r="AA1663" s="1" t="s">
        <v>3514</v>
      </c>
      <c r="AB1663" s="1" t="s">
        <v>3514</v>
      </c>
      <c r="AC1663" s="33" t="s">
        <v>246</v>
      </c>
      <c r="AD1663" s="33" t="n">
        <f aca="false">VLOOKUP($O1663,Parámetros!$B$4:$H$25,3,0)</f>
        <v>12.7152226842523</v>
      </c>
      <c r="AE1663" s="33" t="n">
        <f aca="false">VLOOKUP($O1663,Parámetros!$B$4:$H$25,4,0)</f>
        <v>4.56382485732941</v>
      </c>
      <c r="AF1663" s="33" t="n">
        <f aca="false">VLOOKUP($O1663,Parámetros!$B$4:$H$25,5,0)</f>
        <v>12.0799261022882</v>
      </c>
      <c r="AG1663" s="33" t="n">
        <f aca="false">VLOOKUP($O1663,Parámetros!$B$4:$H$25,6,0)</f>
        <v>6.25</v>
      </c>
      <c r="AH1663" s="33" t="n">
        <f aca="false">VLOOKUP($O1663,Parámetros!$B$4:$H$25,7,0)</f>
        <v>2343</v>
      </c>
      <c r="AI1663" s="2" t="n">
        <v>8608.38414634146</v>
      </c>
      <c r="AJ1663" s="2" t="n">
        <v>1.0442E-008</v>
      </c>
      <c r="AK1663" s="34" t="n">
        <f aca="false">AD1663*V1663/1000000000</f>
        <v>0.00864210813816485</v>
      </c>
      <c r="AL1663" s="34" t="n">
        <f aca="false">AE1663*V1663/1000000000</f>
        <v>0.00310187787662838</v>
      </c>
      <c r="AM1663" s="34" t="n">
        <f aca="false">AF1663*V1663/1000000000</f>
        <v>0.00821031847175657</v>
      </c>
      <c r="AN1663" s="34" t="n">
        <f aca="false">AG1663*V1663/1000000000</f>
        <v>0.00424791426818071</v>
      </c>
      <c r="AO1663" s="34" t="n">
        <f aca="false">AH1663*V1663/1000000000</f>
        <v>1.59245810085558</v>
      </c>
      <c r="AP1663" s="35" t="n">
        <f aca="false">AJ1663*AI1663*EXP(P1663*4)</f>
        <v>9.42814054365594E-005</v>
      </c>
      <c r="AQ1663" s="36" t="n">
        <f aca="false">AK1663/W1663</f>
        <v>2.36770085977119E-005</v>
      </c>
      <c r="AR1663" s="37" t="n">
        <f aca="false">AL1663/W1663</f>
        <v>8.49829555240652E-006</v>
      </c>
      <c r="AS1663" s="37" t="n">
        <f aca="false">AM1663/W1663</f>
        <v>2.2494023210292E-005</v>
      </c>
      <c r="AT1663" s="37" t="n">
        <f aca="false">AN1663/W1663</f>
        <v>1.16381212826869E-005</v>
      </c>
      <c r="AU1663" s="37" t="n">
        <f aca="false">AO1663/W1663</f>
        <v>0.00436289890645365</v>
      </c>
      <c r="AV1663" s="49" t="n">
        <f aca="false">AP1663/W1663</f>
        <v>2.58305220374135E-007</v>
      </c>
      <c r="AW1663" s="39" t="n">
        <f aca="false">AK1663*1000000</f>
        <v>8642.10813816485</v>
      </c>
      <c r="AX1663" s="40" t="n">
        <f aca="false">AL1663*1000000</f>
        <v>3101.87787662838</v>
      </c>
      <c r="AY1663" s="40" t="n">
        <f aca="false">AM1663*1000000</f>
        <v>8210.31847175657</v>
      </c>
      <c r="AZ1663" s="40" t="n">
        <f aca="false">AN1663*1000000</f>
        <v>4247.91426818071</v>
      </c>
      <c r="BA1663" s="40" t="n">
        <f aca="false">AO1663*1000000</f>
        <v>1592458.10085558</v>
      </c>
      <c r="BB1663" s="41" t="n">
        <f aca="false">AP1663*1000000</f>
        <v>94.2814054365595</v>
      </c>
      <c r="BC1663" s="39" t="n">
        <f aca="false">AQ1663*1000000</f>
        <v>23.6770085977119</v>
      </c>
      <c r="BD1663" s="40" t="n">
        <f aca="false">AR1663*1000000</f>
        <v>8.49829555240652</v>
      </c>
      <c r="BE1663" s="40" t="n">
        <f aca="false">AS1663*1000000</f>
        <v>22.494023210292</v>
      </c>
      <c r="BF1663" s="40" t="n">
        <f aca="false">AT1663*1000000</f>
        <v>11.6381212826869</v>
      </c>
      <c r="BG1663" s="40" t="n">
        <f aca="false">AU1663*1000000</f>
        <v>4362.89890645365</v>
      </c>
      <c r="BH1663" s="41" t="n">
        <f aca="false">AV1663*1000000</f>
        <v>0.258305220374135</v>
      </c>
      <c r="BI1663" s="0" t="n">
        <v>0.1</v>
      </c>
      <c r="BJ1663" s="0" t="n">
        <f aca="false">R1663*BI1663</f>
        <v>67966.6282908913</v>
      </c>
      <c r="BK1663" s="0" t="n">
        <v>0.1</v>
      </c>
      <c r="BL1663" s="0" t="n">
        <f aca="false">AI1663*BK1663</f>
        <v>860.838414634146</v>
      </c>
      <c r="BM1663" s="45" t="n">
        <v>8.79744109323615</v>
      </c>
      <c r="BN1663" s="45" t="n">
        <v>3.62683450723467</v>
      </c>
      <c r="BO1663" s="45" t="n">
        <v>10.0538529184284</v>
      </c>
      <c r="BP1663" s="45" t="n">
        <v>12.5</v>
      </c>
      <c r="BQ1663" s="45" t="n">
        <v>2343</v>
      </c>
      <c r="BR1663" s="0" t="n">
        <f aca="false">AJ1663*0.1</f>
        <v>1.0442E-009</v>
      </c>
      <c r="BS1663" s="0" t="n">
        <f aca="false">((((BJ1663/R1663)^2)+((BM1663/AD1663)^2))^(1/2))*AK1663</f>
        <v>0.00604145486348256</v>
      </c>
      <c r="BT1663" s="0" t="n">
        <f aca="false">((((BJ1663/R1663)^2)+((BN1663/AE1663)^2))^(1/2))*AL1663</f>
        <v>0.00248447670693558</v>
      </c>
      <c r="BU1663" s="0" t="n">
        <f aca="false">((((BJ1663/R1663)^2)+((BO1663/AF1663)^2))^(1/2))*AM1663</f>
        <v>0.00688241249088809</v>
      </c>
      <c r="BV1663" s="0" t="n">
        <f aca="false">((((BJ1663/R1663)^2)+((BP1663/AG1663)^2))^(1/2))*AN1663</f>
        <v>0.00850644169294959</v>
      </c>
      <c r="BW1663" s="0" t="n">
        <f aca="false">((((BJ1663/R1663)^2)+((BQ1663/AH1663)^2))^(1/2))*AO1663</f>
        <v>1.6004005845445</v>
      </c>
      <c r="BX1663" s="46" t="n">
        <f aca="false">((((BL1663/AI1663)^2)+((BR1663/AJ1663)^2))^(1/2))*AP1663</f>
        <v>1.33334042247979E-005</v>
      </c>
    </row>
    <row r="1664" customFormat="false" ht="15" hidden="false" customHeight="true" outlineLevel="0" collapsed="false">
      <c r="A1664" s="24" t="n">
        <v>4.57406666666667</v>
      </c>
      <c r="B1664" s="24" t="n">
        <v>-74.1256694444444</v>
      </c>
      <c r="C1664" s="47" t="n">
        <v>26</v>
      </c>
      <c r="D1664" s="47" t="n">
        <v>21</v>
      </c>
      <c r="E1664" s="47" t="n">
        <v>1770</v>
      </c>
      <c r="F1664" s="96" t="s">
        <v>4115</v>
      </c>
      <c r="G1664" s="96" t="s">
        <v>4116</v>
      </c>
      <c r="H1664" s="96" t="s">
        <v>4117</v>
      </c>
      <c r="I1664" s="96" t="s">
        <v>1495</v>
      </c>
      <c r="J1664" s="83" t="s">
        <v>1288</v>
      </c>
      <c r="K1664" s="88" t="s">
        <v>4079</v>
      </c>
      <c r="L1664" s="88"/>
      <c r="M1664" s="1" t="s">
        <v>3514</v>
      </c>
      <c r="N1664" s="88" t="s">
        <v>4046</v>
      </c>
      <c r="O1664" s="95" t="s">
        <v>85</v>
      </c>
      <c r="P1664" s="50" t="n">
        <v>0.0119278052318739</v>
      </c>
      <c r="Q1664" s="98" t="n">
        <v>648000</v>
      </c>
      <c r="R1664" s="31" t="n">
        <v>679666.282908913</v>
      </c>
      <c r="S1664" s="29" t="s">
        <v>86</v>
      </c>
      <c r="T1664" s="29" t="n">
        <f aca="false">((R1664*Parámetros!$D$30)/1000)/Parámetros!$D$29</f>
        <v>556988.929007978</v>
      </c>
      <c r="U1664" s="29" t="s">
        <v>69</v>
      </c>
      <c r="V1664" s="48" t="n">
        <f aca="false">IF(S1664="m3_año",R1664,IF(OR(O1664="CG1",O1664="CG3",O1664="HG2"),T1664,R1664))</f>
        <v>679666.282908913</v>
      </c>
      <c r="W1664" s="28" t="n">
        <v>365</v>
      </c>
      <c r="X1664" s="1"/>
      <c r="Y1664" s="1"/>
      <c r="Z1664" s="28" t="n">
        <v>702</v>
      </c>
      <c r="AA1664" s="1" t="s">
        <v>3514</v>
      </c>
      <c r="AB1664" s="1" t="s">
        <v>3514</v>
      </c>
      <c r="AC1664" s="33" t="s">
        <v>246</v>
      </c>
      <c r="AD1664" s="33" t="n">
        <f aca="false">VLOOKUP($O1664,Parámetros!$B$4:$H$25,3,0)</f>
        <v>12.7152226842523</v>
      </c>
      <c r="AE1664" s="33" t="n">
        <f aca="false">VLOOKUP($O1664,Parámetros!$B$4:$H$25,4,0)</f>
        <v>4.56382485732941</v>
      </c>
      <c r="AF1664" s="33" t="n">
        <f aca="false">VLOOKUP($O1664,Parámetros!$B$4:$H$25,5,0)</f>
        <v>12.0799261022882</v>
      </c>
      <c r="AG1664" s="33" t="n">
        <f aca="false">VLOOKUP($O1664,Parámetros!$B$4:$H$25,6,0)</f>
        <v>6.25</v>
      </c>
      <c r="AH1664" s="33" t="n">
        <f aca="false">VLOOKUP($O1664,Parámetros!$B$4:$H$25,7,0)</f>
        <v>2343</v>
      </c>
      <c r="AI1664" s="2" t="n">
        <v>8608.38414634146</v>
      </c>
      <c r="AJ1664" s="2" t="n">
        <v>1.0442E-008</v>
      </c>
      <c r="AK1664" s="34" t="n">
        <f aca="false">AD1664*V1664/1000000000</f>
        <v>0.00864210813816485</v>
      </c>
      <c r="AL1664" s="34" t="n">
        <f aca="false">AE1664*V1664/1000000000</f>
        <v>0.00310187787662838</v>
      </c>
      <c r="AM1664" s="34" t="n">
        <f aca="false">AF1664*V1664/1000000000</f>
        <v>0.00821031847175657</v>
      </c>
      <c r="AN1664" s="34" t="n">
        <f aca="false">AG1664*V1664/1000000000</f>
        <v>0.00424791426818071</v>
      </c>
      <c r="AO1664" s="34" t="n">
        <f aca="false">AH1664*V1664/1000000000</f>
        <v>1.59245810085558</v>
      </c>
      <c r="AP1664" s="35" t="n">
        <f aca="false">AJ1664*AI1664*EXP(P1664*4)</f>
        <v>9.42814054365594E-005</v>
      </c>
      <c r="AQ1664" s="36" t="n">
        <f aca="false">AK1664/W1664</f>
        <v>2.36770085977119E-005</v>
      </c>
      <c r="AR1664" s="37" t="n">
        <f aca="false">AL1664/W1664</f>
        <v>8.49829555240652E-006</v>
      </c>
      <c r="AS1664" s="37" t="n">
        <f aca="false">AM1664/W1664</f>
        <v>2.2494023210292E-005</v>
      </c>
      <c r="AT1664" s="37" t="n">
        <f aca="false">AN1664/W1664</f>
        <v>1.16381212826869E-005</v>
      </c>
      <c r="AU1664" s="37" t="n">
        <f aca="false">AO1664/W1664</f>
        <v>0.00436289890645365</v>
      </c>
      <c r="AV1664" s="49" t="n">
        <f aca="false">AP1664/W1664</f>
        <v>2.58305220374135E-007</v>
      </c>
      <c r="AW1664" s="39" t="n">
        <f aca="false">AK1664*1000000</f>
        <v>8642.10813816485</v>
      </c>
      <c r="AX1664" s="40" t="n">
        <f aca="false">AL1664*1000000</f>
        <v>3101.87787662838</v>
      </c>
      <c r="AY1664" s="40" t="n">
        <f aca="false">AM1664*1000000</f>
        <v>8210.31847175657</v>
      </c>
      <c r="AZ1664" s="40" t="n">
        <f aca="false">AN1664*1000000</f>
        <v>4247.91426818071</v>
      </c>
      <c r="BA1664" s="40" t="n">
        <f aca="false">AO1664*1000000</f>
        <v>1592458.10085558</v>
      </c>
      <c r="BB1664" s="41" t="n">
        <f aca="false">AP1664*1000000</f>
        <v>94.2814054365595</v>
      </c>
      <c r="BC1664" s="39" t="n">
        <f aca="false">AQ1664*1000000</f>
        <v>23.6770085977119</v>
      </c>
      <c r="BD1664" s="40" t="n">
        <f aca="false">AR1664*1000000</f>
        <v>8.49829555240652</v>
      </c>
      <c r="BE1664" s="40" t="n">
        <f aca="false">AS1664*1000000</f>
        <v>22.494023210292</v>
      </c>
      <c r="BF1664" s="40" t="n">
        <f aca="false">AT1664*1000000</f>
        <v>11.6381212826869</v>
      </c>
      <c r="BG1664" s="40" t="n">
        <f aca="false">AU1664*1000000</f>
        <v>4362.89890645365</v>
      </c>
      <c r="BH1664" s="41" t="n">
        <f aca="false">AV1664*1000000</f>
        <v>0.258305220374135</v>
      </c>
      <c r="BI1664" s="0" t="n">
        <v>0.1</v>
      </c>
      <c r="BJ1664" s="0" t="n">
        <f aca="false">R1664*BI1664</f>
        <v>67966.6282908913</v>
      </c>
      <c r="BK1664" s="0" t="n">
        <v>0.1</v>
      </c>
      <c r="BL1664" s="0" t="n">
        <f aca="false">AI1664*BK1664</f>
        <v>860.838414634146</v>
      </c>
      <c r="BM1664" s="45" t="n">
        <v>8.79744109323615</v>
      </c>
      <c r="BN1664" s="45" t="n">
        <v>3.62683450723467</v>
      </c>
      <c r="BO1664" s="45" t="n">
        <v>10.0538529184284</v>
      </c>
      <c r="BP1664" s="45" t="n">
        <v>12.5</v>
      </c>
      <c r="BQ1664" s="45" t="n">
        <v>2343</v>
      </c>
      <c r="BR1664" s="0" t="n">
        <f aca="false">AJ1664*0.1</f>
        <v>1.0442E-009</v>
      </c>
      <c r="BS1664" s="0" t="n">
        <f aca="false">((((BJ1664/R1664)^2)+((BM1664/AD1664)^2))^(1/2))*AK1664</f>
        <v>0.00604145486348256</v>
      </c>
      <c r="BT1664" s="0" t="n">
        <f aca="false">((((BJ1664/R1664)^2)+((BN1664/AE1664)^2))^(1/2))*AL1664</f>
        <v>0.00248447670693558</v>
      </c>
      <c r="BU1664" s="0" t="n">
        <f aca="false">((((BJ1664/R1664)^2)+((BO1664/AF1664)^2))^(1/2))*AM1664</f>
        <v>0.00688241249088809</v>
      </c>
      <c r="BV1664" s="0" t="n">
        <f aca="false">((((BJ1664/R1664)^2)+((BP1664/AG1664)^2))^(1/2))*AN1664</f>
        <v>0.00850644169294959</v>
      </c>
      <c r="BW1664" s="0" t="n">
        <f aca="false">((((BJ1664/R1664)^2)+((BQ1664/AH1664)^2))^(1/2))*AO1664</f>
        <v>1.6004005845445</v>
      </c>
      <c r="BX1664" s="46" t="n">
        <f aca="false">((((BL1664/AI1664)^2)+((BR1664/AJ1664)^2))^(1/2))*AP1664</f>
        <v>1.33334042247979E-005</v>
      </c>
    </row>
    <row r="1665" customFormat="false" ht="15" hidden="false" customHeight="true" outlineLevel="0" collapsed="false">
      <c r="A1665" s="24" t="n">
        <v>4.57406666666667</v>
      </c>
      <c r="B1665" s="24" t="n">
        <v>-74.1256694444444</v>
      </c>
      <c r="C1665" s="47" t="n">
        <v>26</v>
      </c>
      <c r="D1665" s="47" t="n">
        <v>21</v>
      </c>
      <c r="E1665" s="47" t="n">
        <v>1770</v>
      </c>
      <c r="F1665" s="96" t="s">
        <v>4115</v>
      </c>
      <c r="G1665" s="96" t="s">
        <v>4116</v>
      </c>
      <c r="H1665" s="96" t="s">
        <v>4117</v>
      </c>
      <c r="I1665" s="96" t="s">
        <v>1495</v>
      </c>
      <c r="J1665" s="83" t="s">
        <v>1288</v>
      </c>
      <c r="K1665" s="88" t="s">
        <v>4079</v>
      </c>
      <c r="L1665" s="88"/>
      <c r="M1665" s="1" t="s">
        <v>3514</v>
      </c>
      <c r="N1665" s="88" t="s">
        <v>4046</v>
      </c>
      <c r="O1665" s="95" t="s">
        <v>85</v>
      </c>
      <c r="P1665" s="50" t="n">
        <v>0.0119278052318739</v>
      </c>
      <c r="Q1665" s="98" t="n">
        <v>648000</v>
      </c>
      <c r="R1665" s="31" t="n">
        <v>679666.282908913</v>
      </c>
      <c r="S1665" s="29" t="s">
        <v>86</v>
      </c>
      <c r="T1665" s="29" t="n">
        <f aca="false">((R1665*Parámetros!$D$30)/1000)/Parámetros!$D$29</f>
        <v>556988.929007978</v>
      </c>
      <c r="U1665" s="29" t="s">
        <v>69</v>
      </c>
      <c r="V1665" s="48" t="n">
        <f aca="false">IF(S1665="m3_año",R1665,IF(OR(O1665="CG1",O1665="CG3",O1665="HG2"),T1665,R1665))</f>
        <v>679666.282908913</v>
      </c>
      <c r="W1665" s="28" t="n">
        <v>365</v>
      </c>
      <c r="X1665" s="1"/>
      <c r="Y1665" s="1"/>
      <c r="Z1665" s="28" t="n">
        <v>702</v>
      </c>
      <c r="AA1665" s="1" t="s">
        <v>3514</v>
      </c>
      <c r="AB1665" s="1" t="s">
        <v>3514</v>
      </c>
      <c r="AC1665" s="33" t="s">
        <v>246</v>
      </c>
      <c r="AD1665" s="33" t="n">
        <f aca="false">VLOOKUP($O1665,Parámetros!$B$4:$H$25,3,0)</f>
        <v>12.7152226842523</v>
      </c>
      <c r="AE1665" s="33" t="n">
        <f aca="false">VLOOKUP($O1665,Parámetros!$B$4:$H$25,4,0)</f>
        <v>4.56382485732941</v>
      </c>
      <c r="AF1665" s="33" t="n">
        <f aca="false">VLOOKUP($O1665,Parámetros!$B$4:$H$25,5,0)</f>
        <v>12.0799261022882</v>
      </c>
      <c r="AG1665" s="33" t="n">
        <f aca="false">VLOOKUP($O1665,Parámetros!$B$4:$H$25,6,0)</f>
        <v>6.25</v>
      </c>
      <c r="AH1665" s="33" t="n">
        <f aca="false">VLOOKUP($O1665,Parámetros!$B$4:$H$25,7,0)</f>
        <v>2343</v>
      </c>
      <c r="AI1665" s="2" t="n">
        <v>8608.38414634146</v>
      </c>
      <c r="AJ1665" s="2" t="n">
        <v>1.0442E-008</v>
      </c>
      <c r="AK1665" s="34" t="n">
        <f aca="false">AD1665*V1665/1000000000</f>
        <v>0.00864210813816485</v>
      </c>
      <c r="AL1665" s="34" t="n">
        <f aca="false">AE1665*V1665/1000000000</f>
        <v>0.00310187787662838</v>
      </c>
      <c r="AM1665" s="34" t="n">
        <f aca="false">AF1665*V1665/1000000000</f>
        <v>0.00821031847175657</v>
      </c>
      <c r="AN1665" s="34" t="n">
        <f aca="false">AG1665*V1665/1000000000</f>
        <v>0.00424791426818071</v>
      </c>
      <c r="AO1665" s="34" t="n">
        <f aca="false">AH1665*V1665/1000000000</f>
        <v>1.59245810085558</v>
      </c>
      <c r="AP1665" s="35" t="n">
        <f aca="false">AJ1665*AI1665*EXP(P1665*4)</f>
        <v>9.42814054365594E-005</v>
      </c>
      <c r="AQ1665" s="36" t="n">
        <f aca="false">AK1665/W1665</f>
        <v>2.36770085977119E-005</v>
      </c>
      <c r="AR1665" s="37" t="n">
        <f aca="false">AL1665/W1665</f>
        <v>8.49829555240652E-006</v>
      </c>
      <c r="AS1665" s="37" t="n">
        <f aca="false">AM1665/W1665</f>
        <v>2.2494023210292E-005</v>
      </c>
      <c r="AT1665" s="37" t="n">
        <f aca="false">AN1665/W1665</f>
        <v>1.16381212826869E-005</v>
      </c>
      <c r="AU1665" s="37" t="n">
        <f aca="false">AO1665/W1665</f>
        <v>0.00436289890645365</v>
      </c>
      <c r="AV1665" s="49" t="n">
        <f aca="false">AP1665/W1665</f>
        <v>2.58305220374135E-007</v>
      </c>
      <c r="AW1665" s="39" t="n">
        <f aca="false">AK1665*1000000</f>
        <v>8642.10813816485</v>
      </c>
      <c r="AX1665" s="40" t="n">
        <f aca="false">AL1665*1000000</f>
        <v>3101.87787662838</v>
      </c>
      <c r="AY1665" s="40" t="n">
        <f aca="false">AM1665*1000000</f>
        <v>8210.31847175657</v>
      </c>
      <c r="AZ1665" s="40" t="n">
        <f aca="false">AN1665*1000000</f>
        <v>4247.91426818071</v>
      </c>
      <c r="BA1665" s="40" t="n">
        <f aca="false">AO1665*1000000</f>
        <v>1592458.10085558</v>
      </c>
      <c r="BB1665" s="41" t="n">
        <f aca="false">AP1665*1000000</f>
        <v>94.2814054365595</v>
      </c>
      <c r="BC1665" s="39" t="n">
        <f aca="false">AQ1665*1000000</f>
        <v>23.6770085977119</v>
      </c>
      <c r="BD1665" s="40" t="n">
        <f aca="false">AR1665*1000000</f>
        <v>8.49829555240652</v>
      </c>
      <c r="BE1665" s="40" t="n">
        <f aca="false">AS1665*1000000</f>
        <v>22.494023210292</v>
      </c>
      <c r="BF1665" s="40" t="n">
        <f aca="false">AT1665*1000000</f>
        <v>11.6381212826869</v>
      </c>
      <c r="BG1665" s="40" t="n">
        <f aca="false">AU1665*1000000</f>
        <v>4362.89890645365</v>
      </c>
      <c r="BH1665" s="41" t="n">
        <f aca="false">AV1665*1000000</f>
        <v>0.258305220374135</v>
      </c>
      <c r="BI1665" s="0" t="n">
        <v>0.1</v>
      </c>
      <c r="BJ1665" s="0" t="n">
        <f aca="false">R1665*BI1665</f>
        <v>67966.6282908913</v>
      </c>
      <c r="BK1665" s="0" t="n">
        <v>0.1</v>
      </c>
      <c r="BL1665" s="0" t="n">
        <f aca="false">AI1665*BK1665</f>
        <v>860.838414634146</v>
      </c>
      <c r="BM1665" s="45" t="n">
        <v>8.79744109323615</v>
      </c>
      <c r="BN1665" s="45" t="n">
        <v>3.62683450723467</v>
      </c>
      <c r="BO1665" s="45" t="n">
        <v>10.0538529184284</v>
      </c>
      <c r="BP1665" s="45" t="n">
        <v>12.5</v>
      </c>
      <c r="BQ1665" s="45" t="n">
        <v>2343</v>
      </c>
      <c r="BR1665" s="0" t="n">
        <f aca="false">AJ1665*0.1</f>
        <v>1.0442E-009</v>
      </c>
      <c r="BS1665" s="0" t="n">
        <f aca="false">((((BJ1665/R1665)^2)+((BM1665/AD1665)^2))^(1/2))*AK1665</f>
        <v>0.00604145486348256</v>
      </c>
      <c r="BT1665" s="0" t="n">
        <f aca="false">((((BJ1665/R1665)^2)+((BN1665/AE1665)^2))^(1/2))*AL1665</f>
        <v>0.00248447670693558</v>
      </c>
      <c r="BU1665" s="0" t="n">
        <f aca="false">((((BJ1665/R1665)^2)+((BO1665/AF1665)^2))^(1/2))*AM1665</f>
        <v>0.00688241249088809</v>
      </c>
      <c r="BV1665" s="0" t="n">
        <f aca="false">((((BJ1665/R1665)^2)+((BP1665/AG1665)^2))^(1/2))*AN1665</f>
        <v>0.00850644169294959</v>
      </c>
      <c r="BW1665" s="0" t="n">
        <f aca="false">((((BJ1665/R1665)^2)+((BQ1665/AH1665)^2))^(1/2))*AO1665</f>
        <v>1.6004005845445</v>
      </c>
      <c r="BX1665" s="46" t="n">
        <f aca="false">((((BL1665/AI1665)^2)+((BR1665/AJ1665)^2))^(1/2))*AP1665</f>
        <v>1.33334042247979E-005</v>
      </c>
    </row>
    <row r="1666" customFormat="false" ht="15" hidden="false" customHeight="true" outlineLevel="0" collapsed="false">
      <c r="A1666" s="24" t="n">
        <v>4.57815</v>
      </c>
      <c r="B1666" s="24" t="n">
        <v>-74.1237583333333</v>
      </c>
      <c r="C1666" s="47" t="n">
        <v>0</v>
      </c>
      <c r="D1666" s="47" t="n">
        <v>0</v>
      </c>
      <c r="E1666" s="47" t="n">
        <v>0</v>
      </c>
      <c r="F1666" s="96" t="s">
        <v>4118</v>
      </c>
      <c r="G1666" s="96" t="s">
        <v>3407</v>
      </c>
      <c r="H1666" s="96" t="s">
        <v>4119</v>
      </c>
      <c r="I1666" s="86" t="s">
        <v>1481</v>
      </c>
      <c r="J1666" s="83" t="s">
        <v>1288</v>
      </c>
      <c r="K1666" s="88" t="s">
        <v>4114</v>
      </c>
      <c r="L1666" s="88"/>
      <c r="M1666" s="1" t="s">
        <v>3514</v>
      </c>
      <c r="N1666" s="29" t="s">
        <v>67</v>
      </c>
      <c r="O1666" s="95" t="s">
        <v>142</v>
      </c>
      <c r="P1666" s="50" t="n">
        <v>-0.015549305289661</v>
      </c>
      <c r="Q1666" s="97" t="n">
        <v>10000</v>
      </c>
      <c r="R1666" s="31" t="n">
        <v>9396.97540276895</v>
      </c>
      <c r="S1666" s="29" t="s">
        <v>69</v>
      </c>
      <c r="T1666" s="29"/>
      <c r="U1666" s="29"/>
      <c r="V1666" s="48" t="n">
        <f aca="false">IF(S1666="m3_año",R1666,IF(OR(O1666="CG1",O1666="CG3",O1666="HG2"),T1666,R1666))</f>
        <v>9396.97540276895</v>
      </c>
      <c r="W1666" s="28" t="n">
        <v>365</v>
      </c>
      <c r="X1666" s="1" t="s">
        <v>4051</v>
      </c>
      <c r="Y1666" s="1"/>
      <c r="Z1666" s="28" t="n">
        <v>1460</v>
      </c>
      <c r="AA1666" s="1" t="s">
        <v>3514</v>
      </c>
      <c r="AB1666" s="1" t="s">
        <v>3514</v>
      </c>
      <c r="AC1666" s="33" t="s">
        <v>72</v>
      </c>
      <c r="AD1666" s="33" t="n">
        <f aca="false">VLOOKUP($O1666,Parámetros!$B$4:$H$25,3,0)</f>
        <v>30.4</v>
      </c>
      <c r="AE1666" s="33" t="n">
        <f aca="false">VLOOKUP($O1666,Parámetros!$B$4:$H$25,4,0)</f>
        <v>1504</v>
      </c>
      <c r="AF1666" s="33" t="n">
        <f aca="false">VLOOKUP($O1666,Parámetros!$B$4:$H$25,5,0)</f>
        <v>9.6</v>
      </c>
      <c r="AG1666" s="33" t="n">
        <f aca="false">VLOOKUP($O1666,Parámetros!$B$4:$H$25,6,0)</f>
        <v>640</v>
      </c>
      <c r="AH1666" s="33" t="n">
        <f aca="false">VLOOKUP($O1666,Parámetros!$B$4:$H$25,7,0)</f>
        <v>1920000</v>
      </c>
      <c r="AI1666" s="2" t="n">
        <v>8608.38414634146</v>
      </c>
      <c r="AJ1666" s="2" t="n">
        <v>1.0442E-008</v>
      </c>
      <c r="AK1666" s="34" t="n">
        <f aca="false">AD1666*V1666/1000000000</f>
        <v>0.000285668052244176</v>
      </c>
      <c r="AL1666" s="34" t="n">
        <f aca="false">AE1666*V1666/1000000000</f>
        <v>0.0141330510057645</v>
      </c>
      <c r="AM1666" s="34" t="n">
        <f aca="false">AF1666*V1666/1000000000</f>
        <v>9.02109638665819E-005</v>
      </c>
      <c r="AN1666" s="34" t="n">
        <f aca="false">AG1666*V1666/1000000000</f>
        <v>0.00601406425777213</v>
      </c>
      <c r="AO1666" s="34" t="n">
        <f aca="false">AH1666*V1666/1000000000</f>
        <v>18.0421927733164</v>
      </c>
      <c r="AP1666" s="35" t="n">
        <f aca="false">AJ1666*AI1666*EXP(P1666*4)</f>
        <v>8.44682346951262E-005</v>
      </c>
      <c r="AQ1666" s="36" t="n">
        <f aca="false">AK1666/W1666</f>
        <v>7.8265219792925E-007</v>
      </c>
      <c r="AR1666" s="37" t="n">
        <f aca="false">AL1666/W1666</f>
        <v>3.8720687687026E-005</v>
      </c>
      <c r="AS1666" s="37" t="n">
        <f aca="false">AM1666/W1666</f>
        <v>2.47153325661868E-007</v>
      </c>
      <c r="AT1666" s="37" t="n">
        <f aca="false">AN1666/W1666</f>
        <v>1.64768883774579E-005</v>
      </c>
      <c r="AU1666" s="37" t="n">
        <f aca="false">AO1666/W1666</f>
        <v>0.0494306651323737</v>
      </c>
      <c r="AV1666" s="49" t="n">
        <f aca="false">AP1666/W1666</f>
        <v>2.31419821082538E-007</v>
      </c>
      <c r="AW1666" s="39" t="n">
        <f aca="false">AK1666*1000000</f>
        <v>285.668052244176</v>
      </c>
      <c r="AX1666" s="40" t="n">
        <f aca="false">AL1666*1000000</f>
        <v>14133.0510057645</v>
      </c>
      <c r="AY1666" s="40" t="n">
        <f aca="false">AM1666*1000000</f>
        <v>90.2109638665819</v>
      </c>
      <c r="AZ1666" s="40" t="n">
        <f aca="false">AN1666*1000000</f>
        <v>6014.06425777213</v>
      </c>
      <c r="BA1666" s="40" t="n">
        <f aca="false">AO1666*1000000</f>
        <v>18042192.7733164</v>
      </c>
      <c r="BB1666" s="41" t="n">
        <f aca="false">AP1666*1000000</f>
        <v>84.4682346951263</v>
      </c>
      <c r="BC1666" s="39" t="n">
        <f aca="false">AQ1666*1000000</f>
        <v>0.78265219792925</v>
      </c>
      <c r="BD1666" s="40" t="n">
        <f aca="false">AR1666*1000000</f>
        <v>38.720687687026</v>
      </c>
      <c r="BE1666" s="40" t="n">
        <f aca="false">AS1666*1000000</f>
        <v>0.247153325661868</v>
      </c>
      <c r="BF1666" s="40" t="n">
        <f aca="false">AT1666*1000000</f>
        <v>16.4768883774579</v>
      </c>
      <c r="BG1666" s="40" t="n">
        <f aca="false">AU1666*1000000</f>
        <v>49430.6651323737</v>
      </c>
      <c r="BH1666" s="41" t="n">
        <f aca="false">AV1666*1000000</f>
        <v>0.231419821082538</v>
      </c>
      <c r="BI1666" s="0" t="n">
        <v>0.1</v>
      </c>
      <c r="BJ1666" s="0" t="n">
        <f aca="false">R1666*BI1666</f>
        <v>939.697540276895</v>
      </c>
      <c r="BK1666" s="0" t="n">
        <v>0.1</v>
      </c>
      <c r="BL1666" s="0" t="n">
        <f aca="false">AI1666*BK1666</f>
        <v>860.838414634146</v>
      </c>
      <c r="BM1666" s="45" t="n">
        <v>12.16</v>
      </c>
      <c r="BN1666" s="45" t="n">
        <v>601.6</v>
      </c>
      <c r="BO1666" s="45" t="n">
        <v>1.92</v>
      </c>
      <c r="BP1666" s="45" t="n">
        <v>256</v>
      </c>
      <c r="BQ1666" s="45" t="n">
        <v>384000</v>
      </c>
      <c r="BR1666" s="0" t="n">
        <f aca="false">AJ1666*0.1</f>
        <v>1.0442E-009</v>
      </c>
      <c r="BS1666" s="0" t="n">
        <f aca="false">((((BJ1666/R1666)^2)+((BM1666/AD1666)^2))^(1/2))*AK1666</f>
        <v>0.00011778395532672</v>
      </c>
      <c r="BT1666" s="0" t="n">
        <f aca="false">((((BJ1666/R1666)^2)+((BN1666/AE1666)^2))^(1/2))*AL1666</f>
        <v>0.0058272062109009</v>
      </c>
      <c r="BU1666" s="0" t="n">
        <f aca="false">((((BJ1666/R1666)^2)+((BO1666/AF1666)^2))^(1/2))*AM1666</f>
        <v>2.01717847521454E-005</v>
      </c>
      <c r="BV1666" s="0" t="n">
        <f aca="false">((((BJ1666/R1666)^2)+((BP1666/AG1666)^2))^(1/2))*AN1666</f>
        <v>0.00247966221740464</v>
      </c>
      <c r="BW1666" s="0" t="n">
        <f aca="false">((((BJ1666/R1666)^2)+((BQ1666/AH1666)^2))^(1/2))*AO1666</f>
        <v>4.03435695042909</v>
      </c>
      <c r="BX1666" s="46" t="n">
        <f aca="false">((((BL1666/AI1666)^2)+((BR1666/AJ1666)^2))^(1/2))*AP1666</f>
        <v>1.19456123095561E-005</v>
      </c>
    </row>
    <row r="1667" customFormat="false" ht="15" hidden="false" customHeight="true" outlineLevel="0" collapsed="false">
      <c r="A1667" s="24" t="n">
        <v>4.56968333333333</v>
      </c>
      <c r="B1667" s="24" t="n">
        <v>-74.1242472222222</v>
      </c>
      <c r="C1667" s="47" t="n">
        <v>26</v>
      </c>
      <c r="D1667" s="47" t="n">
        <v>21</v>
      </c>
      <c r="E1667" s="47" t="n">
        <v>1770</v>
      </c>
      <c r="F1667" s="96" t="s">
        <v>4120</v>
      </c>
      <c r="G1667" s="96" t="s">
        <v>4121</v>
      </c>
      <c r="H1667" s="96" t="s">
        <v>4122</v>
      </c>
      <c r="I1667" s="86" t="s">
        <v>1481</v>
      </c>
      <c r="J1667" s="96" t="s">
        <v>76</v>
      </c>
      <c r="K1667" s="88" t="s">
        <v>4123</v>
      </c>
      <c r="L1667" s="88"/>
      <c r="M1667" s="1" t="s">
        <v>3514</v>
      </c>
      <c r="N1667" s="29" t="s">
        <v>67</v>
      </c>
      <c r="O1667" s="95" t="s">
        <v>142</v>
      </c>
      <c r="P1667" s="30" t="n">
        <v>0.0119278052318739</v>
      </c>
      <c r="Q1667" s="97" t="n">
        <v>10000</v>
      </c>
      <c r="R1667" s="31" t="n">
        <v>10488.6772053845</v>
      </c>
      <c r="S1667" s="29" t="s">
        <v>69</v>
      </c>
      <c r="T1667" s="29"/>
      <c r="U1667" s="29"/>
      <c r="V1667" s="48" t="n">
        <f aca="false">IF(S1667="m3_año",R1667,IF(OR(O1667="CG1",O1667="CG3",O1667="HG2"),T1667,R1667))</f>
        <v>10488.6772053845</v>
      </c>
      <c r="W1667" s="28" t="n">
        <v>365</v>
      </c>
      <c r="X1667" s="1" t="s">
        <v>4051</v>
      </c>
      <c r="Y1667" s="1"/>
      <c r="Z1667" s="28" t="n">
        <v>1460</v>
      </c>
      <c r="AA1667" s="1" t="s">
        <v>3514</v>
      </c>
      <c r="AB1667" s="1" t="s">
        <v>3514</v>
      </c>
      <c r="AC1667" s="33" t="s">
        <v>72</v>
      </c>
      <c r="AD1667" s="33" t="n">
        <f aca="false">VLOOKUP($O1667,Parámetros!$B$4:$H$25,3,0)</f>
        <v>30.4</v>
      </c>
      <c r="AE1667" s="33" t="n">
        <f aca="false">VLOOKUP($O1667,Parámetros!$B$4:$H$25,4,0)</f>
        <v>1504</v>
      </c>
      <c r="AF1667" s="33" t="n">
        <f aca="false">VLOOKUP($O1667,Parámetros!$B$4:$H$25,5,0)</f>
        <v>9.6</v>
      </c>
      <c r="AG1667" s="33" t="n">
        <f aca="false">VLOOKUP($O1667,Parámetros!$B$4:$H$25,6,0)</f>
        <v>640</v>
      </c>
      <c r="AH1667" s="33" t="n">
        <f aca="false">VLOOKUP($O1667,Parámetros!$B$4:$H$25,7,0)</f>
        <v>1920000</v>
      </c>
      <c r="AI1667" s="2" t="n">
        <v>2.98030327868852</v>
      </c>
      <c r="AJ1667" s="2" t="n">
        <v>1.362E-005</v>
      </c>
      <c r="AK1667" s="34" t="n">
        <f aca="false">AD1667*V1667/1000000000</f>
        <v>0.000318855787043689</v>
      </c>
      <c r="AL1667" s="34" t="n">
        <f aca="false">AE1667*V1667/1000000000</f>
        <v>0.0157749705168983</v>
      </c>
      <c r="AM1667" s="34" t="n">
        <f aca="false">AF1667*V1667/1000000000</f>
        <v>0.000100691301171691</v>
      </c>
      <c r="AN1667" s="34" t="n">
        <f aca="false">AG1667*V1667/1000000000</f>
        <v>0.00671275341144608</v>
      </c>
      <c r="AO1667" s="34" t="n">
        <f aca="false">AH1667*V1667/1000000000</f>
        <v>20.1382602343382</v>
      </c>
      <c r="AP1667" s="35" t="n">
        <f aca="false">AJ1667*AI1667*EXP(P1667*4)</f>
        <v>4.25753560055941E-005</v>
      </c>
      <c r="AQ1667" s="36" t="n">
        <f aca="false">AK1667/W1667</f>
        <v>8.73577498749832E-007</v>
      </c>
      <c r="AR1667" s="37" t="n">
        <f aca="false">AL1667/W1667</f>
        <v>4.32190973065707E-005</v>
      </c>
      <c r="AS1667" s="37" t="n">
        <f aca="false">AM1667/W1667</f>
        <v>2.75866578552579E-007</v>
      </c>
      <c r="AT1667" s="37" t="n">
        <f aca="false">AN1667/W1667</f>
        <v>1.83911052368386E-005</v>
      </c>
      <c r="AU1667" s="37" t="n">
        <f aca="false">AO1667/W1667</f>
        <v>0.0551733157105157</v>
      </c>
      <c r="AV1667" s="49" t="n">
        <f aca="false">AP1667/W1667</f>
        <v>1.1664481097423E-007</v>
      </c>
      <c r="AW1667" s="39" t="n">
        <f aca="false">AK1667*1000000</f>
        <v>318.855787043689</v>
      </c>
      <c r="AX1667" s="40" t="n">
        <f aca="false">AL1667*1000000</f>
        <v>15774.9705168983</v>
      </c>
      <c r="AY1667" s="40" t="n">
        <f aca="false">AM1667*1000000</f>
        <v>100.691301171691</v>
      </c>
      <c r="AZ1667" s="40" t="n">
        <f aca="false">AN1667*1000000</f>
        <v>6712.75341144608</v>
      </c>
      <c r="BA1667" s="40" t="n">
        <f aca="false">AO1667*1000000</f>
        <v>20138260.2343382</v>
      </c>
      <c r="BB1667" s="41" t="n">
        <f aca="false">AP1667*1000000</f>
        <v>42.5753560055941</v>
      </c>
      <c r="BC1667" s="39" t="n">
        <f aca="false">AQ1667*1000000</f>
        <v>0.873577498749832</v>
      </c>
      <c r="BD1667" s="40" t="n">
        <f aca="false">AR1667*1000000</f>
        <v>43.2190973065707</v>
      </c>
      <c r="BE1667" s="40" t="n">
        <f aca="false">AS1667*1000000</f>
        <v>0.275866578552579</v>
      </c>
      <c r="BF1667" s="40" t="n">
        <f aca="false">AT1667*1000000</f>
        <v>18.3911052368386</v>
      </c>
      <c r="BG1667" s="40" t="n">
        <f aca="false">AU1667*1000000</f>
        <v>55173.3157105157</v>
      </c>
      <c r="BH1667" s="41" t="n">
        <f aca="false">AV1667*1000000</f>
        <v>0.11664481097423</v>
      </c>
      <c r="BI1667" s="0" t="n">
        <v>0.1</v>
      </c>
      <c r="BJ1667" s="0" t="n">
        <f aca="false">R1667*BI1667</f>
        <v>1048.86772053845</v>
      </c>
      <c r="BK1667" s="0" t="n">
        <v>0.1</v>
      </c>
      <c r="BL1667" s="0" t="n">
        <f aca="false">AI1667*BK1667</f>
        <v>0.298030327868852</v>
      </c>
      <c r="BM1667" s="45" t="n">
        <v>12.16</v>
      </c>
      <c r="BN1667" s="45" t="n">
        <v>601.6</v>
      </c>
      <c r="BO1667" s="45" t="n">
        <v>1.92</v>
      </c>
      <c r="BP1667" s="45" t="n">
        <v>256</v>
      </c>
      <c r="BQ1667" s="45" t="n">
        <v>384000</v>
      </c>
      <c r="BR1667" s="0" t="n">
        <f aca="false">AJ1667*0.1</f>
        <v>1.362E-006</v>
      </c>
      <c r="BS1667" s="0" t="n">
        <f aca="false">((((BJ1667/R1667)^2)+((BM1667/AD1667)^2))^(1/2))*AK1667</f>
        <v>0.000131467608932058</v>
      </c>
      <c r="BT1667" s="0" t="n">
        <f aca="false">((((BJ1667/R1667)^2)+((BN1667/AE1667)^2))^(1/2))*AL1667</f>
        <v>0.00650418696821761</v>
      </c>
      <c r="BU1667" s="0" t="n">
        <f aca="false">((((BJ1667/R1667)^2)+((BO1667/AF1667)^2))^(1/2))*AM1667</f>
        <v>2.25152594162806E-005</v>
      </c>
      <c r="BV1667" s="0" t="n">
        <f aca="false">((((BJ1667/R1667)^2)+((BP1667/AG1667)^2))^(1/2))*AN1667</f>
        <v>0.00276773913541175</v>
      </c>
      <c r="BW1667" s="0" t="n">
        <f aca="false">((((BJ1667/R1667)^2)+((BQ1667/AH1667)^2))^(1/2))*AO1667</f>
        <v>4.50305188325611</v>
      </c>
      <c r="BX1667" s="46" t="n">
        <f aca="false">((((BL1667/AI1667)^2)+((BR1667/AJ1667)^2))^(1/2))*AP1667</f>
        <v>6.0210645885974E-006</v>
      </c>
    </row>
    <row r="1668" customFormat="false" ht="15" hidden="false" customHeight="true" outlineLevel="0" collapsed="false">
      <c r="A1668" s="24" t="n">
        <v>4.62146944444445</v>
      </c>
      <c r="B1668" s="24" t="n">
        <v>-74.0789805555555</v>
      </c>
      <c r="C1668" s="47" t="n">
        <v>31</v>
      </c>
      <c r="D1668" s="47" t="n">
        <v>26</v>
      </c>
      <c r="E1668" s="47" t="n">
        <v>2333</v>
      </c>
      <c r="F1668" s="96" t="s">
        <v>4124</v>
      </c>
      <c r="G1668" s="96" t="s">
        <v>4125</v>
      </c>
      <c r="H1668" s="96" t="s">
        <v>4126</v>
      </c>
      <c r="I1668" s="2" t="s">
        <v>1287</v>
      </c>
      <c r="J1668" s="86" t="s">
        <v>76</v>
      </c>
      <c r="K1668" s="88" t="s">
        <v>4114</v>
      </c>
      <c r="L1668" s="88"/>
      <c r="M1668" s="1" t="s">
        <v>3514</v>
      </c>
      <c r="N1668" s="29" t="s">
        <v>67</v>
      </c>
      <c r="O1668" s="95" t="s">
        <v>142</v>
      </c>
      <c r="P1668" s="50" t="n">
        <v>-0.015549305289661</v>
      </c>
      <c r="Q1668" s="97" t="n">
        <v>10000</v>
      </c>
      <c r="R1668" s="31" t="n">
        <v>9396.97540276895</v>
      </c>
      <c r="S1668" s="29" t="s">
        <v>69</v>
      </c>
      <c r="T1668" s="29"/>
      <c r="U1668" s="29"/>
      <c r="V1668" s="48" t="n">
        <f aca="false">IF(S1668="m3_año",R1668,IF(OR(O1668="CG1",O1668="CG3",O1668="HG2"),T1668,R1668))</f>
        <v>9396.97540276895</v>
      </c>
      <c r="W1668" s="28" t="n">
        <v>365</v>
      </c>
      <c r="X1668" s="1" t="s">
        <v>4051</v>
      </c>
      <c r="Y1668" s="1"/>
      <c r="Z1668" s="28" t="n">
        <v>1460</v>
      </c>
      <c r="AA1668" s="1" t="s">
        <v>3514</v>
      </c>
      <c r="AB1668" s="1" t="s">
        <v>3514</v>
      </c>
      <c r="AC1668" s="33" t="s">
        <v>72</v>
      </c>
      <c r="AD1668" s="33" t="n">
        <f aca="false">VLOOKUP($O1668,Parámetros!$B$4:$H$25,3,0)</f>
        <v>30.4</v>
      </c>
      <c r="AE1668" s="33" t="n">
        <f aca="false">VLOOKUP($O1668,Parámetros!$B$4:$H$25,4,0)</f>
        <v>1504</v>
      </c>
      <c r="AF1668" s="33" t="n">
        <f aca="false">VLOOKUP($O1668,Parámetros!$B$4:$H$25,5,0)</f>
        <v>9.6</v>
      </c>
      <c r="AG1668" s="33" t="n">
        <f aca="false">VLOOKUP($O1668,Parámetros!$B$4:$H$25,6,0)</f>
        <v>640</v>
      </c>
      <c r="AH1668" s="33" t="n">
        <f aca="false">VLOOKUP($O1668,Parámetros!$B$4:$H$25,7,0)</f>
        <v>1920000</v>
      </c>
      <c r="AI1668" s="2" t="n">
        <v>8608.38414634146</v>
      </c>
      <c r="AJ1668" s="2" t="n">
        <v>1.0442E-008</v>
      </c>
      <c r="AK1668" s="34" t="n">
        <f aca="false">AD1668*V1668/1000000000</f>
        <v>0.000285668052244176</v>
      </c>
      <c r="AL1668" s="34" t="n">
        <f aca="false">AE1668*V1668/1000000000</f>
        <v>0.0141330510057645</v>
      </c>
      <c r="AM1668" s="34" t="n">
        <f aca="false">AF1668*V1668/1000000000</f>
        <v>9.02109638665819E-005</v>
      </c>
      <c r="AN1668" s="34" t="n">
        <f aca="false">AG1668*V1668/1000000000</f>
        <v>0.00601406425777213</v>
      </c>
      <c r="AO1668" s="34" t="n">
        <f aca="false">AH1668*V1668/1000000000</f>
        <v>18.0421927733164</v>
      </c>
      <c r="AP1668" s="35" t="n">
        <f aca="false">AJ1668*AI1668*EXP(P1668*4)</f>
        <v>8.44682346951262E-005</v>
      </c>
      <c r="AQ1668" s="36" t="n">
        <f aca="false">AK1668/W1668</f>
        <v>7.8265219792925E-007</v>
      </c>
      <c r="AR1668" s="37" t="n">
        <f aca="false">AL1668/W1668</f>
        <v>3.8720687687026E-005</v>
      </c>
      <c r="AS1668" s="37" t="n">
        <f aca="false">AM1668/W1668</f>
        <v>2.47153325661868E-007</v>
      </c>
      <c r="AT1668" s="37" t="n">
        <f aca="false">AN1668/W1668</f>
        <v>1.64768883774579E-005</v>
      </c>
      <c r="AU1668" s="37" t="n">
        <f aca="false">AO1668/W1668</f>
        <v>0.0494306651323737</v>
      </c>
      <c r="AV1668" s="49" t="n">
        <f aca="false">AP1668/W1668</f>
        <v>2.31419821082538E-007</v>
      </c>
      <c r="AW1668" s="39" t="n">
        <f aca="false">AK1668*1000000</f>
        <v>285.668052244176</v>
      </c>
      <c r="AX1668" s="40" t="n">
        <f aca="false">AL1668*1000000</f>
        <v>14133.0510057645</v>
      </c>
      <c r="AY1668" s="40" t="n">
        <f aca="false">AM1668*1000000</f>
        <v>90.2109638665819</v>
      </c>
      <c r="AZ1668" s="40" t="n">
        <f aca="false">AN1668*1000000</f>
        <v>6014.06425777213</v>
      </c>
      <c r="BA1668" s="40" t="n">
        <f aca="false">AO1668*1000000</f>
        <v>18042192.7733164</v>
      </c>
      <c r="BB1668" s="41" t="n">
        <f aca="false">AP1668*1000000</f>
        <v>84.4682346951263</v>
      </c>
      <c r="BC1668" s="39" t="n">
        <f aca="false">AQ1668*1000000</f>
        <v>0.78265219792925</v>
      </c>
      <c r="BD1668" s="40" t="n">
        <f aca="false">AR1668*1000000</f>
        <v>38.720687687026</v>
      </c>
      <c r="BE1668" s="40" t="n">
        <f aca="false">AS1668*1000000</f>
        <v>0.247153325661868</v>
      </c>
      <c r="BF1668" s="40" t="n">
        <f aca="false">AT1668*1000000</f>
        <v>16.4768883774579</v>
      </c>
      <c r="BG1668" s="40" t="n">
        <f aca="false">AU1668*1000000</f>
        <v>49430.6651323737</v>
      </c>
      <c r="BH1668" s="41" t="n">
        <f aca="false">AV1668*1000000</f>
        <v>0.231419821082538</v>
      </c>
      <c r="BI1668" s="0" t="n">
        <v>0.1</v>
      </c>
      <c r="BJ1668" s="0" t="n">
        <f aca="false">R1668*BI1668</f>
        <v>939.697540276895</v>
      </c>
      <c r="BK1668" s="0" t="n">
        <v>0.1</v>
      </c>
      <c r="BL1668" s="0" t="n">
        <f aca="false">AI1668*BK1668</f>
        <v>860.838414634146</v>
      </c>
      <c r="BM1668" s="45" t="n">
        <v>12.16</v>
      </c>
      <c r="BN1668" s="45" t="n">
        <v>601.6</v>
      </c>
      <c r="BO1668" s="45" t="n">
        <v>1.92</v>
      </c>
      <c r="BP1668" s="45" t="n">
        <v>256</v>
      </c>
      <c r="BQ1668" s="45" t="n">
        <v>384000</v>
      </c>
      <c r="BR1668" s="0" t="n">
        <f aca="false">AJ1668*0.1</f>
        <v>1.0442E-009</v>
      </c>
      <c r="BS1668" s="0" t="n">
        <f aca="false">((((BJ1668/R1668)^2)+((BM1668/AD1668)^2))^(1/2))*AK1668</f>
        <v>0.00011778395532672</v>
      </c>
      <c r="BT1668" s="0" t="n">
        <f aca="false">((((BJ1668/R1668)^2)+((BN1668/AE1668)^2))^(1/2))*AL1668</f>
        <v>0.0058272062109009</v>
      </c>
      <c r="BU1668" s="0" t="n">
        <f aca="false">((((BJ1668/R1668)^2)+((BO1668/AF1668)^2))^(1/2))*AM1668</f>
        <v>2.01717847521454E-005</v>
      </c>
      <c r="BV1668" s="0" t="n">
        <f aca="false">((((BJ1668/R1668)^2)+((BP1668/AG1668)^2))^(1/2))*AN1668</f>
        <v>0.00247966221740464</v>
      </c>
      <c r="BW1668" s="0" t="n">
        <f aca="false">((((BJ1668/R1668)^2)+((BQ1668/AH1668)^2))^(1/2))*AO1668</f>
        <v>4.03435695042909</v>
      </c>
      <c r="BX1668" s="46" t="n">
        <f aca="false">((((BL1668/AI1668)^2)+((BR1668/AJ1668)^2))^(1/2))*AP1668</f>
        <v>1.19456123095561E-005</v>
      </c>
    </row>
    <row r="1669" customFormat="false" ht="15" hidden="false" customHeight="true" outlineLevel="0" collapsed="false">
      <c r="A1669" s="24" t="n">
        <v>4.62146944444445</v>
      </c>
      <c r="B1669" s="24" t="n">
        <v>-74.0789805555555</v>
      </c>
      <c r="C1669" s="47" t="n">
        <v>31</v>
      </c>
      <c r="D1669" s="47" t="n">
        <v>26</v>
      </c>
      <c r="E1669" s="47" t="n">
        <v>2333</v>
      </c>
      <c r="F1669" s="96" t="s">
        <v>4124</v>
      </c>
      <c r="G1669" s="96" t="s">
        <v>4125</v>
      </c>
      <c r="H1669" s="96" t="s">
        <v>4126</v>
      </c>
      <c r="I1669" s="2" t="s">
        <v>1287</v>
      </c>
      <c r="J1669" s="86" t="s">
        <v>76</v>
      </c>
      <c r="K1669" s="88" t="s">
        <v>4114</v>
      </c>
      <c r="L1669" s="88"/>
      <c r="M1669" s="1" t="s">
        <v>3514</v>
      </c>
      <c r="N1669" s="29" t="s">
        <v>67</v>
      </c>
      <c r="O1669" s="95" t="s">
        <v>142</v>
      </c>
      <c r="P1669" s="50" t="n">
        <v>-0.015549305289661</v>
      </c>
      <c r="Q1669" s="97" t="n">
        <v>10000</v>
      </c>
      <c r="R1669" s="31" t="n">
        <v>9396.97540276895</v>
      </c>
      <c r="S1669" s="29" t="s">
        <v>69</v>
      </c>
      <c r="T1669" s="29"/>
      <c r="U1669" s="29"/>
      <c r="V1669" s="48" t="n">
        <f aca="false">IF(S1669="m3_año",R1669,IF(OR(O1669="CG1",O1669="CG3",O1669="HG2"),T1669,R1669))</f>
        <v>9396.97540276895</v>
      </c>
      <c r="W1669" s="28" t="n">
        <v>365</v>
      </c>
      <c r="X1669" s="1" t="s">
        <v>4051</v>
      </c>
      <c r="Y1669" s="1"/>
      <c r="Z1669" s="28" t="n">
        <v>1460</v>
      </c>
      <c r="AA1669" s="1" t="s">
        <v>3514</v>
      </c>
      <c r="AB1669" s="1" t="s">
        <v>3514</v>
      </c>
      <c r="AC1669" s="33" t="s">
        <v>72</v>
      </c>
      <c r="AD1669" s="33" t="n">
        <f aca="false">VLOOKUP($O1669,Parámetros!$B$4:$H$25,3,0)</f>
        <v>30.4</v>
      </c>
      <c r="AE1669" s="33" t="n">
        <f aca="false">VLOOKUP($O1669,Parámetros!$B$4:$H$25,4,0)</f>
        <v>1504</v>
      </c>
      <c r="AF1669" s="33" t="n">
        <f aca="false">VLOOKUP($O1669,Parámetros!$B$4:$H$25,5,0)</f>
        <v>9.6</v>
      </c>
      <c r="AG1669" s="33" t="n">
        <f aca="false">VLOOKUP($O1669,Parámetros!$B$4:$H$25,6,0)</f>
        <v>640</v>
      </c>
      <c r="AH1669" s="33" t="n">
        <f aca="false">VLOOKUP($O1669,Parámetros!$B$4:$H$25,7,0)</f>
        <v>1920000</v>
      </c>
      <c r="AI1669" s="2" t="n">
        <v>8608.38414634146</v>
      </c>
      <c r="AJ1669" s="2" t="n">
        <v>1.0442E-008</v>
      </c>
      <c r="AK1669" s="34" t="n">
        <f aca="false">AD1669*V1669/1000000000</f>
        <v>0.000285668052244176</v>
      </c>
      <c r="AL1669" s="34" t="n">
        <f aca="false">AE1669*V1669/1000000000</f>
        <v>0.0141330510057645</v>
      </c>
      <c r="AM1669" s="34" t="n">
        <f aca="false">AF1669*V1669/1000000000</f>
        <v>9.02109638665819E-005</v>
      </c>
      <c r="AN1669" s="34" t="n">
        <f aca="false">AG1669*V1669/1000000000</f>
        <v>0.00601406425777213</v>
      </c>
      <c r="AO1669" s="34" t="n">
        <f aca="false">AH1669*V1669/1000000000</f>
        <v>18.0421927733164</v>
      </c>
      <c r="AP1669" s="35" t="n">
        <f aca="false">AJ1669*AI1669*EXP(P1669*4)</f>
        <v>8.44682346951262E-005</v>
      </c>
      <c r="AQ1669" s="36" t="n">
        <f aca="false">AK1669/W1669</f>
        <v>7.8265219792925E-007</v>
      </c>
      <c r="AR1669" s="37" t="n">
        <f aca="false">AL1669/W1669</f>
        <v>3.8720687687026E-005</v>
      </c>
      <c r="AS1669" s="37" t="n">
        <f aca="false">AM1669/W1669</f>
        <v>2.47153325661868E-007</v>
      </c>
      <c r="AT1669" s="37" t="n">
        <f aca="false">AN1669/W1669</f>
        <v>1.64768883774579E-005</v>
      </c>
      <c r="AU1669" s="37" t="n">
        <f aca="false">AO1669/W1669</f>
        <v>0.0494306651323737</v>
      </c>
      <c r="AV1669" s="49" t="n">
        <f aca="false">AP1669/W1669</f>
        <v>2.31419821082538E-007</v>
      </c>
      <c r="AW1669" s="39" t="n">
        <f aca="false">AK1669*1000000</f>
        <v>285.668052244176</v>
      </c>
      <c r="AX1669" s="40" t="n">
        <f aca="false">AL1669*1000000</f>
        <v>14133.0510057645</v>
      </c>
      <c r="AY1669" s="40" t="n">
        <f aca="false">AM1669*1000000</f>
        <v>90.2109638665819</v>
      </c>
      <c r="AZ1669" s="40" t="n">
        <f aca="false">AN1669*1000000</f>
        <v>6014.06425777213</v>
      </c>
      <c r="BA1669" s="40" t="n">
        <f aca="false">AO1669*1000000</f>
        <v>18042192.7733164</v>
      </c>
      <c r="BB1669" s="41" t="n">
        <f aca="false">AP1669*1000000</f>
        <v>84.4682346951263</v>
      </c>
      <c r="BC1669" s="39" t="n">
        <f aca="false">AQ1669*1000000</f>
        <v>0.78265219792925</v>
      </c>
      <c r="BD1669" s="40" t="n">
        <f aca="false">AR1669*1000000</f>
        <v>38.720687687026</v>
      </c>
      <c r="BE1669" s="40" t="n">
        <f aca="false">AS1669*1000000</f>
        <v>0.247153325661868</v>
      </c>
      <c r="BF1669" s="40" t="n">
        <f aca="false">AT1669*1000000</f>
        <v>16.4768883774579</v>
      </c>
      <c r="BG1669" s="40" t="n">
        <f aca="false">AU1669*1000000</f>
        <v>49430.6651323737</v>
      </c>
      <c r="BH1669" s="41" t="n">
        <f aca="false">AV1669*1000000</f>
        <v>0.231419821082538</v>
      </c>
      <c r="BI1669" s="0" t="n">
        <v>0.1</v>
      </c>
      <c r="BJ1669" s="0" t="n">
        <f aca="false">R1669*BI1669</f>
        <v>939.697540276895</v>
      </c>
      <c r="BK1669" s="0" t="n">
        <v>0.1</v>
      </c>
      <c r="BL1669" s="0" t="n">
        <f aca="false">AI1669*BK1669</f>
        <v>860.838414634146</v>
      </c>
      <c r="BM1669" s="45" t="n">
        <v>12.16</v>
      </c>
      <c r="BN1669" s="45" t="n">
        <v>601.6</v>
      </c>
      <c r="BO1669" s="45" t="n">
        <v>1.92</v>
      </c>
      <c r="BP1669" s="45" t="n">
        <v>256</v>
      </c>
      <c r="BQ1669" s="45" t="n">
        <v>384000</v>
      </c>
      <c r="BR1669" s="0" t="n">
        <f aca="false">AJ1669*0.1</f>
        <v>1.0442E-009</v>
      </c>
      <c r="BS1669" s="0" t="n">
        <f aca="false">((((BJ1669/R1669)^2)+((BM1669/AD1669)^2))^(1/2))*AK1669</f>
        <v>0.00011778395532672</v>
      </c>
      <c r="BT1669" s="0" t="n">
        <f aca="false">((((BJ1669/R1669)^2)+((BN1669/AE1669)^2))^(1/2))*AL1669</f>
        <v>0.0058272062109009</v>
      </c>
      <c r="BU1669" s="0" t="n">
        <f aca="false">((((BJ1669/R1669)^2)+((BO1669/AF1669)^2))^(1/2))*AM1669</f>
        <v>2.01717847521454E-005</v>
      </c>
      <c r="BV1669" s="0" t="n">
        <f aca="false">((((BJ1669/R1669)^2)+((BP1669/AG1669)^2))^(1/2))*AN1669</f>
        <v>0.00247966221740464</v>
      </c>
      <c r="BW1669" s="0" t="n">
        <f aca="false">((((BJ1669/R1669)^2)+((BQ1669/AH1669)^2))^(1/2))*AO1669</f>
        <v>4.03435695042909</v>
      </c>
      <c r="BX1669" s="46" t="n">
        <f aca="false">((((BL1669/AI1669)^2)+((BR1669/AJ1669)^2))^(1/2))*AP1669</f>
        <v>1.19456123095561E-005</v>
      </c>
    </row>
    <row r="1670" customFormat="false" ht="45" hidden="false" customHeight="true" outlineLevel="0" collapsed="false">
      <c r="A1670" s="24" t="n">
        <v>4.61185555555556</v>
      </c>
      <c r="B1670" s="24" t="n">
        <v>-74.0991416666667</v>
      </c>
      <c r="C1670" s="47" t="n">
        <v>29</v>
      </c>
      <c r="D1670" s="47" t="n">
        <v>25</v>
      </c>
      <c r="E1670" s="47" t="n">
        <v>2318</v>
      </c>
      <c r="F1670" s="96" t="s">
        <v>4127</v>
      </c>
      <c r="G1670" s="100" t="s">
        <v>4128</v>
      </c>
      <c r="H1670" s="100" t="s">
        <v>4129</v>
      </c>
      <c r="I1670" s="28" t="s">
        <v>155</v>
      </c>
      <c r="J1670" s="1" t="s">
        <v>65</v>
      </c>
      <c r="K1670" s="100" t="n">
        <v>60</v>
      </c>
      <c r="L1670" s="100"/>
      <c r="M1670" s="1"/>
      <c r="N1670" s="101" t="s">
        <v>3501</v>
      </c>
      <c r="O1670" s="95" t="s">
        <v>3502</v>
      </c>
      <c r="P1670" s="56" t="n">
        <v>0.00426891489573758</v>
      </c>
      <c r="Q1670" s="5" t="n">
        <v>57600</v>
      </c>
      <c r="R1670" s="31" t="n">
        <v>58592.0034447817</v>
      </c>
      <c r="S1670" s="29" t="s">
        <v>86</v>
      </c>
      <c r="T1670" s="29"/>
      <c r="U1670" s="29"/>
      <c r="V1670" s="48" t="n">
        <f aca="false">IF(S1670="m3_año",R1670,IF(OR(O1670="CG1",O1670="CG3",O1670="HG2"),T1670,R1670))</f>
        <v>58592.0034447817</v>
      </c>
      <c r="W1670" s="28" t="n">
        <v>365</v>
      </c>
      <c r="X1670" s="1" t="s">
        <v>4130</v>
      </c>
      <c r="Y1670" s="1"/>
      <c r="Z1670" s="28" t="n">
        <v>2920</v>
      </c>
      <c r="AA1670" s="1"/>
      <c r="AB1670" s="1"/>
      <c r="AC1670" s="33" t="s">
        <v>246</v>
      </c>
      <c r="AD1670" s="33" t="n">
        <f aca="false">VLOOKUP($O1670,Parámetros!$B$4:$H$25,3,0)</f>
        <v>2.56948904694711</v>
      </c>
      <c r="AE1670" s="33" t="n">
        <f aca="false">VLOOKUP($O1670,Parámetros!$B$4:$H$25,4,0)</f>
        <v>3.49736009167801</v>
      </c>
      <c r="AF1670" s="33" t="n">
        <f aca="false">VLOOKUP($O1670,Parámetros!$B$4:$H$25,5,0)</f>
        <v>0.178436739371327</v>
      </c>
      <c r="AG1670" s="33" t="n">
        <f aca="false">VLOOKUP($O1670,Parámetros!$B$4:$H$25,6,0)</f>
        <v>4.28248174491185</v>
      </c>
      <c r="AH1670" s="33" t="n">
        <f aca="false">VLOOKUP($O1670,Parámetros!$B$4:$H$25,7,0)</f>
        <v>1688.11775999997</v>
      </c>
      <c r="AI1670" s="2" t="n">
        <v>1159.09146341463</v>
      </c>
      <c r="AJ1670" s="2" t="n">
        <v>0.000142</v>
      </c>
      <c r="AK1670" s="34" t="n">
        <f aca="false">AD1670*V1670/1000000000</f>
        <v>0.000150551511090054</v>
      </c>
      <c r="AL1670" s="34" t="n">
        <f aca="false">AE1670*V1670/1000000000</f>
        <v>0.00020491733453924</v>
      </c>
      <c r="AM1670" s="34" t="n">
        <f aca="false">AF1670*V1670/1000000000</f>
        <v>1.04549660479204E-005</v>
      </c>
      <c r="AN1670" s="34" t="n">
        <f aca="false">AG1670*V1670/1000000000</f>
        <v>0.00025091918515009</v>
      </c>
      <c r="AO1670" s="34" t="n">
        <f aca="false">AH1670*V1670/1000000000</f>
        <v>0.0989102016091154</v>
      </c>
      <c r="AP1670" s="35" t="n">
        <f aca="false">AJ1670*AI1670*EXP(P1670*4)</f>
        <v>0.167425620216031</v>
      </c>
      <c r="AQ1670" s="36" t="n">
        <f aca="false">AK1670/W1670</f>
        <v>4.12469893397408E-007</v>
      </c>
      <c r="AR1670" s="37" t="n">
        <f aca="false">AL1670/W1670</f>
        <v>5.61417354902028E-007</v>
      </c>
      <c r="AS1670" s="37" t="n">
        <f aca="false">AM1670/W1670</f>
        <v>2.86437425970422E-008</v>
      </c>
      <c r="AT1670" s="37" t="n">
        <f aca="false">AN1670/W1670</f>
        <v>6.87449822329013E-007</v>
      </c>
      <c r="AU1670" s="37" t="n">
        <f aca="false">AO1670/W1670</f>
        <v>0.000270986853723604</v>
      </c>
      <c r="AV1670" s="49" t="n">
        <f aca="false">AP1670/W1670</f>
        <v>0.00045870032935899</v>
      </c>
      <c r="AW1670" s="39" t="n">
        <f aca="false">AK1670*1000000</f>
        <v>150.551511090054</v>
      </c>
      <c r="AX1670" s="40" t="n">
        <f aca="false">AL1670*1000000</f>
        <v>204.91733453924</v>
      </c>
      <c r="AY1670" s="40" t="n">
        <f aca="false">AM1670*1000000</f>
        <v>10.4549660479204</v>
      </c>
      <c r="AZ1670" s="40" t="n">
        <f aca="false">AN1670*1000000</f>
        <v>250.91918515009</v>
      </c>
      <c r="BA1670" s="40" t="n">
        <f aca="false">AO1670*1000000</f>
        <v>98910.2016091154</v>
      </c>
      <c r="BB1670" s="41" t="n">
        <f aca="false">AP1670*1000000</f>
        <v>167425.620216031</v>
      </c>
      <c r="BC1670" s="39" t="n">
        <f aca="false">AQ1670*1000000</f>
        <v>0.412469893397408</v>
      </c>
      <c r="BD1670" s="40" t="n">
        <f aca="false">AR1670*1000000</f>
        <v>0.561417354902027</v>
      </c>
      <c r="BE1670" s="40" t="n">
        <f aca="false">AS1670*1000000</f>
        <v>0.0286437425970422</v>
      </c>
      <c r="BF1670" s="40" t="n">
        <f aca="false">AT1670*1000000</f>
        <v>0.687449822329013</v>
      </c>
      <c r="BG1670" s="40" t="n">
        <f aca="false">AU1670*1000000</f>
        <v>270.986853723604</v>
      </c>
      <c r="BH1670" s="41" t="n">
        <f aca="false">AV1670*1000000</f>
        <v>458.70032935899</v>
      </c>
      <c r="BI1670" s="0" t="n">
        <v>0.1</v>
      </c>
      <c r="BJ1670" s="0" t="n">
        <f aca="false">R1670*BI1670</f>
        <v>5859.20034447817</v>
      </c>
      <c r="BK1670" s="0" t="n">
        <v>0.1</v>
      </c>
      <c r="BL1670" s="0" t="n">
        <f aca="false">AI1670*BK1670</f>
        <v>115.909146341463</v>
      </c>
      <c r="BM1670" s="0" t="n">
        <f aca="false">AD1670*0.1</f>
        <v>0.256948904694711</v>
      </c>
      <c r="BN1670" s="0" t="n">
        <f aca="false">AE1670*0.1</f>
        <v>0.349736009167801</v>
      </c>
      <c r="BO1670" s="0" t="n">
        <f aca="false">AF1670*0.1</f>
        <v>0.0178436739371327</v>
      </c>
      <c r="BP1670" s="0" t="n">
        <f aca="false">AG1670*0.1</f>
        <v>0.428248174491185</v>
      </c>
      <c r="BQ1670" s="0" t="n">
        <f aca="false">AH1670*0.1</f>
        <v>168.811775999997</v>
      </c>
      <c r="BR1670" s="0" t="n">
        <f aca="false">AJ1670*0.1</f>
        <v>1.42E-005</v>
      </c>
      <c r="BS1670" s="0" t="n">
        <f aca="false">((((BJ1670/R1670)^2)+((BM1670/AD1670)^2))^(1/2))*AK1670</f>
        <v>2.12911988819318E-005</v>
      </c>
      <c r="BT1670" s="0" t="n">
        <f aca="false">((((BJ1670/R1670)^2)+((BN1670/AE1670)^2))^(1/2))*AL1670</f>
        <v>2.89796873670738E-005</v>
      </c>
      <c r="BU1670" s="0" t="n">
        <f aca="false">((((BJ1670/R1670)^2)+((BO1670/AF1670)^2))^(1/2))*AM1670</f>
        <v>1.47855547791193E-006</v>
      </c>
      <c r="BV1670" s="0" t="n">
        <f aca="false">((((BJ1670/R1670)^2)+((BP1670/AG1670)^2))^(1/2))*AN1670</f>
        <v>3.54853314698863E-005</v>
      </c>
      <c r="BW1670" s="0" t="n">
        <f aca="false">((((BJ1670/R1670)^2)+((BQ1670/AH1670)^2))^(1/2))*AO1670</f>
        <v>0.0139880148572668</v>
      </c>
      <c r="BX1670" s="46" t="n">
        <f aca="false">((((BL1670/AI1670)^2)+((BR1670/AJ1670)^2))^(1/2))*AP1670</f>
        <v>0.0236775582798239</v>
      </c>
    </row>
    <row r="1671" customFormat="false" ht="30" hidden="false" customHeight="true" outlineLevel="0" collapsed="false">
      <c r="A1671" s="24" t="n">
        <v>4.612175</v>
      </c>
      <c r="B1671" s="24" t="n">
        <v>-74.0988944444444</v>
      </c>
      <c r="C1671" s="47" t="n">
        <v>29</v>
      </c>
      <c r="D1671" s="47" t="n">
        <v>25</v>
      </c>
      <c r="E1671" s="47" t="n">
        <v>2318</v>
      </c>
      <c r="F1671" s="96" t="s">
        <v>4131</v>
      </c>
      <c r="G1671" s="100" t="s">
        <v>4132</v>
      </c>
      <c r="H1671" s="100" t="s">
        <v>4133</v>
      </c>
      <c r="I1671" s="28" t="s">
        <v>155</v>
      </c>
      <c r="J1671" s="96" t="s">
        <v>76</v>
      </c>
      <c r="K1671" s="100"/>
      <c r="L1671" s="100"/>
      <c r="M1671" s="1"/>
      <c r="N1671" s="88" t="s">
        <v>84</v>
      </c>
      <c r="O1671" s="95" t="s">
        <v>85</v>
      </c>
      <c r="P1671" s="30" t="n">
        <v>0.0119278052318739</v>
      </c>
      <c r="Q1671" s="97" t="n">
        <v>2160</v>
      </c>
      <c r="R1671" s="31" t="n">
        <v>2265.55427636304</v>
      </c>
      <c r="S1671" s="29" t="s">
        <v>86</v>
      </c>
      <c r="T1671" s="29" t="n">
        <f aca="false">((R1671*Parámetros!$D$30)/1000)/Parámetros!$D$29</f>
        <v>1856.62976335992</v>
      </c>
      <c r="U1671" s="29" t="s">
        <v>69</v>
      </c>
      <c r="V1671" s="48" t="n">
        <f aca="false">IF(S1671="m3_año",R1671,IF(OR(O1671="CG1",O1671="CG3",O1671="HG2"),T1671,R1671))</f>
        <v>2265.55427636304</v>
      </c>
      <c r="W1671" s="28" t="n">
        <v>365</v>
      </c>
      <c r="X1671" s="1" t="s">
        <v>4130</v>
      </c>
      <c r="Y1671" s="1"/>
      <c r="Z1671" s="28" t="n">
        <v>2920</v>
      </c>
      <c r="AA1671" s="1"/>
      <c r="AB1671" s="1"/>
      <c r="AC1671" s="33" t="s">
        <v>246</v>
      </c>
      <c r="AD1671" s="33" t="n">
        <f aca="false">VLOOKUP($O1671,Parámetros!$B$4:$H$25,3,0)</f>
        <v>12.7152226842523</v>
      </c>
      <c r="AE1671" s="33" t="n">
        <f aca="false">VLOOKUP($O1671,Parámetros!$B$4:$H$25,4,0)</f>
        <v>4.56382485732941</v>
      </c>
      <c r="AF1671" s="33" t="n">
        <f aca="false">VLOOKUP($O1671,Parámetros!$B$4:$H$25,5,0)</f>
        <v>12.0799261022882</v>
      </c>
      <c r="AG1671" s="33" t="n">
        <f aca="false">VLOOKUP($O1671,Parámetros!$B$4:$H$25,6,0)</f>
        <v>6.25</v>
      </c>
      <c r="AH1671" s="33" t="n">
        <f aca="false">VLOOKUP($O1671,Parámetros!$B$4:$H$25,7,0)</f>
        <v>2343</v>
      </c>
      <c r="AI1671" s="2" t="n">
        <v>8608.38414634146</v>
      </c>
      <c r="AJ1671" s="2" t="n">
        <v>1.0442E-008</v>
      </c>
      <c r="AK1671" s="34" t="n">
        <f aca="false">AD1671*V1671/1000000000</f>
        <v>2.88070271272161E-005</v>
      </c>
      <c r="AL1671" s="34" t="n">
        <f aca="false">AE1671*V1671/1000000000</f>
        <v>1.03395929220946E-005</v>
      </c>
      <c r="AM1671" s="34" t="n">
        <f aca="false">AF1671*V1671/1000000000</f>
        <v>2.73677282391885E-005</v>
      </c>
      <c r="AN1671" s="34" t="n">
        <f aca="false">AG1671*V1671/1000000000</f>
        <v>1.4159714227269E-005</v>
      </c>
      <c r="AO1671" s="34" t="n">
        <f aca="false">AH1671*V1671/1000000000</f>
        <v>0.0053081936695186</v>
      </c>
      <c r="AP1671" s="35" t="n">
        <f aca="false">AJ1671*AI1671*EXP(P1671*4)</f>
        <v>9.42814054365594E-005</v>
      </c>
      <c r="AQ1671" s="36" t="n">
        <f aca="false">AK1671/W1671</f>
        <v>7.8923361992373E-008</v>
      </c>
      <c r="AR1671" s="37" t="n">
        <f aca="false">AL1671/W1671</f>
        <v>2.8327651841355E-008</v>
      </c>
      <c r="AS1671" s="37" t="n">
        <f aca="false">AM1671/W1671</f>
        <v>7.49800773676398E-008</v>
      </c>
      <c r="AT1671" s="37" t="n">
        <f aca="false">AN1671/W1671</f>
        <v>3.87937376089562E-008</v>
      </c>
      <c r="AU1671" s="37" t="n">
        <f aca="false">AO1671/W1671</f>
        <v>1.45429963548455E-005</v>
      </c>
      <c r="AV1671" s="49" t="n">
        <f aca="false">AP1671/W1671</f>
        <v>2.58305220374135E-007</v>
      </c>
      <c r="AW1671" s="39" t="n">
        <f aca="false">AK1671*1000000</f>
        <v>28.8070271272161</v>
      </c>
      <c r="AX1671" s="40" t="n">
        <f aca="false">AL1671*1000000</f>
        <v>10.3395929220946</v>
      </c>
      <c r="AY1671" s="40" t="n">
        <f aca="false">AM1671*1000000</f>
        <v>27.3677282391885</v>
      </c>
      <c r="AZ1671" s="40" t="n">
        <f aca="false">AN1671*1000000</f>
        <v>14.159714227269</v>
      </c>
      <c r="BA1671" s="40" t="n">
        <f aca="false">AO1671*1000000</f>
        <v>5308.1936695186</v>
      </c>
      <c r="BB1671" s="41" t="n">
        <f aca="false">AP1671*1000000</f>
        <v>94.2814054365595</v>
      </c>
      <c r="BC1671" s="39" t="n">
        <f aca="false">AQ1671*1000000</f>
        <v>0.078923361992373</v>
      </c>
      <c r="BD1671" s="40" t="n">
        <f aca="false">AR1671*1000000</f>
        <v>0.028327651841355</v>
      </c>
      <c r="BE1671" s="40" t="n">
        <f aca="false">AS1671*1000000</f>
        <v>0.0749800773676398</v>
      </c>
      <c r="BF1671" s="40" t="n">
        <f aca="false">AT1671*1000000</f>
        <v>0.0387937376089562</v>
      </c>
      <c r="BG1671" s="40" t="n">
        <f aca="false">AU1671*1000000</f>
        <v>14.5429963548455</v>
      </c>
      <c r="BH1671" s="41" t="n">
        <f aca="false">AV1671*1000000</f>
        <v>0.258305220374135</v>
      </c>
      <c r="BI1671" s="0" t="n">
        <v>0.1</v>
      </c>
      <c r="BJ1671" s="0" t="n">
        <f aca="false">R1671*BI1671</f>
        <v>226.555427636304</v>
      </c>
      <c r="BK1671" s="0" t="n">
        <v>0.1</v>
      </c>
      <c r="BL1671" s="0" t="n">
        <f aca="false">AI1671*BK1671</f>
        <v>860.838414634146</v>
      </c>
      <c r="BM1671" s="45" t="n">
        <v>8.79744109323615</v>
      </c>
      <c r="BN1671" s="45" t="n">
        <v>3.62683450723467</v>
      </c>
      <c r="BO1671" s="45" t="n">
        <v>10.0538529184284</v>
      </c>
      <c r="BP1671" s="45" t="n">
        <v>12.5</v>
      </c>
      <c r="BQ1671" s="45" t="n">
        <v>2343</v>
      </c>
      <c r="BR1671" s="0" t="n">
        <f aca="false">AJ1671*0.1</f>
        <v>1.0442E-009</v>
      </c>
      <c r="BS1671" s="0" t="n">
        <f aca="false">((((BJ1671/R1671)^2)+((BM1671/AD1671)^2))^(1/2))*AK1671</f>
        <v>2.01381828782752E-005</v>
      </c>
      <c r="BT1671" s="0" t="n">
        <f aca="false">((((BJ1671/R1671)^2)+((BN1671/AE1671)^2))^(1/2))*AL1671</f>
        <v>8.28158902311858E-006</v>
      </c>
      <c r="BU1671" s="0" t="n">
        <f aca="false">((((BJ1671/R1671)^2)+((BO1671/AF1671)^2))^(1/2))*AM1671</f>
        <v>2.29413749696269E-005</v>
      </c>
      <c r="BV1671" s="0" t="n">
        <f aca="false">((((BJ1671/R1671)^2)+((BP1671/AG1671)^2))^(1/2))*AN1671</f>
        <v>2.83548056431652E-005</v>
      </c>
      <c r="BW1671" s="0" t="n">
        <f aca="false">((((BJ1671/R1671)^2)+((BQ1671/AH1671)^2))^(1/2))*AO1671</f>
        <v>0.00533466861514832</v>
      </c>
      <c r="BX1671" s="46" t="n">
        <f aca="false">((((BL1671/AI1671)^2)+((BR1671/AJ1671)^2))^(1/2))*AP1671</f>
        <v>1.33334042247979E-005</v>
      </c>
    </row>
    <row r="1672" customFormat="false" ht="45" hidden="false" customHeight="true" outlineLevel="0" collapsed="false">
      <c r="A1672" s="24" t="n">
        <v>4.5699</v>
      </c>
      <c r="B1672" s="24" t="n">
        <v>-74.0926166666667</v>
      </c>
      <c r="C1672" s="47" t="n">
        <v>30</v>
      </c>
      <c r="D1672" s="47" t="n">
        <v>21</v>
      </c>
      <c r="E1672" s="47" t="n">
        <v>2267</v>
      </c>
      <c r="F1672" s="96" t="s">
        <v>4134</v>
      </c>
      <c r="G1672" s="100" t="s">
        <v>4135</v>
      </c>
      <c r="H1672" s="100" t="s">
        <v>4136</v>
      </c>
      <c r="I1672" s="96" t="s">
        <v>2948</v>
      </c>
      <c r="J1672" s="1" t="s">
        <v>65</v>
      </c>
      <c r="K1672" s="100" t="n">
        <v>30</v>
      </c>
      <c r="L1672" s="100"/>
      <c r="M1672" s="1"/>
      <c r="N1672" s="101" t="s">
        <v>3501</v>
      </c>
      <c r="O1672" s="95" t="s">
        <v>3502</v>
      </c>
      <c r="P1672" s="56" t="n">
        <v>0.00426891489573758</v>
      </c>
      <c r="Q1672" s="97" t="n">
        <v>120000</v>
      </c>
      <c r="R1672" s="31" t="n">
        <v>122066.673843295</v>
      </c>
      <c r="S1672" s="29" t="s">
        <v>86</v>
      </c>
      <c r="T1672" s="29"/>
      <c r="U1672" s="29"/>
      <c r="V1672" s="48" t="n">
        <f aca="false">IF(S1672="m3_año",R1672,IF(OR(O1672="CG1",O1672="CG3",O1672="HG2"),T1672,R1672))</f>
        <v>122066.673843295</v>
      </c>
      <c r="W1672" s="28" t="n">
        <v>365</v>
      </c>
      <c r="X1672" s="1" t="s">
        <v>4130</v>
      </c>
      <c r="Y1672" s="1"/>
      <c r="Z1672" s="28" t="n">
        <v>2920</v>
      </c>
      <c r="AA1672" s="1"/>
      <c r="AB1672" s="1"/>
      <c r="AC1672" s="33" t="s">
        <v>246</v>
      </c>
      <c r="AD1672" s="33" t="n">
        <f aca="false">VLOOKUP($O1672,Parámetros!$B$4:$H$25,3,0)</f>
        <v>2.56948904694711</v>
      </c>
      <c r="AE1672" s="33" t="n">
        <f aca="false">VLOOKUP($O1672,Parámetros!$B$4:$H$25,4,0)</f>
        <v>3.49736009167801</v>
      </c>
      <c r="AF1672" s="33" t="n">
        <f aca="false">VLOOKUP($O1672,Parámetros!$B$4:$H$25,5,0)</f>
        <v>0.178436739371327</v>
      </c>
      <c r="AG1672" s="33" t="n">
        <f aca="false">VLOOKUP($O1672,Parámetros!$B$4:$H$25,6,0)</f>
        <v>4.28248174491185</v>
      </c>
      <c r="AH1672" s="33" t="n">
        <f aca="false">VLOOKUP($O1672,Parámetros!$B$4:$H$25,7,0)</f>
        <v>1688.11775999997</v>
      </c>
      <c r="AI1672" s="2" t="n">
        <v>1159.09146341463</v>
      </c>
      <c r="AJ1672" s="2" t="n">
        <v>0.000142</v>
      </c>
      <c r="AK1672" s="34" t="n">
        <f aca="false">AD1672*V1672/1000000000</f>
        <v>0.000313648981437612</v>
      </c>
      <c r="AL1672" s="34" t="n">
        <f aca="false">AE1672*V1672/1000000000</f>
        <v>0.000426911113623416</v>
      </c>
      <c r="AM1672" s="34" t="n">
        <f aca="false">AF1672*V1672/1000000000</f>
        <v>2.17811792665008E-005</v>
      </c>
      <c r="AN1672" s="34" t="n">
        <f aca="false">AG1672*V1672/1000000000</f>
        <v>0.00052274830239602</v>
      </c>
      <c r="AO1672" s="34" t="n">
        <f aca="false">AH1672*V1672/1000000000</f>
        <v>0.20606292001899</v>
      </c>
      <c r="AP1672" s="35" t="n">
        <f aca="false">AJ1672*AI1672*EXP(P1672*4)</f>
        <v>0.167425620216031</v>
      </c>
      <c r="AQ1672" s="36" t="n">
        <f aca="false">AK1672/W1672</f>
        <v>8.59312277911265E-007</v>
      </c>
      <c r="AR1672" s="37" t="n">
        <f aca="false">AL1672/W1672</f>
        <v>1.16961948937922E-006</v>
      </c>
      <c r="AS1672" s="37" t="n">
        <f aca="false">AM1672/W1672</f>
        <v>5.96744637438378E-008</v>
      </c>
      <c r="AT1672" s="37" t="n">
        <f aca="false">AN1672/W1672</f>
        <v>1.43218712985211E-006</v>
      </c>
      <c r="AU1672" s="37" t="n">
        <f aca="false">AO1672/W1672</f>
        <v>0.000564555945257507</v>
      </c>
      <c r="AV1672" s="49" t="n">
        <f aca="false">AP1672/W1672</f>
        <v>0.00045870032935899</v>
      </c>
      <c r="AW1672" s="39" t="n">
        <f aca="false">AK1672*1000000</f>
        <v>313.648981437612</v>
      </c>
      <c r="AX1672" s="40" t="n">
        <f aca="false">AL1672*1000000</f>
        <v>426.911113623416</v>
      </c>
      <c r="AY1672" s="40" t="n">
        <f aca="false">AM1672*1000000</f>
        <v>21.7811792665008</v>
      </c>
      <c r="AZ1672" s="40" t="n">
        <f aca="false">AN1672*1000000</f>
        <v>522.74830239602</v>
      </c>
      <c r="BA1672" s="40" t="n">
        <f aca="false">AO1672*1000000</f>
        <v>206062.92001899</v>
      </c>
      <c r="BB1672" s="41" t="n">
        <f aca="false">AP1672*1000000</f>
        <v>167425.620216031</v>
      </c>
      <c r="BC1672" s="39" t="n">
        <f aca="false">AQ1672*1000000</f>
        <v>0.859312277911265</v>
      </c>
      <c r="BD1672" s="40" t="n">
        <f aca="false">AR1672*1000000</f>
        <v>1.16961948937922</v>
      </c>
      <c r="BE1672" s="40" t="n">
        <f aca="false">AS1672*1000000</f>
        <v>0.0596744637438378</v>
      </c>
      <c r="BF1672" s="40" t="n">
        <f aca="false">AT1672*1000000</f>
        <v>1.43218712985211</v>
      </c>
      <c r="BG1672" s="40" t="n">
        <f aca="false">AU1672*1000000</f>
        <v>564.555945257507</v>
      </c>
      <c r="BH1672" s="41" t="n">
        <f aca="false">AV1672*1000000</f>
        <v>458.70032935899</v>
      </c>
      <c r="BI1672" s="0" t="n">
        <v>0.1</v>
      </c>
      <c r="BJ1672" s="0" t="n">
        <f aca="false">R1672*BI1672</f>
        <v>12206.6673843295</v>
      </c>
      <c r="BK1672" s="0" t="n">
        <v>0.1</v>
      </c>
      <c r="BL1672" s="0" t="n">
        <f aca="false">AI1672*BK1672</f>
        <v>115.909146341463</v>
      </c>
      <c r="BM1672" s="0" t="n">
        <f aca="false">AD1672*0.1</f>
        <v>0.256948904694711</v>
      </c>
      <c r="BN1672" s="0" t="n">
        <f aca="false">AE1672*0.1</f>
        <v>0.349736009167801</v>
      </c>
      <c r="BO1672" s="0" t="n">
        <f aca="false">AF1672*0.1</f>
        <v>0.0178436739371327</v>
      </c>
      <c r="BP1672" s="0" t="n">
        <f aca="false">AG1672*0.1</f>
        <v>0.428248174491185</v>
      </c>
      <c r="BQ1672" s="0" t="n">
        <f aca="false">AH1672*0.1</f>
        <v>168.811775999997</v>
      </c>
      <c r="BR1672" s="0" t="n">
        <f aca="false">AJ1672*0.1</f>
        <v>1.42E-005</v>
      </c>
      <c r="BS1672" s="0" t="n">
        <f aca="false">((((BJ1672/R1672)^2)+((BM1672/AD1672)^2))^(1/2))*AK1672</f>
        <v>4.43566643373578E-005</v>
      </c>
      <c r="BT1672" s="0" t="n">
        <f aca="false">((((BJ1672/R1672)^2)+((BN1672/AE1672)^2))^(1/2))*AL1672</f>
        <v>6.03743486814036E-005</v>
      </c>
      <c r="BU1672" s="0" t="n">
        <f aca="false">((((BJ1672/R1672)^2)+((BO1672/AF1672)^2))^(1/2))*AM1672</f>
        <v>3.08032391231651E-006</v>
      </c>
      <c r="BV1672" s="0" t="n">
        <f aca="false">((((BJ1672/R1672)^2)+((BP1672/AG1672)^2))^(1/2))*AN1672</f>
        <v>7.39277738955963E-005</v>
      </c>
      <c r="BW1672" s="0" t="n">
        <f aca="false">((((BJ1672/R1672)^2)+((BQ1672/AH1672)^2))^(1/2))*AO1672</f>
        <v>0.0291416976193058</v>
      </c>
      <c r="BX1672" s="46" t="n">
        <f aca="false">((((BL1672/AI1672)^2)+((BR1672/AJ1672)^2))^(1/2))*AP1672</f>
        <v>0.0236775582798239</v>
      </c>
    </row>
    <row r="1673" customFormat="false" ht="15" hidden="false" customHeight="true" outlineLevel="0" collapsed="false">
      <c r="A1673" s="24" t="n">
        <v>4.61217777777778</v>
      </c>
      <c r="B1673" s="24" t="n">
        <v>-74.0989</v>
      </c>
      <c r="C1673" s="47" t="n">
        <v>29</v>
      </c>
      <c r="D1673" s="47" t="n">
        <v>25</v>
      </c>
      <c r="E1673" s="47" t="n">
        <v>2318</v>
      </c>
      <c r="F1673" s="96" t="s">
        <v>4137</v>
      </c>
      <c r="G1673" s="100" t="s">
        <v>4138</v>
      </c>
      <c r="H1673" s="100" t="s">
        <v>4139</v>
      </c>
      <c r="I1673" s="28" t="s">
        <v>155</v>
      </c>
      <c r="J1673" s="96" t="s">
        <v>76</v>
      </c>
      <c r="K1673" s="100"/>
      <c r="L1673" s="100"/>
      <c r="M1673" s="1"/>
      <c r="N1673" s="88" t="s">
        <v>84</v>
      </c>
      <c r="O1673" s="95" t="s">
        <v>85</v>
      </c>
      <c r="P1673" s="30" t="n">
        <v>0.0119278052318739</v>
      </c>
      <c r="Q1673" s="97" t="n">
        <v>16800</v>
      </c>
      <c r="R1673" s="31" t="n">
        <v>17620.9777050459</v>
      </c>
      <c r="S1673" s="29" t="s">
        <v>86</v>
      </c>
      <c r="T1673" s="29" t="n">
        <f aca="false">((R1673*Parámetros!$D$30)/1000)/Parámetros!$D$29</f>
        <v>14440.4537150217</v>
      </c>
      <c r="U1673" s="29" t="s">
        <v>69</v>
      </c>
      <c r="V1673" s="48" t="n">
        <f aca="false">IF(S1673="m3_año",R1673,IF(OR(O1673="CG1",O1673="CG3",O1673="HG2"),T1673,R1673))</f>
        <v>17620.9777050459</v>
      </c>
      <c r="W1673" s="28" t="n">
        <v>365</v>
      </c>
      <c r="X1673" s="1" t="s">
        <v>4130</v>
      </c>
      <c r="Y1673" s="1"/>
      <c r="Z1673" s="28" t="n">
        <v>2920</v>
      </c>
      <c r="AA1673" s="1"/>
      <c r="AB1673" s="1"/>
      <c r="AC1673" s="33" t="s">
        <v>246</v>
      </c>
      <c r="AD1673" s="33" t="n">
        <f aca="false">VLOOKUP($O1673,Parámetros!$B$4:$H$25,3,0)</f>
        <v>12.7152226842523</v>
      </c>
      <c r="AE1673" s="33" t="n">
        <f aca="false">VLOOKUP($O1673,Parámetros!$B$4:$H$25,4,0)</f>
        <v>4.56382485732941</v>
      </c>
      <c r="AF1673" s="33" t="n">
        <f aca="false">VLOOKUP($O1673,Parámetros!$B$4:$H$25,5,0)</f>
        <v>12.0799261022882</v>
      </c>
      <c r="AG1673" s="33" t="n">
        <f aca="false">VLOOKUP($O1673,Parámetros!$B$4:$H$25,6,0)</f>
        <v>6.25</v>
      </c>
      <c r="AH1673" s="33" t="n">
        <f aca="false">VLOOKUP($O1673,Parámetros!$B$4:$H$25,7,0)</f>
        <v>2343</v>
      </c>
      <c r="AI1673" s="51" t="n">
        <v>16800</v>
      </c>
      <c r="AJ1673" s="2" t="n">
        <v>2E-005</v>
      </c>
      <c r="AK1673" s="34" t="n">
        <f aca="false">AD1673*V1673/1000000000</f>
        <v>0.000224054655433904</v>
      </c>
      <c r="AL1673" s="34" t="n">
        <f aca="false">AE1673*V1673/1000000000</f>
        <v>8.04190560607358E-005</v>
      </c>
      <c r="AM1673" s="34" t="n">
        <f aca="false">AF1673*V1673/1000000000</f>
        <v>0.000212860108527022</v>
      </c>
      <c r="AN1673" s="34" t="n">
        <f aca="false">AG1673*V1673/1000000000</f>
        <v>0.000110131110656537</v>
      </c>
      <c r="AO1673" s="34" t="n">
        <f aca="false">AH1673*V1673/1000000000</f>
        <v>0.0412859507629226</v>
      </c>
      <c r="AP1673" s="35" t="n">
        <f aca="false">AJ1673*AI1673*EXP(P1673*4)</f>
        <v>0.352419554100918</v>
      </c>
      <c r="AQ1673" s="36" t="n">
        <f aca="false">AK1673/W1673</f>
        <v>6.13848371051791E-007</v>
      </c>
      <c r="AR1673" s="37" t="n">
        <f aca="false">AL1673/W1673</f>
        <v>2.20326180988317E-007</v>
      </c>
      <c r="AS1673" s="37" t="n">
        <f aca="false">AM1673/W1673</f>
        <v>5.83178379526089E-007</v>
      </c>
      <c r="AT1673" s="37" t="n">
        <f aca="false">AN1673/W1673</f>
        <v>3.01729070291882E-007</v>
      </c>
      <c r="AU1673" s="37" t="n">
        <f aca="false">AO1673/W1673</f>
        <v>0.000113112193871021</v>
      </c>
      <c r="AV1673" s="49" t="n">
        <f aca="false">AP1673/W1673</f>
        <v>0.000965533024934021</v>
      </c>
      <c r="AW1673" s="39" t="n">
        <f aca="false">AK1673*1000000</f>
        <v>224.054655433904</v>
      </c>
      <c r="AX1673" s="40" t="n">
        <f aca="false">AL1673*1000000</f>
        <v>80.4190560607358</v>
      </c>
      <c r="AY1673" s="40" t="n">
        <f aca="false">AM1673*1000000</f>
        <v>212.860108527022</v>
      </c>
      <c r="AZ1673" s="40" t="n">
        <f aca="false">AN1673*1000000</f>
        <v>110.131110656537</v>
      </c>
      <c r="BA1673" s="40" t="n">
        <f aca="false">AO1673*1000000</f>
        <v>41285.9507629226</v>
      </c>
      <c r="BB1673" s="41" t="n">
        <f aca="false">AP1673*1000000</f>
        <v>352419.554100918</v>
      </c>
      <c r="BC1673" s="39" t="n">
        <f aca="false">AQ1673*1000000</f>
        <v>0.613848371051791</v>
      </c>
      <c r="BD1673" s="40" t="n">
        <f aca="false">AR1673*1000000</f>
        <v>0.220326180988317</v>
      </c>
      <c r="BE1673" s="40" t="n">
        <f aca="false">AS1673*1000000</f>
        <v>0.583178379526089</v>
      </c>
      <c r="BF1673" s="40" t="n">
        <f aca="false">AT1673*1000000</f>
        <v>0.301729070291882</v>
      </c>
      <c r="BG1673" s="40" t="n">
        <f aca="false">AU1673*1000000</f>
        <v>113.112193871021</v>
      </c>
      <c r="BH1673" s="41" t="n">
        <f aca="false">AV1673*1000000</f>
        <v>965.533024934021</v>
      </c>
      <c r="BI1673" s="0" t="n">
        <v>0.1</v>
      </c>
      <c r="BJ1673" s="0" t="n">
        <f aca="false">R1673*BI1673</f>
        <v>1762.09777050459</v>
      </c>
      <c r="BK1673" s="0" t="n">
        <v>0.1</v>
      </c>
      <c r="BL1673" s="0" t="n">
        <f aca="false">AI1673*BK1673</f>
        <v>1680</v>
      </c>
      <c r="BM1673" s="45" t="n">
        <v>8.79744109323615</v>
      </c>
      <c r="BN1673" s="45" t="n">
        <v>3.62683450723467</v>
      </c>
      <c r="BO1673" s="45" t="n">
        <v>10.0538529184284</v>
      </c>
      <c r="BP1673" s="45" t="n">
        <v>12.5</v>
      </c>
      <c r="BQ1673" s="45" t="n">
        <v>2343</v>
      </c>
      <c r="BR1673" s="0" t="n">
        <f aca="false">AJ1673*0.1</f>
        <v>2E-006</v>
      </c>
      <c r="BS1673" s="0" t="n">
        <f aca="false">((((BJ1673/R1673)^2)+((BM1673/AD1673)^2))^(1/2))*AK1673</f>
        <v>0.000156630311275474</v>
      </c>
      <c r="BT1673" s="0" t="n">
        <f aca="false">((((BJ1673/R1673)^2)+((BN1673/AE1673)^2))^(1/2))*AL1673</f>
        <v>6.44123590687002E-005</v>
      </c>
      <c r="BU1673" s="0" t="n">
        <f aca="false">((((BJ1673/R1673)^2)+((BO1673/AF1673)^2))^(1/2))*AM1673</f>
        <v>0.000178432916430432</v>
      </c>
      <c r="BV1673" s="0" t="n">
        <f aca="false">((((BJ1673/R1673)^2)+((BP1673/AG1673)^2))^(1/2))*AN1673</f>
        <v>0.000220537377224619</v>
      </c>
      <c r="BW1673" s="0" t="n">
        <f aca="false">((((BJ1673/R1673)^2)+((BQ1673/AH1673)^2))^(1/2))*AO1673</f>
        <v>0.0414918670067093</v>
      </c>
      <c r="BX1673" s="46" t="n">
        <f aca="false">((((BL1673/AI1673)^2)+((BR1673/AJ1673)^2))^(1/2))*AP1673</f>
        <v>0.0498396513054997</v>
      </c>
    </row>
    <row r="1674" customFormat="false" ht="15" hidden="false" customHeight="true" outlineLevel="0" collapsed="false">
      <c r="A1674" s="24" t="n">
        <v>4.62298333333333</v>
      </c>
      <c r="B1674" s="24" t="n">
        <v>-74.0910111111111</v>
      </c>
      <c r="C1674" s="47" t="n">
        <v>30</v>
      </c>
      <c r="D1674" s="47" t="n">
        <v>26</v>
      </c>
      <c r="E1674" s="47" t="n">
        <v>2332</v>
      </c>
      <c r="F1674" s="96" t="s">
        <v>4140</v>
      </c>
      <c r="G1674" s="100" t="s">
        <v>4141</v>
      </c>
      <c r="H1674" s="100" t="s">
        <v>4142</v>
      </c>
      <c r="I1674" s="28" t="s">
        <v>155</v>
      </c>
      <c r="J1674" s="83" t="s">
        <v>1288</v>
      </c>
      <c r="K1674" s="100" t="s">
        <v>4143</v>
      </c>
      <c r="L1674" s="100"/>
      <c r="M1674" s="1"/>
      <c r="N1674" s="88" t="s">
        <v>84</v>
      </c>
      <c r="O1674" s="95" t="s">
        <v>85</v>
      </c>
      <c r="P1674" s="50" t="n">
        <v>-0.015549305289661</v>
      </c>
      <c r="Q1674" s="97" t="n">
        <v>2160</v>
      </c>
      <c r="R1674" s="31" t="n">
        <v>2029.74668699809</v>
      </c>
      <c r="S1674" s="29" t="s">
        <v>86</v>
      </c>
      <c r="T1674" s="29" t="n">
        <f aca="false">((R1674*Parámetros!$D$30)/1000)/Parámetros!$D$29</f>
        <v>1663.38460767822</v>
      </c>
      <c r="U1674" s="29" t="s">
        <v>69</v>
      </c>
      <c r="V1674" s="48" t="n">
        <f aca="false">IF(S1674="m3_año",R1674,IF(OR(O1674="CG1",O1674="CG3",O1674="HG2"),T1674,R1674))</f>
        <v>2029.74668699809</v>
      </c>
      <c r="W1674" s="28" t="n">
        <v>365</v>
      </c>
      <c r="X1674" s="1" t="s">
        <v>4130</v>
      </c>
      <c r="Y1674" s="1"/>
      <c r="Z1674" s="28" t="n">
        <v>2920</v>
      </c>
      <c r="AA1674" s="1"/>
      <c r="AB1674" s="1"/>
      <c r="AC1674" s="33" t="s">
        <v>246</v>
      </c>
      <c r="AD1674" s="33" t="n">
        <f aca="false">VLOOKUP($O1674,Parámetros!$B$4:$H$25,3,0)</f>
        <v>12.7152226842523</v>
      </c>
      <c r="AE1674" s="33" t="n">
        <f aca="false">VLOOKUP($O1674,Parámetros!$B$4:$H$25,4,0)</f>
        <v>4.56382485732941</v>
      </c>
      <c r="AF1674" s="33" t="n">
        <f aca="false">VLOOKUP($O1674,Parámetros!$B$4:$H$25,5,0)</f>
        <v>12.0799261022882</v>
      </c>
      <c r="AG1674" s="33" t="n">
        <f aca="false">VLOOKUP($O1674,Parámetros!$B$4:$H$25,6,0)</f>
        <v>6.25</v>
      </c>
      <c r="AH1674" s="33" t="n">
        <f aca="false">VLOOKUP($O1674,Parámetros!$B$4:$H$25,7,0)</f>
        <v>2343</v>
      </c>
      <c r="AI1674" s="2" t="n">
        <v>8608.38414634146</v>
      </c>
      <c r="AJ1674" s="2" t="n">
        <v>1.0442E-008</v>
      </c>
      <c r="AK1674" s="34" t="n">
        <f aca="false">AD1674*V1674/1000000000</f>
        <v>2.58086811178041E-005</v>
      </c>
      <c r="AL1674" s="34" t="n">
        <f aca="false">AE1674*V1674/1000000000</f>
        <v>9.2634083842039E-006</v>
      </c>
      <c r="AM1674" s="34" t="n">
        <f aca="false">AF1674*V1674/1000000000</f>
        <v>2.45191899853012E-005</v>
      </c>
      <c r="AN1674" s="34" t="n">
        <f aca="false">AG1674*V1674/1000000000</f>
        <v>1.26859167937381E-005</v>
      </c>
      <c r="AO1674" s="34" t="n">
        <f aca="false">AH1674*V1674/1000000000</f>
        <v>0.00475569648763652</v>
      </c>
      <c r="AP1674" s="35" t="n">
        <f aca="false">AJ1674*AI1674*EXP(P1674*4)</f>
        <v>8.44682346951262E-005</v>
      </c>
      <c r="AQ1674" s="36" t="n">
        <f aca="false">AK1674/W1674</f>
        <v>7.0708715391244E-008</v>
      </c>
      <c r="AR1674" s="37" t="n">
        <f aca="false">AL1674/W1674</f>
        <v>2.53792010526134E-008</v>
      </c>
      <c r="AS1674" s="37" t="n">
        <f aca="false">AM1674/W1674</f>
        <v>6.7175862973428E-008</v>
      </c>
      <c r="AT1674" s="37" t="n">
        <f aca="false">AN1674/W1674</f>
        <v>3.47559364212002E-008</v>
      </c>
      <c r="AU1674" s="37" t="n">
        <f aca="false">AO1674/W1674</f>
        <v>1.30293054455795E-005</v>
      </c>
      <c r="AV1674" s="49" t="n">
        <f aca="false">AP1674/W1674</f>
        <v>2.31419821082538E-007</v>
      </c>
      <c r="AW1674" s="39" t="n">
        <f aca="false">AK1674*1000000</f>
        <v>25.8086811178041</v>
      </c>
      <c r="AX1674" s="40" t="n">
        <f aca="false">AL1674*1000000</f>
        <v>9.2634083842039</v>
      </c>
      <c r="AY1674" s="40" t="n">
        <f aca="false">AM1674*1000000</f>
        <v>24.5191899853012</v>
      </c>
      <c r="AZ1674" s="40" t="n">
        <f aca="false">AN1674*1000000</f>
        <v>12.6859167937381</v>
      </c>
      <c r="BA1674" s="40" t="n">
        <f aca="false">AO1674*1000000</f>
        <v>4755.69648763652</v>
      </c>
      <c r="BB1674" s="41" t="n">
        <f aca="false">AP1674*1000000</f>
        <v>84.4682346951263</v>
      </c>
      <c r="BC1674" s="39" t="n">
        <f aca="false">AQ1674*1000000</f>
        <v>0.070708715391244</v>
      </c>
      <c r="BD1674" s="40" t="n">
        <f aca="false">AR1674*1000000</f>
        <v>0.0253792010526134</v>
      </c>
      <c r="BE1674" s="40" t="n">
        <f aca="false">AS1674*1000000</f>
        <v>0.067175862973428</v>
      </c>
      <c r="BF1674" s="40" t="n">
        <f aca="false">AT1674*1000000</f>
        <v>0.0347559364212002</v>
      </c>
      <c r="BG1674" s="40" t="n">
        <f aca="false">AU1674*1000000</f>
        <v>13.0293054455795</v>
      </c>
      <c r="BH1674" s="41" t="n">
        <f aca="false">AV1674*1000000</f>
        <v>0.231419821082538</v>
      </c>
      <c r="BI1674" s="0" t="n">
        <v>0.1</v>
      </c>
      <c r="BJ1674" s="0" t="n">
        <f aca="false">R1674*BI1674</f>
        <v>202.974668699809</v>
      </c>
      <c r="BK1674" s="0" t="n">
        <v>0.1</v>
      </c>
      <c r="BL1674" s="0" t="n">
        <f aca="false">AI1674*BK1674</f>
        <v>860.838414634146</v>
      </c>
      <c r="BM1674" s="45" t="n">
        <v>8.79744109323615</v>
      </c>
      <c r="BN1674" s="45" t="n">
        <v>3.62683450723467</v>
      </c>
      <c r="BO1674" s="45" t="n">
        <v>10.0538529184284</v>
      </c>
      <c r="BP1674" s="45" t="n">
        <v>12.5</v>
      </c>
      <c r="BQ1674" s="45" t="n">
        <v>2343</v>
      </c>
      <c r="BR1674" s="0" t="n">
        <f aca="false">AJ1674*0.1</f>
        <v>1.0442E-009</v>
      </c>
      <c r="BS1674" s="0" t="n">
        <f aca="false">((((BJ1674/R1674)^2)+((BM1674/AD1674)^2))^(1/2))*AK1674</f>
        <v>1.80421234687695E-005</v>
      </c>
      <c r="BT1674" s="0" t="n">
        <f aca="false">((((BJ1674/R1674)^2)+((BN1674/AE1674)^2))^(1/2))*AL1674</f>
        <v>7.41960943427032E-006</v>
      </c>
      <c r="BU1674" s="0" t="n">
        <f aca="false">((((BJ1674/R1674)^2)+((BO1674/AF1674)^2))^(1/2))*AM1674</f>
        <v>2.05535485623119E-005</v>
      </c>
      <c r="BV1674" s="0" t="n">
        <f aca="false">((((BJ1674/R1674)^2)+((BP1674/AG1674)^2))^(1/2))*AN1674</f>
        <v>2.5403528582454E-005</v>
      </c>
      <c r="BW1674" s="0" t="n">
        <f aca="false">((((BJ1674/R1674)^2)+((BQ1674/AH1674)^2))^(1/2))*AO1674</f>
        <v>0.00477941581925485</v>
      </c>
      <c r="BX1674" s="46" t="n">
        <f aca="false">((((BL1674/AI1674)^2)+((BR1674/AJ1674)^2))^(1/2))*AP1674</f>
        <v>1.19456123095561E-005</v>
      </c>
    </row>
    <row r="1675" customFormat="false" ht="15" hidden="false" customHeight="true" outlineLevel="0" collapsed="false">
      <c r="A1675" s="24" t="n">
        <v>4.62298333333333</v>
      </c>
      <c r="B1675" s="24" t="n">
        <v>-74.0910111111111</v>
      </c>
      <c r="C1675" s="47" t="n">
        <v>30</v>
      </c>
      <c r="D1675" s="47" t="n">
        <v>26</v>
      </c>
      <c r="E1675" s="47" t="n">
        <v>2332</v>
      </c>
      <c r="F1675" s="96" t="s">
        <v>4140</v>
      </c>
      <c r="G1675" s="100" t="s">
        <v>4141</v>
      </c>
      <c r="H1675" s="100" t="s">
        <v>4142</v>
      </c>
      <c r="I1675" s="28" t="s">
        <v>155</v>
      </c>
      <c r="J1675" s="83" t="s">
        <v>1288</v>
      </c>
      <c r="K1675" s="100" t="s">
        <v>4144</v>
      </c>
      <c r="L1675" s="100"/>
      <c r="M1675" s="1"/>
      <c r="N1675" s="88" t="s">
        <v>84</v>
      </c>
      <c r="O1675" s="95" t="s">
        <v>85</v>
      </c>
      <c r="P1675" s="50" t="n">
        <v>-0.015549305289661</v>
      </c>
      <c r="Q1675" s="97" t="n">
        <v>2160</v>
      </c>
      <c r="R1675" s="31" t="n">
        <v>2029.74668699809</v>
      </c>
      <c r="S1675" s="29" t="s">
        <v>86</v>
      </c>
      <c r="T1675" s="29" t="n">
        <f aca="false">((R1675*Parámetros!$D$30)/1000)/Parámetros!$D$29</f>
        <v>1663.38460767822</v>
      </c>
      <c r="U1675" s="29" t="s">
        <v>69</v>
      </c>
      <c r="V1675" s="48" t="n">
        <f aca="false">IF(S1675="m3_año",R1675,IF(OR(O1675="CG1",O1675="CG3",O1675="HG2"),T1675,R1675))</f>
        <v>2029.74668699809</v>
      </c>
      <c r="W1675" s="28" t="n">
        <v>365</v>
      </c>
      <c r="X1675" s="1" t="s">
        <v>4130</v>
      </c>
      <c r="Y1675" s="1"/>
      <c r="Z1675" s="28" t="n">
        <v>2920</v>
      </c>
      <c r="AA1675" s="1"/>
      <c r="AB1675" s="1"/>
      <c r="AC1675" s="33" t="s">
        <v>246</v>
      </c>
      <c r="AD1675" s="33" t="n">
        <f aca="false">VLOOKUP($O1675,Parámetros!$B$4:$H$25,3,0)</f>
        <v>12.7152226842523</v>
      </c>
      <c r="AE1675" s="33" t="n">
        <f aca="false">VLOOKUP($O1675,Parámetros!$B$4:$H$25,4,0)</f>
        <v>4.56382485732941</v>
      </c>
      <c r="AF1675" s="33" t="n">
        <f aca="false">VLOOKUP($O1675,Parámetros!$B$4:$H$25,5,0)</f>
        <v>12.0799261022882</v>
      </c>
      <c r="AG1675" s="33" t="n">
        <f aca="false">VLOOKUP($O1675,Parámetros!$B$4:$H$25,6,0)</f>
        <v>6.25</v>
      </c>
      <c r="AH1675" s="33" t="n">
        <f aca="false">VLOOKUP($O1675,Parámetros!$B$4:$H$25,7,0)</f>
        <v>2343</v>
      </c>
      <c r="AI1675" s="2" t="n">
        <v>8608.38414634146</v>
      </c>
      <c r="AJ1675" s="2" t="n">
        <v>1.0442E-008</v>
      </c>
      <c r="AK1675" s="34" t="n">
        <f aca="false">AD1675*V1675/1000000000</f>
        <v>2.58086811178041E-005</v>
      </c>
      <c r="AL1675" s="34" t="n">
        <f aca="false">AE1675*V1675/1000000000</f>
        <v>9.2634083842039E-006</v>
      </c>
      <c r="AM1675" s="34" t="n">
        <f aca="false">AF1675*V1675/1000000000</f>
        <v>2.45191899853012E-005</v>
      </c>
      <c r="AN1675" s="34" t="n">
        <f aca="false">AG1675*V1675/1000000000</f>
        <v>1.26859167937381E-005</v>
      </c>
      <c r="AO1675" s="34" t="n">
        <f aca="false">AH1675*V1675/1000000000</f>
        <v>0.00475569648763652</v>
      </c>
      <c r="AP1675" s="35" t="n">
        <f aca="false">AJ1675*AI1675*EXP(P1675*4)</f>
        <v>8.44682346951262E-005</v>
      </c>
      <c r="AQ1675" s="36" t="n">
        <f aca="false">AK1675/W1675</f>
        <v>7.0708715391244E-008</v>
      </c>
      <c r="AR1675" s="37" t="n">
        <f aca="false">AL1675/W1675</f>
        <v>2.53792010526134E-008</v>
      </c>
      <c r="AS1675" s="37" t="n">
        <f aca="false">AM1675/W1675</f>
        <v>6.7175862973428E-008</v>
      </c>
      <c r="AT1675" s="37" t="n">
        <f aca="false">AN1675/W1675</f>
        <v>3.47559364212002E-008</v>
      </c>
      <c r="AU1675" s="37" t="n">
        <f aca="false">AO1675/W1675</f>
        <v>1.30293054455795E-005</v>
      </c>
      <c r="AV1675" s="49" t="n">
        <f aca="false">AP1675/W1675</f>
        <v>2.31419821082538E-007</v>
      </c>
      <c r="AW1675" s="39" t="n">
        <f aca="false">AK1675*1000000</f>
        <v>25.8086811178041</v>
      </c>
      <c r="AX1675" s="40" t="n">
        <f aca="false">AL1675*1000000</f>
        <v>9.2634083842039</v>
      </c>
      <c r="AY1675" s="40" t="n">
        <f aca="false">AM1675*1000000</f>
        <v>24.5191899853012</v>
      </c>
      <c r="AZ1675" s="40" t="n">
        <f aca="false">AN1675*1000000</f>
        <v>12.6859167937381</v>
      </c>
      <c r="BA1675" s="40" t="n">
        <f aca="false">AO1675*1000000</f>
        <v>4755.69648763652</v>
      </c>
      <c r="BB1675" s="41" t="n">
        <f aca="false">AP1675*1000000</f>
        <v>84.4682346951263</v>
      </c>
      <c r="BC1675" s="39" t="n">
        <f aca="false">AQ1675*1000000</f>
        <v>0.070708715391244</v>
      </c>
      <c r="BD1675" s="40" t="n">
        <f aca="false">AR1675*1000000</f>
        <v>0.0253792010526134</v>
      </c>
      <c r="BE1675" s="40" t="n">
        <f aca="false">AS1675*1000000</f>
        <v>0.067175862973428</v>
      </c>
      <c r="BF1675" s="40" t="n">
        <f aca="false">AT1675*1000000</f>
        <v>0.0347559364212002</v>
      </c>
      <c r="BG1675" s="40" t="n">
        <f aca="false">AU1675*1000000</f>
        <v>13.0293054455795</v>
      </c>
      <c r="BH1675" s="41" t="n">
        <f aca="false">AV1675*1000000</f>
        <v>0.231419821082538</v>
      </c>
      <c r="BI1675" s="0" t="n">
        <v>0.1</v>
      </c>
      <c r="BJ1675" s="0" t="n">
        <f aca="false">R1675*BI1675</f>
        <v>202.974668699809</v>
      </c>
      <c r="BK1675" s="0" t="n">
        <v>0.1</v>
      </c>
      <c r="BL1675" s="0" t="n">
        <f aca="false">AI1675*BK1675</f>
        <v>860.838414634146</v>
      </c>
      <c r="BM1675" s="45" t="n">
        <v>8.79744109323615</v>
      </c>
      <c r="BN1675" s="45" t="n">
        <v>3.62683450723467</v>
      </c>
      <c r="BO1675" s="45" t="n">
        <v>10.0538529184284</v>
      </c>
      <c r="BP1675" s="45" t="n">
        <v>12.5</v>
      </c>
      <c r="BQ1675" s="45" t="n">
        <v>2343</v>
      </c>
      <c r="BR1675" s="0" t="n">
        <f aca="false">AJ1675*0.1</f>
        <v>1.0442E-009</v>
      </c>
      <c r="BS1675" s="0" t="n">
        <f aca="false">((((BJ1675/R1675)^2)+((BM1675/AD1675)^2))^(1/2))*AK1675</f>
        <v>1.80421234687695E-005</v>
      </c>
      <c r="BT1675" s="0" t="n">
        <f aca="false">((((BJ1675/R1675)^2)+((BN1675/AE1675)^2))^(1/2))*AL1675</f>
        <v>7.41960943427032E-006</v>
      </c>
      <c r="BU1675" s="0" t="n">
        <f aca="false">((((BJ1675/R1675)^2)+((BO1675/AF1675)^2))^(1/2))*AM1675</f>
        <v>2.05535485623119E-005</v>
      </c>
      <c r="BV1675" s="0" t="n">
        <f aca="false">((((BJ1675/R1675)^2)+((BP1675/AG1675)^2))^(1/2))*AN1675</f>
        <v>2.5403528582454E-005</v>
      </c>
      <c r="BW1675" s="0" t="n">
        <f aca="false">((((BJ1675/R1675)^2)+((BQ1675/AH1675)^2))^(1/2))*AO1675</f>
        <v>0.00477941581925485</v>
      </c>
      <c r="BX1675" s="46" t="n">
        <f aca="false">((((BL1675/AI1675)^2)+((BR1675/AJ1675)^2))^(1/2))*AP1675</f>
        <v>1.19456123095561E-005</v>
      </c>
    </row>
    <row r="1676" customFormat="false" ht="15" hidden="false" customHeight="true" outlineLevel="0" collapsed="false">
      <c r="A1676" s="24" t="n">
        <v>4.76093055555556</v>
      </c>
      <c r="B1676" s="24" t="n">
        <v>-74.1049833333333</v>
      </c>
      <c r="C1676" s="47" t="n">
        <v>28</v>
      </c>
      <c r="D1676" s="47" t="n">
        <v>42</v>
      </c>
      <c r="E1676" s="47" t="n">
        <v>118</v>
      </c>
      <c r="F1676" s="96" t="s">
        <v>4145</v>
      </c>
      <c r="G1676" s="100" t="s">
        <v>4146</v>
      </c>
      <c r="H1676" s="100" t="s">
        <v>4147</v>
      </c>
      <c r="I1676" s="100" t="s">
        <v>1476</v>
      </c>
      <c r="J1676" s="96" t="s">
        <v>76</v>
      </c>
      <c r="K1676" s="100" t="s">
        <v>4148</v>
      </c>
      <c r="L1676" s="100"/>
      <c r="M1676" s="1"/>
      <c r="N1676" s="101" t="s">
        <v>194</v>
      </c>
      <c r="O1676" s="95" t="s">
        <v>2969</v>
      </c>
      <c r="P1676" s="50" t="n">
        <v>0.013557806644477</v>
      </c>
      <c r="Q1676" s="97" t="n">
        <v>9.08496</v>
      </c>
      <c r="R1676" s="31" t="n">
        <v>9.59125288739591</v>
      </c>
      <c r="S1676" s="4" t="s">
        <v>69</v>
      </c>
      <c r="T1676" s="4"/>
      <c r="U1676" s="4"/>
      <c r="V1676" s="48" t="n">
        <f aca="false">IF(S1676="m3_año",R1676,IF(OR(O1676="CG1",O1676="CG3",O1676="HG2"),T1676,R1676))</f>
        <v>9.59125288739591</v>
      </c>
      <c r="W1676" s="28" t="n">
        <v>365</v>
      </c>
      <c r="X1676" s="1" t="s">
        <v>4130</v>
      </c>
      <c r="Y1676" s="1"/>
      <c r="Z1676" s="28" t="n">
        <v>2920</v>
      </c>
      <c r="AA1676" s="1"/>
      <c r="AB1676" s="1"/>
      <c r="AC1676" s="33" t="s">
        <v>72</v>
      </c>
      <c r="AD1676" s="33" t="n">
        <f aca="false">VLOOKUP($O1676,Parámetros!$B$4:$H$25,3,0)</f>
        <v>2968843.141</v>
      </c>
      <c r="AE1676" s="33" t="n">
        <f aca="false">VLOOKUP($O1676,Parámetros!$B$4:$H$25,4,0)</f>
        <v>1108945.154</v>
      </c>
      <c r="AF1676" s="33" t="n">
        <f aca="false">VLOOKUP($O1676,Parámetros!$B$4:$H$25,5,0)</f>
        <v>26460000</v>
      </c>
      <c r="AG1676" s="33" t="n">
        <f aca="false">VLOOKUP($O1676,Parámetros!$B$4:$H$25,6,0)</f>
        <v>600000</v>
      </c>
      <c r="AH1676" s="33" t="n">
        <f aca="false">VLOOKUP($O1676,Parámetros!$B$4:$H$25,7,0)</f>
        <v>2640000</v>
      </c>
      <c r="AI1676" s="2" t="n">
        <v>8608.38414634146</v>
      </c>
      <c r="AJ1676" s="2" t="n">
        <v>1.0442E-008</v>
      </c>
      <c r="AK1676" s="34" t="n">
        <f aca="false">AD1676*V1676/1000000000</f>
        <v>0.0284749253483418</v>
      </c>
      <c r="AL1676" s="34" t="n">
        <f aca="false">AE1676*V1676/1000000000</f>
        <v>0.0106361734102662</v>
      </c>
      <c r="AM1676" s="34" t="n">
        <f aca="false">AF1676*V1676/1000000000</f>
        <v>0.253784551400496</v>
      </c>
      <c r="AN1676" s="34" t="n">
        <f aca="false">AG1676*V1676/1000000000</f>
        <v>0.00575475173243755</v>
      </c>
      <c r="AO1676" s="34" t="n">
        <f aca="false">AH1676*V1676/1000000000</f>
        <v>0.0253209076227252</v>
      </c>
      <c r="AP1676" s="35" t="n">
        <f aca="false">AJ1676*AI1676*EXP(P1676*4)</f>
        <v>9.48981290687517E-005</v>
      </c>
      <c r="AQ1676" s="36" t="n">
        <f aca="false">AK1676/W1676</f>
        <v>7.8013494105046E-005</v>
      </c>
      <c r="AR1676" s="37" t="n">
        <f aca="false">AL1676/W1676</f>
        <v>2.9140201124017E-005</v>
      </c>
      <c r="AS1676" s="37" t="n">
        <f aca="false">AM1676/W1676</f>
        <v>0.000695300140823276</v>
      </c>
      <c r="AT1676" s="37" t="n">
        <f aca="false">AN1676/W1676</f>
        <v>1.57664431025686E-005</v>
      </c>
      <c r="AU1676" s="37" t="n">
        <f aca="false">AO1676/W1676</f>
        <v>6.93723496513019E-005</v>
      </c>
      <c r="AV1676" s="49" t="n">
        <f aca="false">AP1676/W1676</f>
        <v>2.59994874160964E-007</v>
      </c>
      <c r="AW1676" s="39" t="n">
        <f aca="false">AK1676*1000000</f>
        <v>28474.9253483418</v>
      </c>
      <c r="AX1676" s="40" t="n">
        <f aca="false">AL1676*1000000</f>
        <v>10636.1734102662</v>
      </c>
      <c r="AY1676" s="40" t="n">
        <f aca="false">AM1676*1000000</f>
        <v>253784.551400496</v>
      </c>
      <c r="AZ1676" s="40" t="n">
        <f aca="false">AN1676*1000000</f>
        <v>5754.75173243755</v>
      </c>
      <c r="BA1676" s="40" t="n">
        <f aca="false">AO1676*1000000</f>
        <v>25320.9076227252</v>
      </c>
      <c r="BB1676" s="41" t="n">
        <f aca="false">AP1676*1000000</f>
        <v>94.8981290687517</v>
      </c>
      <c r="BC1676" s="39" t="n">
        <f aca="false">AQ1676*1000000</f>
        <v>78.013494105046</v>
      </c>
      <c r="BD1676" s="40" t="n">
        <f aca="false">AR1676*1000000</f>
        <v>29.140201124017</v>
      </c>
      <c r="BE1676" s="40" t="n">
        <f aca="false">AS1676*1000000</f>
        <v>695.300140823276</v>
      </c>
      <c r="BF1676" s="40" t="n">
        <f aca="false">AT1676*1000000</f>
        <v>15.7664431025686</v>
      </c>
      <c r="BG1676" s="40" t="n">
        <f aca="false">AU1676*1000000</f>
        <v>69.3723496513019</v>
      </c>
      <c r="BH1676" s="41" t="n">
        <f aca="false">AV1676*1000000</f>
        <v>0.259994874160964</v>
      </c>
      <c r="BI1676" s="0" t="n">
        <v>0.1</v>
      </c>
      <c r="BJ1676" s="0" t="n">
        <f aca="false">R1676*BI1676</f>
        <v>0.959125288739591</v>
      </c>
      <c r="BK1676" s="0" t="n">
        <v>0.1</v>
      </c>
      <c r="BL1676" s="0" t="n">
        <f aca="false">AI1676*BK1676</f>
        <v>860.838414634146</v>
      </c>
      <c r="BM1676" s="45" t="n">
        <v>2364070.847</v>
      </c>
      <c r="BN1676" s="45" t="n">
        <v>451327.576</v>
      </c>
      <c r="BO1676" s="0" t="n">
        <f aca="false">AF1676*0.1</f>
        <v>2646000</v>
      </c>
      <c r="BP1676" s="0" t="n">
        <f aca="false">AG1676*0.1</f>
        <v>60000</v>
      </c>
      <c r="BQ1676" s="0" t="n">
        <f aca="false">AH1676*0.1</f>
        <v>264000</v>
      </c>
      <c r="BR1676" s="0" t="n">
        <f aca="false">AJ1676*0.1</f>
        <v>1.0442E-009</v>
      </c>
      <c r="BS1676" s="0" t="n">
        <f aca="false">((((BJ1676/R1676)^2)+((BM1676/AD1676)^2))^(1/2))*AK1676</f>
        <v>0.0228524985448148</v>
      </c>
      <c r="BT1676" s="0" t="n">
        <f aca="false">((((BJ1676/R1676)^2)+((BN1676/AE1676)^2))^(1/2))*AL1676</f>
        <v>0.00445755141217517</v>
      </c>
      <c r="BU1676" s="0" t="n">
        <f aca="false">((((BJ1676/R1676)^2)+((BO1676/AF1676)^2))^(1/2))*AM1676</f>
        <v>0.0358905554511353</v>
      </c>
      <c r="BV1676" s="0" t="n">
        <f aca="false">((((BJ1676/R1676)^2)+((BP1676/AG1676)^2))^(1/2))*AN1676</f>
        <v>0.000813844794810324</v>
      </c>
      <c r="BW1676" s="0" t="n">
        <f aca="false">((((BJ1676/R1676)^2)+((BQ1676/AH1676)^2))^(1/2))*AO1676</f>
        <v>0.00358091709716543</v>
      </c>
      <c r="BX1676" s="46" t="n">
        <f aca="false">((((BL1676/AI1676)^2)+((BR1676/AJ1676)^2))^(1/2))*AP1676</f>
        <v>1.34206221172861E-005</v>
      </c>
    </row>
    <row r="1677" customFormat="false" ht="15" hidden="false" customHeight="true" outlineLevel="0" collapsed="false">
      <c r="A1677" s="24" t="n">
        <v>4.55821944444444</v>
      </c>
      <c r="B1677" s="24" t="n">
        <v>-74.1504472222222</v>
      </c>
      <c r="C1677" s="47" t="n">
        <v>23</v>
      </c>
      <c r="D1677" s="47" t="n">
        <v>19</v>
      </c>
      <c r="E1677" s="47" t="n">
        <v>1741</v>
      </c>
      <c r="F1677" s="96" t="s">
        <v>4149</v>
      </c>
      <c r="G1677" s="100" t="s">
        <v>4150</v>
      </c>
      <c r="H1677" s="100" t="s">
        <v>4151</v>
      </c>
      <c r="I1677" s="91" t="s">
        <v>3342</v>
      </c>
      <c r="J1677" s="96" t="s">
        <v>76</v>
      </c>
      <c r="K1677" s="100"/>
      <c r="L1677" s="100"/>
      <c r="M1677" s="1"/>
      <c r="N1677" s="101" t="s">
        <v>3501</v>
      </c>
      <c r="O1677" s="95" t="s">
        <v>3957</v>
      </c>
      <c r="P1677" s="30" t="n">
        <v>-0.0352321010697174</v>
      </c>
      <c r="Q1677" s="5" t="n">
        <v>11520</v>
      </c>
      <c r="R1677" s="31" t="n">
        <v>10005.7132113662</v>
      </c>
      <c r="S1677" s="29" t="s">
        <v>86</v>
      </c>
      <c r="T1677" s="29"/>
      <c r="U1677" s="29"/>
      <c r="V1677" s="48" t="n">
        <f aca="false">IF(S1677="m3_año",R1677,IF(OR(O1677="CG1",O1677="CG3",O1677="HG2"),T1677,R1677))</f>
        <v>10005.7132113662</v>
      </c>
      <c r="W1677" s="28" t="n">
        <v>365</v>
      </c>
      <c r="X1677" s="1" t="s">
        <v>4130</v>
      </c>
      <c r="Y1677" s="1"/>
      <c r="Z1677" s="28" t="n">
        <v>2920</v>
      </c>
      <c r="AA1677" s="1"/>
      <c r="AB1677" s="1"/>
      <c r="AC1677" s="33" t="s">
        <v>246</v>
      </c>
      <c r="AD1677" s="33" t="n">
        <f aca="false">VLOOKUP($O1677,Parámetros!$B$4:$H$25,3,0)</f>
        <v>2.56948904694711</v>
      </c>
      <c r="AE1677" s="33" t="n">
        <f aca="false">VLOOKUP($O1677,Parámetros!$B$4:$H$25,4,0)</f>
        <v>3.49736009167801</v>
      </c>
      <c r="AF1677" s="33" t="n">
        <f aca="false">VLOOKUP($O1677,Parámetros!$B$4:$H$25,5,0)</f>
        <v>0.178436739371327</v>
      </c>
      <c r="AG1677" s="33" t="n">
        <f aca="false">VLOOKUP($O1677,Parámetros!$B$4:$H$25,6,0)</f>
        <v>4.28248174491185</v>
      </c>
      <c r="AH1677" s="33" t="n">
        <f aca="false">VLOOKUP($O1677,Parámetros!$B$4:$H$25,7,0)</f>
        <v>1688.11775999997</v>
      </c>
      <c r="AI1677" s="73" t="n">
        <v>11520</v>
      </c>
      <c r="AJ1677" s="2" t="n">
        <v>0.015</v>
      </c>
      <c r="AK1677" s="34" t="n">
        <f aca="false">AD1677*V1677/1000000000</f>
        <v>2.57095705034994E-005</v>
      </c>
      <c r="AL1677" s="34" t="n">
        <f aca="false">AE1677*V1677/1000000000</f>
        <v>3.49935820742076E-005</v>
      </c>
      <c r="AM1677" s="34" t="n">
        <f aca="false">AF1677*V1677/1000000000</f>
        <v>1.78538684052079E-006</v>
      </c>
      <c r="AN1677" s="34" t="n">
        <f aca="false">AG1677*V1677/1000000000</f>
        <v>4.28492841724991E-005</v>
      </c>
      <c r="AO1677" s="34" t="n">
        <f aca="false">AH1677*V1677/1000000000</f>
        <v>0.0168908221735736</v>
      </c>
      <c r="AP1677" s="35" t="n">
        <f aca="false">AJ1677*AI1677*EXP(P1677*4)</f>
        <v>150.085698170492</v>
      </c>
      <c r="AQ1677" s="36" t="n">
        <f aca="false">AK1677/W1677</f>
        <v>7.04371794616423E-008</v>
      </c>
      <c r="AR1677" s="37" t="n">
        <f aca="false">AL1677/W1677</f>
        <v>9.58728276005687E-008</v>
      </c>
      <c r="AS1677" s="37" t="n">
        <f aca="false">AM1677/W1677</f>
        <v>4.89147079594738E-009</v>
      </c>
      <c r="AT1677" s="37" t="n">
        <f aca="false">AN1677/W1677</f>
        <v>1.17395299102737E-007</v>
      </c>
      <c r="AU1677" s="37" t="n">
        <f aca="false">AO1677/W1677</f>
        <v>4.62762251330784E-005</v>
      </c>
      <c r="AV1677" s="49" t="n">
        <f aca="false">AP1677/W1677</f>
        <v>0.411193693617787</v>
      </c>
      <c r="AW1677" s="39" t="n">
        <f aca="false">AK1677*1000000</f>
        <v>25.7095705034994</v>
      </c>
      <c r="AX1677" s="40" t="n">
        <f aca="false">AL1677*1000000</f>
        <v>34.9935820742076</v>
      </c>
      <c r="AY1677" s="40" t="n">
        <f aca="false">AM1677*1000000</f>
        <v>1.78538684052079</v>
      </c>
      <c r="AZ1677" s="40" t="n">
        <f aca="false">AN1677*1000000</f>
        <v>42.8492841724991</v>
      </c>
      <c r="BA1677" s="40" t="n">
        <f aca="false">AO1677*1000000</f>
        <v>16890.8221735736</v>
      </c>
      <c r="BB1677" s="41" t="n">
        <f aca="false">AP1677*1000000</f>
        <v>150085698.170492</v>
      </c>
      <c r="BC1677" s="39" t="n">
        <f aca="false">AQ1677*1000000</f>
        <v>0.0704371794616423</v>
      </c>
      <c r="BD1677" s="40" t="n">
        <f aca="false">AR1677*1000000</f>
        <v>0.0958728276005687</v>
      </c>
      <c r="BE1677" s="40" t="n">
        <f aca="false">AS1677*1000000</f>
        <v>0.00489147079594738</v>
      </c>
      <c r="BF1677" s="40" t="n">
        <f aca="false">AT1677*1000000</f>
        <v>0.117395299102737</v>
      </c>
      <c r="BG1677" s="40" t="n">
        <f aca="false">AU1677*1000000</f>
        <v>46.2762251330784</v>
      </c>
      <c r="BH1677" s="41" t="n">
        <f aca="false">AV1677*1000000</f>
        <v>411193.693617787</v>
      </c>
      <c r="BI1677" s="0" t="n">
        <v>0.1</v>
      </c>
      <c r="BJ1677" s="0" t="n">
        <f aca="false">R1677*BI1677</f>
        <v>1000.57132113662</v>
      </c>
      <c r="BK1677" s="0" t="n">
        <v>0.1</v>
      </c>
      <c r="BL1677" s="0" t="n">
        <f aca="false">AI1677*BK1677</f>
        <v>1152</v>
      </c>
      <c r="BM1677" s="0" t="n">
        <f aca="false">AD1677*0.1</f>
        <v>0.256948904694711</v>
      </c>
      <c r="BN1677" s="0" t="n">
        <f aca="false">AE1677*0.1</f>
        <v>0.349736009167801</v>
      </c>
      <c r="BO1677" s="0" t="n">
        <f aca="false">AF1677*0.1</f>
        <v>0.0178436739371327</v>
      </c>
      <c r="BP1677" s="0" t="n">
        <f aca="false">AG1677*0.1</f>
        <v>0.428248174491185</v>
      </c>
      <c r="BQ1677" s="0" t="n">
        <f aca="false">AH1677*0.1</f>
        <v>168.811775999997</v>
      </c>
      <c r="BR1677" s="0" t="n">
        <f aca="false">AJ1677*0.1</f>
        <v>0.0015</v>
      </c>
      <c r="BS1677" s="0" t="n">
        <f aca="false">((((BJ1677/R1677)^2)+((BM1677/AD1677)^2))^(1/2))*AK1677</f>
        <v>3.63588232888362E-006</v>
      </c>
      <c r="BT1677" s="0" t="n">
        <f aca="false">((((BJ1677/R1677)^2)+((BN1677/AE1677)^2))^(1/2))*AL1677</f>
        <v>4.94883983653604E-006</v>
      </c>
      <c r="BU1677" s="0" t="n">
        <f aca="false">((((BJ1677/R1677)^2)+((BO1677/AF1677)^2))^(1/2))*AM1677</f>
        <v>2.52491828394696E-007</v>
      </c>
      <c r="BV1677" s="0" t="n">
        <f aca="false">((((BJ1677/R1677)^2)+((BP1677/AG1677)^2))^(1/2))*AN1677</f>
        <v>6.0598038814727E-006</v>
      </c>
      <c r="BW1677" s="0" t="n">
        <f aca="false">((((BJ1677/R1677)^2)+((BQ1677/AH1677)^2))^(1/2))*AO1677</f>
        <v>0.00238872297975</v>
      </c>
      <c r="BX1677" s="46" t="n">
        <f aca="false">((((BL1677/AI1677)^2)+((BR1677/AJ1677)^2))^(1/2))*AP1677</f>
        <v>21.2253229870945</v>
      </c>
    </row>
    <row r="1678" customFormat="false" ht="30" hidden="false" customHeight="true" outlineLevel="0" collapsed="false">
      <c r="A1678" s="24" t="n">
        <v>4.54957777777778</v>
      </c>
      <c r="B1678" s="24" t="n">
        <v>-74.1133277777778</v>
      </c>
      <c r="C1678" s="47" t="n">
        <v>28</v>
      </c>
      <c r="D1678" s="47" t="n">
        <v>18</v>
      </c>
      <c r="E1678" s="47" t="n">
        <v>1733</v>
      </c>
      <c r="F1678" s="96" t="s">
        <v>4152</v>
      </c>
      <c r="G1678" s="100" t="s">
        <v>3824</v>
      </c>
      <c r="H1678" s="100" t="s">
        <v>4153</v>
      </c>
      <c r="I1678" s="86" t="s">
        <v>1481</v>
      </c>
      <c r="J1678" s="1" t="s">
        <v>3797</v>
      </c>
      <c r="K1678" s="100"/>
      <c r="L1678" s="100"/>
      <c r="M1678" s="1"/>
      <c r="N1678" s="102" t="s">
        <v>4154</v>
      </c>
      <c r="O1678" s="95" t="s">
        <v>3343</v>
      </c>
      <c r="P1678" s="56" t="n">
        <v>0.00426891489573758</v>
      </c>
      <c r="Q1678" s="97" t="n">
        <v>960000</v>
      </c>
      <c r="R1678" s="31" t="n">
        <v>976533.390746362</v>
      </c>
      <c r="S1678" s="29" t="s">
        <v>86</v>
      </c>
      <c r="T1678" s="29" t="n">
        <f aca="false">((R1678*Parámetros!$D$30)/1000)/Parámetros!$D$29</f>
        <v>800272.576601008</v>
      </c>
      <c r="U1678" s="29" t="s">
        <v>69</v>
      </c>
      <c r="V1678" s="48" t="n">
        <f aca="false">IF(S1678="m3_año",R1678,IF(OR(O1678="CG1",O1678="CG3",O1678="HG2"),T1678,R1678))</f>
        <v>976533.390746362</v>
      </c>
      <c r="W1678" s="28" t="n">
        <v>365</v>
      </c>
      <c r="X1678" s="1" t="s">
        <v>4130</v>
      </c>
      <c r="Y1678" s="1"/>
      <c r="Z1678" s="28" t="n">
        <v>2920</v>
      </c>
      <c r="AA1678" s="103" t="s">
        <v>4155</v>
      </c>
      <c r="AB1678" s="1"/>
      <c r="AC1678" s="33" t="s">
        <v>246</v>
      </c>
      <c r="AD1678" s="33" t="n">
        <f aca="false">VLOOKUP($O1678,Parámetros!$B$4:$H$25,3,0)</f>
        <v>12.7152226842523</v>
      </c>
      <c r="AE1678" s="33" t="n">
        <f aca="false">VLOOKUP($O1678,Parámetros!$B$4:$H$25,4,0)</f>
        <v>4.56382485732941</v>
      </c>
      <c r="AF1678" s="33" t="n">
        <f aca="false">VLOOKUP($O1678,Parámetros!$B$4:$H$25,5,0)</f>
        <v>12.0799261022882</v>
      </c>
      <c r="AG1678" s="33" t="n">
        <f aca="false">VLOOKUP($O1678,Parámetros!$B$4:$H$25,6,0)</f>
        <v>6.25</v>
      </c>
      <c r="AH1678" s="33" t="n">
        <f aca="false">VLOOKUP($O1678,Parámetros!$B$4:$H$25,7,0)</f>
        <v>2343</v>
      </c>
      <c r="AI1678" s="2" t="n">
        <v>5536.76785714286</v>
      </c>
      <c r="AJ1678" s="2" t="n">
        <v>1.362E-008</v>
      </c>
      <c r="AK1678" s="34" t="n">
        <f aca="false">AD1678*V1678/1000000000</f>
        <v>0.012416839521948</v>
      </c>
      <c r="AL1678" s="34" t="n">
        <f aca="false">AE1678*V1678/1000000000</f>
        <v>0.00445672736270042</v>
      </c>
      <c r="AM1678" s="34" t="n">
        <f aca="false">AF1678*V1678/1000000000</f>
        <v>0.011796451196633</v>
      </c>
      <c r="AN1678" s="34" t="n">
        <f aca="false">AG1678*V1678/1000000000</f>
        <v>0.00610333369216476</v>
      </c>
      <c r="AO1678" s="34" t="n">
        <f aca="false">AH1678*V1678/1000000000</f>
        <v>2.28801773451873</v>
      </c>
      <c r="AP1678" s="35" t="n">
        <f aca="false">AJ1678*AI1678*EXP(P1678*4)</f>
        <v>7.67095239046024E-005</v>
      </c>
      <c r="AQ1678" s="36" t="n">
        <f aca="false">AK1678/W1678</f>
        <v>3.40187384162958E-005</v>
      </c>
      <c r="AR1678" s="37" t="n">
        <f aca="false">AL1678/W1678</f>
        <v>1.22102119526039E-005</v>
      </c>
      <c r="AS1678" s="37" t="n">
        <f aca="false">AM1678/W1678</f>
        <v>3.23190443743369E-005</v>
      </c>
      <c r="AT1678" s="37" t="n">
        <f aca="false">AN1678/W1678</f>
        <v>1.67214621703144E-005</v>
      </c>
      <c r="AU1678" s="37" t="n">
        <f aca="false">AO1678/W1678</f>
        <v>0.00626854173840747</v>
      </c>
      <c r="AV1678" s="49" t="n">
        <f aca="false">AP1678/W1678</f>
        <v>2.10163079190692E-007</v>
      </c>
      <c r="AW1678" s="39" t="n">
        <f aca="false">AK1678*1000000</f>
        <v>12416.839521948</v>
      </c>
      <c r="AX1678" s="40" t="n">
        <f aca="false">AL1678*1000000</f>
        <v>4456.72736270042</v>
      </c>
      <c r="AY1678" s="40" t="n">
        <f aca="false">AM1678*1000000</f>
        <v>11796.451196633</v>
      </c>
      <c r="AZ1678" s="40" t="n">
        <f aca="false">AN1678*1000000</f>
        <v>6103.33369216476</v>
      </c>
      <c r="BA1678" s="40" t="n">
        <f aca="false">AO1678*1000000</f>
        <v>2288017.73451873</v>
      </c>
      <c r="BB1678" s="41" t="n">
        <f aca="false">AP1678*1000000</f>
        <v>76.7095239046025</v>
      </c>
      <c r="BC1678" s="39" t="n">
        <f aca="false">AQ1678*1000000</f>
        <v>34.0187384162958</v>
      </c>
      <c r="BD1678" s="40" t="n">
        <f aca="false">AR1678*1000000</f>
        <v>12.2102119526039</v>
      </c>
      <c r="BE1678" s="40" t="n">
        <f aca="false">AS1678*1000000</f>
        <v>32.3190443743369</v>
      </c>
      <c r="BF1678" s="40" t="n">
        <f aca="false">AT1678*1000000</f>
        <v>16.7214621703144</v>
      </c>
      <c r="BG1678" s="40" t="n">
        <f aca="false">AU1678*1000000</f>
        <v>6268.54173840747</v>
      </c>
      <c r="BH1678" s="41" t="n">
        <f aca="false">AV1678*1000000</f>
        <v>0.210163079190692</v>
      </c>
      <c r="BI1678" s="0" t="n">
        <v>0.1</v>
      </c>
      <c r="BJ1678" s="0" t="n">
        <f aca="false">R1678*BI1678</f>
        <v>97653.3390746362</v>
      </c>
      <c r="BK1678" s="0" t="n">
        <v>0.1</v>
      </c>
      <c r="BL1678" s="0" t="n">
        <f aca="false">AI1678*BK1678</f>
        <v>553.676785714286</v>
      </c>
      <c r="BM1678" s="45" t="n">
        <v>8.79744109323615</v>
      </c>
      <c r="BN1678" s="45" t="n">
        <v>3.62683450723467</v>
      </c>
      <c r="BO1678" s="45" t="n">
        <v>10.0538529184284</v>
      </c>
      <c r="BP1678" s="45" t="n">
        <v>12.5</v>
      </c>
      <c r="BQ1678" s="45" t="n">
        <v>2343</v>
      </c>
      <c r="BR1678" s="0" t="n">
        <f aca="false">AJ1678*0.1</f>
        <v>1.362E-009</v>
      </c>
      <c r="BS1678" s="0" t="n">
        <f aca="false">((((BJ1678/R1678)^2)+((BM1678/AD1678)^2))^(1/2))*AK1678</f>
        <v>0.00868026346345679</v>
      </c>
      <c r="BT1678" s="0" t="n">
        <f aca="false">((((BJ1678/R1678)^2)+((BN1678/AE1678)^2))^(1/2))*AL1678</f>
        <v>0.00356965546748963</v>
      </c>
      <c r="BU1678" s="0" t="n">
        <f aca="false">((((BJ1678/R1678)^2)+((BO1678/AF1678)^2))^(1/2))*AM1678</f>
        <v>0.00988853761801625</v>
      </c>
      <c r="BV1678" s="0" t="n">
        <f aca="false">((((BJ1678/R1678)^2)+((BP1678/AG1678)^2))^(1/2))*AN1678</f>
        <v>0.012221916194003</v>
      </c>
      <c r="BW1678" s="0" t="n">
        <f aca="false">((((BJ1678/R1678)^2)+((BQ1678/AH1678)^2))^(1/2))*AO1678</f>
        <v>2.2994293650832</v>
      </c>
      <c r="BX1678" s="46" t="n">
        <f aca="false">((((BL1678/AI1678)^2)+((BR1678/AJ1678)^2))^(1/2))*AP1678</f>
        <v>1.08483649069072E-005</v>
      </c>
    </row>
    <row r="1679" customFormat="false" ht="30" hidden="false" customHeight="true" outlineLevel="0" collapsed="false">
      <c r="A1679" s="24" t="n">
        <v>4.54957777777778</v>
      </c>
      <c r="B1679" s="24" t="n">
        <v>-74.1133277777778</v>
      </c>
      <c r="C1679" s="47" t="n">
        <v>28</v>
      </c>
      <c r="D1679" s="47" t="n">
        <v>18</v>
      </c>
      <c r="E1679" s="47" t="n">
        <v>1733</v>
      </c>
      <c r="F1679" s="96" t="s">
        <v>4152</v>
      </c>
      <c r="G1679" s="100" t="s">
        <v>3824</v>
      </c>
      <c r="H1679" s="100" t="s">
        <v>4153</v>
      </c>
      <c r="I1679" s="86" t="s">
        <v>1481</v>
      </c>
      <c r="J1679" s="1" t="s">
        <v>3797</v>
      </c>
      <c r="K1679" s="100"/>
      <c r="L1679" s="100"/>
      <c r="M1679" s="1"/>
      <c r="N1679" s="102" t="s">
        <v>4154</v>
      </c>
      <c r="O1679" s="95" t="s">
        <v>3343</v>
      </c>
      <c r="P1679" s="56" t="n">
        <v>0.00426891489573758</v>
      </c>
      <c r="Q1679" s="97" t="n">
        <v>960000</v>
      </c>
      <c r="R1679" s="31" t="n">
        <v>976533.390746362</v>
      </c>
      <c r="S1679" s="29" t="s">
        <v>86</v>
      </c>
      <c r="T1679" s="29" t="n">
        <f aca="false">((R1679*Parámetros!$D$30)/1000)/Parámetros!$D$29</f>
        <v>800272.576601008</v>
      </c>
      <c r="U1679" s="29" t="s">
        <v>69</v>
      </c>
      <c r="V1679" s="48" t="n">
        <f aca="false">IF(S1679="m3_año",R1679,IF(OR(O1679="CG1",O1679="CG3",O1679="HG2"),T1679,R1679))</f>
        <v>976533.390746362</v>
      </c>
      <c r="W1679" s="28" t="n">
        <v>365</v>
      </c>
      <c r="X1679" s="1" t="s">
        <v>4130</v>
      </c>
      <c r="Y1679" s="1"/>
      <c r="Z1679" s="28" t="n">
        <v>2920</v>
      </c>
      <c r="AA1679" s="103" t="s">
        <v>4156</v>
      </c>
      <c r="AB1679" s="1"/>
      <c r="AC1679" s="33" t="s">
        <v>246</v>
      </c>
      <c r="AD1679" s="33" t="n">
        <f aca="false">VLOOKUP($O1679,Parámetros!$B$4:$H$25,3,0)</f>
        <v>12.7152226842523</v>
      </c>
      <c r="AE1679" s="33" t="n">
        <f aca="false">VLOOKUP($O1679,Parámetros!$B$4:$H$25,4,0)</f>
        <v>4.56382485732941</v>
      </c>
      <c r="AF1679" s="33" t="n">
        <f aca="false">VLOOKUP($O1679,Parámetros!$B$4:$H$25,5,0)</f>
        <v>12.0799261022882</v>
      </c>
      <c r="AG1679" s="33" t="n">
        <f aca="false">VLOOKUP($O1679,Parámetros!$B$4:$H$25,6,0)</f>
        <v>6.25</v>
      </c>
      <c r="AH1679" s="33" t="n">
        <f aca="false">VLOOKUP($O1679,Parámetros!$B$4:$H$25,7,0)</f>
        <v>2343</v>
      </c>
      <c r="AI1679" s="2" t="n">
        <v>5536.76785714286</v>
      </c>
      <c r="AJ1679" s="2" t="n">
        <v>1.362E-008</v>
      </c>
      <c r="AK1679" s="34" t="n">
        <f aca="false">AD1679*V1679/1000000000</f>
        <v>0.012416839521948</v>
      </c>
      <c r="AL1679" s="34" t="n">
        <f aca="false">AE1679*V1679/1000000000</f>
        <v>0.00445672736270042</v>
      </c>
      <c r="AM1679" s="34" t="n">
        <f aca="false">AF1679*V1679/1000000000</f>
        <v>0.011796451196633</v>
      </c>
      <c r="AN1679" s="34" t="n">
        <f aca="false">AG1679*V1679/1000000000</f>
        <v>0.00610333369216476</v>
      </c>
      <c r="AO1679" s="34" t="n">
        <f aca="false">AH1679*V1679/1000000000</f>
        <v>2.28801773451873</v>
      </c>
      <c r="AP1679" s="35" t="n">
        <f aca="false">AJ1679*AI1679*EXP(P1679*4)</f>
        <v>7.67095239046024E-005</v>
      </c>
      <c r="AQ1679" s="36" t="n">
        <f aca="false">AK1679/W1679</f>
        <v>3.40187384162958E-005</v>
      </c>
      <c r="AR1679" s="37" t="n">
        <f aca="false">AL1679/W1679</f>
        <v>1.22102119526039E-005</v>
      </c>
      <c r="AS1679" s="37" t="n">
        <f aca="false">AM1679/W1679</f>
        <v>3.23190443743369E-005</v>
      </c>
      <c r="AT1679" s="37" t="n">
        <f aca="false">AN1679/W1679</f>
        <v>1.67214621703144E-005</v>
      </c>
      <c r="AU1679" s="37" t="n">
        <f aca="false">AO1679/W1679</f>
        <v>0.00626854173840747</v>
      </c>
      <c r="AV1679" s="49" t="n">
        <f aca="false">AP1679/W1679</f>
        <v>2.10163079190692E-007</v>
      </c>
      <c r="AW1679" s="39" t="n">
        <f aca="false">AK1679*1000000</f>
        <v>12416.839521948</v>
      </c>
      <c r="AX1679" s="40" t="n">
        <f aca="false">AL1679*1000000</f>
        <v>4456.72736270042</v>
      </c>
      <c r="AY1679" s="40" t="n">
        <f aca="false">AM1679*1000000</f>
        <v>11796.451196633</v>
      </c>
      <c r="AZ1679" s="40" t="n">
        <f aca="false">AN1679*1000000</f>
        <v>6103.33369216476</v>
      </c>
      <c r="BA1679" s="40" t="n">
        <f aca="false">AO1679*1000000</f>
        <v>2288017.73451873</v>
      </c>
      <c r="BB1679" s="41" t="n">
        <f aca="false">AP1679*1000000</f>
        <v>76.7095239046025</v>
      </c>
      <c r="BC1679" s="39" t="n">
        <f aca="false">AQ1679*1000000</f>
        <v>34.0187384162958</v>
      </c>
      <c r="BD1679" s="40" t="n">
        <f aca="false">AR1679*1000000</f>
        <v>12.2102119526039</v>
      </c>
      <c r="BE1679" s="40" t="n">
        <f aca="false">AS1679*1000000</f>
        <v>32.3190443743369</v>
      </c>
      <c r="BF1679" s="40" t="n">
        <f aca="false">AT1679*1000000</f>
        <v>16.7214621703144</v>
      </c>
      <c r="BG1679" s="40" t="n">
        <f aca="false">AU1679*1000000</f>
        <v>6268.54173840747</v>
      </c>
      <c r="BH1679" s="41" t="n">
        <f aca="false">AV1679*1000000</f>
        <v>0.210163079190692</v>
      </c>
      <c r="BI1679" s="0" t="n">
        <v>0.1</v>
      </c>
      <c r="BJ1679" s="0" t="n">
        <f aca="false">R1679*BI1679</f>
        <v>97653.3390746362</v>
      </c>
      <c r="BK1679" s="0" t="n">
        <v>0.1</v>
      </c>
      <c r="BL1679" s="0" t="n">
        <f aca="false">AI1679*BK1679</f>
        <v>553.676785714286</v>
      </c>
      <c r="BM1679" s="45" t="n">
        <v>8.79744109323615</v>
      </c>
      <c r="BN1679" s="45" t="n">
        <v>3.62683450723467</v>
      </c>
      <c r="BO1679" s="45" t="n">
        <v>10.0538529184284</v>
      </c>
      <c r="BP1679" s="45" t="n">
        <v>12.5</v>
      </c>
      <c r="BQ1679" s="45" t="n">
        <v>2343</v>
      </c>
      <c r="BR1679" s="0" t="n">
        <f aca="false">AJ1679*0.1</f>
        <v>1.362E-009</v>
      </c>
      <c r="BS1679" s="0" t="n">
        <f aca="false">((((BJ1679/R1679)^2)+((BM1679/AD1679)^2))^(1/2))*AK1679</f>
        <v>0.00868026346345679</v>
      </c>
      <c r="BT1679" s="0" t="n">
        <f aca="false">((((BJ1679/R1679)^2)+((BN1679/AE1679)^2))^(1/2))*AL1679</f>
        <v>0.00356965546748963</v>
      </c>
      <c r="BU1679" s="0" t="n">
        <f aca="false">((((BJ1679/R1679)^2)+((BO1679/AF1679)^2))^(1/2))*AM1679</f>
        <v>0.00988853761801625</v>
      </c>
      <c r="BV1679" s="0" t="n">
        <f aca="false">((((BJ1679/R1679)^2)+((BP1679/AG1679)^2))^(1/2))*AN1679</f>
        <v>0.012221916194003</v>
      </c>
      <c r="BW1679" s="0" t="n">
        <f aca="false">((((BJ1679/R1679)^2)+((BQ1679/AH1679)^2))^(1/2))*AO1679</f>
        <v>2.2994293650832</v>
      </c>
      <c r="BX1679" s="46" t="n">
        <f aca="false">((((BL1679/AI1679)^2)+((BR1679/AJ1679)^2))^(1/2))*AP1679</f>
        <v>1.08483649069072E-005</v>
      </c>
    </row>
    <row r="1680" customFormat="false" ht="15" hidden="false" customHeight="true" outlineLevel="0" collapsed="false">
      <c r="A1680" s="24" t="n">
        <v>4.57869722222222</v>
      </c>
      <c r="B1680" s="24" t="n">
        <v>-74.1430194444444</v>
      </c>
      <c r="C1680" s="47" t="n">
        <v>24</v>
      </c>
      <c r="D1680" s="47" t="n">
        <v>22</v>
      </c>
      <c r="E1680" s="47" t="n">
        <v>1781</v>
      </c>
      <c r="F1680" s="96" t="s">
        <v>4157</v>
      </c>
      <c r="G1680" s="100" t="s">
        <v>4158</v>
      </c>
      <c r="H1680" s="100" t="s">
        <v>4159</v>
      </c>
      <c r="I1680" s="96" t="s">
        <v>1495</v>
      </c>
      <c r="J1680" s="83" t="s">
        <v>1288</v>
      </c>
      <c r="K1680" s="100" t="s">
        <v>4160</v>
      </c>
      <c r="L1680" s="100"/>
      <c r="M1680" s="1"/>
      <c r="N1680" s="101" t="s">
        <v>194</v>
      </c>
      <c r="O1680" s="95" t="s">
        <v>2969</v>
      </c>
      <c r="P1680" s="50" t="n">
        <v>0.013557806644477</v>
      </c>
      <c r="Q1680" s="97" t="n">
        <v>3.27024</v>
      </c>
      <c r="R1680" s="31" t="n">
        <v>3.45248617962848</v>
      </c>
      <c r="S1680" s="4" t="s">
        <v>69</v>
      </c>
      <c r="T1680" s="4"/>
      <c r="U1680" s="4"/>
      <c r="V1680" s="48" t="n">
        <f aca="false">IF(S1680="m3_año",R1680,IF(OR(O1680="CG1",O1680="CG3",O1680="HG2"),T1680,R1680))</f>
        <v>3.45248617962848</v>
      </c>
      <c r="W1680" s="28" t="n">
        <v>365</v>
      </c>
      <c r="X1680" s="1" t="s">
        <v>4130</v>
      </c>
      <c r="Y1680" s="1"/>
      <c r="Z1680" s="28" t="n">
        <v>2920</v>
      </c>
      <c r="AA1680" s="1"/>
      <c r="AB1680" s="1"/>
      <c r="AC1680" s="33" t="s">
        <v>72</v>
      </c>
      <c r="AD1680" s="33" t="n">
        <f aca="false">VLOOKUP($O1680,Parámetros!$B$4:$H$25,3,0)</f>
        <v>2968843.141</v>
      </c>
      <c r="AE1680" s="33" t="n">
        <f aca="false">VLOOKUP($O1680,Parámetros!$B$4:$H$25,4,0)</f>
        <v>1108945.154</v>
      </c>
      <c r="AF1680" s="33" t="n">
        <f aca="false">VLOOKUP($O1680,Parámetros!$B$4:$H$25,5,0)</f>
        <v>26460000</v>
      </c>
      <c r="AG1680" s="33" t="n">
        <f aca="false">VLOOKUP($O1680,Parámetros!$B$4:$H$25,6,0)</f>
        <v>600000</v>
      </c>
      <c r="AH1680" s="33" t="n">
        <f aca="false">VLOOKUP($O1680,Parámetros!$B$4:$H$25,7,0)</f>
        <v>2640000</v>
      </c>
      <c r="AI1680" s="2" t="n">
        <v>8608.38414634146</v>
      </c>
      <c r="AJ1680" s="2" t="n">
        <v>1.0442E-008</v>
      </c>
      <c r="AK1680" s="34" t="n">
        <f aca="false">AD1680*V1680/1000000000</f>
        <v>0.0102498899137873</v>
      </c>
      <c r="AL1680" s="34" t="n">
        <f aca="false">AE1680*V1680/1000000000</f>
        <v>0.00382861781815098</v>
      </c>
      <c r="AM1680" s="34" t="n">
        <f aca="false">AF1680*V1680/1000000000</f>
        <v>0.0913527843129696</v>
      </c>
      <c r="AN1680" s="34" t="n">
        <f aca="false">AG1680*V1680/1000000000</f>
        <v>0.00207149170777709</v>
      </c>
      <c r="AO1680" s="34" t="n">
        <f aca="false">AH1680*V1680/1000000000</f>
        <v>0.00911456351421919</v>
      </c>
      <c r="AP1680" s="35" t="n">
        <f aca="false">AJ1680*AI1680*EXP(P1680*4)</f>
        <v>9.48981290687517E-005</v>
      </c>
      <c r="AQ1680" s="36" t="n">
        <f aca="false">AK1680/W1680</f>
        <v>2.80818901747597E-005</v>
      </c>
      <c r="AR1680" s="37" t="n">
        <f aca="false">AL1680/W1680</f>
        <v>1.04893638853451E-005</v>
      </c>
      <c r="AS1680" s="37" t="n">
        <f aca="false">AM1680/W1680</f>
        <v>0.000250281600857451</v>
      </c>
      <c r="AT1680" s="37" t="n">
        <f aca="false">AN1680/W1680</f>
        <v>5.67531974733449E-006</v>
      </c>
      <c r="AU1680" s="37" t="n">
        <f aca="false">AO1680/W1680</f>
        <v>2.49714068882717E-005</v>
      </c>
      <c r="AV1680" s="49" t="n">
        <f aca="false">AP1680/W1680</f>
        <v>2.59994874160964E-007</v>
      </c>
      <c r="AW1680" s="39" t="n">
        <f aca="false">AK1680*1000000</f>
        <v>10249.8899137873</v>
      </c>
      <c r="AX1680" s="40" t="n">
        <f aca="false">AL1680*1000000</f>
        <v>3828.61781815098</v>
      </c>
      <c r="AY1680" s="40" t="n">
        <f aca="false">AM1680*1000000</f>
        <v>91352.7843129696</v>
      </c>
      <c r="AZ1680" s="40" t="n">
        <f aca="false">AN1680*1000000</f>
        <v>2071.49170777709</v>
      </c>
      <c r="BA1680" s="40" t="n">
        <f aca="false">AO1680*1000000</f>
        <v>9114.56351421919</v>
      </c>
      <c r="BB1680" s="41" t="n">
        <f aca="false">AP1680*1000000</f>
        <v>94.8981290687517</v>
      </c>
      <c r="BC1680" s="39" t="n">
        <f aca="false">AQ1680*1000000</f>
        <v>28.0818901747597</v>
      </c>
      <c r="BD1680" s="40" t="n">
        <f aca="false">AR1680*1000000</f>
        <v>10.4893638853451</v>
      </c>
      <c r="BE1680" s="40" t="n">
        <f aca="false">AS1680*1000000</f>
        <v>250.281600857451</v>
      </c>
      <c r="BF1680" s="40" t="n">
        <f aca="false">AT1680*1000000</f>
        <v>5.67531974733449</v>
      </c>
      <c r="BG1680" s="40" t="n">
        <f aca="false">AU1680*1000000</f>
        <v>24.9714068882717</v>
      </c>
      <c r="BH1680" s="41" t="n">
        <f aca="false">AV1680*1000000</f>
        <v>0.259994874160964</v>
      </c>
      <c r="BI1680" s="0" t="n">
        <v>0.1</v>
      </c>
      <c r="BJ1680" s="0" t="n">
        <f aca="false">R1680*BI1680</f>
        <v>0.345248617962848</v>
      </c>
      <c r="BK1680" s="0" t="n">
        <v>0.1</v>
      </c>
      <c r="BL1680" s="0" t="n">
        <f aca="false">AI1680*BK1680</f>
        <v>860.838414634146</v>
      </c>
      <c r="BM1680" s="45" t="n">
        <v>2364070.847</v>
      </c>
      <c r="BN1680" s="45" t="n">
        <v>451327.576</v>
      </c>
      <c r="BO1680" s="0" t="n">
        <f aca="false">AF1680*0.1</f>
        <v>2646000</v>
      </c>
      <c r="BP1680" s="0" t="n">
        <f aca="false">AG1680*0.1</f>
        <v>60000</v>
      </c>
      <c r="BQ1680" s="0" t="n">
        <f aca="false">AH1680*0.1</f>
        <v>264000</v>
      </c>
      <c r="BR1680" s="0" t="n">
        <f aca="false">AJ1680*0.1</f>
        <v>1.0442E-009</v>
      </c>
      <c r="BS1680" s="0" t="n">
        <f aca="false">((((BJ1680/R1680)^2)+((BM1680/AD1680)^2))^(1/2))*AK1680</f>
        <v>0.00822603014665944</v>
      </c>
      <c r="BT1680" s="0" t="n">
        <f aca="false">((((BJ1680/R1680)^2)+((BN1680/AE1680)^2))^(1/2))*AL1680</f>
        <v>0.00160454893914246</v>
      </c>
      <c r="BU1680" s="0" t="n">
        <f aca="false">((((BJ1680/R1680)^2)+((BO1680/AF1680)^2))^(1/2))*AM1680</f>
        <v>0.0129192346535946</v>
      </c>
      <c r="BV1680" s="0" t="n">
        <f aca="false">((((BJ1680/R1680)^2)+((BP1680/AG1680)^2))^(1/2))*AN1680</f>
        <v>0.000292953166748176</v>
      </c>
      <c r="BW1680" s="0" t="n">
        <f aca="false">((((BJ1680/R1680)^2)+((BQ1680/AH1680)^2))^(1/2))*AO1680</f>
        <v>0.00128899393369198</v>
      </c>
      <c r="BX1680" s="46" t="n">
        <f aca="false">((((BL1680/AI1680)^2)+((BR1680/AJ1680)^2))^(1/2))*AP1680</f>
        <v>1.34206221172861E-005</v>
      </c>
    </row>
    <row r="1681" customFormat="false" ht="15" hidden="false" customHeight="true" outlineLevel="0" collapsed="false">
      <c r="A1681" s="24" t="n">
        <v>4.59084722222222</v>
      </c>
      <c r="B1681" s="24" t="n">
        <v>-74.0710833333333</v>
      </c>
      <c r="C1681" s="47" t="n">
        <v>32</v>
      </c>
      <c r="D1681" s="47" t="n">
        <v>23</v>
      </c>
      <c r="E1681" s="47" t="n">
        <v>2295</v>
      </c>
      <c r="F1681" s="96" t="s">
        <v>4161</v>
      </c>
      <c r="G1681" s="100" t="s">
        <v>4162</v>
      </c>
      <c r="H1681" s="100" t="s">
        <v>4163</v>
      </c>
      <c r="I1681" s="28" t="s">
        <v>3357</v>
      </c>
      <c r="J1681" s="96" t="s">
        <v>2033</v>
      </c>
      <c r="K1681" s="100" t="s">
        <v>4164</v>
      </c>
      <c r="L1681" s="100"/>
      <c r="M1681" s="1"/>
      <c r="N1681" s="101" t="s">
        <v>194</v>
      </c>
      <c r="O1681" s="95" t="s">
        <v>2969</v>
      </c>
      <c r="P1681" s="50" t="n">
        <v>0.013557806644477</v>
      </c>
      <c r="Q1681" s="97" t="n">
        <v>5.4504</v>
      </c>
      <c r="R1681" s="31" t="n">
        <v>5.75414363271414</v>
      </c>
      <c r="S1681" s="4" t="s">
        <v>69</v>
      </c>
      <c r="T1681" s="4"/>
      <c r="U1681" s="4"/>
      <c r="V1681" s="48" t="n">
        <f aca="false">IF(S1681="m3_año",R1681,IF(OR(O1681="CG1",O1681="CG3",O1681="HG2"),T1681,R1681))</f>
        <v>5.75414363271414</v>
      </c>
      <c r="W1681" s="28" t="n">
        <v>365</v>
      </c>
      <c r="X1681" s="1" t="s">
        <v>4130</v>
      </c>
      <c r="Y1681" s="1"/>
      <c r="Z1681" s="28" t="n">
        <v>2920</v>
      </c>
      <c r="AA1681" s="1"/>
      <c r="AB1681" s="1"/>
      <c r="AC1681" s="33" t="s">
        <v>72</v>
      </c>
      <c r="AD1681" s="33" t="n">
        <f aca="false">VLOOKUP($O1681,Parámetros!$B$4:$H$25,3,0)</f>
        <v>2968843.141</v>
      </c>
      <c r="AE1681" s="33" t="n">
        <f aca="false">VLOOKUP($O1681,Parámetros!$B$4:$H$25,4,0)</f>
        <v>1108945.154</v>
      </c>
      <c r="AF1681" s="33" t="n">
        <f aca="false">VLOOKUP($O1681,Parámetros!$B$4:$H$25,5,0)</f>
        <v>26460000</v>
      </c>
      <c r="AG1681" s="33" t="n">
        <f aca="false">VLOOKUP($O1681,Parámetros!$B$4:$H$25,6,0)</f>
        <v>600000</v>
      </c>
      <c r="AH1681" s="33" t="n">
        <f aca="false">VLOOKUP($O1681,Parámetros!$B$4:$H$25,7,0)</f>
        <v>2640000</v>
      </c>
      <c r="AI1681" s="2" t="n">
        <v>8608.38414634146</v>
      </c>
      <c r="AJ1681" s="2" t="n">
        <v>1.0442E-008</v>
      </c>
      <c r="AK1681" s="34" t="n">
        <f aca="false">AD1681*V1681/1000000000</f>
        <v>0.0170831498563122</v>
      </c>
      <c r="AL1681" s="34" t="n">
        <f aca="false">AE1681*V1681/1000000000</f>
        <v>0.0063810296969183</v>
      </c>
      <c r="AM1681" s="34" t="n">
        <f aca="false">AF1681*V1681/1000000000</f>
        <v>0.152254640521616</v>
      </c>
      <c r="AN1681" s="34" t="n">
        <f aca="false">AG1681*V1681/1000000000</f>
        <v>0.00345248617962848</v>
      </c>
      <c r="AO1681" s="34" t="n">
        <f aca="false">AH1681*V1681/1000000000</f>
        <v>0.0151909391903653</v>
      </c>
      <c r="AP1681" s="35" t="n">
        <f aca="false">AJ1681*AI1681*EXP(P1681*4)</f>
        <v>9.48981290687517E-005</v>
      </c>
      <c r="AQ1681" s="36" t="n">
        <f aca="false">AK1681/W1681</f>
        <v>4.68031502912663E-005</v>
      </c>
      <c r="AR1681" s="37" t="n">
        <f aca="false">AL1681/W1681</f>
        <v>1.74822731422419E-005</v>
      </c>
      <c r="AS1681" s="37" t="n">
        <f aca="false">AM1681/W1681</f>
        <v>0.000417136001429085</v>
      </c>
      <c r="AT1681" s="37" t="n">
        <f aca="false">AN1681/W1681</f>
        <v>9.45886624555749E-006</v>
      </c>
      <c r="AU1681" s="37" t="n">
        <f aca="false">AO1681/W1681</f>
        <v>4.1619011480453E-005</v>
      </c>
      <c r="AV1681" s="49" t="n">
        <f aca="false">AP1681/W1681</f>
        <v>2.59994874160964E-007</v>
      </c>
      <c r="AW1681" s="39" t="n">
        <f aca="false">AK1681*1000000</f>
        <v>17083.1498563122</v>
      </c>
      <c r="AX1681" s="40" t="n">
        <f aca="false">AL1681*1000000</f>
        <v>6381.0296969183</v>
      </c>
      <c r="AY1681" s="40" t="n">
        <f aca="false">AM1681*1000000</f>
        <v>152254.640521616</v>
      </c>
      <c r="AZ1681" s="40" t="n">
        <f aca="false">AN1681*1000000</f>
        <v>3452.48617962848</v>
      </c>
      <c r="BA1681" s="40" t="n">
        <f aca="false">AO1681*1000000</f>
        <v>15190.9391903653</v>
      </c>
      <c r="BB1681" s="41" t="n">
        <f aca="false">AP1681*1000000</f>
        <v>94.8981290687517</v>
      </c>
      <c r="BC1681" s="39" t="n">
        <f aca="false">AQ1681*1000000</f>
        <v>46.8031502912663</v>
      </c>
      <c r="BD1681" s="40" t="n">
        <f aca="false">AR1681*1000000</f>
        <v>17.4822731422419</v>
      </c>
      <c r="BE1681" s="40" t="n">
        <f aca="false">AS1681*1000000</f>
        <v>417.136001429085</v>
      </c>
      <c r="BF1681" s="40" t="n">
        <f aca="false">AT1681*1000000</f>
        <v>9.45886624555749</v>
      </c>
      <c r="BG1681" s="40" t="n">
        <f aca="false">AU1681*1000000</f>
        <v>41.619011480453</v>
      </c>
      <c r="BH1681" s="41" t="n">
        <f aca="false">AV1681*1000000</f>
        <v>0.259994874160964</v>
      </c>
      <c r="BI1681" s="0" t="n">
        <v>0.1</v>
      </c>
      <c r="BJ1681" s="0" t="n">
        <f aca="false">R1681*BI1681</f>
        <v>0.575414363271414</v>
      </c>
      <c r="BK1681" s="0" t="n">
        <v>0.1</v>
      </c>
      <c r="BL1681" s="0" t="n">
        <f aca="false">AI1681*BK1681</f>
        <v>860.838414634146</v>
      </c>
      <c r="BM1681" s="45" t="n">
        <v>2364070.847</v>
      </c>
      <c r="BN1681" s="45" t="n">
        <v>451327.576</v>
      </c>
      <c r="BO1681" s="0" t="n">
        <f aca="false">AF1681*0.1</f>
        <v>2646000</v>
      </c>
      <c r="BP1681" s="0" t="n">
        <f aca="false">AG1681*0.1</f>
        <v>60000</v>
      </c>
      <c r="BQ1681" s="0" t="n">
        <f aca="false">AH1681*0.1</f>
        <v>264000</v>
      </c>
      <c r="BR1681" s="0" t="n">
        <f aca="false">AJ1681*0.1</f>
        <v>1.0442E-009</v>
      </c>
      <c r="BS1681" s="0" t="n">
        <f aca="false">((((BJ1681/R1681)^2)+((BM1681/AD1681)^2))^(1/2))*AK1681</f>
        <v>0.0137100502444324</v>
      </c>
      <c r="BT1681" s="0" t="n">
        <f aca="false">((((BJ1681/R1681)^2)+((BN1681/AE1681)^2))^(1/2))*AL1681</f>
        <v>0.0026742482319041</v>
      </c>
      <c r="BU1681" s="0" t="n">
        <f aca="false">((((BJ1681/R1681)^2)+((BO1681/AF1681)^2))^(1/2))*AM1681</f>
        <v>0.021532057755991</v>
      </c>
      <c r="BV1681" s="0" t="n">
        <f aca="false">((((BJ1681/R1681)^2)+((BP1681/AG1681)^2))^(1/2))*AN1681</f>
        <v>0.000488255277913628</v>
      </c>
      <c r="BW1681" s="0" t="n">
        <f aca="false">((((BJ1681/R1681)^2)+((BQ1681/AH1681)^2))^(1/2))*AO1681</f>
        <v>0.00214832322281996</v>
      </c>
      <c r="BX1681" s="46" t="n">
        <f aca="false">((((BL1681/AI1681)^2)+((BR1681/AJ1681)^2))^(1/2))*AP1681</f>
        <v>1.34206221172861E-005</v>
      </c>
    </row>
    <row r="1682" customFormat="false" ht="15" hidden="false" customHeight="true" outlineLevel="0" collapsed="false">
      <c r="A1682" s="24" t="n">
        <v>4.66358611111111</v>
      </c>
      <c r="B1682" s="24" t="n">
        <v>-74.1484305555556</v>
      </c>
      <c r="C1682" s="47" t="n">
        <v>24</v>
      </c>
      <c r="D1682" s="47" t="n">
        <v>31</v>
      </c>
      <c r="E1682" s="47" t="n">
        <v>1898</v>
      </c>
      <c r="F1682" s="96" t="s">
        <v>4165</v>
      </c>
      <c r="G1682" s="100" t="s">
        <v>4166</v>
      </c>
      <c r="H1682" s="100" t="s">
        <v>4167</v>
      </c>
      <c r="I1682" s="83" t="s">
        <v>64</v>
      </c>
      <c r="J1682" s="96" t="s">
        <v>2033</v>
      </c>
      <c r="K1682" s="100" t="s">
        <v>4168</v>
      </c>
      <c r="L1682" s="100"/>
      <c r="M1682" s="1"/>
      <c r="N1682" s="88" t="s">
        <v>84</v>
      </c>
      <c r="O1682" s="95" t="s">
        <v>85</v>
      </c>
      <c r="P1682" s="56" t="n">
        <v>0.00426891489573758</v>
      </c>
      <c r="Q1682" s="97" t="n">
        <v>12000</v>
      </c>
      <c r="R1682" s="31" t="n">
        <v>12206.6673843295</v>
      </c>
      <c r="S1682" s="29" t="s">
        <v>86</v>
      </c>
      <c r="T1682" s="29" t="n">
        <f aca="false">((R1682*Parámetros!$D$30)/1000)/Parámetros!$D$29</f>
        <v>10003.4072075126</v>
      </c>
      <c r="U1682" s="29" t="s">
        <v>69</v>
      </c>
      <c r="V1682" s="48" t="n">
        <f aca="false">IF(S1682="m3_año",R1682,IF(OR(O1682="CG1",O1682="CG3",O1682="HG2"),T1682,R1682))</f>
        <v>12206.6673843295</v>
      </c>
      <c r="W1682" s="28" t="n">
        <v>365</v>
      </c>
      <c r="X1682" s="1" t="s">
        <v>4130</v>
      </c>
      <c r="Y1682" s="1"/>
      <c r="Z1682" s="28" t="n">
        <v>2920</v>
      </c>
      <c r="AA1682" s="1"/>
      <c r="AB1682" s="1"/>
      <c r="AC1682" s="33" t="s">
        <v>246</v>
      </c>
      <c r="AD1682" s="33" t="n">
        <f aca="false">VLOOKUP($O1682,Parámetros!$B$4:$H$25,3,0)</f>
        <v>12.7152226842523</v>
      </c>
      <c r="AE1682" s="33" t="n">
        <f aca="false">VLOOKUP($O1682,Parámetros!$B$4:$H$25,4,0)</f>
        <v>4.56382485732941</v>
      </c>
      <c r="AF1682" s="33" t="n">
        <f aca="false">VLOOKUP($O1682,Parámetros!$B$4:$H$25,5,0)</f>
        <v>12.0799261022882</v>
      </c>
      <c r="AG1682" s="33" t="n">
        <f aca="false">VLOOKUP($O1682,Parámetros!$B$4:$H$25,6,0)</f>
        <v>6.25</v>
      </c>
      <c r="AH1682" s="33" t="n">
        <f aca="false">VLOOKUP($O1682,Parámetros!$B$4:$H$25,7,0)</f>
        <v>2343</v>
      </c>
      <c r="AI1682" s="51" t="n">
        <f aca="false">Q1682</f>
        <v>12000</v>
      </c>
      <c r="AJ1682" s="2" t="n">
        <v>2E-005</v>
      </c>
      <c r="AK1682" s="34" t="n">
        <f aca="false">AD1682*V1682/1000000000</f>
        <v>0.000155210494024349</v>
      </c>
      <c r="AL1682" s="34" t="n">
        <f aca="false">AE1682*V1682/1000000000</f>
        <v>5.57090920337551E-005</v>
      </c>
      <c r="AM1682" s="34" t="n">
        <f aca="false">AF1682*V1682/1000000000</f>
        <v>0.000147455639957912</v>
      </c>
      <c r="AN1682" s="34" t="n">
        <f aca="false">AG1682*V1682/1000000000</f>
        <v>7.62916711520594E-005</v>
      </c>
      <c r="AO1682" s="34" t="n">
        <f aca="false">AH1682*V1682/1000000000</f>
        <v>0.028600221681484</v>
      </c>
      <c r="AP1682" s="35" t="n">
        <f aca="false">AJ1682*AI1682*EXP(P1682*4)</f>
        <v>0.244133347686591</v>
      </c>
      <c r="AQ1682" s="36" t="n">
        <f aca="false">AK1682/W1682</f>
        <v>4.25234230203696E-007</v>
      </c>
      <c r="AR1682" s="37" t="n">
        <f aca="false">AL1682/W1682</f>
        <v>1.52627649407548E-007</v>
      </c>
      <c r="AS1682" s="37" t="n">
        <f aca="false">AM1682/W1682</f>
        <v>4.03988054679211E-007</v>
      </c>
      <c r="AT1682" s="37" t="n">
        <f aca="false">AN1682/W1682</f>
        <v>2.0901827712893E-007</v>
      </c>
      <c r="AU1682" s="37" t="n">
        <f aca="false">AO1682/W1682</f>
        <v>7.83567717300932E-005</v>
      </c>
      <c r="AV1682" s="49" t="n">
        <f aca="false">AP1682/W1682</f>
        <v>0.000668858486812577</v>
      </c>
      <c r="AW1682" s="39" t="n">
        <f aca="false">AK1682*1000000</f>
        <v>155.210494024349</v>
      </c>
      <c r="AX1682" s="40" t="n">
        <f aca="false">AL1682*1000000</f>
        <v>55.7090920337551</v>
      </c>
      <c r="AY1682" s="40" t="n">
        <f aca="false">AM1682*1000000</f>
        <v>147.455639957912</v>
      </c>
      <c r="AZ1682" s="40" t="n">
        <f aca="false">AN1682*1000000</f>
        <v>76.2916711520594</v>
      </c>
      <c r="BA1682" s="40" t="n">
        <f aca="false">AO1682*1000000</f>
        <v>28600.221681484</v>
      </c>
      <c r="BB1682" s="41" t="n">
        <f aca="false">AP1682*1000000</f>
        <v>244133.347686591</v>
      </c>
      <c r="BC1682" s="39" t="n">
        <f aca="false">AQ1682*1000000</f>
        <v>0.425234230203696</v>
      </c>
      <c r="BD1682" s="40" t="n">
        <f aca="false">AR1682*1000000</f>
        <v>0.152627649407548</v>
      </c>
      <c r="BE1682" s="40" t="n">
        <f aca="false">AS1682*1000000</f>
        <v>0.403988054679211</v>
      </c>
      <c r="BF1682" s="40" t="n">
        <f aca="false">AT1682*1000000</f>
        <v>0.20901827712893</v>
      </c>
      <c r="BG1682" s="40" t="n">
        <f aca="false">AU1682*1000000</f>
        <v>78.3567717300932</v>
      </c>
      <c r="BH1682" s="41" t="n">
        <f aca="false">AV1682*1000000</f>
        <v>668.858486812577</v>
      </c>
      <c r="BI1682" s="0" t="n">
        <v>0.1</v>
      </c>
      <c r="BJ1682" s="0" t="n">
        <f aca="false">R1682*BI1682</f>
        <v>1220.66673843295</v>
      </c>
      <c r="BK1682" s="0" t="n">
        <v>0.1</v>
      </c>
      <c r="BL1682" s="0" t="n">
        <f aca="false">AI1682*BK1682</f>
        <v>1200</v>
      </c>
      <c r="BM1682" s="45" t="n">
        <v>8.79744109323615</v>
      </c>
      <c r="BN1682" s="45" t="n">
        <v>3.62683450723467</v>
      </c>
      <c r="BO1682" s="45" t="n">
        <v>10.0538529184284</v>
      </c>
      <c r="BP1682" s="45" t="n">
        <v>12.5</v>
      </c>
      <c r="BQ1682" s="45" t="n">
        <v>2343</v>
      </c>
      <c r="BR1682" s="0" t="n">
        <f aca="false">AJ1682*0.1</f>
        <v>2E-006</v>
      </c>
      <c r="BS1682" s="0" t="n">
        <f aca="false">((((BJ1682/R1682)^2)+((BM1682/AD1682)^2))^(1/2))*AK1682</f>
        <v>0.00010850329329321</v>
      </c>
      <c r="BT1682" s="0" t="n">
        <f aca="false">((((BJ1682/R1682)^2)+((BN1682/AE1682)^2))^(1/2))*AL1682</f>
        <v>4.46206933436203E-005</v>
      </c>
      <c r="BU1682" s="0" t="n">
        <f aca="false">((((BJ1682/R1682)^2)+((BO1682/AF1682)^2))^(1/2))*AM1682</f>
        <v>0.000123606720225203</v>
      </c>
      <c r="BV1682" s="0" t="n">
        <f aca="false">((((BJ1682/R1682)^2)+((BP1682/AG1682)^2))^(1/2))*AN1682</f>
        <v>0.000152773952425037</v>
      </c>
      <c r="BW1682" s="0" t="n">
        <f aca="false">((((BJ1682/R1682)^2)+((BQ1682/AH1682)^2))^(1/2))*AO1682</f>
        <v>0.0287428670635399</v>
      </c>
      <c r="BX1682" s="46" t="n">
        <f aca="false">((((BL1682/AI1682)^2)+((BR1682/AJ1682)^2))^(1/2))*AP1682</f>
        <v>0.0345256691325923</v>
      </c>
    </row>
    <row r="1683" customFormat="false" ht="15" hidden="false" customHeight="true" outlineLevel="0" collapsed="false">
      <c r="A1683" s="24" t="n">
        <v>4.56110833333333</v>
      </c>
      <c r="B1683" s="24" t="n">
        <v>-74.1333805555556</v>
      </c>
      <c r="C1683" s="47" t="n">
        <v>25</v>
      </c>
      <c r="D1683" s="47" t="n">
        <v>20</v>
      </c>
      <c r="E1683" s="47" t="n">
        <v>1756</v>
      </c>
      <c r="F1683" s="96" t="s">
        <v>4169</v>
      </c>
      <c r="G1683" s="100" t="s">
        <v>4170</v>
      </c>
      <c r="H1683" s="100" t="s">
        <v>4171</v>
      </c>
      <c r="I1683" s="96" t="s">
        <v>1495</v>
      </c>
      <c r="J1683" s="96" t="s">
        <v>76</v>
      </c>
      <c r="K1683" s="100" t="s">
        <v>4172</v>
      </c>
      <c r="L1683" s="100"/>
      <c r="M1683" s="1"/>
      <c r="N1683" s="101" t="s">
        <v>194</v>
      </c>
      <c r="O1683" s="95" t="s">
        <v>2969</v>
      </c>
      <c r="P1683" s="50" t="n">
        <v>0.013557806644477</v>
      </c>
      <c r="Q1683" s="97" t="n">
        <v>2.498364</v>
      </c>
      <c r="R1683" s="31" t="n">
        <v>2.63759454403388</v>
      </c>
      <c r="S1683" s="4" t="s">
        <v>69</v>
      </c>
      <c r="T1683" s="4"/>
      <c r="U1683" s="4"/>
      <c r="V1683" s="48" t="n">
        <f aca="false">IF(S1683="m3_año",R1683,IF(OR(O1683="CG1",O1683="CG3",O1683="HG2"),T1683,R1683))</f>
        <v>2.63759454403388</v>
      </c>
      <c r="W1683" s="28" t="n">
        <v>365</v>
      </c>
      <c r="X1683" s="1" t="s">
        <v>4130</v>
      </c>
      <c r="Y1683" s="1"/>
      <c r="Z1683" s="28" t="n">
        <v>2920</v>
      </c>
      <c r="AA1683" s="1"/>
      <c r="AB1683" s="1"/>
      <c r="AC1683" s="33" t="s">
        <v>72</v>
      </c>
      <c r="AD1683" s="33" t="n">
        <f aca="false">VLOOKUP($O1683,Parámetros!$B$4:$H$25,3,0)</f>
        <v>2968843.141</v>
      </c>
      <c r="AE1683" s="33" t="n">
        <f aca="false">VLOOKUP($O1683,Parámetros!$B$4:$H$25,4,0)</f>
        <v>1108945.154</v>
      </c>
      <c r="AF1683" s="33" t="n">
        <f aca="false">VLOOKUP($O1683,Parámetros!$B$4:$H$25,5,0)</f>
        <v>26460000</v>
      </c>
      <c r="AG1683" s="33" t="n">
        <f aca="false">VLOOKUP($O1683,Parámetros!$B$4:$H$25,6,0)</f>
        <v>600000</v>
      </c>
      <c r="AH1683" s="33" t="n">
        <f aca="false">VLOOKUP($O1683,Parámetros!$B$4:$H$25,7,0)</f>
        <v>2640000</v>
      </c>
      <c r="AI1683" s="2" t="n">
        <v>8608.38414634146</v>
      </c>
      <c r="AJ1683" s="2" t="n">
        <v>1.0442E-008</v>
      </c>
      <c r="AK1683" s="34" t="n">
        <f aca="false">AD1683*V1683/1000000000</f>
        <v>0.00783060447079401</v>
      </c>
      <c r="AL1683" s="34" t="n">
        <f aca="false">AE1683*V1683/1000000000</f>
        <v>0.00292494768782321</v>
      </c>
      <c r="AM1683" s="34" t="n">
        <f aca="false">AF1683*V1683/1000000000</f>
        <v>0.0697907516351365</v>
      </c>
      <c r="AN1683" s="34" t="n">
        <f aca="false">AG1683*V1683/1000000000</f>
        <v>0.00158255672642033</v>
      </c>
      <c r="AO1683" s="34" t="n">
        <f aca="false">AH1683*V1683/1000000000</f>
        <v>0.00696324959624944</v>
      </c>
      <c r="AP1683" s="35" t="n">
        <f aca="false">AJ1683*AI1683*EXP(P1683*4)</f>
        <v>9.48981290687517E-005</v>
      </c>
      <c r="AQ1683" s="36" t="n">
        <f aca="false">AK1683/W1683</f>
        <v>2.14537108788877E-005</v>
      </c>
      <c r="AR1683" s="37" t="n">
        <f aca="false">AL1683/W1683</f>
        <v>8.01355530910469E-006</v>
      </c>
      <c r="AS1683" s="37" t="n">
        <f aca="false">AM1683/W1683</f>
        <v>0.000191207538726401</v>
      </c>
      <c r="AT1683" s="37" t="n">
        <f aca="false">AN1683/W1683</f>
        <v>4.33577185320638E-006</v>
      </c>
      <c r="AU1683" s="37" t="n">
        <f aca="false">AO1683/W1683</f>
        <v>1.90773961541081E-005</v>
      </c>
      <c r="AV1683" s="49" t="n">
        <f aca="false">AP1683/W1683</f>
        <v>2.59994874160964E-007</v>
      </c>
      <c r="AW1683" s="39" t="n">
        <f aca="false">AK1683*1000000</f>
        <v>7830.60447079401</v>
      </c>
      <c r="AX1683" s="40" t="n">
        <f aca="false">AL1683*1000000</f>
        <v>2924.94768782321</v>
      </c>
      <c r="AY1683" s="40" t="n">
        <f aca="false">AM1683*1000000</f>
        <v>69790.7516351365</v>
      </c>
      <c r="AZ1683" s="40" t="n">
        <f aca="false">AN1683*1000000</f>
        <v>1582.55672642033</v>
      </c>
      <c r="BA1683" s="40" t="n">
        <f aca="false">AO1683*1000000</f>
        <v>6963.24959624944</v>
      </c>
      <c r="BB1683" s="41" t="n">
        <f aca="false">AP1683*1000000</f>
        <v>94.8981290687517</v>
      </c>
      <c r="BC1683" s="39" t="n">
        <f aca="false">AQ1683*1000000</f>
        <v>21.4537108788877</v>
      </c>
      <c r="BD1683" s="40" t="n">
        <f aca="false">AR1683*1000000</f>
        <v>8.01355530910469</v>
      </c>
      <c r="BE1683" s="40" t="n">
        <f aca="false">AS1683*1000000</f>
        <v>191.207538726401</v>
      </c>
      <c r="BF1683" s="40" t="n">
        <f aca="false">AT1683*1000000</f>
        <v>4.33577185320638</v>
      </c>
      <c r="BG1683" s="40" t="n">
        <f aca="false">AU1683*1000000</f>
        <v>19.0773961541081</v>
      </c>
      <c r="BH1683" s="41" t="n">
        <f aca="false">AV1683*1000000</f>
        <v>0.259994874160964</v>
      </c>
      <c r="BI1683" s="0" t="n">
        <v>0.1</v>
      </c>
      <c r="BJ1683" s="0" t="n">
        <f aca="false">R1683*BI1683</f>
        <v>0.263759454403388</v>
      </c>
      <c r="BK1683" s="0" t="n">
        <v>0.1</v>
      </c>
      <c r="BL1683" s="0" t="n">
        <f aca="false">AI1683*BK1683</f>
        <v>860.838414634146</v>
      </c>
      <c r="BM1683" s="45" t="n">
        <v>2364070.847</v>
      </c>
      <c r="BN1683" s="45" t="n">
        <v>451327.576</v>
      </c>
      <c r="BO1683" s="0" t="n">
        <f aca="false">AF1683*0.1</f>
        <v>2646000</v>
      </c>
      <c r="BP1683" s="0" t="n">
        <f aca="false">AG1683*0.1</f>
        <v>60000</v>
      </c>
      <c r="BQ1683" s="0" t="n">
        <f aca="false">AH1683*0.1</f>
        <v>264000</v>
      </c>
      <c r="BR1683" s="0" t="n">
        <f aca="false">AJ1683*0.1</f>
        <v>1.0442E-009</v>
      </c>
      <c r="BS1683" s="0" t="n">
        <f aca="false">((((BJ1683/R1683)^2)+((BM1683/AD1683)^2))^(1/2))*AK1683</f>
        <v>0.00628443709982409</v>
      </c>
      <c r="BT1683" s="0" t="n">
        <f aca="false">((((BJ1683/R1683)^2)+((BN1683/AE1683)^2))^(1/2))*AL1683</f>
        <v>0.00122582663834817</v>
      </c>
      <c r="BU1683" s="0" t="n">
        <f aca="false">((((BJ1683/R1683)^2)+((BO1683/AF1683)^2))^(1/2))*AM1683</f>
        <v>0.00986990274906223</v>
      </c>
      <c r="BV1683" s="0" t="n">
        <f aca="false">((((BJ1683/R1683)^2)+((BP1683/AG1683)^2))^(1/2))*AN1683</f>
        <v>0.00022380731857284</v>
      </c>
      <c r="BW1683" s="0" t="n">
        <f aca="false">((((BJ1683/R1683)^2)+((BQ1683/AH1683)^2))^(1/2))*AO1683</f>
        <v>0.000984752201720494</v>
      </c>
      <c r="BX1683" s="46" t="n">
        <f aca="false">((((BL1683/AI1683)^2)+((BR1683/AJ1683)^2))^(1/2))*AP1683</f>
        <v>1.34206221172861E-005</v>
      </c>
    </row>
    <row r="1684" customFormat="false" ht="15" hidden="false" customHeight="true" outlineLevel="0" collapsed="false">
      <c r="A1684" s="24" t="n">
        <v>4.61129722222222</v>
      </c>
      <c r="B1684" s="24" t="n">
        <v>-74.1380972222222</v>
      </c>
      <c r="C1684" s="47" t="n">
        <v>25</v>
      </c>
      <c r="D1684" s="47" t="n">
        <v>25</v>
      </c>
      <c r="E1684" s="47" t="n">
        <v>1821</v>
      </c>
      <c r="F1684" s="96" t="s">
        <v>4173</v>
      </c>
      <c r="G1684" s="100" t="s">
        <v>4174</v>
      </c>
      <c r="H1684" s="100" t="s">
        <v>4175</v>
      </c>
      <c r="I1684" s="28" t="s">
        <v>216</v>
      </c>
      <c r="J1684" s="83" t="s">
        <v>1288</v>
      </c>
      <c r="K1684" s="100" t="s">
        <v>3971</v>
      </c>
      <c r="L1684" s="100"/>
      <c r="M1684" s="1"/>
      <c r="N1684" s="101" t="s">
        <v>194</v>
      </c>
      <c r="O1684" s="95" t="s">
        <v>2969</v>
      </c>
      <c r="P1684" s="50" t="n">
        <v>0.013557806644477</v>
      </c>
      <c r="Q1684" s="97" t="n">
        <v>5.4504</v>
      </c>
      <c r="R1684" s="31" t="n">
        <v>5.75414363271414</v>
      </c>
      <c r="S1684" s="4" t="s">
        <v>69</v>
      </c>
      <c r="T1684" s="4"/>
      <c r="U1684" s="4"/>
      <c r="V1684" s="48" t="n">
        <f aca="false">IF(S1684="m3_año",R1684,IF(OR(O1684="CG1",O1684="CG3",O1684="HG2"),T1684,R1684))</f>
        <v>5.75414363271414</v>
      </c>
      <c r="W1684" s="28" t="n">
        <v>365</v>
      </c>
      <c r="X1684" s="1" t="s">
        <v>4130</v>
      </c>
      <c r="Y1684" s="1"/>
      <c r="Z1684" s="28" t="n">
        <v>2920</v>
      </c>
      <c r="AA1684" s="1"/>
      <c r="AB1684" s="1"/>
      <c r="AC1684" s="33" t="s">
        <v>72</v>
      </c>
      <c r="AD1684" s="33" t="n">
        <f aca="false">VLOOKUP($O1684,Parámetros!$B$4:$H$25,3,0)</f>
        <v>2968843.141</v>
      </c>
      <c r="AE1684" s="33" t="n">
        <f aca="false">VLOOKUP($O1684,Parámetros!$B$4:$H$25,4,0)</f>
        <v>1108945.154</v>
      </c>
      <c r="AF1684" s="33" t="n">
        <f aca="false">VLOOKUP($O1684,Parámetros!$B$4:$H$25,5,0)</f>
        <v>26460000</v>
      </c>
      <c r="AG1684" s="33" t="n">
        <f aca="false">VLOOKUP($O1684,Parámetros!$B$4:$H$25,6,0)</f>
        <v>600000</v>
      </c>
      <c r="AH1684" s="33" t="n">
        <f aca="false">VLOOKUP($O1684,Parámetros!$B$4:$H$25,7,0)</f>
        <v>2640000</v>
      </c>
      <c r="AI1684" s="2" t="n">
        <v>8608.38414634146</v>
      </c>
      <c r="AJ1684" s="2" t="n">
        <v>1.0442E-008</v>
      </c>
      <c r="AK1684" s="34" t="n">
        <f aca="false">AD1684*V1684/1000000000</f>
        <v>0.0170831498563122</v>
      </c>
      <c r="AL1684" s="34" t="n">
        <f aca="false">AE1684*V1684/1000000000</f>
        <v>0.0063810296969183</v>
      </c>
      <c r="AM1684" s="34" t="n">
        <f aca="false">AF1684*V1684/1000000000</f>
        <v>0.152254640521616</v>
      </c>
      <c r="AN1684" s="34" t="n">
        <f aca="false">AG1684*V1684/1000000000</f>
        <v>0.00345248617962848</v>
      </c>
      <c r="AO1684" s="34" t="n">
        <f aca="false">AH1684*V1684/1000000000</f>
        <v>0.0151909391903653</v>
      </c>
      <c r="AP1684" s="35" t="n">
        <f aca="false">AJ1684*AI1684*EXP(P1684*4)</f>
        <v>9.48981290687517E-005</v>
      </c>
      <c r="AQ1684" s="104" t="n">
        <f aca="false">AK1684/W1684</f>
        <v>4.68031502912663E-005</v>
      </c>
      <c r="AR1684" s="105" t="n">
        <f aca="false">AL1684/W1684</f>
        <v>1.74822731422419E-005</v>
      </c>
      <c r="AS1684" s="105" t="n">
        <f aca="false">AM1684/W1684</f>
        <v>0.000417136001429085</v>
      </c>
      <c r="AT1684" s="105" t="n">
        <f aca="false">AN1684/W1684</f>
        <v>9.45886624555749E-006</v>
      </c>
      <c r="AU1684" s="105" t="n">
        <f aca="false">AO1684/W1684</f>
        <v>4.1619011480453E-005</v>
      </c>
      <c r="AV1684" s="106" t="n">
        <f aca="false">AP1684/W1684</f>
        <v>2.59994874160964E-007</v>
      </c>
      <c r="AW1684" s="39" t="n">
        <f aca="false">AK1684*1000000</f>
        <v>17083.1498563122</v>
      </c>
      <c r="AX1684" s="40" t="n">
        <f aca="false">AL1684*1000000</f>
        <v>6381.0296969183</v>
      </c>
      <c r="AY1684" s="40" t="n">
        <f aca="false">AM1684*1000000</f>
        <v>152254.640521616</v>
      </c>
      <c r="AZ1684" s="40" t="n">
        <f aca="false">AN1684*1000000</f>
        <v>3452.48617962848</v>
      </c>
      <c r="BA1684" s="40" t="n">
        <f aca="false">AO1684*1000000</f>
        <v>15190.9391903653</v>
      </c>
      <c r="BB1684" s="41" t="n">
        <f aca="false">AP1684*1000000</f>
        <v>94.8981290687517</v>
      </c>
      <c r="BC1684" s="107" t="n">
        <f aca="false">AQ1684*1000000</f>
        <v>46.8031502912663</v>
      </c>
      <c r="BD1684" s="108" t="n">
        <f aca="false">AR1684*1000000</f>
        <v>17.4822731422419</v>
      </c>
      <c r="BE1684" s="108" t="n">
        <f aca="false">AS1684*1000000</f>
        <v>417.136001429085</v>
      </c>
      <c r="BF1684" s="108" t="n">
        <f aca="false">AT1684*1000000</f>
        <v>9.45886624555749</v>
      </c>
      <c r="BG1684" s="108" t="n">
        <f aca="false">AU1684*1000000</f>
        <v>41.619011480453</v>
      </c>
      <c r="BH1684" s="109" t="n">
        <f aca="false">AV1684*1000000</f>
        <v>0.259994874160964</v>
      </c>
      <c r="BI1684" s="0" t="n">
        <v>0.1</v>
      </c>
      <c r="BJ1684" s="0" t="n">
        <f aca="false">R1684*BI1684</f>
        <v>0.575414363271414</v>
      </c>
      <c r="BK1684" s="0" t="n">
        <v>0.1</v>
      </c>
      <c r="BL1684" s="0" t="n">
        <f aca="false">AI1684*BK1684</f>
        <v>860.838414634146</v>
      </c>
      <c r="BM1684" s="45" t="n">
        <v>2364070.847</v>
      </c>
      <c r="BN1684" s="45" t="n">
        <v>451327.576</v>
      </c>
      <c r="BO1684" s="0" t="n">
        <f aca="false">AF1684*0.1</f>
        <v>2646000</v>
      </c>
      <c r="BP1684" s="0" t="n">
        <f aca="false">AG1684*0.1</f>
        <v>60000</v>
      </c>
      <c r="BQ1684" s="0" t="n">
        <f aca="false">AH1684*0.1</f>
        <v>264000</v>
      </c>
      <c r="BR1684" s="0" t="n">
        <f aca="false">AJ1684*0.1</f>
        <v>1.0442E-009</v>
      </c>
      <c r="BS1684" s="0" t="n">
        <f aca="false">((((BJ1684/R1684)^2)+((BM1684/AD1684)^2))^(1/2))*AK1684</f>
        <v>0.0137100502444324</v>
      </c>
      <c r="BT1684" s="0" t="n">
        <f aca="false">((((BJ1684/R1684)^2)+((BN1684/AE1684)^2))^(1/2))*AL1684</f>
        <v>0.0026742482319041</v>
      </c>
      <c r="BU1684" s="0" t="n">
        <f aca="false">((((BJ1684/R1684)^2)+((BO1684/AF1684)^2))^(1/2))*AM1684</f>
        <v>0.021532057755991</v>
      </c>
      <c r="BV1684" s="0" t="n">
        <f aca="false">((((BJ1684/R1684)^2)+((BP1684/AG1684)^2))^(1/2))*AN1684</f>
        <v>0.000488255277913628</v>
      </c>
      <c r="BW1684" s="0" t="n">
        <f aca="false">((((BJ1684/R1684)^2)+((BQ1684/AH1684)^2))^(1/2))*AO1684</f>
        <v>0.00214832322281996</v>
      </c>
      <c r="BX1684" s="46" t="n">
        <f aca="false">((((BL1684/AI1684)^2)+((BR1684/AJ1684)^2))^(1/2))*AP1684</f>
        <v>1.34206221172861E-005</v>
      </c>
    </row>
    <row r="1685" customFormat="false" ht="13.8" hidden="false" customHeight="false" outlineLevel="0" collapsed="false">
      <c r="A1685" s="110" t="s">
        <v>4176</v>
      </c>
    </row>
    <row r="1048576" customFormat="false" ht="12.8" hidden="false" customHeight="false" outlineLevel="0" collapsed="false"/>
  </sheetData>
  <autoFilter ref="A1:BQ1684"/>
  <mergeCells count="7">
    <mergeCell ref="W1:Z2"/>
    <mergeCell ref="AC2:AJ2"/>
    <mergeCell ref="AK2:AP2"/>
    <mergeCell ref="AQ2:AV2"/>
    <mergeCell ref="AW2:BB2"/>
    <mergeCell ref="BC2:BH2"/>
    <mergeCell ref="BI2:BX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B2:Z4"/>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4" activeCellId="49" sqref="Z134 Z198 Z304 Z331 Z347 Z360 Z372:Z374 Z380 Z389 Z436:Z437 Z442 Z446 Z526 Z532 Z535 Z546:Z547 Z582 Z584 Z651 Z655:Z656 Z666 Z732:Z733 Z755:Z756 Z759 Z784 Z793 Z810:Z811 Z840 Z875 Z885 Z910 Z967 Z1043 Z1106 Z1113 Z1135:Z1136 Z1171:Z1172 Z1180:Z1181 Z1183 Z1198 Z1213 Z1226 Z1241 Z1257 Z1259 Z1280 Z1361 Z1438 Z1616 Z4"/>
    </sheetView>
  </sheetViews>
  <sheetFormatPr defaultRowHeight="14"/>
  <cols>
    <col collapsed="false" hidden="false" max="1025" min="1" style="0" width="10.5663265306122"/>
  </cols>
  <sheetData>
    <row r="2" customFormat="false" ht="14" hidden="false" customHeight="false" outlineLevel="0" collapsed="false">
      <c r="B2" s="0" t="s">
        <v>4177</v>
      </c>
      <c r="C2" s="0" t="s">
        <v>4178</v>
      </c>
      <c r="D2" s="0" t="s">
        <v>4179</v>
      </c>
      <c r="E2" s="0" t="s">
        <v>4180</v>
      </c>
      <c r="F2" s="0" t="s">
        <v>4181</v>
      </c>
      <c r="G2" s="0" t="s">
        <v>4182</v>
      </c>
      <c r="H2" s="0" t="s">
        <v>4183</v>
      </c>
      <c r="I2" s="0" t="s">
        <v>4184</v>
      </c>
      <c r="J2" s="0" t="s">
        <v>4185</v>
      </c>
      <c r="K2" s="0" t="s">
        <v>4186</v>
      </c>
      <c r="L2" s="0" t="s">
        <v>4187</v>
      </c>
      <c r="M2" s="0" t="s">
        <v>4188</v>
      </c>
      <c r="N2" s="0" t="s">
        <v>4189</v>
      </c>
      <c r="O2" s="0" t="s">
        <v>4190</v>
      </c>
      <c r="P2" s="0" t="s">
        <v>4191</v>
      </c>
      <c r="Q2" s="0" t="s">
        <v>4192</v>
      </c>
      <c r="R2" s="0" t="s">
        <v>4193</v>
      </c>
      <c r="S2" s="0" t="s">
        <v>4194</v>
      </c>
      <c r="T2" s="0" t="s">
        <v>4195</v>
      </c>
      <c r="U2" s="0" t="s">
        <v>4196</v>
      </c>
      <c r="V2" s="0" t="s">
        <v>4197</v>
      </c>
      <c r="W2" s="0" t="s">
        <v>4198</v>
      </c>
      <c r="X2" s="0" t="s">
        <v>4199</v>
      </c>
      <c r="Y2" s="0" t="s">
        <v>4200</v>
      </c>
    </row>
    <row r="3" customFormat="false" ht="14" hidden="false" customHeight="false" outlineLevel="0" collapsed="false">
      <c r="B3" s="0" t="n">
        <v>48</v>
      </c>
      <c r="C3" s="0" t="n">
        <v>48</v>
      </c>
      <c r="D3" s="0" t="n">
        <v>48</v>
      </c>
      <c r="E3" s="0" t="n">
        <v>48</v>
      </c>
      <c r="F3" s="0" t="n">
        <v>48</v>
      </c>
      <c r="G3" s="0" t="n">
        <v>48</v>
      </c>
      <c r="H3" s="0" t="n">
        <v>16</v>
      </c>
      <c r="I3" s="0" t="n">
        <v>16</v>
      </c>
      <c r="J3" s="0" t="n">
        <v>16</v>
      </c>
      <c r="K3" s="0" t="n">
        <v>16</v>
      </c>
      <c r="L3" s="0" t="n">
        <v>16</v>
      </c>
      <c r="M3" s="0" t="n">
        <v>16</v>
      </c>
      <c r="N3" s="0" t="n">
        <v>16</v>
      </c>
      <c r="O3" s="0" t="n">
        <v>16</v>
      </c>
      <c r="P3" s="0" t="n">
        <v>16</v>
      </c>
      <c r="Q3" s="0" t="n">
        <v>16</v>
      </c>
      <c r="R3" s="0" t="n">
        <v>16</v>
      </c>
      <c r="S3" s="0" t="n">
        <v>16</v>
      </c>
      <c r="T3" s="0" t="n">
        <v>48</v>
      </c>
      <c r="U3" s="0" t="n">
        <v>48</v>
      </c>
      <c r="V3" s="0" t="n">
        <v>48</v>
      </c>
      <c r="W3" s="0" t="n">
        <v>48</v>
      </c>
      <c r="X3" s="0" t="n">
        <v>48</v>
      </c>
      <c r="Y3" s="0" t="n">
        <v>48</v>
      </c>
    </row>
    <row r="4" customFormat="false" ht="14" hidden="false" customHeight="false" outlineLevel="0" collapsed="false">
      <c r="B4" s="52" t="n">
        <f aca="false">1/B3</f>
        <v>0.0208333333333333</v>
      </c>
      <c r="C4" s="52" t="n">
        <f aca="false">1/C3</f>
        <v>0.0208333333333333</v>
      </c>
      <c r="D4" s="52" t="n">
        <f aca="false">1/D3</f>
        <v>0.0208333333333333</v>
      </c>
      <c r="E4" s="52" t="n">
        <f aca="false">1/E3</f>
        <v>0.0208333333333333</v>
      </c>
      <c r="F4" s="52" t="n">
        <f aca="false">1/F3</f>
        <v>0.0208333333333333</v>
      </c>
      <c r="G4" s="52" t="n">
        <f aca="false">1/G3</f>
        <v>0.0208333333333333</v>
      </c>
      <c r="H4" s="52" t="n">
        <f aca="false">1/H3</f>
        <v>0.0625</v>
      </c>
      <c r="I4" s="52" t="n">
        <f aca="false">1/I3</f>
        <v>0.0625</v>
      </c>
      <c r="J4" s="52" t="n">
        <f aca="false">1/J3</f>
        <v>0.0625</v>
      </c>
      <c r="K4" s="52" t="n">
        <f aca="false">1/K3</f>
        <v>0.0625</v>
      </c>
      <c r="L4" s="52" t="n">
        <f aca="false">1/L3</f>
        <v>0.0625</v>
      </c>
      <c r="M4" s="52" t="n">
        <f aca="false">1/M3</f>
        <v>0.0625</v>
      </c>
      <c r="N4" s="52" t="n">
        <f aca="false">1/N3</f>
        <v>0.0625</v>
      </c>
      <c r="O4" s="52" t="n">
        <f aca="false">1/O3</f>
        <v>0.0625</v>
      </c>
      <c r="P4" s="52" t="n">
        <f aca="false">1/P3</f>
        <v>0.0625</v>
      </c>
      <c r="Q4" s="52" t="n">
        <f aca="false">1/Q3</f>
        <v>0.0625</v>
      </c>
      <c r="R4" s="52" t="n">
        <f aca="false">1/R3</f>
        <v>0.0625</v>
      </c>
      <c r="S4" s="52" t="n">
        <f aca="false">1/S3</f>
        <v>0.0625</v>
      </c>
      <c r="T4" s="52" t="n">
        <f aca="false">1/T3</f>
        <v>0.0208333333333333</v>
      </c>
      <c r="U4" s="52" t="n">
        <f aca="false">1/U3</f>
        <v>0.0208333333333333</v>
      </c>
      <c r="V4" s="52" t="n">
        <f aca="false">1/V3</f>
        <v>0.0208333333333333</v>
      </c>
      <c r="W4" s="52" t="n">
        <f aca="false">1/W3</f>
        <v>0.0208333333333333</v>
      </c>
      <c r="X4" s="52" t="n">
        <f aca="false">1/X3</f>
        <v>0.0208333333333333</v>
      </c>
      <c r="Y4" s="52" t="n">
        <f aca="false">1/Y3</f>
        <v>0.0208333333333333</v>
      </c>
      <c r="Z4" s="52" t="n">
        <f aca="false">SUM(B4:Y4)</f>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2:K93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27" activeCellId="49" sqref="Z134 Z198 Z304 Z331 Z347 Z360 Z372:Z374 Z380 Z389 Z436:Z437 Z442 Z446 Z526 Z532 Z535 Z546:Z547 Z582 Z584 Z651 Z655:Z656 Z666 Z732:Z733 Z755:Z756 Z759 Z784 Z793 Z810:Z811 Z840 Z875 Z885 Z910 Z967 Z1043 Z1106 Z1113 Z1135:Z1136 Z1171:Z1172 Z1180:Z1181 Z1183 Z1198 Z1213 Z1226 Z1241 Z1257 Z1259 Z1280 Z1361 Z1438 Z1616 C27"/>
    </sheetView>
  </sheetViews>
  <sheetFormatPr defaultRowHeight="14"/>
  <cols>
    <col collapsed="false" hidden="false" max="1" min="1" style="0" width="13.5"/>
    <col collapsed="false" hidden="false" max="2" min="2" style="0" width="12.8316326530612"/>
    <col collapsed="false" hidden="false" max="9" min="3" style="0" width="10.5663265306122"/>
    <col collapsed="false" hidden="false" max="10" min="10" style="0" width="112.158163265306"/>
    <col collapsed="false" hidden="false" max="11" min="11" style="0" width="15.4948979591837"/>
    <col collapsed="false" hidden="false" max="12" min="12" style="0" width="10.5663265306122"/>
    <col collapsed="false" hidden="false" max="13" min="13" style="0" width="11.5"/>
    <col collapsed="false" hidden="false" max="14" min="14" style="0" width="8.56632653061224"/>
    <col collapsed="false" hidden="false" max="1025" min="15" style="0" width="10.5663265306122"/>
  </cols>
  <sheetData>
    <row r="2" customFormat="false" ht="14" hidden="false" customHeight="false" outlineLevel="0" collapsed="false">
      <c r="C2" s="10" t="s">
        <v>2</v>
      </c>
      <c r="D2" s="10"/>
      <c r="E2" s="10"/>
      <c r="F2" s="10"/>
      <c r="G2" s="10"/>
      <c r="H2" s="10"/>
    </row>
    <row r="3" customFormat="false" ht="75" hidden="false" customHeight="true" outlineLevel="0" collapsed="false">
      <c r="B3" s="15" t="s">
        <v>22</v>
      </c>
      <c r="C3" s="18" t="s">
        <v>35</v>
      </c>
      <c r="D3" s="18" t="s">
        <v>36</v>
      </c>
      <c r="E3" s="18" t="s">
        <v>37</v>
      </c>
      <c r="F3" s="18" t="s">
        <v>38</v>
      </c>
      <c r="G3" s="18" t="s">
        <v>39</v>
      </c>
      <c r="H3" s="18" t="s">
        <v>40</v>
      </c>
      <c r="J3" s="14" t="s">
        <v>14</v>
      </c>
      <c r="K3" s="111" t="s">
        <v>42</v>
      </c>
    </row>
    <row r="4" customFormat="false" ht="15" hidden="false" customHeight="true" outlineLevel="0" collapsed="false">
      <c r="B4" s="29" t="s">
        <v>125</v>
      </c>
      <c r="C4" s="33" t="s">
        <v>72</v>
      </c>
      <c r="D4" s="33" t="n">
        <v>840000</v>
      </c>
      <c r="E4" s="33" t="n">
        <v>2400000</v>
      </c>
      <c r="F4" s="33" t="n">
        <v>1800000</v>
      </c>
      <c r="G4" s="33" t="n">
        <v>600000</v>
      </c>
      <c r="H4" s="33" t="n">
        <v>2676000000</v>
      </c>
      <c r="J4" s="112" t="s">
        <v>392</v>
      </c>
      <c r="K4" s="113" t="n">
        <v>0</v>
      </c>
    </row>
    <row r="5" customFormat="false" ht="12.75" hidden="false" customHeight="true" outlineLevel="0" collapsed="false">
      <c r="B5" s="29" t="s">
        <v>1747</v>
      </c>
      <c r="C5" s="33" t="s">
        <v>246</v>
      </c>
      <c r="D5" s="33" t="n">
        <v>1200000</v>
      </c>
      <c r="E5" s="33" t="n">
        <v>6600000</v>
      </c>
      <c r="F5" s="33" t="n">
        <v>2072400</v>
      </c>
      <c r="G5" s="33" t="n">
        <v>600000</v>
      </c>
      <c r="H5" s="33" t="n">
        <v>3000000000</v>
      </c>
      <c r="J5" s="114" t="s">
        <v>761</v>
      </c>
      <c r="K5" s="113"/>
    </row>
    <row r="6" customFormat="false" ht="14" hidden="false" customHeight="false" outlineLevel="0" collapsed="false">
      <c r="B6" s="29" t="s">
        <v>645</v>
      </c>
      <c r="C6" s="33" t="s">
        <v>72</v>
      </c>
      <c r="D6" s="33" t="n">
        <v>476000</v>
      </c>
      <c r="E6" s="33" t="n">
        <v>2142000</v>
      </c>
      <c r="F6" s="33" t="n">
        <v>1704000</v>
      </c>
      <c r="G6" s="33" t="n">
        <v>595000</v>
      </c>
      <c r="H6" s="33" t="n">
        <v>2676000000</v>
      </c>
      <c r="J6" s="114" t="s">
        <v>866</v>
      </c>
      <c r="K6" s="113"/>
    </row>
    <row r="7" customFormat="false" ht="14" hidden="false" customHeight="false" outlineLevel="0" collapsed="false">
      <c r="B7" s="29" t="s">
        <v>244</v>
      </c>
      <c r="C7" s="33" t="s">
        <v>246</v>
      </c>
      <c r="D7" s="33" t="n">
        <v>5.87787643204989</v>
      </c>
      <c r="E7" s="33" t="n">
        <v>7.61681695814629</v>
      </c>
      <c r="F7" s="33" t="n">
        <v>22.1296397414769</v>
      </c>
      <c r="G7" s="33" t="n">
        <v>0.3</v>
      </c>
      <c r="H7" s="33" t="n">
        <v>2840</v>
      </c>
      <c r="J7" s="114" t="s">
        <v>1123</v>
      </c>
      <c r="K7" s="113"/>
    </row>
    <row r="8" customFormat="false" ht="14" hidden="false" customHeight="false" outlineLevel="0" collapsed="false">
      <c r="B8" s="29" t="s">
        <v>173</v>
      </c>
      <c r="C8" s="33" t="s">
        <v>89</v>
      </c>
      <c r="D8" s="33" t="n">
        <v>10.477442018542</v>
      </c>
      <c r="E8" s="33" t="n">
        <v>4.47117624426805</v>
      </c>
      <c r="F8" s="33" t="n">
        <v>11.5951868810527</v>
      </c>
      <c r="G8" s="33" t="n">
        <v>0.3</v>
      </c>
      <c r="H8" s="33" t="n">
        <v>2840</v>
      </c>
      <c r="J8" s="114" t="s">
        <v>1377</v>
      </c>
      <c r="K8" s="113"/>
    </row>
    <row r="9" customFormat="false" ht="14" hidden="false" customHeight="false" outlineLevel="0" collapsed="false">
      <c r="B9" s="29" t="s">
        <v>108</v>
      </c>
      <c r="C9" s="33" t="s">
        <v>72</v>
      </c>
      <c r="D9" s="33" t="n">
        <v>589.42211574465</v>
      </c>
      <c r="E9" s="33" t="n">
        <v>6395.37711993333</v>
      </c>
      <c r="F9" s="33" t="n">
        <v>22.4256162208741</v>
      </c>
      <c r="G9" s="33" t="n">
        <v>1344</v>
      </c>
      <c r="H9" s="33" t="n">
        <v>1920000</v>
      </c>
      <c r="J9" s="114" t="s">
        <v>1935</v>
      </c>
      <c r="K9" s="113"/>
    </row>
    <row r="10" customFormat="false" ht="14" hidden="false" customHeight="false" outlineLevel="0" collapsed="false">
      <c r="B10" s="29" t="s">
        <v>104</v>
      </c>
      <c r="C10" s="33" t="s">
        <v>72</v>
      </c>
      <c r="D10" s="33" t="n">
        <v>237.180556877129</v>
      </c>
      <c r="E10" s="33" t="n">
        <v>787.658122005433</v>
      </c>
      <c r="F10" s="33" t="n">
        <v>0.504400709065075</v>
      </c>
      <c r="G10" s="33" t="n">
        <v>1344</v>
      </c>
      <c r="H10" s="33" t="n">
        <v>1920000</v>
      </c>
      <c r="J10" s="114" t="s">
        <v>2575</v>
      </c>
      <c r="K10" s="113"/>
    </row>
    <row r="11" customFormat="false" ht="14" hidden="false" customHeight="false" outlineLevel="0" collapsed="false">
      <c r="B11" s="29" t="s">
        <v>68</v>
      </c>
      <c r="C11" s="33" t="s">
        <v>72</v>
      </c>
      <c r="D11" s="33" t="n">
        <v>46.3856216091623</v>
      </c>
      <c r="E11" s="33" t="n">
        <v>1074.85364414012</v>
      </c>
      <c r="F11" s="33" t="n">
        <v>5.41099102083891</v>
      </c>
      <c r="G11" s="33" t="n">
        <v>1344</v>
      </c>
      <c r="H11" s="33" t="n">
        <v>1920000</v>
      </c>
      <c r="J11" s="114" t="s">
        <v>2720</v>
      </c>
      <c r="K11" s="113"/>
    </row>
    <row r="12" customFormat="false" ht="15" hidden="false" customHeight="false" outlineLevel="0" collapsed="false">
      <c r="B12" s="4" t="s">
        <v>3502</v>
      </c>
      <c r="C12" s="33" t="s">
        <v>246</v>
      </c>
      <c r="D12" s="33" t="n">
        <v>2.56948904694711</v>
      </c>
      <c r="E12" s="33" t="n">
        <v>3.49736009167801</v>
      </c>
      <c r="F12" s="33" t="n">
        <v>0.178436739371327</v>
      </c>
      <c r="G12" s="33" t="n">
        <v>4.28248174491185</v>
      </c>
      <c r="H12" s="33" t="n">
        <v>1688.11775999997</v>
      </c>
      <c r="J12" s="115" t="s">
        <v>4068</v>
      </c>
      <c r="K12" s="113"/>
    </row>
    <row r="13" customFormat="false" ht="14" hidden="false" customHeight="false" outlineLevel="0" collapsed="false">
      <c r="B13" s="4" t="s">
        <v>186</v>
      </c>
      <c r="C13" s="33" t="s">
        <v>72</v>
      </c>
      <c r="D13" s="33" t="n">
        <v>6028806.22</v>
      </c>
      <c r="E13" s="33" t="n">
        <v>4168764.244</v>
      </c>
      <c r="F13" s="33" t="n">
        <v>26460000</v>
      </c>
      <c r="G13" s="33" t="n">
        <v>600000</v>
      </c>
      <c r="H13" s="33" t="n">
        <v>2640000</v>
      </c>
      <c r="J13" s="116" t="s">
        <v>853</v>
      </c>
      <c r="K13" s="117" t="n">
        <v>9.9E-012</v>
      </c>
    </row>
    <row r="14" customFormat="false" ht="14" hidden="false" customHeight="false" outlineLevel="0" collapsed="false">
      <c r="B14" s="29" t="s">
        <v>77</v>
      </c>
      <c r="C14" s="33" t="s">
        <v>72</v>
      </c>
      <c r="D14" s="33" t="n">
        <v>24000</v>
      </c>
      <c r="E14" s="33" t="n">
        <v>2261000</v>
      </c>
      <c r="F14" s="33" t="n">
        <v>1200</v>
      </c>
      <c r="G14" s="33" t="n">
        <v>381000</v>
      </c>
      <c r="H14" s="33" t="n">
        <v>1500000000</v>
      </c>
      <c r="J14" s="118" t="s">
        <v>1714</v>
      </c>
      <c r="K14" s="117"/>
    </row>
    <row r="15" customFormat="false" ht="14" hidden="false" customHeight="false" outlineLevel="0" collapsed="false">
      <c r="B15" s="29" t="s">
        <v>85</v>
      </c>
      <c r="C15" s="33" t="s">
        <v>89</v>
      </c>
      <c r="D15" s="33" t="n">
        <v>12.7152226842523</v>
      </c>
      <c r="E15" s="33" t="n">
        <v>4.56382485732941</v>
      </c>
      <c r="F15" s="33" t="n">
        <v>12.0799261022882</v>
      </c>
      <c r="G15" s="33" t="n">
        <v>6.25</v>
      </c>
      <c r="H15" s="33" t="n">
        <v>2343</v>
      </c>
      <c r="J15" s="118" t="s">
        <v>1719</v>
      </c>
      <c r="K15" s="117"/>
    </row>
    <row r="16" customFormat="false" ht="15" hidden="false" customHeight="false" outlineLevel="0" collapsed="false">
      <c r="B16" s="4" t="s">
        <v>2969</v>
      </c>
      <c r="C16" s="33" t="s">
        <v>72</v>
      </c>
      <c r="D16" s="33" t="n">
        <v>2968843.141</v>
      </c>
      <c r="E16" s="33" t="n">
        <v>1108945.154</v>
      </c>
      <c r="F16" s="33" t="n">
        <v>26460000</v>
      </c>
      <c r="G16" s="33" t="n">
        <v>600000</v>
      </c>
      <c r="H16" s="33" t="n">
        <v>2640000</v>
      </c>
      <c r="J16" s="119" t="s">
        <v>1728</v>
      </c>
      <c r="K16" s="117"/>
    </row>
    <row r="17" customFormat="false" ht="15" hidden="false" customHeight="false" outlineLevel="0" collapsed="false">
      <c r="B17" s="29" t="s">
        <v>415</v>
      </c>
      <c r="C17" s="33" t="s">
        <v>72</v>
      </c>
      <c r="D17" s="33" t="n">
        <v>196.356974196937</v>
      </c>
      <c r="E17" s="33" t="n">
        <v>1220.72799074218</v>
      </c>
      <c r="F17" s="33" t="n">
        <v>0.1</v>
      </c>
      <c r="G17" s="33" t="n">
        <v>640</v>
      </c>
      <c r="H17" s="33" t="n">
        <v>1920000</v>
      </c>
      <c r="J17" s="120" t="s">
        <v>1840</v>
      </c>
      <c r="K17" s="121" t="n">
        <v>4.3E-011</v>
      </c>
    </row>
    <row r="18" customFormat="false" ht="14" hidden="false" customHeight="false" outlineLevel="0" collapsed="false">
      <c r="B18" s="29" t="s">
        <v>145</v>
      </c>
      <c r="C18" s="33" t="s">
        <v>72</v>
      </c>
      <c r="D18" s="33" t="n">
        <v>196.356974196937</v>
      </c>
      <c r="E18" s="33" t="n">
        <v>1220.72799074218</v>
      </c>
      <c r="F18" s="33" t="n">
        <v>69.6558973259153</v>
      </c>
      <c r="G18" s="33" t="n">
        <v>640</v>
      </c>
      <c r="H18" s="33" t="n">
        <v>1920000</v>
      </c>
      <c r="J18" s="116" t="s">
        <v>286</v>
      </c>
      <c r="K18" s="122" t="n">
        <v>9E-009</v>
      </c>
    </row>
    <row r="19" customFormat="false" ht="14" hidden="false" customHeight="false" outlineLevel="0" collapsed="false">
      <c r="B19" s="29" t="s">
        <v>142</v>
      </c>
      <c r="C19" s="33" t="s">
        <v>72</v>
      </c>
      <c r="D19" s="33" t="n">
        <v>30.4</v>
      </c>
      <c r="E19" s="33" t="n">
        <v>1504</v>
      </c>
      <c r="F19" s="33" t="n">
        <v>9.6</v>
      </c>
      <c r="G19" s="33" t="n">
        <v>640</v>
      </c>
      <c r="H19" s="33" t="n">
        <v>1920000</v>
      </c>
      <c r="J19" s="123" t="s">
        <v>418</v>
      </c>
      <c r="K19" s="122"/>
    </row>
    <row r="20" customFormat="false" ht="14" hidden="false" customHeight="false" outlineLevel="0" collapsed="false">
      <c r="B20" s="29" t="s">
        <v>3343</v>
      </c>
      <c r="C20" s="33" t="s">
        <v>246</v>
      </c>
      <c r="D20" s="33" t="n">
        <v>12.7152226842523</v>
      </c>
      <c r="E20" s="33" t="n">
        <v>4.56382485732941</v>
      </c>
      <c r="F20" s="33" t="n">
        <v>12.0799261022882</v>
      </c>
      <c r="G20" s="33" t="n">
        <v>6.25</v>
      </c>
      <c r="H20" s="33" t="n">
        <v>2343</v>
      </c>
      <c r="J20" s="123" t="s">
        <v>683</v>
      </c>
      <c r="K20" s="122"/>
    </row>
    <row r="21" customFormat="false" ht="14" hidden="false" customHeight="false" outlineLevel="0" collapsed="false">
      <c r="B21" s="4" t="s">
        <v>3957</v>
      </c>
      <c r="C21" s="33" t="s">
        <v>246</v>
      </c>
      <c r="D21" s="33" t="n">
        <v>2.56948904694711</v>
      </c>
      <c r="E21" s="33" t="n">
        <v>3.49736009167801</v>
      </c>
      <c r="F21" s="33" t="n">
        <v>0.178436739371327</v>
      </c>
      <c r="G21" s="33" t="n">
        <v>4.28248174491185</v>
      </c>
      <c r="H21" s="33" t="n">
        <v>1688.11775999997</v>
      </c>
      <c r="J21" s="123" t="s">
        <v>708</v>
      </c>
      <c r="K21" s="122"/>
    </row>
    <row r="22" customFormat="false" ht="14" hidden="false" customHeight="false" outlineLevel="0" collapsed="false">
      <c r="A22" s="0" t="s">
        <v>4201</v>
      </c>
      <c r="B22" s="29" t="s">
        <v>4202</v>
      </c>
      <c r="C22" s="33" t="s">
        <v>246</v>
      </c>
      <c r="D22" s="33" t="n">
        <f aca="false">D7*0.2</f>
        <v>1.17557528640998</v>
      </c>
      <c r="E22" s="33" t="n">
        <f aca="false">E7*0.2</f>
        <v>1.52336339162926</v>
      </c>
      <c r="F22" s="33" t="n">
        <f aca="false">F7*0.2</f>
        <v>4.42592794829538</v>
      </c>
      <c r="G22" s="33" t="n">
        <f aca="false">G7*0.2</f>
        <v>0.06</v>
      </c>
      <c r="H22" s="33" t="n">
        <f aca="false">H7*0.2</f>
        <v>568</v>
      </c>
      <c r="J22" s="123" t="s">
        <v>783</v>
      </c>
      <c r="K22" s="122"/>
    </row>
    <row r="23" customFormat="false" ht="14" hidden="false" customHeight="false" outlineLevel="0" collapsed="false">
      <c r="A23" s="0" t="s">
        <v>4203</v>
      </c>
      <c r="B23" s="29" t="s">
        <v>4204</v>
      </c>
      <c r="C23" s="33" t="s">
        <v>89</v>
      </c>
      <c r="D23" s="33" t="n">
        <f aca="false">D8*0.2</f>
        <v>2.0954884037084</v>
      </c>
      <c r="E23" s="33" t="n">
        <f aca="false">E8*0.2</f>
        <v>0.89423524885361</v>
      </c>
      <c r="F23" s="33" t="n">
        <f aca="false">F8*0.2</f>
        <v>2.31903737621054</v>
      </c>
      <c r="G23" s="33" t="n">
        <f aca="false">G8*0.2</f>
        <v>0.06</v>
      </c>
      <c r="H23" s="33" t="n">
        <f aca="false">H8*0.2</f>
        <v>568</v>
      </c>
      <c r="J23" s="123" t="s">
        <v>1075</v>
      </c>
      <c r="K23" s="122"/>
    </row>
    <row r="24" customFormat="false" ht="14" hidden="false" customHeight="false" outlineLevel="0" collapsed="false">
      <c r="A24" s="0" t="s">
        <v>4205</v>
      </c>
      <c r="B24" s="29" t="s">
        <v>4206</v>
      </c>
      <c r="C24" s="33" t="s">
        <v>89</v>
      </c>
      <c r="D24" s="33" t="n">
        <f aca="false">D15*0.2</f>
        <v>2.54304453685046</v>
      </c>
      <c r="E24" s="33" t="n">
        <f aca="false">E15*0.2</f>
        <v>0.912764971465882</v>
      </c>
      <c r="F24" s="33" t="n">
        <f aca="false">F15*0.2</f>
        <v>2.41598522045764</v>
      </c>
      <c r="G24" s="33" t="n">
        <f aca="false">G15*0.2</f>
        <v>1.25</v>
      </c>
      <c r="H24" s="33" t="n">
        <f aca="false">H15*0.2</f>
        <v>468.6</v>
      </c>
      <c r="J24" s="123" t="s">
        <v>1218</v>
      </c>
      <c r="K24" s="122"/>
    </row>
    <row r="25" customFormat="false" ht="14" hidden="false" customHeight="false" outlineLevel="0" collapsed="false">
      <c r="A25" s="0" t="s">
        <v>4207</v>
      </c>
      <c r="B25" s="29" t="s">
        <v>4208</v>
      </c>
      <c r="C25" s="33" t="s">
        <v>89</v>
      </c>
      <c r="D25" s="33" t="n">
        <f aca="false">D20*0.2</f>
        <v>2.54304453685046</v>
      </c>
      <c r="E25" s="33" t="n">
        <f aca="false">E20*0.2</f>
        <v>0.912764971465882</v>
      </c>
      <c r="F25" s="33" t="n">
        <f aca="false">F20*0.2</f>
        <v>2.41598522045764</v>
      </c>
      <c r="G25" s="33" t="n">
        <f aca="false">G20*0.2</f>
        <v>1.25</v>
      </c>
      <c r="H25" s="33" t="n">
        <f aca="false">H20*0.2</f>
        <v>468.6</v>
      </c>
      <c r="J25" s="118" t="s">
        <v>1479</v>
      </c>
      <c r="K25" s="122"/>
    </row>
    <row r="26" customFormat="false" ht="14" hidden="false" customHeight="false" outlineLevel="0" collapsed="false">
      <c r="J26" s="123" t="s">
        <v>1631</v>
      </c>
      <c r="K26" s="122"/>
    </row>
    <row r="27" customFormat="false" ht="14" hidden="false" customHeight="false" outlineLevel="0" collapsed="false">
      <c r="B27" s="124"/>
      <c r="C27" s="124"/>
      <c r="J27" s="123" t="s">
        <v>2143</v>
      </c>
      <c r="K27" s="122"/>
    </row>
    <row r="28" customFormat="false" ht="14" hidden="false" customHeight="false" outlineLevel="0" collapsed="false">
      <c r="B28" s="15" t="s">
        <v>4209</v>
      </c>
      <c r="C28" s="15" t="s">
        <v>35</v>
      </c>
      <c r="D28" s="15" t="s">
        <v>4210</v>
      </c>
      <c r="J28" s="123" t="s">
        <v>2147</v>
      </c>
      <c r="K28" s="122"/>
    </row>
    <row r="29" customFormat="false" ht="14" hidden="false" customHeight="false" outlineLevel="0" collapsed="false">
      <c r="B29" s="29" t="s">
        <v>4211</v>
      </c>
      <c r="C29" s="100" t="s">
        <v>4212</v>
      </c>
      <c r="D29" s="100" t="n">
        <v>8460</v>
      </c>
      <c r="J29" s="123" t="s">
        <v>2217</v>
      </c>
      <c r="K29" s="122"/>
    </row>
    <row r="30" customFormat="false" ht="14" hidden="false" customHeight="false" outlineLevel="0" collapsed="false">
      <c r="B30" s="100" t="s">
        <v>4213</v>
      </c>
      <c r="C30" s="100" t="s">
        <v>4214</v>
      </c>
      <c r="D30" s="100" t="n">
        <v>6933000</v>
      </c>
      <c r="J30" s="123" t="s">
        <v>2243</v>
      </c>
      <c r="K30" s="122"/>
    </row>
    <row r="31" customFormat="false" ht="15" hidden="false" customHeight="true" outlineLevel="0" collapsed="false">
      <c r="J31" s="123" t="s">
        <v>2362</v>
      </c>
      <c r="K31" s="122"/>
    </row>
    <row r="32" customFormat="false" ht="14.25" hidden="false" customHeight="true" outlineLevel="0" collapsed="false">
      <c r="J32" s="123" t="s">
        <v>3124</v>
      </c>
      <c r="K32" s="122"/>
    </row>
    <row r="33" customFormat="false" ht="15.75" hidden="false" customHeight="true" outlineLevel="0" collapsed="false">
      <c r="J33" s="123" t="s">
        <v>3271</v>
      </c>
      <c r="K33" s="122"/>
    </row>
    <row r="34" customFormat="false" ht="16.5" hidden="false" customHeight="true" outlineLevel="0" collapsed="false">
      <c r="J34" s="123" t="s">
        <v>3280</v>
      </c>
      <c r="K34" s="122"/>
    </row>
    <row r="35" customFormat="false" ht="15.75" hidden="false" customHeight="true" outlineLevel="0" collapsed="false">
      <c r="J35" s="123" t="s">
        <v>3374</v>
      </c>
      <c r="K35" s="122"/>
    </row>
    <row r="36" customFormat="false" ht="16.5" hidden="false" customHeight="true" outlineLevel="0" collapsed="false">
      <c r="J36" s="125" t="s">
        <v>3651</v>
      </c>
      <c r="K36" s="122"/>
    </row>
    <row r="37" customFormat="false" ht="15" hidden="false" customHeight="true" outlineLevel="0" collapsed="false">
      <c r="J37" s="115" t="s">
        <v>3861</v>
      </c>
      <c r="K37" s="122"/>
    </row>
    <row r="38" customFormat="false" ht="15.75" hidden="false" customHeight="true" outlineLevel="0" collapsed="false">
      <c r="J38" s="116" t="s">
        <v>118</v>
      </c>
      <c r="K38" s="122" t="n">
        <v>1.0442E-008</v>
      </c>
    </row>
    <row r="39" customFormat="false" ht="15.75" hidden="false" customHeight="true" outlineLevel="0" collapsed="false">
      <c r="J39" s="123" t="s">
        <v>166</v>
      </c>
      <c r="K39" s="122"/>
    </row>
    <row r="40" customFormat="false" ht="14" hidden="false" customHeight="false" outlineLevel="0" collapsed="false">
      <c r="J40" s="123" t="s">
        <v>180</v>
      </c>
      <c r="K40" s="122"/>
    </row>
    <row r="41" customFormat="false" ht="14" hidden="false" customHeight="false" outlineLevel="0" collapsed="false">
      <c r="J41" s="123" t="s">
        <v>214</v>
      </c>
      <c r="K41" s="122"/>
    </row>
    <row r="42" customFormat="false" ht="14" hidden="false" customHeight="false" outlineLevel="0" collapsed="false">
      <c r="J42" s="123" t="s">
        <v>233</v>
      </c>
      <c r="K42" s="122"/>
    </row>
    <row r="43" customFormat="false" ht="14" hidden="false" customHeight="false" outlineLevel="0" collapsed="false">
      <c r="J43" s="123" t="s">
        <v>261</v>
      </c>
      <c r="K43" s="122"/>
    </row>
    <row r="44" customFormat="false" ht="14" hidden="false" customHeight="false" outlineLevel="0" collapsed="false">
      <c r="J44" s="123" t="s">
        <v>409</v>
      </c>
      <c r="K44" s="122"/>
    </row>
    <row r="45" customFormat="false" ht="14" hidden="false" customHeight="false" outlineLevel="0" collapsed="false">
      <c r="J45" s="123" t="s">
        <v>426</v>
      </c>
      <c r="K45" s="122"/>
    </row>
    <row r="46" customFormat="false" ht="14" hidden="false" customHeight="false" outlineLevel="0" collapsed="false">
      <c r="J46" s="123" t="s">
        <v>441</v>
      </c>
      <c r="K46" s="122"/>
    </row>
    <row r="47" customFormat="false" ht="14" hidden="false" customHeight="false" outlineLevel="0" collapsed="false">
      <c r="J47" s="123" t="s">
        <v>454</v>
      </c>
      <c r="K47" s="122"/>
    </row>
    <row r="48" customFormat="false" ht="14" hidden="false" customHeight="false" outlineLevel="0" collapsed="false">
      <c r="J48" s="123" t="s">
        <v>475</v>
      </c>
      <c r="K48" s="122"/>
    </row>
    <row r="49" customFormat="false" ht="14" hidden="false" customHeight="false" outlineLevel="0" collapsed="false">
      <c r="J49" s="118" t="s">
        <v>617</v>
      </c>
      <c r="K49" s="122"/>
    </row>
    <row r="50" customFormat="false" ht="14" hidden="false" customHeight="false" outlineLevel="0" collapsed="false">
      <c r="J50" s="123" t="s">
        <v>687</v>
      </c>
      <c r="K50" s="122"/>
    </row>
    <row r="51" customFormat="false" ht="14" hidden="false" customHeight="false" outlineLevel="0" collapsed="false">
      <c r="J51" s="123" t="s">
        <v>696</v>
      </c>
      <c r="K51" s="122"/>
    </row>
    <row r="52" customFormat="false" ht="14" hidden="false" customHeight="false" outlineLevel="0" collapsed="false">
      <c r="J52" s="123" t="s">
        <v>725</v>
      </c>
      <c r="K52" s="122"/>
    </row>
    <row r="53" customFormat="false" ht="14" hidden="false" customHeight="false" outlineLevel="0" collapsed="false">
      <c r="J53" s="123" t="s">
        <v>739</v>
      </c>
      <c r="K53" s="122"/>
    </row>
    <row r="54" customFormat="false" ht="14" hidden="false" customHeight="false" outlineLevel="0" collapsed="false">
      <c r="J54" s="123" t="s">
        <v>751</v>
      </c>
      <c r="K54" s="122"/>
    </row>
    <row r="55" customFormat="false" ht="14" hidden="false" customHeight="false" outlineLevel="0" collapsed="false">
      <c r="J55" s="118" t="s">
        <v>765</v>
      </c>
      <c r="K55" s="122"/>
    </row>
    <row r="56" customFormat="false" ht="14" hidden="false" customHeight="false" outlineLevel="0" collapsed="false">
      <c r="J56" s="118" t="s">
        <v>799</v>
      </c>
      <c r="K56" s="122"/>
    </row>
    <row r="57" customFormat="false" ht="14" hidden="false" customHeight="false" outlineLevel="0" collapsed="false">
      <c r="J57" s="123" t="s">
        <v>808</v>
      </c>
      <c r="K57" s="122"/>
    </row>
    <row r="58" customFormat="false" ht="14" hidden="false" customHeight="false" outlineLevel="0" collapsed="false">
      <c r="J58" s="118" t="s">
        <v>841</v>
      </c>
      <c r="K58" s="122"/>
    </row>
    <row r="59" customFormat="false" ht="14" hidden="false" customHeight="false" outlineLevel="0" collapsed="false">
      <c r="J59" s="123" t="s">
        <v>974</v>
      </c>
      <c r="K59" s="122"/>
    </row>
    <row r="60" customFormat="false" ht="14" hidden="false" customHeight="false" outlineLevel="0" collapsed="false">
      <c r="J60" s="123" t="s">
        <v>992</v>
      </c>
      <c r="K60" s="122"/>
    </row>
    <row r="61" customFormat="false" ht="14" hidden="false" customHeight="false" outlineLevel="0" collapsed="false">
      <c r="J61" s="123" t="s">
        <v>996</v>
      </c>
      <c r="K61" s="122"/>
    </row>
    <row r="62" customFormat="false" ht="14" hidden="false" customHeight="false" outlineLevel="0" collapsed="false">
      <c r="J62" s="123" t="s">
        <v>1029</v>
      </c>
      <c r="K62" s="122"/>
    </row>
    <row r="63" customFormat="false" ht="14" hidden="false" customHeight="false" outlineLevel="0" collapsed="false">
      <c r="J63" s="118" t="s">
        <v>1033</v>
      </c>
      <c r="K63" s="122"/>
    </row>
    <row r="64" customFormat="false" ht="14" hidden="false" customHeight="false" outlineLevel="0" collapsed="false">
      <c r="J64" s="123" t="s">
        <v>1051</v>
      </c>
      <c r="K64" s="122"/>
    </row>
    <row r="65" customFormat="false" ht="14" hidden="false" customHeight="false" outlineLevel="0" collapsed="false">
      <c r="J65" s="123" t="s">
        <v>1107</v>
      </c>
      <c r="K65" s="122"/>
    </row>
    <row r="66" customFormat="false" ht="14" hidden="false" customHeight="false" outlineLevel="0" collapsed="false">
      <c r="J66" s="118" t="s">
        <v>1304</v>
      </c>
      <c r="K66" s="122"/>
    </row>
    <row r="67" customFormat="false" ht="14" hidden="false" customHeight="false" outlineLevel="0" collapsed="false">
      <c r="J67" s="123" t="s">
        <v>1308</v>
      </c>
      <c r="K67" s="122"/>
    </row>
    <row r="68" customFormat="false" ht="14" hidden="false" customHeight="false" outlineLevel="0" collapsed="false">
      <c r="J68" s="123" t="s">
        <v>1334</v>
      </c>
      <c r="K68" s="122"/>
    </row>
    <row r="69" customFormat="false" ht="14" hidden="false" customHeight="false" outlineLevel="0" collapsed="false">
      <c r="J69" s="123" t="s">
        <v>1347</v>
      </c>
      <c r="K69" s="122"/>
    </row>
    <row r="70" customFormat="false" ht="14" hidden="false" customHeight="false" outlineLevel="0" collapsed="false">
      <c r="J70" s="123" t="s">
        <v>1367</v>
      </c>
      <c r="K70" s="122"/>
    </row>
    <row r="71" customFormat="false" ht="14" hidden="false" customHeight="false" outlineLevel="0" collapsed="false">
      <c r="J71" s="123" t="s">
        <v>1519</v>
      </c>
      <c r="K71" s="122"/>
    </row>
    <row r="72" customFormat="false" ht="14" hidden="false" customHeight="false" outlineLevel="0" collapsed="false">
      <c r="J72" s="123" t="s">
        <v>1528</v>
      </c>
      <c r="K72" s="122"/>
    </row>
    <row r="73" customFormat="false" ht="14" hidden="false" customHeight="false" outlineLevel="0" collapsed="false">
      <c r="J73" s="123" t="s">
        <v>1667</v>
      </c>
      <c r="K73" s="122"/>
    </row>
    <row r="74" customFormat="false" ht="14" hidden="false" customHeight="false" outlineLevel="0" collapsed="false">
      <c r="J74" s="123" t="s">
        <v>1694</v>
      </c>
      <c r="K74" s="122"/>
    </row>
    <row r="75" customFormat="false" ht="14" hidden="false" customHeight="false" outlineLevel="0" collapsed="false">
      <c r="J75" s="123" t="s">
        <v>1738</v>
      </c>
      <c r="K75" s="122"/>
    </row>
    <row r="76" customFormat="false" ht="14" hidden="false" customHeight="false" outlineLevel="0" collapsed="false">
      <c r="J76" s="123" t="s">
        <v>1756</v>
      </c>
      <c r="K76" s="122"/>
    </row>
    <row r="77" customFormat="false" ht="14" hidden="false" customHeight="false" outlineLevel="0" collapsed="false">
      <c r="J77" s="123" t="s">
        <v>1766</v>
      </c>
      <c r="K77" s="122"/>
    </row>
    <row r="78" customFormat="false" ht="14" hidden="false" customHeight="false" outlineLevel="0" collapsed="false">
      <c r="J78" s="118" t="s">
        <v>1817</v>
      </c>
      <c r="K78" s="122"/>
    </row>
    <row r="79" customFormat="false" ht="14" hidden="false" customHeight="false" outlineLevel="0" collapsed="false">
      <c r="J79" s="123" t="s">
        <v>1940</v>
      </c>
      <c r="K79" s="122"/>
    </row>
    <row r="80" customFormat="false" ht="14" hidden="false" customHeight="false" outlineLevel="0" collapsed="false">
      <c r="J80" s="123" t="s">
        <v>1202</v>
      </c>
      <c r="K80" s="122"/>
    </row>
    <row r="81" customFormat="false" ht="14" hidden="false" customHeight="false" outlineLevel="0" collapsed="false">
      <c r="J81" s="123" t="s">
        <v>1950</v>
      </c>
      <c r="K81" s="122"/>
    </row>
    <row r="82" customFormat="false" ht="14" hidden="false" customHeight="false" outlineLevel="0" collapsed="false">
      <c r="J82" s="123" t="s">
        <v>1958</v>
      </c>
      <c r="K82" s="122"/>
    </row>
    <row r="83" customFormat="false" ht="14" hidden="false" customHeight="false" outlineLevel="0" collapsed="false">
      <c r="J83" s="123" t="s">
        <v>2031</v>
      </c>
      <c r="K83" s="122"/>
    </row>
    <row r="84" customFormat="false" ht="14" hidden="false" customHeight="false" outlineLevel="0" collapsed="false">
      <c r="J84" s="123" t="s">
        <v>2104</v>
      </c>
      <c r="K84" s="122"/>
    </row>
    <row r="85" customFormat="false" ht="14" hidden="false" customHeight="false" outlineLevel="0" collapsed="false">
      <c r="J85" s="123" t="s">
        <v>2162</v>
      </c>
      <c r="K85" s="122"/>
    </row>
    <row r="86" customFormat="false" ht="14" hidden="false" customHeight="false" outlineLevel="0" collapsed="false">
      <c r="J86" s="123" t="s">
        <v>2174</v>
      </c>
      <c r="K86" s="122"/>
    </row>
    <row r="87" customFormat="false" ht="14" hidden="false" customHeight="false" outlineLevel="0" collapsed="false">
      <c r="J87" s="123" t="s">
        <v>2189</v>
      </c>
      <c r="K87" s="122"/>
    </row>
    <row r="88" customFormat="false" ht="14" hidden="false" customHeight="false" outlineLevel="0" collapsed="false">
      <c r="J88" s="123" t="s">
        <v>2230</v>
      </c>
      <c r="K88" s="122"/>
    </row>
    <row r="89" customFormat="false" ht="14" hidden="false" customHeight="false" outlineLevel="0" collapsed="false">
      <c r="J89" s="123" t="s">
        <v>2235</v>
      </c>
      <c r="K89" s="122"/>
    </row>
    <row r="90" customFormat="false" ht="14" hidden="false" customHeight="false" outlineLevel="0" collapsed="false">
      <c r="J90" s="123" t="s">
        <v>2247</v>
      </c>
      <c r="K90" s="122"/>
    </row>
    <row r="91" customFormat="false" ht="14" hidden="false" customHeight="false" outlineLevel="0" collapsed="false">
      <c r="J91" s="123" t="s">
        <v>2251</v>
      </c>
      <c r="K91" s="122"/>
    </row>
    <row r="92" customFormat="false" ht="14" hidden="false" customHeight="false" outlineLevel="0" collapsed="false">
      <c r="J92" s="118" t="s">
        <v>2335</v>
      </c>
      <c r="K92" s="122"/>
    </row>
    <row r="93" customFormat="false" ht="14" hidden="false" customHeight="false" outlineLevel="0" collapsed="false">
      <c r="J93" s="118" t="s">
        <v>2350</v>
      </c>
      <c r="K93" s="122"/>
    </row>
    <row r="94" customFormat="false" ht="14" hidden="false" customHeight="false" outlineLevel="0" collapsed="false">
      <c r="J94" s="118" t="s">
        <v>2614</v>
      </c>
      <c r="K94" s="122"/>
    </row>
    <row r="95" customFormat="false" ht="14" hidden="false" customHeight="false" outlineLevel="0" collapsed="false">
      <c r="J95" s="123" t="s">
        <v>2696</v>
      </c>
      <c r="K95" s="122"/>
    </row>
    <row r="96" customFormat="false" ht="14" hidden="false" customHeight="false" outlineLevel="0" collapsed="false">
      <c r="J96" s="123" t="s">
        <v>2773</v>
      </c>
      <c r="K96" s="122"/>
    </row>
    <row r="97" customFormat="false" ht="14" hidden="false" customHeight="false" outlineLevel="0" collapsed="false">
      <c r="J97" s="123" t="s">
        <v>2928</v>
      </c>
      <c r="K97" s="122"/>
    </row>
    <row r="98" customFormat="false" ht="14" hidden="false" customHeight="false" outlineLevel="0" collapsed="false">
      <c r="J98" s="118" t="s">
        <v>3217</v>
      </c>
      <c r="K98" s="122"/>
    </row>
    <row r="99" customFormat="false" ht="14" hidden="false" customHeight="false" outlineLevel="0" collapsed="false">
      <c r="J99" s="123" t="s">
        <v>3275</v>
      </c>
      <c r="K99" s="122"/>
    </row>
    <row r="100" customFormat="false" ht="14" hidden="false" customHeight="false" outlineLevel="0" collapsed="false">
      <c r="J100" s="123" t="s">
        <v>3285</v>
      </c>
      <c r="K100" s="122"/>
    </row>
    <row r="101" customFormat="false" ht="14" hidden="false" customHeight="false" outlineLevel="0" collapsed="false">
      <c r="J101" s="123" t="s">
        <v>3318</v>
      </c>
      <c r="K101" s="122"/>
    </row>
    <row r="102" customFormat="false" ht="14" hidden="false" customHeight="false" outlineLevel="0" collapsed="false">
      <c r="J102" s="123" t="s">
        <v>3324</v>
      </c>
      <c r="K102" s="122"/>
    </row>
    <row r="103" customFormat="false" ht="14" hidden="false" customHeight="false" outlineLevel="0" collapsed="false">
      <c r="J103" s="123" t="s">
        <v>3333</v>
      </c>
      <c r="K103" s="122"/>
    </row>
    <row r="104" customFormat="false" ht="14" hidden="false" customHeight="false" outlineLevel="0" collapsed="false">
      <c r="J104" s="123" t="s">
        <v>2440</v>
      </c>
      <c r="K104" s="122"/>
    </row>
    <row r="105" customFormat="false" ht="14" hidden="false" customHeight="false" outlineLevel="0" collapsed="false">
      <c r="J105" s="123" t="s">
        <v>3407</v>
      </c>
      <c r="K105" s="122"/>
    </row>
    <row r="106" customFormat="false" ht="14" hidden="false" customHeight="false" outlineLevel="0" collapsed="false">
      <c r="J106" s="125" t="s">
        <v>3585</v>
      </c>
      <c r="K106" s="122"/>
    </row>
    <row r="107" customFormat="false" ht="14" hidden="false" customHeight="false" outlineLevel="0" collapsed="false">
      <c r="J107" s="125" t="s">
        <v>3594</v>
      </c>
      <c r="K107" s="122"/>
    </row>
    <row r="108" customFormat="false" ht="14" hidden="false" customHeight="false" outlineLevel="0" collapsed="false">
      <c r="J108" s="125" t="s">
        <v>3647</v>
      </c>
      <c r="K108" s="122"/>
    </row>
    <row r="109" customFormat="false" ht="14" hidden="false" customHeight="false" outlineLevel="0" collapsed="false">
      <c r="J109" s="125" t="s">
        <v>3677</v>
      </c>
      <c r="K109" s="122"/>
    </row>
    <row r="110" customFormat="false" ht="14" hidden="false" customHeight="false" outlineLevel="0" collapsed="false">
      <c r="J110" s="125" t="s">
        <v>3698</v>
      </c>
      <c r="K110" s="122"/>
    </row>
    <row r="111" customFormat="false" ht="14" hidden="false" customHeight="false" outlineLevel="0" collapsed="false">
      <c r="J111" s="125" t="s">
        <v>3716</v>
      </c>
      <c r="K111" s="122"/>
    </row>
    <row r="112" customFormat="false" ht="14" hidden="false" customHeight="false" outlineLevel="0" collapsed="false">
      <c r="J112" s="126" t="s">
        <v>3731</v>
      </c>
      <c r="K112" s="122"/>
    </row>
    <row r="113" customFormat="false" ht="14" hidden="false" customHeight="false" outlineLevel="0" collapsed="false">
      <c r="J113" s="125" t="s">
        <v>3740</v>
      </c>
      <c r="K113" s="122"/>
    </row>
    <row r="114" customFormat="false" ht="14" hidden="false" customHeight="false" outlineLevel="0" collapsed="false">
      <c r="J114" s="125" t="s">
        <v>3755</v>
      </c>
      <c r="K114" s="122"/>
    </row>
    <row r="115" customFormat="false" ht="14" hidden="false" customHeight="false" outlineLevel="0" collapsed="false">
      <c r="J115" s="125" t="s">
        <v>3760</v>
      </c>
      <c r="K115" s="122"/>
    </row>
    <row r="116" customFormat="false" ht="14" hidden="false" customHeight="false" outlineLevel="0" collapsed="false">
      <c r="J116" s="125" t="s">
        <v>3771</v>
      </c>
      <c r="K116" s="122"/>
    </row>
    <row r="117" customFormat="false" ht="14" hidden="false" customHeight="false" outlineLevel="0" collapsed="false">
      <c r="J117" s="125" t="s">
        <v>3845</v>
      </c>
      <c r="K117" s="122"/>
    </row>
    <row r="118" customFormat="false" ht="14" hidden="false" customHeight="false" outlineLevel="0" collapsed="false">
      <c r="J118" s="125" t="s">
        <v>3869</v>
      </c>
      <c r="K118" s="122"/>
    </row>
    <row r="119" customFormat="false" ht="14" hidden="false" customHeight="false" outlineLevel="0" collapsed="false">
      <c r="J119" s="125" t="s">
        <v>3899</v>
      </c>
      <c r="K119" s="122"/>
    </row>
    <row r="120" customFormat="false" ht="14" hidden="false" customHeight="false" outlineLevel="0" collapsed="false">
      <c r="J120" s="125" t="s">
        <v>3963</v>
      </c>
      <c r="K120" s="122"/>
    </row>
    <row r="121" customFormat="false" ht="14" hidden="false" customHeight="false" outlineLevel="0" collapsed="false">
      <c r="J121" s="125" t="s">
        <v>3966</v>
      </c>
      <c r="K121" s="122"/>
    </row>
    <row r="122" customFormat="false" ht="14" hidden="false" customHeight="false" outlineLevel="0" collapsed="false">
      <c r="J122" s="127" t="s">
        <v>4074</v>
      </c>
      <c r="K122" s="122"/>
    </row>
    <row r="123" customFormat="false" ht="14" hidden="false" customHeight="false" outlineLevel="0" collapsed="false">
      <c r="J123" s="128" t="s">
        <v>4081</v>
      </c>
      <c r="K123" s="122"/>
    </row>
    <row r="124" customFormat="false" ht="14" hidden="false" customHeight="false" outlineLevel="0" collapsed="false">
      <c r="J124" s="127" t="s">
        <v>4089</v>
      </c>
      <c r="K124" s="122"/>
    </row>
    <row r="125" customFormat="false" ht="14" hidden="false" customHeight="false" outlineLevel="0" collapsed="false">
      <c r="J125" s="128" t="s">
        <v>4093</v>
      </c>
      <c r="K125" s="122"/>
    </row>
    <row r="126" customFormat="false" ht="14" hidden="false" customHeight="false" outlineLevel="0" collapsed="false">
      <c r="J126" s="127" t="s">
        <v>4101</v>
      </c>
      <c r="K126" s="122"/>
    </row>
    <row r="127" customFormat="false" ht="14" hidden="false" customHeight="false" outlineLevel="0" collapsed="false">
      <c r="J127" s="128" t="s">
        <v>4104</v>
      </c>
      <c r="K127" s="122"/>
    </row>
    <row r="128" customFormat="false" ht="14" hidden="false" customHeight="false" outlineLevel="0" collapsed="false">
      <c r="J128" s="128" t="s">
        <v>4085</v>
      </c>
      <c r="K128" s="122"/>
    </row>
    <row r="129" customFormat="false" ht="14" hidden="false" customHeight="false" outlineLevel="0" collapsed="false">
      <c r="J129" s="127" t="s">
        <v>4112</v>
      </c>
      <c r="K129" s="122"/>
    </row>
    <row r="130" customFormat="false" ht="14" hidden="false" customHeight="false" outlineLevel="0" collapsed="false">
      <c r="J130" s="127" t="s">
        <v>4116</v>
      </c>
      <c r="K130" s="122"/>
    </row>
    <row r="131" customFormat="false" ht="14" hidden="false" customHeight="false" outlineLevel="0" collapsed="false">
      <c r="J131" s="127" t="s">
        <v>4125</v>
      </c>
      <c r="K131" s="122"/>
    </row>
    <row r="132" customFormat="false" ht="14" hidden="false" customHeight="false" outlineLevel="0" collapsed="false">
      <c r="J132" s="129" t="s">
        <v>4132</v>
      </c>
      <c r="K132" s="122"/>
    </row>
    <row r="133" customFormat="false" ht="14" hidden="false" customHeight="false" outlineLevel="0" collapsed="false">
      <c r="J133" s="129" t="s">
        <v>4141</v>
      </c>
      <c r="K133" s="122"/>
    </row>
    <row r="134" customFormat="false" ht="14" hidden="false" customHeight="false" outlineLevel="0" collapsed="false">
      <c r="J134" s="129" t="s">
        <v>4146</v>
      </c>
      <c r="K134" s="122"/>
    </row>
    <row r="135" customFormat="false" ht="14" hidden="false" customHeight="false" outlineLevel="0" collapsed="false">
      <c r="J135" s="129" t="s">
        <v>4158</v>
      </c>
      <c r="K135" s="122"/>
    </row>
    <row r="136" customFormat="false" ht="14" hidden="false" customHeight="false" outlineLevel="0" collapsed="false">
      <c r="J136" s="129" t="s">
        <v>4162</v>
      </c>
      <c r="K136" s="122"/>
    </row>
    <row r="137" customFormat="false" ht="14" hidden="false" customHeight="false" outlineLevel="0" collapsed="false">
      <c r="J137" s="129" t="s">
        <v>4170</v>
      </c>
      <c r="K137" s="122"/>
    </row>
    <row r="138" customFormat="false" ht="15" hidden="false" customHeight="false" outlineLevel="0" collapsed="false">
      <c r="J138" s="130" t="s">
        <v>4174</v>
      </c>
      <c r="K138" s="122"/>
    </row>
    <row r="139" customFormat="false" ht="14" hidden="false" customHeight="false" outlineLevel="0" collapsed="false">
      <c r="J139" s="116" t="s">
        <v>122</v>
      </c>
      <c r="K139" s="122" t="n">
        <v>1.21066666666667E-008</v>
      </c>
    </row>
    <row r="140" customFormat="false" ht="14" hidden="false" customHeight="false" outlineLevel="0" collapsed="false">
      <c r="J140" s="123" t="s">
        <v>1412</v>
      </c>
      <c r="K140" s="122"/>
    </row>
    <row r="141" customFormat="false" ht="14" hidden="false" customHeight="false" outlineLevel="0" collapsed="false">
      <c r="J141" s="123" t="s">
        <v>1435</v>
      </c>
      <c r="K141" s="122"/>
    </row>
    <row r="142" customFormat="false" ht="15" hidden="false" customHeight="false" outlineLevel="0" collapsed="false">
      <c r="J142" s="119" t="s">
        <v>2986</v>
      </c>
      <c r="K142" s="122"/>
    </row>
    <row r="143" customFormat="false" ht="14" hidden="false" customHeight="false" outlineLevel="0" collapsed="false">
      <c r="J143" s="116" t="s">
        <v>1916</v>
      </c>
      <c r="K143" s="113" t="n">
        <v>1.362E-008</v>
      </c>
    </row>
    <row r="144" customFormat="false" ht="14" hidden="false" customHeight="false" outlineLevel="0" collapsed="false">
      <c r="J144" s="123" t="s">
        <v>3340</v>
      </c>
      <c r="K144" s="113"/>
    </row>
    <row r="145" customFormat="false" ht="14" hidden="false" customHeight="false" outlineLevel="0" collapsed="false">
      <c r="J145" s="123" t="s">
        <v>3396</v>
      </c>
      <c r="K145" s="113"/>
    </row>
    <row r="146" customFormat="false" ht="14" hidden="false" customHeight="false" outlineLevel="0" collapsed="false">
      <c r="J146" s="123" t="s">
        <v>3438</v>
      </c>
      <c r="K146" s="113"/>
    </row>
    <row r="147" customFormat="false" ht="14" hidden="false" customHeight="false" outlineLevel="0" collapsed="false">
      <c r="J147" s="123" t="s">
        <v>3446</v>
      </c>
      <c r="K147" s="113"/>
    </row>
    <row r="148" customFormat="false" ht="14" hidden="false" customHeight="false" outlineLevel="0" collapsed="false">
      <c r="J148" s="125" t="s">
        <v>3511</v>
      </c>
      <c r="K148" s="113"/>
    </row>
    <row r="149" customFormat="false" ht="14" hidden="false" customHeight="false" outlineLevel="0" collapsed="false">
      <c r="J149" s="125" t="s">
        <v>3516</v>
      </c>
      <c r="K149" s="113"/>
    </row>
    <row r="150" customFormat="false" ht="14" hidden="false" customHeight="false" outlineLevel="0" collapsed="false">
      <c r="J150" s="125" t="s">
        <v>3519</v>
      </c>
      <c r="K150" s="113"/>
    </row>
    <row r="151" customFormat="false" ht="14" hidden="false" customHeight="false" outlineLevel="0" collapsed="false">
      <c r="J151" s="125" t="s">
        <v>3795</v>
      </c>
      <c r="K151" s="113"/>
    </row>
    <row r="152" customFormat="false" ht="14" hidden="false" customHeight="false" outlineLevel="0" collapsed="false">
      <c r="J152" s="125" t="s">
        <v>3807</v>
      </c>
      <c r="K152" s="113"/>
    </row>
    <row r="153" customFormat="false" ht="14" hidden="false" customHeight="false" outlineLevel="0" collapsed="false">
      <c r="J153" s="125" t="s">
        <v>3824</v>
      </c>
      <c r="K153" s="113"/>
    </row>
    <row r="154" customFormat="false" ht="14" hidden="false" customHeight="false" outlineLevel="0" collapsed="false">
      <c r="J154" s="125" t="s">
        <v>3833</v>
      </c>
      <c r="K154" s="113"/>
    </row>
    <row r="155" customFormat="false" ht="14" hidden="false" customHeight="false" outlineLevel="0" collapsed="false">
      <c r="J155" s="125" t="s">
        <v>3928</v>
      </c>
      <c r="K155" s="113"/>
    </row>
    <row r="156" customFormat="false" ht="14" hidden="false" customHeight="false" outlineLevel="0" collapsed="false">
      <c r="J156" s="125" t="s">
        <v>4033</v>
      </c>
      <c r="K156" s="113"/>
    </row>
    <row r="157" customFormat="false" ht="15" hidden="false" customHeight="false" outlineLevel="0" collapsed="false">
      <c r="J157" s="115" t="s">
        <v>4040</v>
      </c>
      <c r="K157" s="113"/>
    </row>
    <row r="158" customFormat="false" ht="14" hidden="false" customHeight="false" outlineLevel="0" collapsed="false">
      <c r="J158" s="112" t="s">
        <v>74</v>
      </c>
      <c r="K158" s="113" t="n">
        <v>3E-008</v>
      </c>
    </row>
    <row r="159" customFormat="false" ht="14" hidden="false" customHeight="false" outlineLevel="0" collapsed="false">
      <c r="J159" s="123" t="s">
        <v>82</v>
      </c>
      <c r="K159" s="113"/>
    </row>
    <row r="160" customFormat="false" ht="14" hidden="false" customHeight="false" outlineLevel="0" collapsed="false">
      <c r="J160" s="123" t="s">
        <v>524</v>
      </c>
      <c r="K160" s="113"/>
    </row>
    <row r="161" customFormat="false" ht="14" hidden="false" customHeight="false" outlineLevel="0" collapsed="false">
      <c r="J161" s="123" t="s">
        <v>538</v>
      </c>
      <c r="K161" s="113"/>
    </row>
    <row r="162" customFormat="false" ht="14" hidden="false" customHeight="false" outlineLevel="0" collapsed="false">
      <c r="J162" s="118" t="s">
        <v>662</v>
      </c>
      <c r="K162" s="113"/>
    </row>
    <row r="163" customFormat="false" ht="14" hidden="false" customHeight="false" outlineLevel="0" collapsed="false">
      <c r="J163" s="123" t="s">
        <v>721</v>
      </c>
      <c r="K163" s="113"/>
    </row>
    <row r="164" customFormat="false" ht="14" hidden="false" customHeight="false" outlineLevel="0" collapsed="false">
      <c r="J164" s="123" t="s">
        <v>795</v>
      </c>
      <c r="K164" s="113"/>
    </row>
    <row r="165" customFormat="false" ht="14" hidden="false" customHeight="false" outlineLevel="0" collapsed="false">
      <c r="J165" s="118" t="s">
        <v>803</v>
      </c>
      <c r="K165" s="113"/>
    </row>
    <row r="166" customFormat="false" ht="14" hidden="false" customHeight="false" outlineLevel="0" collapsed="false">
      <c r="J166" s="123" t="s">
        <v>900</v>
      </c>
      <c r="K166" s="113"/>
    </row>
    <row r="167" customFormat="false" ht="14" hidden="false" customHeight="false" outlineLevel="0" collapsed="false">
      <c r="J167" s="123" t="s">
        <v>1099</v>
      </c>
      <c r="K167" s="113"/>
    </row>
    <row r="168" customFormat="false" ht="14" hidden="false" customHeight="false" outlineLevel="0" collapsed="false">
      <c r="J168" s="123" t="s">
        <v>1273</v>
      </c>
      <c r="K168" s="113"/>
    </row>
    <row r="169" customFormat="false" ht="14" hidden="false" customHeight="false" outlineLevel="0" collapsed="false">
      <c r="J169" s="123" t="s">
        <v>1339</v>
      </c>
      <c r="K169" s="113"/>
    </row>
    <row r="170" customFormat="false" ht="14" hidden="false" customHeight="false" outlineLevel="0" collapsed="false">
      <c r="J170" s="123" t="s">
        <v>1514</v>
      </c>
      <c r="K170" s="113"/>
    </row>
    <row r="171" customFormat="false" ht="14" hidden="false" customHeight="false" outlineLevel="0" collapsed="false">
      <c r="J171" s="118" t="s">
        <v>1749</v>
      </c>
      <c r="K171" s="113"/>
    </row>
    <row r="172" customFormat="false" ht="14" hidden="false" customHeight="false" outlineLevel="0" collapsed="false">
      <c r="J172" s="123" t="s">
        <v>1778</v>
      </c>
      <c r="K172" s="113"/>
    </row>
    <row r="173" customFormat="false" ht="14" hidden="false" customHeight="false" outlineLevel="0" collapsed="false">
      <c r="J173" s="123" t="s">
        <v>1787</v>
      </c>
      <c r="K173" s="113"/>
    </row>
    <row r="174" customFormat="false" ht="14" hidden="false" customHeight="false" outlineLevel="0" collapsed="false">
      <c r="J174" s="118" t="s">
        <v>1921</v>
      </c>
      <c r="K174" s="113"/>
    </row>
    <row r="175" customFormat="false" ht="14" hidden="false" customHeight="false" outlineLevel="0" collapsed="false">
      <c r="J175" s="123" t="s">
        <v>2180</v>
      </c>
      <c r="K175" s="113"/>
    </row>
    <row r="176" customFormat="false" ht="14" hidden="false" customHeight="false" outlineLevel="0" collapsed="false">
      <c r="J176" s="123" t="s">
        <v>2481</v>
      </c>
      <c r="K176" s="113"/>
    </row>
    <row r="177" customFormat="false" ht="14" hidden="false" customHeight="false" outlineLevel="0" collapsed="false">
      <c r="J177" s="123" t="s">
        <v>2536</v>
      </c>
      <c r="K177" s="113"/>
    </row>
    <row r="178" customFormat="false" ht="14" hidden="false" customHeight="false" outlineLevel="0" collapsed="false">
      <c r="J178" s="123" t="s">
        <v>2541</v>
      </c>
      <c r="K178" s="113"/>
    </row>
    <row r="179" customFormat="false" ht="14" hidden="false" customHeight="false" outlineLevel="0" collapsed="false">
      <c r="J179" s="123" t="s">
        <v>2687</v>
      </c>
      <c r="K179" s="113"/>
    </row>
    <row r="180" customFormat="false" ht="14" hidden="false" customHeight="false" outlineLevel="0" collapsed="false">
      <c r="J180" s="123" t="s">
        <v>2841</v>
      </c>
      <c r="K180" s="113"/>
    </row>
    <row r="181" customFormat="false" ht="14" hidden="false" customHeight="false" outlineLevel="0" collapsed="false">
      <c r="J181" s="123" t="s">
        <v>2884</v>
      </c>
      <c r="K181" s="113"/>
    </row>
    <row r="182" customFormat="false" ht="14" hidden="false" customHeight="false" outlineLevel="0" collapsed="false">
      <c r="J182" s="123" t="s">
        <v>2966</v>
      </c>
      <c r="K182" s="113"/>
    </row>
    <row r="183" customFormat="false" ht="14" hidden="false" customHeight="false" outlineLevel="0" collapsed="false">
      <c r="J183" s="123" t="s">
        <v>3038</v>
      </c>
      <c r="K183" s="113"/>
    </row>
    <row r="184" customFormat="false" ht="14" hidden="false" customHeight="false" outlineLevel="0" collapsed="false">
      <c r="J184" s="118" t="s">
        <v>3048</v>
      </c>
      <c r="K184" s="113"/>
    </row>
    <row r="185" customFormat="false" ht="14" hidden="false" customHeight="false" outlineLevel="0" collapsed="false">
      <c r="J185" s="118" t="s">
        <v>3217</v>
      </c>
      <c r="K185" s="113"/>
    </row>
    <row r="186" customFormat="false" ht="14" hidden="false" customHeight="false" outlineLevel="0" collapsed="false">
      <c r="J186" s="123" t="s">
        <v>3261</v>
      </c>
      <c r="K186" s="113"/>
    </row>
    <row r="187" customFormat="false" ht="14" hidden="false" customHeight="false" outlineLevel="0" collapsed="false">
      <c r="J187" s="123" t="s">
        <v>3306</v>
      </c>
      <c r="K187" s="113"/>
    </row>
    <row r="188" customFormat="false" ht="14" hidden="false" customHeight="false" outlineLevel="0" collapsed="false">
      <c r="J188" s="125" t="s">
        <v>3472</v>
      </c>
      <c r="K188" s="113"/>
    </row>
    <row r="189" customFormat="false" ht="14" hidden="false" customHeight="false" outlineLevel="0" collapsed="false">
      <c r="J189" s="125" t="s">
        <v>3504</v>
      </c>
      <c r="K189" s="113"/>
    </row>
    <row r="190" customFormat="false" ht="14" hidden="false" customHeight="false" outlineLevel="0" collapsed="false">
      <c r="J190" s="126" t="s">
        <v>3537</v>
      </c>
      <c r="K190" s="113"/>
    </row>
    <row r="191" customFormat="false" ht="14" hidden="false" customHeight="false" outlineLevel="0" collapsed="false">
      <c r="J191" s="125" t="s">
        <v>3577</v>
      </c>
      <c r="K191" s="113"/>
    </row>
    <row r="192" customFormat="false" ht="14" hidden="false" customHeight="false" outlineLevel="0" collapsed="false">
      <c r="J192" s="125" t="s">
        <v>3628</v>
      </c>
      <c r="K192" s="113"/>
    </row>
    <row r="193" customFormat="false" ht="14" hidden="false" customHeight="false" outlineLevel="0" collapsed="false">
      <c r="J193" s="125" t="s">
        <v>3632</v>
      </c>
      <c r="K193" s="113"/>
    </row>
    <row r="194" customFormat="false" ht="14" hidden="false" customHeight="false" outlineLevel="0" collapsed="false">
      <c r="J194" s="125" t="s">
        <v>3989</v>
      </c>
      <c r="K194" s="113"/>
    </row>
    <row r="195" customFormat="false" ht="14" hidden="false" customHeight="false" outlineLevel="0" collapsed="false">
      <c r="J195" s="127" t="s">
        <v>4077</v>
      </c>
      <c r="K195" s="113"/>
    </row>
    <row r="196" customFormat="false" ht="15" hidden="false" customHeight="false" outlineLevel="0" collapsed="false">
      <c r="J196" s="131" t="s">
        <v>4097</v>
      </c>
      <c r="K196" s="113"/>
    </row>
    <row r="197" customFormat="false" ht="14" hidden="false" customHeight="false" outlineLevel="0" collapsed="false">
      <c r="J197" s="132" t="s">
        <v>1911</v>
      </c>
      <c r="K197" s="133" t="n">
        <v>3.7228E-008</v>
      </c>
    </row>
    <row r="198" customFormat="false" ht="14" hidden="false" customHeight="false" outlineLevel="0" collapsed="false">
      <c r="J198" s="134" t="s">
        <v>3550</v>
      </c>
      <c r="K198" s="133"/>
    </row>
    <row r="199" customFormat="false" ht="14" hidden="false" customHeight="false" outlineLevel="0" collapsed="false">
      <c r="J199" s="134" t="s">
        <v>3590</v>
      </c>
      <c r="K199" s="133"/>
    </row>
    <row r="200" customFormat="false" ht="14" hidden="false" customHeight="false" outlineLevel="0" collapsed="false">
      <c r="J200" s="134" t="s">
        <v>3879</v>
      </c>
      <c r="K200" s="133"/>
    </row>
    <row r="201" customFormat="false" ht="15" hidden="false" customHeight="false" outlineLevel="0" collapsed="false">
      <c r="J201" s="135" t="s">
        <v>3884</v>
      </c>
      <c r="K201" s="133"/>
    </row>
    <row r="202" customFormat="false" ht="14" hidden="false" customHeight="false" outlineLevel="0" collapsed="false">
      <c r="J202" s="116" t="s">
        <v>102</v>
      </c>
      <c r="K202" s="122" t="n">
        <v>8.8E-008</v>
      </c>
    </row>
    <row r="203" customFormat="false" ht="14" hidden="false" customHeight="false" outlineLevel="0" collapsed="false">
      <c r="J203" s="123" t="s">
        <v>110</v>
      </c>
      <c r="K203" s="122"/>
    </row>
    <row r="204" customFormat="false" ht="14" hidden="false" customHeight="false" outlineLevel="0" collapsed="false">
      <c r="J204" s="123" t="s">
        <v>129</v>
      </c>
      <c r="K204" s="122"/>
    </row>
    <row r="205" customFormat="false" ht="14" hidden="false" customHeight="false" outlineLevel="0" collapsed="false">
      <c r="J205" s="123" t="s">
        <v>140</v>
      </c>
      <c r="K205" s="122"/>
    </row>
    <row r="206" customFormat="false" ht="14" hidden="false" customHeight="false" outlineLevel="0" collapsed="false">
      <c r="J206" s="123" t="s">
        <v>162</v>
      </c>
      <c r="K206" s="122"/>
    </row>
    <row r="207" customFormat="false" ht="14" hidden="false" customHeight="false" outlineLevel="0" collapsed="false">
      <c r="J207" s="123" t="s">
        <v>176</v>
      </c>
      <c r="K207" s="122"/>
    </row>
    <row r="208" customFormat="false" ht="14" hidden="false" customHeight="false" outlineLevel="0" collapsed="false">
      <c r="J208" s="123" t="s">
        <v>189</v>
      </c>
      <c r="K208" s="122"/>
    </row>
    <row r="209" customFormat="false" ht="14" hidden="false" customHeight="false" outlineLevel="0" collapsed="false">
      <c r="J209" s="123" t="s">
        <v>197</v>
      </c>
      <c r="K209" s="122"/>
    </row>
    <row r="210" customFormat="false" ht="14" hidden="false" customHeight="false" outlineLevel="0" collapsed="false">
      <c r="J210" s="123" t="s">
        <v>209</v>
      </c>
      <c r="K210" s="122"/>
    </row>
    <row r="211" customFormat="false" ht="14" hidden="false" customHeight="false" outlineLevel="0" collapsed="false">
      <c r="J211" s="123" t="s">
        <v>219</v>
      </c>
      <c r="K211" s="122"/>
    </row>
    <row r="212" customFormat="false" ht="14" hidden="false" customHeight="false" outlineLevel="0" collapsed="false">
      <c r="J212" s="123" t="s">
        <v>270</v>
      </c>
      <c r="K212" s="122"/>
    </row>
    <row r="213" customFormat="false" ht="14" hidden="false" customHeight="false" outlineLevel="0" collapsed="false">
      <c r="J213" s="123" t="s">
        <v>318</v>
      </c>
      <c r="K213" s="122"/>
    </row>
    <row r="214" customFormat="false" ht="14" hidden="false" customHeight="false" outlineLevel="0" collapsed="false">
      <c r="J214" s="123" t="s">
        <v>341</v>
      </c>
      <c r="K214" s="122"/>
    </row>
    <row r="215" customFormat="false" ht="14" hidden="false" customHeight="false" outlineLevel="0" collapsed="false">
      <c r="J215" s="123" t="s">
        <v>364</v>
      </c>
      <c r="K215" s="122"/>
    </row>
    <row r="216" customFormat="false" ht="14" hidden="false" customHeight="false" outlineLevel="0" collapsed="false">
      <c r="J216" s="123" t="s">
        <v>375</v>
      </c>
      <c r="K216" s="122"/>
    </row>
    <row r="217" customFormat="false" ht="14" hidden="false" customHeight="false" outlineLevel="0" collapsed="false">
      <c r="J217" s="123" t="s">
        <v>396</v>
      </c>
      <c r="K217" s="122"/>
    </row>
    <row r="218" customFormat="false" ht="14" hidden="false" customHeight="false" outlineLevel="0" collapsed="false">
      <c r="J218" s="118" t="s">
        <v>153</v>
      </c>
      <c r="K218" s="122"/>
    </row>
    <row r="219" customFormat="false" ht="14" hidden="false" customHeight="false" outlineLevel="0" collapsed="false">
      <c r="J219" s="123" t="s">
        <v>436</v>
      </c>
      <c r="K219" s="122"/>
    </row>
    <row r="220" customFormat="false" ht="14" hidden="false" customHeight="false" outlineLevel="0" collapsed="false">
      <c r="J220" s="123" t="s">
        <v>449</v>
      </c>
      <c r="K220" s="122"/>
    </row>
    <row r="221" customFormat="false" ht="14" hidden="false" customHeight="false" outlineLevel="0" collapsed="false">
      <c r="J221" s="123" t="s">
        <v>464</v>
      </c>
      <c r="K221" s="122"/>
    </row>
    <row r="222" customFormat="false" ht="14" hidden="false" customHeight="false" outlineLevel="0" collapsed="false">
      <c r="J222" s="123" t="s">
        <v>493</v>
      </c>
      <c r="K222" s="122"/>
    </row>
    <row r="223" customFormat="false" ht="14" hidden="false" customHeight="false" outlineLevel="0" collapsed="false">
      <c r="J223" s="123" t="s">
        <v>503</v>
      </c>
      <c r="K223" s="122"/>
    </row>
    <row r="224" customFormat="false" ht="14" hidden="false" customHeight="false" outlineLevel="0" collapsed="false">
      <c r="J224" s="118" t="s">
        <v>508</v>
      </c>
      <c r="K224" s="122"/>
    </row>
    <row r="225" customFormat="false" ht="14" hidden="false" customHeight="false" outlineLevel="0" collapsed="false">
      <c r="J225" s="123" t="s">
        <v>514</v>
      </c>
      <c r="K225" s="122"/>
    </row>
    <row r="226" customFormat="false" ht="14" hidden="false" customHeight="false" outlineLevel="0" collapsed="false">
      <c r="J226" s="123" t="s">
        <v>519</v>
      </c>
      <c r="K226" s="122"/>
    </row>
    <row r="227" customFormat="false" ht="14" hidden="false" customHeight="false" outlineLevel="0" collapsed="false">
      <c r="J227" s="123" t="s">
        <v>558</v>
      </c>
      <c r="K227" s="122"/>
    </row>
    <row r="228" customFormat="false" ht="14" hidden="false" customHeight="false" outlineLevel="0" collapsed="false">
      <c r="J228" s="123" t="s">
        <v>563</v>
      </c>
      <c r="K228" s="122"/>
    </row>
    <row r="229" customFormat="false" ht="14" hidden="false" customHeight="false" outlineLevel="0" collapsed="false">
      <c r="J229" s="118" t="s">
        <v>568</v>
      </c>
      <c r="K229" s="122"/>
    </row>
    <row r="230" customFormat="false" ht="14" hidden="false" customHeight="false" outlineLevel="0" collapsed="false">
      <c r="J230" s="123" t="s">
        <v>573</v>
      </c>
      <c r="K230" s="122"/>
    </row>
    <row r="231" customFormat="false" ht="14" hidden="false" customHeight="false" outlineLevel="0" collapsed="false">
      <c r="J231" s="118" t="s">
        <v>329</v>
      </c>
      <c r="K231" s="122"/>
    </row>
    <row r="232" customFormat="false" ht="14" hidden="false" customHeight="false" outlineLevel="0" collapsed="false">
      <c r="J232" s="123" t="s">
        <v>602</v>
      </c>
      <c r="K232" s="122"/>
    </row>
    <row r="233" customFormat="false" ht="14" hidden="false" customHeight="false" outlineLevel="0" collapsed="false">
      <c r="J233" s="123" t="s">
        <v>638</v>
      </c>
      <c r="K233" s="122"/>
    </row>
    <row r="234" customFormat="false" ht="14" hidden="false" customHeight="false" outlineLevel="0" collapsed="false">
      <c r="J234" s="123" t="s">
        <v>651</v>
      </c>
      <c r="K234" s="122"/>
    </row>
    <row r="235" customFormat="false" ht="14" hidden="false" customHeight="false" outlineLevel="0" collapsed="false">
      <c r="J235" s="123" t="s">
        <v>675</v>
      </c>
      <c r="K235" s="122"/>
    </row>
    <row r="236" customFormat="false" ht="14" hidden="false" customHeight="false" outlineLevel="0" collapsed="false">
      <c r="J236" s="123" t="s">
        <v>700</v>
      </c>
      <c r="K236" s="122"/>
    </row>
    <row r="237" customFormat="false" ht="14" hidden="false" customHeight="false" outlineLevel="0" collapsed="false">
      <c r="J237" s="123" t="s">
        <v>716</v>
      </c>
      <c r="K237" s="122"/>
    </row>
    <row r="238" customFormat="false" ht="14" hidden="false" customHeight="false" outlineLevel="0" collapsed="false">
      <c r="J238" s="123" t="s">
        <v>730</v>
      </c>
      <c r="K238" s="122"/>
    </row>
    <row r="239" customFormat="false" ht="14" hidden="false" customHeight="false" outlineLevel="0" collapsed="false">
      <c r="J239" s="123" t="s">
        <v>747</v>
      </c>
      <c r="K239" s="122"/>
    </row>
    <row r="240" customFormat="false" ht="14" hidden="false" customHeight="false" outlineLevel="0" collapsed="false">
      <c r="J240" s="123" t="s">
        <v>788</v>
      </c>
      <c r="K240" s="122"/>
    </row>
    <row r="241" customFormat="false" ht="14" hidden="false" customHeight="false" outlineLevel="0" collapsed="false">
      <c r="J241" s="123" t="s">
        <v>799</v>
      </c>
      <c r="K241" s="122"/>
    </row>
    <row r="242" customFormat="false" ht="14" hidden="false" customHeight="false" outlineLevel="0" collapsed="false">
      <c r="J242" s="123" t="s">
        <v>803</v>
      </c>
      <c r="K242" s="122"/>
    </row>
    <row r="243" customFormat="false" ht="14" hidden="false" customHeight="false" outlineLevel="0" collapsed="false">
      <c r="J243" s="123" t="s">
        <v>812</v>
      </c>
      <c r="K243" s="122"/>
    </row>
    <row r="244" customFormat="false" ht="14" hidden="false" customHeight="false" outlineLevel="0" collapsed="false">
      <c r="J244" s="123" t="s">
        <v>827</v>
      </c>
      <c r="K244" s="122"/>
    </row>
    <row r="245" customFormat="false" ht="14" hidden="false" customHeight="false" outlineLevel="0" collapsed="false">
      <c r="J245" s="123" t="s">
        <v>831</v>
      </c>
      <c r="K245" s="122"/>
    </row>
    <row r="246" customFormat="false" ht="14" hidden="false" customHeight="false" outlineLevel="0" collapsed="false">
      <c r="J246" s="123" t="s">
        <v>837</v>
      </c>
      <c r="K246" s="122"/>
    </row>
    <row r="247" customFormat="false" ht="14" hidden="false" customHeight="false" outlineLevel="0" collapsed="false">
      <c r="J247" s="123" t="s">
        <v>848</v>
      </c>
      <c r="K247" s="122"/>
    </row>
    <row r="248" customFormat="false" ht="14" hidden="false" customHeight="false" outlineLevel="0" collapsed="false">
      <c r="J248" s="123" t="s">
        <v>887</v>
      </c>
      <c r="K248" s="122"/>
    </row>
    <row r="249" customFormat="false" ht="14" hidden="false" customHeight="false" outlineLevel="0" collapsed="false">
      <c r="J249" s="123" t="s">
        <v>892</v>
      </c>
      <c r="K249" s="122"/>
    </row>
    <row r="250" customFormat="false" ht="14" hidden="false" customHeight="false" outlineLevel="0" collapsed="false">
      <c r="J250" s="123" t="s">
        <v>896</v>
      </c>
      <c r="K250" s="122"/>
    </row>
    <row r="251" customFormat="false" ht="14" hidden="false" customHeight="false" outlineLevel="0" collapsed="false">
      <c r="J251" s="123" t="s">
        <v>948</v>
      </c>
      <c r="K251" s="122"/>
    </row>
    <row r="252" customFormat="false" ht="14" hidden="false" customHeight="false" outlineLevel="0" collapsed="false">
      <c r="J252" s="123" t="s">
        <v>956</v>
      </c>
      <c r="K252" s="122"/>
    </row>
    <row r="253" customFormat="false" ht="14" hidden="false" customHeight="false" outlineLevel="0" collapsed="false">
      <c r="J253" s="123" t="s">
        <v>969</v>
      </c>
      <c r="K253" s="122"/>
    </row>
    <row r="254" customFormat="false" ht="14" hidden="false" customHeight="false" outlineLevel="0" collapsed="false">
      <c r="J254" s="123" t="s">
        <v>979</v>
      </c>
      <c r="K254" s="122"/>
    </row>
    <row r="255" customFormat="false" ht="14" hidden="false" customHeight="false" outlineLevel="0" collapsed="false">
      <c r="J255" s="123" t="s">
        <v>987</v>
      </c>
      <c r="K255" s="122"/>
    </row>
    <row r="256" customFormat="false" ht="14" hidden="false" customHeight="false" outlineLevel="0" collapsed="false">
      <c r="J256" s="123" t="s">
        <v>1009</v>
      </c>
      <c r="K256" s="122"/>
    </row>
    <row r="257" customFormat="false" ht="14" hidden="false" customHeight="false" outlineLevel="0" collapsed="false">
      <c r="J257" s="118" t="s">
        <v>336</v>
      </c>
      <c r="K257" s="122"/>
    </row>
    <row r="258" customFormat="false" ht="14" hidden="false" customHeight="false" outlineLevel="0" collapsed="false">
      <c r="J258" s="123" t="s">
        <v>1021</v>
      </c>
      <c r="K258" s="122"/>
    </row>
    <row r="259" customFormat="false" ht="14" hidden="false" customHeight="false" outlineLevel="0" collapsed="false">
      <c r="J259" s="123" t="s">
        <v>1033</v>
      </c>
      <c r="K259" s="122"/>
    </row>
    <row r="260" customFormat="false" ht="14" hidden="false" customHeight="false" outlineLevel="0" collapsed="false">
      <c r="J260" s="123" t="s">
        <v>1047</v>
      </c>
      <c r="K260" s="122"/>
    </row>
    <row r="261" customFormat="false" ht="14" hidden="false" customHeight="false" outlineLevel="0" collapsed="false">
      <c r="J261" s="123" t="s">
        <v>1055</v>
      </c>
      <c r="K261" s="122"/>
    </row>
    <row r="262" customFormat="false" ht="14" hidden="false" customHeight="false" outlineLevel="0" collapsed="false">
      <c r="J262" s="123" t="s">
        <v>1067</v>
      </c>
      <c r="K262" s="122"/>
    </row>
    <row r="263" customFormat="false" ht="14" hidden="false" customHeight="false" outlineLevel="0" collapsed="false">
      <c r="J263" s="123" t="s">
        <v>1091</v>
      </c>
      <c r="K263" s="122"/>
    </row>
    <row r="264" customFormat="false" ht="14" hidden="false" customHeight="false" outlineLevel="0" collapsed="false">
      <c r="J264" s="123" t="s">
        <v>1128</v>
      </c>
      <c r="K264" s="122"/>
    </row>
    <row r="265" customFormat="false" ht="14" hidden="false" customHeight="false" outlineLevel="0" collapsed="false">
      <c r="J265" s="123" t="s">
        <v>1138</v>
      </c>
      <c r="K265" s="122"/>
    </row>
    <row r="266" customFormat="false" ht="14" hidden="false" customHeight="false" outlineLevel="0" collapsed="false">
      <c r="J266" s="123" t="s">
        <v>1145</v>
      </c>
      <c r="K266" s="122"/>
    </row>
    <row r="267" customFormat="false" ht="14" hidden="false" customHeight="false" outlineLevel="0" collapsed="false">
      <c r="J267" s="123" t="s">
        <v>1163</v>
      </c>
      <c r="K267" s="122"/>
    </row>
    <row r="268" customFormat="false" ht="14" hidden="false" customHeight="false" outlineLevel="0" collapsed="false">
      <c r="J268" s="123" t="s">
        <v>1181</v>
      </c>
      <c r="K268" s="122"/>
    </row>
    <row r="269" customFormat="false" ht="14" hidden="false" customHeight="false" outlineLevel="0" collapsed="false">
      <c r="J269" s="123" t="s">
        <v>1194</v>
      </c>
      <c r="K269" s="122"/>
    </row>
    <row r="270" customFormat="false" ht="14" hidden="false" customHeight="false" outlineLevel="0" collapsed="false">
      <c r="J270" s="123" t="s">
        <v>1226</v>
      </c>
      <c r="K270" s="122"/>
    </row>
    <row r="271" customFormat="false" ht="14" hidden="false" customHeight="false" outlineLevel="0" collapsed="false">
      <c r="J271" s="123" t="s">
        <v>1234</v>
      </c>
      <c r="K271" s="122"/>
    </row>
    <row r="272" customFormat="false" ht="14" hidden="false" customHeight="false" outlineLevel="0" collapsed="false">
      <c r="J272" s="123" t="s">
        <v>1246</v>
      </c>
      <c r="K272" s="122"/>
    </row>
    <row r="273" customFormat="false" ht="14" hidden="false" customHeight="false" outlineLevel="0" collapsed="false">
      <c r="J273" s="123" t="s">
        <v>1285</v>
      </c>
      <c r="K273" s="122"/>
    </row>
    <row r="274" customFormat="false" ht="14" hidden="false" customHeight="false" outlineLevel="0" collapsed="false">
      <c r="J274" s="123" t="s">
        <v>1312</v>
      </c>
      <c r="K274" s="122"/>
    </row>
    <row r="275" customFormat="false" ht="14" hidden="false" customHeight="false" outlineLevel="0" collapsed="false">
      <c r="J275" s="123" t="s">
        <v>1316</v>
      </c>
      <c r="K275" s="122"/>
    </row>
    <row r="276" customFormat="false" ht="14" hidden="false" customHeight="false" outlineLevel="0" collapsed="false">
      <c r="J276" s="123" t="s">
        <v>1326</v>
      </c>
      <c r="K276" s="122"/>
    </row>
    <row r="277" customFormat="false" ht="14" hidden="false" customHeight="false" outlineLevel="0" collapsed="false">
      <c r="J277" s="123" t="s">
        <v>1352</v>
      </c>
      <c r="K277" s="122"/>
    </row>
    <row r="278" customFormat="false" ht="14" hidden="false" customHeight="false" outlineLevel="0" collapsed="false">
      <c r="J278" s="123" t="s">
        <v>1360</v>
      </c>
      <c r="K278" s="122"/>
    </row>
    <row r="279" customFormat="false" ht="14" hidden="false" customHeight="false" outlineLevel="0" collapsed="false">
      <c r="J279" s="123" t="s">
        <v>1363</v>
      </c>
      <c r="K279" s="122"/>
    </row>
    <row r="280" customFormat="false" ht="14" hidden="false" customHeight="false" outlineLevel="0" collapsed="false">
      <c r="J280" s="123" t="s">
        <v>1380</v>
      </c>
      <c r="K280" s="122"/>
    </row>
    <row r="281" customFormat="false" ht="14" hidden="false" customHeight="false" outlineLevel="0" collapsed="false">
      <c r="J281" s="123" t="s">
        <v>1385</v>
      </c>
      <c r="K281" s="122"/>
    </row>
    <row r="282" customFormat="false" ht="14" hidden="false" customHeight="false" outlineLevel="0" collapsed="false">
      <c r="J282" s="123" t="s">
        <v>1391</v>
      </c>
      <c r="K282" s="122"/>
    </row>
    <row r="283" customFormat="false" ht="14" hidden="false" customHeight="false" outlineLevel="0" collapsed="false">
      <c r="J283" s="123" t="s">
        <v>1395</v>
      </c>
      <c r="K283" s="122"/>
    </row>
    <row r="284" customFormat="false" ht="14" hidden="false" customHeight="false" outlineLevel="0" collapsed="false">
      <c r="J284" s="123" t="s">
        <v>1404</v>
      </c>
      <c r="K284" s="122"/>
    </row>
    <row r="285" customFormat="false" ht="14" hidden="false" customHeight="false" outlineLevel="0" collapsed="false">
      <c r="J285" s="123" t="s">
        <v>400</v>
      </c>
      <c r="K285" s="122"/>
    </row>
    <row r="286" customFormat="false" ht="14" hidden="false" customHeight="false" outlineLevel="0" collapsed="false">
      <c r="J286" s="123" t="s">
        <v>1431</v>
      </c>
      <c r="K286" s="122"/>
    </row>
    <row r="287" customFormat="false" ht="14" hidden="false" customHeight="false" outlineLevel="0" collapsed="false">
      <c r="J287" s="123" t="s">
        <v>1439</v>
      </c>
      <c r="K287" s="122"/>
    </row>
    <row r="288" customFormat="false" ht="14" hidden="false" customHeight="false" outlineLevel="0" collapsed="false">
      <c r="J288" s="123" t="s">
        <v>1471</v>
      </c>
      <c r="K288" s="122"/>
    </row>
    <row r="289" customFormat="false" ht="14" hidden="false" customHeight="false" outlineLevel="0" collapsed="false">
      <c r="J289" s="118" t="s">
        <v>1479</v>
      </c>
      <c r="K289" s="122"/>
    </row>
    <row r="290" customFormat="false" ht="14" hidden="false" customHeight="false" outlineLevel="0" collapsed="false">
      <c r="J290" s="123" t="s">
        <v>1498</v>
      </c>
      <c r="K290" s="122"/>
    </row>
    <row r="291" customFormat="false" ht="14" hidden="false" customHeight="false" outlineLevel="0" collapsed="false">
      <c r="J291" s="123" t="s">
        <v>1502</v>
      </c>
      <c r="K291" s="122"/>
    </row>
    <row r="292" customFormat="false" ht="14" hidden="false" customHeight="false" outlineLevel="0" collapsed="false">
      <c r="J292" s="123" t="s">
        <v>1510</v>
      </c>
      <c r="K292" s="122"/>
    </row>
    <row r="293" customFormat="false" ht="14" hidden="false" customHeight="false" outlineLevel="0" collapsed="false">
      <c r="J293" s="123" t="s">
        <v>1523</v>
      </c>
      <c r="K293" s="122"/>
    </row>
    <row r="294" customFormat="false" ht="14" hidden="false" customHeight="false" outlineLevel="0" collapsed="false">
      <c r="J294" s="118" t="s">
        <v>1538</v>
      </c>
      <c r="K294" s="122"/>
    </row>
    <row r="295" customFormat="false" ht="14" hidden="false" customHeight="false" outlineLevel="0" collapsed="false">
      <c r="J295" s="123" t="s">
        <v>1552</v>
      </c>
      <c r="K295" s="122"/>
    </row>
    <row r="296" customFormat="false" ht="14" hidden="false" customHeight="false" outlineLevel="0" collapsed="false">
      <c r="J296" s="123" t="s">
        <v>1556</v>
      </c>
      <c r="K296" s="122"/>
    </row>
    <row r="297" customFormat="false" ht="14" hidden="false" customHeight="false" outlineLevel="0" collapsed="false">
      <c r="J297" s="123" t="s">
        <v>1585</v>
      </c>
      <c r="K297" s="122"/>
    </row>
    <row r="298" customFormat="false" ht="14" hidden="false" customHeight="false" outlineLevel="0" collapsed="false">
      <c r="J298" s="123" t="s">
        <v>1598</v>
      </c>
      <c r="K298" s="122"/>
    </row>
    <row r="299" customFormat="false" ht="14" hidden="false" customHeight="false" outlineLevel="0" collapsed="false">
      <c r="J299" s="123" t="s">
        <v>1609</v>
      </c>
      <c r="K299" s="122"/>
    </row>
    <row r="300" customFormat="false" ht="14" hidden="false" customHeight="false" outlineLevel="0" collapsed="false">
      <c r="J300" s="123" t="s">
        <v>1626</v>
      </c>
      <c r="K300" s="122"/>
    </row>
    <row r="301" customFormat="false" ht="14" hidden="false" customHeight="false" outlineLevel="0" collapsed="false">
      <c r="J301" s="123" t="s">
        <v>1652</v>
      </c>
      <c r="K301" s="122"/>
    </row>
    <row r="302" customFormat="false" ht="14" hidden="false" customHeight="false" outlineLevel="0" collapsed="false">
      <c r="J302" s="123" t="s">
        <v>1656</v>
      </c>
      <c r="K302" s="122"/>
    </row>
    <row r="303" customFormat="false" ht="14" hidden="false" customHeight="false" outlineLevel="0" collapsed="false">
      <c r="J303" s="123" t="s">
        <v>1681</v>
      </c>
      <c r="K303" s="122"/>
    </row>
    <row r="304" customFormat="false" ht="14" hidden="false" customHeight="false" outlineLevel="0" collapsed="false">
      <c r="J304" s="123" t="s">
        <v>1689</v>
      </c>
      <c r="K304" s="122"/>
    </row>
    <row r="305" customFormat="false" ht="14" hidden="false" customHeight="false" outlineLevel="0" collapsed="false">
      <c r="J305" s="123" t="s">
        <v>1710</v>
      </c>
      <c r="K305" s="122"/>
    </row>
    <row r="306" customFormat="false" ht="14" hidden="false" customHeight="false" outlineLevel="0" collapsed="false">
      <c r="J306" s="118" t="s">
        <v>1714</v>
      </c>
      <c r="K306" s="122"/>
    </row>
    <row r="307" customFormat="false" ht="14" hidden="false" customHeight="false" outlineLevel="0" collapsed="false">
      <c r="J307" s="118" t="s">
        <v>1719</v>
      </c>
      <c r="K307" s="122"/>
    </row>
    <row r="308" customFormat="false" ht="14" hidden="false" customHeight="false" outlineLevel="0" collapsed="false">
      <c r="J308" s="123" t="s">
        <v>1724</v>
      </c>
      <c r="K308" s="122"/>
    </row>
    <row r="309" customFormat="false" ht="14" hidden="false" customHeight="false" outlineLevel="0" collapsed="false">
      <c r="J309" s="123" t="s">
        <v>1749</v>
      </c>
      <c r="K309" s="122"/>
    </row>
    <row r="310" customFormat="false" ht="14" hidden="false" customHeight="false" outlineLevel="0" collapsed="false">
      <c r="J310" s="123" t="s">
        <v>1771</v>
      </c>
      <c r="K310" s="122"/>
    </row>
    <row r="311" customFormat="false" ht="14" hidden="false" customHeight="false" outlineLevel="0" collapsed="false">
      <c r="J311" s="123" t="s">
        <v>1775</v>
      </c>
      <c r="K311" s="122"/>
    </row>
    <row r="312" customFormat="false" ht="14" hidden="false" customHeight="false" outlineLevel="0" collapsed="false">
      <c r="J312" s="123" t="s">
        <v>1783</v>
      </c>
      <c r="K312" s="122"/>
    </row>
    <row r="313" customFormat="false" ht="14" hidden="false" customHeight="false" outlineLevel="0" collapsed="false">
      <c r="J313" s="123" t="s">
        <v>1791</v>
      </c>
      <c r="K313" s="122"/>
    </row>
    <row r="314" customFormat="false" ht="14" hidden="false" customHeight="false" outlineLevel="0" collapsed="false">
      <c r="J314" s="123" t="s">
        <v>1821</v>
      </c>
      <c r="K314" s="122"/>
    </row>
    <row r="315" customFormat="false" ht="14" hidden="false" customHeight="false" outlineLevel="0" collapsed="false">
      <c r="J315" s="123" t="s">
        <v>1831</v>
      </c>
      <c r="K315" s="122"/>
    </row>
    <row r="316" customFormat="false" ht="14" hidden="false" customHeight="false" outlineLevel="0" collapsed="false">
      <c r="J316" s="118" t="s">
        <v>1840</v>
      </c>
      <c r="K316" s="122"/>
    </row>
    <row r="317" customFormat="false" ht="14" hidden="false" customHeight="false" outlineLevel="0" collapsed="false">
      <c r="J317" s="123" t="s">
        <v>1852</v>
      </c>
      <c r="K317" s="122"/>
    </row>
    <row r="318" customFormat="false" ht="14" hidden="false" customHeight="false" outlineLevel="0" collapsed="false">
      <c r="J318" s="123" t="s">
        <v>1861</v>
      </c>
      <c r="K318" s="122"/>
    </row>
    <row r="319" customFormat="false" ht="14" hidden="false" customHeight="false" outlineLevel="0" collapsed="false">
      <c r="J319" s="123" t="s">
        <v>1867</v>
      </c>
      <c r="K319" s="122"/>
    </row>
    <row r="320" customFormat="false" ht="14" hidden="false" customHeight="false" outlineLevel="0" collapsed="false">
      <c r="J320" s="123" t="s">
        <v>1881</v>
      </c>
      <c r="K320" s="122"/>
    </row>
    <row r="321" customFormat="false" ht="14" hidden="false" customHeight="false" outlineLevel="0" collapsed="false">
      <c r="J321" s="123" t="s">
        <v>1890</v>
      </c>
      <c r="K321" s="122"/>
    </row>
    <row r="322" customFormat="false" ht="14" hidden="false" customHeight="false" outlineLevel="0" collapsed="false">
      <c r="J322" s="123" t="s">
        <v>1901</v>
      </c>
      <c r="K322" s="122"/>
    </row>
    <row r="323" customFormat="false" ht="14" hidden="false" customHeight="false" outlineLevel="0" collapsed="false">
      <c r="J323" s="123" t="s">
        <v>1906</v>
      </c>
      <c r="K323" s="122"/>
    </row>
    <row r="324" customFormat="false" ht="14" hidden="false" customHeight="false" outlineLevel="0" collapsed="false">
      <c r="J324" s="123" t="s">
        <v>1921</v>
      </c>
      <c r="K324" s="122"/>
    </row>
    <row r="325" customFormat="false" ht="14" hidden="false" customHeight="false" outlineLevel="0" collapsed="false">
      <c r="J325" s="123" t="s">
        <v>1930</v>
      </c>
      <c r="K325" s="122"/>
    </row>
    <row r="326" customFormat="false" ht="14" hidden="false" customHeight="false" outlineLevel="0" collapsed="false">
      <c r="J326" s="123" t="s">
        <v>1962</v>
      </c>
      <c r="K326" s="122"/>
    </row>
    <row r="327" customFormat="false" ht="14" hidden="false" customHeight="false" outlineLevel="0" collapsed="false">
      <c r="J327" s="123" t="s">
        <v>1971</v>
      </c>
      <c r="K327" s="122"/>
    </row>
    <row r="328" customFormat="false" ht="14" hidden="false" customHeight="false" outlineLevel="0" collapsed="false">
      <c r="J328" s="123" t="s">
        <v>1975</v>
      </c>
      <c r="K328" s="122"/>
    </row>
    <row r="329" customFormat="false" ht="14" hidden="false" customHeight="false" outlineLevel="0" collapsed="false">
      <c r="J329" s="123" t="s">
        <v>1980</v>
      </c>
      <c r="K329" s="122"/>
    </row>
    <row r="330" customFormat="false" ht="14" hidden="false" customHeight="false" outlineLevel="0" collapsed="false">
      <c r="J330" s="123" t="s">
        <v>1985</v>
      </c>
      <c r="K330" s="122"/>
    </row>
    <row r="331" customFormat="false" ht="14" hidden="false" customHeight="false" outlineLevel="0" collapsed="false">
      <c r="J331" s="118" t="s">
        <v>1990</v>
      </c>
      <c r="K331" s="122"/>
    </row>
    <row r="332" customFormat="false" ht="14" hidden="false" customHeight="false" outlineLevel="0" collapsed="false">
      <c r="J332" s="123" t="s">
        <v>2000</v>
      </c>
      <c r="K332" s="122"/>
    </row>
    <row r="333" customFormat="false" ht="14" hidden="false" customHeight="false" outlineLevel="0" collapsed="false">
      <c r="J333" s="123" t="s">
        <v>2008</v>
      </c>
      <c r="K333" s="122"/>
    </row>
    <row r="334" customFormat="false" ht="28" hidden="false" customHeight="false" outlineLevel="0" collapsed="false">
      <c r="J334" s="123" t="s">
        <v>2012</v>
      </c>
      <c r="K334" s="122"/>
    </row>
    <row r="335" customFormat="false" ht="14" hidden="false" customHeight="false" outlineLevel="0" collapsed="false">
      <c r="J335" s="123" t="s">
        <v>2022</v>
      </c>
      <c r="K335" s="122"/>
    </row>
    <row r="336" customFormat="false" ht="14" hidden="false" customHeight="false" outlineLevel="0" collapsed="false">
      <c r="J336" s="123" t="s">
        <v>2061</v>
      </c>
      <c r="K336" s="122"/>
    </row>
    <row r="337" customFormat="false" ht="14" hidden="false" customHeight="false" outlineLevel="0" collapsed="false">
      <c r="J337" s="123" t="s">
        <v>2091</v>
      </c>
      <c r="K337" s="122"/>
    </row>
    <row r="338" customFormat="false" ht="14" hidden="false" customHeight="false" outlineLevel="0" collapsed="false">
      <c r="J338" s="123" t="s">
        <v>2096</v>
      </c>
      <c r="K338" s="122"/>
    </row>
    <row r="339" customFormat="false" ht="14" hidden="false" customHeight="false" outlineLevel="0" collapsed="false">
      <c r="J339" s="123" t="s">
        <v>2108</v>
      </c>
      <c r="K339" s="122"/>
    </row>
    <row r="340" customFormat="false" ht="14" hidden="false" customHeight="false" outlineLevel="0" collapsed="false">
      <c r="J340" s="123" t="s">
        <v>2121</v>
      </c>
      <c r="K340" s="122"/>
    </row>
    <row r="341" customFormat="false" ht="14" hidden="false" customHeight="false" outlineLevel="0" collapsed="false">
      <c r="J341" s="123" t="s">
        <v>2131</v>
      </c>
      <c r="K341" s="122"/>
    </row>
    <row r="342" customFormat="false" ht="14" hidden="false" customHeight="false" outlineLevel="0" collapsed="false">
      <c r="J342" s="123" t="s">
        <v>2139</v>
      </c>
      <c r="K342" s="122"/>
    </row>
    <row r="343" customFormat="false" ht="14" hidden="false" customHeight="false" outlineLevel="0" collapsed="false">
      <c r="J343" s="123" t="s">
        <v>2170</v>
      </c>
      <c r="K343" s="122"/>
    </row>
    <row r="344" customFormat="false" ht="14" hidden="false" customHeight="false" outlineLevel="0" collapsed="false">
      <c r="J344" s="123" t="s">
        <v>2198</v>
      </c>
      <c r="K344" s="122"/>
    </row>
    <row r="345" customFormat="false" ht="14" hidden="false" customHeight="false" outlineLevel="0" collapsed="false">
      <c r="J345" s="123" t="s">
        <v>2222</v>
      </c>
      <c r="K345" s="122"/>
    </row>
    <row r="346" customFormat="false" ht="14" hidden="false" customHeight="false" outlineLevel="0" collapsed="false">
      <c r="J346" s="123" t="s">
        <v>2226</v>
      </c>
      <c r="K346" s="122"/>
    </row>
    <row r="347" customFormat="false" ht="14" hidden="false" customHeight="false" outlineLevel="0" collapsed="false">
      <c r="J347" s="123" t="s">
        <v>2239</v>
      </c>
      <c r="K347" s="122"/>
    </row>
    <row r="348" customFormat="false" ht="14" hidden="false" customHeight="false" outlineLevel="0" collapsed="false">
      <c r="J348" s="123" t="s">
        <v>2266</v>
      </c>
      <c r="K348" s="122"/>
    </row>
    <row r="349" customFormat="false" ht="14" hidden="false" customHeight="false" outlineLevel="0" collapsed="false">
      <c r="J349" s="123" t="s">
        <v>2274</v>
      </c>
      <c r="K349" s="122"/>
    </row>
    <row r="350" customFormat="false" ht="14" hidden="false" customHeight="false" outlineLevel="0" collapsed="false">
      <c r="J350" s="123" t="s">
        <v>2278</v>
      </c>
      <c r="K350" s="122"/>
    </row>
    <row r="351" customFormat="false" ht="14" hidden="false" customHeight="false" outlineLevel="0" collapsed="false">
      <c r="J351" s="123" t="s">
        <v>2308</v>
      </c>
      <c r="K351" s="122"/>
    </row>
    <row r="352" customFormat="false" ht="14" hidden="false" customHeight="false" outlineLevel="0" collapsed="false">
      <c r="J352" s="123" t="s">
        <v>2313</v>
      </c>
      <c r="K352" s="122"/>
    </row>
    <row r="353" customFormat="false" ht="14" hidden="false" customHeight="false" outlineLevel="0" collapsed="false">
      <c r="J353" s="123" t="s">
        <v>2320</v>
      </c>
      <c r="K353" s="122"/>
    </row>
    <row r="354" customFormat="false" ht="14" hidden="false" customHeight="false" outlineLevel="0" collapsed="false">
      <c r="J354" s="123" t="s">
        <v>2346</v>
      </c>
      <c r="K354" s="122"/>
    </row>
    <row r="355" customFormat="false" ht="14" hidden="false" customHeight="false" outlineLevel="0" collapsed="false">
      <c r="J355" s="123" t="s">
        <v>2367</v>
      </c>
      <c r="K355" s="122"/>
    </row>
    <row r="356" customFormat="false" ht="14" hidden="false" customHeight="false" outlineLevel="0" collapsed="false">
      <c r="J356" s="123" t="s">
        <v>2387</v>
      </c>
      <c r="K356" s="122"/>
    </row>
    <row r="357" customFormat="false" ht="14" hidden="false" customHeight="false" outlineLevel="0" collapsed="false">
      <c r="J357" s="123" t="s">
        <v>2391</v>
      </c>
      <c r="K357" s="122"/>
    </row>
    <row r="358" customFormat="false" ht="14" hidden="false" customHeight="false" outlineLevel="0" collapsed="false">
      <c r="J358" s="123" t="s">
        <v>2396</v>
      </c>
      <c r="K358" s="122"/>
    </row>
    <row r="359" customFormat="false" ht="14" hidden="false" customHeight="false" outlineLevel="0" collapsed="false">
      <c r="J359" s="123" t="s">
        <v>2400</v>
      </c>
      <c r="K359" s="122"/>
    </row>
    <row r="360" customFormat="false" ht="14" hidden="false" customHeight="false" outlineLevel="0" collapsed="false">
      <c r="J360" s="123" t="s">
        <v>2404</v>
      </c>
      <c r="K360" s="122"/>
    </row>
    <row r="361" customFormat="false" ht="14" hidden="false" customHeight="false" outlineLevel="0" collapsed="false">
      <c r="J361" s="123" t="s">
        <v>2408</v>
      </c>
      <c r="K361" s="122"/>
    </row>
    <row r="362" customFormat="false" ht="14" hidden="false" customHeight="false" outlineLevel="0" collapsed="false">
      <c r="J362" s="123" t="s">
        <v>2412</v>
      </c>
      <c r="K362" s="122"/>
    </row>
    <row r="363" customFormat="false" ht="14" hidden="false" customHeight="false" outlineLevel="0" collapsed="false">
      <c r="J363" s="123" t="s">
        <v>2416</v>
      </c>
      <c r="K363" s="122"/>
    </row>
    <row r="364" customFormat="false" ht="14" hidden="false" customHeight="false" outlineLevel="0" collapsed="false">
      <c r="J364" s="123" t="s">
        <v>293</v>
      </c>
      <c r="K364" s="122"/>
    </row>
    <row r="365" customFormat="false" ht="14" hidden="false" customHeight="false" outlineLevel="0" collapsed="false">
      <c r="J365" s="123" t="s">
        <v>2423</v>
      </c>
      <c r="K365" s="122"/>
    </row>
    <row r="366" customFormat="false" ht="14" hidden="false" customHeight="false" outlineLevel="0" collapsed="false">
      <c r="J366" s="123" t="s">
        <v>2430</v>
      </c>
      <c r="K366" s="122"/>
    </row>
    <row r="367" customFormat="false" ht="14" hidden="false" customHeight="false" outlineLevel="0" collapsed="false">
      <c r="J367" s="123" t="s">
        <v>2433</v>
      </c>
      <c r="K367" s="122"/>
    </row>
    <row r="368" customFormat="false" ht="14" hidden="false" customHeight="false" outlineLevel="0" collapsed="false">
      <c r="J368" s="123" t="s">
        <v>2435</v>
      </c>
      <c r="K368" s="122"/>
    </row>
    <row r="369" customFormat="false" ht="14" hidden="false" customHeight="false" outlineLevel="0" collapsed="false">
      <c r="J369" s="123" t="s">
        <v>2444</v>
      </c>
      <c r="K369" s="122"/>
    </row>
    <row r="370" customFormat="false" ht="14" hidden="false" customHeight="false" outlineLevel="0" collapsed="false">
      <c r="J370" s="123" t="s">
        <v>2448</v>
      </c>
      <c r="K370" s="122"/>
    </row>
    <row r="371" customFormat="false" ht="14" hidden="false" customHeight="false" outlineLevel="0" collapsed="false">
      <c r="J371" s="123" t="s">
        <v>2452</v>
      </c>
      <c r="K371" s="122"/>
    </row>
    <row r="372" customFormat="false" ht="14" hidden="false" customHeight="false" outlineLevel="0" collapsed="false">
      <c r="J372" s="123" t="s">
        <v>2457</v>
      </c>
      <c r="K372" s="122"/>
    </row>
    <row r="373" customFormat="false" ht="14" hidden="false" customHeight="false" outlineLevel="0" collapsed="false">
      <c r="J373" s="123" t="s">
        <v>2461</v>
      </c>
      <c r="K373" s="122"/>
    </row>
    <row r="374" customFormat="false" ht="14" hidden="false" customHeight="false" outlineLevel="0" collapsed="false">
      <c r="J374" s="123" t="s">
        <v>2473</v>
      </c>
      <c r="K374" s="122"/>
    </row>
    <row r="375" customFormat="false" ht="28" hidden="false" customHeight="false" outlineLevel="0" collapsed="false">
      <c r="J375" s="123" t="s">
        <v>2487</v>
      </c>
      <c r="K375" s="122"/>
    </row>
    <row r="376" customFormat="false" ht="14" hidden="false" customHeight="false" outlineLevel="0" collapsed="false">
      <c r="J376" s="123" t="s">
        <v>2491</v>
      </c>
      <c r="K376" s="122"/>
    </row>
    <row r="377" customFormat="false" ht="14" hidden="false" customHeight="false" outlineLevel="0" collapsed="false">
      <c r="J377" s="123" t="s">
        <v>2508</v>
      </c>
      <c r="K377" s="122"/>
    </row>
    <row r="378" customFormat="false" ht="14" hidden="false" customHeight="false" outlineLevel="0" collapsed="false">
      <c r="J378" s="123" t="s">
        <v>2553</v>
      </c>
      <c r="K378" s="122"/>
    </row>
    <row r="379" customFormat="false" ht="14" hidden="false" customHeight="false" outlineLevel="0" collapsed="false">
      <c r="J379" s="123" t="s">
        <v>2558</v>
      </c>
      <c r="K379" s="122"/>
    </row>
    <row r="380" customFormat="false" ht="14" hidden="false" customHeight="false" outlineLevel="0" collapsed="false">
      <c r="J380" s="123" t="s">
        <v>2562</v>
      </c>
      <c r="K380" s="122"/>
    </row>
    <row r="381" customFormat="false" ht="14" hidden="false" customHeight="false" outlineLevel="0" collapsed="false">
      <c r="J381" s="123" t="s">
        <v>2571</v>
      </c>
      <c r="K381" s="122"/>
    </row>
    <row r="382" customFormat="false" ht="14" hidden="false" customHeight="false" outlineLevel="0" collapsed="false">
      <c r="J382" s="123" t="s">
        <v>2579</v>
      </c>
      <c r="K382" s="122"/>
    </row>
    <row r="383" customFormat="false" ht="14" hidden="false" customHeight="false" outlineLevel="0" collapsed="false">
      <c r="J383" s="123" t="s">
        <v>2587</v>
      </c>
      <c r="K383" s="122"/>
    </row>
    <row r="384" customFormat="false" ht="14" hidden="false" customHeight="false" outlineLevel="0" collapsed="false">
      <c r="J384" s="123" t="s">
        <v>2591</v>
      </c>
      <c r="K384" s="122"/>
    </row>
    <row r="385" customFormat="false" ht="14" hidden="false" customHeight="false" outlineLevel="0" collapsed="false">
      <c r="J385" s="123" t="s">
        <v>2600</v>
      </c>
      <c r="K385" s="122"/>
    </row>
    <row r="386" customFormat="false" ht="14" hidden="false" customHeight="false" outlineLevel="0" collapsed="false">
      <c r="J386" s="123" t="s">
        <v>2610</v>
      </c>
      <c r="K386" s="122"/>
    </row>
    <row r="387" customFormat="false" ht="14" hidden="false" customHeight="false" outlineLevel="0" collapsed="false">
      <c r="J387" s="123" t="s">
        <v>2631</v>
      </c>
      <c r="K387" s="122"/>
    </row>
    <row r="388" customFormat="false" ht="14" hidden="false" customHeight="false" outlineLevel="0" collapsed="false">
      <c r="J388" s="123" t="s">
        <v>2636</v>
      </c>
      <c r="K388" s="122"/>
    </row>
    <row r="389" customFormat="false" ht="14" hidden="false" customHeight="false" outlineLevel="0" collapsed="false">
      <c r="J389" s="123" t="s">
        <v>2658</v>
      </c>
      <c r="K389" s="122"/>
    </row>
    <row r="390" customFormat="false" ht="14" hidden="false" customHeight="false" outlineLevel="0" collapsed="false">
      <c r="J390" s="123" t="s">
        <v>2691</v>
      </c>
      <c r="K390" s="122"/>
    </row>
    <row r="391" customFormat="false" ht="14" hidden="false" customHeight="false" outlineLevel="0" collapsed="false">
      <c r="J391" s="123" t="s">
        <v>2702</v>
      </c>
      <c r="K391" s="122"/>
    </row>
    <row r="392" customFormat="false" ht="14" hidden="false" customHeight="false" outlineLevel="0" collapsed="false">
      <c r="J392" s="123" t="s">
        <v>2706</v>
      </c>
      <c r="K392" s="122"/>
    </row>
    <row r="393" customFormat="false" ht="14" hidden="false" customHeight="false" outlineLevel="0" collapsed="false">
      <c r="J393" s="123" t="s">
        <v>2716</v>
      </c>
      <c r="K393" s="122"/>
    </row>
    <row r="394" customFormat="false" ht="14" hidden="false" customHeight="false" outlineLevel="0" collapsed="false">
      <c r="J394" s="123" t="s">
        <v>2737</v>
      </c>
      <c r="K394" s="122"/>
    </row>
    <row r="395" customFormat="false" ht="14" hidden="false" customHeight="false" outlineLevel="0" collapsed="false">
      <c r="J395" s="123" t="s">
        <v>2741</v>
      </c>
      <c r="K395" s="122"/>
    </row>
    <row r="396" customFormat="false" ht="14" hidden="false" customHeight="false" outlineLevel="0" collapsed="false">
      <c r="J396" s="123" t="s">
        <v>2745</v>
      </c>
      <c r="K396" s="122"/>
    </row>
    <row r="397" customFormat="false" ht="14" hidden="false" customHeight="false" outlineLevel="0" collapsed="false">
      <c r="J397" s="123" t="s">
        <v>2749</v>
      </c>
      <c r="K397" s="122"/>
    </row>
    <row r="398" customFormat="false" ht="14" hidden="false" customHeight="false" outlineLevel="0" collapsed="false">
      <c r="J398" s="123" t="s">
        <v>2762</v>
      </c>
      <c r="K398" s="122"/>
    </row>
    <row r="399" customFormat="false" ht="14" hidden="false" customHeight="false" outlineLevel="0" collapsed="false">
      <c r="J399" s="123" t="s">
        <v>2797</v>
      </c>
      <c r="K399" s="122"/>
    </row>
    <row r="400" customFormat="false" ht="14" hidden="false" customHeight="false" outlineLevel="0" collapsed="false">
      <c r="J400" s="123" t="s">
        <v>2801</v>
      </c>
      <c r="K400" s="122"/>
    </row>
    <row r="401" customFormat="false" ht="14" hidden="false" customHeight="false" outlineLevel="0" collapsed="false">
      <c r="J401" s="123" t="s">
        <v>2805</v>
      </c>
      <c r="K401" s="122"/>
    </row>
    <row r="402" customFormat="false" ht="14" hidden="false" customHeight="false" outlineLevel="0" collapsed="false">
      <c r="J402" s="123" t="s">
        <v>2813</v>
      </c>
      <c r="K402" s="122"/>
    </row>
    <row r="403" customFormat="false" ht="14" hidden="false" customHeight="false" outlineLevel="0" collapsed="false">
      <c r="J403" s="123" t="s">
        <v>2831</v>
      </c>
      <c r="K403" s="122"/>
    </row>
    <row r="404" customFormat="false" ht="14" hidden="false" customHeight="false" outlineLevel="0" collapsed="false">
      <c r="J404" s="123" t="s">
        <v>2849</v>
      </c>
      <c r="K404" s="122"/>
    </row>
    <row r="405" customFormat="false" ht="28" hidden="false" customHeight="false" outlineLevel="0" collapsed="false">
      <c r="J405" s="136" t="s">
        <v>2879</v>
      </c>
      <c r="K405" s="122"/>
    </row>
    <row r="406" customFormat="false" ht="14" hidden="false" customHeight="false" outlineLevel="0" collapsed="false">
      <c r="J406" s="123" t="s">
        <v>2897</v>
      </c>
      <c r="K406" s="122"/>
    </row>
    <row r="407" customFormat="false" ht="14" hidden="false" customHeight="false" outlineLevel="0" collapsed="false">
      <c r="J407" s="123" t="s">
        <v>2901</v>
      </c>
      <c r="K407" s="122"/>
    </row>
    <row r="408" customFormat="false" ht="14" hidden="false" customHeight="false" outlineLevel="0" collapsed="false">
      <c r="J408" s="123" t="s">
        <v>2905</v>
      </c>
      <c r="K408" s="122"/>
    </row>
    <row r="409" customFormat="false" ht="14" hidden="false" customHeight="false" outlineLevel="0" collapsed="false">
      <c r="J409" s="123" t="s">
        <v>2909</v>
      </c>
      <c r="K409" s="122"/>
    </row>
    <row r="410" customFormat="false" ht="14" hidden="false" customHeight="false" outlineLevel="0" collapsed="false">
      <c r="J410" s="123" t="s">
        <v>2920</v>
      </c>
      <c r="K410" s="122"/>
    </row>
    <row r="411" customFormat="false" ht="14" hidden="false" customHeight="false" outlineLevel="0" collapsed="false">
      <c r="J411" s="123" t="s">
        <v>2924</v>
      </c>
      <c r="K411" s="122"/>
    </row>
    <row r="412" customFormat="false" ht="14" hidden="false" customHeight="false" outlineLevel="0" collapsed="false">
      <c r="J412" s="123" t="s">
        <v>2933</v>
      </c>
      <c r="K412" s="122"/>
    </row>
    <row r="413" customFormat="false" ht="14" hidden="false" customHeight="false" outlineLevel="0" collapsed="false">
      <c r="J413" s="123" t="s">
        <v>2955</v>
      </c>
      <c r="K413" s="122"/>
    </row>
    <row r="414" customFormat="false" ht="14" hidden="false" customHeight="false" outlineLevel="0" collapsed="false">
      <c r="J414" s="123" t="s">
        <v>2959</v>
      </c>
      <c r="K414" s="122"/>
    </row>
    <row r="415" customFormat="false" ht="14" hidden="false" customHeight="false" outlineLevel="0" collapsed="false">
      <c r="J415" s="123" t="s">
        <v>2971</v>
      </c>
      <c r="K415" s="122"/>
    </row>
    <row r="416" customFormat="false" ht="14" hidden="false" customHeight="false" outlineLevel="0" collapsed="false">
      <c r="J416" s="123" t="s">
        <v>2994</v>
      </c>
      <c r="K416" s="122"/>
    </row>
    <row r="417" customFormat="false" ht="14" hidden="false" customHeight="false" outlineLevel="0" collapsed="false">
      <c r="J417" s="123" t="s">
        <v>2999</v>
      </c>
      <c r="K417" s="122"/>
    </row>
    <row r="418" customFormat="false" ht="14" hidden="false" customHeight="false" outlineLevel="0" collapsed="false">
      <c r="J418" s="123" t="s">
        <v>3007</v>
      </c>
      <c r="K418" s="122"/>
    </row>
    <row r="419" customFormat="false" ht="14" hidden="false" customHeight="false" outlineLevel="0" collapsed="false">
      <c r="J419" s="123" t="s">
        <v>3012</v>
      </c>
      <c r="K419" s="122"/>
    </row>
    <row r="420" customFormat="false" ht="14" hidden="false" customHeight="false" outlineLevel="0" collapsed="false">
      <c r="J420" s="123" t="s">
        <v>3017</v>
      </c>
      <c r="K420" s="122"/>
    </row>
    <row r="421" customFormat="false" ht="14" hidden="false" customHeight="false" outlineLevel="0" collapsed="false">
      <c r="J421" s="123" t="s">
        <v>3022</v>
      </c>
      <c r="K421" s="122"/>
    </row>
    <row r="422" customFormat="false" ht="14" hidden="false" customHeight="false" outlineLevel="0" collapsed="false">
      <c r="J422" s="123" t="s">
        <v>3026</v>
      </c>
      <c r="K422" s="122"/>
    </row>
    <row r="423" customFormat="false" ht="14" hidden="false" customHeight="false" outlineLevel="0" collapsed="false">
      <c r="J423" s="123" t="s">
        <v>3034</v>
      </c>
      <c r="K423" s="122"/>
    </row>
    <row r="424" customFormat="false" ht="14" hidden="false" customHeight="false" outlineLevel="0" collapsed="false">
      <c r="J424" s="123" t="s">
        <v>3044</v>
      </c>
      <c r="K424" s="122"/>
    </row>
    <row r="425" customFormat="false" ht="14" hidden="false" customHeight="false" outlineLevel="0" collapsed="false">
      <c r="J425" s="123" t="s">
        <v>3061</v>
      </c>
      <c r="K425" s="122"/>
    </row>
    <row r="426" customFormat="false" ht="14" hidden="false" customHeight="false" outlineLevel="0" collapsed="false">
      <c r="J426" s="123" t="s">
        <v>3081</v>
      </c>
      <c r="K426" s="122"/>
    </row>
    <row r="427" customFormat="false" ht="14" hidden="false" customHeight="false" outlineLevel="0" collapsed="false">
      <c r="J427" s="123" t="s">
        <v>3093</v>
      </c>
      <c r="K427" s="122"/>
    </row>
    <row r="428" customFormat="false" ht="14" hidden="false" customHeight="false" outlineLevel="0" collapsed="false">
      <c r="J428" s="123" t="s">
        <v>3098</v>
      </c>
      <c r="K428" s="122"/>
    </row>
    <row r="429" customFormat="false" ht="14" hidden="false" customHeight="false" outlineLevel="0" collapsed="false">
      <c r="J429" s="123" t="s">
        <v>3109</v>
      </c>
      <c r="K429" s="122"/>
    </row>
    <row r="430" customFormat="false" ht="14" hidden="false" customHeight="false" outlineLevel="0" collapsed="false">
      <c r="J430" s="123" t="s">
        <v>3114</v>
      </c>
      <c r="K430" s="122"/>
    </row>
    <row r="431" customFormat="false" ht="14" hidden="false" customHeight="false" outlineLevel="0" collapsed="false">
      <c r="J431" s="123" t="s">
        <v>3118</v>
      </c>
      <c r="K431" s="122"/>
    </row>
    <row r="432" customFormat="false" ht="14" hidden="false" customHeight="false" outlineLevel="0" collapsed="false">
      <c r="J432" s="123" t="s">
        <v>3144</v>
      </c>
      <c r="K432" s="122"/>
    </row>
    <row r="433" customFormat="false" ht="14" hidden="false" customHeight="false" outlineLevel="0" collapsed="false">
      <c r="J433" s="123" t="s">
        <v>3148</v>
      </c>
      <c r="K433" s="122"/>
    </row>
    <row r="434" customFormat="false" ht="14" hidden="false" customHeight="false" outlineLevel="0" collapsed="false">
      <c r="J434" s="123" t="s">
        <v>3169</v>
      </c>
      <c r="K434" s="122"/>
    </row>
    <row r="435" customFormat="false" ht="14" hidden="false" customHeight="false" outlineLevel="0" collapsed="false">
      <c r="J435" s="123" t="s">
        <v>3174</v>
      </c>
      <c r="K435" s="122"/>
    </row>
    <row r="436" customFormat="false" ht="14" hidden="false" customHeight="false" outlineLevel="0" collapsed="false">
      <c r="J436" s="123" t="s">
        <v>3179</v>
      </c>
      <c r="K436" s="122"/>
    </row>
    <row r="437" customFormat="false" ht="14" hidden="false" customHeight="false" outlineLevel="0" collapsed="false">
      <c r="J437" s="123" t="s">
        <v>3191</v>
      </c>
      <c r="K437" s="122"/>
    </row>
    <row r="438" customFormat="false" ht="14" hidden="false" customHeight="false" outlineLevel="0" collapsed="false">
      <c r="J438" s="123" t="s">
        <v>3210</v>
      </c>
      <c r="K438" s="122"/>
    </row>
    <row r="439" customFormat="false" ht="14" hidden="false" customHeight="false" outlineLevel="0" collapsed="false">
      <c r="J439" s="123" t="s">
        <v>3223</v>
      </c>
      <c r="K439" s="122"/>
    </row>
    <row r="440" customFormat="false" ht="14" hidden="false" customHeight="false" outlineLevel="0" collapsed="false">
      <c r="J440" s="123" t="s">
        <v>3227</v>
      </c>
      <c r="K440" s="122"/>
    </row>
    <row r="441" customFormat="false" ht="14" hidden="false" customHeight="false" outlineLevel="0" collapsed="false">
      <c r="J441" s="123" t="s">
        <v>3254</v>
      </c>
      <c r="K441" s="122"/>
    </row>
    <row r="442" customFormat="false" ht="14" hidden="false" customHeight="false" outlineLevel="0" collapsed="false">
      <c r="J442" s="123" t="s">
        <v>3258</v>
      </c>
      <c r="K442" s="122"/>
    </row>
    <row r="443" customFormat="false" ht="14" hidden="false" customHeight="false" outlineLevel="0" collapsed="false">
      <c r="J443" s="123" t="s">
        <v>3266</v>
      </c>
      <c r="K443" s="122"/>
    </row>
    <row r="444" customFormat="false" ht="14" hidden="false" customHeight="false" outlineLevel="0" collapsed="false">
      <c r="J444" s="123" t="s">
        <v>3290</v>
      </c>
      <c r="K444" s="122"/>
    </row>
    <row r="445" customFormat="false" ht="14" hidden="false" customHeight="false" outlineLevel="0" collapsed="false">
      <c r="J445" s="123" t="s">
        <v>3301</v>
      </c>
      <c r="K445" s="122"/>
    </row>
    <row r="446" customFormat="false" ht="14" hidden="false" customHeight="false" outlineLevel="0" collapsed="false">
      <c r="J446" s="123" t="s">
        <v>3314</v>
      </c>
      <c r="K446" s="122"/>
    </row>
    <row r="447" customFormat="false" ht="14" hidden="false" customHeight="false" outlineLevel="0" collapsed="false">
      <c r="J447" s="123" t="s">
        <v>3359</v>
      </c>
      <c r="K447" s="122"/>
    </row>
    <row r="448" customFormat="false" ht="14" hidden="false" customHeight="false" outlineLevel="0" collapsed="false">
      <c r="J448" s="123" t="s">
        <v>3371</v>
      </c>
      <c r="K448" s="122"/>
    </row>
    <row r="449" customFormat="false" ht="14" hidden="false" customHeight="false" outlineLevel="0" collapsed="false">
      <c r="J449" s="123" t="s">
        <v>3377</v>
      </c>
      <c r="K449" s="122"/>
    </row>
    <row r="450" customFormat="false" ht="14" hidden="false" customHeight="false" outlineLevel="0" collapsed="false">
      <c r="J450" s="123" t="s">
        <v>3381</v>
      </c>
      <c r="K450" s="122"/>
    </row>
    <row r="451" customFormat="false" ht="14" hidden="false" customHeight="false" outlineLevel="0" collapsed="false">
      <c r="J451" s="123" t="s">
        <v>3391</v>
      </c>
      <c r="K451" s="122"/>
    </row>
    <row r="452" customFormat="false" ht="14" hidden="false" customHeight="false" outlineLevel="0" collapsed="false">
      <c r="J452" s="123" t="s">
        <v>3402</v>
      </c>
      <c r="K452" s="122"/>
    </row>
    <row r="453" customFormat="false" ht="14" hidden="false" customHeight="false" outlineLevel="0" collapsed="false">
      <c r="J453" s="123" t="s">
        <v>3410</v>
      </c>
      <c r="K453" s="122"/>
    </row>
    <row r="454" customFormat="false" ht="14" hidden="false" customHeight="false" outlineLevel="0" collapsed="false">
      <c r="J454" s="123" t="s">
        <v>3413</v>
      </c>
      <c r="K454" s="122"/>
    </row>
    <row r="455" customFormat="false" ht="14" hidden="false" customHeight="false" outlineLevel="0" collapsed="false">
      <c r="J455" s="123" t="s">
        <v>3432</v>
      </c>
      <c r="K455" s="122"/>
    </row>
    <row r="456" customFormat="false" ht="14" hidden="false" customHeight="false" outlineLevel="0" collapsed="false">
      <c r="J456" s="123" t="s">
        <v>2426</v>
      </c>
      <c r="K456" s="122"/>
    </row>
    <row r="457" customFormat="false" ht="14" hidden="false" customHeight="false" outlineLevel="0" collapsed="false">
      <c r="J457" s="125" t="s">
        <v>3462</v>
      </c>
      <c r="K457" s="122"/>
    </row>
    <row r="458" customFormat="false" ht="14" hidden="false" customHeight="false" outlineLevel="0" collapsed="false">
      <c r="J458" s="125" t="s">
        <v>3494</v>
      </c>
      <c r="K458" s="122"/>
    </row>
    <row r="459" customFormat="false" ht="14" hidden="false" customHeight="false" outlineLevel="0" collapsed="false">
      <c r="J459" s="125" t="s">
        <v>3531</v>
      </c>
      <c r="K459" s="122"/>
    </row>
    <row r="460" customFormat="false" ht="14" hidden="false" customHeight="false" outlineLevel="0" collapsed="false">
      <c r="J460" s="126" t="s">
        <v>3537</v>
      </c>
      <c r="K460" s="122"/>
    </row>
    <row r="461" customFormat="false" ht="14" hidden="false" customHeight="false" outlineLevel="0" collapsed="false">
      <c r="J461" s="125" t="s">
        <v>3543</v>
      </c>
      <c r="K461" s="122"/>
    </row>
    <row r="462" customFormat="false" ht="14" hidden="false" customHeight="false" outlineLevel="0" collapsed="false">
      <c r="J462" s="125" t="s">
        <v>3546</v>
      </c>
      <c r="K462" s="122"/>
    </row>
    <row r="463" customFormat="false" ht="14" hidden="false" customHeight="false" outlineLevel="0" collapsed="false">
      <c r="J463" s="125" t="s">
        <v>3597</v>
      </c>
      <c r="K463" s="122"/>
    </row>
    <row r="464" customFormat="false" ht="14" hidden="false" customHeight="false" outlineLevel="0" collapsed="false">
      <c r="J464" s="125" t="s">
        <v>3639</v>
      </c>
      <c r="K464" s="122"/>
    </row>
    <row r="465" customFormat="false" ht="14" hidden="false" customHeight="false" outlineLevel="0" collapsed="false">
      <c r="J465" s="125" t="s">
        <v>3654</v>
      </c>
      <c r="K465" s="122"/>
    </row>
    <row r="466" customFormat="false" ht="14" hidden="false" customHeight="false" outlineLevel="0" collapsed="false">
      <c r="J466" s="125" t="s">
        <v>3686</v>
      </c>
      <c r="K466" s="122"/>
    </row>
    <row r="467" customFormat="false" ht="14" hidden="false" customHeight="false" outlineLevel="0" collapsed="false">
      <c r="J467" s="125" t="s">
        <v>3692</v>
      </c>
      <c r="K467" s="122"/>
    </row>
    <row r="468" customFormat="false" ht="14" hidden="false" customHeight="false" outlineLevel="0" collapsed="false">
      <c r="J468" s="125" t="s">
        <v>3553</v>
      </c>
      <c r="K468" s="122"/>
    </row>
    <row r="469" customFormat="false" ht="14" hidden="false" customHeight="false" outlineLevel="0" collapsed="false">
      <c r="J469" s="125" t="s">
        <v>3704</v>
      </c>
      <c r="K469" s="122"/>
    </row>
    <row r="470" customFormat="false" ht="14" hidden="false" customHeight="false" outlineLevel="0" collapsed="false">
      <c r="J470" s="125" t="s">
        <v>3713</v>
      </c>
      <c r="K470" s="122"/>
    </row>
    <row r="471" customFormat="false" ht="14" hidden="false" customHeight="false" outlineLevel="0" collapsed="false">
      <c r="J471" s="125" t="s">
        <v>3720</v>
      </c>
      <c r="K471" s="122"/>
    </row>
    <row r="472" customFormat="false" ht="14" hidden="false" customHeight="false" outlineLevel="0" collapsed="false">
      <c r="J472" s="125" t="s">
        <v>3731</v>
      </c>
      <c r="K472" s="122"/>
    </row>
    <row r="473" customFormat="false" ht="14" hidden="false" customHeight="false" outlineLevel="0" collapsed="false">
      <c r="J473" s="125" t="s">
        <v>3784</v>
      </c>
      <c r="K473" s="122"/>
    </row>
    <row r="474" customFormat="false" ht="14" hidden="false" customHeight="false" outlineLevel="0" collapsed="false">
      <c r="J474" s="125" t="s">
        <v>3873</v>
      </c>
      <c r="K474" s="122"/>
    </row>
    <row r="475" customFormat="false" ht="14" hidden="false" customHeight="false" outlineLevel="0" collapsed="false">
      <c r="J475" s="125" t="s">
        <v>3876</v>
      </c>
      <c r="K475" s="122"/>
    </row>
    <row r="476" customFormat="false" ht="14" hidden="false" customHeight="false" outlineLevel="0" collapsed="false">
      <c r="J476" s="125" t="s">
        <v>3891</v>
      </c>
      <c r="K476" s="122"/>
    </row>
    <row r="477" customFormat="false" ht="14" hidden="false" customHeight="false" outlineLevel="0" collapsed="false">
      <c r="J477" s="125" t="s">
        <v>3480</v>
      </c>
      <c r="K477" s="122"/>
    </row>
    <row r="478" customFormat="false" ht="14" hidden="false" customHeight="false" outlineLevel="0" collapsed="false">
      <c r="J478" s="125" t="s">
        <v>3916</v>
      </c>
      <c r="K478" s="122"/>
    </row>
    <row r="479" customFormat="false" ht="14" hidden="false" customHeight="false" outlineLevel="0" collapsed="false">
      <c r="J479" s="125" t="s">
        <v>3922</v>
      </c>
      <c r="K479" s="122"/>
    </row>
    <row r="480" customFormat="false" ht="14" hidden="false" customHeight="false" outlineLevel="0" collapsed="false">
      <c r="J480" s="125" t="s">
        <v>3936</v>
      </c>
      <c r="K480" s="122"/>
    </row>
    <row r="481" customFormat="false" ht="14" hidden="false" customHeight="false" outlineLevel="0" collapsed="false">
      <c r="J481" s="125" t="s">
        <v>3939</v>
      </c>
      <c r="K481" s="122"/>
    </row>
    <row r="482" customFormat="false" ht="14" hidden="false" customHeight="false" outlineLevel="0" collapsed="false">
      <c r="J482" s="125" t="s">
        <v>3553</v>
      </c>
      <c r="K482" s="122"/>
    </row>
    <row r="483" customFormat="false" ht="14" hidden="false" customHeight="false" outlineLevel="0" collapsed="false">
      <c r="J483" s="125" t="s">
        <v>3969</v>
      </c>
      <c r="K483" s="122"/>
    </row>
    <row r="484" customFormat="false" ht="14" hidden="false" customHeight="false" outlineLevel="0" collapsed="false">
      <c r="J484" s="125" t="s">
        <v>4014</v>
      </c>
      <c r="K484" s="122"/>
    </row>
    <row r="485" customFormat="false" ht="14" hidden="false" customHeight="false" outlineLevel="0" collapsed="false">
      <c r="J485" s="125" t="s">
        <v>4021</v>
      </c>
      <c r="K485" s="122"/>
    </row>
    <row r="486" customFormat="false" ht="15" hidden="false" customHeight="false" outlineLevel="0" collapsed="false">
      <c r="J486" s="115" t="s">
        <v>4025</v>
      </c>
      <c r="K486" s="122"/>
    </row>
    <row r="487" customFormat="false" ht="15" hidden="false" customHeight="false" outlineLevel="0" collapsed="false">
      <c r="J487" s="120" t="s">
        <v>508</v>
      </c>
      <c r="K487" s="137" t="n">
        <v>8.8E-008</v>
      </c>
    </row>
    <row r="488" customFormat="false" ht="14" hidden="false" customHeight="false" outlineLevel="0" collapsed="false">
      <c r="J488" s="116" t="s">
        <v>114</v>
      </c>
      <c r="K488" s="113" t="n">
        <v>9E-008</v>
      </c>
    </row>
    <row r="489" customFormat="false" ht="14" hidden="false" customHeight="false" outlineLevel="0" collapsed="false">
      <c r="J489" s="123" t="s">
        <v>528</v>
      </c>
      <c r="K489" s="113"/>
    </row>
    <row r="490" customFormat="false" ht="14" hidden="false" customHeight="false" outlineLevel="0" collapsed="false">
      <c r="J490" s="123" t="s">
        <v>1827</v>
      </c>
      <c r="K490" s="113"/>
    </row>
    <row r="491" customFormat="false" ht="14" hidden="false" customHeight="false" outlineLevel="0" collapsed="false">
      <c r="J491" s="123" t="s">
        <v>2073</v>
      </c>
      <c r="K491" s="113"/>
    </row>
    <row r="492" customFormat="false" ht="15" hidden="false" customHeight="false" outlineLevel="0" collapsed="false">
      <c r="J492" s="115" t="s">
        <v>3689</v>
      </c>
      <c r="K492" s="113"/>
    </row>
    <row r="493" customFormat="false" ht="14" hidden="false" customHeight="false" outlineLevel="0" collapsed="false">
      <c r="J493" s="116" t="s">
        <v>733</v>
      </c>
      <c r="K493" s="113" t="n">
        <v>6.356E-007</v>
      </c>
    </row>
    <row r="494" customFormat="false" ht="14" hidden="false" customHeight="false" outlineLevel="0" collapsed="false">
      <c r="J494" s="123" t="s">
        <v>1189</v>
      </c>
      <c r="K494" s="113"/>
    </row>
    <row r="495" customFormat="false" ht="14" hidden="false" customHeight="false" outlineLevel="0" collapsed="false">
      <c r="J495" s="123" t="s">
        <v>2116</v>
      </c>
      <c r="K495" s="113"/>
    </row>
    <row r="496" customFormat="false" ht="14" hidden="false" customHeight="false" outlineLevel="0" collapsed="false">
      <c r="J496" s="123" t="s">
        <v>2567</v>
      </c>
      <c r="K496" s="113"/>
    </row>
    <row r="497" customFormat="false" ht="15" hidden="false" customHeight="false" outlineLevel="0" collapsed="false">
      <c r="J497" s="119" t="s">
        <v>2671</v>
      </c>
      <c r="K497" s="113"/>
    </row>
    <row r="498" customFormat="false" ht="14" hidden="false" customHeight="false" outlineLevel="0" collapsed="false">
      <c r="J498" s="116" t="s">
        <v>2928</v>
      </c>
      <c r="K498" s="113" t="n">
        <v>8.8E-007</v>
      </c>
    </row>
    <row r="499" customFormat="false" ht="15" hidden="false" customHeight="false" outlineLevel="0" collapsed="false">
      <c r="J499" s="115" t="s">
        <v>3723</v>
      </c>
      <c r="K499" s="113"/>
    </row>
    <row r="500" customFormat="false" ht="15" hidden="false" customHeight="false" outlineLevel="0" collapsed="false">
      <c r="J500" s="138" t="s">
        <v>96</v>
      </c>
      <c r="K500" s="139" t="n">
        <v>2.57418E-006</v>
      </c>
    </row>
    <row r="501" customFormat="false" ht="14" hidden="false" customHeight="false" outlineLevel="0" collapsed="false">
      <c r="J501" s="116" t="s">
        <v>135</v>
      </c>
      <c r="K501" s="122"/>
    </row>
    <row r="502" customFormat="false" ht="14" hidden="false" customHeight="false" outlineLevel="0" collapsed="false">
      <c r="J502" s="123" t="s">
        <v>279</v>
      </c>
      <c r="K502" s="122"/>
    </row>
    <row r="503" customFormat="false" ht="14" hidden="false" customHeight="false" outlineLevel="0" collapsed="false">
      <c r="J503" s="123" t="s">
        <v>413</v>
      </c>
      <c r="K503" s="122"/>
    </row>
    <row r="504" customFormat="false" ht="14" hidden="false" customHeight="false" outlineLevel="0" collapsed="false">
      <c r="J504" s="123" t="s">
        <v>279</v>
      </c>
      <c r="K504" s="122"/>
    </row>
    <row r="505" customFormat="false" ht="14" hidden="false" customHeight="false" outlineLevel="0" collapsed="false">
      <c r="J505" s="123" t="s">
        <v>581</v>
      </c>
      <c r="K505" s="122"/>
    </row>
    <row r="506" customFormat="false" ht="14" hidden="false" customHeight="false" outlineLevel="0" collapsed="false">
      <c r="J506" s="123" t="s">
        <v>590</v>
      </c>
      <c r="K506" s="122"/>
    </row>
    <row r="507" customFormat="false" ht="14" hidden="false" customHeight="false" outlineLevel="0" collapsed="false">
      <c r="J507" s="123" t="s">
        <v>638</v>
      </c>
      <c r="K507" s="122"/>
    </row>
    <row r="508" customFormat="false" ht="14" hidden="false" customHeight="false" outlineLevel="0" collapsed="false">
      <c r="J508" s="123" t="s">
        <v>816</v>
      </c>
      <c r="K508" s="122"/>
    </row>
    <row r="509" customFormat="false" ht="14" hidden="false" customHeight="false" outlineLevel="0" collapsed="false">
      <c r="J509" s="123" t="s">
        <v>952</v>
      </c>
      <c r="K509" s="122"/>
    </row>
    <row r="510" customFormat="false" ht="14" hidden="false" customHeight="false" outlineLevel="0" collapsed="false">
      <c r="J510" s="123" t="s">
        <v>1185</v>
      </c>
      <c r="K510" s="122"/>
    </row>
    <row r="511" customFormat="false" ht="14" hidden="false" customHeight="false" outlineLevel="0" collapsed="false">
      <c r="J511" s="123" t="s">
        <v>1214</v>
      </c>
      <c r="K511" s="122"/>
    </row>
    <row r="512" customFormat="false" ht="14" hidden="false" customHeight="false" outlineLevel="0" collapsed="false">
      <c r="J512" s="123" t="s">
        <v>1347</v>
      </c>
      <c r="K512" s="122"/>
    </row>
    <row r="513" customFormat="false" ht="14" hidden="false" customHeight="false" outlineLevel="0" collapsed="false">
      <c r="J513" s="123" t="s">
        <v>1604</v>
      </c>
      <c r="K513" s="122"/>
    </row>
    <row r="514" customFormat="false" ht="14" hidden="false" customHeight="false" outlineLevel="0" collapsed="false">
      <c r="J514" s="123" t="s">
        <v>1871</v>
      </c>
      <c r="K514" s="122"/>
    </row>
    <row r="515" customFormat="false" ht="14" hidden="false" customHeight="false" outlineLevel="0" collapsed="false">
      <c r="J515" s="123" t="s">
        <v>1926</v>
      </c>
      <c r="K515" s="122"/>
    </row>
    <row r="516" customFormat="false" ht="14" hidden="false" customHeight="false" outlineLevel="0" collapsed="false">
      <c r="J516" s="123" t="s">
        <v>1996</v>
      </c>
      <c r="K516" s="122"/>
    </row>
    <row r="517" customFormat="false" ht="14" hidden="false" customHeight="false" outlineLevel="0" collapsed="false">
      <c r="J517" s="123" t="s">
        <v>2000</v>
      </c>
      <c r="K517" s="122"/>
    </row>
    <row r="518" customFormat="false" ht="14" hidden="false" customHeight="false" outlineLevel="0" collapsed="false">
      <c r="J518" s="123" t="s">
        <v>2100</v>
      </c>
      <c r="K518" s="122"/>
    </row>
    <row r="519" customFormat="false" ht="14" hidden="false" customHeight="false" outlineLevel="0" collapsed="false">
      <c r="J519" s="123" t="s">
        <v>2112</v>
      </c>
      <c r="K519" s="122"/>
    </row>
    <row r="520" customFormat="false" ht="14" hidden="false" customHeight="false" outlineLevel="0" collapsed="false">
      <c r="J520" s="123" t="s">
        <v>1604</v>
      </c>
      <c r="K520" s="122"/>
    </row>
    <row r="521" customFormat="false" ht="14" hidden="false" customHeight="false" outlineLevel="0" collapsed="false">
      <c r="J521" s="123" t="s">
        <v>2377</v>
      </c>
      <c r="K521" s="122"/>
    </row>
    <row r="522" customFormat="false" ht="14" hidden="false" customHeight="false" outlineLevel="0" collapsed="false">
      <c r="J522" s="123" t="s">
        <v>2500</v>
      </c>
      <c r="K522" s="122"/>
    </row>
    <row r="523" customFormat="false" ht="14" hidden="false" customHeight="false" outlineLevel="0" collapsed="false">
      <c r="J523" s="123" t="s">
        <v>2647</v>
      </c>
      <c r="K523" s="122"/>
    </row>
    <row r="524" customFormat="false" ht="14" hidden="false" customHeight="false" outlineLevel="0" collapsed="false">
      <c r="J524" s="123" t="s">
        <v>2786</v>
      </c>
      <c r="K524" s="122"/>
    </row>
    <row r="525" customFormat="false" ht="14" hidden="false" customHeight="false" outlineLevel="0" collapsed="false">
      <c r="J525" s="123" t="s">
        <v>2889</v>
      </c>
      <c r="K525" s="122"/>
    </row>
    <row r="526" customFormat="false" ht="14" hidden="false" customHeight="false" outlineLevel="0" collapsed="false">
      <c r="J526" s="123" t="s">
        <v>2893</v>
      </c>
      <c r="K526" s="122"/>
    </row>
    <row r="527" customFormat="false" ht="14" hidden="false" customHeight="false" outlineLevel="0" collapsed="false">
      <c r="J527" s="123" t="s">
        <v>2928</v>
      </c>
      <c r="K527" s="122"/>
    </row>
    <row r="528" customFormat="false" ht="14" hidden="false" customHeight="false" outlineLevel="0" collapsed="false">
      <c r="J528" s="123" t="s">
        <v>3055</v>
      </c>
      <c r="K528" s="122"/>
    </row>
    <row r="529" customFormat="false" ht="15" hidden="false" customHeight="false" outlineLevel="0" collapsed="false">
      <c r="J529" s="140" t="s">
        <v>2426</v>
      </c>
      <c r="K529" s="122"/>
    </row>
    <row r="530" customFormat="false" ht="14" hidden="false" customHeight="false" outlineLevel="0" collapsed="false">
      <c r="J530" s="116" t="s">
        <v>91</v>
      </c>
      <c r="K530" s="113" t="n">
        <v>7.6726E-006</v>
      </c>
    </row>
    <row r="531" customFormat="false" ht="14" hidden="false" customHeight="false" outlineLevel="0" collapsed="false">
      <c r="J531" s="123" t="s">
        <v>205</v>
      </c>
      <c r="K531" s="113"/>
    </row>
    <row r="532" customFormat="false" ht="14" hidden="false" customHeight="false" outlineLevel="0" collapsed="false">
      <c r="J532" s="123" t="s">
        <v>224</v>
      </c>
      <c r="K532" s="113"/>
    </row>
    <row r="533" customFormat="false" ht="14" hidden="false" customHeight="false" outlineLevel="0" collapsed="false">
      <c r="J533" s="123" t="s">
        <v>248</v>
      </c>
      <c r="K533" s="113"/>
    </row>
    <row r="534" customFormat="false" ht="14" hidden="false" customHeight="false" outlineLevel="0" collapsed="false">
      <c r="J534" s="123" t="s">
        <v>350</v>
      </c>
      <c r="K534" s="113"/>
    </row>
    <row r="535" customFormat="false" ht="14" hidden="false" customHeight="false" outlineLevel="0" collapsed="false">
      <c r="J535" s="123" t="s">
        <v>371</v>
      </c>
      <c r="K535" s="113"/>
    </row>
    <row r="536" customFormat="false" ht="14" hidden="false" customHeight="false" outlineLevel="0" collapsed="false">
      <c r="J536" s="123" t="s">
        <v>470</v>
      </c>
      <c r="K536" s="113"/>
    </row>
    <row r="537" customFormat="false" ht="14" hidden="false" customHeight="false" outlineLevel="0" collapsed="false">
      <c r="J537" s="123" t="s">
        <v>704</v>
      </c>
      <c r="K537" s="113"/>
    </row>
    <row r="538" customFormat="false" ht="14" hidden="false" customHeight="false" outlineLevel="0" collapsed="false">
      <c r="J538" s="123" t="s">
        <v>743</v>
      </c>
      <c r="K538" s="113"/>
    </row>
    <row r="539" customFormat="false" ht="14" hidden="false" customHeight="false" outlineLevel="0" collapsed="false">
      <c r="J539" s="123" t="s">
        <v>779</v>
      </c>
      <c r="K539" s="113"/>
    </row>
    <row r="540" customFormat="false" ht="28" hidden="false" customHeight="false" outlineLevel="0" collapsed="false">
      <c r="J540" s="123" t="s">
        <v>870</v>
      </c>
      <c r="K540" s="113"/>
    </row>
    <row r="541" customFormat="false" ht="14" hidden="false" customHeight="false" outlineLevel="0" collapsed="false">
      <c r="J541" s="123" t="s">
        <v>964</v>
      </c>
      <c r="K541" s="113"/>
    </row>
    <row r="542" customFormat="false" ht="14" hidden="false" customHeight="false" outlineLevel="0" collapsed="false">
      <c r="J542" s="123" t="s">
        <v>1039</v>
      </c>
      <c r="K542" s="113"/>
    </row>
    <row r="543" customFormat="false" ht="14" hidden="false" customHeight="false" outlineLevel="0" collapsed="false">
      <c r="J543" s="123" t="s">
        <v>1059</v>
      </c>
      <c r="K543" s="113"/>
    </row>
    <row r="544" customFormat="false" ht="14" hidden="false" customHeight="false" outlineLevel="0" collapsed="false">
      <c r="J544" s="123" t="s">
        <v>1119</v>
      </c>
      <c r="K544" s="113"/>
    </row>
    <row r="545" customFormat="false" ht="14" hidden="false" customHeight="false" outlineLevel="0" collapsed="false">
      <c r="J545" s="123" t="s">
        <v>1158</v>
      </c>
      <c r="K545" s="113"/>
    </row>
    <row r="546" customFormat="false" ht="14" hidden="false" customHeight="false" outlineLevel="0" collapsed="false">
      <c r="J546" s="123" t="s">
        <v>1330</v>
      </c>
      <c r="K546" s="113"/>
    </row>
    <row r="547" customFormat="false" ht="14" hidden="false" customHeight="false" outlineLevel="0" collapsed="false">
      <c r="J547" s="123" t="s">
        <v>1484</v>
      </c>
      <c r="K547" s="113"/>
    </row>
    <row r="548" customFormat="false" ht="14" hidden="false" customHeight="false" outlineLevel="0" collapsed="false">
      <c r="J548" s="123" t="s">
        <v>1544</v>
      </c>
      <c r="K548" s="113"/>
    </row>
    <row r="549" customFormat="false" ht="14" hidden="false" customHeight="false" outlineLevel="0" collapsed="false">
      <c r="J549" s="123" t="s">
        <v>1561</v>
      </c>
      <c r="K549" s="113"/>
    </row>
    <row r="550" customFormat="false" ht="14" hidden="false" customHeight="false" outlineLevel="0" collapsed="false">
      <c r="J550" s="123" t="s">
        <v>1581</v>
      </c>
      <c r="K550" s="113"/>
    </row>
    <row r="551" customFormat="false" ht="14" hidden="false" customHeight="false" outlineLevel="0" collapsed="false">
      <c r="J551" s="123" t="s">
        <v>1613</v>
      </c>
      <c r="K551" s="113"/>
    </row>
    <row r="552" customFormat="false" ht="14" hidden="false" customHeight="false" outlineLevel="0" collapsed="false">
      <c r="J552" s="123" t="s">
        <v>1644</v>
      </c>
      <c r="K552" s="113"/>
    </row>
    <row r="553" customFormat="false" ht="14" hidden="false" customHeight="false" outlineLevel="0" collapsed="false">
      <c r="J553" s="123" t="s">
        <v>1705</v>
      </c>
      <c r="K553" s="113"/>
    </row>
    <row r="554" customFormat="false" ht="14" hidden="false" customHeight="false" outlineLevel="0" collapsed="false">
      <c r="J554" s="123" t="s">
        <v>1897</v>
      </c>
      <c r="K554" s="113"/>
    </row>
    <row r="555" customFormat="false" ht="14" hidden="false" customHeight="false" outlineLevel="0" collapsed="false">
      <c r="J555" s="123" t="s">
        <v>2087</v>
      </c>
      <c r="K555" s="113"/>
    </row>
    <row r="556" customFormat="false" ht="14" hidden="false" customHeight="false" outlineLevel="0" collapsed="false">
      <c r="J556" s="123" t="s">
        <v>2151</v>
      </c>
      <c r="K556" s="113"/>
    </row>
    <row r="557" customFormat="false" ht="14" hidden="false" customHeight="false" outlineLevel="0" collapsed="false">
      <c r="J557" s="123" t="s">
        <v>2155</v>
      </c>
      <c r="K557" s="113"/>
    </row>
    <row r="558" customFormat="false" ht="14" hidden="false" customHeight="false" outlineLevel="0" collapsed="false">
      <c r="J558" s="123" t="s">
        <v>2158</v>
      </c>
      <c r="K558" s="113"/>
    </row>
    <row r="559" customFormat="false" ht="14" hidden="false" customHeight="false" outlineLevel="0" collapsed="false">
      <c r="J559" s="123" t="s">
        <v>2469</v>
      </c>
      <c r="K559" s="113"/>
    </row>
    <row r="560" customFormat="false" ht="14" hidden="false" customHeight="false" outlineLevel="0" collapsed="false">
      <c r="J560" s="123" t="s">
        <v>2477</v>
      </c>
      <c r="K560" s="113"/>
    </row>
    <row r="561" customFormat="false" ht="14" hidden="false" customHeight="false" outlineLevel="0" collapsed="false">
      <c r="J561" s="123" t="s">
        <v>2512</v>
      </c>
      <c r="K561" s="113"/>
    </row>
    <row r="562" customFormat="false" ht="14" hidden="false" customHeight="false" outlineLevel="0" collapsed="false">
      <c r="J562" s="123" t="s">
        <v>2520</v>
      </c>
      <c r="K562" s="113"/>
    </row>
    <row r="563" customFormat="false" ht="14" hidden="false" customHeight="false" outlineLevel="0" collapsed="false">
      <c r="J563" s="123" t="s">
        <v>2524</v>
      </c>
      <c r="K563" s="113"/>
    </row>
    <row r="564" customFormat="false" ht="14" hidden="false" customHeight="false" outlineLevel="0" collapsed="false">
      <c r="J564" s="123" t="s">
        <v>2528</v>
      </c>
      <c r="K564" s="113"/>
    </row>
    <row r="565" customFormat="false" ht="14" hidden="false" customHeight="false" outlineLevel="0" collapsed="false">
      <c r="J565" s="123" t="s">
        <v>2532</v>
      </c>
      <c r="K565" s="113"/>
    </row>
    <row r="566" customFormat="false" ht="14" hidden="false" customHeight="false" outlineLevel="0" collapsed="false">
      <c r="J566" s="123" t="s">
        <v>2627</v>
      </c>
      <c r="K566" s="113"/>
    </row>
    <row r="567" customFormat="false" ht="14" hidden="false" customHeight="false" outlineLevel="0" collapsed="false">
      <c r="J567" s="123" t="s">
        <v>2667</v>
      </c>
      <c r="K567" s="113"/>
    </row>
    <row r="568" customFormat="false" ht="14" hidden="false" customHeight="false" outlineLevel="0" collapsed="false">
      <c r="J568" s="123" t="s">
        <v>2675</v>
      </c>
      <c r="K568" s="113"/>
    </row>
    <row r="569" customFormat="false" ht="14" hidden="false" customHeight="false" outlineLevel="0" collapsed="false">
      <c r="J569" s="123" t="s">
        <v>2729</v>
      </c>
      <c r="K569" s="113"/>
    </row>
    <row r="570" customFormat="false" ht="14" hidden="false" customHeight="false" outlineLevel="0" collapsed="false">
      <c r="J570" s="123" t="s">
        <v>2754</v>
      </c>
      <c r="K570" s="113"/>
    </row>
    <row r="571" customFormat="false" ht="14" hidden="false" customHeight="false" outlineLevel="0" collapsed="false">
      <c r="J571" s="123" t="s">
        <v>2766</v>
      </c>
      <c r="K571" s="113"/>
    </row>
    <row r="572" customFormat="false" ht="14" hidden="false" customHeight="false" outlineLevel="0" collapsed="false">
      <c r="J572" s="123" t="s">
        <v>2777</v>
      </c>
      <c r="K572" s="113"/>
    </row>
    <row r="573" customFormat="false" ht="14" hidden="false" customHeight="false" outlineLevel="0" collapsed="false">
      <c r="J573" s="123" t="s">
        <v>2809</v>
      </c>
      <c r="K573" s="113"/>
    </row>
    <row r="574" customFormat="false" ht="14" hidden="false" customHeight="false" outlineLevel="0" collapsed="false">
      <c r="J574" s="123" t="s">
        <v>2916</v>
      </c>
      <c r="K574" s="113"/>
    </row>
    <row r="575" customFormat="false" ht="14" hidden="false" customHeight="false" outlineLevel="0" collapsed="false">
      <c r="J575" s="123" t="s">
        <v>2990</v>
      </c>
      <c r="K575" s="113"/>
    </row>
    <row r="576" customFormat="false" ht="14" hidden="false" customHeight="false" outlineLevel="0" collapsed="false">
      <c r="J576" s="123" t="s">
        <v>878</v>
      </c>
      <c r="K576" s="113"/>
    </row>
    <row r="577" customFormat="false" ht="14" hidden="false" customHeight="false" outlineLevel="0" collapsed="false">
      <c r="J577" s="123" t="s">
        <v>3365</v>
      </c>
      <c r="K577" s="113"/>
    </row>
    <row r="578" customFormat="false" ht="14" hidden="false" customHeight="false" outlineLevel="0" collapsed="false">
      <c r="J578" s="125" t="s">
        <v>3574</v>
      </c>
      <c r="K578" s="113"/>
    </row>
    <row r="579" customFormat="false" ht="14" hidden="false" customHeight="false" outlineLevel="0" collapsed="false">
      <c r="J579" s="125" t="s">
        <v>3973</v>
      </c>
      <c r="K579" s="113"/>
    </row>
    <row r="580" customFormat="false" ht="15" hidden="false" customHeight="false" outlineLevel="0" collapsed="false">
      <c r="J580" s="115" t="s">
        <v>4028</v>
      </c>
      <c r="K580" s="113"/>
    </row>
    <row r="581" customFormat="false" ht="14" hidden="false" customHeight="false" outlineLevel="0" collapsed="false">
      <c r="J581" s="116" t="s">
        <v>140</v>
      </c>
      <c r="K581" s="113" t="n">
        <v>1.362E-005</v>
      </c>
    </row>
    <row r="582" customFormat="false" ht="14" hidden="false" customHeight="false" outlineLevel="0" collapsed="false">
      <c r="J582" s="123" t="s">
        <v>298</v>
      </c>
      <c r="K582" s="113"/>
    </row>
    <row r="583" customFormat="false" ht="14" hidden="false" customHeight="false" outlineLevel="0" collapsed="false">
      <c r="J583" s="123" t="s">
        <v>308</v>
      </c>
      <c r="K583" s="113"/>
    </row>
    <row r="584" customFormat="false" ht="14" hidden="false" customHeight="false" outlineLevel="0" collapsed="false">
      <c r="J584" s="123" t="s">
        <v>322</v>
      </c>
      <c r="K584" s="113"/>
    </row>
    <row r="585" customFormat="false" ht="14" hidden="false" customHeight="false" outlineLevel="0" collapsed="false">
      <c r="J585" s="118" t="s">
        <v>329</v>
      </c>
      <c r="K585" s="113"/>
    </row>
    <row r="586" customFormat="false" ht="14" hidden="false" customHeight="false" outlineLevel="0" collapsed="false">
      <c r="J586" s="123" t="s">
        <v>384</v>
      </c>
      <c r="K586" s="113"/>
    </row>
    <row r="587" customFormat="false" ht="14" hidden="false" customHeight="false" outlineLevel="0" collapsed="false">
      <c r="J587" s="123" t="s">
        <v>405</v>
      </c>
      <c r="K587" s="113"/>
    </row>
    <row r="588" customFormat="false" ht="14" hidden="false" customHeight="false" outlineLevel="0" collapsed="false">
      <c r="J588" s="123" t="s">
        <v>422</v>
      </c>
      <c r="K588" s="113"/>
    </row>
    <row r="589" customFormat="false" ht="14" hidden="false" customHeight="false" outlineLevel="0" collapsed="false">
      <c r="J589" s="123" t="s">
        <v>432</v>
      </c>
      <c r="K589" s="113"/>
    </row>
    <row r="590" customFormat="false" ht="14" hidden="false" customHeight="false" outlineLevel="0" collapsed="false">
      <c r="J590" s="123" t="s">
        <v>441</v>
      </c>
      <c r="K590" s="113"/>
    </row>
    <row r="591" customFormat="false" ht="14" hidden="false" customHeight="false" outlineLevel="0" collapsed="false">
      <c r="J591" s="123" t="s">
        <v>533</v>
      </c>
      <c r="K591" s="113"/>
    </row>
    <row r="592" customFormat="false" ht="14" hidden="false" customHeight="false" outlineLevel="0" collapsed="false">
      <c r="J592" s="123" t="s">
        <v>609</v>
      </c>
      <c r="K592" s="113"/>
    </row>
    <row r="593" customFormat="false" ht="14" hidden="false" customHeight="false" outlineLevel="0" collapsed="false">
      <c r="J593" s="123" t="s">
        <v>613</v>
      </c>
      <c r="K593" s="113"/>
    </row>
    <row r="594" customFormat="false" ht="14" hidden="false" customHeight="false" outlineLevel="0" collapsed="false">
      <c r="J594" s="118" t="s">
        <v>617</v>
      </c>
      <c r="K594" s="113"/>
    </row>
    <row r="595" customFormat="false" ht="14" hidden="false" customHeight="false" outlineLevel="0" collapsed="false">
      <c r="J595" s="123" t="s">
        <v>626</v>
      </c>
      <c r="K595" s="113"/>
    </row>
    <row r="596" customFormat="false" ht="14" hidden="false" customHeight="false" outlineLevel="0" collapsed="false">
      <c r="J596" s="123" t="s">
        <v>643</v>
      </c>
      <c r="K596" s="113"/>
    </row>
    <row r="597" customFormat="false" ht="14" hidden="false" customHeight="false" outlineLevel="0" collapsed="false">
      <c r="J597" s="123" t="s">
        <v>662</v>
      </c>
      <c r="K597" s="113"/>
    </row>
    <row r="598" customFormat="false" ht="14" hidden="false" customHeight="false" outlineLevel="0" collapsed="false">
      <c r="J598" s="123" t="s">
        <v>671</v>
      </c>
      <c r="K598" s="113"/>
    </row>
    <row r="599" customFormat="false" ht="14" hidden="false" customHeight="false" outlineLevel="0" collapsed="false">
      <c r="J599" s="123" t="s">
        <v>692</v>
      </c>
      <c r="K599" s="113"/>
    </row>
    <row r="600" customFormat="false" ht="14" hidden="false" customHeight="false" outlineLevel="0" collapsed="false">
      <c r="J600" s="123" t="s">
        <v>755</v>
      </c>
      <c r="K600" s="113"/>
    </row>
    <row r="601" customFormat="false" ht="14" hidden="false" customHeight="false" outlineLevel="0" collapsed="false">
      <c r="J601" s="118" t="s">
        <v>765</v>
      </c>
      <c r="K601" s="113"/>
    </row>
    <row r="602" customFormat="false" ht="14" hidden="false" customHeight="false" outlineLevel="0" collapsed="false">
      <c r="J602" s="123" t="s">
        <v>823</v>
      </c>
      <c r="K602" s="113"/>
    </row>
    <row r="603" customFormat="false" ht="14" hidden="false" customHeight="false" outlineLevel="0" collapsed="false">
      <c r="J603" s="123" t="s">
        <v>932</v>
      </c>
      <c r="K603" s="113"/>
    </row>
    <row r="604" customFormat="false" ht="14" hidden="false" customHeight="false" outlineLevel="0" collapsed="false">
      <c r="J604" s="123" t="s">
        <v>960</v>
      </c>
      <c r="K604" s="113"/>
    </row>
    <row r="605" customFormat="false" ht="14" hidden="false" customHeight="false" outlineLevel="0" collapsed="false">
      <c r="J605" s="123" t="s">
        <v>1087</v>
      </c>
      <c r="K605" s="113"/>
    </row>
    <row r="606" customFormat="false" ht="14" hidden="false" customHeight="false" outlineLevel="0" collapsed="false">
      <c r="J606" s="123" t="s">
        <v>1095</v>
      </c>
      <c r="K606" s="113"/>
    </row>
    <row r="607" customFormat="false" ht="14" hidden="false" customHeight="false" outlineLevel="0" collapsed="false">
      <c r="J607" s="123" t="s">
        <v>1103</v>
      </c>
      <c r="K607" s="113"/>
    </row>
    <row r="608" customFormat="false" ht="14" hidden="false" customHeight="false" outlineLevel="0" collapsed="false">
      <c r="J608" s="123" t="s">
        <v>1149</v>
      </c>
      <c r="K608" s="113"/>
    </row>
    <row r="609" customFormat="false" ht="14" hidden="false" customHeight="false" outlineLevel="0" collapsed="false">
      <c r="J609" s="123" t="s">
        <v>1153</v>
      </c>
      <c r="K609" s="113"/>
    </row>
    <row r="610" customFormat="false" ht="14" hidden="false" customHeight="false" outlineLevel="0" collapsed="false">
      <c r="J610" s="123" t="s">
        <v>1210</v>
      </c>
      <c r="K610" s="113"/>
    </row>
    <row r="611" customFormat="false" ht="14" hidden="false" customHeight="false" outlineLevel="0" collapsed="false">
      <c r="J611" s="123" t="s">
        <v>1222</v>
      </c>
      <c r="K611" s="113"/>
    </row>
    <row r="612" customFormat="false" ht="14" hidden="false" customHeight="false" outlineLevel="0" collapsed="false">
      <c r="J612" s="123" t="s">
        <v>1230</v>
      </c>
      <c r="K612" s="113"/>
    </row>
    <row r="613" customFormat="false" ht="14" hidden="false" customHeight="false" outlineLevel="0" collapsed="false">
      <c r="J613" s="123" t="s">
        <v>1258</v>
      </c>
      <c r="K613" s="113"/>
    </row>
    <row r="614" customFormat="false" ht="14" hidden="false" customHeight="false" outlineLevel="0" collapsed="false">
      <c r="J614" s="123" t="s">
        <v>1269</v>
      </c>
      <c r="K614" s="113"/>
    </row>
    <row r="615" customFormat="false" ht="14" hidden="false" customHeight="false" outlineLevel="0" collapsed="false">
      <c r="J615" s="123" t="s">
        <v>1292</v>
      </c>
      <c r="K615" s="113"/>
    </row>
    <row r="616" customFormat="false" ht="14" hidden="false" customHeight="false" outlineLevel="0" collapsed="false">
      <c r="J616" s="123" t="s">
        <v>1304</v>
      </c>
      <c r="K616" s="113"/>
    </row>
    <row r="617" customFormat="false" ht="14" hidden="false" customHeight="false" outlineLevel="0" collapsed="false">
      <c r="J617" s="123" t="s">
        <v>1417</v>
      </c>
      <c r="K617" s="113"/>
    </row>
    <row r="618" customFormat="false" ht="14" hidden="false" customHeight="false" outlineLevel="0" collapsed="false">
      <c r="J618" s="118" t="s">
        <v>1538</v>
      </c>
      <c r="K618" s="113"/>
    </row>
    <row r="619" customFormat="false" ht="14" hidden="false" customHeight="false" outlineLevel="0" collapsed="false">
      <c r="J619" s="123" t="s">
        <v>1548</v>
      </c>
      <c r="K619" s="113"/>
    </row>
    <row r="620" customFormat="false" ht="14" hidden="false" customHeight="false" outlineLevel="0" collapsed="false">
      <c r="J620" s="123" t="s">
        <v>1577</v>
      </c>
      <c r="K620" s="113"/>
    </row>
    <row r="621" customFormat="false" ht="14" hidden="false" customHeight="false" outlineLevel="0" collapsed="false">
      <c r="J621" s="123" t="s">
        <v>1617</v>
      </c>
      <c r="K621" s="113"/>
    </row>
    <row r="622" customFormat="false" ht="14" hidden="false" customHeight="false" outlineLevel="0" collapsed="false">
      <c r="J622" s="123" t="s">
        <v>1661</v>
      </c>
      <c r="K622" s="113"/>
    </row>
    <row r="623" customFormat="false" ht="14" hidden="false" customHeight="false" outlineLevel="0" collapsed="false">
      <c r="J623" s="123" t="s">
        <v>841</v>
      </c>
      <c r="K623" s="113"/>
    </row>
    <row r="624" customFormat="false" ht="14" hidden="false" customHeight="false" outlineLevel="0" collapsed="false">
      <c r="J624" s="118" t="s">
        <v>1817</v>
      </c>
      <c r="K624" s="113"/>
    </row>
    <row r="625" customFormat="false" ht="14" hidden="false" customHeight="false" outlineLevel="0" collapsed="false">
      <c r="J625" s="123" t="s">
        <v>1847</v>
      </c>
      <c r="K625" s="113"/>
    </row>
    <row r="626" customFormat="false" ht="14" hidden="false" customHeight="false" outlineLevel="0" collapsed="false">
      <c r="J626" s="123" t="s">
        <v>1954</v>
      </c>
      <c r="K626" s="113"/>
    </row>
    <row r="627" customFormat="false" ht="14" hidden="false" customHeight="false" outlineLevel="0" collapsed="false">
      <c r="J627" s="123" t="s">
        <v>2065</v>
      </c>
      <c r="K627" s="113"/>
    </row>
    <row r="628" customFormat="false" ht="14" hidden="false" customHeight="false" outlineLevel="0" collapsed="false">
      <c r="J628" s="123" t="s">
        <v>2069</v>
      </c>
      <c r="K628" s="113"/>
    </row>
    <row r="629" customFormat="false" ht="14" hidden="false" customHeight="false" outlineLevel="0" collapsed="false">
      <c r="J629" s="123" t="s">
        <v>2078</v>
      </c>
      <c r="K629" s="113"/>
    </row>
    <row r="630" customFormat="false" ht="14" hidden="false" customHeight="false" outlineLevel="0" collapsed="false">
      <c r="J630" s="123" t="s">
        <v>2166</v>
      </c>
      <c r="K630" s="113"/>
    </row>
    <row r="631" customFormat="false" ht="14" hidden="false" customHeight="false" outlineLevel="0" collapsed="false">
      <c r="J631" s="123" t="s">
        <v>2184</v>
      </c>
      <c r="K631" s="113"/>
    </row>
    <row r="632" customFormat="false" ht="14" hidden="false" customHeight="false" outlineLevel="0" collapsed="false">
      <c r="J632" s="123" t="s">
        <v>2258</v>
      </c>
      <c r="K632" s="113"/>
    </row>
    <row r="633" customFormat="false" ht="14" hidden="false" customHeight="false" outlineLevel="0" collapsed="false">
      <c r="J633" s="123" t="s">
        <v>2270</v>
      </c>
      <c r="K633" s="113"/>
    </row>
    <row r="634" customFormat="false" ht="14" hidden="false" customHeight="false" outlineLevel="0" collapsed="false">
      <c r="J634" s="123" t="s">
        <v>2286</v>
      </c>
      <c r="K634" s="113"/>
    </row>
    <row r="635" customFormat="false" ht="14" hidden="false" customHeight="false" outlineLevel="0" collapsed="false">
      <c r="J635" s="118" t="s">
        <v>2335</v>
      </c>
      <c r="K635" s="113"/>
    </row>
    <row r="636" customFormat="false" ht="14" hidden="false" customHeight="false" outlineLevel="0" collapsed="false">
      <c r="J636" s="123" t="s">
        <v>2342</v>
      </c>
      <c r="K636" s="113"/>
    </row>
    <row r="637" customFormat="false" ht="14" hidden="false" customHeight="false" outlineLevel="0" collapsed="false">
      <c r="J637" s="118" t="s">
        <v>2350</v>
      </c>
      <c r="K637" s="113"/>
    </row>
    <row r="638" customFormat="false" ht="14" hidden="false" customHeight="false" outlineLevel="0" collapsed="false">
      <c r="J638" s="123" t="s">
        <v>2545</v>
      </c>
      <c r="K638" s="113"/>
    </row>
    <row r="639" customFormat="false" ht="14" hidden="false" customHeight="false" outlineLevel="0" collapsed="false">
      <c r="J639" s="123" t="s">
        <v>2614</v>
      </c>
      <c r="K639" s="113"/>
    </row>
    <row r="640" customFormat="false" ht="14" hidden="false" customHeight="false" outlineLevel="0" collapsed="false">
      <c r="J640" s="123" t="s">
        <v>2619</v>
      </c>
      <c r="K640" s="113"/>
    </row>
    <row r="641" customFormat="false" ht="14" hidden="false" customHeight="false" outlineLevel="0" collapsed="false">
      <c r="J641" s="123" t="s">
        <v>2679</v>
      </c>
      <c r="K641" s="113"/>
    </row>
    <row r="642" customFormat="false" ht="14" hidden="false" customHeight="false" outlineLevel="0" collapsed="false">
      <c r="J642" s="123" t="s">
        <v>2683</v>
      </c>
      <c r="K642" s="113"/>
    </row>
    <row r="643" customFormat="false" ht="14" hidden="false" customHeight="false" outlineLevel="0" collapsed="false">
      <c r="J643" s="123" t="s">
        <v>2733</v>
      </c>
      <c r="K643" s="113"/>
    </row>
    <row r="644" customFormat="false" ht="14" hidden="false" customHeight="false" outlineLevel="0" collapsed="false">
      <c r="J644" s="123" t="s">
        <v>2782</v>
      </c>
      <c r="K644" s="113"/>
    </row>
    <row r="645" customFormat="false" ht="14" hidden="false" customHeight="false" outlineLevel="0" collapsed="false">
      <c r="J645" s="123" t="s">
        <v>2824</v>
      </c>
      <c r="K645" s="113"/>
    </row>
    <row r="646" customFormat="false" ht="14" hidden="false" customHeight="false" outlineLevel="0" collapsed="false">
      <c r="J646" s="123" t="s">
        <v>2837</v>
      </c>
      <c r="K646" s="113"/>
    </row>
    <row r="647" customFormat="false" ht="14" hidden="false" customHeight="false" outlineLevel="0" collapsed="false">
      <c r="J647" s="123" t="s">
        <v>2845</v>
      </c>
      <c r="K647" s="113"/>
    </row>
    <row r="648" customFormat="false" ht="14" hidden="false" customHeight="false" outlineLevel="0" collapsed="false">
      <c r="J648" s="123" t="s">
        <v>3030</v>
      </c>
      <c r="K648" s="113"/>
    </row>
    <row r="649" customFormat="false" ht="14" hidden="false" customHeight="false" outlineLevel="0" collapsed="false">
      <c r="J649" s="123" t="s">
        <v>3072</v>
      </c>
      <c r="K649" s="113"/>
    </row>
    <row r="650" customFormat="false" ht="14" hidden="false" customHeight="false" outlineLevel="0" collapsed="false">
      <c r="J650" s="123" t="s">
        <v>3134</v>
      </c>
      <c r="K650" s="113"/>
    </row>
    <row r="651" customFormat="false" ht="14" hidden="false" customHeight="false" outlineLevel="0" collapsed="false">
      <c r="J651" s="123" t="s">
        <v>3153</v>
      </c>
      <c r="K651" s="113"/>
    </row>
    <row r="652" customFormat="false" ht="14" hidden="false" customHeight="false" outlineLevel="0" collapsed="false">
      <c r="J652" s="123" t="s">
        <v>3164</v>
      </c>
      <c r="K652" s="113"/>
    </row>
    <row r="653" customFormat="false" ht="14" hidden="false" customHeight="false" outlineLevel="0" collapsed="false">
      <c r="J653" s="118" t="s">
        <v>3217</v>
      </c>
      <c r="K653" s="113"/>
    </row>
    <row r="654" customFormat="false" ht="14" hidden="false" customHeight="false" outlineLevel="0" collapsed="false">
      <c r="J654" s="125" t="s">
        <v>3458</v>
      </c>
      <c r="K654" s="113"/>
    </row>
    <row r="655" customFormat="false" ht="14" hidden="false" customHeight="false" outlineLevel="0" collapsed="false">
      <c r="J655" s="125" t="s">
        <v>3581</v>
      </c>
      <c r="K655" s="113"/>
    </row>
    <row r="656" customFormat="false" ht="14" hidden="false" customHeight="false" outlineLevel="0" collapsed="false">
      <c r="J656" s="125" t="s">
        <v>3604</v>
      </c>
      <c r="K656" s="113"/>
    </row>
    <row r="657" customFormat="false" ht="14" hidden="false" customHeight="false" outlineLevel="0" collapsed="false">
      <c r="J657" s="125" t="s">
        <v>3665</v>
      </c>
      <c r="K657" s="113"/>
    </row>
    <row r="658" customFormat="false" ht="14" hidden="false" customHeight="false" outlineLevel="0" collapsed="false">
      <c r="J658" s="126" t="s">
        <v>3727</v>
      </c>
      <c r="K658" s="113"/>
    </row>
    <row r="659" customFormat="false" ht="14" hidden="false" customHeight="false" outlineLevel="0" collapsed="false">
      <c r="J659" s="125" t="s">
        <v>3744</v>
      </c>
      <c r="K659" s="113"/>
    </row>
    <row r="660" customFormat="false" ht="14" hidden="false" customHeight="false" outlineLevel="0" collapsed="false">
      <c r="J660" s="125" t="s">
        <v>3747</v>
      </c>
      <c r="K660" s="113"/>
    </row>
    <row r="661" customFormat="false" ht="14" hidden="false" customHeight="false" outlineLevel="0" collapsed="false">
      <c r="J661" s="125" t="s">
        <v>3765</v>
      </c>
      <c r="K661" s="113"/>
    </row>
    <row r="662" customFormat="false" ht="14" hidden="false" customHeight="false" outlineLevel="0" collapsed="false">
      <c r="J662" s="125" t="s">
        <v>3838</v>
      </c>
      <c r="K662" s="113"/>
    </row>
    <row r="663" customFormat="false" ht="14" hidden="false" customHeight="false" outlineLevel="0" collapsed="false">
      <c r="J663" s="125" t="s">
        <v>3851</v>
      </c>
      <c r="K663" s="113"/>
    </row>
    <row r="664" customFormat="false" ht="14" hidden="false" customHeight="false" outlineLevel="0" collapsed="false">
      <c r="J664" s="125" t="s">
        <v>3951</v>
      </c>
      <c r="K664" s="113"/>
    </row>
    <row r="665" customFormat="false" ht="14" hidden="false" customHeight="false" outlineLevel="0" collapsed="false">
      <c r="J665" s="125" t="s">
        <v>3981</v>
      </c>
      <c r="K665" s="113"/>
    </row>
    <row r="666" customFormat="false" ht="15" hidden="false" customHeight="false" outlineLevel="0" collapsed="false">
      <c r="J666" s="131" t="s">
        <v>4121</v>
      </c>
      <c r="K666" s="113"/>
    </row>
    <row r="667" customFormat="false" ht="14" hidden="false" customHeight="false" outlineLevel="0" collapsed="false">
      <c r="J667" s="116" t="s">
        <v>62</v>
      </c>
      <c r="K667" s="113" t="n">
        <v>1.9976E-005</v>
      </c>
    </row>
    <row r="668" customFormat="false" ht="14" hidden="false" customHeight="false" outlineLevel="0" collapsed="false">
      <c r="J668" s="123" t="s">
        <v>158</v>
      </c>
      <c r="K668" s="113"/>
    </row>
    <row r="669" customFormat="false" ht="14" hidden="false" customHeight="false" outlineLevel="0" collapsed="false">
      <c r="J669" s="123" t="s">
        <v>355</v>
      </c>
      <c r="K669" s="113"/>
    </row>
    <row r="670" customFormat="false" ht="14" hidden="false" customHeight="false" outlineLevel="0" collapsed="false">
      <c r="J670" s="123" t="s">
        <v>360</v>
      </c>
      <c r="K670" s="113"/>
    </row>
    <row r="671" customFormat="false" ht="14" hidden="false" customHeight="false" outlineLevel="0" collapsed="false">
      <c r="J671" s="123" t="s">
        <v>388</v>
      </c>
      <c r="K671" s="113"/>
    </row>
    <row r="672" customFormat="false" ht="14" hidden="false" customHeight="false" outlineLevel="0" collapsed="false">
      <c r="J672" s="123" t="s">
        <v>586</v>
      </c>
      <c r="K672" s="113"/>
    </row>
    <row r="673" customFormat="false" ht="14" hidden="false" customHeight="false" outlineLevel="0" collapsed="false">
      <c r="J673" s="123" t="s">
        <v>680</v>
      </c>
      <c r="K673" s="113"/>
    </row>
    <row r="674" customFormat="false" ht="14" hidden="false" customHeight="false" outlineLevel="0" collapsed="false">
      <c r="J674" s="123" t="s">
        <v>923</v>
      </c>
      <c r="K674" s="113"/>
    </row>
    <row r="675" customFormat="false" ht="14" hidden="false" customHeight="false" outlineLevel="0" collapsed="false">
      <c r="J675" s="123" t="s">
        <v>1082</v>
      </c>
      <c r="K675" s="113"/>
    </row>
    <row r="676" customFormat="false" ht="14" hidden="false" customHeight="false" outlineLevel="0" collapsed="false">
      <c r="J676" s="123" t="s">
        <v>1115</v>
      </c>
      <c r="K676" s="113"/>
    </row>
    <row r="677" customFormat="false" ht="14" hidden="false" customHeight="false" outlineLevel="0" collapsed="false">
      <c r="J677" s="123" t="s">
        <v>1132</v>
      </c>
      <c r="K677" s="113"/>
    </row>
    <row r="678" customFormat="false" ht="14" hidden="false" customHeight="false" outlineLevel="0" collapsed="false">
      <c r="J678" s="123" t="s">
        <v>1169</v>
      </c>
      <c r="K678" s="113"/>
    </row>
    <row r="679" customFormat="false" ht="14" hidden="false" customHeight="false" outlineLevel="0" collapsed="false">
      <c r="J679" s="123" t="s">
        <v>1173</v>
      </c>
      <c r="K679" s="113"/>
    </row>
    <row r="680" customFormat="false" ht="14" hidden="false" customHeight="false" outlineLevel="0" collapsed="false">
      <c r="J680" s="123" t="s">
        <v>1343</v>
      </c>
      <c r="K680" s="113"/>
    </row>
    <row r="681" customFormat="false" ht="14" hidden="false" customHeight="false" outlineLevel="0" collapsed="false">
      <c r="J681" s="123" t="s">
        <v>1506</v>
      </c>
      <c r="K681" s="113"/>
    </row>
    <row r="682" customFormat="false" ht="14" hidden="false" customHeight="false" outlineLevel="0" collapsed="false">
      <c r="J682" s="123" t="s">
        <v>1510</v>
      </c>
      <c r="K682" s="113"/>
    </row>
    <row r="683" customFormat="false" ht="14" hidden="false" customHeight="false" outlineLevel="0" collapsed="false">
      <c r="J683" s="123" t="s">
        <v>1622</v>
      </c>
      <c r="K683" s="113"/>
    </row>
    <row r="684" customFormat="false" ht="14" hidden="false" customHeight="false" outlineLevel="0" collapsed="false">
      <c r="J684" s="123" t="s">
        <v>1836</v>
      </c>
      <c r="K684" s="113"/>
    </row>
    <row r="685" customFormat="false" ht="14" hidden="false" customHeight="false" outlineLevel="0" collapsed="false">
      <c r="J685" s="123" t="s">
        <v>2017</v>
      </c>
      <c r="K685" s="113"/>
    </row>
    <row r="686" customFormat="false" ht="14" hidden="false" customHeight="false" outlineLevel="0" collapsed="false">
      <c r="J686" s="123" t="s">
        <v>2091</v>
      </c>
      <c r="K686" s="113"/>
    </row>
    <row r="687" customFormat="false" ht="14" hidden="false" customHeight="false" outlineLevel="0" collapsed="false">
      <c r="J687" s="123" t="s">
        <v>2262</v>
      </c>
      <c r="K687" s="113"/>
    </row>
    <row r="688" customFormat="false" ht="14" hidden="false" customHeight="false" outlineLevel="0" collapsed="false">
      <c r="J688" s="123" t="s">
        <v>2299</v>
      </c>
      <c r="K688" s="113"/>
    </row>
    <row r="689" customFormat="false" ht="14" hidden="false" customHeight="false" outlineLevel="0" collapsed="false">
      <c r="J689" s="123" t="s">
        <v>2452</v>
      </c>
      <c r="K689" s="113"/>
    </row>
    <row r="690" customFormat="false" ht="14" hidden="false" customHeight="false" outlineLevel="0" collapsed="false">
      <c r="J690" s="123" t="s">
        <v>2553</v>
      </c>
      <c r="K690" s="113"/>
    </row>
    <row r="691" customFormat="false" ht="14" hidden="false" customHeight="false" outlineLevel="0" collapsed="false">
      <c r="J691" s="123" t="s">
        <v>2652</v>
      </c>
      <c r="K691" s="113"/>
    </row>
    <row r="692" customFormat="false" ht="14" hidden="false" customHeight="false" outlineLevel="0" collapsed="false">
      <c r="J692" s="123" t="s">
        <v>2710</v>
      </c>
      <c r="K692" s="113"/>
    </row>
    <row r="693" customFormat="false" ht="14" hidden="false" customHeight="false" outlineLevel="0" collapsed="false">
      <c r="J693" s="123" t="s">
        <v>3067</v>
      </c>
      <c r="K693" s="113"/>
    </row>
    <row r="694" customFormat="false" ht="14" hidden="false" customHeight="false" outlineLevel="0" collapsed="false">
      <c r="J694" s="123" t="s">
        <v>3184</v>
      </c>
      <c r="K694" s="113"/>
    </row>
    <row r="695" customFormat="false" ht="14" hidden="false" customHeight="false" outlineLevel="0" collapsed="false">
      <c r="J695" s="125" t="s">
        <v>3864</v>
      </c>
      <c r="K695" s="113"/>
    </row>
    <row r="696" customFormat="false" ht="14" hidden="false" customHeight="false" outlineLevel="0" collapsed="false">
      <c r="J696" s="125" t="s">
        <v>3904</v>
      </c>
      <c r="K696" s="113"/>
    </row>
    <row r="697" customFormat="false" ht="15" hidden="false" customHeight="false" outlineLevel="0" collapsed="false">
      <c r="J697" s="115" t="s">
        <v>3922</v>
      </c>
      <c r="K697" s="113"/>
    </row>
    <row r="698" customFormat="false" ht="14" hidden="false" customHeight="false" outlineLevel="0" collapsed="false">
      <c r="J698" s="116" t="s">
        <v>237</v>
      </c>
      <c r="K698" s="113" t="n">
        <v>2E-005</v>
      </c>
    </row>
    <row r="699" customFormat="false" ht="14" hidden="false" customHeight="false" outlineLevel="0" collapsed="false">
      <c r="J699" s="123" t="s">
        <v>346</v>
      </c>
      <c r="K699" s="113"/>
    </row>
    <row r="700" customFormat="false" ht="14" hidden="false" customHeight="false" outlineLevel="0" collapsed="false">
      <c r="J700" s="123" t="s">
        <v>400</v>
      </c>
      <c r="K700" s="113"/>
    </row>
    <row r="701" customFormat="false" ht="14" hidden="false" customHeight="false" outlineLevel="0" collapsed="false">
      <c r="J701" s="118" t="s">
        <v>568</v>
      </c>
      <c r="K701" s="113"/>
    </row>
    <row r="702" customFormat="false" ht="14" hidden="false" customHeight="false" outlineLevel="0" collapsed="false">
      <c r="J702" s="123" t="s">
        <v>1177</v>
      </c>
      <c r="K702" s="113"/>
    </row>
    <row r="703" customFormat="false" ht="14" hidden="false" customHeight="false" outlineLevel="0" collapsed="false">
      <c r="J703" s="123" t="s">
        <v>1202</v>
      </c>
      <c r="K703" s="113"/>
    </row>
    <row r="704" customFormat="false" ht="14" hidden="false" customHeight="false" outlineLevel="0" collapsed="false">
      <c r="J704" s="123" t="s">
        <v>1239</v>
      </c>
      <c r="K704" s="113"/>
    </row>
    <row r="705" customFormat="false" ht="14" hidden="false" customHeight="false" outlineLevel="0" collapsed="false">
      <c r="J705" s="123" t="s">
        <v>1371</v>
      </c>
      <c r="K705" s="113"/>
    </row>
    <row r="706" customFormat="false" ht="14" hidden="false" customHeight="false" outlineLevel="0" collapsed="false">
      <c r="J706" s="123" t="s">
        <v>1699</v>
      </c>
      <c r="K706" s="113"/>
    </row>
    <row r="707" customFormat="false" ht="14" hidden="false" customHeight="false" outlineLevel="0" collapsed="false">
      <c r="J707" s="123" t="s">
        <v>1831</v>
      </c>
      <c r="K707" s="113"/>
    </row>
    <row r="708" customFormat="false" ht="14" hidden="false" customHeight="false" outlineLevel="0" collapsed="false">
      <c r="J708" s="123" t="s">
        <v>1847</v>
      </c>
      <c r="K708" s="113"/>
    </row>
    <row r="709" customFormat="false" ht="14" hidden="false" customHeight="false" outlineLevel="0" collapsed="false">
      <c r="J709" s="123" t="s">
        <v>848</v>
      </c>
      <c r="K709" s="113"/>
    </row>
    <row r="710" customFormat="false" ht="14" hidden="false" customHeight="false" outlineLevel="0" collapsed="false">
      <c r="J710" s="123" t="s">
        <v>1930</v>
      </c>
      <c r="K710" s="113"/>
    </row>
    <row r="711" customFormat="false" ht="14" hidden="false" customHeight="false" outlineLevel="0" collapsed="false">
      <c r="J711" s="123" t="s">
        <v>2082</v>
      </c>
      <c r="K711" s="113"/>
    </row>
    <row r="712" customFormat="false" ht="14" hidden="false" customHeight="false" outlineLevel="0" collapsed="false">
      <c r="J712" s="123" t="s">
        <v>2135</v>
      </c>
      <c r="K712" s="113"/>
    </row>
    <row r="713" customFormat="false" ht="14" hidden="false" customHeight="false" outlineLevel="0" collapsed="false">
      <c r="J713" s="123" t="s">
        <v>2725</v>
      </c>
      <c r="K713" s="113"/>
    </row>
    <row r="714" customFormat="false" ht="14" hidden="false" customHeight="false" outlineLevel="0" collapsed="false">
      <c r="J714" s="123" t="s">
        <v>2758</v>
      </c>
      <c r="K714" s="113"/>
    </row>
    <row r="715" customFormat="false" ht="14" hidden="false" customHeight="false" outlineLevel="0" collapsed="false">
      <c r="J715" s="123" t="s">
        <v>2792</v>
      </c>
      <c r="K715" s="113"/>
    </row>
    <row r="716" customFormat="false" ht="14" hidden="false" customHeight="false" outlineLevel="0" collapsed="false">
      <c r="J716" s="123" t="s">
        <v>2813</v>
      </c>
      <c r="K716" s="113"/>
    </row>
    <row r="717" customFormat="false" ht="14" hidden="false" customHeight="false" outlineLevel="0" collapsed="false">
      <c r="J717" s="123" t="s">
        <v>2959</v>
      </c>
      <c r="K717" s="113"/>
    </row>
    <row r="718" customFormat="false" ht="14" hidden="false" customHeight="false" outlineLevel="0" collapsed="false">
      <c r="J718" s="123" t="s">
        <v>2971</v>
      </c>
      <c r="K718" s="113"/>
    </row>
    <row r="719" customFormat="false" ht="14" hidden="false" customHeight="false" outlineLevel="0" collapsed="false">
      <c r="J719" s="123" t="s">
        <v>2994</v>
      </c>
      <c r="K719" s="113"/>
    </row>
    <row r="720" customFormat="false" ht="14" hidden="false" customHeight="false" outlineLevel="0" collapsed="false">
      <c r="J720" s="123" t="s">
        <v>3310</v>
      </c>
      <c r="K720" s="113"/>
    </row>
    <row r="721" customFormat="false" ht="14" hidden="false" customHeight="false" outlineLevel="0" collapsed="false">
      <c r="J721" s="123" t="s">
        <v>3359</v>
      </c>
      <c r="K721" s="113"/>
    </row>
    <row r="722" customFormat="false" ht="14" hidden="false" customHeight="false" outlineLevel="0" collapsed="false">
      <c r="J722" s="125" t="s">
        <v>3462</v>
      </c>
      <c r="K722" s="113"/>
    </row>
    <row r="723" customFormat="false" ht="14" hidden="false" customHeight="false" outlineLevel="0" collapsed="false">
      <c r="J723" s="125" t="s">
        <v>3483</v>
      </c>
      <c r="K723" s="113"/>
    </row>
    <row r="724" customFormat="false" ht="14" hidden="false" customHeight="false" outlineLevel="0" collapsed="false">
      <c r="J724" s="126" t="s">
        <v>3490</v>
      </c>
      <c r="K724" s="113"/>
    </row>
    <row r="725" customFormat="false" ht="14" hidden="false" customHeight="false" outlineLevel="0" collapsed="false">
      <c r="J725" s="125" t="s">
        <v>3527</v>
      </c>
      <c r="K725" s="113"/>
    </row>
    <row r="726" customFormat="false" ht="14" hidden="false" customHeight="false" outlineLevel="0" collapsed="false">
      <c r="J726" s="125" t="s">
        <v>3571</v>
      </c>
      <c r="K726" s="113"/>
    </row>
    <row r="727" customFormat="false" ht="14" hidden="false" customHeight="false" outlineLevel="0" collapsed="false">
      <c r="J727" s="125" t="s">
        <v>3607</v>
      </c>
      <c r="K727" s="113"/>
    </row>
    <row r="728" customFormat="false" ht="14" hidden="false" customHeight="false" outlineLevel="0" collapsed="false">
      <c r="J728" s="125" t="s">
        <v>1363</v>
      </c>
      <c r="K728" s="113"/>
    </row>
    <row r="729" customFormat="false" ht="14" hidden="false" customHeight="false" outlineLevel="0" collapsed="false">
      <c r="J729" s="125" t="s">
        <v>3614</v>
      </c>
      <c r="K729" s="113"/>
    </row>
    <row r="730" customFormat="false" ht="14" hidden="false" customHeight="false" outlineLevel="0" collapsed="false">
      <c r="J730" s="125" t="s">
        <v>3624</v>
      </c>
      <c r="K730" s="113"/>
    </row>
    <row r="731" customFormat="false" ht="14" hidden="false" customHeight="false" outlineLevel="0" collapsed="false">
      <c r="J731" s="125" t="s">
        <v>3632</v>
      </c>
      <c r="K731" s="113"/>
    </row>
    <row r="732" customFormat="false" ht="14" hidden="false" customHeight="false" outlineLevel="0" collapsed="false">
      <c r="J732" s="125" t="s">
        <v>3480</v>
      </c>
      <c r="K732" s="113"/>
    </row>
    <row r="733" customFormat="false" ht="14" hidden="false" customHeight="false" outlineLevel="0" collapsed="false">
      <c r="J733" s="125" t="s">
        <v>3710</v>
      </c>
      <c r="K733" s="113"/>
    </row>
    <row r="734" customFormat="false" ht="14" hidden="false" customHeight="false" outlineLevel="0" collapsed="false">
      <c r="J734" s="125" t="s">
        <v>3736</v>
      </c>
      <c r="K734" s="113"/>
    </row>
    <row r="735" customFormat="false" ht="14" hidden="false" customHeight="false" outlineLevel="0" collapsed="false">
      <c r="J735" s="125" t="s">
        <v>3751</v>
      </c>
      <c r="K735" s="113"/>
    </row>
    <row r="736" customFormat="false" ht="14" hidden="false" customHeight="false" outlineLevel="0" collapsed="false">
      <c r="J736" s="125" t="s">
        <v>3768</v>
      </c>
      <c r="K736" s="113"/>
    </row>
    <row r="737" customFormat="false" ht="14" hidden="false" customHeight="false" outlineLevel="0" collapsed="false">
      <c r="J737" s="125" t="s">
        <v>3842</v>
      </c>
      <c r="K737" s="113"/>
    </row>
    <row r="738" customFormat="false" ht="14" hidden="false" customHeight="false" outlineLevel="0" collapsed="false">
      <c r="J738" s="125" t="s">
        <v>3925</v>
      </c>
      <c r="K738" s="113"/>
    </row>
    <row r="739" customFormat="false" ht="14" hidden="false" customHeight="false" outlineLevel="0" collapsed="false">
      <c r="J739" s="141" t="s">
        <v>4057</v>
      </c>
      <c r="K739" s="113"/>
    </row>
    <row r="740" customFormat="false" ht="28" hidden="false" customHeight="false" outlineLevel="0" collapsed="false">
      <c r="J740" s="142" t="s">
        <v>4060</v>
      </c>
      <c r="K740" s="113"/>
    </row>
    <row r="741" customFormat="false" ht="14" hidden="false" customHeight="false" outlineLevel="0" collapsed="false">
      <c r="J741" s="142" t="s">
        <v>4063</v>
      </c>
      <c r="K741" s="113"/>
    </row>
    <row r="742" customFormat="false" ht="14" hidden="false" customHeight="false" outlineLevel="0" collapsed="false">
      <c r="J742" s="129" t="s">
        <v>4138</v>
      </c>
      <c r="K742" s="113"/>
    </row>
    <row r="743" customFormat="false" ht="15" hidden="false" customHeight="false" outlineLevel="0" collapsed="false">
      <c r="J743" s="130" t="s">
        <v>4166</v>
      </c>
      <c r="K743" s="113"/>
    </row>
    <row r="744" customFormat="false" ht="14" hidden="false" customHeight="false" outlineLevel="0" collapsed="false">
      <c r="J744" s="116" t="s">
        <v>928</v>
      </c>
      <c r="K744" s="122" t="n">
        <f aca="false">60/1000000</f>
        <v>6E-005</v>
      </c>
    </row>
    <row r="745" customFormat="false" ht="14" hidden="false" customHeight="false" outlineLevel="0" collapsed="false">
      <c r="J745" s="123" t="s">
        <v>2355</v>
      </c>
      <c r="K745" s="122"/>
    </row>
    <row r="746" customFormat="false" ht="15" hidden="false" customHeight="false" outlineLevel="0" collapsed="false">
      <c r="J746" s="115" t="s">
        <v>3910</v>
      </c>
      <c r="K746" s="122"/>
    </row>
    <row r="747" customFormat="false" ht="14" hidden="false" customHeight="false" outlineLevel="0" collapsed="false">
      <c r="J747" s="116" t="s">
        <v>2027</v>
      </c>
      <c r="K747" s="113" t="n">
        <v>7.264E-005</v>
      </c>
    </row>
    <row r="748" customFormat="false" ht="15" hidden="false" customHeight="false" outlineLevel="0" collapsed="false">
      <c r="J748" s="119" t="s">
        <v>2295</v>
      </c>
      <c r="K748" s="113"/>
    </row>
    <row r="749" customFormat="false" ht="14" hidden="false" customHeight="false" outlineLevel="0" collapsed="false">
      <c r="J749" s="116" t="s">
        <v>170</v>
      </c>
      <c r="K749" s="113" t="n">
        <v>0.000142</v>
      </c>
    </row>
    <row r="750" customFormat="false" ht="14" hidden="false" customHeight="false" outlineLevel="0" collapsed="false">
      <c r="J750" s="123" t="s">
        <v>183</v>
      </c>
      <c r="K750" s="113"/>
    </row>
    <row r="751" customFormat="false" ht="14" hidden="false" customHeight="false" outlineLevel="0" collapsed="false">
      <c r="J751" s="123" t="s">
        <v>192</v>
      </c>
      <c r="K751" s="113"/>
    </row>
    <row r="752" customFormat="false" ht="14" hidden="false" customHeight="false" outlineLevel="0" collapsed="false">
      <c r="J752" s="123" t="s">
        <v>242</v>
      </c>
      <c r="K752" s="113"/>
    </row>
    <row r="753" customFormat="false" ht="14" hidden="false" customHeight="false" outlineLevel="0" collapsed="false">
      <c r="J753" s="123" t="s">
        <v>252</v>
      </c>
      <c r="K753" s="113"/>
    </row>
    <row r="754" customFormat="false" ht="14" hidden="false" customHeight="false" outlineLevel="0" collapsed="false">
      <c r="J754" s="123" t="s">
        <v>380</v>
      </c>
      <c r="K754" s="113"/>
    </row>
    <row r="755" customFormat="false" ht="14" hidden="false" customHeight="false" outlineLevel="0" collapsed="false">
      <c r="J755" s="123" t="s">
        <v>459</v>
      </c>
      <c r="K755" s="113"/>
    </row>
    <row r="756" customFormat="false" ht="14" hidden="false" customHeight="false" outlineLevel="0" collapsed="false">
      <c r="J756" s="123" t="s">
        <v>480</v>
      </c>
      <c r="K756" s="113"/>
    </row>
    <row r="757" customFormat="false" ht="14" hidden="false" customHeight="false" outlineLevel="0" collapsed="false">
      <c r="J757" s="123" t="s">
        <v>486</v>
      </c>
      <c r="K757" s="113"/>
    </row>
    <row r="758" customFormat="false" ht="14" hidden="false" customHeight="false" outlineLevel="0" collapsed="false">
      <c r="J758" s="123" t="s">
        <v>274</v>
      </c>
      <c r="K758" s="113"/>
    </row>
    <row r="759" customFormat="false" ht="14" hidden="false" customHeight="false" outlineLevel="0" collapsed="false">
      <c r="J759" s="123" t="s">
        <v>546</v>
      </c>
      <c r="K759" s="113"/>
    </row>
    <row r="760" customFormat="false" ht="14" hidden="false" customHeight="false" outlineLevel="0" collapsed="false">
      <c r="J760" s="123" t="s">
        <v>550</v>
      </c>
      <c r="K760" s="113"/>
    </row>
    <row r="761" customFormat="false" ht="14" hidden="false" customHeight="false" outlineLevel="0" collapsed="false">
      <c r="J761" s="118" t="s">
        <v>568</v>
      </c>
      <c r="K761" s="113"/>
    </row>
    <row r="762" customFormat="false" ht="14" hidden="false" customHeight="false" outlineLevel="0" collapsed="false">
      <c r="J762" s="123" t="s">
        <v>594</v>
      </c>
      <c r="K762" s="113"/>
    </row>
    <row r="763" customFormat="false" ht="14" hidden="false" customHeight="false" outlineLevel="0" collapsed="false">
      <c r="J763" s="123" t="s">
        <v>605</v>
      </c>
      <c r="K763" s="113"/>
    </row>
    <row r="764" customFormat="false" ht="14" hidden="false" customHeight="false" outlineLevel="0" collapsed="false">
      <c r="J764" s="123" t="s">
        <v>621</v>
      </c>
      <c r="K764" s="113"/>
    </row>
    <row r="765" customFormat="false" ht="14" hidden="false" customHeight="false" outlineLevel="0" collapsed="false">
      <c r="J765" s="123" t="s">
        <v>630</v>
      </c>
      <c r="K765" s="113"/>
    </row>
    <row r="766" customFormat="false" ht="14" hidden="false" customHeight="false" outlineLevel="0" collapsed="false">
      <c r="J766" s="123" t="s">
        <v>769</v>
      </c>
      <c r="K766" s="113"/>
    </row>
    <row r="767" customFormat="false" ht="14" hidden="false" customHeight="false" outlineLevel="0" collapsed="false">
      <c r="J767" s="123" t="s">
        <v>857</v>
      </c>
      <c r="K767" s="113"/>
    </row>
    <row r="768" customFormat="false" ht="14" hidden="false" customHeight="false" outlineLevel="0" collapsed="false">
      <c r="J768" s="123" t="s">
        <v>862</v>
      </c>
      <c r="K768" s="113"/>
    </row>
    <row r="769" customFormat="false" ht="14" hidden="false" customHeight="false" outlineLevel="0" collapsed="false">
      <c r="J769" s="123" t="s">
        <v>882</v>
      </c>
      <c r="K769" s="113"/>
    </row>
    <row r="770" customFormat="false" ht="14" hidden="false" customHeight="false" outlineLevel="0" collapsed="false">
      <c r="J770" s="123" t="s">
        <v>909</v>
      </c>
      <c r="K770" s="113"/>
    </row>
    <row r="771" customFormat="false" ht="14" hidden="false" customHeight="false" outlineLevel="0" collapsed="false">
      <c r="J771" s="123" t="s">
        <v>919</v>
      </c>
      <c r="K771" s="113"/>
    </row>
    <row r="772" customFormat="false" ht="14" hidden="false" customHeight="false" outlineLevel="0" collapsed="false">
      <c r="J772" s="123" t="s">
        <v>939</v>
      </c>
      <c r="K772" s="113"/>
    </row>
    <row r="773" customFormat="false" ht="14" hidden="false" customHeight="false" outlineLevel="0" collapsed="false">
      <c r="J773" s="123" t="s">
        <v>1000</v>
      </c>
      <c r="K773" s="113"/>
    </row>
    <row r="774" customFormat="false" ht="14" hidden="false" customHeight="false" outlineLevel="0" collapsed="false">
      <c r="J774" s="123" t="s">
        <v>1016</v>
      </c>
      <c r="K774" s="113"/>
    </row>
    <row r="775" customFormat="false" ht="14" hidden="false" customHeight="false" outlineLevel="0" collapsed="false">
      <c r="J775" s="123" t="s">
        <v>1063</v>
      </c>
      <c r="K775" s="113"/>
    </row>
    <row r="776" customFormat="false" ht="14" hidden="false" customHeight="false" outlineLevel="0" collapsed="false">
      <c r="J776" s="123" t="s">
        <v>1079</v>
      </c>
      <c r="K776" s="113"/>
    </row>
    <row r="777" customFormat="false" ht="14" hidden="false" customHeight="false" outlineLevel="0" collapsed="false">
      <c r="J777" s="123" t="s">
        <v>1254</v>
      </c>
      <c r="K777" s="113"/>
    </row>
    <row r="778" customFormat="false" ht="14" hidden="false" customHeight="false" outlineLevel="0" collapsed="false">
      <c r="J778" s="123" t="s">
        <v>1300</v>
      </c>
      <c r="K778" s="113"/>
    </row>
    <row r="779" customFormat="false" ht="14" hidden="false" customHeight="false" outlineLevel="0" collapsed="false">
      <c r="J779" s="123" t="s">
        <v>1356</v>
      </c>
      <c r="K779" s="113"/>
    </row>
    <row r="780" customFormat="false" ht="14" hidden="false" customHeight="false" outlineLevel="0" collapsed="false">
      <c r="J780" s="123" t="s">
        <v>1533</v>
      </c>
      <c r="K780" s="113"/>
    </row>
    <row r="781" customFormat="false" ht="14" hidden="false" customHeight="false" outlineLevel="0" collapsed="false">
      <c r="J781" s="123" t="s">
        <v>1570</v>
      </c>
      <c r="K781" s="113"/>
    </row>
    <row r="782" customFormat="false" ht="14" hidden="false" customHeight="false" outlineLevel="0" collapsed="false">
      <c r="J782" s="123" t="s">
        <v>1591</v>
      </c>
      <c r="K782" s="113"/>
    </row>
    <row r="783" customFormat="false" ht="14" hidden="false" customHeight="false" outlineLevel="0" collapsed="false">
      <c r="J783" s="123" t="s">
        <v>1813</v>
      </c>
      <c r="K783" s="113"/>
    </row>
    <row r="784" customFormat="false" ht="14" hidden="false" customHeight="false" outlineLevel="0" collapsed="false">
      <c r="J784" s="123" t="s">
        <v>1856</v>
      </c>
      <c r="K784" s="113"/>
    </row>
    <row r="785" customFormat="false" ht="14" hidden="false" customHeight="false" outlineLevel="0" collapsed="false">
      <c r="J785" s="123" t="s">
        <v>1875</v>
      </c>
      <c r="K785" s="113"/>
    </row>
    <row r="786" customFormat="false" ht="14" hidden="false" customHeight="false" outlineLevel="0" collapsed="false">
      <c r="J786" s="123" t="s">
        <v>1967</v>
      </c>
      <c r="K786" s="113"/>
    </row>
    <row r="787" customFormat="false" ht="14" hidden="false" customHeight="false" outlineLevel="0" collapsed="false">
      <c r="J787" s="118" t="s">
        <v>1990</v>
      </c>
      <c r="K787" s="113"/>
    </row>
    <row r="788" customFormat="false" ht="14" hidden="false" customHeight="false" outlineLevel="0" collapsed="false">
      <c r="J788" s="123" t="s">
        <v>2037</v>
      </c>
      <c r="K788" s="113"/>
    </row>
    <row r="789" customFormat="false" ht="14" hidden="false" customHeight="false" outlineLevel="0" collapsed="false">
      <c r="J789" s="123" t="s">
        <v>2041</v>
      </c>
      <c r="K789" s="113"/>
    </row>
    <row r="790" customFormat="false" ht="14" hidden="false" customHeight="false" outlineLevel="0" collapsed="false">
      <c r="J790" s="123" t="s">
        <v>2046</v>
      </c>
      <c r="K790" s="113"/>
    </row>
    <row r="791" customFormat="false" ht="14" hidden="false" customHeight="false" outlineLevel="0" collapsed="false">
      <c r="J791" s="123" t="s">
        <v>2053</v>
      </c>
      <c r="K791" s="113"/>
    </row>
    <row r="792" customFormat="false" ht="14" hidden="false" customHeight="false" outlineLevel="0" collapsed="false">
      <c r="J792" s="123" t="s">
        <v>2057</v>
      </c>
      <c r="K792" s="113"/>
    </row>
    <row r="793" customFormat="false" ht="14" hidden="false" customHeight="false" outlineLevel="0" collapsed="false">
      <c r="J793" s="123" t="s">
        <v>2127</v>
      </c>
      <c r="K793" s="113"/>
    </row>
    <row r="794" customFormat="false" ht="14" hidden="false" customHeight="false" outlineLevel="0" collapsed="false">
      <c r="J794" s="123" t="s">
        <v>2202</v>
      </c>
      <c r="K794" s="113"/>
    </row>
    <row r="795" customFormat="false" ht="14" hidden="false" customHeight="false" outlineLevel="0" collapsed="false">
      <c r="J795" s="123" t="s">
        <v>2207</v>
      </c>
      <c r="K795" s="113"/>
    </row>
    <row r="796" customFormat="false" ht="14" hidden="false" customHeight="false" outlineLevel="0" collapsed="false">
      <c r="J796" s="123" t="s">
        <v>2211</v>
      </c>
      <c r="K796" s="113"/>
    </row>
    <row r="797" customFormat="false" ht="14" hidden="false" customHeight="false" outlineLevel="0" collapsed="false">
      <c r="J797" s="123" t="s">
        <v>2316</v>
      </c>
      <c r="K797" s="113"/>
    </row>
    <row r="798" customFormat="false" ht="14" hidden="false" customHeight="false" outlineLevel="0" collapsed="false">
      <c r="J798" s="123" t="s">
        <v>2325</v>
      </c>
      <c r="K798" s="113"/>
    </row>
    <row r="799" customFormat="false" ht="14" hidden="false" customHeight="false" outlineLevel="0" collapsed="false">
      <c r="J799" s="123" t="s">
        <v>2372</v>
      </c>
      <c r="K799" s="113"/>
    </row>
    <row r="800" customFormat="false" ht="14" hidden="false" customHeight="false" outlineLevel="0" collapsed="false">
      <c r="J800" s="123" t="s">
        <v>2383</v>
      </c>
      <c r="K800" s="113"/>
    </row>
    <row r="801" customFormat="false" ht="14" hidden="false" customHeight="false" outlineLevel="0" collapsed="false">
      <c r="J801" s="123" t="s">
        <v>2605</v>
      </c>
      <c r="K801" s="113"/>
    </row>
    <row r="802" customFormat="false" ht="14" hidden="false" customHeight="false" outlineLevel="0" collapsed="false">
      <c r="J802" s="123" t="s">
        <v>2979</v>
      </c>
      <c r="K802" s="113"/>
    </row>
    <row r="803" customFormat="false" ht="14" hidden="false" customHeight="false" outlineLevel="0" collapsed="false">
      <c r="J803" s="123" t="s">
        <v>3003</v>
      </c>
      <c r="K803" s="113"/>
    </row>
    <row r="804" customFormat="false" ht="14" hidden="false" customHeight="false" outlineLevel="0" collapsed="false">
      <c r="J804" s="123" t="s">
        <v>3103</v>
      </c>
      <c r="K804" s="113"/>
    </row>
    <row r="805" customFormat="false" ht="14" hidden="false" customHeight="false" outlineLevel="0" collapsed="false">
      <c r="J805" s="123" t="s">
        <v>3129</v>
      </c>
      <c r="K805" s="113"/>
    </row>
    <row r="806" customFormat="false" ht="14" hidden="false" customHeight="false" outlineLevel="0" collapsed="false">
      <c r="J806" s="123" t="s">
        <v>3158</v>
      </c>
      <c r="K806" s="113"/>
    </row>
    <row r="807" customFormat="false" ht="14" hidden="false" customHeight="false" outlineLevel="0" collapsed="false">
      <c r="J807" s="123" t="s">
        <v>3200</v>
      </c>
      <c r="K807" s="113"/>
    </row>
    <row r="808" customFormat="false" ht="14" hidden="false" customHeight="false" outlineLevel="0" collapsed="false">
      <c r="J808" s="123" t="s">
        <v>3237</v>
      </c>
      <c r="K808" s="113"/>
    </row>
    <row r="809" customFormat="false" ht="14" hidden="false" customHeight="false" outlineLevel="0" collapsed="false">
      <c r="J809" s="123" t="s">
        <v>3242</v>
      </c>
      <c r="K809" s="113"/>
    </row>
    <row r="810" customFormat="false" ht="14" hidden="false" customHeight="false" outlineLevel="0" collapsed="false">
      <c r="J810" s="123" t="s">
        <v>3246</v>
      </c>
      <c r="K810" s="113"/>
    </row>
    <row r="811" customFormat="false" ht="14" hidden="false" customHeight="false" outlineLevel="0" collapsed="false">
      <c r="J811" s="123" t="s">
        <v>3250</v>
      </c>
      <c r="K811" s="113"/>
    </row>
    <row r="812" customFormat="false" ht="14" hidden="false" customHeight="false" outlineLevel="0" collapsed="false">
      <c r="J812" s="123" t="s">
        <v>3328</v>
      </c>
      <c r="K812" s="113"/>
    </row>
    <row r="813" customFormat="false" ht="14" hidden="false" customHeight="false" outlineLevel="0" collapsed="false">
      <c r="J813" s="123" t="s">
        <v>303</v>
      </c>
      <c r="K813" s="113"/>
    </row>
    <row r="814" customFormat="false" ht="14" hidden="false" customHeight="false" outlineLevel="0" collapsed="false">
      <c r="J814" s="125" t="s">
        <v>3487</v>
      </c>
      <c r="K814" s="113"/>
    </row>
    <row r="815" customFormat="false" ht="14" hidden="false" customHeight="false" outlineLevel="0" collapsed="false">
      <c r="J815" s="125" t="s">
        <v>3498</v>
      </c>
      <c r="K815" s="113"/>
    </row>
    <row r="816" customFormat="false" ht="14" hidden="false" customHeight="false" outlineLevel="0" collapsed="false">
      <c r="J816" s="125" t="s">
        <v>3662</v>
      </c>
      <c r="K816" s="113"/>
    </row>
    <row r="817" customFormat="false" ht="14" hidden="false" customHeight="false" outlineLevel="0" collapsed="false">
      <c r="J817" s="125" t="s">
        <v>3671</v>
      </c>
      <c r="K817" s="113"/>
    </row>
    <row r="818" customFormat="false" ht="14" hidden="false" customHeight="false" outlineLevel="0" collapsed="false">
      <c r="J818" s="125" t="s">
        <v>3674</v>
      </c>
      <c r="K818" s="113"/>
    </row>
    <row r="819" customFormat="false" ht="14" hidden="false" customHeight="false" outlineLevel="0" collapsed="false">
      <c r="J819" s="125" t="s">
        <v>3775</v>
      </c>
      <c r="K819" s="113"/>
    </row>
    <row r="820" customFormat="false" ht="14" hidden="false" customHeight="false" outlineLevel="0" collapsed="false">
      <c r="J820" s="125" t="s">
        <v>3858</v>
      </c>
      <c r="K820" s="113"/>
    </row>
    <row r="821" customFormat="false" ht="14" hidden="false" customHeight="false" outlineLevel="0" collapsed="false">
      <c r="J821" s="125" t="s">
        <v>3907</v>
      </c>
      <c r="K821" s="113"/>
    </row>
    <row r="822" customFormat="false" ht="14" hidden="false" customHeight="false" outlineLevel="0" collapsed="false">
      <c r="J822" s="125" t="s">
        <v>3913</v>
      </c>
      <c r="K822" s="113"/>
    </row>
    <row r="823" customFormat="false" ht="14" hidden="false" customHeight="false" outlineLevel="0" collapsed="false">
      <c r="J823" s="125" t="s">
        <v>3919</v>
      </c>
      <c r="K823" s="113"/>
    </row>
    <row r="824" customFormat="false" ht="14" hidden="false" customHeight="false" outlineLevel="0" collapsed="false">
      <c r="J824" s="125" t="s">
        <v>3948</v>
      </c>
      <c r="K824" s="113"/>
    </row>
    <row r="825" customFormat="false" ht="14" hidden="false" customHeight="false" outlineLevel="0" collapsed="false">
      <c r="J825" s="125" t="s">
        <v>3995</v>
      </c>
      <c r="K825" s="113"/>
    </row>
    <row r="826" customFormat="false" ht="14" hidden="false" customHeight="false" outlineLevel="0" collapsed="false">
      <c r="J826" s="125" t="s">
        <v>4002</v>
      </c>
      <c r="K826" s="113"/>
    </row>
    <row r="827" customFormat="false" ht="14" hidden="false" customHeight="false" outlineLevel="0" collapsed="false">
      <c r="J827" s="125" t="s">
        <v>4005</v>
      </c>
      <c r="K827" s="113"/>
    </row>
    <row r="828" customFormat="false" ht="14" hidden="false" customHeight="false" outlineLevel="0" collapsed="false">
      <c r="J828" s="125" t="s">
        <v>3659</v>
      </c>
      <c r="K828" s="113"/>
    </row>
    <row r="829" customFormat="false" ht="14" hidden="false" customHeight="false" outlineLevel="0" collapsed="false">
      <c r="J829" s="125" t="s">
        <v>4017</v>
      </c>
      <c r="K829" s="113"/>
    </row>
    <row r="830" customFormat="false" ht="14" hidden="false" customHeight="false" outlineLevel="0" collapsed="false">
      <c r="J830" s="141" t="s">
        <v>4044</v>
      </c>
      <c r="K830" s="113"/>
    </row>
    <row r="831" customFormat="false" ht="14" hidden="false" customHeight="false" outlineLevel="0" collapsed="false">
      <c r="J831" s="143" t="s">
        <v>4048</v>
      </c>
      <c r="K831" s="113"/>
    </row>
    <row r="832" customFormat="false" ht="14" hidden="false" customHeight="false" outlineLevel="0" collapsed="false">
      <c r="J832" s="142" t="s">
        <v>4053</v>
      </c>
      <c r="K832" s="113"/>
    </row>
    <row r="833" customFormat="false" ht="14" hidden="false" customHeight="false" outlineLevel="0" collapsed="false">
      <c r="J833" s="129" t="s">
        <v>4128</v>
      </c>
      <c r="K833" s="113"/>
    </row>
    <row r="834" customFormat="false" ht="15" hidden="false" customHeight="false" outlineLevel="0" collapsed="false">
      <c r="J834" s="130" t="s">
        <v>4135</v>
      </c>
      <c r="K834" s="113"/>
    </row>
    <row r="835" customFormat="false" ht="14" hidden="false" customHeight="false" outlineLevel="0" collapsed="false">
      <c r="J835" s="144" t="s">
        <v>3490</v>
      </c>
      <c r="K835" s="113" t="n">
        <v>0.015</v>
      </c>
    </row>
    <row r="836" customFormat="false" ht="14" hidden="false" customHeight="false" outlineLevel="0" collapsed="false">
      <c r="J836" s="125" t="s">
        <v>3954</v>
      </c>
      <c r="K836" s="113"/>
    </row>
    <row r="837" customFormat="false" ht="14" hidden="false" customHeight="false" outlineLevel="0" collapsed="false">
      <c r="J837" s="125" t="s">
        <v>3959</v>
      </c>
      <c r="K837" s="113"/>
    </row>
    <row r="838" customFormat="false" ht="14" hidden="false" customHeight="false" outlineLevel="0" collapsed="false">
      <c r="J838" s="125" t="s">
        <v>3977</v>
      </c>
      <c r="K838" s="113"/>
    </row>
    <row r="839" customFormat="false" ht="14" hidden="false" customHeight="false" outlineLevel="0" collapsed="false">
      <c r="J839" s="142" t="s">
        <v>4065</v>
      </c>
      <c r="K839" s="113"/>
    </row>
    <row r="840" customFormat="false" ht="15" hidden="false" customHeight="false" outlineLevel="0" collapsed="false">
      <c r="J840" s="130" t="s">
        <v>4150</v>
      </c>
      <c r="K840" s="113"/>
    </row>
    <row r="841" customFormat="false" ht="14" hidden="false" customHeight="false" outlineLevel="0" collapsed="false">
      <c r="J841" s="145" t="s">
        <v>153</v>
      </c>
      <c r="K841" s="113" t="n">
        <v>0.024</v>
      </c>
    </row>
    <row r="842" customFormat="false" ht="14" hidden="false" customHeight="false" outlineLevel="0" collapsed="false">
      <c r="J842" s="123" t="s">
        <v>498</v>
      </c>
      <c r="K842" s="113"/>
    </row>
    <row r="843" customFormat="false" ht="14" hidden="false" customHeight="false" outlineLevel="0" collapsed="false">
      <c r="J843" s="118" t="s">
        <v>336</v>
      </c>
      <c r="K843" s="113"/>
    </row>
    <row r="844" customFormat="false" ht="14" hidden="false" customHeight="false" outlineLevel="0" collapsed="false">
      <c r="J844" s="123" t="s">
        <v>598</v>
      </c>
      <c r="K844" s="113"/>
    </row>
    <row r="845" customFormat="false" ht="14" hidden="false" customHeight="false" outlineLevel="0" collapsed="false">
      <c r="J845" s="123" t="s">
        <v>874</v>
      </c>
      <c r="K845" s="113"/>
    </row>
    <row r="846" customFormat="false" ht="14" hidden="false" customHeight="false" outlineLevel="0" collapsed="false">
      <c r="J846" s="123" t="s">
        <v>1111</v>
      </c>
      <c r="K846" s="113"/>
    </row>
    <row r="847" customFormat="false" ht="14" hidden="false" customHeight="false" outlineLevel="0" collapsed="false">
      <c r="J847" s="123" t="s">
        <v>1278</v>
      </c>
      <c r="K847" s="113"/>
    </row>
    <row r="848" customFormat="false" ht="14" hidden="false" customHeight="false" outlineLevel="0" collapsed="false">
      <c r="J848" s="123" t="s">
        <v>1296</v>
      </c>
      <c r="K848" s="113"/>
    </row>
    <row r="849" customFormat="false" ht="14" hidden="false" customHeight="false" outlineLevel="0" collapsed="false">
      <c r="J849" s="123" t="s">
        <v>1399</v>
      </c>
      <c r="K849" s="113"/>
    </row>
    <row r="850" customFormat="false" ht="14" hidden="false" customHeight="false" outlineLevel="0" collapsed="false">
      <c r="J850" s="123" t="s">
        <v>1733</v>
      </c>
      <c r="K850" s="113"/>
    </row>
    <row r="851" customFormat="false" ht="14" hidden="false" customHeight="false" outlineLevel="0" collapsed="false">
      <c r="J851" s="123" t="s">
        <v>2496</v>
      </c>
      <c r="K851" s="113"/>
    </row>
    <row r="852" customFormat="false" ht="14" hidden="false" customHeight="false" outlineLevel="0" collapsed="false">
      <c r="J852" s="123" t="s">
        <v>2549</v>
      </c>
      <c r="K852" s="113"/>
    </row>
    <row r="853" customFormat="false" ht="14" hidden="false" customHeight="false" outlineLevel="0" collapsed="false">
      <c r="J853" s="123" t="s">
        <v>2662</v>
      </c>
      <c r="K853" s="113"/>
    </row>
    <row r="854" customFormat="false" ht="14" hidden="false" customHeight="false" outlineLevel="0" collapsed="false">
      <c r="J854" s="123" t="s">
        <v>2913</v>
      </c>
      <c r="K854" s="113"/>
    </row>
    <row r="855" customFormat="false" ht="14" hidden="false" customHeight="false" outlineLevel="0" collapsed="false">
      <c r="J855" s="118" t="s">
        <v>3048</v>
      </c>
      <c r="K855" s="113"/>
    </row>
    <row r="856" customFormat="false" ht="14" hidden="false" customHeight="false" outlineLevel="0" collapsed="false">
      <c r="J856" s="123" t="s">
        <v>3232</v>
      </c>
      <c r="K856" s="113"/>
    </row>
    <row r="857" customFormat="false" ht="14" hidden="false" customHeight="false" outlineLevel="0" collapsed="false">
      <c r="J857" s="123" t="s">
        <v>3295</v>
      </c>
      <c r="K857" s="113"/>
    </row>
    <row r="858" customFormat="false" ht="14" hidden="false" customHeight="false" outlineLevel="0" collapsed="false">
      <c r="J858" s="126" t="s">
        <v>3727</v>
      </c>
      <c r="K858" s="113"/>
    </row>
    <row r="859" customFormat="false" ht="15" hidden="false" customHeight="false" outlineLevel="0" collapsed="false">
      <c r="J859" s="115" t="s">
        <v>3896</v>
      </c>
      <c r="K859" s="113"/>
    </row>
    <row r="860" customFormat="false" ht="14" hidden="false" customHeight="false" outlineLevel="0" collapsed="false">
      <c r="J860" s="146" t="s">
        <v>3643</v>
      </c>
      <c r="K860" s="113" t="n">
        <v>0.0336</v>
      </c>
    </row>
    <row r="861" customFormat="false" ht="14" hidden="false" customHeight="false" outlineLevel="0" collapsed="false">
      <c r="J861" s="125" t="s">
        <v>454</v>
      </c>
      <c r="K861" s="113"/>
    </row>
    <row r="862" customFormat="false" ht="14" hidden="false" customHeight="false" outlineLevel="0" collapsed="false">
      <c r="J862" s="125" t="s">
        <v>3887</v>
      </c>
      <c r="K862" s="113"/>
    </row>
    <row r="863" customFormat="false" ht="15" hidden="false" customHeight="false" outlineLevel="0" collapsed="false">
      <c r="J863" s="115" t="s">
        <v>3989</v>
      </c>
      <c r="K863" s="113"/>
    </row>
    <row r="864" customFormat="false" ht="14" hidden="false" customHeight="false" outlineLevel="0" collapsed="false">
      <c r="J864" s="116" t="s">
        <v>148</v>
      </c>
      <c r="K864" s="113" t="n">
        <v>0.0912</v>
      </c>
    </row>
    <row r="865" customFormat="false" ht="14" hidden="false" customHeight="false" outlineLevel="0" collapsed="false">
      <c r="J865" s="123" t="s">
        <v>176</v>
      </c>
      <c r="K865" s="113"/>
    </row>
    <row r="866" customFormat="false" ht="14" hidden="false" customHeight="false" outlineLevel="0" collapsed="false">
      <c r="J866" s="123" t="s">
        <v>201</v>
      </c>
      <c r="K866" s="113"/>
    </row>
    <row r="867" customFormat="false" ht="14" hidden="false" customHeight="false" outlineLevel="0" collapsed="false">
      <c r="J867" s="123" t="s">
        <v>229</v>
      </c>
      <c r="K867" s="113"/>
    </row>
    <row r="868" customFormat="false" ht="14" hidden="false" customHeight="false" outlineLevel="0" collapsed="false">
      <c r="J868" s="123" t="s">
        <v>256</v>
      </c>
      <c r="K868" s="113"/>
    </row>
    <row r="869" customFormat="false" ht="14" hidden="false" customHeight="false" outlineLevel="0" collapsed="false">
      <c r="J869" s="123" t="s">
        <v>265</v>
      </c>
      <c r="K869" s="113"/>
    </row>
    <row r="870" customFormat="false" ht="14" hidden="false" customHeight="false" outlineLevel="0" collapsed="false">
      <c r="J870" s="123" t="s">
        <v>270</v>
      </c>
      <c r="K870" s="113"/>
    </row>
    <row r="871" customFormat="false" ht="14" hidden="false" customHeight="false" outlineLevel="0" collapsed="false">
      <c r="J871" s="123" t="s">
        <v>313</v>
      </c>
      <c r="K871" s="113"/>
    </row>
    <row r="872" customFormat="false" ht="14" hidden="false" customHeight="false" outlineLevel="0" collapsed="false">
      <c r="J872" s="123" t="s">
        <v>201</v>
      </c>
      <c r="K872" s="113"/>
    </row>
    <row r="873" customFormat="false" ht="14" hidden="false" customHeight="false" outlineLevel="0" collapsed="false">
      <c r="J873" s="123" t="s">
        <v>333</v>
      </c>
      <c r="K873" s="113"/>
    </row>
    <row r="874" customFormat="false" ht="14" hidden="false" customHeight="false" outlineLevel="0" collapsed="false">
      <c r="J874" s="123" t="s">
        <v>554</v>
      </c>
      <c r="K874" s="113"/>
    </row>
    <row r="875" customFormat="false" ht="14" hidden="false" customHeight="false" outlineLevel="0" collapsed="false">
      <c r="J875" s="123" t="s">
        <v>573</v>
      </c>
      <c r="K875" s="113"/>
    </row>
    <row r="876" customFormat="false" ht="14" hidden="false" customHeight="false" outlineLevel="0" collapsed="false">
      <c r="J876" s="123" t="s">
        <v>634</v>
      </c>
      <c r="K876" s="113"/>
    </row>
    <row r="877" customFormat="false" ht="14" hidden="false" customHeight="false" outlineLevel="0" collapsed="false">
      <c r="J877" s="123" t="s">
        <v>648</v>
      </c>
      <c r="K877" s="113"/>
    </row>
    <row r="878" customFormat="false" ht="14" hidden="false" customHeight="false" outlineLevel="0" collapsed="false">
      <c r="J878" s="123" t="s">
        <v>667</v>
      </c>
      <c r="K878" s="113"/>
    </row>
    <row r="879" customFormat="false" ht="14" hidden="false" customHeight="false" outlineLevel="0" collapsed="false">
      <c r="J879" s="123" t="s">
        <v>712</v>
      </c>
      <c r="K879" s="113"/>
    </row>
    <row r="880" customFormat="false" ht="14" hidden="false" customHeight="false" outlineLevel="0" collapsed="false">
      <c r="J880" s="123" t="s">
        <v>774</v>
      </c>
      <c r="K880" s="113"/>
    </row>
    <row r="881" customFormat="false" ht="14" hidden="false" customHeight="false" outlineLevel="0" collapsed="false">
      <c r="J881" s="123" t="s">
        <v>799</v>
      </c>
      <c r="K881" s="113"/>
    </row>
    <row r="882" customFormat="false" ht="14" hidden="false" customHeight="false" outlineLevel="0" collapsed="false">
      <c r="J882" s="123" t="s">
        <v>820</v>
      </c>
      <c r="K882" s="113"/>
    </row>
    <row r="883" customFormat="false" ht="14" hidden="false" customHeight="false" outlineLevel="0" collapsed="false">
      <c r="J883" s="123" t="s">
        <v>905</v>
      </c>
      <c r="K883" s="113"/>
    </row>
    <row r="884" customFormat="false" ht="14" hidden="false" customHeight="false" outlineLevel="0" collapsed="false">
      <c r="J884" s="123" t="s">
        <v>915</v>
      </c>
      <c r="K884" s="113"/>
    </row>
    <row r="885" customFormat="false" ht="14" hidden="false" customHeight="false" outlineLevel="0" collapsed="false">
      <c r="J885" s="123" t="s">
        <v>983</v>
      </c>
      <c r="K885" s="113"/>
    </row>
    <row r="886" customFormat="false" ht="14" hidden="false" customHeight="false" outlineLevel="0" collapsed="false">
      <c r="J886" s="123" t="s">
        <v>1025</v>
      </c>
      <c r="K886" s="113"/>
    </row>
    <row r="887" customFormat="false" ht="14" hidden="false" customHeight="false" outlineLevel="0" collapsed="false">
      <c r="J887" s="123" t="s">
        <v>1141</v>
      </c>
      <c r="K887" s="113"/>
    </row>
    <row r="888" customFormat="false" ht="14" hidden="false" customHeight="false" outlineLevel="0" collapsed="false">
      <c r="J888" s="123" t="s">
        <v>1206</v>
      </c>
      <c r="K888" s="113"/>
    </row>
    <row r="889" customFormat="false" ht="14" hidden="false" customHeight="false" outlineLevel="0" collapsed="false">
      <c r="J889" s="123" t="s">
        <v>1250</v>
      </c>
      <c r="K889" s="113"/>
    </row>
    <row r="890" customFormat="false" ht="14" hidden="false" customHeight="false" outlineLevel="0" collapsed="false">
      <c r="J890" s="123" t="s">
        <v>1264</v>
      </c>
      <c r="K890" s="113"/>
    </row>
    <row r="891" customFormat="false" ht="14" hidden="false" customHeight="false" outlineLevel="0" collapsed="false">
      <c r="J891" s="147" t="s">
        <v>1281</v>
      </c>
      <c r="K891" s="113"/>
    </row>
    <row r="892" customFormat="false" ht="14" hidden="false" customHeight="false" outlineLevel="0" collapsed="false">
      <c r="J892" s="123" t="s">
        <v>1319</v>
      </c>
      <c r="K892" s="113"/>
    </row>
    <row r="893" customFormat="false" ht="14" hidden="false" customHeight="false" outlineLevel="0" collapsed="false">
      <c r="J893" s="123" t="s">
        <v>1421</v>
      </c>
      <c r="K893" s="113"/>
    </row>
    <row r="894" customFormat="false" ht="14" hidden="false" customHeight="false" outlineLevel="0" collapsed="false">
      <c r="J894" s="123" t="s">
        <v>1442</v>
      </c>
      <c r="K894" s="113"/>
    </row>
    <row r="895" customFormat="false" ht="14" hidden="false" customHeight="false" outlineLevel="0" collapsed="false">
      <c r="J895" s="123" t="s">
        <v>837</v>
      </c>
      <c r="K895" s="113"/>
    </row>
    <row r="896" customFormat="false" ht="14" hidden="false" customHeight="false" outlineLevel="0" collapsed="false">
      <c r="J896" s="123" t="s">
        <v>1565</v>
      </c>
      <c r="K896" s="113"/>
    </row>
    <row r="897" customFormat="false" ht="14" hidden="false" customHeight="false" outlineLevel="0" collapsed="false">
      <c r="J897" s="123" t="s">
        <v>1661</v>
      </c>
      <c r="K897" s="113"/>
    </row>
    <row r="898" customFormat="false" ht="14" hidden="false" customHeight="false" outlineLevel="0" collapsed="false">
      <c r="J898" s="123" t="s">
        <v>1686</v>
      </c>
      <c r="K898" s="113"/>
    </row>
    <row r="899" customFormat="false" ht="14" hidden="false" customHeight="false" outlineLevel="0" collapsed="false">
      <c r="J899" s="123" t="s">
        <v>1699</v>
      </c>
      <c r="K899" s="113"/>
    </row>
    <row r="900" customFormat="false" ht="14" hidden="false" customHeight="false" outlineLevel="0" collapsed="false">
      <c r="J900" s="123" t="s">
        <v>1742</v>
      </c>
      <c r="K900" s="113"/>
    </row>
    <row r="901" customFormat="false" ht="14" hidden="false" customHeight="false" outlineLevel="0" collapsed="false">
      <c r="J901" s="123" t="s">
        <v>1761</v>
      </c>
      <c r="K901" s="113"/>
    </row>
    <row r="902" customFormat="false" ht="14" hidden="false" customHeight="false" outlineLevel="0" collapsed="false">
      <c r="J902" s="123" t="s">
        <v>1202</v>
      </c>
      <c r="K902" s="113"/>
    </row>
    <row r="903" customFormat="false" ht="14" hidden="false" customHeight="false" outlineLevel="0" collapsed="false">
      <c r="J903" s="123" t="s">
        <v>2193</v>
      </c>
      <c r="K903" s="113"/>
    </row>
    <row r="904" customFormat="false" ht="14" hidden="false" customHeight="false" outlineLevel="0" collapsed="false">
      <c r="J904" s="123" t="s">
        <v>2266</v>
      </c>
      <c r="K904" s="113"/>
    </row>
    <row r="905" customFormat="false" ht="14" hidden="false" customHeight="false" outlineLevel="0" collapsed="false">
      <c r="J905" s="123" t="s">
        <v>2282</v>
      </c>
      <c r="K905" s="113"/>
    </row>
    <row r="906" customFormat="false" ht="14" hidden="false" customHeight="false" outlineLevel="0" collapsed="false">
      <c r="J906" s="123" t="s">
        <v>2291</v>
      </c>
      <c r="K906" s="113"/>
    </row>
    <row r="907" customFormat="false" ht="14" hidden="false" customHeight="false" outlineLevel="0" collapsed="false">
      <c r="J907" s="123" t="s">
        <v>2304</v>
      </c>
      <c r="K907" s="113"/>
    </row>
    <row r="908" customFormat="false" ht="14" hidden="false" customHeight="false" outlineLevel="0" collapsed="false">
      <c r="J908" s="123" t="s">
        <v>2331</v>
      </c>
      <c r="K908" s="113"/>
    </row>
    <row r="909" customFormat="false" ht="14" hidden="false" customHeight="false" outlineLevel="0" collapsed="false">
      <c r="J909" s="123" t="s">
        <v>2465</v>
      </c>
      <c r="K909" s="113"/>
    </row>
    <row r="910" customFormat="false" ht="14" hidden="false" customHeight="false" outlineLevel="0" collapsed="false">
      <c r="J910" s="123" t="s">
        <v>2504</v>
      </c>
      <c r="K910" s="113"/>
    </row>
    <row r="911" customFormat="false" ht="14" hidden="false" customHeight="false" outlineLevel="0" collapsed="false">
      <c r="J911" s="123" t="s">
        <v>2516</v>
      </c>
      <c r="K911" s="113"/>
    </row>
    <row r="912" customFormat="false" ht="14" hidden="false" customHeight="false" outlineLevel="0" collapsed="false">
      <c r="J912" s="123" t="s">
        <v>2583</v>
      </c>
      <c r="K912" s="113"/>
    </row>
    <row r="913" customFormat="false" ht="14" hidden="false" customHeight="false" outlineLevel="0" collapsed="false">
      <c r="J913" s="123" t="s">
        <v>2623</v>
      </c>
      <c r="K913" s="113"/>
    </row>
    <row r="914" customFormat="false" ht="14" hidden="false" customHeight="false" outlineLevel="0" collapsed="false">
      <c r="J914" s="123" t="s">
        <v>2643</v>
      </c>
      <c r="K914" s="113"/>
    </row>
    <row r="915" customFormat="false" ht="14" hidden="false" customHeight="false" outlineLevel="0" collapsed="false">
      <c r="J915" s="123" t="s">
        <v>2416</v>
      </c>
      <c r="K915" s="113"/>
    </row>
    <row r="916" customFormat="false" ht="14" hidden="false" customHeight="false" outlineLevel="0" collapsed="false">
      <c r="J916" s="123" t="s">
        <v>2966</v>
      </c>
      <c r="K916" s="113"/>
    </row>
    <row r="917" customFormat="false" ht="14" hidden="false" customHeight="false" outlineLevel="0" collapsed="false">
      <c r="J917" s="123" t="s">
        <v>3038</v>
      </c>
      <c r="K917" s="113"/>
    </row>
    <row r="918" customFormat="false" ht="14" hidden="false" customHeight="false" outlineLevel="0" collapsed="false">
      <c r="J918" s="123" t="s">
        <v>3061</v>
      </c>
      <c r="K918" s="113"/>
    </row>
    <row r="919" customFormat="false" ht="14" hidden="false" customHeight="false" outlineLevel="0" collapsed="false">
      <c r="J919" s="123" t="s">
        <v>3076</v>
      </c>
      <c r="K919" s="113"/>
    </row>
    <row r="920" customFormat="false" ht="14" hidden="false" customHeight="false" outlineLevel="0" collapsed="false">
      <c r="J920" s="123" t="s">
        <v>3086</v>
      </c>
      <c r="K920" s="113"/>
    </row>
    <row r="921" customFormat="false" ht="14" hidden="false" customHeight="false" outlineLevel="0" collapsed="false">
      <c r="J921" s="123" t="s">
        <v>3139</v>
      </c>
      <c r="K921" s="113"/>
    </row>
    <row r="922" customFormat="false" ht="14" hidden="false" customHeight="false" outlineLevel="0" collapsed="false">
      <c r="J922" s="123" t="s">
        <v>3345</v>
      </c>
      <c r="K922" s="113"/>
    </row>
    <row r="923" customFormat="false" ht="14" hidden="false" customHeight="false" outlineLevel="0" collapsed="false">
      <c r="J923" s="123" t="s">
        <v>3349</v>
      </c>
      <c r="K923" s="113"/>
    </row>
    <row r="924" customFormat="false" ht="14" hidden="false" customHeight="false" outlineLevel="0" collapsed="false">
      <c r="J924" s="123" t="s">
        <v>3355</v>
      </c>
      <c r="K924" s="113"/>
    </row>
    <row r="925" customFormat="false" ht="14" hidden="false" customHeight="false" outlineLevel="0" collapsed="false">
      <c r="J925" s="125" t="s">
        <v>3468</v>
      </c>
      <c r="K925" s="113"/>
    </row>
    <row r="926" customFormat="false" ht="14" hidden="false" customHeight="false" outlineLevel="0" collapsed="false">
      <c r="J926" s="125" t="s">
        <v>3508</v>
      </c>
      <c r="K926" s="113"/>
    </row>
    <row r="927" customFormat="false" ht="14" hidden="false" customHeight="false" outlineLevel="0" collapsed="false">
      <c r="J927" s="125" t="s">
        <v>3533</v>
      </c>
      <c r="K927" s="113"/>
    </row>
    <row r="928" customFormat="false" ht="14" hidden="false" customHeight="false" outlineLevel="0" collapsed="false">
      <c r="J928" s="125" t="s">
        <v>3620</v>
      </c>
      <c r="K928" s="113"/>
    </row>
    <row r="929" customFormat="false" ht="14" hidden="false" customHeight="false" outlineLevel="0" collapsed="false">
      <c r="J929" s="125" t="s">
        <v>3681</v>
      </c>
      <c r="K929" s="113"/>
    </row>
    <row r="930" customFormat="false" ht="14" hidden="false" customHeight="false" outlineLevel="0" collapsed="false">
      <c r="J930" s="125" t="s">
        <v>3683</v>
      </c>
      <c r="K930" s="113"/>
    </row>
    <row r="931" customFormat="false" ht="14" hidden="false" customHeight="false" outlineLevel="0" collapsed="false">
      <c r="J931" s="125" t="s">
        <v>3780</v>
      </c>
      <c r="K931" s="113"/>
    </row>
    <row r="932" customFormat="false" ht="14" hidden="false" customHeight="false" outlineLevel="0" collapsed="false">
      <c r="J932" s="125" t="s">
        <v>3788</v>
      </c>
      <c r="K932" s="113"/>
    </row>
    <row r="933" customFormat="false" ht="14" hidden="false" customHeight="false" outlineLevel="0" collapsed="false">
      <c r="J933" s="125" t="s">
        <v>3932</v>
      </c>
      <c r="K933" s="113"/>
    </row>
    <row r="934" customFormat="false" ht="14" hidden="false" customHeight="false" outlineLevel="0" collapsed="false">
      <c r="J934" s="125" t="s">
        <v>3943</v>
      </c>
      <c r="K934" s="113"/>
    </row>
    <row r="935" customFormat="false" ht="15" hidden="false" customHeight="false" outlineLevel="0" collapsed="false">
      <c r="J935" s="115" t="s">
        <v>3986</v>
      </c>
      <c r="K935" s="113"/>
    </row>
  </sheetData>
  <autoFilter ref="J2:J208"/>
  <mergeCells count="25">
    <mergeCell ref="C2:H2"/>
    <mergeCell ref="K4:K12"/>
    <mergeCell ref="K13:K16"/>
    <mergeCell ref="K18:K37"/>
    <mergeCell ref="K38:K138"/>
    <mergeCell ref="K139:K142"/>
    <mergeCell ref="K143:K157"/>
    <mergeCell ref="K158:K196"/>
    <mergeCell ref="K197:K201"/>
    <mergeCell ref="K202:K486"/>
    <mergeCell ref="K488:K492"/>
    <mergeCell ref="K493:K497"/>
    <mergeCell ref="K498:K499"/>
    <mergeCell ref="K501:K529"/>
    <mergeCell ref="K530:K580"/>
    <mergeCell ref="K581:K666"/>
    <mergeCell ref="K667:K697"/>
    <mergeCell ref="K698:K743"/>
    <mergeCell ref="K744:K746"/>
    <mergeCell ref="K747:K748"/>
    <mergeCell ref="K749:K834"/>
    <mergeCell ref="K835:K840"/>
    <mergeCell ref="K841:K859"/>
    <mergeCell ref="K860:K863"/>
    <mergeCell ref="K864:K93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2:J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6" activeCellId="49" sqref="Z134 Z198 Z304 Z331 Z347 Z360 Z372:Z374 Z380 Z389 Z436:Z437 Z442 Z446 Z526 Z532 Z535 Z546:Z547 Z582 Z584 Z651 Z655:Z656 Z666 Z732:Z733 Z755:Z756 Z759 Z784 Z793 Z810:Z811 Z840 Z875 Z885 Z910 Z967 Z1043 Z1106 Z1113 Z1135:Z1136 Z1171:Z1172 Z1180:Z1181 Z1183 Z1198 Z1213 Z1226 Z1241 Z1257 Z1259 Z1280 Z1361 Z1438 Z1616 H6"/>
    </sheetView>
  </sheetViews>
  <sheetFormatPr defaultRowHeight="14"/>
  <cols>
    <col collapsed="false" hidden="false" max="6" min="1" style="0" width="10.5663265306122"/>
    <col collapsed="false" hidden="false" max="7" min="7" style="0" width="16.6581632653061"/>
    <col collapsed="false" hidden="false" max="1025" min="8" style="0" width="10.5663265306122"/>
  </cols>
  <sheetData>
    <row r="2" customFormat="false" ht="14" hidden="false" customHeight="false" outlineLevel="0" collapsed="false">
      <c r="A2" s="148" t="s">
        <v>4215</v>
      </c>
    </row>
    <row r="3" customFormat="false" ht="14" hidden="false" customHeight="false" outlineLevel="0" collapsed="false">
      <c r="A3" s="0" t="s">
        <v>4216</v>
      </c>
    </row>
    <row r="4" customFormat="false" ht="14" hidden="false" customHeight="false" outlineLevel="0" collapsed="false">
      <c r="B4" s="148" t="s">
        <v>4217</v>
      </c>
      <c r="C4" s="148" t="s">
        <v>4218</v>
      </c>
    </row>
    <row r="5" customFormat="false" ht="14" hidden="false" customHeight="false" outlineLevel="0" collapsed="false">
      <c r="B5" s="0" t="s">
        <v>244</v>
      </c>
      <c r="C5" s="0" t="s">
        <v>108</v>
      </c>
    </row>
    <row r="6" customFormat="false" ht="13.8" hidden="false" customHeight="false" outlineLevel="0" collapsed="false">
      <c r="B6" s="0" t="s">
        <v>173</v>
      </c>
      <c r="C6" s="0" t="s">
        <v>68</v>
      </c>
      <c r="E6" s="0" t="n">
        <v>1</v>
      </c>
      <c r="F6" s="0" t="n">
        <v>2</v>
      </c>
      <c r="G6" s="0" t="n">
        <f aca="false">SUM(E6:F6)</f>
        <v>3</v>
      </c>
      <c r="H6" s="149" t="n">
        <f aca="false">TRUE()</f>
        <v>1</v>
      </c>
      <c r="I6" s="149" t="n">
        <f aca="false">FALSE()</f>
        <v>0</v>
      </c>
    </row>
    <row r="7" customFormat="false" ht="13.8" hidden="false" customHeight="false" outlineLevel="0" collapsed="false">
      <c r="B7" s="0" t="s">
        <v>4219</v>
      </c>
      <c r="C7" s="0" t="s">
        <v>145</v>
      </c>
      <c r="E7" s="0" t="s">
        <v>4220</v>
      </c>
      <c r="F7" s="0" t="s">
        <v>4221</v>
      </c>
      <c r="G7" s="0" t="str">
        <f aca="false">CONCATENATE(E7," ",F7)</f>
        <v>Hola Juana</v>
      </c>
      <c r="H7" s="0" t="n">
        <f aca="false">IF(H6,I6,H6)</f>
        <v>0</v>
      </c>
    </row>
    <row r="9" customFormat="false" ht="14" hidden="false" customHeight="false" outlineLevel="0" collapsed="false">
      <c r="A9" s="0" t="s">
        <v>4222</v>
      </c>
    </row>
    <row r="14" customFormat="false" ht="14" hidden="false" customHeight="false" outlineLevel="0" collapsed="false">
      <c r="A14" s="148" t="s">
        <v>4223</v>
      </c>
    </row>
    <row r="15" customFormat="false" ht="14" hidden="false" customHeight="false" outlineLevel="0" collapsed="false">
      <c r="A15" s="0" t="s">
        <v>4224</v>
      </c>
      <c r="B15" s="150" t="n">
        <v>0.8</v>
      </c>
    </row>
    <row r="17" customFormat="false" ht="14" hidden="false" customHeight="false" outlineLevel="0" collapsed="false">
      <c r="A17" s="148" t="s">
        <v>4225</v>
      </c>
    </row>
    <row r="18" customFormat="false" ht="14" hidden="false" customHeight="false" outlineLevel="0" collapsed="false">
      <c r="A18" s="0" t="s">
        <v>244</v>
      </c>
    </row>
    <row r="19" customFormat="false" ht="14" hidden="false" customHeight="false" outlineLevel="0" collapsed="false">
      <c r="A19" s="0" t="s">
        <v>173</v>
      </c>
    </row>
    <row r="20" customFormat="false" ht="14" hidden="false" customHeight="false" outlineLevel="0" collapsed="false">
      <c r="A20" s="0" t="s">
        <v>85</v>
      </c>
    </row>
    <row r="21" customFormat="false" ht="14" hidden="false" customHeight="false" outlineLevel="0" collapsed="false">
      <c r="A21" s="0" t="s">
        <v>3343</v>
      </c>
    </row>
    <row r="23" customFormat="false" ht="14" hidden="false" customHeight="true" outlineLevel="0" collapsed="false">
      <c r="A23" s="151" t="s">
        <v>4226</v>
      </c>
      <c r="B23" s="151"/>
      <c r="C23" s="151"/>
      <c r="D23" s="151"/>
      <c r="E23" s="151"/>
      <c r="F23" s="151"/>
      <c r="G23" s="151"/>
      <c r="H23" s="151"/>
      <c r="I23" s="151"/>
      <c r="J23" s="151"/>
    </row>
    <row r="24" customFormat="false" ht="14" hidden="false" customHeight="false" outlineLevel="0" collapsed="false">
      <c r="A24" s="151"/>
      <c r="B24" s="151"/>
      <c r="C24" s="151"/>
      <c r="D24" s="151"/>
      <c r="E24" s="151"/>
      <c r="F24" s="151"/>
      <c r="G24" s="151"/>
      <c r="H24" s="151"/>
      <c r="I24" s="151"/>
      <c r="J24" s="151"/>
    </row>
    <row r="28" customFormat="false" ht="14" hidden="false" customHeight="false" outlineLevel="0" collapsed="false">
      <c r="A28" s="148" t="s">
        <v>4227</v>
      </c>
    </row>
    <row r="30" customFormat="false" ht="14" hidden="false" customHeight="false" outlineLevel="0" collapsed="false">
      <c r="A30" s="148" t="s">
        <v>4228</v>
      </c>
    </row>
    <row r="31" customFormat="false" ht="14" hidden="false" customHeight="false" outlineLevel="0" collapsed="false">
      <c r="A31" s="0" t="s">
        <v>108</v>
      </c>
    </row>
    <row r="33" customFormat="false" ht="14" hidden="false" customHeight="false" outlineLevel="0" collapsed="false">
      <c r="A33" s="0" t="s">
        <v>4229</v>
      </c>
    </row>
  </sheetData>
  <mergeCells count="1">
    <mergeCell ref="A23:J2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2841</TotalTime>
  <Application>LibreOffice/4.3.0.4$MacOSX_X86_64 LibreOffice_project/62ad5818884a2fc2e5780dd45466868d41009ec0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2014-06-26T16:48:43Z</dcterms:created>
  <dc:creator>HOME</dc:creator>
  <dc:language>en-US</dc:language>
  <dcterms:modified xsi:type="dcterms:W3CDTF">2014-08-12T10:08:48Z</dcterms:modified>
  <cp:revision>12</cp:revision>
</cp:coreProperties>
</file>